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betha\My Drive\Project_They\Materials\Exp4\Stimuli Lists\"/>
    </mc:Choice>
  </mc:AlternateContent>
  <xr:revisionPtr revIDLastSave="0" documentId="13_ncr:1_{83509079-034D-43C5-81BF-C59E6F6E7F82}" xr6:coauthVersionLast="47" xr6:coauthVersionMax="47" xr10:uidLastSave="{00000000-0000-0000-0000-000000000000}"/>
  <bookViews>
    <workbookView xWindow="-108" yWindow="12852" windowWidth="23256" windowHeight="12456" activeTab="6" xr2:uid="{1C0C19B3-1ED4-4E95-B12C-EB0370D96789}"/>
  </bookViews>
  <sheets>
    <sheet name="Overview" sheetId="11" r:id="rId1"/>
    <sheet name="Trial Frames" sheetId="1" r:id="rId2"/>
    <sheet name="Trial Frames_Counterbalance" sheetId="2" r:id="rId3"/>
    <sheet name="Stories" sheetId="7" state="hidden" r:id="rId4"/>
    <sheet name="Stories_Counterbalance" sheetId="6" state="hidden" r:id="rId5"/>
    <sheet name="Audio" sheetId="12" state="hidden" r:id="rId6"/>
    <sheet name="Lists" sheetId="5" r:id="rId7"/>
    <sheet name="Lists_Check" sheetId="14" state="hidden" r:id="rId8"/>
    <sheet name="Lists_Matlab" sheetId="13" r:id="rId9"/>
    <sheet name="Character Sets" sheetId="10" r:id="rId10"/>
    <sheet name="Character Intros" sheetId="15" r:id="rId11"/>
    <sheet name="Edit from ProGradient3" sheetId="9" state="hidden" r:id="rId12"/>
  </sheets>
  <definedNames>
    <definedName name="_xlnm._FilterDatabase" localSheetId="10" hidden="1">'Character Intros'!$A$1:$J$37</definedName>
    <definedName name="_xlnm._FilterDatabase" localSheetId="6" hidden="1">Lists!$A$2:$AS$722</definedName>
    <definedName name="_xlnm._FilterDatabase" localSheetId="8" hidden="1">Lists_Matlab!$A$1:$T$721</definedName>
    <definedName name="_xlnm._FilterDatabase" localSheetId="3" hidden="1">Stories!$B$1:$I$151</definedName>
    <definedName name="_xlnm._FilterDatabase" localSheetId="1" hidden="1">'Trial Frames'!$A$2:$W$122</definedName>
  </definedNames>
  <calcPr calcId="191029"/>
  <pivotCaches>
    <pivotCache cacheId="0" r:id="rId13"/>
    <pivotCache cacheId="1" r:id="rId14"/>
    <pivotCache cacheId="2" r:id="rId15"/>
    <pivotCache cacheId="3" r:id="rId16"/>
    <pivotCache cacheId="4" r:id="rId17"/>
    <pivotCache cacheId="5"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3" i="12" l="1"/>
  <c r="O3" i="12"/>
  <c r="N3" i="12"/>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2" i="15"/>
  <c r="O118" i="1" l="1"/>
  <c r="O119" i="1"/>
  <c r="O120" i="1"/>
  <c r="O121" i="1"/>
  <c r="O122" i="1"/>
  <c r="O11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K3" i="7" l="1"/>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2" i="7"/>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2" i="7" a="1"/>
  <c r="J2" i="7" s="1"/>
  <c r="A139" i="7"/>
  <c r="A138" i="7"/>
  <c r="A135" i="7"/>
  <c r="A134" i="7"/>
  <c r="A131" i="7"/>
  <c r="A130" i="7"/>
  <c r="A127" i="7"/>
  <c r="A126" i="7"/>
  <c r="A123" i="7"/>
  <c r="A122" i="7"/>
  <c r="A120" i="7"/>
  <c r="A121" i="7"/>
  <c r="A124" i="7"/>
  <c r="A125" i="7"/>
  <c r="A128" i="7"/>
  <c r="A129" i="7"/>
  <c r="A132" i="7"/>
  <c r="A118" i="7"/>
  <c r="A150" i="7"/>
  <c r="A148" i="7"/>
  <c r="A146" i="7"/>
  <c r="A144" i="7"/>
  <c r="A142" i="7"/>
  <c r="A106" i="7"/>
  <c r="A116" i="7"/>
  <c r="A114" i="7"/>
  <c r="A112" i="7"/>
  <c r="A110" i="7"/>
  <c r="A108" i="7"/>
  <c r="A92" i="7"/>
  <c r="A104" i="7"/>
  <c r="A102" i="7"/>
  <c r="A100" i="7"/>
  <c r="A98" i="7"/>
  <c r="A96" i="7"/>
  <c r="A94" i="7"/>
  <c r="A80" i="7"/>
  <c r="A90" i="7"/>
  <c r="A88" i="7"/>
  <c r="A86" i="7"/>
  <c r="A84" i="7"/>
  <c r="A82" i="7"/>
  <c r="A63" i="7"/>
  <c r="A64" i="7"/>
  <c r="A65" i="7"/>
  <c r="A66" i="7"/>
  <c r="A67" i="7"/>
  <c r="A68" i="7"/>
  <c r="A69" i="7"/>
  <c r="A70" i="7"/>
  <c r="A71" i="7"/>
  <c r="A72" i="7"/>
  <c r="A73" i="7"/>
  <c r="A74" i="7"/>
  <c r="A75" i="7"/>
  <c r="A76" i="7"/>
  <c r="A59" i="7"/>
  <c r="A60" i="7"/>
  <c r="A61" i="7"/>
  <c r="A62" i="7"/>
  <c r="A58" i="7"/>
  <c r="A57" i="7"/>
  <c r="A78"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77" i="7"/>
  <c r="A79" i="7"/>
  <c r="A81" i="7"/>
  <c r="A83" i="7"/>
  <c r="A85" i="7"/>
  <c r="A87" i="7"/>
  <c r="A89" i="7"/>
  <c r="A91" i="7"/>
  <c r="A93" i="7"/>
  <c r="A95" i="7"/>
  <c r="A97" i="7"/>
  <c r="A99" i="7"/>
  <c r="A101" i="7"/>
  <c r="A103" i="7"/>
  <c r="A105" i="7"/>
  <c r="A107" i="7"/>
  <c r="A109" i="7"/>
  <c r="A111" i="7"/>
  <c r="A113" i="7"/>
  <c r="A115" i="7"/>
  <c r="A117" i="7"/>
  <c r="A119" i="7"/>
  <c r="A133" i="7"/>
  <c r="A136" i="7"/>
  <c r="A137" i="7"/>
  <c r="A140" i="7"/>
  <c r="A141" i="7"/>
  <c r="A143" i="7"/>
  <c r="A145" i="7"/>
  <c r="A147" i="7"/>
  <c r="A149" i="7"/>
  <c r="A151" i="7"/>
  <c r="A2" i="7"/>
  <c r="N4" i="10"/>
  <c r="S15" i="10"/>
  <c r="R15" i="10"/>
  <c r="Q15" i="10"/>
  <c r="P15" i="10"/>
  <c r="O15" i="10"/>
  <c r="N15" i="10"/>
  <c r="S14" i="10"/>
  <c r="R14" i="10"/>
  <c r="Q14" i="10"/>
  <c r="P14" i="10"/>
  <c r="O14" i="10"/>
  <c r="N14" i="10"/>
  <c r="S13" i="10"/>
  <c r="R13" i="10"/>
  <c r="Q13" i="10"/>
  <c r="P13" i="10"/>
  <c r="O13" i="10"/>
  <c r="N13" i="10"/>
  <c r="S12" i="10"/>
  <c r="R12" i="10"/>
  <c r="Q12" i="10"/>
  <c r="P12" i="10"/>
  <c r="O12" i="10"/>
  <c r="N12" i="10"/>
  <c r="S11" i="10"/>
  <c r="R11" i="10"/>
  <c r="Q11" i="10"/>
  <c r="P11" i="10"/>
  <c r="O11" i="10"/>
  <c r="N11" i="10"/>
  <c r="S10" i="10"/>
  <c r="R10" i="10"/>
  <c r="Q10" i="10"/>
  <c r="P10" i="10"/>
  <c r="O10" i="10"/>
  <c r="N10" i="10"/>
  <c r="S9" i="10"/>
  <c r="R9" i="10"/>
  <c r="Q9" i="10"/>
  <c r="P9" i="10"/>
  <c r="O9" i="10"/>
  <c r="N9" i="10"/>
  <c r="S8" i="10"/>
  <c r="R8" i="10"/>
  <c r="Q8" i="10"/>
  <c r="P8" i="10"/>
  <c r="O8" i="10"/>
  <c r="N8" i="10"/>
  <c r="S7" i="10"/>
  <c r="R7" i="10"/>
  <c r="Q7" i="10"/>
  <c r="P7" i="10"/>
  <c r="O7" i="10"/>
  <c r="N7" i="10"/>
  <c r="S6" i="10"/>
  <c r="R6" i="10"/>
  <c r="Q6" i="10"/>
  <c r="P6" i="10"/>
  <c r="O6" i="10"/>
  <c r="N6" i="10"/>
  <c r="S5" i="10"/>
  <c r="R5" i="10"/>
  <c r="Q5" i="10"/>
  <c r="P5" i="10"/>
  <c r="O5" i="10"/>
  <c r="N5" i="10"/>
  <c r="S4" i="10"/>
  <c r="R4" i="10"/>
  <c r="Q4" i="10"/>
  <c r="P4" i="10"/>
  <c r="O4" i="10"/>
  <c r="AJ123" i="5"/>
  <c r="AJ124" i="5"/>
  <c r="AJ125" i="5"/>
  <c r="AJ126" i="5"/>
  <c r="AJ127" i="5"/>
  <c r="AJ128" i="5"/>
  <c r="AJ129" i="5"/>
  <c r="AJ130" i="5"/>
  <c r="AJ131" i="5"/>
  <c r="AJ132" i="5"/>
  <c r="AJ133" i="5"/>
  <c r="AJ134" i="5"/>
  <c r="AJ135" i="5"/>
  <c r="AJ136" i="5"/>
  <c r="AJ137" i="5"/>
  <c r="AJ138" i="5"/>
  <c r="AJ139" i="5"/>
  <c r="AJ140" i="5"/>
  <c r="AJ141" i="5"/>
  <c r="AJ142" i="5"/>
  <c r="AJ143" i="5"/>
  <c r="AJ144" i="5"/>
  <c r="AJ145" i="5"/>
  <c r="AJ146" i="5"/>
  <c r="AJ147" i="5"/>
  <c r="AJ148" i="5"/>
  <c r="AJ149" i="5"/>
  <c r="AJ150" i="5"/>
  <c r="AJ151" i="5"/>
  <c r="AJ152" i="5"/>
  <c r="AJ153" i="5"/>
  <c r="AJ154" i="5"/>
  <c r="AJ155" i="5"/>
  <c r="AJ156" i="5"/>
  <c r="AJ157" i="5"/>
  <c r="AJ158" i="5"/>
  <c r="AJ159" i="5"/>
  <c r="AJ160" i="5"/>
  <c r="AJ161" i="5"/>
  <c r="AJ162" i="5"/>
  <c r="AJ163" i="5"/>
  <c r="AJ164" i="5"/>
  <c r="AJ165" i="5"/>
  <c r="AJ166" i="5"/>
  <c r="AJ167" i="5"/>
  <c r="AJ168" i="5"/>
  <c r="AJ169" i="5"/>
  <c r="AJ170" i="5"/>
  <c r="AJ171" i="5"/>
  <c r="AJ172" i="5"/>
  <c r="AJ173" i="5"/>
  <c r="AJ174" i="5"/>
  <c r="AJ175" i="5"/>
  <c r="AJ176" i="5"/>
  <c r="AJ177" i="5"/>
  <c r="AJ178" i="5"/>
  <c r="AJ179" i="5"/>
  <c r="AJ180" i="5"/>
  <c r="AJ181" i="5"/>
  <c r="AJ182" i="5"/>
  <c r="AJ183" i="5"/>
  <c r="AJ184" i="5"/>
  <c r="AJ185" i="5"/>
  <c r="AJ186" i="5"/>
  <c r="AJ187" i="5"/>
  <c r="AJ188" i="5"/>
  <c r="AJ189" i="5"/>
  <c r="AJ190" i="5"/>
  <c r="AJ191" i="5"/>
  <c r="AJ192" i="5"/>
  <c r="AJ193" i="5"/>
  <c r="AJ194" i="5"/>
  <c r="AJ195" i="5"/>
  <c r="AJ196" i="5"/>
  <c r="AJ197" i="5"/>
  <c r="AJ198" i="5"/>
  <c r="AJ199" i="5"/>
  <c r="AJ200" i="5"/>
  <c r="AJ201" i="5"/>
  <c r="AJ202" i="5"/>
  <c r="AJ203" i="5"/>
  <c r="AJ204" i="5"/>
  <c r="AJ205" i="5"/>
  <c r="AJ206" i="5"/>
  <c r="AJ207" i="5"/>
  <c r="AJ208" i="5"/>
  <c r="AJ209" i="5"/>
  <c r="AJ210" i="5"/>
  <c r="AJ211" i="5"/>
  <c r="AJ212" i="5"/>
  <c r="AJ213" i="5"/>
  <c r="AJ214" i="5"/>
  <c r="AJ215" i="5"/>
  <c r="AJ216" i="5"/>
  <c r="AJ217" i="5"/>
  <c r="AJ218" i="5"/>
  <c r="AJ219" i="5"/>
  <c r="AJ220" i="5"/>
  <c r="AJ221" i="5"/>
  <c r="AJ222" i="5"/>
  <c r="AJ223" i="5"/>
  <c r="AJ224" i="5"/>
  <c r="AJ225" i="5"/>
  <c r="AJ226" i="5"/>
  <c r="AJ227" i="5"/>
  <c r="AJ228" i="5"/>
  <c r="AJ229" i="5"/>
  <c r="AJ230" i="5"/>
  <c r="AJ231" i="5"/>
  <c r="AJ232" i="5"/>
  <c r="AJ233" i="5"/>
  <c r="AJ234" i="5"/>
  <c r="AJ235" i="5"/>
  <c r="AJ236" i="5"/>
  <c r="AJ243" i="5"/>
  <c r="AJ244" i="5"/>
  <c r="AJ245" i="5"/>
  <c r="AJ246" i="5"/>
  <c r="AJ247" i="5"/>
  <c r="AJ248" i="5"/>
  <c r="AJ249" i="5"/>
  <c r="AJ250" i="5"/>
  <c r="AJ251" i="5"/>
  <c r="AJ252" i="5"/>
  <c r="AJ253" i="5"/>
  <c r="AJ254" i="5"/>
  <c r="AJ255" i="5"/>
  <c r="AJ256" i="5"/>
  <c r="AJ257" i="5"/>
  <c r="AJ258" i="5"/>
  <c r="AJ259" i="5"/>
  <c r="AJ260" i="5"/>
  <c r="AJ261" i="5"/>
  <c r="AJ262" i="5"/>
  <c r="AJ263" i="5"/>
  <c r="AJ264" i="5"/>
  <c r="AJ265" i="5"/>
  <c r="AJ266" i="5"/>
  <c r="AJ267" i="5"/>
  <c r="AJ268" i="5"/>
  <c r="AJ269" i="5"/>
  <c r="AJ270" i="5"/>
  <c r="AJ271" i="5"/>
  <c r="AJ272" i="5"/>
  <c r="AJ273" i="5"/>
  <c r="AJ274" i="5"/>
  <c r="AJ275" i="5"/>
  <c r="AJ276" i="5"/>
  <c r="AJ277" i="5"/>
  <c r="AJ278" i="5"/>
  <c r="AJ279" i="5"/>
  <c r="AJ280" i="5"/>
  <c r="AJ281" i="5"/>
  <c r="AJ282" i="5"/>
  <c r="AJ283" i="5"/>
  <c r="AJ284" i="5"/>
  <c r="AJ285" i="5"/>
  <c r="AJ286" i="5"/>
  <c r="AJ287" i="5"/>
  <c r="AJ288" i="5"/>
  <c r="AJ289" i="5"/>
  <c r="AJ290" i="5"/>
  <c r="AJ291" i="5"/>
  <c r="AJ292" i="5"/>
  <c r="AJ293" i="5"/>
  <c r="AJ294" i="5"/>
  <c r="AJ295" i="5"/>
  <c r="AJ296" i="5"/>
  <c r="AJ297" i="5"/>
  <c r="AJ298" i="5"/>
  <c r="AJ299" i="5"/>
  <c r="AJ300" i="5"/>
  <c r="AJ301" i="5"/>
  <c r="AJ302" i="5"/>
  <c r="AJ303" i="5"/>
  <c r="AJ304" i="5"/>
  <c r="AJ305" i="5"/>
  <c r="AJ306" i="5"/>
  <c r="AJ307" i="5"/>
  <c r="AJ308" i="5"/>
  <c r="AJ309" i="5"/>
  <c r="AJ310" i="5"/>
  <c r="AJ311" i="5"/>
  <c r="AJ312" i="5"/>
  <c r="AJ313" i="5"/>
  <c r="AJ314" i="5"/>
  <c r="AJ315" i="5"/>
  <c r="AJ316" i="5"/>
  <c r="AJ317" i="5"/>
  <c r="AJ318" i="5"/>
  <c r="AJ319" i="5"/>
  <c r="AJ320" i="5"/>
  <c r="AJ321" i="5"/>
  <c r="AJ322" i="5"/>
  <c r="AJ323" i="5"/>
  <c r="AJ324" i="5"/>
  <c r="AJ325" i="5"/>
  <c r="AJ326" i="5"/>
  <c r="AJ327" i="5"/>
  <c r="AJ328" i="5"/>
  <c r="AJ329" i="5"/>
  <c r="AJ330" i="5"/>
  <c r="AJ331" i="5"/>
  <c r="AJ332" i="5"/>
  <c r="AJ333" i="5"/>
  <c r="AJ334" i="5"/>
  <c r="AJ335" i="5"/>
  <c r="AJ336" i="5"/>
  <c r="AJ337" i="5"/>
  <c r="AJ338" i="5"/>
  <c r="AJ339" i="5"/>
  <c r="AJ340" i="5"/>
  <c r="AJ341" i="5"/>
  <c r="AJ342" i="5"/>
  <c r="AJ343" i="5"/>
  <c r="AJ344" i="5"/>
  <c r="AJ345" i="5"/>
  <c r="AJ346" i="5"/>
  <c r="AJ347" i="5"/>
  <c r="AJ348" i="5"/>
  <c r="AJ349" i="5"/>
  <c r="AJ350" i="5"/>
  <c r="AJ351" i="5"/>
  <c r="AJ352" i="5"/>
  <c r="AJ353" i="5"/>
  <c r="AJ354" i="5"/>
  <c r="AJ355" i="5"/>
  <c r="AJ356" i="5"/>
  <c r="AJ363" i="5"/>
  <c r="AJ364" i="5"/>
  <c r="AJ365" i="5"/>
  <c r="AJ366" i="5"/>
  <c r="AJ367" i="5"/>
  <c r="AJ368" i="5"/>
  <c r="AJ369" i="5"/>
  <c r="AJ370" i="5"/>
  <c r="AJ371" i="5"/>
  <c r="AJ372" i="5"/>
  <c r="AJ373" i="5"/>
  <c r="AJ374" i="5"/>
  <c r="AJ375" i="5"/>
  <c r="AJ376" i="5"/>
  <c r="AJ377" i="5"/>
  <c r="AJ378" i="5"/>
  <c r="AJ379" i="5"/>
  <c r="AJ380" i="5"/>
  <c r="AJ381" i="5"/>
  <c r="AJ382" i="5"/>
  <c r="AJ383" i="5"/>
  <c r="AJ384" i="5"/>
  <c r="AJ385" i="5"/>
  <c r="AJ386" i="5"/>
  <c r="AJ387" i="5"/>
  <c r="AJ388" i="5"/>
  <c r="AJ389" i="5"/>
  <c r="AJ390" i="5"/>
  <c r="AJ391" i="5"/>
  <c r="AJ392" i="5"/>
  <c r="AJ393" i="5"/>
  <c r="AJ394" i="5"/>
  <c r="AJ395" i="5"/>
  <c r="AJ396" i="5"/>
  <c r="AJ397" i="5"/>
  <c r="AJ398" i="5"/>
  <c r="AJ399" i="5"/>
  <c r="AJ400" i="5"/>
  <c r="AJ401" i="5"/>
  <c r="AJ402" i="5"/>
  <c r="AJ403" i="5"/>
  <c r="AJ404" i="5"/>
  <c r="AJ405" i="5"/>
  <c r="AJ406" i="5"/>
  <c r="AJ407" i="5"/>
  <c r="AJ408" i="5"/>
  <c r="AJ409" i="5"/>
  <c r="AJ410" i="5"/>
  <c r="AJ411" i="5"/>
  <c r="AJ412" i="5"/>
  <c r="AJ413" i="5"/>
  <c r="AJ414" i="5"/>
  <c r="AJ415" i="5"/>
  <c r="AJ416" i="5"/>
  <c r="AJ417" i="5"/>
  <c r="AJ418" i="5"/>
  <c r="AJ419" i="5"/>
  <c r="AJ420" i="5"/>
  <c r="AJ421" i="5"/>
  <c r="AJ422" i="5"/>
  <c r="AJ423" i="5"/>
  <c r="AJ424" i="5"/>
  <c r="AJ425" i="5"/>
  <c r="AJ426" i="5"/>
  <c r="AJ427" i="5"/>
  <c r="AJ428" i="5"/>
  <c r="AJ429" i="5"/>
  <c r="AJ430" i="5"/>
  <c r="AJ431" i="5"/>
  <c r="AJ432" i="5"/>
  <c r="AJ433" i="5"/>
  <c r="AJ434" i="5"/>
  <c r="AJ435" i="5"/>
  <c r="AJ436" i="5"/>
  <c r="AJ437" i="5"/>
  <c r="AJ438" i="5"/>
  <c r="AJ439" i="5"/>
  <c r="AJ440" i="5"/>
  <c r="AJ441" i="5"/>
  <c r="AJ442" i="5"/>
  <c r="AJ443" i="5"/>
  <c r="AJ444" i="5"/>
  <c r="AJ445" i="5"/>
  <c r="AJ446" i="5"/>
  <c r="AJ447" i="5"/>
  <c r="AJ448" i="5"/>
  <c r="AJ449" i="5"/>
  <c r="AJ450" i="5"/>
  <c r="AJ451" i="5"/>
  <c r="AJ452" i="5"/>
  <c r="AJ453" i="5"/>
  <c r="AJ454" i="5"/>
  <c r="AJ455" i="5"/>
  <c r="AJ456" i="5"/>
  <c r="AJ457" i="5"/>
  <c r="AJ458" i="5"/>
  <c r="AJ459" i="5"/>
  <c r="AJ460" i="5"/>
  <c r="AJ461" i="5"/>
  <c r="AJ462" i="5"/>
  <c r="AJ463" i="5"/>
  <c r="AJ464" i="5"/>
  <c r="AJ465" i="5"/>
  <c r="AJ466" i="5"/>
  <c r="AJ467" i="5"/>
  <c r="AJ468" i="5"/>
  <c r="AJ469" i="5"/>
  <c r="AJ470" i="5"/>
  <c r="AJ471" i="5"/>
  <c r="AJ472" i="5"/>
  <c r="AJ473" i="5"/>
  <c r="AJ474" i="5"/>
  <c r="AJ475" i="5"/>
  <c r="AJ476" i="5"/>
  <c r="AJ483" i="5"/>
  <c r="AJ484" i="5"/>
  <c r="AJ485" i="5"/>
  <c r="AJ486" i="5"/>
  <c r="AJ487" i="5"/>
  <c r="AJ488" i="5"/>
  <c r="AJ489" i="5"/>
  <c r="AJ490" i="5"/>
  <c r="AJ491" i="5"/>
  <c r="AJ492" i="5"/>
  <c r="AJ493" i="5"/>
  <c r="AJ494" i="5"/>
  <c r="AJ495" i="5"/>
  <c r="AJ496" i="5"/>
  <c r="AJ497" i="5"/>
  <c r="AJ498" i="5"/>
  <c r="AJ499" i="5"/>
  <c r="AJ500" i="5"/>
  <c r="AJ501" i="5"/>
  <c r="AJ502" i="5"/>
  <c r="AJ503" i="5"/>
  <c r="AJ504" i="5"/>
  <c r="AJ505" i="5"/>
  <c r="AJ506" i="5"/>
  <c r="AJ507" i="5"/>
  <c r="AJ508" i="5"/>
  <c r="AJ509" i="5"/>
  <c r="AJ510" i="5"/>
  <c r="AJ511" i="5"/>
  <c r="AJ512" i="5"/>
  <c r="AJ513" i="5"/>
  <c r="AJ514" i="5"/>
  <c r="AJ515" i="5"/>
  <c r="AJ516" i="5"/>
  <c r="AJ517" i="5"/>
  <c r="AJ518" i="5"/>
  <c r="AJ519" i="5"/>
  <c r="AJ520" i="5"/>
  <c r="AJ521" i="5"/>
  <c r="AJ522" i="5"/>
  <c r="AJ523" i="5"/>
  <c r="AJ524" i="5"/>
  <c r="AJ525" i="5"/>
  <c r="AJ526" i="5"/>
  <c r="AJ527" i="5"/>
  <c r="AJ528" i="5"/>
  <c r="AJ529" i="5"/>
  <c r="AJ530" i="5"/>
  <c r="AJ531" i="5"/>
  <c r="AJ532" i="5"/>
  <c r="AJ533" i="5"/>
  <c r="AJ534" i="5"/>
  <c r="AJ535" i="5"/>
  <c r="AJ536" i="5"/>
  <c r="AJ537" i="5"/>
  <c r="AJ538" i="5"/>
  <c r="AJ539" i="5"/>
  <c r="AJ540" i="5"/>
  <c r="AJ541" i="5"/>
  <c r="AJ542" i="5"/>
  <c r="AJ543" i="5"/>
  <c r="AJ544" i="5"/>
  <c r="AJ545" i="5"/>
  <c r="AJ546" i="5"/>
  <c r="AJ547" i="5"/>
  <c r="AJ548" i="5"/>
  <c r="AJ549" i="5"/>
  <c r="AJ550" i="5"/>
  <c r="AJ551" i="5"/>
  <c r="AJ552" i="5"/>
  <c r="AJ553" i="5"/>
  <c r="AJ554" i="5"/>
  <c r="AJ555" i="5"/>
  <c r="AJ556" i="5"/>
  <c r="AJ557" i="5"/>
  <c r="AJ558" i="5"/>
  <c r="AJ559" i="5"/>
  <c r="AJ560" i="5"/>
  <c r="AJ561" i="5"/>
  <c r="AJ562" i="5"/>
  <c r="AJ563" i="5"/>
  <c r="AJ564" i="5"/>
  <c r="AJ565" i="5"/>
  <c r="AJ566" i="5"/>
  <c r="AJ567" i="5"/>
  <c r="AJ568" i="5"/>
  <c r="AJ569" i="5"/>
  <c r="AJ570" i="5"/>
  <c r="AJ571" i="5"/>
  <c r="AJ572" i="5"/>
  <c r="AJ573" i="5"/>
  <c r="AJ574" i="5"/>
  <c r="AJ575" i="5"/>
  <c r="AJ576" i="5"/>
  <c r="AJ577" i="5"/>
  <c r="AJ578" i="5"/>
  <c r="AJ579" i="5"/>
  <c r="AJ580" i="5"/>
  <c r="AJ581" i="5"/>
  <c r="AJ582" i="5"/>
  <c r="AJ583" i="5"/>
  <c r="AJ584" i="5"/>
  <c r="AJ585" i="5"/>
  <c r="AJ586" i="5"/>
  <c r="AJ587" i="5"/>
  <c r="AJ588" i="5"/>
  <c r="AJ589" i="5"/>
  <c r="AJ590" i="5"/>
  <c r="AJ591" i="5"/>
  <c r="AJ592" i="5"/>
  <c r="AJ593" i="5"/>
  <c r="AJ594" i="5"/>
  <c r="AJ595" i="5"/>
  <c r="AJ596" i="5"/>
  <c r="AJ603" i="5"/>
  <c r="AJ604" i="5"/>
  <c r="AJ605" i="5"/>
  <c r="AJ606" i="5"/>
  <c r="AJ607" i="5"/>
  <c r="AJ608" i="5"/>
  <c r="AJ609" i="5"/>
  <c r="AJ610" i="5"/>
  <c r="AJ611" i="5"/>
  <c r="AJ612" i="5"/>
  <c r="AJ613" i="5"/>
  <c r="AJ614" i="5"/>
  <c r="AJ615" i="5"/>
  <c r="AJ616" i="5"/>
  <c r="AJ617" i="5"/>
  <c r="AJ618" i="5"/>
  <c r="AJ619" i="5"/>
  <c r="AJ620" i="5"/>
  <c r="AJ621" i="5"/>
  <c r="AJ622" i="5"/>
  <c r="AJ623" i="5"/>
  <c r="AJ624" i="5"/>
  <c r="AJ625" i="5"/>
  <c r="AJ626" i="5"/>
  <c r="AJ627" i="5"/>
  <c r="AJ628" i="5"/>
  <c r="AJ629" i="5"/>
  <c r="AJ630" i="5"/>
  <c r="AJ631" i="5"/>
  <c r="AJ632" i="5"/>
  <c r="AJ633" i="5"/>
  <c r="AJ634" i="5"/>
  <c r="AJ635" i="5"/>
  <c r="AJ636" i="5"/>
  <c r="AJ637" i="5"/>
  <c r="AJ638" i="5"/>
  <c r="AJ639" i="5"/>
  <c r="AJ640" i="5"/>
  <c r="AJ641" i="5"/>
  <c r="AJ642" i="5"/>
  <c r="AJ643" i="5"/>
  <c r="AJ644" i="5"/>
  <c r="AJ645" i="5"/>
  <c r="AJ646" i="5"/>
  <c r="AJ647" i="5"/>
  <c r="AJ648" i="5"/>
  <c r="AJ649" i="5"/>
  <c r="AJ650" i="5"/>
  <c r="AJ651" i="5"/>
  <c r="AJ652" i="5"/>
  <c r="AJ653" i="5"/>
  <c r="AJ654" i="5"/>
  <c r="AJ655" i="5"/>
  <c r="AJ656" i="5"/>
  <c r="AJ657" i="5"/>
  <c r="AJ658" i="5"/>
  <c r="AJ659" i="5"/>
  <c r="AJ660" i="5"/>
  <c r="AJ661" i="5"/>
  <c r="AJ662" i="5"/>
  <c r="AJ663" i="5"/>
  <c r="AJ664" i="5"/>
  <c r="AJ665" i="5"/>
  <c r="AJ666" i="5"/>
  <c r="AJ667" i="5"/>
  <c r="AJ668" i="5"/>
  <c r="AJ669" i="5"/>
  <c r="AJ670" i="5"/>
  <c r="AJ671" i="5"/>
  <c r="AJ672" i="5"/>
  <c r="AJ673" i="5"/>
  <c r="AJ674" i="5"/>
  <c r="AJ675" i="5"/>
  <c r="AJ676" i="5"/>
  <c r="AJ677" i="5"/>
  <c r="AJ678" i="5"/>
  <c r="AJ679" i="5"/>
  <c r="AJ680" i="5"/>
  <c r="AJ681" i="5"/>
  <c r="AJ682" i="5"/>
  <c r="AJ683" i="5"/>
  <c r="AJ684" i="5"/>
  <c r="AJ685" i="5"/>
  <c r="AJ686" i="5"/>
  <c r="AJ687" i="5"/>
  <c r="AJ688" i="5"/>
  <c r="AJ689" i="5"/>
  <c r="AJ690" i="5"/>
  <c r="AJ691" i="5"/>
  <c r="AJ692" i="5"/>
  <c r="AJ693" i="5"/>
  <c r="AJ694" i="5"/>
  <c r="AJ695" i="5"/>
  <c r="AJ696" i="5"/>
  <c r="AJ697" i="5"/>
  <c r="AJ698" i="5"/>
  <c r="AJ699" i="5"/>
  <c r="AJ700" i="5"/>
  <c r="AJ701" i="5"/>
  <c r="AJ702" i="5"/>
  <c r="AJ703" i="5"/>
  <c r="AJ704" i="5"/>
  <c r="AJ705" i="5"/>
  <c r="AJ706" i="5"/>
  <c r="AJ707" i="5"/>
  <c r="AJ708" i="5"/>
  <c r="AJ709" i="5"/>
  <c r="AJ710" i="5"/>
  <c r="AJ711" i="5"/>
  <c r="AJ712" i="5"/>
  <c r="AJ713" i="5"/>
  <c r="AJ714" i="5"/>
  <c r="AJ715" i="5"/>
  <c r="AJ716" i="5"/>
  <c r="AJ4" i="5"/>
  <c r="AJ5" i="5"/>
  <c r="AJ6" i="5"/>
  <c r="AJ7" i="5"/>
  <c r="AJ8" i="5"/>
  <c r="AJ9" i="5"/>
  <c r="AJ10" i="5"/>
  <c r="AJ11" i="5"/>
  <c r="AJ12" i="5"/>
  <c r="AJ13" i="5"/>
  <c r="AJ14" i="5"/>
  <c r="AJ15" i="5"/>
  <c r="AJ16" i="5"/>
  <c r="AJ17" i="5"/>
  <c r="AJ18" i="5"/>
  <c r="AJ19" i="5"/>
  <c r="AJ20" i="5"/>
  <c r="AJ21" i="5"/>
  <c r="AJ22" i="5"/>
  <c r="AJ23" i="5"/>
  <c r="AJ24" i="5"/>
  <c r="AJ25" i="5"/>
  <c r="AJ26" i="5"/>
  <c r="AJ27" i="5"/>
  <c r="AJ28" i="5"/>
  <c r="AJ29" i="5"/>
  <c r="AJ30" i="5"/>
  <c r="AJ31" i="5"/>
  <c r="AJ32" i="5"/>
  <c r="AJ33" i="5"/>
  <c r="AJ34" i="5"/>
  <c r="AJ35" i="5"/>
  <c r="AJ36" i="5"/>
  <c r="AJ37" i="5"/>
  <c r="AJ38" i="5"/>
  <c r="AJ39" i="5"/>
  <c r="AJ40" i="5"/>
  <c r="AJ41" i="5"/>
  <c r="AJ42" i="5"/>
  <c r="AJ43" i="5"/>
  <c r="AJ44" i="5"/>
  <c r="AJ45" i="5"/>
  <c r="AJ46" i="5"/>
  <c r="AJ47" i="5"/>
  <c r="AJ48" i="5"/>
  <c r="AJ49" i="5"/>
  <c r="AJ50" i="5"/>
  <c r="AJ51" i="5"/>
  <c r="AJ52" i="5"/>
  <c r="AJ53" i="5"/>
  <c r="AJ54" i="5"/>
  <c r="AJ55" i="5"/>
  <c r="AJ56" i="5"/>
  <c r="AJ57" i="5"/>
  <c r="AJ58" i="5"/>
  <c r="AJ59" i="5"/>
  <c r="AJ60" i="5"/>
  <c r="AJ61" i="5"/>
  <c r="AJ62" i="5"/>
  <c r="AJ63" i="5"/>
  <c r="AJ64" i="5"/>
  <c r="AJ65" i="5"/>
  <c r="AJ66" i="5"/>
  <c r="AJ67" i="5"/>
  <c r="AJ68" i="5"/>
  <c r="AJ69" i="5"/>
  <c r="AJ70" i="5"/>
  <c r="AJ71" i="5"/>
  <c r="AJ72" i="5"/>
  <c r="AJ73" i="5"/>
  <c r="AJ74" i="5"/>
  <c r="AJ75" i="5"/>
  <c r="AJ76" i="5"/>
  <c r="AJ77" i="5"/>
  <c r="AJ78" i="5"/>
  <c r="AJ79" i="5"/>
  <c r="AJ80" i="5"/>
  <c r="AJ81" i="5"/>
  <c r="AJ82" i="5"/>
  <c r="AJ83" i="5"/>
  <c r="AJ84" i="5"/>
  <c r="AJ85" i="5"/>
  <c r="AJ86" i="5"/>
  <c r="AJ87" i="5"/>
  <c r="AJ88" i="5"/>
  <c r="AJ89" i="5"/>
  <c r="AJ90" i="5"/>
  <c r="AJ91" i="5"/>
  <c r="AJ92" i="5"/>
  <c r="AJ93" i="5"/>
  <c r="AJ94" i="5"/>
  <c r="AJ95" i="5"/>
  <c r="AJ96" i="5"/>
  <c r="AJ97" i="5"/>
  <c r="AJ98" i="5"/>
  <c r="AJ99" i="5"/>
  <c r="AJ100" i="5"/>
  <c r="AJ101" i="5"/>
  <c r="AJ102" i="5"/>
  <c r="AJ103" i="5"/>
  <c r="AJ104" i="5"/>
  <c r="AJ105" i="5"/>
  <c r="AJ106" i="5"/>
  <c r="AJ107" i="5"/>
  <c r="AJ108" i="5"/>
  <c r="AJ109" i="5"/>
  <c r="AJ110" i="5"/>
  <c r="AJ111" i="5"/>
  <c r="AJ112" i="5"/>
  <c r="AJ113" i="5"/>
  <c r="AJ114" i="5"/>
  <c r="AJ115" i="5"/>
  <c r="AJ116" i="5"/>
  <c r="AJ3" i="5"/>
  <c r="AG698" i="5"/>
  <c r="AG697" i="5"/>
  <c r="AG696" i="5"/>
  <c r="AG695" i="5"/>
  <c r="AG694" i="5"/>
  <c r="AG693" i="5"/>
  <c r="AG692" i="5"/>
  <c r="AG691" i="5"/>
  <c r="AG690" i="5"/>
  <c r="AG689" i="5"/>
  <c r="AG688" i="5"/>
  <c r="AG687" i="5"/>
  <c r="AG686" i="5"/>
  <c r="AG685" i="5"/>
  <c r="AG684" i="5"/>
  <c r="AG683" i="5"/>
  <c r="AG682" i="5"/>
  <c r="AG681" i="5"/>
  <c r="AG680" i="5"/>
  <c r="AG679" i="5"/>
  <c r="AG678" i="5"/>
  <c r="AG677" i="5"/>
  <c r="AG676" i="5"/>
  <c r="AG675" i="5"/>
  <c r="AG674" i="5"/>
  <c r="AG673" i="5"/>
  <c r="AG672" i="5"/>
  <c r="AG671" i="5"/>
  <c r="AG670" i="5"/>
  <c r="AG669" i="5"/>
  <c r="AG668" i="5"/>
  <c r="AG667" i="5"/>
  <c r="AG666" i="5"/>
  <c r="AG665" i="5"/>
  <c r="AG664" i="5"/>
  <c r="AG663" i="5"/>
  <c r="AG662" i="5"/>
  <c r="AG661" i="5"/>
  <c r="AG660" i="5"/>
  <c r="AG659" i="5"/>
  <c r="AG658" i="5"/>
  <c r="AG657" i="5"/>
  <c r="AG656" i="5"/>
  <c r="AG655" i="5"/>
  <c r="AG654" i="5"/>
  <c r="AG653" i="5"/>
  <c r="AG652" i="5"/>
  <c r="AG651" i="5"/>
  <c r="AG650" i="5"/>
  <c r="AG649" i="5"/>
  <c r="AG648" i="5"/>
  <c r="AG647" i="5"/>
  <c r="AG646" i="5"/>
  <c r="AG645" i="5"/>
  <c r="AG644" i="5"/>
  <c r="AG643" i="5"/>
  <c r="AG642" i="5"/>
  <c r="AG641" i="5"/>
  <c r="AG640" i="5"/>
  <c r="AG639" i="5"/>
  <c r="AG638" i="5"/>
  <c r="AG637" i="5"/>
  <c r="AG636" i="5"/>
  <c r="AG635" i="5"/>
  <c r="AG634" i="5"/>
  <c r="AG633" i="5"/>
  <c r="AG632" i="5"/>
  <c r="AG631" i="5"/>
  <c r="AG630" i="5"/>
  <c r="AG629" i="5"/>
  <c r="AG628" i="5"/>
  <c r="AG627" i="5"/>
  <c r="AG626" i="5"/>
  <c r="AG625" i="5"/>
  <c r="AG624" i="5"/>
  <c r="AG623" i="5"/>
  <c r="AG622" i="5"/>
  <c r="AG621" i="5"/>
  <c r="AG620" i="5"/>
  <c r="AG619" i="5"/>
  <c r="AG618" i="5"/>
  <c r="AG617" i="5"/>
  <c r="AG616" i="5"/>
  <c r="AG615" i="5"/>
  <c r="AG614" i="5"/>
  <c r="AG613" i="5"/>
  <c r="AG612" i="5"/>
  <c r="AG611" i="5"/>
  <c r="AG610" i="5"/>
  <c r="AG609" i="5"/>
  <c r="AG608" i="5"/>
  <c r="AG607" i="5"/>
  <c r="AG606" i="5"/>
  <c r="AG605" i="5"/>
  <c r="AG604" i="5"/>
  <c r="AG603" i="5"/>
  <c r="AG578" i="5"/>
  <c r="AG577" i="5"/>
  <c r="AG576" i="5"/>
  <c r="AG575" i="5"/>
  <c r="AG574" i="5"/>
  <c r="AG573" i="5"/>
  <c r="AG572" i="5"/>
  <c r="AG571" i="5"/>
  <c r="AG570" i="5"/>
  <c r="AG569" i="5"/>
  <c r="AG568" i="5"/>
  <c r="AG567" i="5"/>
  <c r="AG566" i="5"/>
  <c r="AG565" i="5"/>
  <c r="AG564" i="5"/>
  <c r="AG563" i="5"/>
  <c r="AG562" i="5"/>
  <c r="AG561" i="5"/>
  <c r="AG560" i="5"/>
  <c r="AG559" i="5"/>
  <c r="AG558" i="5"/>
  <c r="AG557" i="5"/>
  <c r="AG556" i="5"/>
  <c r="AG555" i="5"/>
  <c r="AG554" i="5"/>
  <c r="AG553" i="5"/>
  <c r="AG552" i="5"/>
  <c r="AG551" i="5"/>
  <c r="AG550" i="5"/>
  <c r="AG549" i="5"/>
  <c r="AG548" i="5"/>
  <c r="AG547" i="5"/>
  <c r="AG546" i="5"/>
  <c r="AG545" i="5"/>
  <c r="AG544" i="5"/>
  <c r="AG543" i="5"/>
  <c r="AG542" i="5"/>
  <c r="AG541" i="5"/>
  <c r="AG540" i="5"/>
  <c r="AG539" i="5"/>
  <c r="AG538" i="5"/>
  <c r="AG537" i="5"/>
  <c r="AG536" i="5"/>
  <c r="AG535" i="5"/>
  <c r="AG534" i="5"/>
  <c r="AG533" i="5"/>
  <c r="AG532" i="5"/>
  <c r="AG531" i="5"/>
  <c r="AG530" i="5"/>
  <c r="AG529" i="5"/>
  <c r="AG528" i="5"/>
  <c r="AG527" i="5"/>
  <c r="AG526" i="5"/>
  <c r="AG525" i="5"/>
  <c r="AG524" i="5"/>
  <c r="AG523" i="5"/>
  <c r="AG522" i="5"/>
  <c r="AG521" i="5"/>
  <c r="AG520" i="5"/>
  <c r="AG519" i="5"/>
  <c r="AG518" i="5"/>
  <c r="AG517" i="5"/>
  <c r="AG516" i="5"/>
  <c r="AG515" i="5"/>
  <c r="AG514" i="5"/>
  <c r="AG513" i="5"/>
  <c r="AG512" i="5"/>
  <c r="AG511" i="5"/>
  <c r="AG510" i="5"/>
  <c r="AG509" i="5"/>
  <c r="AG508" i="5"/>
  <c r="AG507" i="5"/>
  <c r="AG506" i="5"/>
  <c r="AG505" i="5"/>
  <c r="AG504" i="5"/>
  <c r="AG503" i="5"/>
  <c r="AG502" i="5"/>
  <c r="AG501" i="5"/>
  <c r="AG500" i="5"/>
  <c r="AG499" i="5"/>
  <c r="AG498" i="5"/>
  <c r="AG497" i="5"/>
  <c r="AG496" i="5"/>
  <c r="AG495" i="5"/>
  <c r="AG494" i="5"/>
  <c r="AG493" i="5"/>
  <c r="AG492" i="5"/>
  <c r="AG491" i="5"/>
  <c r="AG490" i="5"/>
  <c r="AG489" i="5"/>
  <c r="AG488" i="5"/>
  <c r="AG487" i="5"/>
  <c r="AG486" i="5"/>
  <c r="AG485" i="5"/>
  <c r="AG484" i="5"/>
  <c r="AG483" i="5"/>
  <c r="AG458" i="5"/>
  <c r="AG457" i="5"/>
  <c r="AG456" i="5"/>
  <c r="AG455" i="5"/>
  <c r="AG454" i="5"/>
  <c r="AG453" i="5"/>
  <c r="AG452" i="5"/>
  <c r="AG451" i="5"/>
  <c r="AG450" i="5"/>
  <c r="AG449" i="5"/>
  <c r="AG448" i="5"/>
  <c r="AG447" i="5"/>
  <c r="AG446" i="5"/>
  <c r="AG445" i="5"/>
  <c r="AG444" i="5"/>
  <c r="AG443" i="5"/>
  <c r="AG442" i="5"/>
  <c r="AG441" i="5"/>
  <c r="AG440" i="5"/>
  <c r="AG439" i="5"/>
  <c r="AG438" i="5"/>
  <c r="AG437" i="5"/>
  <c r="AG436" i="5"/>
  <c r="AG435" i="5"/>
  <c r="AG434" i="5"/>
  <c r="AG433" i="5"/>
  <c r="AG432" i="5"/>
  <c r="AG431" i="5"/>
  <c r="AG430" i="5"/>
  <c r="AG429" i="5"/>
  <c r="AG428" i="5"/>
  <c r="AG427" i="5"/>
  <c r="AG426" i="5"/>
  <c r="AG425" i="5"/>
  <c r="AG424" i="5"/>
  <c r="AG423" i="5"/>
  <c r="AG422" i="5"/>
  <c r="AG421" i="5"/>
  <c r="AG420" i="5"/>
  <c r="AG419" i="5"/>
  <c r="AG418" i="5"/>
  <c r="AG417" i="5"/>
  <c r="AG416" i="5"/>
  <c r="AG415" i="5"/>
  <c r="AG414" i="5"/>
  <c r="AG413" i="5"/>
  <c r="AG412" i="5"/>
  <c r="AG411" i="5"/>
  <c r="AG410" i="5"/>
  <c r="AG409" i="5"/>
  <c r="AG408" i="5"/>
  <c r="AG407" i="5"/>
  <c r="AG406" i="5"/>
  <c r="AG405" i="5"/>
  <c r="AG404" i="5"/>
  <c r="AG403" i="5"/>
  <c r="AG402" i="5"/>
  <c r="AG401" i="5"/>
  <c r="AG400" i="5"/>
  <c r="AG399" i="5"/>
  <c r="AG398" i="5"/>
  <c r="AG397" i="5"/>
  <c r="AG396" i="5"/>
  <c r="AG395" i="5"/>
  <c r="AG394" i="5"/>
  <c r="AG393" i="5"/>
  <c r="AG392" i="5"/>
  <c r="AG391" i="5"/>
  <c r="AG390" i="5"/>
  <c r="AG389" i="5"/>
  <c r="AG388" i="5"/>
  <c r="AG387" i="5"/>
  <c r="AG386" i="5"/>
  <c r="AG385" i="5"/>
  <c r="AG384" i="5"/>
  <c r="AG383" i="5"/>
  <c r="AG382" i="5"/>
  <c r="AG381" i="5"/>
  <c r="AG380" i="5"/>
  <c r="AG379" i="5"/>
  <c r="AG378" i="5"/>
  <c r="AG377" i="5"/>
  <c r="AG376" i="5"/>
  <c r="AG375" i="5"/>
  <c r="AG374" i="5"/>
  <c r="AG373" i="5"/>
  <c r="AG372" i="5"/>
  <c r="AG371" i="5"/>
  <c r="AG370" i="5"/>
  <c r="AG369" i="5"/>
  <c r="AG368" i="5"/>
  <c r="AG367" i="5"/>
  <c r="AG366" i="5"/>
  <c r="AG365" i="5"/>
  <c r="AG364" i="5"/>
  <c r="AG363" i="5"/>
  <c r="AG338" i="5"/>
  <c r="AG337" i="5"/>
  <c r="AG336" i="5"/>
  <c r="AG335" i="5"/>
  <c r="AG334" i="5"/>
  <c r="AG333" i="5"/>
  <c r="AG332" i="5"/>
  <c r="AG331" i="5"/>
  <c r="AG330" i="5"/>
  <c r="AG329" i="5"/>
  <c r="AG328" i="5"/>
  <c r="AG327" i="5"/>
  <c r="AG326" i="5"/>
  <c r="AG325" i="5"/>
  <c r="AG324" i="5"/>
  <c r="AG323" i="5"/>
  <c r="AG322" i="5"/>
  <c r="AG321" i="5"/>
  <c r="AG320" i="5"/>
  <c r="AG319" i="5"/>
  <c r="AG318" i="5"/>
  <c r="AG317" i="5"/>
  <c r="AG316" i="5"/>
  <c r="AG315" i="5"/>
  <c r="AG314" i="5"/>
  <c r="AG313" i="5"/>
  <c r="AG312" i="5"/>
  <c r="AG311" i="5"/>
  <c r="AG310" i="5"/>
  <c r="AG309" i="5"/>
  <c r="AG308" i="5"/>
  <c r="AG307" i="5"/>
  <c r="AG306" i="5"/>
  <c r="AG305" i="5"/>
  <c r="AG304" i="5"/>
  <c r="AG303" i="5"/>
  <c r="AG302" i="5"/>
  <c r="AG301" i="5"/>
  <c r="AG300" i="5"/>
  <c r="AG299" i="5"/>
  <c r="AG298" i="5"/>
  <c r="AG297" i="5"/>
  <c r="AG296" i="5"/>
  <c r="AG295" i="5"/>
  <c r="AG294" i="5"/>
  <c r="AG293" i="5"/>
  <c r="AG292" i="5"/>
  <c r="AG291" i="5"/>
  <c r="AG290" i="5"/>
  <c r="AG289" i="5"/>
  <c r="AG288" i="5"/>
  <c r="AG287" i="5"/>
  <c r="AG286" i="5"/>
  <c r="AG285" i="5"/>
  <c r="AG284" i="5"/>
  <c r="AG283" i="5"/>
  <c r="AG282" i="5"/>
  <c r="AG281" i="5"/>
  <c r="AG280" i="5"/>
  <c r="AG279" i="5"/>
  <c r="AG278" i="5"/>
  <c r="AG277" i="5"/>
  <c r="AG276" i="5"/>
  <c r="AG275" i="5"/>
  <c r="AG274" i="5"/>
  <c r="AG273" i="5"/>
  <c r="AG272" i="5"/>
  <c r="AG271" i="5"/>
  <c r="AG270" i="5"/>
  <c r="AG269" i="5"/>
  <c r="AG268" i="5"/>
  <c r="AG267" i="5"/>
  <c r="AG266" i="5"/>
  <c r="AG265" i="5"/>
  <c r="AG264" i="5"/>
  <c r="AG263" i="5"/>
  <c r="AG262" i="5"/>
  <c r="AG261" i="5"/>
  <c r="AG260" i="5"/>
  <c r="AG259" i="5"/>
  <c r="AG258" i="5"/>
  <c r="AG257" i="5"/>
  <c r="AG256" i="5"/>
  <c r="AG255" i="5"/>
  <c r="AG254" i="5"/>
  <c r="AG253" i="5"/>
  <c r="AG252" i="5"/>
  <c r="AG251" i="5"/>
  <c r="AG250" i="5"/>
  <c r="AG249" i="5"/>
  <c r="AG248" i="5"/>
  <c r="AG247" i="5"/>
  <c r="AG246" i="5"/>
  <c r="AG245" i="5"/>
  <c r="AG244" i="5"/>
  <c r="AG243" i="5"/>
  <c r="AG218" i="5"/>
  <c r="AG217" i="5"/>
  <c r="AG216" i="5"/>
  <c r="AG215" i="5"/>
  <c r="AG214" i="5"/>
  <c r="AG213" i="5"/>
  <c r="AG212" i="5"/>
  <c r="AG211" i="5"/>
  <c r="AG210" i="5"/>
  <c r="AG209" i="5"/>
  <c r="AG208" i="5"/>
  <c r="AG207" i="5"/>
  <c r="AG206" i="5"/>
  <c r="AG205" i="5"/>
  <c r="AG204" i="5"/>
  <c r="AG203" i="5"/>
  <c r="AG202" i="5"/>
  <c r="AG201" i="5"/>
  <c r="AG200" i="5"/>
  <c r="AG199" i="5"/>
  <c r="AG198" i="5"/>
  <c r="AG197" i="5"/>
  <c r="AG196" i="5"/>
  <c r="AG195" i="5"/>
  <c r="AG194" i="5"/>
  <c r="AG193" i="5"/>
  <c r="AG192" i="5"/>
  <c r="AG191" i="5"/>
  <c r="AG190" i="5"/>
  <c r="AG189" i="5"/>
  <c r="AG188" i="5"/>
  <c r="AG187" i="5"/>
  <c r="AG186" i="5"/>
  <c r="AG185" i="5"/>
  <c r="AG184" i="5"/>
  <c r="AG183" i="5"/>
  <c r="AG182" i="5"/>
  <c r="AG181" i="5"/>
  <c r="AG180" i="5"/>
  <c r="AG179" i="5"/>
  <c r="AG178" i="5"/>
  <c r="AG177" i="5"/>
  <c r="AG176" i="5"/>
  <c r="AG175" i="5"/>
  <c r="AG174" i="5"/>
  <c r="AG173" i="5"/>
  <c r="AG172" i="5"/>
  <c r="AG171" i="5"/>
  <c r="AG170" i="5"/>
  <c r="AG169" i="5"/>
  <c r="AG168" i="5"/>
  <c r="AG167" i="5"/>
  <c r="AG166" i="5"/>
  <c r="AG165" i="5"/>
  <c r="AG164" i="5"/>
  <c r="AG163" i="5"/>
  <c r="AG162" i="5"/>
  <c r="AG161" i="5"/>
  <c r="AG160" i="5"/>
  <c r="AG159" i="5"/>
  <c r="AG158" i="5"/>
  <c r="AG157" i="5"/>
  <c r="AG156" i="5"/>
  <c r="AG155" i="5"/>
  <c r="AG154" i="5"/>
  <c r="AG153" i="5"/>
  <c r="AG152" i="5"/>
  <c r="AG151" i="5"/>
  <c r="AG150" i="5"/>
  <c r="AG149" i="5"/>
  <c r="AG148" i="5"/>
  <c r="AG147" i="5"/>
  <c r="AG146" i="5"/>
  <c r="AG145" i="5"/>
  <c r="AG144" i="5"/>
  <c r="AG143" i="5"/>
  <c r="AG142" i="5"/>
  <c r="AG141" i="5"/>
  <c r="AG140" i="5"/>
  <c r="AG139" i="5"/>
  <c r="AG138" i="5"/>
  <c r="AG137" i="5"/>
  <c r="AG136" i="5"/>
  <c r="AG135" i="5"/>
  <c r="AG134" i="5"/>
  <c r="AG133" i="5"/>
  <c r="AG132" i="5"/>
  <c r="AG131" i="5"/>
  <c r="AG130" i="5"/>
  <c r="AG129" i="5"/>
  <c r="AG128" i="5"/>
  <c r="AG127" i="5"/>
  <c r="AG126" i="5"/>
  <c r="AG125" i="5"/>
  <c r="AG124" i="5"/>
  <c r="AG123" i="5"/>
  <c r="AG83" i="5"/>
  <c r="AG84" i="5"/>
  <c r="AG85" i="5"/>
  <c r="AG86" i="5"/>
  <c r="AG87" i="5"/>
  <c r="AG88" i="5"/>
  <c r="AG89" i="5"/>
  <c r="AG90" i="5"/>
  <c r="AG91" i="5"/>
  <c r="AG92" i="5"/>
  <c r="AG93" i="5"/>
  <c r="AG94" i="5"/>
  <c r="AG95" i="5"/>
  <c r="AG96" i="5"/>
  <c r="AG97" i="5"/>
  <c r="AG98" i="5"/>
  <c r="AG68" i="5"/>
  <c r="AG69" i="5"/>
  <c r="AG70" i="5"/>
  <c r="AG71" i="5"/>
  <c r="AG72" i="5"/>
  <c r="AG73" i="5"/>
  <c r="AG74" i="5"/>
  <c r="AG75" i="5"/>
  <c r="AG76" i="5"/>
  <c r="AG77" i="5"/>
  <c r="AG78" i="5"/>
  <c r="AG79" i="5"/>
  <c r="AG80" i="5"/>
  <c r="AG81" i="5"/>
  <c r="AG82" i="5"/>
  <c r="AG67" i="5"/>
  <c r="AG55" i="5"/>
  <c r="AG56" i="5"/>
  <c r="AG57" i="5"/>
  <c r="AG58" i="5"/>
  <c r="AG59" i="5"/>
  <c r="AG60" i="5"/>
  <c r="AG61" i="5"/>
  <c r="AG62" i="5"/>
  <c r="AG63" i="5"/>
  <c r="AG64" i="5"/>
  <c r="AG65" i="5"/>
  <c r="AG66" i="5"/>
  <c r="AG43" i="5"/>
  <c r="AG44" i="5"/>
  <c r="AG45" i="5"/>
  <c r="AG46" i="5"/>
  <c r="AG47" i="5"/>
  <c r="AG48" i="5"/>
  <c r="AG49" i="5"/>
  <c r="AG50" i="5"/>
  <c r="AG51" i="5"/>
  <c r="AG52" i="5"/>
  <c r="AG53" i="5"/>
  <c r="AG54" i="5"/>
  <c r="AG36" i="5"/>
  <c r="AG37" i="5"/>
  <c r="AG38" i="5"/>
  <c r="AG39" i="5"/>
  <c r="AG40" i="5"/>
  <c r="AG41" i="5"/>
  <c r="AG42" i="5"/>
  <c r="AG35" i="5"/>
  <c r="AG23" i="5"/>
  <c r="AG24" i="5"/>
  <c r="AG25" i="5"/>
  <c r="AG26" i="5"/>
  <c r="AG27" i="5"/>
  <c r="AG28" i="5"/>
  <c r="AG29" i="5"/>
  <c r="AG30" i="5"/>
  <c r="AG31" i="5"/>
  <c r="AG32" i="5"/>
  <c r="AG33" i="5"/>
  <c r="AG34" i="5"/>
  <c r="AG4" i="5"/>
  <c r="AG5" i="5"/>
  <c r="AG6" i="5"/>
  <c r="AG7" i="5"/>
  <c r="AG8" i="5"/>
  <c r="AG9" i="5"/>
  <c r="AG10" i="5"/>
  <c r="AG11" i="5"/>
  <c r="AG12" i="5"/>
  <c r="AG13" i="5"/>
  <c r="AG14" i="5"/>
  <c r="AG15" i="5"/>
  <c r="AG16" i="5"/>
  <c r="AG17" i="5"/>
  <c r="AG18" i="5"/>
  <c r="AG19" i="5"/>
  <c r="AG20" i="5"/>
  <c r="AG21" i="5"/>
  <c r="AG22" i="5"/>
  <c r="AG3" i="5"/>
  <c r="AK123" i="5"/>
  <c r="AK124" i="5"/>
  <c r="AK125" i="5"/>
  <c r="AK126" i="5"/>
  <c r="AK127" i="5"/>
  <c r="AK128" i="5"/>
  <c r="AK129" i="5"/>
  <c r="AK130" i="5"/>
  <c r="AK131" i="5"/>
  <c r="AK132" i="5"/>
  <c r="AK133" i="5"/>
  <c r="AK134" i="5"/>
  <c r="AK135" i="5"/>
  <c r="AK136" i="5"/>
  <c r="AK137" i="5"/>
  <c r="AK138" i="5"/>
  <c r="AK139" i="5"/>
  <c r="AK140" i="5"/>
  <c r="AK141" i="5"/>
  <c r="AK142" i="5"/>
  <c r="AK143" i="5"/>
  <c r="AK144" i="5"/>
  <c r="AK145" i="5"/>
  <c r="AK146" i="5"/>
  <c r="AK147" i="5"/>
  <c r="AK148" i="5"/>
  <c r="AK149" i="5"/>
  <c r="AK150" i="5"/>
  <c r="AK151" i="5"/>
  <c r="AK152" i="5"/>
  <c r="AK153" i="5"/>
  <c r="AK154" i="5"/>
  <c r="AK155" i="5"/>
  <c r="AK156" i="5"/>
  <c r="AK157" i="5"/>
  <c r="AK158" i="5"/>
  <c r="AK159" i="5"/>
  <c r="AK160" i="5"/>
  <c r="AK161" i="5"/>
  <c r="AK162" i="5"/>
  <c r="AK163" i="5"/>
  <c r="AK164" i="5"/>
  <c r="AK165" i="5"/>
  <c r="AK166" i="5"/>
  <c r="AK167" i="5"/>
  <c r="AK168" i="5"/>
  <c r="AK169" i="5"/>
  <c r="AK170" i="5"/>
  <c r="AK171" i="5"/>
  <c r="AK172" i="5"/>
  <c r="AK173" i="5"/>
  <c r="AK174" i="5"/>
  <c r="AK175" i="5"/>
  <c r="AK176" i="5"/>
  <c r="AK177" i="5"/>
  <c r="AK178" i="5"/>
  <c r="AK179" i="5"/>
  <c r="AK180" i="5"/>
  <c r="AK181" i="5"/>
  <c r="AK182" i="5"/>
  <c r="AK183" i="5"/>
  <c r="AK184" i="5"/>
  <c r="AK185" i="5"/>
  <c r="AK186" i="5"/>
  <c r="AK187" i="5"/>
  <c r="AK188" i="5"/>
  <c r="AK189" i="5"/>
  <c r="AK190" i="5"/>
  <c r="AK191" i="5"/>
  <c r="AK192" i="5"/>
  <c r="AK193" i="5"/>
  <c r="AK194" i="5"/>
  <c r="AK195" i="5"/>
  <c r="AK196" i="5"/>
  <c r="AK197" i="5"/>
  <c r="AK198" i="5"/>
  <c r="AK199" i="5"/>
  <c r="AK200" i="5"/>
  <c r="AK201" i="5"/>
  <c r="AK202" i="5"/>
  <c r="AK203" i="5"/>
  <c r="AK204" i="5"/>
  <c r="AK205" i="5"/>
  <c r="AK206" i="5"/>
  <c r="AK207" i="5"/>
  <c r="AK208" i="5"/>
  <c r="AK209" i="5"/>
  <c r="AK210" i="5"/>
  <c r="AK211" i="5"/>
  <c r="AK212" i="5"/>
  <c r="AK213" i="5"/>
  <c r="AK214" i="5"/>
  <c r="AK215" i="5"/>
  <c r="AK216" i="5"/>
  <c r="AK217" i="5"/>
  <c r="AK218" i="5"/>
  <c r="AK219" i="5"/>
  <c r="AK220" i="5"/>
  <c r="AK221" i="5"/>
  <c r="AK222" i="5"/>
  <c r="AK223" i="5"/>
  <c r="AK224" i="5"/>
  <c r="AK225" i="5"/>
  <c r="AK226" i="5"/>
  <c r="AK227" i="5"/>
  <c r="AK228" i="5"/>
  <c r="AK229" i="5"/>
  <c r="AK230" i="5"/>
  <c r="AK231" i="5"/>
  <c r="AK232" i="5"/>
  <c r="AK233" i="5"/>
  <c r="AK234" i="5"/>
  <c r="AK235" i="5"/>
  <c r="AK236" i="5"/>
  <c r="AK237" i="5"/>
  <c r="AK238" i="5"/>
  <c r="AK239" i="5"/>
  <c r="AK240" i="5"/>
  <c r="AK241" i="5"/>
  <c r="AK242" i="5"/>
  <c r="AK243" i="5"/>
  <c r="AK244" i="5"/>
  <c r="AK245" i="5"/>
  <c r="AK246" i="5"/>
  <c r="AK247" i="5"/>
  <c r="AK248" i="5"/>
  <c r="AK249" i="5"/>
  <c r="AK250" i="5"/>
  <c r="AK251" i="5"/>
  <c r="AK252" i="5"/>
  <c r="AK253" i="5"/>
  <c r="AK254" i="5"/>
  <c r="AK255" i="5"/>
  <c r="AK256" i="5"/>
  <c r="AK257" i="5"/>
  <c r="AK258" i="5"/>
  <c r="AK259" i="5"/>
  <c r="AK260" i="5"/>
  <c r="AK261" i="5"/>
  <c r="AK262" i="5"/>
  <c r="AK263" i="5"/>
  <c r="AK264" i="5"/>
  <c r="AK265" i="5"/>
  <c r="AK266" i="5"/>
  <c r="AK267" i="5"/>
  <c r="AK268" i="5"/>
  <c r="AK269" i="5"/>
  <c r="AK270" i="5"/>
  <c r="AK271" i="5"/>
  <c r="AK272" i="5"/>
  <c r="AK273" i="5"/>
  <c r="AK274" i="5"/>
  <c r="AK275" i="5"/>
  <c r="AK276" i="5"/>
  <c r="AK277" i="5"/>
  <c r="AK278" i="5"/>
  <c r="AK279" i="5"/>
  <c r="AK280" i="5"/>
  <c r="AK281" i="5"/>
  <c r="AK282" i="5"/>
  <c r="AK283" i="5"/>
  <c r="AK284" i="5"/>
  <c r="AK285" i="5"/>
  <c r="AK286" i="5"/>
  <c r="AK287" i="5"/>
  <c r="AK288" i="5"/>
  <c r="AK289" i="5"/>
  <c r="AK290" i="5"/>
  <c r="AK291" i="5"/>
  <c r="AK292" i="5"/>
  <c r="AK293" i="5"/>
  <c r="AK294" i="5"/>
  <c r="AK295" i="5"/>
  <c r="AK296" i="5"/>
  <c r="AK297" i="5"/>
  <c r="AK298" i="5"/>
  <c r="AK299" i="5"/>
  <c r="AK300" i="5"/>
  <c r="AK301" i="5"/>
  <c r="AK302" i="5"/>
  <c r="AK303" i="5"/>
  <c r="AK304" i="5"/>
  <c r="AK305" i="5"/>
  <c r="AK306" i="5"/>
  <c r="AK307" i="5"/>
  <c r="AK308" i="5"/>
  <c r="AK309" i="5"/>
  <c r="AK310" i="5"/>
  <c r="AK311" i="5"/>
  <c r="AK312" i="5"/>
  <c r="AK313" i="5"/>
  <c r="AK314" i="5"/>
  <c r="AK315" i="5"/>
  <c r="AK316" i="5"/>
  <c r="AK317" i="5"/>
  <c r="AK318" i="5"/>
  <c r="AK319" i="5"/>
  <c r="AK320" i="5"/>
  <c r="AK321" i="5"/>
  <c r="AK322" i="5"/>
  <c r="AK323" i="5"/>
  <c r="AK324" i="5"/>
  <c r="AK325" i="5"/>
  <c r="AK326" i="5"/>
  <c r="AK327" i="5"/>
  <c r="AK328" i="5"/>
  <c r="AK329" i="5"/>
  <c r="AK330" i="5"/>
  <c r="AK331" i="5"/>
  <c r="AK332" i="5"/>
  <c r="AK333" i="5"/>
  <c r="AK334" i="5"/>
  <c r="AK335" i="5"/>
  <c r="AK336" i="5"/>
  <c r="AK337" i="5"/>
  <c r="AK338" i="5"/>
  <c r="AK339" i="5"/>
  <c r="AK340" i="5"/>
  <c r="AK341" i="5"/>
  <c r="AK342" i="5"/>
  <c r="AK343" i="5"/>
  <c r="AK344" i="5"/>
  <c r="AK345" i="5"/>
  <c r="AK346" i="5"/>
  <c r="AK347" i="5"/>
  <c r="AK348" i="5"/>
  <c r="AK349" i="5"/>
  <c r="AK350" i="5"/>
  <c r="AK351" i="5"/>
  <c r="AK352" i="5"/>
  <c r="AK353" i="5"/>
  <c r="AK354" i="5"/>
  <c r="AK355" i="5"/>
  <c r="AK356" i="5"/>
  <c r="AK357" i="5"/>
  <c r="AK358" i="5"/>
  <c r="AK359" i="5"/>
  <c r="AK360" i="5"/>
  <c r="AK361" i="5"/>
  <c r="AK362" i="5"/>
  <c r="AK363" i="5"/>
  <c r="AK364" i="5"/>
  <c r="AK365" i="5"/>
  <c r="AK366" i="5"/>
  <c r="AK367" i="5"/>
  <c r="AK368" i="5"/>
  <c r="AK369" i="5"/>
  <c r="AK370" i="5"/>
  <c r="AK371" i="5"/>
  <c r="AK372" i="5"/>
  <c r="AK373" i="5"/>
  <c r="AK374" i="5"/>
  <c r="AK375" i="5"/>
  <c r="AK376" i="5"/>
  <c r="AK377" i="5"/>
  <c r="AK378" i="5"/>
  <c r="AK379" i="5"/>
  <c r="AK380" i="5"/>
  <c r="AK381" i="5"/>
  <c r="AK382" i="5"/>
  <c r="AK383" i="5"/>
  <c r="AK384" i="5"/>
  <c r="AK385" i="5"/>
  <c r="AK386" i="5"/>
  <c r="AK387" i="5"/>
  <c r="AK388" i="5"/>
  <c r="AK389" i="5"/>
  <c r="AK390" i="5"/>
  <c r="AK391" i="5"/>
  <c r="AK392" i="5"/>
  <c r="AK393" i="5"/>
  <c r="AK394" i="5"/>
  <c r="AK395" i="5"/>
  <c r="AK396" i="5"/>
  <c r="AK397" i="5"/>
  <c r="AK398" i="5"/>
  <c r="AK399" i="5"/>
  <c r="AK400" i="5"/>
  <c r="AK401" i="5"/>
  <c r="AK402" i="5"/>
  <c r="AK403" i="5"/>
  <c r="AK404" i="5"/>
  <c r="AK405" i="5"/>
  <c r="AK406" i="5"/>
  <c r="AK407" i="5"/>
  <c r="AK408" i="5"/>
  <c r="AK409" i="5"/>
  <c r="AK410" i="5"/>
  <c r="AK411" i="5"/>
  <c r="AK412" i="5"/>
  <c r="AK413" i="5"/>
  <c r="AK414" i="5"/>
  <c r="AK415" i="5"/>
  <c r="AK416" i="5"/>
  <c r="AK417" i="5"/>
  <c r="AK418" i="5"/>
  <c r="AK419" i="5"/>
  <c r="AK420" i="5"/>
  <c r="AK421" i="5"/>
  <c r="AK422" i="5"/>
  <c r="AK423" i="5"/>
  <c r="AK424" i="5"/>
  <c r="AK425" i="5"/>
  <c r="AK426" i="5"/>
  <c r="AK427" i="5"/>
  <c r="AK428" i="5"/>
  <c r="AK429" i="5"/>
  <c r="AK430" i="5"/>
  <c r="AK431" i="5"/>
  <c r="AK432" i="5"/>
  <c r="AK433" i="5"/>
  <c r="AK434" i="5"/>
  <c r="AK435" i="5"/>
  <c r="AK436" i="5"/>
  <c r="AK437" i="5"/>
  <c r="AK438" i="5"/>
  <c r="AK439" i="5"/>
  <c r="AK440" i="5"/>
  <c r="AK441" i="5"/>
  <c r="AK442" i="5"/>
  <c r="AK443" i="5"/>
  <c r="AK444" i="5"/>
  <c r="AK445" i="5"/>
  <c r="AK446" i="5"/>
  <c r="AK447" i="5"/>
  <c r="AK448" i="5"/>
  <c r="AK449" i="5"/>
  <c r="AK450" i="5"/>
  <c r="AK451" i="5"/>
  <c r="AK452" i="5"/>
  <c r="AK453" i="5"/>
  <c r="AK454" i="5"/>
  <c r="AK455" i="5"/>
  <c r="AK456" i="5"/>
  <c r="AK457" i="5"/>
  <c r="AK458" i="5"/>
  <c r="AK459" i="5"/>
  <c r="AK460" i="5"/>
  <c r="AK461" i="5"/>
  <c r="AK462" i="5"/>
  <c r="AK463" i="5"/>
  <c r="AK464" i="5"/>
  <c r="AK465" i="5"/>
  <c r="AK466" i="5"/>
  <c r="AK467" i="5"/>
  <c r="AK468" i="5"/>
  <c r="AK469" i="5"/>
  <c r="AK470" i="5"/>
  <c r="AK471" i="5"/>
  <c r="AK472" i="5"/>
  <c r="AK473" i="5"/>
  <c r="AK474" i="5"/>
  <c r="AK475" i="5"/>
  <c r="AK476" i="5"/>
  <c r="AK477" i="5"/>
  <c r="AK478" i="5"/>
  <c r="AK479" i="5"/>
  <c r="AK480" i="5"/>
  <c r="AK481" i="5"/>
  <c r="AK482" i="5"/>
  <c r="AK483" i="5"/>
  <c r="AK484" i="5"/>
  <c r="AK485" i="5"/>
  <c r="AK486" i="5"/>
  <c r="AK487" i="5"/>
  <c r="AK488" i="5"/>
  <c r="AK489" i="5"/>
  <c r="AK490" i="5"/>
  <c r="AK491" i="5"/>
  <c r="AK492" i="5"/>
  <c r="AK493" i="5"/>
  <c r="AK494" i="5"/>
  <c r="AK495" i="5"/>
  <c r="AK496" i="5"/>
  <c r="AK497" i="5"/>
  <c r="AK498" i="5"/>
  <c r="AK499" i="5"/>
  <c r="AK500" i="5"/>
  <c r="AK501" i="5"/>
  <c r="AK502" i="5"/>
  <c r="AK503" i="5"/>
  <c r="AK504" i="5"/>
  <c r="AK505" i="5"/>
  <c r="AK506" i="5"/>
  <c r="AK507" i="5"/>
  <c r="AK508" i="5"/>
  <c r="AK509" i="5"/>
  <c r="AK510" i="5"/>
  <c r="AK511" i="5"/>
  <c r="AK512" i="5"/>
  <c r="AK513" i="5"/>
  <c r="AK514" i="5"/>
  <c r="AK515" i="5"/>
  <c r="AK516" i="5"/>
  <c r="AK517" i="5"/>
  <c r="AK518" i="5"/>
  <c r="AK519" i="5"/>
  <c r="AK520" i="5"/>
  <c r="AK521" i="5"/>
  <c r="AK522" i="5"/>
  <c r="AK523" i="5"/>
  <c r="AK524" i="5"/>
  <c r="AK525" i="5"/>
  <c r="AK526" i="5"/>
  <c r="AK527" i="5"/>
  <c r="AK528" i="5"/>
  <c r="AK529" i="5"/>
  <c r="AK530" i="5"/>
  <c r="AK531" i="5"/>
  <c r="AK532" i="5"/>
  <c r="AK533" i="5"/>
  <c r="AK534" i="5"/>
  <c r="AK535" i="5"/>
  <c r="AK536" i="5"/>
  <c r="AK537" i="5"/>
  <c r="AK538" i="5"/>
  <c r="AK539" i="5"/>
  <c r="AK540" i="5"/>
  <c r="AK541" i="5"/>
  <c r="AK542" i="5"/>
  <c r="AK543" i="5"/>
  <c r="AK544" i="5"/>
  <c r="AK545" i="5"/>
  <c r="AK546" i="5"/>
  <c r="AK547" i="5"/>
  <c r="AK548" i="5"/>
  <c r="AK549" i="5"/>
  <c r="AK550" i="5"/>
  <c r="AK551" i="5"/>
  <c r="AK552" i="5"/>
  <c r="AK553" i="5"/>
  <c r="AK554" i="5"/>
  <c r="AK555" i="5"/>
  <c r="AK556" i="5"/>
  <c r="AK557" i="5"/>
  <c r="AK558" i="5"/>
  <c r="AK559" i="5"/>
  <c r="AK560" i="5"/>
  <c r="AK561" i="5"/>
  <c r="AK562" i="5"/>
  <c r="AK563" i="5"/>
  <c r="AK564" i="5"/>
  <c r="AK565" i="5"/>
  <c r="AK566" i="5"/>
  <c r="AK567" i="5"/>
  <c r="AK568" i="5"/>
  <c r="AK569" i="5"/>
  <c r="AK570" i="5"/>
  <c r="AK571" i="5"/>
  <c r="AK572" i="5"/>
  <c r="AK573" i="5"/>
  <c r="AK574" i="5"/>
  <c r="AK575" i="5"/>
  <c r="AK576" i="5"/>
  <c r="AK577" i="5"/>
  <c r="AK578" i="5"/>
  <c r="AK579" i="5"/>
  <c r="AK580" i="5"/>
  <c r="AK581" i="5"/>
  <c r="AK582" i="5"/>
  <c r="AK583" i="5"/>
  <c r="AK584" i="5"/>
  <c r="AK585" i="5"/>
  <c r="AK586" i="5"/>
  <c r="AK587" i="5"/>
  <c r="AK588" i="5"/>
  <c r="AK589" i="5"/>
  <c r="AK590" i="5"/>
  <c r="AK591" i="5"/>
  <c r="AK592" i="5"/>
  <c r="AK593" i="5"/>
  <c r="AK594" i="5"/>
  <c r="AK595" i="5"/>
  <c r="AK596" i="5"/>
  <c r="AK597" i="5"/>
  <c r="AK598" i="5"/>
  <c r="AK599" i="5"/>
  <c r="AK600" i="5"/>
  <c r="AK601" i="5"/>
  <c r="AK602" i="5"/>
  <c r="AK603" i="5"/>
  <c r="AK604" i="5"/>
  <c r="AK605" i="5"/>
  <c r="AK606" i="5"/>
  <c r="AK607" i="5"/>
  <c r="AK608" i="5"/>
  <c r="AK609" i="5"/>
  <c r="AK610" i="5"/>
  <c r="AK611" i="5"/>
  <c r="AK612" i="5"/>
  <c r="AK613" i="5"/>
  <c r="AK614" i="5"/>
  <c r="AK615" i="5"/>
  <c r="AK616" i="5"/>
  <c r="AK617" i="5"/>
  <c r="AK618" i="5"/>
  <c r="AK619" i="5"/>
  <c r="AK620" i="5"/>
  <c r="AK621" i="5"/>
  <c r="AK622" i="5"/>
  <c r="AK623" i="5"/>
  <c r="AK624" i="5"/>
  <c r="AK625" i="5"/>
  <c r="AK626" i="5"/>
  <c r="AK627" i="5"/>
  <c r="AK628" i="5"/>
  <c r="AK629" i="5"/>
  <c r="AK630" i="5"/>
  <c r="AK631" i="5"/>
  <c r="AK632" i="5"/>
  <c r="AK633" i="5"/>
  <c r="AK634" i="5"/>
  <c r="AK635" i="5"/>
  <c r="AK636" i="5"/>
  <c r="AK637" i="5"/>
  <c r="AK638" i="5"/>
  <c r="AK639" i="5"/>
  <c r="AK640" i="5"/>
  <c r="AK641" i="5"/>
  <c r="AK642" i="5"/>
  <c r="AK643" i="5"/>
  <c r="AK644" i="5"/>
  <c r="AK645" i="5"/>
  <c r="AK646" i="5"/>
  <c r="AK647" i="5"/>
  <c r="AK648" i="5"/>
  <c r="AK649" i="5"/>
  <c r="AK650" i="5"/>
  <c r="AK651" i="5"/>
  <c r="AK652" i="5"/>
  <c r="AK653" i="5"/>
  <c r="AK654" i="5"/>
  <c r="AK655" i="5"/>
  <c r="AK656" i="5"/>
  <c r="AK657" i="5"/>
  <c r="AK658" i="5"/>
  <c r="AK659" i="5"/>
  <c r="AK660" i="5"/>
  <c r="AK661" i="5"/>
  <c r="AK662" i="5"/>
  <c r="AK663" i="5"/>
  <c r="AK664" i="5"/>
  <c r="AK665" i="5"/>
  <c r="AK666" i="5"/>
  <c r="AK667" i="5"/>
  <c r="AK668" i="5"/>
  <c r="AK669" i="5"/>
  <c r="AK670" i="5"/>
  <c r="AK671" i="5"/>
  <c r="AK672" i="5"/>
  <c r="AK673" i="5"/>
  <c r="AK674" i="5"/>
  <c r="AK675" i="5"/>
  <c r="AK676" i="5"/>
  <c r="AK677" i="5"/>
  <c r="AK678" i="5"/>
  <c r="AK679" i="5"/>
  <c r="AK680" i="5"/>
  <c r="AK681" i="5"/>
  <c r="AK682" i="5"/>
  <c r="AK683" i="5"/>
  <c r="AK684" i="5"/>
  <c r="AK685" i="5"/>
  <c r="AK686" i="5"/>
  <c r="AK687" i="5"/>
  <c r="AK688" i="5"/>
  <c r="AK689" i="5"/>
  <c r="AK690" i="5"/>
  <c r="AK691" i="5"/>
  <c r="AK692" i="5"/>
  <c r="AK693" i="5"/>
  <c r="AK694" i="5"/>
  <c r="AK695" i="5"/>
  <c r="AK696" i="5"/>
  <c r="AK697" i="5"/>
  <c r="AK698" i="5"/>
  <c r="AK699" i="5"/>
  <c r="AK700" i="5"/>
  <c r="AK701" i="5"/>
  <c r="AK702" i="5"/>
  <c r="AK703" i="5"/>
  <c r="AK704" i="5"/>
  <c r="AK705" i="5"/>
  <c r="AK706" i="5"/>
  <c r="AK707" i="5"/>
  <c r="AK708" i="5"/>
  <c r="AK709" i="5"/>
  <c r="AK710" i="5"/>
  <c r="AK711" i="5"/>
  <c r="AK712" i="5"/>
  <c r="AK713" i="5"/>
  <c r="AK714" i="5"/>
  <c r="AK715" i="5"/>
  <c r="AK716" i="5"/>
  <c r="AK717" i="5"/>
  <c r="AK718" i="5"/>
  <c r="AK719" i="5"/>
  <c r="AK720" i="5"/>
  <c r="AK721" i="5"/>
  <c r="AK722" i="5"/>
  <c r="D144" i="5"/>
  <c r="D220" i="5"/>
  <c r="D236" i="5"/>
  <c r="D124" i="5"/>
  <c r="D125" i="5"/>
  <c r="D126" i="5"/>
  <c r="D127" i="5"/>
  <c r="D128" i="5"/>
  <c r="D129" i="5"/>
  <c r="D130" i="5"/>
  <c r="D131" i="5"/>
  <c r="D132" i="5"/>
  <c r="D133" i="5"/>
  <c r="D134" i="5"/>
  <c r="D135" i="5"/>
  <c r="D136" i="5"/>
  <c r="D137" i="5"/>
  <c r="D138" i="5"/>
  <c r="D139" i="5"/>
  <c r="D140" i="5"/>
  <c r="D141" i="5"/>
  <c r="D142" i="5"/>
  <c r="D143"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1" i="5"/>
  <c r="D222" i="5"/>
  <c r="D223" i="5"/>
  <c r="D224" i="5"/>
  <c r="D225" i="5"/>
  <c r="D226" i="5"/>
  <c r="D227" i="5"/>
  <c r="D228" i="5"/>
  <c r="D229" i="5"/>
  <c r="D230" i="5"/>
  <c r="D231" i="5"/>
  <c r="D232" i="5"/>
  <c r="D233" i="5"/>
  <c r="D234" i="5"/>
  <c r="D235"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123" i="5"/>
  <c r="B4" i="10"/>
  <c r="H3" i="5" s="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B39" i="10"/>
  <c r="B28" i="10"/>
  <c r="B29" i="10"/>
  <c r="B30" i="10"/>
  <c r="B31" i="10"/>
  <c r="B32" i="10"/>
  <c r="B33" i="10"/>
  <c r="B34" i="10"/>
  <c r="B35" i="10"/>
  <c r="B36" i="10"/>
  <c r="B37" i="10"/>
  <c r="B38" i="10"/>
  <c r="B5" i="10"/>
  <c r="B6" i="10"/>
  <c r="B7" i="10"/>
  <c r="B8" i="10"/>
  <c r="B9" i="10"/>
  <c r="B10" i="10"/>
  <c r="B11" i="10"/>
  <c r="B12" i="10"/>
  <c r="B13" i="10"/>
  <c r="B14" i="10"/>
  <c r="B15" i="10"/>
  <c r="B16" i="10"/>
  <c r="B17" i="10"/>
  <c r="B18" i="10"/>
  <c r="B19" i="10"/>
  <c r="B20" i="10"/>
  <c r="B21" i="10"/>
  <c r="B22" i="10"/>
  <c r="B23" i="10"/>
  <c r="B24" i="10"/>
  <c r="B25" i="10"/>
  <c r="B26" i="10"/>
  <c r="B27" i="10"/>
  <c r="AK4" i="5"/>
  <c r="AK5" i="5"/>
  <c r="AK6" i="5"/>
  <c r="AK7" i="5"/>
  <c r="AK8" i="5"/>
  <c r="AK9" i="5"/>
  <c r="AK10" i="5"/>
  <c r="AK11" i="5"/>
  <c r="AK12" i="5"/>
  <c r="AK13" i="5"/>
  <c r="AK14" i="5"/>
  <c r="AK15" i="5"/>
  <c r="AK16" i="5"/>
  <c r="AK17" i="5"/>
  <c r="AK18" i="5"/>
  <c r="AK19" i="5"/>
  <c r="AK20" i="5"/>
  <c r="AK21" i="5"/>
  <c r="AK22" i="5"/>
  <c r="AK23" i="5"/>
  <c r="AK24" i="5"/>
  <c r="AK25" i="5"/>
  <c r="AK26" i="5"/>
  <c r="AK27" i="5"/>
  <c r="AK28" i="5"/>
  <c r="AK29" i="5"/>
  <c r="AK30" i="5"/>
  <c r="AK31" i="5"/>
  <c r="AK32" i="5"/>
  <c r="AK33" i="5"/>
  <c r="AK34" i="5"/>
  <c r="AK35" i="5"/>
  <c r="AK36" i="5"/>
  <c r="AK37" i="5"/>
  <c r="AK38" i="5"/>
  <c r="AK39" i="5"/>
  <c r="AK40" i="5"/>
  <c r="AK41" i="5"/>
  <c r="AK42" i="5"/>
  <c r="AK43" i="5"/>
  <c r="AK44" i="5"/>
  <c r="AK45" i="5"/>
  <c r="AK46" i="5"/>
  <c r="AK47" i="5"/>
  <c r="AK48" i="5"/>
  <c r="AK49" i="5"/>
  <c r="AK50" i="5"/>
  <c r="AK51" i="5"/>
  <c r="AK52" i="5"/>
  <c r="AK53" i="5"/>
  <c r="AK54" i="5"/>
  <c r="AK55" i="5"/>
  <c r="AK56" i="5"/>
  <c r="AK57" i="5"/>
  <c r="AK58" i="5"/>
  <c r="AK59" i="5"/>
  <c r="AK60" i="5"/>
  <c r="AK61" i="5"/>
  <c r="AK62" i="5"/>
  <c r="AK63" i="5"/>
  <c r="AK64" i="5"/>
  <c r="AK65" i="5"/>
  <c r="AK66" i="5"/>
  <c r="AK67" i="5"/>
  <c r="AK68" i="5"/>
  <c r="AK69" i="5"/>
  <c r="AK70" i="5"/>
  <c r="AK71" i="5"/>
  <c r="AK72" i="5"/>
  <c r="AK73" i="5"/>
  <c r="AK74" i="5"/>
  <c r="AK75" i="5"/>
  <c r="AK76" i="5"/>
  <c r="AK77" i="5"/>
  <c r="AK78" i="5"/>
  <c r="AK79" i="5"/>
  <c r="AK80" i="5"/>
  <c r="AK81" i="5"/>
  <c r="AK82" i="5"/>
  <c r="AK83" i="5"/>
  <c r="AK84" i="5"/>
  <c r="AK85" i="5"/>
  <c r="AK86" i="5"/>
  <c r="AK87" i="5"/>
  <c r="AK88" i="5"/>
  <c r="AK89" i="5"/>
  <c r="AK90" i="5"/>
  <c r="AK91" i="5"/>
  <c r="AK92" i="5"/>
  <c r="AK93" i="5"/>
  <c r="AK94" i="5"/>
  <c r="AK95" i="5"/>
  <c r="AK96" i="5"/>
  <c r="AK97" i="5"/>
  <c r="AK98" i="5"/>
  <c r="AK99" i="5"/>
  <c r="AK100" i="5"/>
  <c r="AK101" i="5"/>
  <c r="AK102" i="5"/>
  <c r="AK103" i="5"/>
  <c r="AK104" i="5"/>
  <c r="AK105" i="5"/>
  <c r="AK106" i="5"/>
  <c r="AK107" i="5"/>
  <c r="AK108" i="5"/>
  <c r="AK109" i="5"/>
  <c r="AK110" i="5"/>
  <c r="AK111" i="5"/>
  <c r="AK112" i="5"/>
  <c r="AK113" i="5"/>
  <c r="AK114" i="5"/>
  <c r="AK115" i="5"/>
  <c r="AK116" i="5"/>
  <c r="AK117" i="5"/>
  <c r="AK118" i="5"/>
  <c r="AK119" i="5"/>
  <c r="AK120" i="5"/>
  <c r="AK121" i="5"/>
  <c r="AK122" i="5"/>
  <c r="AK3" i="5"/>
  <c r="G219" i="5" l="1"/>
  <c r="AX219" i="5" s="1"/>
  <c r="G75" i="5"/>
  <c r="AX75" i="5" s="1"/>
  <c r="G11" i="5"/>
  <c r="AX11" i="5" s="1"/>
  <c r="G139" i="5"/>
  <c r="AX139" i="5" s="1"/>
  <c r="G67" i="5"/>
  <c r="AX67" i="5" s="1"/>
  <c r="M497" i="5"/>
  <c r="G123" i="5"/>
  <c r="AX123" i="5" s="1"/>
  <c r="G59" i="5"/>
  <c r="AX59" i="5" s="1"/>
  <c r="I90" i="5"/>
  <c r="G115" i="5"/>
  <c r="AX115" i="5" s="1"/>
  <c r="G51" i="5"/>
  <c r="AX51" i="5" s="1"/>
  <c r="I26" i="5"/>
  <c r="G107" i="5"/>
  <c r="AX107" i="5" s="1"/>
  <c r="G43" i="5"/>
  <c r="AX43" i="5" s="1"/>
  <c r="K165" i="5"/>
  <c r="AY165" i="5" s="1"/>
  <c r="G99" i="5"/>
  <c r="AX99" i="5" s="1"/>
  <c r="G35" i="5"/>
  <c r="AX35" i="5" s="1"/>
  <c r="K59" i="5"/>
  <c r="AY59" i="5" s="1"/>
  <c r="G91" i="5"/>
  <c r="AX91" i="5" s="1"/>
  <c r="G27" i="5"/>
  <c r="AX27" i="5" s="1"/>
  <c r="I432" i="5"/>
  <c r="M25" i="10" a="1"/>
  <c r="M25" i="10" s="1"/>
  <c r="G3" i="5"/>
  <c r="AX3" i="5" s="1"/>
  <c r="G83" i="5"/>
  <c r="AX83" i="5" s="1"/>
  <c r="G19" i="5"/>
  <c r="AX19" i="5" s="1"/>
  <c r="G691" i="5"/>
  <c r="AX691" i="5" s="1"/>
  <c r="G627" i="5"/>
  <c r="AX627" i="5" s="1"/>
  <c r="G579" i="5"/>
  <c r="AX579" i="5" s="1"/>
  <c r="G531" i="5"/>
  <c r="AX531" i="5" s="1"/>
  <c r="G491" i="5"/>
  <c r="AX491" i="5" s="1"/>
  <c r="G435" i="5"/>
  <c r="AX435" i="5" s="1"/>
  <c r="G387" i="5"/>
  <c r="AX387" i="5" s="1"/>
  <c r="G347" i="5"/>
  <c r="AX347" i="5" s="1"/>
  <c r="G323" i="5"/>
  <c r="AX323" i="5" s="1"/>
  <c r="G267" i="5"/>
  <c r="AX267" i="5" s="1"/>
  <c r="G235" i="5"/>
  <c r="AX235" i="5" s="1"/>
  <c r="G187" i="5"/>
  <c r="AX187" i="5" s="1"/>
  <c r="G163" i="5"/>
  <c r="AX163" i="5" s="1"/>
  <c r="G131" i="5"/>
  <c r="AX131" i="5" s="1"/>
  <c r="I716" i="5"/>
  <c r="I668" i="5"/>
  <c r="I612" i="5"/>
  <c r="I549" i="5"/>
  <c r="I507" i="5"/>
  <c r="I443" i="5"/>
  <c r="I349" i="5"/>
  <c r="I308" i="5"/>
  <c r="I154" i="5"/>
  <c r="K682" i="5"/>
  <c r="AY682" i="5" s="1"/>
  <c r="K426" i="5"/>
  <c r="AY426" i="5" s="1"/>
  <c r="K298" i="5"/>
  <c r="AY298" i="5" s="1"/>
  <c r="M632" i="5"/>
  <c r="G722" i="5"/>
  <c r="AX722" i="5" s="1"/>
  <c r="G714" i="5"/>
  <c r="AX714" i="5" s="1"/>
  <c r="G706" i="5"/>
  <c r="AX706" i="5" s="1"/>
  <c r="G698" i="5"/>
  <c r="AX698" i="5" s="1"/>
  <c r="G690" i="5"/>
  <c r="AX690" i="5" s="1"/>
  <c r="G682" i="5"/>
  <c r="AX682" i="5" s="1"/>
  <c r="G674" i="5"/>
  <c r="AX674" i="5" s="1"/>
  <c r="G666" i="5"/>
  <c r="AX666" i="5" s="1"/>
  <c r="G658" i="5"/>
  <c r="AX658" i="5" s="1"/>
  <c r="G650" i="5"/>
  <c r="AX650" i="5" s="1"/>
  <c r="G642" i="5"/>
  <c r="AX642" i="5" s="1"/>
  <c r="G634" i="5"/>
  <c r="AX634" i="5" s="1"/>
  <c r="G626" i="5"/>
  <c r="AX626" i="5" s="1"/>
  <c r="G618" i="5"/>
  <c r="AX618" i="5" s="1"/>
  <c r="G610" i="5"/>
  <c r="AX610" i="5" s="1"/>
  <c r="G602" i="5"/>
  <c r="AX602" i="5" s="1"/>
  <c r="G594" i="5"/>
  <c r="AX594" i="5" s="1"/>
  <c r="G586" i="5"/>
  <c r="AX586" i="5" s="1"/>
  <c r="G578" i="5"/>
  <c r="AX578" i="5" s="1"/>
  <c r="G570" i="5"/>
  <c r="AX570" i="5" s="1"/>
  <c r="G562" i="5"/>
  <c r="AX562" i="5" s="1"/>
  <c r="G554" i="5"/>
  <c r="AX554" i="5" s="1"/>
  <c r="G546" i="5"/>
  <c r="AX546" i="5" s="1"/>
  <c r="G538" i="5"/>
  <c r="AX538" i="5" s="1"/>
  <c r="G530" i="5"/>
  <c r="AX530" i="5" s="1"/>
  <c r="G522" i="5"/>
  <c r="AX522" i="5" s="1"/>
  <c r="G514" i="5"/>
  <c r="AX514" i="5" s="1"/>
  <c r="G506" i="5"/>
  <c r="AX506" i="5" s="1"/>
  <c r="G498" i="5"/>
  <c r="AX498" i="5" s="1"/>
  <c r="G490" i="5"/>
  <c r="AX490" i="5" s="1"/>
  <c r="G482" i="5"/>
  <c r="AX482" i="5" s="1"/>
  <c r="G474" i="5"/>
  <c r="AX474" i="5" s="1"/>
  <c r="G466" i="5"/>
  <c r="AX466" i="5" s="1"/>
  <c r="G458" i="5"/>
  <c r="AX458" i="5" s="1"/>
  <c r="G450" i="5"/>
  <c r="AX450" i="5" s="1"/>
  <c r="G442" i="5"/>
  <c r="AX442" i="5" s="1"/>
  <c r="G434" i="5"/>
  <c r="AX434" i="5" s="1"/>
  <c r="G426" i="5"/>
  <c r="AX426" i="5" s="1"/>
  <c r="G418" i="5"/>
  <c r="AX418" i="5" s="1"/>
  <c r="G410" i="5"/>
  <c r="AX410" i="5" s="1"/>
  <c r="G402" i="5"/>
  <c r="AX402" i="5" s="1"/>
  <c r="G394" i="5"/>
  <c r="AX394" i="5" s="1"/>
  <c r="G386" i="5"/>
  <c r="AX386" i="5" s="1"/>
  <c r="G378" i="5"/>
  <c r="AX378" i="5" s="1"/>
  <c r="G370" i="5"/>
  <c r="AX370" i="5" s="1"/>
  <c r="G362" i="5"/>
  <c r="AX362" i="5" s="1"/>
  <c r="G354" i="5"/>
  <c r="AX354" i="5" s="1"/>
  <c r="G346" i="5"/>
  <c r="AX346" i="5" s="1"/>
  <c r="G338" i="5"/>
  <c r="AX338" i="5" s="1"/>
  <c r="G330" i="5"/>
  <c r="AX330" i="5" s="1"/>
  <c r="G322" i="5"/>
  <c r="AX322" i="5" s="1"/>
  <c r="G314" i="5"/>
  <c r="AX314" i="5" s="1"/>
  <c r="G306" i="5"/>
  <c r="AX306" i="5" s="1"/>
  <c r="G298" i="5"/>
  <c r="AX298" i="5" s="1"/>
  <c r="G290" i="5"/>
  <c r="AX290" i="5" s="1"/>
  <c r="G282" i="5"/>
  <c r="AX282" i="5" s="1"/>
  <c r="G274" i="5"/>
  <c r="AX274" i="5" s="1"/>
  <c r="G266" i="5"/>
  <c r="AX266" i="5" s="1"/>
  <c r="G258" i="5"/>
  <c r="AX258" i="5" s="1"/>
  <c r="G250" i="5"/>
  <c r="AX250" i="5" s="1"/>
  <c r="G242" i="5"/>
  <c r="AX242" i="5" s="1"/>
  <c r="G234" i="5"/>
  <c r="AX234" i="5" s="1"/>
  <c r="G226" i="5"/>
  <c r="AX226" i="5" s="1"/>
  <c r="G218" i="5"/>
  <c r="AX218" i="5" s="1"/>
  <c r="G210" i="5"/>
  <c r="AX210" i="5" s="1"/>
  <c r="G202" i="5"/>
  <c r="AX202" i="5" s="1"/>
  <c r="G194" i="5"/>
  <c r="AX194" i="5" s="1"/>
  <c r="G186" i="5"/>
  <c r="AX186" i="5" s="1"/>
  <c r="G178" i="5"/>
  <c r="AX178" i="5" s="1"/>
  <c r="G170" i="5"/>
  <c r="AX170" i="5" s="1"/>
  <c r="G162" i="5"/>
  <c r="AX162" i="5" s="1"/>
  <c r="G154" i="5"/>
  <c r="AX154" i="5" s="1"/>
  <c r="G146" i="5"/>
  <c r="AX146" i="5" s="1"/>
  <c r="G138" i="5"/>
  <c r="AX138" i="5" s="1"/>
  <c r="G130" i="5"/>
  <c r="AX130" i="5" s="1"/>
  <c r="G122" i="5"/>
  <c r="AX122" i="5" s="1"/>
  <c r="G114" i="5"/>
  <c r="AX114" i="5" s="1"/>
  <c r="G106" i="5"/>
  <c r="AX106" i="5" s="1"/>
  <c r="G98" i="5"/>
  <c r="AX98" i="5" s="1"/>
  <c r="G90" i="5"/>
  <c r="AX90" i="5" s="1"/>
  <c r="G82" i="5"/>
  <c r="AX82" i="5" s="1"/>
  <c r="G74" i="5"/>
  <c r="AX74" i="5" s="1"/>
  <c r="G66" i="5"/>
  <c r="AX66" i="5" s="1"/>
  <c r="G58" i="5"/>
  <c r="AX58" i="5" s="1"/>
  <c r="G50" i="5"/>
  <c r="AX50" i="5" s="1"/>
  <c r="G42" i="5"/>
  <c r="AX42" i="5" s="1"/>
  <c r="G34" i="5"/>
  <c r="AX34" i="5" s="1"/>
  <c r="G26" i="5"/>
  <c r="AX26" i="5" s="1"/>
  <c r="G18" i="5"/>
  <c r="AX18" i="5" s="1"/>
  <c r="G10" i="5"/>
  <c r="AX10" i="5" s="1"/>
  <c r="I3" i="5"/>
  <c r="I715" i="5"/>
  <c r="I707" i="5"/>
  <c r="I699" i="5"/>
  <c r="I691" i="5"/>
  <c r="I683" i="5"/>
  <c r="I675" i="5"/>
  <c r="I667" i="5"/>
  <c r="I659" i="5"/>
  <c r="I651" i="5"/>
  <c r="I643" i="5"/>
  <c r="I635" i="5"/>
  <c r="I627" i="5"/>
  <c r="I619" i="5"/>
  <c r="I611" i="5"/>
  <c r="I603" i="5"/>
  <c r="I595" i="5"/>
  <c r="I587" i="5"/>
  <c r="I579" i="5"/>
  <c r="I570" i="5"/>
  <c r="I559" i="5"/>
  <c r="I548" i="5"/>
  <c r="I538" i="5"/>
  <c r="I527" i="5"/>
  <c r="I516" i="5"/>
  <c r="I506" i="5"/>
  <c r="I495" i="5"/>
  <c r="I484" i="5"/>
  <c r="I474" i="5"/>
  <c r="I463" i="5"/>
  <c r="I452" i="5"/>
  <c r="I442" i="5"/>
  <c r="I431" i="5"/>
  <c r="I420" i="5"/>
  <c r="I407" i="5"/>
  <c r="I389" i="5"/>
  <c r="I370" i="5"/>
  <c r="I348" i="5"/>
  <c r="I325" i="5"/>
  <c r="I306" i="5"/>
  <c r="I274" i="5"/>
  <c r="I210" i="5"/>
  <c r="I146" i="5"/>
  <c r="I82" i="5"/>
  <c r="I18" i="5"/>
  <c r="K674" i="5"/>
  <c r="AY674" i="5" s="1"/>
  <c r="K610" i="5"/>
  <c r="AY610" i="5" s="1"/>
  <c r="K546" i="5"/>
  <c r="AY546" i="5" s="1"/>
  <c r="K482" i="5"/>
  <c r="AY482" i="5" s="1"/>
  <c r="K418" i="5"/>
  <c r="AY418" i="5" s="1"/>
  <c r="K354" i="5"/>
  <c r="AY354" i="5" s="1"/>
  <c r="K290" i="5"/>
  <c r="AY290" i="5" s="1"/>
  <c r="K226" i="5"/>
  <c r="AY226" i="5" s="1"/>
  <c r="K154" i="5"/>
  <c r="AY154" i="5" s="1"/>
  <c r="K40" i="5"/>
  <c r="AY40" i="5" s="1"/>
  <c r="L360" i="5"/>
  <c r="M568" i="5"/>
  <c r="G659" i="5"/>
  <c r="AX659" i="5" s="1"/>
  <c r="G475" i="5"/>
  <c r="AX475" i="5" s="1"/>
  <c r="I676" i="5"/>
  <c r="I620" i="5"/>
  <c r="I571" i="5"/>
  <c r="I496" i="5"/>
  <c r="I410" i="5"/>
  <c r="K234" i="5"/>
  <c r="AY234" i="5" s="1"/>
  <c r="G721" i="5"/>
  <c r="AX721" i="5" s="1"/>
  <c r="G713" i="5"/>
  <c r="AX713" i="5" s="1"/>
  <c r="G705" i="5"/>
  <c r="AX705" i="5" s="1"/>
  <c r="G697" i="5"/>
  <c r="AX697" i="5" s="1"/>
  <c r="G689" i="5"/>
  <c r="AX689" i="5" s="1"/>
  <c r="G681" i="5"/>
  <c r="AX681" i="5" s="1"/>
  <c r="G673" i="5"/>
  <c r="AX673" i="5" s="1"/>
  <c r="G665" i="5"/>
  <c r="AX665" i="5" s="1"/>
  <c r="G657" i="5"/>
  <c r="AX657" i="5" s="1"/>
  <c r="G649" i="5"/>
  <c r="AX649" i="5" s="1"/>
  <c r="G641" i="5"/>
  <c r="AX641" i="5" s="1"/>
  <c r="G633" i="5"/>
  <c r="AX633" i="5" s="1"/>
  <c r="G625" i="5"/>
  <c r="AX625" i="5" s="1"/>
  <c r="G617" i="5"/>
  <c r="AX617" i="5" s="1"/>
  <c r="G609" i="5"/>
  <c r="AX609" i="5" s="1"/>
  <c r="G601" i="5"/>
  <c r="AX601" i="5" s="1"/>
  <c r="G593" i="5"/>
  <c r="AX593" i="5" s="1"/>
  <c r="G585" i="5"/>
  <c r="AX585" i="5" s="1"/>
  <c r="G577" i="5"/>
  <c r="AX577" i="5" s="1"/>
  <c r="G569" i="5"/>
  <c r="AX569" i="5" s="1"/>
  <c r="G561" i="5"/>
  <c r="AX561" i="5" s="1"/>
  <c r="G553" i="5"/>
  <c r="AX553" i="5" s="1"/>
  <c r="G545" i="5"/>
  <c r="AX545" i="5" s="1"/>
  <c r="G537" i="5"/>
  <c r="AX537" i="5" s="1"/>
  <c r="G529" i="5"/>
  <c r="AX529" i="5" s="1"/>
  <c r="G521" i="5"/>
  <c r="AX521" i="5" s="1"/>
  <c r="G513" i="5"/>
  <c r="AX513" i="5" s="1"/>
  <c r="G505" i="5"/>
  <c r="AX505" i="5" s="1"/>
  <c r="G497" i="5"/>
  <c r="AX497" i="5" s="1"/>
  <c r="G489" i="5"/>
  <c r="AX489" i="5" s="1"/>
  <c r="G481" i="5"/>
  <c r="AX481" i="5" s="1"/>
  <c r="G473" i="5"/>
  <c r="AX473" i="5" s="1"/>
  <c r="G465" i="5"/>
  <c r="AX465" i="5" s="1"/>
  <c r="G457" i="5"/>
  <c r="AX457" i="5" s="1"/>
  <c r="G449" i="5"/>
  <c r="AX449" i="5" s="1"/>
  <c r="G441" i="5"/>
  <c r="AX441" i="5" s="1"/>
  <c r="G433" i="5"/>
  <c r="AX433" i="5" s="1"/>
  <c r="G425" i="5"/>
  <c r="AX425" i="5" s="1"/>
  <c r="G417" i="5"/>
  <c r="AX417" i="5" s="1"/>
  <c r="G409" i="5"/>
  <c r="AX409" i="5" s="1"/>
  <c r="G401" i="5"/>
  <c r="AX401" i="5" s="1"/>
  <c r="G393" i="5"/>
  <c r="AX393" i="5" s="1"/>
  <c r="G385" i="5"/>
  <c r="AX385" i="5" s="1"/>
  <c r="G377" i="5"/>
  <c r="AX377" i="5" s="1"/>
  <c r="G369" i="5"/>
  <c r="AX369" i="5" s="1"/>
  <c r="G361" i="5"/>
  <c r="AX361" i="5" s="1"/>
  <c r="G353" i="5"/>
  <c r="AX353" i="5" s="1"/>
  <c r="G345" i="5"/>
  <c r="AX345" i="5" s="1"/>
  <c r="G337" i="5"/>
  <c r="AX337" i="5" s="1"/>
  <c r="G329" i="5"/>
  <c r="AX329" i="5" s="1"/>
  <c r="G321" i="5"/>
  <c r="AX321" i="5" s="1"/>
  <c r="G313" i="5"/>
  <c r="AX313" i="5" s="1"/>
  <c r="G305" i="5"/>
  <c r="AX305" i="5" s="1"/>
  <c r="G297" i="5"/>
  <c r="AX297" i="5" s="1"/>
  <c r="G289" i="5"/>
  <c r="AX289" i="5" s="1"/>
  <c r="G281" i="5"/>
  <c r="AX281" i="5" s="1"/>
  <c r="G273" i="5"/>
  <c r="AX273" i="5" s="1"/>
  <c r="G265" i="5"/>
  <c r="AX265" i="5" s="1"/>
  <c r="G257" i="5"/>
  <c r="AX257" i="5" s="1"/>
  <c r="G249" i="5"/>
  <c r="AX249" i="5" s="1"/>
  <c r="G241" i="5"/>
  <c r="AX241" i="5" s="1"/>
  <c r="G233" i="5"/>
  <c r="AX233" i="5" s="1"/>
  <c r="G225" i="5"/>
  <c r="AX225" i="5" s="1"/>
  <c r="G217" i="5"/>
  <c r="AX217" i="5" s="1"/>
  <c r="G209" i="5"/>
  <c r="AX209" i="5" s="1"/>
  <c r="G201" i="5"/>
  <c r="AX201" i="5" s="1"/>
  <c r="G193" i="5"/>
  <c r="AX193" i="5" s="1"/>
  <c r="G185" i="5"/>
  <c r="AX185" i="5" s="1"/>
  <c r="G177" i="5"/>
  <c r="AX177" i="5" s="1"/>
  <c r="G169" i="5"/>
  <c r="AX169" i="5" s="1"/>
  <c r="G161" i="5"/>
  <c r="AX161" i="5" s="1"/>
  <c r="G153" i="5"/>
  <c r="AX153" i="5" s="1"/>
  <c r="G145" i="5"/>
  <c r="AX145" i="5" s="1"/>
  <c r="G137" i="5"/>
  <c r="AX137" i="5" s="1"/>
  <c r="G129" i="5"/>
  <c r="AX129" i="5" s="1"/>
  <c r="G121" i="5"/>
  <c r="AX121" i="5" s="1"/>
  <c r="G113" i="5"/>
  <c r="AX113" i="5" s="1"/>
  <c r="G105" i="5"/>
  <c r="AX105" i="5" s="1"/>
  <c r="G97" i="5"/>
  <c r="AX97" i="5" s="1"/>
  <c r="G89" i="5"/>
  <c r="AX89" i="5" s="1"/>
  <c r="G81" i="5"/>
  <c r="AX81" i="5" s="1"/>
  <c r="G73" i="5"/>
  <c r="AX73" i="5" s="1"/>
  <c r="G65" i="5"/>
  <c r="AX65" i="5" s="1"/>
  <c r="G57" i="5"/>
  <c r="AX57" i="5" s="1"/>
  <c r="G49" i="5"/>
  <c r="AX49" i="5" s="1"/>
  <c r="G41" i="5"/>
  <c r="AX41" i="5" s="1"/>
  <c r="G33" i="5"/>
  <c r="AX33" i="5" s="1"/>
  <c r="G25" i="5"/>
  <c r="AX25" i="5" s="1"/>
  <c r="G17" i="5"/>
  <c r="AX17" i="5" s="1"/>
  <c r="G9" i="5"/>
  <c r="AX9" i="5" s="1"/>
  <c r="I722" i="5"/>
  <c r="I714" i="5"/>
  <c r="I706" i="5"/>
  <c r="I698" i="5"/>
  <c r="I690" i="5"/>
  <c r="I682" i="5"/>
  <c r="I674" i="5"/>
  <c r="I666" i="5"/>
  <c r="I658" i="5"/>
  <c r="I650" i="5"/>
  <c r="I642" i="5"/>
  <c r="I634" i="5"/>
  <c r="I626" i="5"/>
  <c r="I618" i="5"/>
  <c r="I610" i="5"/>
  <c r="I602" i="5"/>
  <c r="I594" i="5"/>
  <c r="I586" i="5"/>
  <c r="I578" i="5"/>
  <c r="I568" i="5"/>
  <c r="I557" i="5"/>
  <c r="I547" i="5"/>
  <c r="I536" i="5"/>
  <c r="I525" i="5"/>
  <c r="I515" i="5"/>
  <c r="I504" i="5"/>
  <c r="I493" i="5"/>
  <c r="I483" i="5"/>
  <c r="I472" i="5"/>
  <c r="I461" i="5"/>
  <c r="I451" i="5"/>
  <c r="I440" i="5"/>
  <c r="I429" i="5"/>
  <c r="I419" i="5"/>
  <c r="I405" i="5"/>
  <c r="I388" i="5"/>
  <c r="I365" i="5"/>
  <c r="I346" i="5"/>
  <c r="I324" i="5"/>
  <c r="I301" i="5"/>
  <c r="I266" i="5"/>
  <c r="I202" i="5"/>
  <c r="I138" i="5"/>
  <c r="I74" i="5"/>
  <c r="I10" i="5"/>
  <c r="K666" i="5"/>
  <c r="AY666" i="5" s="1"/>
  <c r="K602" i="5"/>
  <c r="AY602" i="5" s="1"/>
  <c r="K538" i="5"/>
  <c r="AY538" i="5" s="1"/>
  <c r="K474" i="5"/>
  <c r="AY474" i="5" s="1"/>
  <c r="K410" i="5"/>
  <c r="AY410" i="5" s="1"/>
  <c r="K346" i="5"/>
  <c r="AY346" i="5" s="1"/>
  <c r="K282" i="5"/>
  <c r="AY282" i="5" s="1"/>
  <c r="K218" i="5"/>
  <c r="AY218" i="5" s="1"/>
  <c r="K141" i="5"/>
  <c r="AY141" i="5" s="1"/>
  <c r="K18" i="5"/>
  <c r="AY18" i="5" s="1"/>
  <c r="L296" i="5"/>
  <c r="G699" i="5"/>
  <c r="AX699" i="5" s="1"/>
  <c r="G651" i="5"/>
  <c r="AX651" i="5" s="1"/>
  <c r="G603" i="5"/>
  <c r="AX603" i="5" s="1"/>
  <c r="G539" i="5"/>
  <c r="AX539" i="5" s="1"/>
  <c r="G483" i="5"/>
  <c r="AX483" i="5" s="1"/>
  <c r="G427" i="5"/>
  <c r="AX427" i="5" s="1"/>
  <c r="G379" i="5"/>
  <c r="AX379" i="5" s="1"/>
  <c r="G331" i="5"/>
  <c r="AX331" i="5" s="1"/>
  <c r="G283" i="5"/>
  <c r="AX283" i="5" s="1"/>
  <c r="G243" i="5"/>
  <c r="AX243" i="5" s="1"/>
  <c r="G195" i="5"/>
  <c r="AX195" i="5" s="1"/>
  <c r="I708" i="5"/>
  <c r="I652" i="5"/>
  <c r="I580" i="5"/>
  <c r="I475" i="5"/>
  <c r="F15" i="15"/>
  <c r="F8" i="15"/>
  <c r="F16" i="15"/>
  <c r="F24" i="15"/>
  <c r="F32" i="15"/>
  <c r="E5" i="15"/>
  <c r="E13" i="15"/>
  <c r="E21" i="15"/>
  <c r="E29" i="15"/>
  <c r="E37" i="15"/>
  <c r="E14" i="15"/>
  <c r="E30" i="15"/>
  <c r="F2" i="15"/>
  <c r="E2" i="15"/>
  <c r="F35" i="15"/>
  <c r="E24" i="15"/>
  <c r="E27" i="15"/>
  <c r="F23" i="15"/>
  <c r="E20" i="15"/>
  <c r="F9" i="15"/>
  <c r="F17" i="15"/>
  <c r="F25" i="15"/>
  <c r="F33" i="15"/>
  <c r="E6" i="15"/>
  <c r="E22" i="15"/>
  <c r="F27" i="15"/>
  <c r="E32" i="15"/>
  <c r="E35" i="15"/>
  <c r="F31" i="15"/>
  <c r="E28" i="15"/>
  <c r="F10" i="15"/>
  <c r="F18" i="15"/>
  <c r="F26" i="15"/>
  <c r="F34" i="15"/>
  <c r="E7" i="15"/>
  <c r="E15" i="15"/>
  <c r="E23" i="15"/>
  <c r="E31" i="15"/>
  <c r="E8" i="15"/>
  <c r="E11" i="15"/>
  <c r="E12" i="15"/>
  <c r="F3" i="15"/>
  <c r="F11" i="15"/>
  <c r="F19" i="15"/>
  <c r="E16" i="15"/>
  <c r="E4" i="15"/>
  <c r="E36" i="15"/>
  <c r="F4" i="15"/>
  <c r="F12" i="15"/>
  <c r="F20" i="15"/>
  <c r="F28" i="15"/>
  <c r="F36" i="15"/>
  <c r="E9" i="15"/>
  <c r="E17" i="15"/>
  <c r="E25" i="15"/>
  <c r="E33" i="15"/>
  <c r="F5" i="15"/>
  <c r="F13" i="15"/>
  <c r="F21" i="15"/>
  <c r="F29" i="15"/>
  <c r="F37" i="15"/>
  <c r="E10" i="15"/>
  <c r="E18" i="15"/>
  <c r="E26" i="15"/>
  <c r="E34" i="15"/>
  <c r="F6" i="15"/>
  <c r="F14" i="15"/>
  <c r="F22" i="15"/>
  <c r="F30" i="15"/>
  <c r="E3" i="15"/>
  <c r="E19" i="15"/>
  <c r="F7" i="15"/>
  <c r="H8" i="5"/>
  <c r="H16" i="5"/>
  <c r="H24" i="5"/>
  <c r="H32" i="5"/>
  <c r="H40" i="5"/>
  <c r="H48" i="5"/>
  <c r="H56" i="5"/>
  <c r="H64" i="5"/>
  <c r="H72" i="5"/>
  <c r="H80" i="5"/>
  <c r="H88" i="5"/>
  <c r="H96" i="5"/>
  <c r="H104" i="5"/>
  <c r="H112" i="5"/>
  <c r="H120" i="5"/>
  <c r="AJ120" i="5" s="1"/>
  <c r="H128" i="5"/>
  <c r="H136" i="5"/>
  <c r="H144" i="5"/>
  <c r="H152" i="5"/>
  <c r="H160" i="5"/>
  <c r="H168" i="5"/>
  <c r="H176" i="5"/>
  <c r="H184" i="5"/>
  <c r="H192" i="5"/>
  <c r="H200" i="5"/>
  <c r="H208" i="5"/>
  <c r="H216" i="5"/>
  <c r="H224" i="5"/>
  <c r="H232" i="5"/>
  <c r="H240" i="5"/>
  <c r="AJ240" i="5" s="1"/>
  <c r="H248" i="5"/>
  <c r="H256" i="5"/>
  <c r="H264" i="5"/>
  <c r="H272" i="5"/>
  <c r="H280" i="5"/>
  <c r="H288" i="5"/>
  <c r="H296" i="5"/>
  <c r="H304" i="5"/>
  <c r="H312" i="5"/>
  <c r="H320" i="5"/>
  <c r="H328" i="5"/>
  <c r="H336" i="5"/>
  <c r="H344" i="5"/>
  <c r="H352" i="5"/>
  <c r="H360" i="5"/>
  <c r="AJ360" i="5" s="1"/>
  <c r="H368" i="5"/>
  <c r="H376" i="5"/>
  <c r="H384" i="5"/>
  <c r="H392" i="5"/>
  <c r="H400" i="5"/>
  <c r="H408" i="5"/>
  <c r="H416" i="5"/>
  <c r="H424" i="5"/>
  <c r="H432" i="5"/>
  <c r="H440" i="5"/>
  <c r="H448" i="5"/>
  <c r="H456" i="5"/>
  <c r="H464" i="5"/>
  <c r="H472" i="5"/>
  <c r="H480" i="5"/>
  <c r="H488" i="5"/>
  <c r="H496" i="5"/>
  <c r="H504" i="5"/>
  <c r="H512" i="5"/>
  <c r="H520" i="5"/>
  <c r="H528" i="5"/>
  <c r="H536" i="5"/>
  <c r="H544" i="5"/>
  <c r="H552" i="5"/>
  <c r="H560" i="5"/>
  <c r="H568" i="5"/>
  <c r="H576" i="5"/>
  <c r="H584" i="5"/>
  <c r="H592" i="5"/>
  <c r="H600" i="5"/>
  <c r="AJ600" i="5" s="1"/>
  <c r="H608" i="5"/>
  <c r="H616" i="5"/>
  <c r="H624" i="5"/>
  <c r="H632" i="5"/>
  <c r="H640" i="5"/>
  <c r="H648" i="5"/>
  <c r="H9" i="5"/>
  <c r="H17" i="5"/>
  <c r="H25" i="5"/>
  <c r="H33" i="5"/>
  <c r="H41" i="5"/>
  <c r="H49" i="5"/>
  <c r="H57" i="5"/>
  <c r="H65" i="5"/>
  <c r="H73" i="5"/>
  <c r="H81" i="5"/>
  <c r="H89" i="5"/>
  <c r="H97" i="5"/>
  <c r="H105" i="5"/>
  <c r="H113" i="5"/>
  <c r="H121" i="5"/>
  <c r="BE121" i="5" s="1"/>
  <c r="H129" i="5"/>
  <c r="H137" i="5"/>
  <c r="H145" i="5"/>
  <c r="H153" i="5"/>
  <c r="H161" i="5"/>
  <c r="H169" i="5"/>
  <c r="H177" i="5"/>
  <c r="H185" i="5"/>
  <c r="H193" i="5"/>
  <c r="H201" i="5"/>
  <c r="H209" i="5"/>
  <c r="H217" i="5"/>
  <c r="H225" i="5"/>
  <c r="H233" i="5"/>
  <c r="H241" i="5"/>
  <c r="BE241" i="5" s="1"/>
  <c r="H249" i="5"/>
  <c r="H257" i="5"/>
  <c r="H265" i="5"/>
  <c r="H273" i="5"/>
  <c r="H281" i="5"/>
  <c r="H289" i="5"/>
  <c r="H297" i="5"/>
  <c r="H305" i="5"/>
  <c r="H313" i="5"/>
  <c r="H321" i="5"/>
  <c r="H329" i="5"/>
  <c r="H337" i="5"/>
  <c r="H345" i="5"/>
  <c r="H353" i="5"/>
  <c r="H361" i="5"/>
  <c r="BE361" i="5" s="1"/>
  <c r="H369" i="5"/>
  <c r="H377" i="5"/>
  <c r="H385" i="5"/>
  <c r="H393" i="5"/>
  <c r="H401" i="5"/>
  <c r="H409" i="5"/>
  <c r="H417" i="5"/>
  <c r="H425" i="5"/>
  <c r="H433" i="5"/>
  <c r="H441" i="5"/>
  <c r="H449" i="5"/>
  <c r="H457" i="5"/>
  <c r="H465" i="5"/>
  <c r="H473" i="5"/>
  <c r="H481" i="5"/>
  <c r="BE481" i="5" s="1"/>
  <c r="H489" i="5"/>
  <c r="H497" i="5"/>
  <c r="H505" i="5"/>
  <c r="H513" i="5"/>
  <c r="H521" i="5"/>
  <c r="H529" i="5"/>
  <c r="H537" i="5"/>
  <c r="H545" i="5"/>
  <c r="H553" i="5"/>
  <c r="H561" i="5"/>
  <c r="H569" i="5"/>
  <c r="H577" i="5"/>
  <c r="H585" i="5"/>
  <c r="H593" i="5"/>
  <c r="H601" i="5"/>
  <c r="BE601" i="5" s="1"/>
  <c r="H609" i="5"/>
  <c r="H617" i="5"/>
  <c r="H625" i="5"/>
  <c r="H633" i="5"/>
  <c r="H641" i="5"/>
  <c r="H649" i="5"/>
  <c r="H657" i="5"/>
  <c r="H665" i="5"/>
  <c r="H673" i="5"/>
  <c r="H681" i="5"/>
  <c r="H10" i="5"/>
  <c r="H18" i="5"/>
  <c r="H26" i="5"/>
  <c r="H34" i="5"/>
  <c r="H42" i="5"/>
  <c r="H50" i="5"/>
  <c r="H58" i="5"/>
  <c r="H66" i="5"/>
  <c r="H74" i="5"/>
  <c r="H82" i="5"/>
  <c r="H90" i="5"/>
  <c r="H98" i="5"/>
  <c r="H106" i="5"/>
  <c r="H114" i="5"/>
  <c r="H122" i="5"/>
  <c r="AJ122" i="5" s="1"/>
  <c r="H130" i="5"/>
  <c r="H138" i="5"/>
  <c r="H146" i="5"/>
  <c r="H154" i="5"/>
  <c r="H162" i="5"/>
  <c r="H170" i="5"/>
  <c r="H178" i="5"/>
  <c r="H186" i="5"/>
  <c r="H194" i="5"/>
  <c r="H202" i="5"/>
  <c r="H210" i="5"/>
  <c r="H218" i="5"/>
  <c r="H226" i="5"/>
  <c r="H234" i="5"/>
  <c r="H242" i="5"/>
  <c r="H250" i="5"/>
  <c r="H258" i="5"/>
  <c r="H266" i="5"/>
  <c r="H274" i="5"/>
  <c r="H282" i="5"/>
  <c r="H290" i="5"/>
  <c r="H298" i="5"/>
  <c r="H306" i="5"/>
  <c r="H314" i="5"/>
  <c r="H322" i="5"/>
  <c r="H330" i="5"/>
  <c r="H338" i="5"/>
  <c r="H346" i="5"/>
  <c r="H354" i="5"/>
  <c r="H362" i="5"/>
  <c r="AJ362" i="5" s="1"/>
  <c r="H370" i="5"/>
  <c r="H378" i="5"/>
  <c r="H386" i="5"/>
  <c r="H394" i="5"/>
  <c r="H402" i="5"/>
  <c r="H410" i="5"/>
  <c r="H418" i="5"/>
  <c r="H426" i="5"/>
  <c r="H434" i="5"/>
  <c r="H442" i="5"/>
  <c r="H450" i="5"/>
  <c r="H458" i="5"/>
  <c r="H466" i="5"/>
  <c r="H474" i="5"/>
  <c r="H482" i="5"/>
  <c r="H490" i="5"/>
  <c r="H498" i="5"/>
  <c r="H506" i="5"/>
  <c r="H514" i="5"/>
  <c r="H522" i="5"/>
  <c r="H530" i="5"/>
  <c r="H538" i="5"/>
  <c r="H546" i="5"/>
  <c r="H554" i="5"/>
  <c r="H562" i="5"/>
  <c r="H570" i="5"/>
  <c r="H578" i="5"/>
  <c r="H586" i="5"/>
  <c r="H594" i="5"/>
  <c r="H602" i="5"/>
  <c r="BE602" i="5" s="1"/>
  <c r="H610" i="5"/>
  <c r="H618" i="5"/>
  <c r="H626" i="5"/>
  <c r="H634" i="5"/>
  <c r="H11" i="5"/>
  <c r="H19" i="5"/>
  <c r="H27" i="5"/>
  <c r="H35" i="5"/>
  <c r="H43" i="5"/>
  <c r="H51" i="5"/>
  <c r="H59" i="5"/>
  <c r="H67" i="5"/>
  <c r="H75" i="5"/>
  <c r="H83" i="5"/>
  <c r="H91" i="5"/>
  <c r="H99" i="5"/>
  <c r="H107" i="5"/>
  <c r="H115" i="5"/>
  <c r="H123" i="5"/>
  <c r="H131" i="5"/>
  <c r="H139" i="5"/>
  <c r="H147" i="5"/>
  <c r="H155" i="5"/>
  <c r="H163" i="5"/>
  <c r="H171" i="5"/>
  <c r="H179" i="5"/>
  <c r="H187" i="5"/>
  <c r="H195" i="5"/>
  <c r="H203" i="5"/>
  <c r="H211" i="5"/>
  <c r="H219" i="5"/>
  <c r="H227" i="5"/>
  <c r="H235" i="5"/>
  <c r="H243" i="5"/>
  <c r="H251" i="5"/>
  <c r="H259" i="5"/>
  <c r="H267" i="5"/>
  <c r="H275" i="5"/>
  <c r="H283" i="5"/>
  <c r="H291" i="5"/>
  <c r="H299" i="5"/>
  <c r="H307" i="5"/>
  <c r="H315" i="5"/>
  <c r="H323" i="5"/>
  <c r="H331" i="5"/>
  <c r="H339" i="5"/>
  <c r="H347" i="5"/>
  <c r="H355" i="5"/>
  <c r="H363" i="5"/>
  <c r="H371" i="5"/>
  <c r="H379" i="5"/>
  <c r="H387" i="5"/>
  <c r="H395" i="5"/>
  <c r="H403" i="5"/>
  <c r="H411" i="5"/>
  <c r="H419" i="5"/>
  <c r="H427" i="5"/>
  <c r="H435" i="5"/>
  <c r="H443" i="5"/>
  <c r="H451" i="5"/>
  <c r="H459" i="5"/>
  <c r="H467" i="5"/>
  <c r="H475" i="5"/>
  <c r="H483" i="5"/>
  <c r="H491" i="5"/>
  <c r="H499" i="5"/>
  <c r="H507" i="5"/>
  <c r="H515" i="5"/>
  <c r="H523" i="5"/>
  <c r="H531" i="5"/>
  <c r="H539" i="5"/>
  <c r="H547" i="5"/>
  <c r="H555" i="5"/>
  <c r="H563" i="5"/>
  <c r="H571" i="5"/>
  <c r="H579" i="5"/>
  <c r="H587" i="5"/>
  <c r="H595" i="5"/>
  <c r="H603" i="5"/>
  <c r="H611" i="5"/>
  <c r="H619" i="5"/>
  <c r="H627" i="5"/>
  <c r="H635" i="5"/>
  <c r="H643" i="5"/>
  <c r="H651" i="5"/>
  <c r="H659" i="5"/>
  <c r="H667" i="5"/>
  <c r="H4" i="5"/>
  <c r="H12" i="5"/>
  <c r="H20" i="5"/>
  <c r="H28" i="5"/>
  <c r="H36" i="5"/>
  <c r="H44" i="5"/>
  <c r="H52" i="5"/>
  <c r="H60" i="5"/>
  <c r="H68" i="5"/>
  <c r="H76" i="5"/>
  <c r="H84" i="5"/>
  <c r="H92" i="5"/>
  <c r="H100" i="5"/>
  <c r="H108" i="5"/>
  <c r="H116" i="5"/>
  <c r="H124" i="5"/>
  <c r="H132" i="5"/>
  <c r="H140" i="5"/>
  <c r="H148" i="5"/>
  <c r="H156" i="5"/>
  <c r="H164" i="5"/>
  <c r="H172" i="5"/>
  <c r="H180" i="5"/>
  <c r="H188" i="5"/>
  <c r="H196" i="5"/>
  <c r="H204" i="5"/>
  <c r="H212" i="5"/>
  <c r="H220" i="5"/>
  <c r="H228" i="5"/>
  <c r="H236" i="5"/>
  <c r="H244" i="5"/>
  <c r="H252" i="5"/>
  <c r="H260" i="5"/>
  <c r="H268" i="5"/>
  <c r="H276" i="5"/>
  <c r="H284" i="5"/>
  <c r="H292" i="5"/>
  <c r="H300" i="5"/>
  <c r="H308" i="5"/>
  <c r="H316" i="5"/>
  <c r="H324" i="5"/>
  <c r="H332" i="5"/>
  <c r="H340" i="5"/>
  <c r="H348" i="5"/>
  <c r="H356" i="5"/>
  <c r="H364" i="5"/>
  <c r="H372" i="5"/>
  <c r="H380" i="5"/>
  <c r="H388" i="5"/>
  <c r="H396" i="5"/>
  <c r="H404" i="5"/>
  <c r="H412" i="5"/>
  <c r="H420" i="5"/>
  <c r="H428" i="5"/>
  <c r="H436" i="5"/>
  <c r="H444" i="5"/>
  <c r="H452" i="5"/>
  <c r="H460" i="5"/>
  <c r="H468" i="5"/>
  <c r="H476" i="5"/>
  <c r="H484" i="5"/>
  <c r="H492" i="5"/>
  <c r="H500" i="5"/>
  <c r="H508" i="5"/>
  <c r="H516" i="5"/>
  <c r="H524" i="5"/>
  <c r="H532" i="5"/>
  <c r="H540" i="5"/>
  <c r="H548" i="5"/>
  <c r="H556" i="5"/>
  <c r="H564" i="5"/>
  <c r="H572" i="5"/>
  <c r="H580" i="5"/>
  <c r="H588" i="5"/>
  <c r="H596" i="5"/>
  <c r="H604" i="5"/>
  <c r="H612" i="5"/>
  <c r="H620" i="5"/>
  <c r="H628" i="5"/>
  <c r="H636" i="5"/>
  <c r="H644" i="5"/>
  <c r="H652" i="5"/>
  <c r="H660" i="5"/>
  <c r="H668" i="5"/>
  <c r="H5" i="5"/>
  <c r="H13" i="5"/>
  <c r="H21" i="5"/>
  <c r="H29" i="5"/>
  <c r="H37" i="5"/>
  <c r="H45" i="5"/>
  <c r="H53" i="5"/>
  <c r="H61" i="5"/>
  <c r="H69" i="5"/>
  <c r="H77" i="5"/>
  <c r="H85" i="5"/>
  <c r="H93" i="5"/>
  <c r="H101" i="5"/>
  <c r="H109" i="5"/>
  <c r="H117" i="5"/>
  <c r="BE117" i="5" s="1"/>
  <c r="H125" i="5"/>
  <c r="H133" i="5"/>
  <c r="H141" i="5"/>
  <c r="H149" i="5"/>
  <c r="H157" i="5"/>
  <c r="H165" i="5"/>
  <c r="H173" i="5"/>
  <c r="H181" i="5"/>
  <c r="H189" i="5"/>
  <c r="H197" i="5"/>
  <c r="H205" i="5"/>
  <c r="H213" i="5"/>
  <c r="H221" i="5"/>
  <c r="H229" i="5"/>
  <c r="H237" i="5"/>
  <c r="BE237" i="5" s="1"/>
  <c r="H245" i="5"/>
  <c r="H253" i="5"/>
  <c r="H261" i="5"/>
  <c r="H269" i="5"/>
  <c r="H277" i="5"/>
  <c r="H285" i="5"/>
  <c r="H293" i="5"/>
  <c r="H301" i="5"/>
  <c r="H309" i="5"/>
  <c r="H317" i="5"/>
  <c r="H325" i="5"/>
  <c r="H333" i="5"/>
  <c r="H341" i="5"/>
  <c r="H349" i="5"/>
  <c r="H357" i="5"/>
  <c r="BE357" i="5" s="1"/>
  <c r="H365" i="5"/>
  <c r="H373" i="5"/>
  <c r="H381" i="5"/>
  <c r="H389" i="5"/>
  <c r="H397" i="5"/>
  <c r="H405" i="5"/>
  <c r="H413" i="5"/>
  <c r="H421" i="5"/>
  <c r="H429" i="5"/>
  <c r="H437" i="5"/>
  <c r="H445" i="5"/>
  <c r="H453" i="5"/>
  <c r="H461" i="5"/>
  <c r="H469" i="5"/>
  <c r="H477" i="5"/>
  <c r="BE477" i="5" s="1"/>
  <c r="H485" i="5"/>
  <c r="H493" i="5"/>
  <c r="H501" i="5"/>
  <c r="H509" i="5"/>
  <c r="H517" i="5"/>
  <c r="H525" i="5"/>
  <c r="H533" i="5"/>
  <c r="H541" i="5"/>
  <c r="H549" i="5"/>
  <c r="H557" i="5"/>
  <c r="H565" i="5"/>
  <c r="H573" i="5"/>
  <c r="H581" i="5"/>
  <c r="H589" i="5"/>
  <c r="H597" i="5"/>
  <c r="BE597" i="5" s="1"/>
  <c r="H605" i="5"/>
  <c r="H613" i="5"/>
  <c r="H621" i="5"/>
  <c r="H629" i="5"/>
  <c r="H637" i="5"/>
  <c r="H645" i="5"/>
  <c r="H653" i="5"/>
  <c r="H661" i="5"/>
  <c r="H669" i="5"/>
  <c r="H677" i="5"/>
  <c r="H6" i="5"/>
  <c r="H14" i="5"/>
  <c r="H30" i="5"/>
  <c r="H62" i="5"/>
  <c r="H94" i="5"/>
  <c r="H126" i="5"/>
  <c r="H158" i="5"/>
  <c r="H190" i="5"/>
  <c r="H222" i="5"/>
  <c r="H254" i="5"/>
  <c r="H286" i="5"/>
  <c r="H318" i="5"/>
  <c r="H350" i="5"/>
  <c r="H382" i="5"/>
  <c r="H414" i="5"/>
  <c r="H446" i="5"/>
  <c r="H478" i="5"/>
  <c r="AJ478" i="5" s="1"/>
  <c r="H510" i="5"/>
  <c r="H542" i="5"/>
  <c r="H574" i="5"/>
  <c r="H606" i="5"/>
  <c r="H638" i="5"/>
  <c r="H656" i="5"/>
  <c r="H672" i="5"/>
  <c r="H683" i="5"/>
  <c r="H691" i="5"/>
  <c r="H699" i="5"/>
  <c r="H707" i="5"/>
  <c r="H715" i="5"/>
  <c r="W125" i="5"/>
  <c r="BC125" i="5" s="1"/>
  <c r="W133" i="5"/>
  <c r="BC133" i="5" s="1"/>
  <c r="W141" i="5"/>
  <c r="BC141" i="5" s="1"/>
  <c r="W149" i="5"/>
  <c r="BC149" i="5" s="1"/>
  <c r="W157" i="5"/>
  <c r="BC157" i="5" s="1"/>
  <c r="W165" i="5"/>
  <c r="BC165" i="5" s="1"/>
  <c r="W173" i="5"/>
  <c r="BC173" i="5" s="1"/>
  <c r="W181" i="5"/>
  <c r="BC181" i="5" s="1"/>
  <c r="W189" i="5"/>
  <c r="BC189" i="5" s="1"/>
  <c r="W197" i="5"/>
  <c r="BC197" i="5" s="1"/>
  <c r="W205" i="5"/>
  <c r="BC205" i="5" s="1"/>
  <c r="W213" i="5"/>
  <c r="BC213" i="5" s="1"/>
  <c r="W221" i="5"/>
  <c r="BC221" i="5" s="1"/>
  <c r="W229" i="5"/>
  <c r="BC229" i="5" s="1"/>
  <c r="W237" i="5"/>
  <c r="BC237" i="5" s="1"/>
  <c r="W245" i="5"/>
  <c r="BC245" i="5" s="1"/>
  <c r="W253" i="5"/>
  <c r="BC253" i="5" s="1"/>
  <c r="W261" i="5"/>
  <c r="BC261" i="5" s="1"/>
  <c r="W269" i="5"/>
  <c r="BC269" i="5" s="1"/>
  <c r="W277" i="5"/>
  <c r="BC277" i="5" s="1"/>
  <c r="W285" i="5"/>
  <c r="BC285" i="5" s="1"/>
  <c r="W293" i="5"/>
  <c r="BC293" i="5" s="1"/>
  <c r="W301" i="5"/>
  <c r="BC301" i="5" s="1"/>
  <c r="W309" i="5"/>
  <c r="BC309" i="5" s="1"/>
  <c r="W317" i="5"/>
  <c r="BC317" i="5" s="1"/>
  <c r="W325" i="5"/>
  <c r="BC325" i="5" s="1"/>
  <c r="W333" i="5"/>
  <c r="BC333" i="5" s="1"/>
  <c r="W341" i="5"/>
  <c r="BC341" i="5" s="1"/>
  <c r="W349" i="5"/>
  <c r="BC349" i="5" s="1"/>
  <c r="W357" i="5"/>
  <c r="BC357" i="5" s="1"/>
  <c r="W365" i="5"/>
  <c r="BC365" i="5" s="1"/>
  <c r="W373" i="5"/>
  <c r="BC373" i="5" s="1"/>
  <c r="W381" i="5"/>
  <c r="BC381" i="5" s="1"/>
  <c r="W389" i="5"/>
  <c r="BC389" i="5" s="1"/>
  <c r="W397" i="5"/>
  <c r="BC397" i="5" s="1"/>
  <c r="W405" i="5"/>
  <c r="BC405" i="5" s="1"/>
  <c r="W413" i="5"/>
  <c r="BC413" i="5" s="1"/>
  <c r="W421" i="5"/>
  <c r="BC421" i="5" s="1"/>
  <c r="W429" i="5"/>
  <c r="BC429" i="5" s="1"/>
  <c r="W437" i="5"/>
  <c r="BC437" i="5" s="1"/>
  <c r="W445" i="5"/>
  <c r="BC445" i="5" s="1"/>
  <c r="W453" i="5"/>
  <c r="BC453" i="5" s="1"/>
  <c r="H31" i="5"/>
  <c r="H63" i="5"/>
  <c r="H95" i="5"/>
  <c r="H127" i="5"/>
  <c r="H159" i="5"/>
  <c r="H191" i="5"/>
  <c r="H223" i="5"/>
  <c r="H255" i="5"/>
  <c r="H287" i="5"/>
  <c r="H319" i="5"/>
  <c r="H351" i="5"/>
  <c r="H383" i="5"/>
  <c r="H415" i="5"/>
  <c r="H447" i="5"/>
  <c r="H479" i="5"/>
  <c r="BE479" i="5" s="1"/>
  <c r="H511" i="5"/>
  <c r="H543" i="5"/>
  <c r="H575" i="5"/>
  <c r="H607" i="5"/>
  <c r="H639" i="5"/>
  <c r="H658" i="5"/>
  <c r="H674" i="5"/>
  <c r="H684" i="5"/>
  <c r="H692" i="5"/>
  <c r="H700" i="5"/>
  <c r="H708" i="5"/>
  <c r="H716" i="5"/>
  <c r="W126" i="5"/>
  <c r="BC126" i="5" s="1"/>
  <c r="W134" i="5"/>
  <c r="BC134" i="5" s="1"/>
  <c r="W142" i="5"/>
  <c r="BC142" i="5" s="1"/>
  <c r="W150" i="5"/>
  <c r="BC150" i="5" s="1"/>
  <c r="W158" i="5"/>
  <c r="BC158" i="5" s="1"/>
  <c r="W166" i="5"/>
  <c r="BC166" i="5" s="1"/>
  <c r="W174" i="5"/>
  <c r="BC174" i="5" s="1"/>
  <c r="W182" i="5"/>
  <c r="BC182" i="5" s="1"/>
  <c r="W190" i="5"/>
  <c r="BC190" i="5" s="1"/>
  <c r="W198" i="5"/>
  <c r="BC198" i="5" s="1"/>
  <c r="W206" i="5"/>
  <c r="BC206" i="5" s="1"/>
  <c r="W214" i="5"/>
  <c r="BC214" i="5" s="1"/>
  <c r="W222" i="5"/>
  <c r="BC222" i="5" s="1"/>
  <c r="W230" i="5"/>
  <c r="BC230" i="5" s="1"/>
  <c r="W238" i="5"/>
  <c r="BC238" i="5" s="1"/>
  <c r="W246" i="5"/>
  <c r="BC246" i="5" s="1"/>
  <c r="W254" i="5"/>
  <c r="BC254" i="5" s="1"/>
  <c r="W262" i="5"/>
  <c r="BC262" i="5" s="1"/>
  <c r="W270" i="5"/>
  <c r="BC270" i="5" s="1"/>
  <c r="W278" i="5"/>
  <c r="BC278" i="5" s="1"/>
  <c r="W286" i="5"/>
  <c r="BC286" i="5" s="1"/>
  <c r="W294" i="5"/>
  <c r="BC294" i="5" s="1"/>
  <c r="W302" i="5"/>
  <c r="BC302" i="5" s="1"/>
  <c r="W310" i="5"/>
  <c r="BC310" i="5" s="1"/>
  <c r="W318" i="5"/>
  <c r="BC318" i="5" s="1"/>
  <c r="W326" i="5"/>
  <c r="BC326" i="5" s="1"/>
  <c r="W334" i="5"/>
  <c r="BC334" i="5" s="1"/>
  <c r="W342" i="5"/>
  <c r="BC342" i="5" s="1"/>
  <c r="W350" i="5"/>
  <c r="BC350" i="5" s="1"/>
  <c r="W358" i="5"/>
  <c r="BC358" i="5" s="1"/>
  <c r="W366" i="5"/>
  <c r="BC366" i="5" s="1"/>
  <c r="W374" i="5"/>
  <c r="BC374" i="5" s="1"/>
  <c r="W382" i="5"/>
  <c r="BC382" i="5" s="1"/>
  <c r="W390" i="5"/>
  <c r="BC390" i="5" s="1"/>
  <c r="W398" i="5"/>
  <c r="BC398" i="5" s="1"/>
  <c r="W406" i="5"/>
  <c r="BC406" i="5" s="1"/>
  <c r="W414" i="5"/>
  <c r="BC414" i="5" s="1"/>
  <c r="W422" i="5"/>
  <c r="BC422" i="5" s="1"/>
  <c r="W430" i="5"/>
  <c r="BC430" i="5" s="1"/>
  <c r="W438" i="5"/>
  <c r="BC438" i="5" s="1"/>
  <c r="W446" i="5"/>
  <c r="BC446" i="5" s="1"/>
  <c r="W454" i="5"/>
  <c r="BC454" i="5" s="1"/>
  <c r="W462" i="5"/>
  <c r="BC462" i="5" s="1"/>
  <c r="W470" i="5"/>
  <c r="BC470" i="5" s="1"/>
  <c r="W478" i="5"/>
  <c r="BC478" i="5" s="1"/>
  <c r="H38" i="5"/>
  <c r="H70" i="5"/>
  <c r="H102" i="5"/>
  <c r="H134" i="5"/>
  <c r="H166" i="5"/>
  <c r="H198" i="5"/>
  <c r="H230" i="5"/>
  <c r="H262" i="5"/>
  <c r="H294" i="5"/>
  <c r="H326" i="5"/>
  <c r="H358" i="5"/>
  <c r="AJ358" i="5" s="1"/>
  <c r="H390" i="5"/>
  <c r="H422" i="5"/>
  <c r="H454" i="5"/>
  <c r="H486" i="5"/>
  <c r="H518" i="5"/>
  <c r="H550" i="5"/>
  <c r="H582" i="5"/>
  <c r="H614" i="5"/>
  <c r="H642" i="5"/>
  <c r="H662" i="5"/>
  <c r="H675" i="5"/>
  <c r="H685" i="5"/>
  <c r="H693" i="5"/>
  <c r="H701" i="5"/>
  <c r="H709" i="5"/>
  <c r="H717" i="5"/>
  <c r="BE717" i="5" s="1"/>
  <c r="W127" i="5"/>
  <c r="BC127" i="5" s="1"/>
  <c r="W135" i="5"/>
  <c r="BC135" i="5" s="1"/>
  <c r="W143" i="5"/>
  <c r="BC143" i="5" s="1"/>
  <c r="W151" i="5"/>
  <c r="BC151" i="5" s="1"/>
  <c r="W159" i="5"/>
  <c r="BC159" i="5" s="1"/>
  <c r="W167" i="5"/>
  <c r="BC167" i="5" s="1"/>
  <c r="W175" i="5"/>
  <c r="BC175" i="5" s="1"/>
  <c r="W183" i="5"/>
  <c r="BC183" i="5" s="1"/>
  <c r="W191" i="5"/>
  <c r="BC191" i="5" s="1"/>
  <c r="W199" i="5"/>
  <c r="BC199" i="5" s="1"/>
  <c r="W207" i="5"/>
  <c r="BC207" i="5" s="1"/>
  <c r="W215" i="5"/>
  <c r="BC215" i="5" s="1"/>
  <c r="W223" i="5"/>
  <c r="BC223" i="5" s="1"/>
  <c r="W231" i="5"/>
  <c r="BC231" i="5" s="1"/>
  <c r="W239" i="5"/>
  <c r="BC239" i="5" s="1"/>
  <c r="W247" i="5"/>
  <c r="BC247" i="5" s="1"/>
  <c r="W255" i="5"/>
  <c r="BC255" i="5" s="1"/>
  <c r="W263" i="5"/>
  <c r="BC263" i="5" s="1"/>
  <c r="W271" i="5"/>
  <c r="BC271" i="5" s="1"/>
  <c r="W279" i="5"/>
  <c r="BC279" i="5" s="1"/>
  <c r="W287" i="5"/>
  <c r="BC287" i="5" s="1"/>
  <c r="W295" i="5"/>
  <c r="BC295" i="5" s="1"/>
  <c r="W303" i="5"/>
  <c r="BC303" i="5" s="1"/>
  <c r="W311" i="5"/>
  <c r="BC311" i="5" s="1"/>
  <c r="W319" i="5"/>
  <c r="BC319" i="5" s="1"/>
  <c r="W327" i="5"/>
  <c r="BC327" i="5" s="1"/>
  <c r="W335" i="5"/>
  <c r="BC335" i="5" s="1"/>
  <c r="W343" i="5"/>
  <c r="BC343" i="5" s="1"/>
  <c r="W351" i="5"/>
  <c r="BC351" i="5" s="1"/>
  <c r="W359" i="5"/>
  <c r="BC359" i="5" s="1"/>
  <c r="W367" i="5"/>
  <c r="BC367" i="5" s="1"/>
  <c r="W375" i="5"/>
  <c r="BC375" i="5" s="1"/>
  <c r="W383" i="5"/>
  <c r="BC383" i="5" s="1"/>
  <c r="W391" i="5"/>
  <c r="BC391" i="5" s="1"/>
  <c r="W399" i="5"/>
  <c r="BC399" i="5" s="1"/>
  <c r="W407" i="5"/>
  <c r="BC407" i="5" s="1"/>
  <c r="W415" i="5"/>
  <c r="BC415" i="5" s="1"/>
  <c r="W423" i="5"/>
  <c r="BC423" i="5" s="1"/>
  <c r="W431" i="5"/>
  <c r="BC431" i="5" s="1"/>
  <c r="W439" i="5"/>
  <c r="BC439" i="5" s="1"/>
  <c r="W447" i="5"/>
  <c r="BC447" i="5" s="1"/>
  <c r="W455" i="5"/>
  <c r="BC455" i="5" s="1"/>
  <c r="H39" i="5"/>
  <c r="H71" i="5"/>
  <c r="H103" i="5"/>
  <c r="H135" i="5"/>
  <c r="H167" i="5"/>
  <c r="H199" i="5"/>
  <c r="H231" i="5"/>
  <c r="H263" i="5"/>
  <c r="H295" i="5"/>
  <c r="H327" i="5"/>
  <c r="H359" i="5"/>
  <c r="BE359" i="5" s="1"/>
  <c r="H391" i="5"/>
  <c r="H423" i="5"/>
  <c r="H455" i="5"/>
  <c r="H487" i="5"/>
  <c r="H519" i="5"/>
  <c r="H551" i="5"/>
  <c r="H583" i="5"/>
  <c r="H615" i="5"/>
  <c r="H646" i="5"/>
  <c r="H663" i="5"/>
  <c r="H676" i="5"/>
  <c r="H686" i="5"/>
  <c r="H694" i="5"/>
  <c r="H702" i="5"/>
  <c r="H710" i="5"/>
  <c r="H718" i="5"/>
  <c r="BE718" i="5" s="1"/>
  <c r="W128" i="5"/>
  <c r="BC128" i="5" s="1"/>
  <c r="W136" i="5"/>
  <c r="BC136" i="5" s="1"/>
  <c r="W144" i="5"/>
  <c r="BC144" i="5" s="1"/>
  <c r="W152" i="5"/>
  <c r="BC152" i="5" s="1"/>
  <c r="W160" i="5"/>
  <c r="BC160" i="5" s="1"/>
  <c r="W168" i="5"/>
  <c r="BC168" i="5" s="1"/>
  <c r="W176" i="5"/>
  <c r="BC176" i="5" s="1"/>
  <c r="W184" i="5"/>
  <c r="BC184" i="5" s="1"/>
  <c r="W192" i="5"/>
  <c r="BC192" i="5" s="1"/>
  <c r="W200" i="5"/>
  <c r="BC200" i="5" s="1"/>
  <c r="W208" i="5"/>
  <c r="BC208" i="5" s="1"/>
  <c r="W216" i="5"/>
  <c r="BC216" i="5" s="1"/>
  <c r="W224" i="5"/>
  <c r="BC224" i="5" s="1"/>
  <c r="W232" i="5"/>
  <c r="BC232" i="5" s="1"/>
  <c r="W240" i="5"/>
  <c r="BC240" i="5" s="1"/>
  <c r="W248" i="5"/>
  <c r="BC248" i="5" s="1"/>
  <c r="W256" i="5"/>
  <c r="BC256" i="5" s="1"/>
  <c r="W264" i="5"/>
  <c r="BC264" i="5" s="1"/>
  <c r="W272" i="5"/>
  <c r="BC272" i="5" s="1"/>
  <c r="W280" i="5"/>
  <c r="BC280" i="5" s="1"/>
  <c r="W288" i="5"/>
  <c r="BC288" i="5" s="1"/>
  <c r="W296" i="5"/>
  <c r="BC296" i="5" s="1"/>
  <c r="W304" i="5"/>
  <c r="BC304" i="5" s="1"/>
  <c r="W312" i="5"/>
  <c r="BC312" i="5" s="1"/>
  <c r="W320" i="5"/>
  <c r="BC320" i="5" s="1"/>
  <c r="W328" i="5"/>
  <c r="BC328" i="5" s="1"/>
  <c r="W336" i="5"/>
  <c r="BC336" i="5" s="1"/>
  <c r="W344" i="5"/>
  <c r="BC344" i="5" s="1"/>
  <c r="W352" i="5"/>
  <c r="BC352" i="5" s="1"/>
  <c r="W360" i="5"/>
  <c r="BC360" i="5" s="1"/>
  <c r="W368" i="5"/>
  <c r="BC368" i="5" s="1"/>
  <c r="W376" i="5"/>
  <c r="BC376" i="5" s="1"/>
  <c r="W384" i="5"/>
  <c r="BC384" i="5" s="1"/>
  <c r="W392" i="5"/>
  <c r="BC392" i="5" s="1"/>
  <c r="W400" i="5"/>
  <c r="BC400" i="5" s="1"/>
  <c r="W408" i="5"/>
  <c r="BC408" i="5" s="1"/>
  <c r="W416" i="5"/>
  <c r="BC416" i="5" s="1"/>
  <c r="W424" i="5"/>
  <c r="BC424" i="5" s="1"/>
  <c r="W432" i="5"/>
  <c r="BC432" i="5" s="1"/>
  <c r="W440" i="5"/>
  <c r="BC440" i="5" s="1"/>
  <c r="W448" i="5"/>
  <c r="BC448" i="5" s="1"/>
  <c r="W456" i="5"/>
  <c r="BC456" i="5" s="1"/>
  <c r="W464" i="5"/>
  <c r="BC464" i="5" s="1"/>
  <c r="W472" i="5"/>
  <c r="BC472" i="5" s="1"/>
  <c r="W480" i="5"/>
  <c r="BC480" i="5" s="1"/>
  <c r="H7" i="5"/>
  <c r="H46" i="5"/>
  <c r="H78" i="5"/>
  <c r="H110" i="5"/>
  <c r="H142" i="5"/>
  <c r="H174" i="5"/>
  <c r="H206" i="5"/>
  <c r="H238" i="5"/>
  <c r="AJ238" i="5" s="1"/>
  <c r="H270" i="5"/>
  <c r="H302" i="5"/>
  <c r="H334" i="5"/>
  <c r="H366" i="5"/>
  <c r="H398" i="5"/>
  <c r="H430" i="5"/>
  <c r="H462" i="5"/>
  <c r="H494" i="5"/>
  <c r="H526" i="5"/>
  <c r="H558" i="5"/>
  <c r="H590" i="5"/>
  <c r="H622" i="5"/>
  <c r="H647" i="5"/>
  <c r="H664" i="5"/>
  <c r="H678" i="5"/>
  <c r="H687" i="5"/>
  <c r="H695" i="5"/>
  <c r="H703" i="5"/>
  <c r="H711" i="5"/>
  <c r="H719" i="5"/>
  <c r="BE719" i="5" s="1"/>
  <c r="W129" i="5"/>
  <c r="BC129" i="5" s="1"/>
  <c r="W137" i="5"/>
  <c r="BC137" i="5" s="1"/>
  <c r="W145" i="5"/>
  <c r="BC145" i="5" s="1"/>
  <c r="W153" i="5"/>
  <c r="BC153" i="5" s="1"/>
  <c r="W161" i="5"/>
  <c r="BC161" i="5" s="1"/>
  <c r="W169" i="5"/>
  <c r="BC169" i="5" s="1"/>
  <c r="W177" i="5"/>
  <c r="BC177" i="5" s="1"/>
  <c r="W185" i="5"/>
  <c r="BC185" i="5" s="1"/>
  <c r="W193" i="5"/>
  <c r="BC193" i="5" s="1"/>
  <c r="W201" i="5"/>
  <c r="BC201" i="5" s="1"/>
  <c r="W209" i="5"/>
  <c r="BC209" i="5" s="1"/>
  <c r="W217" i="5"/>
  <c r="BC217" i="5" s="1"/>
  <c r="W225" i="5"/>
  <c r="BC225" i="5" s="1"/>
  <c r="W233" i="5"/>
  <c r="BC233" i="5" s="1"/>
  <c r="W241" i="5"/>
  <c r="BC241" i="5" s="1"/>
  <c r="W249" i="5"/>
  <c r="BC249" i="5" s="1"/>
  <c r="W257" i="5"/>
  <c r="BC257" i="5" s="1"/>
  <c r="W265" i="5"/>
  <c r="BC265" i="5" s="1"/>
  <c r="W273" i="5"/>
  <c r="BC273" i="5" s="1"/>
  <c r="W281" i="5"/>
  <c r="BC281" i="5" s="1"/>
  <c r="W289" i="5"/>
  <c r="BC289" i="5" s="1"/>
  <c r="W297" i="5"/>
  <c r="BC297" i="5" s="1"/>
  <c r="W305" i="5"/>
  <c r="BC305" i="5" s="1"/>
  <c r="W313" i="5"/>
  <c r="BC313" i="5" s="1"/>
  <c r="W321" i="5"/>
  <c r="BC321" i="5" s="1"/>
  <c r="W329" i="5"/>
  <c r="BC329" i="5" s="1"/>
  <c r="W337" i="5"/>
  <c r="BC337" i="5" s="1"/>
  <c r="W345" i="5"/>
  <c r="BC345" i="5" s="1"/>
  <c r="W353" i="5"/>
  <c r="BC353" i="5" s="1"/>
  <c r="W361" i="5"/>
  <c r="BC361" i="5" s="1"/>
  <c r="W369" i="5"/>
  <c r="BC369" i="5" s="1"/>
  <c r="W377" i="5"/>
  <c r="BC377" i="5" s="1"/>
  <c r="W385" i="5"/>
  <c r="BC385" i="5" s="1"/>
  <c r="W393" i="5"/>
  <c r="BC393" i="5" s="1"/>
  <c r="W401" i="5"/>
  <c r="BC401" i="5" s="1"/>
  <c r="W409" i="5"/>
  <c r="BC409" i="5" s="1"/>
  <c r="W417" i="5"/>
  <c r="BC417" i="5" s="1"/>
  <c r="W425" i="5"/>
  <c r="BC425" i="5" s="1"/>
  <c r="W433" i="5"/>
  <c r="BC433" i="5" s="1"/>
  <c r="W441" i="5"/>
  <c r="BC441" i="5" s="1"/>
  <c r="W449" i="5"/>
  <c r="BC449" i="5" s="1"/>
  <c r="W457" i="5"/>
  <c r="BC457" i="5" s="1"/>
  <c r="W465" i="5"/>
  <c r="BC465" i="5" s="1"/>
  <c r="W473" i="5"/>
  <c r="BC473" i="5" s="1"/>
  <c r="W481" i="5"/>
  <c r="BC481" i="5" s="1"/>
  <c r="W489" i="5"/>
  <c r="BC489" i="5" s="1"/>
  <c r="W497" i="5"/>
  <c r="BC497" i="5" s="1"/>
  <c r="W505" i="5"/>
  <c r="BC505" i="5" s="1"/>
  <c r="W513" i="5"/>
  <c r="BC513" i="5" s="1"/>
  <c r="W521" i="5"/>
  <c r="BC521" i="5" s="1"/>
  <c r="W529" i="5"/>
  <c r="BC529" i="5" s="1"/>
  <c r="W537" i="5"/>
  <c r="BC537" i="5" s="1"/>
  <c r="W545" i="5"/>
  <c r="BC545" i="5" s="1"/>
  <c r="W553" i="5"/>
  <c r="BC553" i="5" s="1"/>
  <c r="W561" i="5"/>
  <c r="BC561" i="5" s="1"/>
  <c r="W569" i="5"/>
  <c r="BC569" i="5" s="1"/>
  <c r="W577" i="5"/>
  <c r="BC577" i="5" s="1"/>
  <c r="H15" i="5"/>
  <c r="H47" i="5"/>
  <c r="H79" i="5"/>
  <c r="H111" i="5"/>
  <c r="H143" i="5"/>
  <c r="H175" i="5"/>
  <c r="H207" i="5"/>
  <c r="H239" i="5"/>
  <c r="BE239" i="5" s="1"/>
  <c r="H271" i="5"/>
  <c r="H303" i="5"/>
  <c r="H335" i="5"/>
  <c r="H367" i="5"/>
  <c r="H399" i="5"/>
  <c r="H431" i="5"/>
  <c r="H463" i="5"/>
  <c r="H495" i="5"/>
  <c r="H527" i="5"/>
  <c r="H559" i="5"/>
  <c r="H591" i="5"/>
  <c r="H623" i="5"/>
  <c r="H650" i="5"/>
  <c r="H666" i="5"/>
  <c r="H679" i="5"/>
  <c r="H688" i="5"/>
  <c r="H696" i="5"/>
  <c r="H704" i="5"/>
  <c r="H712" i="5"/>
  <c r="H720" i="5"/>
  <c r="AJ720" i="5" s="1"/>
  <c r="W130" i="5"/>
  <c r="BC130" i="5" s="1"/>
  <c r="W138" i="5"/>
  <c r="BC138" i="5" s="1"/>
  <c r="W146" i="5"/>
  <c r="BC146" i="5" s="1"/>
  <c r="W154" i="5"/>
  <c r="BC154" i="5" s="1"/>
  <c r="W162" i="5"/>
  <c r="BC162" i="5" s="1"/>
  <c r="W170" i="5"/>
  <c r="BC170" i="5" s="1"/>
  <c r="W178" i="5"/>
  <c r="BC178" i="5" s="1"/>
  <c r="W186" i="5"/>
  <c r="BC186" i="5" s="1"/>
  <c r="W194" i="5"/>
  <c r="BC194" i="5" s="1"/>
  <c r="W202" i="5"/>
  <c r="BC202" i="5" s="1"/>
  <c r="W210" i="5"/>
  <c r="BC210" i="5" s="1"/>
  <c r="W218" i="5"/>
  <c r="BC218" i="5" s="1"/>
  <c r="W226" i="5"/>
  <c r="BC226" i="5" s="1"/>
  <c r="W234" i="5"/>
  <c r="BC234" i="5" s="1"/>
  <c r="W242" i="5"/>
  <c r="BC242" i="5" s="1"/>
  <c r="W250" i="5"/>
  <c r="BC250" i="5" s="1"/>
  <c r="W258" i="5"/>
  <c r="BC258" i="5" s="1"/>
  <c r="W266" i="5"/>
  <c r="BC266" i="5" s="1"/>
  <c r="W274" i="5"/>
  <c r="BC274" i="5" s="1"/>
  <c r="W282" i="5"/>
  <c r="BC282" i="5" s="1"/>
  <c r="W290" i="5"/>
  <c r="BC290" i="5" s="1"/>
  <c r="W298" i="5"/>
  <c r="BC298" i="5" s="1"/>
  <c r="W306" i="5"/>
  <c r="BC306" i="5" s="1"/>
  <c r="W314" i="5"/>
  <c r="BC314" i="5" s="1"/>
  <c r="W322" i="5"/>
  <c r="BC322" i="5" s="1"/>
  <c r="W330" i="5"/>
  <c r="BC330" i="5" s="1"/>
  <c r="W338" i="5"/>
  <c r="BC338" i="5" s="1"/>
  <c r="W346" i="5"/>
  <c r="BC346" i="5" s="1"/>
  <c r="W354" i="5"/>
  <c r="BC354" i="5" s="1"/>
  <c r="W362" i="5"/>
  <c r="BC362" i="5" s="1"/>
  <c r="W370" i="5"/>
  <c r="BC370" i="5" s="1"/>
  <c r="W378" i="5"/>
  <c r="BC378" i="5" s="1"/>
  <c r="W386" i="5"/>
  <c r="BC386" i="5" s="1"/>
  <c r="W394" i="5"/>
  <c r="BC394" i="5" s="1"/>
  <c r="W402" i="5"/>
  <c r="BC402" i="5" s="1"/>
  <c r="W410" i="5"/>
  <c r="BC410" i="5" s="1"/>
  <c r="W418" i="5"/>
  <c r="BC418" i="5" s="1"/>
  <c r="W426" i="5"/>
  <c r="BC426" i="5" s="1"/>
  <c r="W434" i="5"/>
  <c r="BC434" i="5" s="1"/>
  <c r="W442" i="5"/>
  <c r="BC442" i="5" s="1"/>
  <c r="W450" i="5"/>
  <c r="BC450" i="5" s="1"/>
  <c r="W458" i="5"/>
  <c r="BC458" i="5" s="1"/>
  <c r="W466" i="5"/>
  <c r="BC466" i="5" s="1"/>
  <c r="W474" i="5"/>
  <c r="BC474" i="5" s="1"/>
  <c r="W482" i="5"/>
  <c r="BC482" i="5" s="1"/>
  <c r="W490" i="5"/>
  <c r="BC490" i="5" s="1"/>
  <c r="W498" i="5"/>
  <c r="BC498" i="5" s="1"/>
  <c r="W506" i="5"/>
  <c r="BC506" i="5" s="1"/>
  <c r="W514" i="5"/>
  <c r="BC514" i="5" s="1"/>
  <c r="W522" i="5"/>
  <c r="BC522" i="5" s="1"/>
  <c r="W530" i="5"/>
  <c r="BC530" i="5" s="1"/>
  <c r="W538" i="5"/>
  <c r="BC538" i="5" s="1"/>
  <c r="W546" i="5"/>
  <c r="BC546" i="5" s="1"/>
  <c r="W554" i="5"/>
  <c r="BC554" i="5" s="1"/>
  <c r="W562" i="5"/>
  <c r="BC562" i="5" s="1"/>
  <c r="W570" i="5"/>
  <c r="BC570" i="5" s="1"/>
  <c r="W578" i="5"/>
  <c r="BC578" i="5" s="1"/>
  <c r="H22" i="5"/>
  <c r="H54" i="5"/>
  <c r="H86" i="5"/>
  <c r="H118" i="5"/>
  <c r="BE118" i="5" s="1"/>
  <c r="H150" i="5"/>
  <c r="H182" i="5"/>
  <c r="H214" i="5"/>
  <c r="H246" i="5"/>
  <c r="H278" i="5"/>
  <c r="H310" i="5"/>
  <c r="H342" i="5"/>
  <c r="H374" i="5"/>
  <c r="H406" i="5"/>
  <c r="H438" i="5"/>
  <c r="H470" i="5"/>
  <c r="H502" i="5"/>
  <c r="H534" i="5"/>
  <c r="H566" i="5"/>
  <c r="H598" i="5"/>
  <c r="AJ598" i="5" s="1"/>
  <c r="H630" i="5"/>
  <c r="H654" i="5"/>
  <c r="H670" i="5"/>
  <c r="H680" i="5"/>
  <c r="H689" i="5"/>
  <c r="H697" i="5"/>
  <c r="H705" i="5"/>
  <c r="H713" i="5"/>
  <c r="H721" i="5"/>
  <c r="BE721" i="5" s="1"/>
  <c r="W123" i="5"/>
  <c r="BC123" i="5" s="1"/>
  <c r="W131" i="5"/>
  <c r="BC131" i="5" s="1"/>
  <c r="W139" i="5"/>
  <c r="BC139" i="5" s="1"/>
  <c r="W147" i="5"/>
  <c r="BC147" i="5" s="1"/>
  <c r="W155" i="5"/>
  <c r="BC155" i="5" s="1"/>
  <c r="W163" i="5"/>
  <c r="BC163" i="5" s="1"/>
  <c r="W171" i="5"/>
  <c r="BC171" i="5" s="1"/>
  <c r="W179" i="5"/>
  <c r="BC179" i="5" s="1"/>
  <c r="W187" i="5"/>
  <c r="BC187" i="5" s="1"/>
  <c r="W195" i="5"/>
  <c r="BC195" i="5" s="1"/>
  <c r="W203" i="5"/>
  <c r="BC203" i="5" s="1"/>
  <c r="W211" i="5"/>
  <c r="BC211" i="5" s="1"/>
  <c r="W219" i="5"/>
  <c r="BC219" i="5" s="1"/>
  <c r="W227" i="5"/>
  <c r="BC227" i="5" s="1"/>
  <c r="W235" i="5"/>
  <c r="BC235" i="5" s="1"/>
  <c r="W243" i="5"/>
  <c r="BC243" i="5" s="1"/>
  <c r="W251" i="5"/>
  <c r="BC251" i="5" s="1"/>
  <c r="W259" i="5"/>
  <c r="BC259" i="5" s="1"/>
  <c r="W267" i="5"/>
  <c r="BC267" i="5" s="1"/>
  <c r="W275" i="5"/>
  <c r="BC275" i="5" s="1"/>
  <c r="W283" i="5"/>
  <c r="BC283" i="5" s="1"/>
  <c r="W291" i="5"/>
  <c r="BC291" i="5" s="1"/>
  <c r="W299" i="5"/>
  <c r="BC299" i="5" s="1"/>
  <c r="W307" i="5"/>
  <c r="BC307" i="5" s="1"/>
  <c r="W315" i="5"/>
  <c r="BC315" i="5" s="1"/>
  <c r="W323" i="5"/>
  <c r="BC323" i="5" s="1"/>
  <c r="W331" i="5"/>
  <c r="BC331" i="5" s="1"/>
  <c r="W339" i="5"/>
  <c r="BC339" i="5" s="1"/>
  <c r="W347" i="5"/>
  <c r="BC347" i="5" s="1"/>
  <c r="W355" i="5"/>
  <c r="BC355" i="5" s="1"/>
  <c r="W363" i="5"/>
  <c r="BC363" i="5" s="1"/>
  <c r="W371" i="5"/>
  <c r="BC371" i="5" s="1"/>
  <c r="W379" i="5"/>
  <c r="BC379" i="5" s="1"/>
  <c r="W387" i="5"/>
  <c r="BC387" i="5" s="1"/>
  <c r="W395" i="5"/>
  <c r="BC395" i="5" s="1"/>
  <c r="W403" i="5"/>
  <c r="BC403" i="5" s="1"/>
  <c r="W411" i="5"/>
  <c r="BC411" i="5" s="1"/>
  <c r="W419" i="5"/>
  <c r="BC419" i="5" s="1"/>
  <c r="W427" i="5"/>
  <c r="BC427" i="5" s="1"/>
  <c r="W435" i="5"/>
  <c r="BC435" i="5" s="1"/>
  <c r="W443" i="5"/>
  <c r="BC443" i="5" s="1"/>
  <c r="W451" i="5"/>
  <c r="BC451" i="5" s="1"/>
  <c r="W459" i="5"/>
  <c r="BC459" i="5" s="1"/>
  <c r="W467" i="5"/>
  <c r="BC467" i="5" s="1"/>
  <c r="W475" i="5"/>
  <c r="BC475" i="5" s="1"/>
  <c r="W483" i="5"/>
  <c r="BC483" i="5" s="1"/>
  <c r="W491" i="5"/>
  <c r="BC491" i="5" s="1"/>
  <c r="W499" i="5"/>
  <c r="BC499" i="5" s="1"/>
  <c r="W507" i="5"/>
  <c r="BC507" i="5" s="1"/>
  <c r="W515" i="5"/>
  <c r="BC515" i="5" s="1"/>
  <c r="W523" i="5"/>
  <c r="BC523" i="5" s="1"/>
  <c r="W531" i="5"/>
  <c r="BC531" i="5" s="1"/>
  <c r="W539" i="5"/>
  <c r="BC539" i="5" s="1"/>
  <c r="W547" i="5"/>
  <c r="BC547" i="5" s="1"/>
  <c r="W555" i="5"/>
  <c r="BC555" i="5" s="1"/>
  <c r="W563" i="5"/>
  <c r="BC563" i="5" s="1"/>
  <c r="W571" i="5"/>
  <c r="BC571" i="5" s="1"/>
  <c r="H151" i="5"/>
  <c r="H407" i="5"/>
  <c r="H655" i="5"/>
  <c r="W140" i="5"/>
  <c r="BC140" i="5" s="1"/>
  <c r="W204" i="5"/>
  <c r="BC204" i="5" s="1"/>
  <c r="W268" i="5"/>
  <c r="BC268" i="5" s="1"/>
  <c r="W332" i="5"/>
  <c r="BC332" i="5" s="1"/>
  <c r="W396" i="5"/>
  <c r="BC396" i="5" s="1"/>
  <c r="W460" i="5"/>
  <c r="BC460" i="5" s="1"/>
  <c r="W479" i="5"/>
  <c r="BC479" i="5" s="1"/>
  <c r="W494" i="5"/>
  <c r="BC494" i="5" s="1"/>
  <c r="W508" i="5"/>
  <c r="BC508" i="5" s="1"/>
  <c r="W519" i="5"/>
  <c r="BC519" i="5" s="1"/>
  <c r="W533" i="5"/>
  <c r="BC533" i="5" s="1"/>
  <c r="W544" i="5"/>
  <c r="BC544" i="5" s="1"/>
  <c r="W558" i="5"/>
  <c r="BC558" i="5" s="1"/>
  <c r="W572" i="5"/>
  <c r="BC572" i="5" s="1"/>
  <c r="W582" i="5"/>
  <c r="BC582" i="5" s="1"/>
  <c r="W590" i="5"/>
  <c r="BC590" i="5" s="1"/>
  <c r="W598" i="5"/>
  <c r="BC598" i="5" s="1"/>
  <c r="W606" i="5"/>
  <c r="BC606" i="5" s="1"/>
  <c r="W614" i="5"/>
  <c r="BC614" i="5" s="1"/>
  <c r="W622" i="5"/>
  <c r="BC622" i="5" s="1"/>
  <c r="W630" i="5"/>
  <c r="BC630" i="5" s="1"/>
  <c r="W638" i="5"/>
  <c r="BC638" i="5" s="1"/>
  <c r="W646" i="5"/>
  <c r="BC646" i="5" s="1"/>
  <c r="W654" i="5"/>
  <c r="BC654" i="5" s="1"/>
  <c r="W662" i="5"/>
  <c r="BC662" i="5" s="1"/>
  <c r="W670" i="5"/>
  <c r="BC670" i="5" s="1"/>
  <c r="W678" i="5"/>
  <c r="BC678" i="5" s="1"/>
  <c r="W686" i="5"/>
  <c r="BC686" i="5" s="1"/>
  <c r="W694" i="5"/>
  <c r="BC694" i="5" s="1"/>
  <c r="W702" i="5"/>
  <c r="BC702" i="5" s="1"/>
  <c r="W710" i="5"/>
  <c r="BC710" i="5" s="1"/>
  <c r="W718" i="5"/>
  <c r="BC718" i="5" s="1"/>
  <c r="W7" i="5"/>
  <c r="BC7" i="5" s="1"/>
  <c r="W15" i="5"/>
  <c r="BC15" i="5" s="1"/>
  <c r="W23" i="5"/>
  <c r="BC23" i="5" s="1"/>
  <c r="W31" i="5"/>
  <c r="BC31" i="5" s="1"/>
  <c r="W39" i="5"/>
  <c r="BC39" i="5" s="1"/>
  <c r="W47" i="5"/>
  <c r="BC47" i="5" s="1"/>
  <c r="W55" i="5"/>
  <c r="BC55" i="5" s="1"/>
  <c r="W63" i="5"/>
  <c r="BC63" i="5" s="1"/>
  <c r="W71" i="5"/>
  <c r="BC71" i="5" s="1"/>
  <c r="W79" i="5"/>
  <c r="BC79" i="5" s="1"/>
  <c r="W87" i="5"/>
  <c r="BC87" i="5" s="1"/>
  <c r="W95" i="5"/>
  <c r="BC95" i="5" s="1"/>
  <c r="W103" i="5"/>
  <c r="BC103" i="5" s="1"/>
  <c r="W111" i="5"/>
  <c r="BC111" i="5" s="1"/>
  <c r="W119" i="5"/>
  <c r="BC119" i="5" s="1"/>
  <c r="U126" i="5"/>
  <c r="BB126" i="5" s="1"/>
  <c r="U134" i="5"/>
  <c r="BB134" i="5" s="1"/>
  <c r="U142" i="5"/>
  <c r="BB142" i="5" s="1"/>
  <c r="U150" i="5"/>
  <c r="BB150" i="5" s="1"/>
  <c r="U158" i="5"/>
  <c r="BB158" i="5" s="1"/>
  <c r="U166" i="5"/>
  <c r="BB166" i="5" s="1"/>
  <c r="U174" i="5"/>
  <c r="BB174" i="5" s="1"/>
  <c r="U182" i="5"/>
  <c r="BB182" i="5" s="1"/>
  <c r="H183" i="5"/>
  <c r="H439" i="5"/>
  <c r="H671" i="5"/>
  <c r="W148" i="5"/>
  <c r="BC148" i="5" s="1"/>
  <c r="W212" i="5"/>
  <c r="BC212" i="5" s="1"/>
  <c r="W276" i="5"/>
  <c r="BC276" i="5" s="1"/>
  <c r="W340" i="5"/>
  <c r="BC340" i="5" s="1"/>
  <c r="W404" i="5"/>
  <c r="BC404" i="5" s="1"/>
  <c r="W461" i="5"/>
  <c r="BC461" i="5" s="1"/>
  <c r="W484" i="5"/>
  <c r="BC484" i="5" s="1"/>
  <c r="W495" i="5"/>
  <c r="BC495" i="5" s="1"/>
  <c r="W509" i="5"/>
  <c r="BC509" i="5" s="1"/>
  <c r="W520" i="5"/>
  <c r="BC520" i="5" s="1"/>
  <c r="W534" i="5"/>
  <c r="BC534" i="5" s="1"/>
  <c r="W548" i="5"/>
  <c r="BC548" i="5" s="1"/>
  <c r="W559" i="5"/>
  <c r="BC559" i="5" s="1"/>
  <c r="W573" i="5"/>
  <c r="BC573" i="5" s="1"/>
  <c r="W583" i="5"/>
  <c r="BC583" i="5" s="1"/>
  <c r="W591" i="5"/>
  <c r="BC591" i="5" s="1"/>
  <c r="W599" i="5"/>
  <c r="BC599" i="5" s="1"/>
  <c r="W607" i="5"/>
  <c r="BC607" i="5" s="1"/>
  <c r="W615" i="5"/>
  <c r="BC615" i="5" s="1"/>
  <c r="W623" i="5"/>
  <c r="BC623" i="5" s="1"/>
  <c r="W631" i="5"/>
  <c r="BC631" i="5" s="1"/>
  <c r="W639" i="5"/>
  <c r="BC639" i="5" s="1"/>
  <c r="W647" i="5"/>
  <c r="BC647" i="5" s="1"/>
  <c r="W655" i="5"/>
  <c r="BC655" i="5" s="1"/>
  <c r="W663" i="5"/>
  <c r="BC663" i="5" s="1"/>
  <c r="W671" i="5"/>
  <c r="BC671" i="5" s="1"/>
  <c r="W679" i="5"/>
  <c r="BC679" i="5" s="1"/>
  <c r="W687" i="5"/>
  <c r="BC687" i="5" s="1"/>
  <c r="W695" i="5"/>
  <c r="BC695" i="5" s="1"/>
  <c r="W703" i="5"/>
  <c r="BC703" i="5" s="1"/>
  <c r="W711" i="5"/>
  <c r="BC711" i="5" s="1"/>
  <c r="W719" i="5"/>
  <c r="BC719" i="5" s="1"/>
  <c r="W8" i="5"/>
  <c r="BC8" i="5" s="1"/>
  <c r="W16" i="5"/>
  <c r="BC16" i="5" s="1"/>
  <c r="W24" i="5"/>
  <c r="BC24" i="5" s="1"/>
  <c r="W32" i="5"/>
  <c r="BC32" i="5" s="1"/>
  <c r="W40" i="5"/>
  <c r="BC40" i="5" s="1"/>
  <c r="W48" i="5"/>
  <c r="BC48" i="5" s="1"/>
  <c r="W56" i="5"/>
  <c r="BC56" i="5" s="1"/>
  <c r="W64" i="5"/>
  <c r="BC64" i="5" s="1"/>
  <c r="W72" i="5"/>
  <c r="BC72" i="5" s="1"/>
  <c r="W80" i="5"/>
  <c r="BC80" i="5" s="1"/>
  <c r="W88" i="5"/>
  <c r="BC88" i="5" s="1"/>
  <c r="W96" i="5"/>
  <c r="BC96" i="5" s="1"/>
  <c r="W104" i="5"/>
  <c r="BC104" i="5" s="1"/>
  <c r="W112" i="5"/>
  <c r="BC112" i="5" s="1"/>
  <c r="W120" i="5"/>
  <c r="BC120" i="5" s="1"/>
  <c r="U127" i="5"/>
  <c r="BB127" i="5" s="1"/>
  <c r="U135" i="5"/>
  <c r="BB135" i="5" s="1"/>
  <c r="U143" i="5"/>
  <c r="BB143" i="5" s="1"/>
  <c r="U151" i="5"/>
  <c r="BB151" i="5" s="1"/>
  <c r="U159" i="5"/>
  <c r="BB159" i="5" s="1"/>
  <c r="U167" i="5"/>
  <c r="BB167" i="5" s="1"/>
  <c r="U175" i="5"/>
  <c r="BB175" i="5" s="1"/>
  <c r="U183" i="5"/>
  <c r="BB183" i="5" s="1"/>
  <c r="H215" i="5"/>
  <c r="H471" i="5"/>
  <c r="H682" i="5"/>
  <c r="W156" i="5"/>
  <c r="BC156" i="5" s="1"/>
  <c r="W220" i="5"/>
  <c r="BC220" i="5" s="1"/>
  <c r="W284" i="5"/>
  <c r="BC284" i="5" s="1"/>
  <c r="W348" i="5"/>
  <c r="BC348" i="5" s="1"/>
  <c r="W412" i="5"/>
  <c r="BC412" i="5" s="1"/>
  <c r="W463" i="5"/>
  <c r="BC463" i="5" s="1"/>
  <c r="W485" i="5"/>
  <c r="BC485" i="5" s="1"/>
  <c r="W496" i="5"/>
  <c r="BC496" i="5" s="1"/>
  <c r="W510" i="5"/>
  <c r="BC510" i="5" s="1"/>
  <c r="W524" i="5"/>
  <c r="BC524" i="5" s="1"/>
  <c r="W535" i="5"/>
  <c r="BC535" i="5" s="1"/>
  <c r="W549" i="5"/>
  <c r="BC549" i="5" s="1"/>
  <c r="W560" i="5"/>
  <c r="BC560" i="5" s="1"/>
  <c r="W574" i="5"/>
  <c r="BC574" i="5" s="1"/>
  <c r="W584" i="5"/>
  <c r="BC584" i="5" s="1"/>
  <c r="W592" i="5"/>
  <c r="BC592" i="5" s="1"/>
  <c r="W600" i="5"/>
  <c r="BC600" i="5" s="1"/>
  <c r="W608" i="5"/>
  <c r="BC608" i="5" s="1"/>
  <c r="W616" i="5"/>
  <c r="BC616" i="5" s="1"/>
  <c r="W624" i="5"/>
  <c r="BC624" i="5" s="1"/>
  <c r="W632" i="5"/>
  <c r="BC632" i="5" s="1"/>
  <c r="W640" i="5"/>
  <c r="BC640" i="5" s="1"/>
  <c r="W648" i="5"/>
  <c r="BC648" i="5" s="1"/>
  <c r="W656" i="5"/>
  <c r="BC656" i="5" s="1"/>
  <c r="W664" i="5"/>
  <c r="BC664" i="5" s="1"/>
  <c r="W672" i="5"/>
  <c r="BC672" i="5" s="1"/>
  <c r="W680" i="5"/>
  <c r="BC680" i="5" s="1"/>
  <c r="W688" i="5"/>
  <c r="BC688" i="5" s="1"/>
  <c r="W696" i="5"/>
  <c r="BC696" i="5" s="1"/>
  <c r="W704" i="5"/>
  <c r="BC704" i="5" s="1"/>
  <c r="W712" i="5"/>
  <c r="BC712" i="5" s="1"/>
  <c r="W720" i="5"/>
  <c r="BC720" i="5" s="1"/>
  <c r="W9" i="5"/>
  <c r="BC9" i="5" s="1"/>
  <c r="W17" i="5"/>
  <c r="BC17" i="5" s="1"/>
  <c r="W25" i="5"/>
  <c r="BC25" i="5" s="1"/>
  <c r="W33" i="5"/>
  <c r="BC33" i="5" s="1"/>
  <c r="W41" i="5"/>
  <c r="BC41" i="5" s="1"/>
  <c r="W49" i="5"/>
  <c r="BC49" i="5" s="1"/>
  <c r="W57" i="5"/>
  <c r="BC57" i="5" s="1"/>
  <c r="W65" i="5"/>
  <c r="BC65" i="5" s="1"/>
  <c r="W73" i="5"/>
  <c r="BC73" i="5" s="1"/>
  <c r="W81" i="5"/>
  <c r="BC81" i="5" s="1"/>
  <c r="W89" i="5"/>
  <c r="BC89" i="5" s="1"/>
  <c r="W97" i="5"/>
  <c r="BC97" i="5" s="1"/>
  <c r="W105" i="5"/>
  <c r="BC105" i="5" s="1"/>
  <c r="W113" i="5"/>
  <c r="BC113" i="5" s="1"/>
  <c r="W121" i="5"/>
  <c r="BC121" i="5" s="1"/>
  <c r="U128" i="5"/>
  <c r="BB128" i="5" s="1"/>
  <c r="U136" i="5"/>
  <c r="BB136" i="5" s="1"/>
  <c r="U144" i="5"/>
  <c r="BB144" i="5" s="1"/>
  <c r="U152" i="5"/>
  <c r="BB152" i="5" s="1"/>
  <c r="U160" i="5"/>
  <c r="BB160" i="5" s="1"/>
  <c r="U168" i="5"/>
  <c r="BB168" i="5" s="1"/>
  <c r="U176" i="5"/>
  <c r="BB176" i="5" s="1"/>
  <c r="U184" i="5"/>
  <c r="BB184" i="5" s="1"/>
  <c r="H247" i="5"/>
  <c r="H503" i="5"/>
  <c r="H690" i="5"/>
  <c r="W164" i="5"/>
  <c r="BC164" i="5" s="1"/>
  <c r="W228" i="5"/>
  <c r="BC228" i="5" s="1"/>
  <c r="W292" i="5"/>
  <c r="BC292" i="5" s="1"/>
  <c r="W356" i="5"/>
  <c r="BC356" i="5" s="1"/>
  <c r="W420" i="5"/>
  <c r="BC420" i="5" s="1"/>
  <c r="W468" i="5"/>
  <c r="BC468" i="5" s="1"/>
  <c r="W486" i="5"/>
  <c r="BC486" i="5" s="1"/>
  <c r="W500" i="5"/>
  <c r="BC500" i="5" s="1"/>
  <c r="W511" i="5"/>
  <c r="BC511" i="5" s="1"/>
  <c r="W525" i="5"/>
  <c r="BC525" i="5" s="1"/>
  <c r="W536" i="5"/>
  <c r="BC536" i="5" s="1"/>
  <c r="W550" i="5"/>
  <c r="BC550" i="5" s="1"/>
  <c r="W564" i="5"/>
  <c r="BC564" i="5" s="1"/>
  <c r="W575" i="5"/>
  <c r="BC575" i="5" s="1"/>
  <c r="W585" i="5"/>
  <c r="BC585" i="5" s="1"/>
  <c r="W593" i="5"/>
  <c r="BC593" i="5" s="1"/>
  <c r="W601" i="5"/>
  <c r="BC601" i="5" s="1"/>
  <c r="W609" i="5"/>
  <c r="BC609" i="5" s="1"/>
  <c r="W617" i="5"/>
  <c r="BC617" i="5" s="1"/>
  <c r="W625" i="5"/>
  <c r="BC625" i="5" s="1"/>
  <c r="W633" i="5"/>
  <c r="BC633" i="5" s="1"/>
  <c r="W641" i="5"/>
  <c r="BC641" i="5" s="1"/>
  <c r="W649" i="5"/>
  <c r="BC649" i="5" s="1"/>
  <c r="W657" i="5"/>
  <c r="BC657" i="5" s="1"/>
  <c r="W665" i="5"/>
  <c r="BC665" i="5" s="1"/>
  <c r="W673" i="5"/>
  <c r="BC673" i="5" s="1"/>
  <c r="W681" i="5"/>
  <c r="BC681" i="5" s="1"/>
  <c r="W689" i="5"/>
  <c r="BC689" i="5" s="1"/>
  <c r="W697" i="5"/>
  <c r="BC697" i="5" s="1"/>
  <c r="W705" i="5"/>
  <c r="BC705" i="5" s="1"/>
  <c r="W713" i="5"/>
  <c r="BC713" i="5" s="1"/>
  <c r="W721" i="5"/>
  <c r="BC721" i="5" s="1"/>
  <c r="W10" i="5"/>
  <c r="BC10" i="5" s="1"/>
  <c r="W18" i="5"/>
  <c r="BC18" i="5" s="1"/>
  <c r="W26" i="5"/>
  <c r="BC26" i="5" s="1"/>
  <c r="W34" i="5"/>
  <c r="BC34" i="5" s="1"/>
  <c r="W42" i="5"/>
  <c r="BC42" i="5" s="1"/>
  <c r="W50" i="5"/>
  <c r="BC50" i="5" s="1"/>
  <c r="W58" i="5"/>
  <c r="BC58" i="5" s="1"/>
  <c r="W66" i="5"/>
  <c r="BC66" i="5" s="1"/>
  <c r="W74" i="5"/>
  <c r="BC74" i="5" s="1"/>
  <c r="W82" i="5"/>
  <c r="BC82" i="5" s="1"/>
  <c r="W90" i="5"/>
  <c r="BC90" i="5" s="1"/>
  <c r="W98" i="5"/>
  <c r="BC98" i="5" s="1"/>
  <c r="W106" i="5"/>
  <c r="BC106" i="5" s="1"/>
  <c r="W114" i="5"/>
  <c r="BC114" i="5" s="1"/>
  <c r="W122" i="5"/>
  <c r="BC122" i="5" s="1"/>
  <c r="U129" i="5"/>
  <c r="BB129" i="5" s="1"/>
  <c r="U137" i="5"/>
  <c r="BB137" i="5" s="1"/>
  <c r="U145" i="5"/>
  <c r="BB145" i="5" s="1"/>
  <c r="U153" i="5"/>
  <c r="BB153" i="5" s="1"/>
  <c r="U161" i="5"/>
  <c r="BB161" i="5" s="1"/>
  <c r="U169" i="5"/>
  <c r="BB169" i="5" s="1"/>
  <c r="U177" i="5"/>
  <c r="BB177" i="5" s="1"/>
  <c r="U185" i="5"/>
  <c r="BB185" i="5" s="1"/>
  <c r="H23" i="5"/>
  <c r="H279" i="5"/>
  <c r="H535" i="5"/>
  <c r="H698" i="5"/>
  <c r="W172" i="5"/>
  <c r="BC172" i="5" s="1"/>
  <c r="W236" i="5"/>
  <c r="BC236" i="5" s="1"/>
  <c r="W300" i="5"/>
  <c r="BC300" i="5" s="1"/>
  <c r="W364" i="5"/>
  <c r="BC364" i="5" s="1"/>
  <c r="W428" i="5"/>
  <c r="BC428" i="5" s="1"/>
  <c r="W469" i="5"/>
  <c r="BC469" i="5" s="1"/>
  <c r="W487" i="5"/>
  <c r="BC487" i="5" s="1"/>
  <c r="W501" i="5"/>
  <c r="BC501" i="5" s="1"/>
  <c r="W512" i="5"/>
  <c r="BC512" i="5" s="1"/>
  <c r="W526" i="5"/>
  <c r="BC526" i="5" s="1"/>
  <c r="W540" i="5"/>
  <c r="BC540" i="5" s="1"/>
  <c r="W551" i="5"/>
  <c r="BC551" i="5" s="1"/>
  <c r="W565" i="5"/>
  <c r="BC565" i="5" s="1"/>
  <c r="W576" i="5"/>
  <c r="BC576" i="5" s="1"/>
  <c r="W586" i="5"/>
  <c r="BC586" i="5" s="1"/>
  <c r="W594" i="5"/>
  <c r="BC594" i="5" s="1"/>
  <c r="W602" i="5"/>
  <c r="BC602" i="5" s="1"/>
  <c r="W610" i="5"/>
  <c r="BC610" i="5" s="1"/>
  <c r="W618" i="5"/>
  <c r="BC618" i="5" s="1"/>
  <c r="W626" i="5"/>
  <c r="BC626" i="5" s="1"/>
  <c r="W634" i="5"/>
  <c r="BC634" i="5" s="1"/>
  <c r="W642" i="5"/>
  <c r="BC642" i="5" s="1"/>
  <c r="W650" i="5"/>
  <c r="BC650" i="5" s="1"/>
  <c r="W658" i="5"/>
  <c r="BC658" i="5" s="1"/>
  <c r="W666" i="5"/>
  <c r="BC666" i="5" s="1"/>
  <c r="W674" i="5"/>
  <c r="BC674" i="5" s="1"/>
  <c r="W682" i="5"/>
  <c r="BC682" i="5" s="1"/>
  <c r="W690" i="5"/>
  <c r="BC690" i="5" s="1"/>
  <c r="W698" i="5"/>
  <c r="BC698" i="5" s="1"/>
  <c r="W706" i="5"/>
  <c r="BC706" i="5" s="1"/>
  <c r="W714" i="5"/>
  <c r="BC714" i="5" s="1"/>
  <c r="W722" i="5"/>
  <c r="BC722" i="5" s="1"/>
  <c r="W11" i="5"/>
  <c r="BC11" i="5" s="1"/>
  <c r="W19" i="5"/>
  <c r="BC19" i="5" s="1"/>
  <c r="W27" i="5"/>
  <c r="BC27" i="5" s="1"/>
  <c r="W35" i="5"/>
  <c r="BC35" i="5" s="1"/>
  <c r="W43" i="5"/>
  <c r="BC43" i="5" s="1"/>
  <c r="W51" i="5"/>
  <c r="BC51" i="5" s="1"/>
  <c r="W59" i="5"/>
  <c r="BC59" i="5" s="1"/>
  <c r="W67" i="5"/>
  <c r="BC67" i="5" s="1"/>
  <c r="W75" i="5"/>
  <c r="BC75" i="5" s="1"/>
  <c r="W83" i="5"/>
  <c r="BC83" i="5" s="1"/>
  <c r="W91" i="5"/>
  <c r="BC91" i="5" s="1"/>
  <c r="W99" i="5"/>
  <c r="BC99" i="5" s="1"/>
  <c r="W107" i="5"/>
  <c r="BC107" i="5" s="1"/>
  <c r="W115" i="5"/>
  <c r="BC115" i="5" s="1"/>
  <c r="W3" i="5"/>
  <c r="BC3" i="5" s="1"/>
  <c r="U130" i="5"/>
  <c r="BB130" i="5" s="1"/>
  <c r="U138" i="5"/>
  <c r="BB138" i="5" s="1"/>
  <c r="U146" i="5"/>
  <c r="BB146" i="5" s="1"/>
  <c r="U154" i="5"/>
  <c r="BB154" i="5" s="1"/>
  <c r="U162" i="5"/>
  <c r="BB162" i="5" s="1"/>
  <c r="U170" i="5"/>
  <c r="BB170" i="5" s="1"/>
  <c r="U178" i="5"/>
  <c r="BB178" i="5" s="1"/>
  <c r="U186" i="5"/>
  <c r="BB186" i="5" s="1"/>
  <c r="U194" i="5"/>
  <c r="BB194" i="5" s="1"/>
  <c r="U202" i="5"/>
  <c r="BB202" i="5" s="1"/>
  <c r="U210" i="5"/>
  <c r="BB210" i="5" s="1"/>
  <c r="U218" i="5"/>
  <c r="BB218" i="5" s="1"/>
  <c r="U226" i="5"/>
  <c r="BB226" i="5" s="1"/>
  <c r="U234" i="5"/>
  <c r="BB234" i="5" s="1"/>
  <c r="U242" i="5"/>
  <c r="BB242" i="5" s="1"/>
  <c r="U250" i="5"/>
  <c r="BB250" i="5" s="1"/>
  <c r="U258" i="5"/>
  <c r="BB258" i="5" s="1"/>
  <c r="U266" i="5"/>
  <c r="BB266" i="5" s="1"/>
  <c r="U274" i="5"/>
  <c r="BB274" i="5" s="1"/>
  <c r="U282" i="5"/>
  <c r="BB282" i="5" s="1"/>
  <c r="U290" i="5"/>
  <c r="BB290" i="5" s="1"/>
  <c r="U298" i="5"/>
  <c r="BB298" i="5" s="1"/>
  <c r="U306" i="5"/>
  <c r="BB306" i="5" s="1"/>
  <c r="U314" i="5"/>
  <c r="BB314" i="5" s="1"/>
  <c r="U322" i="5"/>
  <c r="BB322" i="5" s="1"/>
  <c r="U330" i="5"/>
  <c r="BB330" i="5" s="1"/>
  <c r="U338" i="5"/>
  <c r="BB338" i="5" s="1"/>
  <c r="U346" i="5"/>
  <c r="BB346" i="5" s="1"/>
  <c r="U354" i="5"/>
  <c r="BB354" i="5" s="1"/>
  <c r="U362" i="5"/>
  <c r="BB362" i="5" s="1"/>
  <c r="U370" i="5"/>
  <c r="BB370" i="5" s="1"/>
  <c r="U378" i="5"/>
  <c r="BB378" i="5" s="1"/>
  <c r="U386" i="5"/>
  <c r="BB386" i="5" s="1"/>
  <c r="U394" i="5"/>
  <c r="BB394" i="5" s="1"/>
  <c r="H55" i="5"/>
  <c r="H311" i="5"/>
  <c r="H567" i="5"/>
  <c r="H706" i="5"/>
  <c r="W180" i="5"/>
  <c r="BC180" i="5" s="1"/>
  <c r="W244" i="5"/>
  <c r="BC244" i="5" s="1"/>
  <c r="W308" i="5"/>
  <c r="BC308" i="5" s="1"/>
  <c r="W372" i="5"/>
  <c r="BC372" i="5" s="1"/>
  <c r="W436" i="5"/>
  <c r="BC436" i="5" s="1"/>
  <c r="W471" i="5"/>
  <c r="BC471" i="5" s="1"/>
  <c r="W488" i="5"/>
  <c r="BC488" i="5" s="1"/>
  <c r="W502" i="5"/>
  <c r="BC502" i="5" s="1"/>
  <c r="W516" i="5"/>
  <c r="BC516" i="5" s="1"/>
  <c r="W527" i="5"/>
  <c r="BC527" i="5" s="1"/>
  <c r="W541" i="5"/>
  <c r="BC541" i="5" s="1"/>
  <c r="W552" i="5"/>
  <c r="BC552" i="5" s="1"/>
  <c r="W566" i="5"/>
  <c r="BC566" i="5" s="1"/>
  <c r="W579" i="5"/>
  <c r="BC579" i="5" s="1"/>
  <c r="W587" i="5"/>
  <c r="BC587" i="5" s="1"/>
  <c r="W595" i="5"/>
  <c r="BC595" i="5" s="1"/>
  <c r="W603" i="5"/>
  <c r="BC603" i="5" s="1"/>
  <c r="W611" i="5"/>
  <c r="BC611" i="5" s="1"/>
  <c r="W619" i="5"/>
  <c r="BC619" i="5" s="1"/>
  <c r="W627" i="5"/>
  <c r="BC627" i="5" s="1"/>
  <c r="W635" i="5"/>
  <c r="BC635" i="5" s="1"/>
  <c r="W643" i="5"/>
  <c r="BC643" i="5" s="1"/>
  <c r="W651" i="5"/>
  <c r="BC651" i="5" s="1"/>
  <c r="W659" i="5"/>
  <c r="BC659" i="5" s="1"/>
  <c r="W667" i="5"/>
  <c r="BC667" i="5" s="1"/>
  <c r="W675" i="5"/>
  <c r="BC675" i="5" s="1"/>
  <c r="W683" i="5"/>
  <c r="BC683" i="5" s="1"/>
  <c r="W691" i="5"/>
  <c r="BC691" i="5" s="1"/>
  <c r="W699" i="5"/>
  <c r="BC699" i="5" s="1"/>
  <c r="W707" i="5"/>
  <c r="BC707" i="5" s="1"/>
  <c r="W715" i="5"/>
  <c r="BC715" i="5" s="1"/>
  <c r="W4" i="5"/>
  <c r="BC4" i="5" s="1"/>
  <c r="W12" i="5"/>
  <c r="BC12" i="5" s="1"/>
  <c r="W20" i="5"/>
  <c r="BC20" i="5" s="1"/>
  <c r="W28" i="5"/>
  <c r="BC28" i="5" s="1"/>
  <c r="W36" i="5"/>
  <c r="BC36" i="5" s="1"/>
  <c r="W44" i="5"/>
  <c r="BC44" i="5" s="1"/>
  <c r="W52" i="5"/>
  <c r="BC52" i="5" s="1"/>
  <c r="W60" i="5"/>
  <c r="BC60" i="5" s="1"/>
  <c r="W68" i="5"/>
  <c r="BC68" i="5" s="1"/>
  <c r="W76" i="5"/>
  <c r="BC76" i="5" s="1"/>
  <c r="W84" i="5"/>
  <c r="BC84" i="5" s="1"/>
  <c r="W92" i="5"/>
  <c r="BC92" i="5" s="1"/>
  <c r="W100" i="5"/>
  <c r="BC100" i="5" s="1"/>
  <c r="W108" i="5"/>
  <c r="BC108" i="5" s="1"/>
  <c r="W116" i="5"/>
  <c r="BC116" i="5" s="1"/>
  <c r="U123" i="5"/>
  <c r="BB123" i="5" s="1"/>
  <c r="U131" i="5"/>
  <c r="BB131" i="5" s="1"/>
  <c r="U139" i="5"/>
  <c r="BB139" i="5" s="1"/>
  <c r="U147" i="5"/>
  <c r="BB147" i="5" s="1"/>
  <c r="U155" i="5"/>
  <c r="BB155" i="5" s="1"/>
  <c r="U163" i="5"/>
  <c r="BB163" i="5" s="1"/>
  <c r="U171" i="5"/>
  <c r="BB171" i="5" s="1"/>
  <c r="U179" i="5"/>
  <c r="BB179" i="5" s="1"/>
  <c r="U187" i="5"/>
  <c r="BB187" i="5" s="1"/>
  <c r="U195" i="5"/>
  <c r="BB195" i="5" s="1"/>
  <c r="U203" i="5"/>
  <c r="BB203" i="5" s="1"/>
  <c r="U211" i="5"/>
  <c r="BB211" i="5" s="1"/>
  <c r="U219" i="5"/>
  <c r="BB219" i="5" s="1"/>
  <c r="U227" i="5"/>
  <c r="BB227" i="5" s="1"/>
  <c r="U235" i="5"/>
  <c r="BB235" i="5" s="1"/>
  <c r="U243" i="5"/>
  <c r="BB243" i="5" s="1"/>
  <c r="U251" i="5"/>
  <c r="BB251" i="5" s="1"/>
  <c r="U259" i="5"/>
  <c r="BB259" i="5" s="1"/>
  <c r="U267" i="5"/>
  <c r="BB267" i="5" s="1"/>
  <c r="U275" i="5"/>
  <c r="BB275" i="5" s="1"/>
  <c r="U283" i="5"/>
  <c r="BB283" i="5" s="1"/>
  <c r="U291" i="5"/>
  <c r="BB291" i="5" s="1"/>
  <c r="U299" i="5"/>
  <c r="BB299" i="5" s="1"/>
  <c r="U307" i="5"/>
  <c r="BB307" i="5" s="1"/>
  <c r="U315" i="5"/>
  <c r="BB315" i="5" s="1"/>
  <c r="U323" i="5"/>
  <c r="BB323" i="5" s="1"/>
  <c r="U331" i="5"/>
  <c r="BB331" i="5" s="1"/>
  <c r="U339" i="5"/>
  <c r="BB339" i="5" s="1"/>
  <c r="U347" i="5"/>
  <c r="BB347" i="5" s="1"/>
  <c r="U355" i="5"/>
  <c r="BB355" i="5" s="1"/>
  <c r="U363" i="5"/>
  <c r="BB363" i="5" s="1"/>
  <c r="U371" i="5"/>
  <c r="BB371" i="5" s="1"/>
  <c r="U379" i="5"/>
  <c r="BB379" i="5" s="1"/>
  <c r="U387" i="5"/>
  <c r="BB387" i="5" s="1"/>
  <c r="U395" i="5"/>
  <c r="BB395" i="5" s="1"/>
  <c r="H87" i="5"/>
  <c r="H343" i="5"/>
  <c r="H599" i="5"/>
  <c r="BE599" i="5" s="1"/>
  <c r="H714" i="5"/>
  <c r="W124" i="5"/>
  <c r="BC124" i="5" s="1"/>
  <c r="W188" i="5"/>
  <c r="BC188" i="5" s="1"/>
  <c r="W252" i="5"/>
  <c r="BC252" i="5" s="1"/>
  <c r="W316" i="5"/>
  <c r="BC316" i="5" s="1"/>
  <c r="W380" i="5"/>
  <c r="BC380" i="5" s="1"/>
  <c r="W444" i="5"/>
  <c r="BC444" i="5" s="1"/>
  <c r="W476" i="5"/>
  <c r="BC476" i="5" s="1"/>
  <c r="W492" i="5"/>
  <c r="BC492" i="5" s="1"/>
  <c r="W503" i="5"/>
  <c r="BC503" i="5" s="1"/>
  <c r="W517" i="5"/>
  <c r="BC517" i="5" s="1"/>
  <c r="W528" i="5"/>
  <c r="BC528" i="5" s="1"/>
  <c r="W542" i="5"/>
  <c r="BC542" i="5" s="1"/>
  <c r="W556" i="5"/>
  <c r="BC556" i="5" s="1"/>
  <c r="W567" i="5"/>
  <c r="BC567" i="5" s="1"/>
  <c r="W580" i="5"/>
  <c r="BC580" i="5" s="1"/>
  <c r="W588" i="5"/>
  <c r="BC588" i="5" s="1"/>
  <c r="W596" i="5"/>
  <c r="BC596" i="5" s="1"/>
  <c r="W604" i="5"/>
  <c r="BC604" i="5" s="1"/>
  <c r="W612" i="5"/>
  <c r="BC612" i="5" s="1"/>
  <c r="W620" i="5"/>
  <c r="BC620" i="5" s="1"/>
  <c r="W628" i="5"/>
  <c r="BC628" i="5" s="1"/>
  <c r="W636" i="5"/>
  <c r="BC636" i="5" s="1"/>
  <c r="W644" i="5"/>
  <c r="BC644" i="5" s="1"/>
  <c r="W652" i="5"/>
  <c r="BC652" i="5" s="1"/>
  <c r="W660" i="5"/>
  <c r="BC660" i="5" s="1"/>
  <c r="W668" i="5"/>
  <c r="BC668" i="5" s="1"/>
  <c r="W676" i="5"/>
  <c r="BC676" i="5" s="1"/>
  <c r="W684" i="5"/>
  <c r="BC684" i="5" s="1"/>
  <c r="W692" i="5"/>
  <c r="BC692" i="5" s="1"/>
  <c r="W700" i="5"/>
  <c r="BC700" i="5" s="1"/>
  <c r="W708" i="5"/>
  <c r="BC708" i="5" s="1"/>
  <c r="W716" i="5"/>
  <c r="BC716" i="5" s="1"/>
  <c r="W5" i="5"/>
  <c r="BC5" i="5" s="1"/>
  <c r="W13" i="5"/>
  <c r="BC13" i="5" s="1"/>
  <c r="W21" i="5"/>
  <c r="BC21" i="5" s="1"/>
  <c r="W29" i="5"/>
  <c r="BC29" i="5" s="1"/>
  <c r="W37" i="5"/>
  <c r="BC37" i="5" s="1"/>
  <c r="W45" i="5"/>
  <c r="BC45" i="5" s="1"/>
  <c r="W53" i="5"/>
  <c r="BC53" i="5" s="1"/>
  <c r="W61" i="5"/>
  <c r="BC61" i="5" s="1"/>
  <c r="W69" i="5"/>
  <c r="BC69" i="5" s="1"/>
  <c r="W77" i="5"/>
  <c r="BC77" i="5" s="1"/>
  <c r="W85" i="5"/>
  <c r="BC85" i="5" s="1"/>
  <c r="W93" i="5"/>
  <c r="BC93" i="5" s="1"/>
  <c r="W101" i="5"/>
  <c r="BC101" i="5" s="1"/>
  <c r="W109" i="5"/>
  <c r="BC109" i="5" s="1"/>
  <c r="W117" i="5"/>
  <c r="BC117" i="5" s="1"/>
  <c r="U124" i="5"/>
  <c r="BB124" i="5" s="1"/>
  <c r="U132" i="5"/>
  <c r="BB132" i="5" s="1"/>
  <c r="U140" i="5"/>
  <c r="BB140" i="5" s="1"/>
  <c r="U148" i="5"/>
  <c r="BB148" i="5" s="1"/>
  <c r="U156" i="5"/>
  <c r="BB156" i="5" s="1"/>
  <c r="U164" i="5"/>
  <c r="BB164" i="5" s="1"/>
  <c r="U172" i="5"/>
  <c r="BB172" i="5" s="1"/>
  <c r="U180" i="5"/>
  <c r="BB180" i="5" s="1"/>
  <c r="U188" i="5"/>
  <c r="BB188" i="5" s="1"/>
  <c r="U196" i="5"/>
  <c r="BB196" i="5" s="1"/>
  <c r="U204" i="5"/>
  <c r="BB204" i="5" s="1"/>
  <c r="U212" i="5"/>
  <c r="BB212" i="5" s="1"/>
  <c r="U220" i="5"/>
  <c r="BB220" i="5" s="1"/>
  <c r="U228" i="5"/>
  <c r="BB228" i="5" s="1"/>
  <c r="U236" i="5"/>
  <c r="BB236" i="5" s="1"/>
  <c r="U244" i="5"/>
  <c r="BB244" i="5" s="1"/>
  <c r="U252" i="5"/>
  <c r="BB252" i="5" s="1"/>
  <c r="U260" i="5"/>
  <c r="BB260" i="5" s="1"/>
  <c r="U268" i="5"/>
  <c r="BB268" i="5" s="1"/>
  <c r="U276" i="5"/>
  <c r="BB276" i="5" s="1"/>
  <c r="U284" i="5"/>
  <c r="BB284" i="5" s="1"/>
  <c r="U292" i="5"/>
  <c r="BB292" i="5" s="1"/>
  <c r="U300" i="5"/>
  <c r="BB300" i="5" s="1"/>
  <c r="U308" i="5"/>
  <c r="BB308" i="5" s="1"/>
  <c r="U316" i="5"/>
  <c r="BB316" i="5" s="1"/>
  <c r="U324" i="5"/>
  <c r="BB324" i="5" s="1"/>
  <c r="U332" i="5"/>
  <c r="BB332" i="5" s="1"/>
  <c r="U340" i="5"/>
  <c r="BB340" i="5" s="1"/>
  <c r="U348" i="5"/>
  <c r="BB348" i="5" s="1"/>
  <c r="U356" i="5"/>
  <c r="BB356" i="5" s="1"/>
  <c r="U364" i="5"/>
  <c r="BB364" i="5" s="1"/>
  <c r="U372" i="5"/>
  <c r="BB372" i="5" s="1"/>
  <c r="U380" i="5"/>
  <c r="BB380" i="5" s="1"/>
  <c r="U388" i="5"/>
  <c r="BB388" i="5" s="1"/>
  <c r="U396" i="5"/>
  <c r="BB396" i="5" s="1"/>
  <c r="W260" i="5"/>
  <c r="BC260" i="5" s="1"/>
  <c r="W532" i="5"/>
  <c r="BC532" i="5" s="1"/>
  <c r="W613" i="5"/>
  <c r="BC613" i="5" s="1"/>
  <c r="W677" i="5"/>
  <c r="BC677" i="5" s="1"/>
  <c r="W22" i="5"/>
  <c r="BC22" i="5" s="1"/>
  <c r="W86" i="5"/>
  <c r="BC86" i="5" s="1"/>
  <c r="U149" i="5"/>
  <c r="BB149" i="5" s="1"/>
  <c r="U192" i="5"/>
  <c r="BB192" i="5" s="1"/>
  <c r="U206" i="5"/>
  <c r="BB206" i="5" s="1"/>
  <c r="U217" i="5"/>
  <c r="BB217" i="5" s="1"/>
  <c r="U231" i="5"/>
  <c r="BB231" i="5" s="1"/>
  <c r="U245" i="5"/>
  <c r="BB245" i="5" s="1"/>
  <c r="U256" i="5"/>
  <c r="BB256" i="5" s="1"/>
  <c r="U270" i="5"/>
  <c r="BB270" i="5" s="1"/>
  <c r="U281" i="5"/>
  <c r="BB281" i="5" s="1"/>
  <c r="U295" i="5"/>
  <c r="BB295" i="5" s="1"/>
  <c r="U309" i="5"/>
  <c r="BB309" i="5" s="1"/>
  <c r="U320" i="5"/>
  <c r="BB320" i="5" s="1"/>
  <c r="U334" i="5"/>
  <c r="BB334" i="5" s="1"/>
  <c r="U345" i="5"/>
  <c r="BB345" i="5" s="1"/>
  <c r="U359" i="5"/>
  <c r="BB359" i="5" s="1"/>
  <c r="U373" i="5"/>
  <c r="BB373" i="5" s="1"/>
  <c r="U384" i="5"/>
  <c r="BB384" i="5" s="1"/>
  <c r="U398" i="5"/>
  <c r="BB398" i="5" s="1"/>
  <c r="U406" i="5"/>
  <c r="BB406" i="5" s="1"/>
  <c r="U414" i="5"/>
  <c r="BB414" i="5" s="1"/>
  <c r="U422" i="5"/>
  <c r="BB422" i="5" s="1"/>
  <c r="U430" i="5"/>
  <c r="BB430" i="5" s="1"/>
  <c r="U438" i="5"/>
  <c r="BB438" i="5" s="1"/>
  <c r="U446" i="5"/>
  <c r="BB446" i="5" s="1"/>
  <c r="U454" i="5"/>
  <c r="BB454" i="5" s="1"/>
  <c r="U462" i="5"/>
  <c r="BB462" i="5" s="1"/>
  <c r="U470" i="5"/>
  <c r="BB470" i="5" s="1"/>
  <c r="U478" i="5"/>
  <c r="BB478" i="5" s="1"/>
  <c r="U486" i="5"/>
  <c r="BB486" i="5" s="1"/>
  <c r="U494" i="5"/>
  <c r="BB494" i="5" s="1"/>
  <c r="U502" i="5"/>
  <c r="BB502" i="5" s="1"/>
  <c r="U510" i="5"/>
  <c r="BB510" i="5" s="1"/>
  <c r="U518" i="5"/>
  <c r="BB518" i="5" s="1"/>
  <c r="U526" i="5"/>
  <c r="BB526" i="5" s="1"/>
  <c r="U534" i="5"/>
  <c r="BB534" i="5" s="1"/>
  <c r="U542" i="5"/>
  <c r="BB542" i="5" s="1"/>
  <c r="U550" i="5"/>
  <c r="BB550" i="5" s="1"/>
  <c r="U558" i="5"/>
  <c r="BB558" i="5" s="1"/>
  <c r="U566" i="5"/>
  <c r="BB566" i="5" s="1"/>
  <c r="U574" i="5"/>
  <c r="BB574" i="5" s="1"/>
  <c r="U582" i="5"/>
  <c r="BB582" i="5" s="1"/>
  <c r="U590" i="5"/>
  <c r="BB590" i="5" s="1"/>
  <c r="U598" i="5"/>
  <c r="BB598" i="5" s="1"/>
  <c r="U606" i="5"/>
  <c r="BB606" i="5" s="1"/>
  <c r="U614" i="5"/>
  <c r="BB614" i="5" s="1"/>
  <c r="U622" i="5"/>
  <c r="BB622" i="5" s="1"/>
  <c r="U630" i="5"/>
  <c r="BB630" i="5" s="1"/>
  <c r="U638" i="5"/>
  <c r="BB638" i="5" s="1"/>
  <c r="U646" i="5"/>
  <c r="BB646" i="5" s="1"/>
  <c r="U654" i="5"/>
  <c r="BB654" i="5" s="1"/>
  <c r="U662" i="5"/>
  <c r="BB662" i="5" s="1"/>
  <c r="U670" i="5"/>
  <c r="BB670" i="5" s="1"/>
  <c r="U678" i="5"/>
  <c r="BB678" i="5" s="1"/>
  <c r="U686" i="5"/>
  <c r="BB686" i="5" s="1"/>
  <c r="U694" i="5"/>
  <c r="BB694" i="5" s="1"/>
  <c r="U702" i="5"/>
  <c r="BB702" i="5" s="1"/>
  <c r="U710" i="5"/>
  <c r="BB710" i="5" s="1"/>
  <c r="U718" i="5"/>
  <c r="BB718" i="5" s="1"/>
  <c r="U7" i="5"/>
  <c r="BB7" i="5" s="1"/>
  <c r="U15" i="5"/>
  <c r="BB15" i="5" s="1"/>
  <c r="U23" i="5"/>
  <c r="BB23" i="5" s="1"/>
  <c r="U31" i="5"/>
  <c r="BB31" i="5" s="1"/>
  <c r="U39" i="5"/>
  <c r="BB39" i="5" s="1"/>
  <c r="U47" i="5"/>
  <c r="BB47" i="5" s="1"/>
  <c r="U55" i="5"/>
  <c r="BB55" i="5" s="1"/>
  <c r="U63" i="5"/>
  <c r="BB63" i="5" s="1"/>
  <c r="U71" i="5"/>
  <c r="BB71" i="5" s="1"/>
  <c r="U79" i="5"/>
  <c r="BB79" i="5" s="1"/>
  <c r="U87" i="5"/>
  <c r="BB87" i="5" s="1"/>
  <c r="U95" i="5"/>
  <c r="BB95" i="5" s="1"/>
  <c r="U103" i="5"/>
  <c r="BB103" i="5" s="1"/>
  <c r="U111" i="5"/>
  <c r="BB111" i="5" s="1"/>
  <c r="U119" i="5"/>
  <c r="BB119" i="5" s="1"/>
  <c r="S126" i="5"/>
  <c r="BA126" i="5" s="1"/>
  <c r="S134" i="5"/>
  <c r="BA134" i="5" s="1"/>
  <c r="S142" i="5"/>
  <c r="BA142" i="5" s="1"/>
  <c r="S150" i="5"/>
  <c r="BA150" i="5" s="1"/>
  <c r="S158" i="5"/>
  <c r="BA158" i="5" s="1"/>
  <c r="S166" i="5"/>
  <c r="BA166" i="5" s="1"/>
  <c r="W324" i="5"/>
  <c r="BC324" i="5" s="1"/>
  <c r="W543" i="5"/>
  <c r="BC543" i="5" s="1"/>
  <c r="W621" i="5"/>
  <c r="BC621" i="5" s="1"/>
  <c r="W685" i="5"/>
  <c r="BC685" i="5" s="1"/>
  <c r="W30" i="5"/>
  <c r="BC30" i="5" s="1"/>
  <c r="W94" i="5"/>
  <c r="BC94" i="5" s="1"/>
  <c r="U157" i="5"/>
  <c r="BB157" i="5" s="1"/>
  <c r="U193" i="5"/>
  <c r="BB193" i="5" s="1"/>
  <c r="U207" i="5"/>
  <c r="BB207" i="5" s="1"/>
  <c r="U221" i="5"/>
  <c r="BB221" i="5" s="1"/>
  <c r="U232" i="5"/>
  <c r="BB232" i="5" s="1"/>
  <c r="U246" i="5"/>
  <c r="BB246" i="5" s="1"/>
  <c r="U257" i="5"/>
  <c r="BB257" i="5" s="1"/>
  <c r="U271" i="5"/>
  <c r="BB271" i="5" s="1"/>
  <c r="U285" i="5"/>
  <c r="BB285" i="5" s="1"/>
  <c r="U296" i="5"/>
  <c r="BB296" i="5" s="1"/>
  <c r="U310" i="5"/>
  <c r="BB310" i="5" s="1"/>
  <c r="U321" i="5"/>
  <c r="BB321" i="5" s="1"/>
  <c r="U335" i="5"/>
  <c r="BB335" i="5" s="1"/>
  <c r="U349" i="5"/>
  <c r="BB349" i="5" s="1"/>
  <c r="U360" i="5"/>
  <c r="BB360" i="5" s="1"/>
  <c r="U374" i="5"/>
  <c r="BB374" i="5" s="1"/>
  <c r="U385" i="5"/>
  <c r="BB385" i="5" s="1"/>
  <c r="U399" i="5"/>
  <c r="BB399" i="5" s="1"/>
  <c r="U407" i="5"/>
  <c r="BB407" i="5" s="1"/>
  <c r="U415" i="5"/>
  <c r="BB415" i="5" s="1"/>
  <c r="U423" i="5"/>
  <c r="BB423" i="5" s="1"/>
  <c r="U431" i="5"/>
  <c r="BB431" i="5" s="1"/>
  <c r="U439" i="5"/>
  <c r="BB439" i="5" s="1"/>
  <c r="U447" i="5"/>
  <c r="BB447" i="5" s="1"/>
  <c r="U455" i="5"/>
  <c r="BB455" i="5" s="1"/>
  <c r="U463" i="5"/>
  <c r="BB463" i="5" s="1"/>
  <c r="U471" i="5"/>
  <c r="BB471" i="5" s="1"/>
  <c r="U479" i="5"/>
  <c r="BB479" i="5" s="1"/>
  <c r="U487" i="5"/>
  <c r="BB487" i="5" s="1"/>
  <c r="U495" i="5"/>
  <c r="BB495" i="5" s="1"/>
  <c r="U503" i="5"/>
  <c r="BB503" i="5" s="1"/>
  <c r="U511" i="5"/>
  <c r="BB511" i="5" s="1"/>
  <c r="U519" i="5"/>
  <c r="BB519" i="5" s="1"/>
  <c r="U527" i="5"/>
  <c r="BB527" i="5" s="1"/>
  <c r="U535" i="5"/>
  <c r="BB535" i="5" s="1"/>
  <c r="U543" i="5"/>
  <c r="BB543" i="5" s="1"/>
  <c r="U551" i="5"/>
  <c r="BB551" i="5" s="1"/>
  <c r="U559" i="5"/>
  <c r="BB559" i="5" s="1"/>
  <c r="U567" i="5"/>
  <c r="BB567" i="5" s="1"/>
  <c r="U575" i="5"/>
  <c r="BB575" i="5" s="1"/>
  <c r="U583" i="5"/>
  <c r="BB583" i="5" s="1"/>
  <c r="U591" i="5"/>
  <c r="BB591" i="5" s="1"/>
  <c r="U599" i="5"/>
  <c r="BB599" i="5" s="1"/>
  <c r="U607" i="5"/>
  <c r="BB607" i="5" s="1"/>
  <c r="U615" i="5"/>
  <c r="BB615" i="5" s="1"/>
  <c r="U623" i="5"/>
  <c r="BB623" i="5" s="1"/>
  <c r="U631" i="5"/>
  <c r="BB631" i="5" s="1"/>
  <c r="U639" i="5"/>
  <c r="BB639" i="5" s="1"/>
  <c r="U647" i="5"/>
  <c r="BB647" i="5" s="1"/>
  <c r="U655" i="5"/>
  <c r="BB655" i="5" s="1"/>
  <c r="U663" i="5"/>
  <c r="BB663" i="5" s="1"/>
  <c r="U671" i="5"/>
  <c r="BB671" i="5" s="1"/>
  <c r="U679" i="5"/>
  <c r="BB679" i="5" s="1"/>
  <c r="U687" i="5"/>
  <c r="BB687" i="5" s="1"/>
  <c r="U695" i="5"/>
  <c r="BB695" i="5" s="1"/>
  <c r="U703" i="5"/>
  <c r="BB703" i="5" s="1"/>
  <c r="U711" i="5"/>
  <c r="BB711" i="5" s="1"/>
  <c r="U719" i="5"/>
  <c r="BB719" i="5" s="1"/>
  <c r="U8" i="5"/>
  <c r="BB8" i="5" s="1"/>
  <c r="U16" i="5"/>
  <c r="BB16" i="5" s="1"/>
  <c r="U24" i="5"/>
  <c r="BB24" i="5" s="1"/>
  <c r="U32" i="5"/>
  <c r="BB32" i="5" s="1"/>
  <c r="U40" i="5"/>
  <c r="BB40" i="5" s="1"/>
  <c r="U48" i="5"/>
  <c r="BB48" i="5" s="1"/>
  <c r="W388" i="5"/>
  <c r="BC388" i="5" s="1"/>
  <c r="W557" i="5"/>
  <c r="BC557" i="5" s="1"/>
  <c r="W629" i="5"/>
  <c r="BC629" i="5" s="1"/>
  <c r="W693" i="5"/>
  <c r="BC693" i="5" s="1"/>
  <c r="W38" i="5"/>
  <c r="BC38" i="5" s="1"/>
  <c r="W102" i="5"/>
  <c r="BC102" i="5" s="1"/>
  <c r="U165" i="5"/>
  <c r="BB165" i="5" s="1"/>
  <c r="U197" i="5"/>
  <c r="BB197" i="5" s="1"/>
  <c r="U208" i="5"/>
  <c r="BB208" i="5" s="1"/>
  <c r="U222" i="5"/>
  <c r="BB222" i="5" s="1"/>
  <c r="U233" i="5"/>
  <c r="BB233" i="5" s="1"/>
  <c r="U247" i="5"/>
  <c r="BB247" i="5" s="1"/>
  <c r="U261" i="5"/>
  <c r="BB261" i="5" s="1"/>
  <c r="U272" i="5"/>
  <c r="BB272" i="5" s="1"/>
  <c r="U286" i="5"/>
  <c r="BB286" i="5" s="1"/>
  <c r="U297" i="5"/>
  <c r="BB297" i="5" s="1"/>
  <c r="U311" i="5"/>
  <c r="BB311" i="5" s="1"/>
  <c r="U325" i="5"/>
  <c r="BB325" i="5" s="1"/>
  <c r="U336" i="5"/>
  <c r="BB336" i="5" s="1"/>
  <c r="U350" i="5"/>
  <c r="BB350" i="5" s="1"/>
  <c r="U361" i="5"/>
  <c r="BB361" i="5" s="1"/>
  <c r="U375" i="5"/>
  <c r="BB375" i="5" s="1"/>
  <c r="U389" i="5"/>
  <c r="BB389" i="5" s="1"/>
  <c r="U400" i="5"/>
  <c r="BB400" i="5" s="1"/>
  <c r="U408" i="5"/>
  <c r="BB408" i="5" s="1"/>
  <c r="U416" i="5"/>
  <c r="BB416" i="5" s="1"/>
  <c r="U424" i="5"/>
  <c r="BB424" i="5" s="1"/>
  <c r="U432" i="5"/>
  <c r="BB432" i="5" s="1"/>
  <c r="U440" i="5"/>
  <c r="BB440" i="5" s="1"/>
  <c r="U448" i="5"/>
  <c r="BB448" i="5" s="1"/>
  <c r="U456" i="5"/>
  <c r="BB456" i="5" s="1"/>
  <c r="U464" i="5"/>
  <c r="BB464" i="5" s="1"/>
  <c r="U472" i="5"/>
  <c r="BB472" i="5" s="1"/>
  <c r="U480" i="5"/>
  <c r="BB480" i="5" s="1"/>
  <c r="U488" i="5"/>
  <c r="BB488" i="5" s="1"/>
  <c r="U496" i="5"/>
  <c r="BB496" i="5" s="1"/>
  <c r="U504" i="5"/>
  <c r="BB504" i="5" s="1"/>
  <c r="U512" i="5"/>
  <c r="BB512" i="5" s="1"/>
  <c r="U520" i="5"/>
  <c r="BB520" i="5" s="1"/>
  <c r="U528" i="5"/>
  <c r="BB528" i="5" s="1"/>
  <c r="U536" i="5"/>
  <c r="BB536" i="5" s="1"/>
  <c r="U544" i="5"/>
  <c r="BB544" i="5" s="1"/>
  <c r="U552" i="5"/>
  <c r="BB552" i="5" s="1"/>
  <c r="U560" i="5"/>
  <c r="BB560" i="5" s="1"/>
  <c r="U568" i="5"/>
  <c r="BB568" i="5" s="1"/>
  <c r="U576" i="5"/>
  <c r="BB576" i="5" s="1"/>
  <c r="U584" i="5"/>
  <c r="BB584" i="5" s="1"/>
  <c r="U592" i="5"/>
  <c r="BB592" i="5" s="1"/>
  <c r="U600" i="5"/>
  <c r="BB600" i="5" s="1"/>
  <c r="U608" i="5"/>
  <c r="BB608" i="5" s="1"/>
  <c r="U616" i="5"/>
  <c r="BB616" i="5" s="1"/>
  <c r="U624" i="5"/>
  <c r="BB624" i="5" s="1"/>
  <c r="U632" i="5"/>
  <c r="BB632" i="5" s="1"/>
  <c r="U640" i="5"/>
  <c r="BB640" i="5" s="1"/>
  <c r="U648" i="5"/>
  <c r="BB648" i="5" s="1"/>
  <c r="U656" i="5"/>
  <c r="BB656" i="5" s="1"/>
  <c r="U664" i="5"/>
  <c r="BB664" i="5" s="1"/>
  <c r="U672" i="5"/>
  <c r="BB672" i="5" s="1"/>
  <c r="U680" i="5"/>
  <c r="BB680" i="5" s="1"/>
  <c r="U688" i="5"/>
  <c r="BB688" i="5" s="1"/>
  <c r="U696" i="5"/>
  <c r="BB696" i="5" s="1"/>
  <c r="U704" i="5"/>
  <c r="BB704" i="5" s="1"/>
  <c r="U712" i="5"/>
  <c r="BB712" i="5" s="1"/>
  <c r="U720" i="5"/>
  <c r="BB720" i="5" s="1"/>
  <c r="U9" i="5"/>
  <c r="BB9" i="5" s="1"/>
  <c r="U17" i="5"/>
  <c r="BB17" i="5" s="1"/>
  <c r="U25" i="5"/>
  <c r="BB25" i="5" s="1"/>
  <c r="U33" i="5"/>
  <c r="BB33" i="5" s="1"/>
  <c r="U41" i="5"/>
  <c r="BB41" i="5" s="1"/>
  <c r="U49" i="5"/>
  <c r="BB49" i="5" s="1"/>
  <c r="U57" i="5"/>
  <c r="BB57" i="5" s="1"/>
  <c r="U65" i="5"/>
  <c r="BB65" i="5" s="1"/>
  <c r="U73" i="5"/>
  <c r="BB73" i="5" s="1"/>
  <c r="U81" i="5"/>
  <c r="BB81" i="5" s="1"/>
  <c r="U89" i="5"/>
  <c r="BB89" i="5" s="1"/>
  <c r="U97" i="5"/>
  <c r="BB97" i="5" s="1"/>
  <c r="U105" i="5"/>
  <c r="BB105" i="5" s="1"/>
  <c r="U113" i="5"/>
  <c r="BB113" i="5" s="1"/>
  <c r="U121" i="5"/>
  <c r="BB121" i="5" s="1"/>
  <c r="S128" i="5"/>
  <c r="BA128" i="5" s="1"/>
  <c r="S136" i="5"/>
  <c r="BA136" i="5" s="1"/>
  <c r="S144" i="5"/>
  <c r="BA144" i="5" s="1"/>
  <c r="S152" i="5"/>
  <c r="BA152" i="5" s="1"/>
  <c r="S160" i="5"/>
  <c r="BA160" i="5" s="1"/>
  <c r="S168" i="5"/>
  <c r="BA168" i="5" s="1"/>
  <c r="W452" i="5"/>
  <c r="BC452" i="5" s="1"/>
  <c r="W568" i="5"/>
  <c r="BC568" i="5" s="1"/>
  <c r="W637" i="5"/>
  <c r="BC637" i="5" s="1"/>
  <c r="W701" i="5"/>
  <c r="BC701" i="5" s="1"/>
  <c r="W46" i="5"/>
  <c r="BC46" i="5" s="1"/>
  <c r="W110" i="5"/>
  <c r="BC110" i="5" s="1"/>
  <c r="U173" i="5"/>
  <c r="BB173" i="5" s="1"/>
  <c r="U198" i="5"/>
  <c r="BB198" i="5" s="1"/>
  <c r="U209" i="5"/>
  <c r="BB209" i="5" s="1"/>
  <c r="U223" i="5"/>
  <c r="BB223" i="5" s="1"/>
  <c r="U237" i="5"/>
  <c r="BB237" i="5" s="1"/>
  <c r="U248" i="5"/>
  <c r="BB248" i="5" s="1"/>
  <c r="U262" i="5"/>
  <c r="BB262" i="5" s="1"/>
  <c r="U273" i="5"/>
  <c r="BB273" i="5" s="1"/>
  <c r="U287" i="5"/>
  <c r="BB287" i="5" s="1"/>
  <c r="U301" i="5"/>
  <c r="BB301" i="5" s="1"/>
  <c r="U312" i="5"/>
  <c r="BB312" i="5" s="1"/>
  <c r="U326" i="5"/>
  <c r="BB326" i="5" s="1"/>
  <c r="U337" i="5"/>
  <c r="BB337" i="5" s="1"/>
  <c r="U351" i="5"/>
  <c r="BB351" i="5" s="1"/>
  <c r="U365" i="5"/>
  <c r="BB365" i="5" s="1"/>
  <c r="U376" i="5"/>
  <c r="BB376" i="5" s="1"/>
  <c r="U390" i="5"/>
  <c r="BB390" i="5" s="1"/>
  <c r="U401" i="5"/>
  <c r="BB401" i="5" s="1"/>
  <c r="U409" i="5"/>
  <c r="BB409" i="5" s="1"/>
  <c r="U417" i="5"/>
  <c r="BB417" i="5" s="1"/>
  <c r="U425" i="5"/>
  <c r="BB425" i="5" s="1"/>
  <c r="U433" i="5"/>
  <c r="BB433" i="5" s="1"/>
  <c r="U441" i="5"/>
  <c r="BB441" i="5" s="1"/>
  <c r="U449" i="5"/>
  <c r="BB449" i="5" s="1"/>
  <c r="U457" i="5"/>
  <c r="BB457" i="5" s="1"/>
  <c r="U465" i="5"/>
  <c r="BB465" i="5" s="1"/>
  <c r="U473" i="5"/>
  <c r="BB473" i="5" s="1"/>
  <c r="U481" i="5"/>
  <c r="BB481" i="5" s="1"/>
  <c r="U489" i="5"/>
  <c r="BB489" i="5" s="1"/>
  <c r="U497" i="5"/>
  <c r="BB497" i="5" s="1"/>
  <c r="U505" i="5"/>
  <c r="BB505" i="5" s="1"/>
  <c r="U513" i="5"/>
  <c r="BB513" i="5" s="1"/>
  <c r="U521" i="5"/>
  <c r="BB521" i="5" s="1"/>
  <c r="U529" i="5"/>
  <c r="BB529" i="5" s="1"/>
  <c r="U537" i="5"/>
  <c r="BB537" i="5" s="1"/>
  <c r="U545" i="5"/>
  <c r="BB545" i="5" s="1"/>
  <c r="U553" i="5"/>
  <c r="BB553" i="5" s="1"/>
  <c r="U561" i="5"/>
  <c r="BB561" i="5" s="1"/>
  <c r="U569" i="5"/>
  <c r="BB569" i="5" s="1"/>
  <c r="U577" i="5"/>
  <c r="BB577" i="5" s="1"/>
  <c r="U585" i="5"/>
  <c r="BB585" i="5" s="1"/>
  <c r="U593" i="5"/>
  <c r="BB593" i="5" s="1"/>
  <c r="U601" i="5"/>
  <c r="BB601" i="5" s="1"/>
  <c r="U609" i="5"/>
  <c r="BB609" i="5" s="1"/>
  <c r="U617" i="5"/>
  <c r="BB617" i="5" s="1"/>
  <c r="U625" i="5"/>
  <c r="BB625" i="5" s="1"/>
  <c r="U633" i="5"/>
  <c r="BB633" i="5" s="1"/>
  <c r="U641" i="5"/>
  <c r="BB641" i="5" s="1"/>
  <c r="U649" i="5"/>
  <c r="BB649" i="5" s="1"/>
  <c r="U657" i="5"/>
  <c r="BB657" i="5" s="1"/>
  <c r="U665" i="5"/>
  <c r="BB665" i="5" s="1"/>
  <c r="U673" i="5"/>
  <c r="BB673" i="5" s="1"/>
  <c r="U681" i="5"/>
  <c r="BB681" i="5" s="1"/>
  <c r="U689" i="5"/>
  <c r="BB689" i="5" s="1"/>
  <c r="U697" i="5"/>
  <c r="BB697" i="5" s="1"/>
  <c r="U705" i="5"/>
  <c r="BB705" i="5" s="1"/>
  <c r="U713" i="5"/>
  <c r="BB713" i="5" s="1"/>
  <c r="U721" i="5"/>
  <c r="BB721" i="5" s="1"/>
  <c r="U10" i="5"/>
  <c r="BB10" i="5" s="1"/>
  <c r="U18" i="5"/>
  <c r="BB18" i="5" s="1"/>
  <c r="U26" i="5"/>
  <c r="BB26" i="5" s="1"/>
  <c r="U34" i="5"/>
  <c r="BB34" i="5" s="1"/>
  <c r="U42" i="5"/>
  <c r="BB42" i="5" s="1"/>
  <c r="U50" i="5"/>
  <c r="BB50" i="5" s="1"/>
  <c r="H119" i="5"/>
  <c r="BE119" i="5" s="1"/>
  <c r="W477" i="5"/>
  <c r="BC477" i="5" s="1"/>
  <c r="W581" i="5"/>
  <c r="BC581" i="5" s="1"/>
  <c r="W645" i="5"/>
  <c r="BC645" i="5" s="1"/>
  <c r="W709" i="5"/>
  <c r="BC709" i="5" s="1"/>
  <c r="W54" i="5"/>
  <c r="BC54" i="5" s="1"/>
  <c r="W118" i="5"/>
  <c r="BC118" i="5" s="1"/>
  <c r="U181" i="5"/>
  <c r="BB181" i="5" s="1"/>
  <c r="U199" i="5"/>
  <c r="BB199" i="5" s="1"/>
  <c r="U213" i="5"/>
  <c r="BB213" i="5" s="1"/>
  <c r="U224" i="5"/>
  <c r="BB224" i="5" s="1"/>
  <c r="U238" i="5"/>
  <c r="BB238" i="5" s="1"/>
  <c r="U249" i="5"/>
  <c r="BB249" i="5" s="1"/>
  <c r="U263" i="5"/>
  <c r="BB263" i="5" s="1"/>
  <c r="U277" i="5"/>
  <c r="BB277" i="5" s="1"/>
  <c r="U288" i="5"/>
  <c r="BB288" i="5" s="1"/>
  <c r="U302" i="5"/>
  <c r="BB302" i="5" s="1"/>
  <c r="U313" i="5"/>
  <c r="BB313" i="5" s="1"/>
  <c r="U327" i="5"/>
  <c r="BB327" i="5" s="1"/>
  <c r="U341" i="5"/>
  <c r="BB341" i="5" s="1"/>
  <c r="U352" i="5"/>
  <c r="BB352" i="5" s="1"/>
  <c r="U366" i="5"/>
  <c r="BB366" i="5" s="1"/>
  <c r="U377" i="5"/>
  <c r="BB377" i="5" s="1"/>
  <c r="U391" i="5"/>
  <c r="BB391" i="5" s="1"/>
  <c r="U402" i="5"/>
  <c r="BB402" i="5" s="1"/>
  <c r="U410" i="5"/>
  <c r="BB410" i="5" s="1"/>
  <c r="U418" i="5"/>
  <c r="BB418" i="5" s="1"/>
  <c r="U426" i="5"/>
  <c r="BB426" i="5" s="1"/>
  <c r="U434" i="5"/>
  <c r="BB434" i="5" s="1"/>
  <c r="U442" i="5"/>
  <c r="BB442" i="5" s="1"/>
  <c r="U450" i="5"/>
  <c r="BB450" i="5" s="1"/>
  <c r="U458" i="5"/>
  <c r="BB458" i="5" s="1"/>
  <c r="U466" i="5"/>
  <c r="BB466" i="5" s="1"/>
  <c r="U474" i="5"/>
  <c r="BB474" i="5" s="1"/>
  <c r="U482" i="5"/>
  <c r="BB482" i="5" s="1"/>
  <c r="U490" i="5"/>
  <c r="BB490" i="5" s="1"/>
  <c r="U498" i="5"/>
  <c r="BB498" i="5" s="1"/>
  <c r="U506" i="5"/>
  <c r="BB506" i="5" s="1"/>
  <c r="U514" i="5"/>
  <c r="BB514" i="5" s="1"/>
  <c r="U522" i="5"/>
  <c r="BB522" i="5" s="1"/>
  <c r="U530" i="5"/>
  <c r="BB530" i="5" s="1"/>
  <c r="U538" i="5"/>
  <c r="BB538" i="5" s="1"/>
  <c r="U546" i="5"/>
  <c r="BB546" i="5" s="1"/>
  <c r="U554" i="5"/>
  <c r="BB554" i="5" s="1"/>
  <c r="U562" i="5"/>
  <c r="BB562" i="5" s="1"/>
  <c r="U570" i="5"/>
  <c r="BB570" i="5" s="1"/>
  <c r="U578" i="5"/>
  <c r="BB578" i="5" s="1"/>
  <c r="U586" i="5"/>
  <c r="BB586" i="5" s="1"/>
  <c r="U594" i="5"/>
  <c r="BB594" i="5" s="1"/>
  <c r="U602" i="5"/>
  <c r="BB602" i="5" s="1"/>
  <c r="U610" i="5"/>
  <c r="BB610" i="5" s="1"/>
  <c r="U618" i="5"/>
  <c r="BB618" i="5" s="1"/>
  <c r="U626" i="5"/>
  <c r="BB626" i="5" s="1"/>
  <c r="U634" i="5"/>
  <c r="BB634" i="5" s="1"/>
  <c r="U642" i="5"/>
  <c r="BB642" i="5" s="1"/>
  <c r="U650" i="5"/>
  <c r="BB650" i="5" s="1"/>
  <c r="U658" i="5"/>
  <c r="BB658" i="5" s="1"/>
  <c r="U666" i="5"/>
  <c r="BB666" i="5" s="1"/>
  <c r="U674" i="5"/>
  <c r="BB674" i="5" s="1"/>
  <c r="U682" i="5"/>
  <c r="BB682" i="5" s="1"/>
  <c r="U690" i="5"/>
  <c r="BB690" i="5" s="1"/>
  <c r="U698" i="5"/>
  <c r="BB698" i="5" s="1"/>
  <c r="U706" i="5"/>
  <c r="BB706" i="5" s="1"/>
  <c r="U714" i="5"/>
  <c r="BB714" i="5" s="1"/>
  <c r="U722" i="5"/>
  <c r="BB722" i="5" s="1"/>
  <c r="U11" i="5"/>
  <c r="BB11" i="5" s="1"/>
  <c r="U19" i="5"/>
  <c r="BB19" i="5" s="1"/>
  <c r="U27" i="5"/>
  <c r="BB27" i="5" s="1"/>
  <c r="U35" i="5"/>
  <c r="BB35" i="5" s="1"/>
  <c r="U43" i="5"/>
  <c r="BB43" i="5" s="1"/>
  <c r="U51" i="5"/>
  <c r="BB51" i="5" s="1"/>
  <c r="U59" i="5"/>
  <c r="BB59" i="5" s="1"/>
  <c r="U67" i="5"/>
  <c r="BB67" i="5" s="1"/>
  <c r="U75" i="5"/>
  <c r="BB75" i="5" s="1"/>
  <c r="U83" i="5"/>
  <c r="BB83" i="5" s="1"/>
  <c r="U91" i="5"/>
  <c r="BB91" i="5" s="1"/>
  <c r="U99" i="5"/>
  <c r="BB99" i="5" s="1"/>
  <c r="U107" i="5"/>
  <c r="BB107" i="5" s="1"/>
  <c r="U115" i="5"/>
  <c r="BB115" i="5" s="1"/>
  <c r="U3" i="5"/>
  <c r="BB3" i="5" s="1"/>
  <c r="S130" i="5"/>
  <c r="BA130" i="5" s="1"/>
  <c r="S138" i="5"/>
  <c r="BA138" i="5" s="1"/>
  <c r="S146" i="5"/>
  <c r="BA146" i="5" s="1"/>
  <c r="S154" i="5"/>
  <c r="BA154" i="5" s="1"/>
  <c r="S162" i="5"/>
  <c r="BA162" i="5" s="1"/>
  <c r="S170" i="5"/>
  <c r="BA170" i="5" s="1"/>
  <c r="S178" i="5"/>
  <c r="BA178" i="5" s="1"/>
  <c r="S186" i="5"/>
  <c r="BA186" i="5" s="1"/>
  <c r="S194" i="5"/>
  <c r="BA194" i="5" s="1"/>
  <c r="S202" i="5"/>
  <c r="BA202" i="5" s="1"/>
  <c r="S210" i="5"/>
  <c r="BA210" i="5" s="1"/>
  <c r="S218" i="5"/>
  <c r="BA218" i="5" s="1"/>
  <c r="S226" i="5"/>
  <c r="BA226" i="5" s="1"/>
  <c r="S234" i="5"/>
  <c r="BA234" i="5" s="1"/>
  <c r="S242" i="5"/>
  <c r="BA242" i="5" s="1"/>
  <c r="S250" i="5"/>
  <c r="BA250" i="5" s="1"/>
  <c r="S258" i="5"/>
  <c r="BA258" i="5" s="1"/>
  <c r="S266" i="5"/>
  <c r="BA266" i="5" s="1"/>
  <c r="S274" i="5"/>
  <c r="BA274" i="5" s="1"/>
  <c r="S282" i="5"/>
  <c r="BA282" i="5" s="1"/>
  <c r="S290" i="5"/>
  <c r="BA290" i="5" s="1"/>
  <c r="S298" i="5"/>
  <c r="BA298" i="5" s="1"/>
  <c r="S306" i="5"/>
  <c r="BA306" i="5" s="1"/>
  <c r="S314" i="5"/>
  <c r="BA314" i="5" s="1"/>
  <c r="S322" i="5"/>
  <c r="BA322" i="5" s="1"/>
  <c r="H375" i="5"/>
  <c r="W493" i="5"/>
  <c r="BC493" i="5" s="1"/>
  <c r="W589" i="5"/>
  <c r="BC589" i="5" s="1"/>
  <c r="W653" i="5"/>
  <c r="BC653" i="5" s="1"/>
  <c r="W717" i="5"/>
  <c r="BC717" i="5" s="1"/>
  <c r="W62" i="5"/>
  <c r="BC62" i="5" s="1"/>
  <c r="U125" i="5"/>
  <c r="BB125" i="5" s="1"/>
  <c r="U189" i="5"/>
  <c r="BB189" i="5" s="1"/>
  <c r="U200" i="5"/>
  <c r="BB200" i="5" s="1"/>
  <c r="U214" i="5"/>
  <c r="BB214" i="5" s="1"/>
  <c r="U225" i="5"/>
  <c r="BB225" i="5" s="1"/>
  <c r="U239" i="5"/>
  <c r="BB239" i="5" s="1"/>
  <c r="U253" i="5"/>
  <c r="BB253" i="5" s="1"/>
  <c r="U264" i="5"/>
  <c r="BB264" i="5" s="1"/>
  <c r="U278" i="5"/>
  <c r="BB278" i="5" s="1"/>
  <c r="U289" i="5"/>
  <c r="BB289" i="5" s="1"/>
  <c r="U303" i="5"/>
  <c r="BB303" i="5" s="1"/>
  <c r="U317" i="5"/>
  <c r="BB317" i="5" s="1"/>
  <c r="U328" i="5"/>
  <c r="BB328" i="5" s="1"/>
  <c r="U342" i="5"/>
  <c r="BB342" i="5" s="1"/>
  <c r="U353" i="5"/>
  <c r="BB353" i="5" s="1"/>
  <c r="U367" i="5"/>
  <c r="BB367" i="5" s="1"/>
  <c r="U381" i="5"/>
  <c r="BB381" i="5" s="1"/>
  <c r="U392" i="5"/>
  <c r="BB392" i="5" s="1"/>
  <c r="U403" i="5"/>
  <c r="BB403" i="5" s="1"/>
  <c r="U411" i="5"/>
  <c r="BB411" i="5" s="1"/>
  <c r="U419" i="5"/>
  <c r="BB419" i="5" s="1"/>
  <c r="U427" i="5"/>
  <c r="BB427" i="5" s="1"/>
  <c r="U435" i="5"/>
  <c r="BB435" i="5" s="1"/>
  <c r="U443" i="5"/>
  <c r="BB443" i="5" s="1"/>
  <c r="U451" i="5"/>
  <c r="BB451" i="5" s="1"/>
  <c r="U459" i="5"/>
  <c r="BB459" i="5" s="1"/>
  <c r="U467" i="5"/>
  <c r="BB467" i="5" s="1"/>
  <c r="U475" i="5"/>
  <c r="BB475" i="5" s="1"/>
  <c r="U483" i="5"/>
  <c r="BB483" i="5" s="1"/>
  <c r="U491" i="5"/>
  <c r="BB491" i="5" s="1"/>
  <c r="U499" i="5"/>
  <c r="BB499" i="5" s="1"/>
  <c r="U507" i="5"/>
  <c r="BB507" i="5" s="1"/>
  <c r="U515" i="5"/>
  <c r="BB515" i="5" s="1"/>
  <c r="U523" i="5"/>
  <c r="BB523" i="5" s="1"/>
  <c r="U531" i="5"/>
  <c r="BB531" i="5" s="1"/>
  <c r="U539" i="5"/>
  <c r="BB539" i="5" s="1"/>
  <c r="U547" i="5"/>
  <c r="BB547" i="5" s="1"/>
  <c r="U555" i="5"/>
  <c r="BB555" i="5" s="1"/>
  <c r="U563" i="5"/>
  <c r="BB563" i="5" s="1"/>
  <c r="U571" i="5"/>
  <c r="BB571" i="5" s="1"/>
  <c r="U579" i="5"/>
  <c r="BB579" i="5" s="1"/>
  <c r="U587" i="5"/>
  <c r="BB587" i="5" s="1"/>
  <c r="U595" i="5"/>
  <c r="BB595" i="5" s="1"/>
  <c r="U603" i="5"/>
  <c r="BB603" i="5" s="1"/>
  <c r="U611" i="5"/>
  <c r="BB611" i="5" s="1"/>
  <c r="U619" i="5"/>
  <c r="BB619" i="5" s="1"/>
  <c r="U627" i="5"/>
  <c r="BB627" i="5" s="1"/>
  <c r="U635" i="5"/>
  <c r="BB635" i="5" s="1"/>
  <c r="U643" i="5"/>
  <c r="BB643" i="5" s="1"/>
  <c r="U651" i="5"/>
  <c r="BB651" i="5" s="1"/>
  <c r="U659" i="5"/>
  <c r="BB659" i="5" s="1"/>
  <c r="U667" i="5"/>
  <c r="BB667" i="5" s="1"/>
  <c r="U675" i="5"/>
  <c r="BB675" i="5" s="1"/>
  <c r="U683" i="5"/>
  <c r="BB683" i="5" s="1"/>
  <c r="U691" i="5"/>
  <c r="BB691" i="5" s="1"/>
  <c r="U699" i="5"/>
  <c r="BB699" i="5" s="1"/>
  <c r="U707" i="5"/>
  <c r="BB707" i="5" s="1"/>
  <c r="U715" i="5"/>
  <c r="BB715" i="5" s="1"/>
  <c r="U4" i="5"/>
  <c r="BB4" i="5" s="1"/>
  <c r="U12" i="5"/>
  <c r="BB12" i="5" s="1"/>
  <c r="U20" i="5"/>
  <c r="BB20" i="5" s="1"/>
  <c r="U28" i="5"/>
  <c r="BB28" i="5" s="1"/>
  <c r="U36" i="5"/>
  <c r="BB36" i="5" s="1"/>
  <c r="U44" i="5"/>
  <c r="BB44" i="5" s="1"/>
  <c r="U52" i="5"/>
  <c r="BB52" i="5" s="1"/>
  <c r="U60" i="5"/>
  <c r="BB60" i="5" s="1"/>
  <c r="U68" i="5"/>
  <c r="BB68" i="5" s="1"/>
  <c r="U76" i="5"/>
  <c r="BB76" i="5" s="1"/>
  <c r="U84" i="5"/>
  <c r="BB84" i="5" s="1"/>
  <c r="U92" i="5"/>
  <c r="BB92" i="5" s="1"/>
  <c r="U100" i="5"/>
  <c r="BB100" i="5" s="1"/>
  <c r="U108" i="5"/>
  <c r="BB108" i="5" s="1"/>
  <c r="U116" i="5"/>
  <c r="BB116" i="5" s="1"/>
  <c r="S123" i="5"/>
  <c r="BA123" i="5" s="1"/>
  <c r="S131" i="5"/>
  <c r="BA131" i="5" s="1"/>
  <c r="S139" i="5"/>
  <c r="BA139" i="5" s="1"/>
  <c r="S147" i="5"/>
  <c r="BA147" i="5" s="1"/>
  <c r="S155" i="5"/>
  <c r="BA155" i="5" s="1"/>
  <c r="S163" i="5"/>
  <c r="BA163" i="5" s="1"/>
  <c r="S171" i="5"/>
  <c r="BA171" i="5" s="1"/>
  <c r="S179" i="5"/>
  <c r="BA179" i="5" s="1"/>
  <c r="S187" i="5"/>
  <c r="BA187" i="5" s="1"/>
  <c r="S195" i="5"/>
  <c r="BA195" i="5" s="1"/>
  <c r="S203" i="5"/>
  <c r="BA203" i="5" s="1"/>
  <c r="S211" i="5"/>
  <c r="BA211" i="5" s="1"/>
  <c r="S219" i="5"/>
  <c r="BA219" i="5" s="1"/>
  <c r="S227" i="5"/>
  <c r="BA227" i="5" s="1"/>
  <c r="S235" i="5"/>
  <c r="BA235" i="5" s="1"/>
  <c r="S243" i="5"/>
  <c r="BA243" i="5" s="1"/>
  <c r="S251" i="5"/>
  <c r="BA251" i="5" s="1"/>
  <c r="S259" i="5"/>
  <c r="BA259" i="5" s="1"/>
  <c r="S267" i="5"/>
  <c r="BA267" i="5" s="1"/>
  <c r="S275" i="5"/>
  <c r="BA275" i="5" s="1"/>
  <c r="S283" i="5"/>
  <c r="BA283" i="5" s="1"/>
  <c r="S291" i="5"/>
  <c r="BA291" i="5" s="1"/>
  <c r="S299" i="5"/>
  <c r="BA299" i="5" s="1"/>
  <c r="S307" i="5"/>
  <c r="BA307" i="5" s="1"/>
  <c r="S315" i="5"/>
  <c r="BA315" i="5" s="1"/>
  <c r="S323" i="5"/>
  <c r="BA323" i="5" s="1"/>
  <c r="H631" i="5"/>
  <c r="W132" i="5"/>
  <c r="BC132" i="5" s="1"/>
  <c r="W504" i="5"/>
  <c r="BC504" i="5" s="1"/>
  <c r="W597" i="5"/>
  <c r="BC597" i="5" s="1"/>
  <c r="W661" i="5"/>
  <c r="BC661" i="5" s="1"/>
  <c r="W6" i="5"/>
  <c r="BC6" i="5" s="1"/>
  <c r="W70" i="5"/>
  <c r="BC70" i="5" s="1"/>
  <c r="U133" i="5"/>
  <c r="BB133" i="5" s="1"/>
  <c r="U190" i="5"/>
  <c r="BB190" i="5" s="1"/>
  <c r="U201" i="5"/>
  <c r="BB201" i="5" s="1"/>
  <c r="U215" i="5"/>
  <c r="BB215" i="5" s="1"/>
  <c r="U229" i="5"/>
  <c r="BB229" i="5" s="1"/>
  <c r="U240" i="5"/>
  <c r="BB240" i="5" s="1"/>
  <c r="U254" i="5"/>
  <c r="BB254" i="5" s="1"/>
  <c r="U265" i="5"/>
  <c r="BB265" i="5" s="1"/>
  <c r="U279" i="5"/>
  <c r="BB279" i="5" s="1"/>
  <c r="U293" i="5"/>
  <c r="BB293" i="5" s="1"/>
  <c r="U304" i="5"/>
  <c r="BB304" i="5" s="1"/>
  <c r="U318" i="5"/>
  <c r="BB318" i="5" s="1"/>
  <c r="U329" i="5"/>
  <c r="BB329" i="5" s="1"/>
  <c r="U343" i="5"/>
  <c r="BB343" i="5" s="1"/>
  <c r="U357" i="5"/>
  <c r="BB357" i="5" s="1"/>
  <c r="U368" i="5"/>
  <c r="BB368" i="5" s="1"/>
  <c r="U382" i="5"/>
  <c r="BB382" i="5" s="1"/>
  <c r="U393" i="5"/>
  <c r="BB393" i="5" s="1"/>
  <c r="U404" i="5"/>
  <c r="BB404" i="5" s="1"/>
  <c r="U412" i="5"/>
  <c r="BB412" i="5" s="1"/>
  <c r="U420" i="5"/>
  <c r="BB420" i="5" s="1"/>
  <c r="U428" i="5"/>
  <c r="BB428" i="5" s="1"/>
  <c r="U436" i="5"/>
  <c r="BB436" i="5" s="1"/>
  <c r="U444" i="5"/>
  <c r="BB444" i="5" s="1"/>
  <c r="U452" i="5"/>
  <c r="BB452" i="5" s="1"/>
  <c r="U460" i="5"/>
  <c r="BB460" i="5" s="1"/>
  <c r="U468" i="5"/>
  <c r="BB468" i="5" s="1"/>
  <c r="U476" i="5"/>
  <c r="BB476" i="5" s="1"/>
  <c r="U484" i="5"/>
  <c r="BB484" i="5" s="1"/>
  <c r="U492" i="5"/>
  <c r="BB492" i="5" s="1"/>
  <c r="U500" i="5"/>
  <c r="BB500" i="5" s="1"/>
  <c r="U508" i="5"/>
  <c r="BB508" i="5" s="1"/>
  <c r="U516" i="5"/>
  <c r="BB516" i="5" s="1"/>
  <c r="U524" i="5"/>
  <c r="BB524" i="5" s="1"/>
  <c r="U532" i="5"/>
  <c r="BB532" i="5" s="1"/>
  <c r="U540" i="5"/>
  <c r="BB540" i="5" s="1"/>
  <c r="U548" i="5"/>
  <c r="BB548" i="5" s="1"/>
  <c r="U556" i="5"/>
  <c r="BB556" i="5" s="1"/>
  <c r="U564" i="5"/>
  <c r="BB564" i="5" s="1"/>
  <c r="U572" i="5"/>
  <c r="BB572" i="5" s="1"/>
  <c r="U580" i="5"/>
  <c r="BB580" i="5" s="1"/>
  <c r="U588" i="5"/>
  <c r="BB588" i="5" s="1"/>
  <c r="U596" i="5"/>
  <c r="BB596" i="5" s="1"/>
  <c r="U604" i="5"/>
  <c r="BB604" i="5" s="1"/>
  <c r="U612" i="5"/>
  <c r="BB612" i="5" s="1"/>
  <c r="U620" i="5"/>
  <c r="BB620" i="5" s="1"/>
  <c r="U628" i="5"/>
  <c r="BB628" i="5" s="1"/>
  <c r="U636" i="5"/>
  <c r="BB636" i="5" s="1"/>
  <c r="U644" i="5"/>
  <c r="BB644" i="5" s="1"/>
  <c r="U652" i="5"/>
  <c r="BB652" i="5" s="1"/>
  <c r="U660" i="5"/>
  <c r="BB660" i="5" s="1"/>
  <c r="U668" i="5"/>
  <c r="BB668" i="5" s="1"/>
  <c r="U676" i="5"/>
  <c r="BB676" i="5" s="1"/>
  <c r="U684" i="5"/>
  <c r="BB684" i="5" s="1"/>
  <c r="U692" i="5"/>
  <c r="BB692" i="5" s="1"/>
  <c r="U700" i="5"/>
  <c r="BB700" i="5" s="1"/>
  <c r="U708" i="5"/>
  <c r="BB708" i="5" s="1"/>
  <c r="U716" i="5"/>
  <c r="BB716" i="5" s="1"/>
  <c r="U5" i="5"/>
  <c r="BB5" i="5" s="1"/>
  <c r="U13" i="5"/>
  <c r="BB13" i="5" s="1"/>
  <c r="U21" i="5"/>
  <c r="BB21" i="5" s="1"/>
  <c r="U29" i="5"/>
  <c r="BB29" i="5" s="1"/>
  <c r="U37" i="5"/>
  <c r="BB37" i="5" s="1"/>
  <c r="U45" i="5"/>
  <c r="BB45" i="5" s="1"/>
  <c r="U53" i="5"/>
  <c r="BB53" i="5" s="1"/>
  <c r="U61" i="5"/>
  <c r="BB61" i="5" s="1"/>
  <c r="U69" i="5"/>
  <c r="BB69" i="5" s="1"/>
  <c r="U77" i="5"/>
  <c r="BB77" i="5" s="1"/>
  <c r="U85" i="5"/>
  <c r="BB85" i="5" s="1"/>
  <c r="U93" i="5"/>
  <c r="BB93" i="5" s="1"/>
  <c r="U101" i="5"/>
  <c r="BB101" i="5" s="1"/>
  <c r="U109" i="5"/>
  <c r="BB109" i="5" s="1"/>
  <c r="U117" i="5"/>
  <c r="BB117" i="5" s="1"/>
  <c r="S124" i="5"/>
  <c r="BA124" i="5" s="1"/>
  <c r="S132" i="5"/>
  <c r="BA132" i="5" s="1"/>
  <c r="S140" i="5"/>
  <c r="BA140" i="5" s="1"/>
  <c r="S148" i="5"/>
  <c r="BA148" i="5" s="1"/>
  <c r="S156" i="5"/>
  <c r="BA156" i="5" s="1"/>
  <c r="S164" i="5"/>
  <c r="BA164" i="5" s="1"/>
  <c r="S172" i="5"/>
  <c r="BA172" i="5" s="1"/>
  <c r="S180" i="5"/>
  <c r="BA180" i="5" s="1"/>
  <c r="S188" i="5"/>
  <c r="BA188" i="5" s="1"/>
  <c r="S196" i="5"/>
  <c r="BA196" i="5" s="1"/>
  <c r="S204" i="5"/>
  <c r="BA204" i="5" s="1"/>
  <c r="S212" i="5"/>
  <c r="BA212" i="5" s="1"/>
  <c r="S220" i="5"/>
  <c r="BA220" i="5" s="1"/>
  <c r="S228" i="5"/>
  <c r="BA228" i="5" s="1"/>
  <c r="S236" i="5"/>
  <c r="BA236" i="5" s="1"/>
  <c r="S244" i="5"/>
  <c r="BA244" i="5" s="1"/>
  <c r="S252" i="5"/>
  <c r="BA252" i="5" s="1"/>
  <c r="S260" i="5"/>
  <c r="BA260" i="5" s="1"/>
  <c r="S268" i="5"/>
  <c r="BA268" i="5" s="1"/>
  <c r="S276" i="5"/>
  <c r="BA276" i="5" s="1"/>
  <c r="S284" i="5"/>
  <c r="BA284" i="5" s="1"/>
  <c r="S292" i="5"/>
  <c r="BA292" i="5" s="1"/>
  <c r="S300" i="5"/>
  <c r="BA300" i="5" s="1"/>
  <c r="S308" i="5"/>
  <c r="BA308" i="5" s="1"/>
  <c r="S316" i="5"/>
  <c r="BA316" i="5" s="1"/>
  <c r="U141" i="5"/>
  <c r="BB141" i="5" s="1"/>
  <c r="U280" i="5"/>
  <c r="BB280" i="5" s="1"/>
  <c r="U383" i="5"/>
  <c r="BB383" i="5" s="1"/>
  <c r="U453" i="5"/>
  <c r="BB453" i="5" s="1"/>
  <c r="U517" i="5"/>
  <c r="BB517" i="5" s="1"/>
  <c r="U581" i="5"/>
  <c r="BB581" i="5" s="1"/>
  <c r="U645" i="5"/>
  <c r="BB645" i="5" s="1"/>
  <c r="U709" i="5"/>
  <c r="BB709" i="5" s="1"/>
  <c r="U54" i="5"/>
  <c r="BB54" i="5" s="1"/>
  <c r="U74" i="5"/>
  <c r="BB74" i="5" s="1"/>
  <c r="U96" i="5"/>
  <c r="BB96" i="5" s="1"/>
  <c r="U118" i="5"/>
  <c r="BB118" i="5" s="1"/>
  <c r="S137" i="5"/>
  <c r="BA137" i="5" s="1"/>
  <c r="S159" i="5"/>
  <c r="BA159" i="5" s="1"/>
  <c r="S176" i="5"/>
  <c r="BA176" i="5" s="1"/>
  <c r="S190" i="5"/>
  <c r="BA190" i="5" s="1"/>
  <c r="S201" i="5"/>
  <c r="BA201" i="5" s="1"/>
  <c r="S215" i="5"/>
  <c r="BA215" i="5" s="1"/>
  <c r="S229" i="5"/>
  <c r="BA229" i="5" s="1"/>
  <c r="S240" i="5"/>
  <c r="BA240" i="5" s="1"/>
  <c r="S254" i="5"/>
  <c r="BA254" i="5" s="1"/>
  <c r="S265" i="5"/>
  <c r="BA265" i="5" s="1"/>
  <c r="S279" i="5"/>
  <c r="BA279" i="5" s="1"/>
  <c r="S293" i="5"/>
  <c r="BA293" i="5" s="1"/>
  <c r="S304" i="5"/>
  <c r="BA304" i="5" s="1"/>
  <c r="S318" i="5"/>
  <c r="BA318" i="5" s="1"/>
  <c r="S328" i="5"/>
  <c r="BA328" i="5" s="1"/>
  <c r="S336" i="5"/>
  <c r="BA336" i="5" s="1"/>
  <c r="S344" i="5"/>
  <c r="BA344" i="5" s="1"/>
  <c r="S352" i="5"/>
  <c r="BA352" i="5" s="1"/>
  <c r="S360" i="5"/>
  <c r="BA360" i="5" s="1"/>
  <c r="S368" i="5"/>
  <c r="BA368" i="5" s="1"/>
  <c r="S376" i="5"/>
  <c r="BA376" i="5" s="1"/>
  <c r="S384" i="5"/>
  <c r="BA384" i="5" s="1"/>
  <c r="S392" i="5"/>
  <c r="BA392" i="5" s="1"/>
  <c r="S400" i="5"/>
  <c r="BA400" i="5" s="1"/>
  <c r="S408" i="5"/>
  <c r="BA408" i="5" s="1"/>
  <c r="S416" i="5"/>
  <c r="BA416" i="5" s="1"/>
  <c r="S424" i="5"/>
  <c r="BA424" i="5" s="1"/>
  <c r="S432" i="5"/>
  <c r="BA432" i="5" s="1"/>
  <c r="S440" i="5"/>
  <c r="BA440" i="5" s="1"/>
  <c r="S448" i="5"/>
  <c r="BA448" i="5" s="1"/>
  <c r="S456" i="5"/>
  <c r="BA456" i="5" s="1"/>
  <c r="S464" i="5"/>
  <c r="BA464" i="5" s="1"/>
  <c r="S472" i="5"/>
  <c r="BA472" i="5" s="1"/>
  <c r="S480" i="5"/>
  <c r="BA480" i="5" s="1"/>
  <c r="S488" i="5"/>
  <c r="BA488" i="5" s="1"/>
  <c r="S496" i="5"/>
  <c r="BA496" i="5" s="1"/>
  <c r="S504" i="5"/>
  <c r="BA504" i="5" s="1"/>
  <c r="S512" i="5"/>
  <c r="BA512" i="5" s="1"/>
  <c r="S520" i="5"/>
  <c r="BA520" i="5" s="1"/>
  <c r="S528" i="5"/>
  <c r="BA528" i="5" s="1"/>
  <c r="S536" i="5"/>
  <c r="BA536" i="5" s="1"/>
  <c r="S544" i="5"/>
  <c r="BA544" i="5" s="1"/>
  <c r="S552" i="5"/>
  <c r="BA552" i="5" s="1"/>
  <c r="S560" i="5"/>
  <c r="BA560" i="5" s="1"/>
  <c r="S568" i="5"/>
  <c r="BA568" i="5" s="1"/>
  <c r="S576" i="5"/>
  <c r="BA576" i="5" s="1"/>
  <c r="S584" i="5"/>
  <c r="BA584" i="5" s="1"/>
  <c r="S592" i="5"/>
  <c r="BA592" i="5" s="1"/>
  <c r="S600" i="5"/>
  <c r="BA600" i="5" s="1"/>
  <c r="S608" i="5"/>
  <c r="BA608" i="5" s="1"/>
  <c r="S616" i="5"/>
  <c r="BA616" i="5" s="1"/>
  <c r="S624" i="5"/>
  <c r="BA624" i="5" s="1"/>
  <c r="S632" i="5"/>
  <c r="BA632" i="5" s="1"/>
  <c r="S640" i="5"/>
  <c r="BA640" i="5" s="1"/>
  <c r="S648" i="5"/>
  <c r="BA648" i="5" s="1"/>
  <c r="S656" i="5"/>
  <c r="BA656" i="5" s="1"/>
  <c r="S664" i="5"/>
  <c r="BA664" i="5" s="1"/>
  <c r="S672" i="5"/>
  <c r="BA672" i="5" s="1"/>
  <c r="S680" i="5"/>
  <c r="BA680" i="5" s="1"/>
  <c r="S688" i="5"/>
  <c r="BA688" i="5" s="1"/>
  <c r="S696" i="5"/>
  <c r="BA696" i="5" s="1"/>
  <c r="S704" i="5"/>
  <c r="BA704" i="5" s="1"/>
  <c r="S712" i="5"/>
  <c r="BA712" i="5" s="1"/>
  <c r="S720" i="5"/>
  <c r="BA720" i="5" s="1"/>
  <c r="S9" i="5"/>
  <c r="BA9" i="5" s="1"/>
  <c r="S17" i="5"/>
  <c r="BA17" i="5" s="1"/>
  <c r="S25" i="5"/>
  <c r="BA25" i="5" s="1"/>
  <c r="S33" i="5"/>
  <c r="BA33" i="5" s="1"/>
  <c r="S41" i="5"/>
  <c r="BA41" i="5" s="1"/>
  <c r="S49" i="5"/>
  <c r="BA49" i="5" s="1"/>
  <c r="S57" i="5"/>
  <c r="BA57" i="5" s="1"/>
  <c r="S65" i="5"/>
  <c r="BA65" i="5" s="1"/>
  <c r="S73" i="5"/>
  <c r="BA73" i="5" s="1"/>
  <c r="U191" i="5"/>
  <c r="BB191" i="5" s="1"/>
  <c r="U294" i="5"/>
  <c r="BB294" i="5" s="1"/>
  <c r="U397" i="5"/>
  <c r="BB397" i="5" s="1"/>
  <c r="U461" i="5"/>
  <c r="BB461" i="5" s="1"/>
  <c r="U525" i="5"/>
  <c r="BB525" i="5" s="1"/>
  <c r="U589" i="5"/>
  <c r="BB589" i="5" s="1"/>
  <c r="U653" i="5"/>
  <c r="BB653" i="5" s="1"/>
  <c r="U717" i="5"/>
  <c r="BB717" i="5" s="1"/>
  <c r="U56" i="5"/>
  <c r="BB56" i="5" s="1"/>
  <c r="U78" i="5"/>
  <c r="BB78" i="5" s="1"/>
  <c r="U98" i="5"/>
  <c r="BB98" i="5" s="1"/>
  <c r="U120" i="5"/>
  <c r="BB120" i="5" s="1"/>
  <c r="S141" i="5"/>
  <c r="BA141" i="5" s="1"/>
  <c r="S161" i="5"/>
  <c r="BA161" i="5" s="1"/>
  <c r="S177" i="5"/>
  <c r="BA177" i="5" s="1"/>
  <c r="S191" i="5"/>
  <c r="BA191" i="5" s="1"/>
  <c r="S205" i="5"/>
  <c r="BA205" i="5" s="1"/>
  <c r="S216" i="5"/>
  <c r="BA216" i="5" s="1"/>
  <c r="S230" i="5"/>
  <c r="BA230" i="5" s="1"/>
  <c r="S241" i="5"/>
  <c r="BA241" i="5" s="1"/>
  <c r="S255" i="5"/>
  <c r="BA255" i="5" s="1"/>
  <c r="S269" i="5"/>
  <c r="BA269" i="5" s="1"/>
  <c r="S280" i="5"/>
  <c r="BA280" i="5" s="1"/>
  <c r="S294" i="5"/>
  <c r="BA294" i="5" s="1"/>
  <c r="S305" i="5"/>
  <c r="BA305" i="5" s="1"/>
  <c r="S319" i="5"/>
  <c r="BA319" i="5" s="1"/>
  <c r="S329" i="5"/>
  <c r="BA329" i="5" s="1"/>
  <c r="W196" i="5"/>
  <c r="BC196" i="5" s="1"/>
  <c r="U205" i="5"/>
  <c r="BB205" i="5" s="1"/>
  <c r="U305" i="5"/>
  <c r="BB305" i="5" s="1"/>
  <c r="U405" i="5"/>
  <c r="BB405" i="5" s="1"/>
  <c r="U469" i="5"/>
  <c r="BB469" i="5" s="1"/>
  <c r="U533" i="5"/>
  <c r="BB533" i="5" s="1"/>
  <c r="U597" i="5"/>
  <c r="BB597" i="5" s="1"/>
  <c r="U661" i="5"/>
  <c r="BB661" i="5" s="1"/>
  <c r="U6" i="5"/>
  <c r="BB6" i="5" s="1"/>
  <c r="U58" i="5"/>
  <c r="BB58" i="5" s="1"/>
  <c r="U80" i="5"/>
  <c r="BB80" i="5" s="1"/>
  <c r="U102" i="5"/>
  <c r="BB102" i="5" s="1"/>
  <c r="U122" i="5"/>
  <c r="BB122" i="5" s="1"/>
  <c r="S143" i="5"/>
  <c r="BA143" i="5" s="1"/>
  <c r="S165" i="5"/>
  <c r="BA165" i="5" s="1"/>
  <c r="S181" i="5"/>
  <c r="BA181" i="5" s="1"/>
  <c r="S192" i="5"/>
  <c r="BA192" i="5" s="1"/>
  <c r="S206" i="5"/>
  <c r="BA206" i="5" s="1"/>
  <c r="S217" i="5"/>
  <c r="BA217" i="5" s="1"/>
  <c r="S231" i="5"/>
  <c r="BA231" i="5" s="1"/>
  <c r="S245" i="5"/>
  <c r="BA245" i="5" s="1"/>
  <c r="S256" i="5"/>
  <c r="BA256" i="5" s="1"/>
  <c r="S270" i="5"/>
  <c r="BA270" i="5" s="1"/>
  <c r="S281" i="5"/>
  <c r="BA281" i="5" s="1"/>
  <c r="S295" i="5"/>
  <c r="BA295" i="5" s="1"/>
  <c r="S309" i="5"/>
  <c r="BA309" i="5" s="1"/>
  <c r="S320" i="5"/>
  <c r="BA320" i="5" s="1"/>
  <c r="S330" i="5"/>
  <c r="BA330" i="5" s="1"/>
  <c r="S338" i="5"/>
  <c r="BA338" i="5" s="1"/>
  <c r="S346" i="5"/>
  <c r="BA346" i="5" s="1"/>
  <c r="S354" i="5"/>
  <c r="BA354" i="5" s="1"/>
  <c r="S362" i="5"/>
  <c r="BA362" i="5" s="1"/>
  <c r="S370" i="5"/>
  <c r="BA370" i="5" s="1"/>
  <c r="S378" i="5"/>
  <c r="BA378" i="5" s="1"/>
  <c r="S386" i="5"/>
  <c r="BA386" i="5" s="1"/>
  <c r="S394" i="5"/>
  <c r="BA394" i="5" s="1"/>
  <c r="S402" i="5"/>
  <c r="BA402" i="5" s="1"/>
  <c r="S410" i="5"/>
  <c r="BA410" i="5" s="1"/>
  <c r="S418" i="5"/>
  <c r="BA418" i="5" s="1"/>
  <c r="S426" i="5"/>
  <c r="BA426" i="5" s="1"/>
  <c r="S434" i="5"/>
  <c r="BA434" i="5" s="1"/>
  <c r="S442" i="5"/>
  <c r="BA442" i="5" s="1"/>
  <c r="S450" i="5"/>
  <c r="BA450" i="5" s="1"/>
  <c r="S458" i="5"/>
  <c r="BA458" i="5" s="1"/>
  <c r="S466" i="5"/>
  <c r="BA466" i="5" s="1"/>
  <c r="S474" i="5"/>
  <c r="BA474" i="5" s="1"/>
  <c r="S482" i="5"/>
  <c r="BA482" i="5" s="1"/>
  <c r="S490" i="5"/>
  <c r="BA490" i="5" s="1"/>
  <c r="S498" i="5"/>
  <c r="BA498" i="5" s="1"/>
  <c r="S506" i="5"/>
  <c r="BA506" i="5" s="1"/>
  <c r="S514" i="5"/>
  <c r="BA514" i="5" s="1"/>
  <c r="S522" i="5"/>
  <c r="BA522" i="5" s="1"/>
  <c r="S530" i="5"/>
  <c r="BA530" i="5" s="1"/>
  <c r="S538" i="5"/>
  <c r="BA538" i="5" s="1"/>
  <c r="S546" i="5"/>
  <c r="BA546" i="5" s="1"/>
  <c r="S554" i="5"/>
  <c r="BA554" i="5" s="1"/>
  <c r="S562" i="5"/>
  <c r="BA562" i="5" s="1"/>
  <c r="S570" i="5"/>
  <c r="BA570" i="5" s="1"/>
  <c r="S578" i="5"/>
  <c r="BA578" i="5" s="1"/>
  <c r="S586" i="5"/>
  <c r="BA586" i="5" s="1"/>
  <c r="S594" i="5"/>
  <c r="BA594" i="5" s="1"/>
  <c r="S602" i="5"/>
  <c r="BA602" i="5" s="1"/>
  <c r="S610" i="5"/>
  <c r="BA610" i="5" s="1"/>
  <c r="S618" i="5"/>
  <c r="BA618" i="5" s="1"/>
  <c r="S626" i="5"/>
  <c r="BA626" i="5" s="1"/>
  <c r="S634" i="5"/>
  <c r="BA634" i="5" s="1"/>
  <c r="S642" i="5"/>
  <c r="BA642" i="5" s="1"/>
  <c r="S650" i="5"/>
  <c r="BA650" i="5" s="1"/>
  <c r="S658" i="5"/>
  <c r="BA658" i="5" s="1"/>
  <c r="S666" i="5"/>
  <c r="BA666" i="5" s="1"/>
  <c r="S674" i="5"/>
  <c r="BA674" i="5" s="1"/>
  <c r="S682" i="5"/>
  <c r="BA682" i="5" s="1"/>
  <c r="S690" i="5"/>
  <c r="BA690" i="5" s="1"/>
  <c r="S698" i="5"/>
  <c r="BA698" i="5" s="1"/>
  <c r="S706" i="5"/>
  <c r="BA706" i="5" s="1"/>
  <c r="S714" i="5"/>
  <c r="BA714" i="5" s="1"/>
  <c r="S722" i="5"/>
  <c r="BA722" i="5" s="1"/>
  <c r="S11" i="5"/>
  <c r="BA11" i="5" s="1"/>
  <c r="S19" i="5"/>
  <c r="BA19" i="5" s="1"/>
  <c r="S27" i="5"/>
  <c r="BA27" i="5" s="1"/>
  <c r="S35" i="5"/>
  <c r="BA35" i="5" s="1"/>
  <c r="S43" i="5"/>
  <c r="BA43" i="5" s="1"/>
  <c r="S51" i="5"/>
  <c r="BA51" i="5" s="1"/>
  <c r="S59" i="5"/>
  <c r="BA59" i="5" s="1"/>
  <c r="S67" i="5"/>
  <c r="BA67" i="5" s="1"/>
  <c r="H722" i="5"/>
  <c r="AJ722" i="5" s="1"/>
  <c r="W518" i="5"/>
  <c r="BC518" i="5" s="1"/>
  <c r="U216" i="5"/>
  <c r="BB216" i="5" s="1"/>
  <c r="U319" i="5"/>
  <c r="BB319" i="5" s="1"/>
  <c r="U413" i="5"/>
  <c r="BB413" i="5" s="1"/>
  <c r="U477" i="5"/>
  <c r="BB477" i="5" s="1"/>
  <c r="U541" i="5"/>
  <c r="BB541" i="5" s="1"/>
  <c r="U605" i="5"/>
  <c r="BB605" i="5" s="1"/>
  <c r="U669" i="5"/>
  <c r="BB669" i="5" s="1"/>
  <c r="U14" i="5"/>
  <c r="BB14" i="5" s="1"/>
  <c r="U62" i="5"/>
  <c r="BB62" i="5" s="1"/>
  <c r="U82" i="5"/>
  <c r="BB82" i="5" s="1"/>
  <c r="U104" i="5"/>
  <c r="BB104" i="5" s="1"/>
  <c r="S125" i="5"/>
  <c r="BA125" i="5" s="1"/>
  <c r="S145" i="5"/>
  <c r="BA145" i="5" s="1"/>
  <c r="S167" i="5"/>
  <c r="BA167" i="5" s="1"/>
  <c r="S182" i="5"/>
  <c r="BA182" i="5" s="1"/>
  <c r="S193" i="5"/>
  <c r="BA193" i="5" s="1"/>
  <c r="S207" i="5"/>
  <c r="BA207" i="5" s="1"/>
  <c r="S221" i="5"/>
  <c r="BA221" i="5" s="1"/>
  <c r="S232" i="5"/>
  <c r="BA232" i="5" s="1"/>
  <c r="S246" i="5"/>
  <c r="BA246" i="5" s="1"/>
  <c r="S257" i="5"/>
  <c r="BA257" i="5" s="1"/>
  <c r="S271" i="5"/>
  <c r="BA271" i="5" s="1"/>
  <c r="S285" i="5"/>
  <c r="BA285" i="5" s="1"/>
  <c r="S296" i="5"/>
  <c r="BA296" i="5" s="1"/>
  <c r="S310" i="5"/>
  <c r="BA310" i="5" s="1"/>
  <c r="S321" i="5"/>
  <c r="BA321" i="5" s="1"/>
  <c r="S331" i="5"/>
  <c r="BA331" i="5" s="1"/>
  <c r="S339" i="5"/>
  <c r="BA339" i="5" s="1"/>
  <c r="S347" i="5"/>
  <c r="BA347" i="5" s="1"/>
  <c r="S355" i="5"/>
  <c r="BA355" i="5" s="1"/>
  <c r="S363" i="5"/>
  <c r="BA363" i="5" s="1"/>
  <c r="S371" i="5"/>
  <c r="BA371" i="5" s="1"/>
  <c r="S379" i="5"/>
  <c r="BA379" i="5" s="1"/>
  <c r="S387" i="5"/>
  <c r="BA387" i="5" s="1"/>
  <c r="S395" i="5"/>
  <c r="BA395" i="5" s="1"/>
  <c r="S403" i="5"/>
  <c r="BA403" i="5" s="1"/>
  <c r="S411" i="5"/>
  <c r="BA411" i="5" s="1"/>
  <c r="S419" i="5"/>
  <c r="BA419" i="5" s="1"/>
  <c r="S427" i="5"/>
  <c r="BA427" i="5" s="1"/>
  <c r="S435" i="5"/>
  <c r="BA435" i="5" s="1"/>
  <c r="S443" i="5"/>
  <c r="BA443" i="5" s="1"/>
  <c r="S451" i="5"/>
  <c r="BA451" i="5" s="1"/>
  <c r="S459" i="5"/>
  <c r="BA459" i="5" s="1"/>
  <c r="S467" i="5"/>
  <c r="BA467" i="5" s="1"/>
  <c r="S475" i="5"/>
  <c r="BA475" i="5" s="1"/>
  <c r="S483" i="5"/>
  <c r="BA483" i="5" s="1"/>
  <c r="S491" i="5"/>
  <c r="BA491" i="5" s="1"/>
  <c r="S499" i="5"/>
  <c r="BA499" i="5" s="1"/>
  <c r="S507" i="5"/>
  <c r="BA507" i="5" s="1"/>
  <c r="S515" i="5"/>
  <c r="BA515" i="5" s="1"/>
  <c r="S523" i="5"/>
  <c r="BA523" i="5" s="1"/>
  <c r="S531" i="5"/>
  <c r="BA531" i="5" s="1"/>
  <c r="S539" i="5"/>
  <c r="BA539" i="5" s="1"/>
  <c r="S547" i="5"/>
  <c r="BA547" i="5" s="1"/>
  <c r="S555" i="5"/>
  <c r="BA555" i="5" s="1"/>
  <c r="S563" i="5"/>
  <c r="BA563" i="5" s="1"/>
  <c r="S571" i="5"/>
  <c r="BA571" i="5" s="1"/>
  <c r="S579" i="5"/>
  <c r="BA579" i="5" s="1"/>
  <c r="S587" i="5"/>
  <c r="BA587" i="5" s="1"/>
  <c r="S595" i="5"/>
  <c r="BA595" i="5" s="1"/>
  <c r="S603" i="5"/>
  <c r="BA603" i="5" s="1"/>
  <c r="S611" i="5"/>
  <c r="BA611" i="5" s="1"/>
  <c r="S619" i="5"/>
  <c r="BA619" i="5" s="1"/>
  <c r="S627" i="5"/>
  <c r="BA627" i="5" s="1"/>
  <c r="S635" i="5"/>
  <c r="BA635" i="5" s="1"/>
  <c r="S643" i="5"/>
  <c r="BA643" i="5" s="1"/>
  <c r="S651" i="5"/>
  <c r="BA651" i="5" s="1"/>
  <c r="S659" i="5"/>
  <c r="BA659" i="5" s="1"/>
  <c r="S667" i="5"/>
  <c r="BA667" i="5" s="1"/>
  <c r="S675" i="5"/>
  <c r="BA675" i="5" s="1"/>
  <c r="S683" i="5"/>
  <c r="BA683" i="5" s="1"/>
  <c r="S691" i="5"/>
  <c r="BA691" i="5" s="1"/>
  <c r="S699" i="5"/>
  <c r="BA699" i="5" s="1"/>
  <c r="S707" i="5"/>
  <c r="BA707" i="5" s="1"/>
  <c r="S715" i="5"/>
  <c r="BA715" i="5" s="1"/>
  <c r="S4" i="5"/>
  <c r="BA4" i="5" s="1"/>
  <c r="S12" i="5"/>
  <c r="BA12" i="5" s="1"/>
  <c r="S20" i="5"/>
  <c r="BA20" i="5" s="1"/>
  <c r="S28" i="5"/>
  <c r="BA28" i="5" s="1"/>
  <c r="S36" i="5"/>
  <c r="BA36" i="5" s="1"/>
  <c r="S44" i="5"/>
  <c r="BA44" i="5" s="1"/>
  <c r="S52" i="5"/>
  <c r="BA52" i="5" s="1"/>
  <c r="S60" i="5"/>
  <c r="BA60" i="5" s="1"/>
  <c r="S68" i="5"/>
  <c r="BA68" i="5" s="1"/>
  <c r="S76" i="5"/>
  <c r="BA76" i="5" s="1"/>
  <c r="S84" i="5"/>
  <c r="BA84" i="5" s="1"/>
  <c r="S92" i="5"/>
  <c r="BA92" i="5" s="1"/>
  <c r="S100" i="5"/>
  <c r="BA100" i="5" s="1"/>
  <c r="S108" i="5"/>
  <c r="BA108" i="5" s="1"/>
  <c r="S116" i="5"/>
  <c r="BA116" i="5" s="1"/>
  <c r="Q4" i="5"/>
  <c r="AZ4" i="5" s="1"/>
  <c r="Q12" i="5"/>
  <c r="AZ12" i="5" s="1"/>
  <c r="Q20" i="5"/>
  <c r="AZ20" i="5" s="1"/>
  <c r="Q28" i="5"/>
  <c r="AZ28" i="5" s="1"/>
  <c r="Q36" i="5"/>
  <c r="AZ36" i="5" s="1"/>
  <c r="Q44" i="5"/>
  <c r="AZ44" i="5" s="1"/>
  <c r="Q52" i="5"/>
  <c r="AZ52" i="5" s="1"/>
  <c r="Q60" i="5"/>
  <c r="AZ60" i="5" s="1"/>
  <c r="Q68" i="5"/>
  <c r="AZ68" i="5" s="1"/>
  <c r="Q76" i="5"/>
  <c r="AZ76" i="5" s="1"/>
  <c r="Q84" i="5"/>
  <c r="AZ84" i="5" s="1"/>
  <c r="Q92" i="5"/>
  <c r="AZ92" i="5" s="1"/>
  <c r="Q100" i="5"/>
  <c r="AZ100" i="5" s="1"/>
  <c r="Q108" i="5"/>
  <c r="AZ108" i="5" s="1"/>
  <c r="W605" i="5"/>
  <c r="BC605" i="5" s="1"/>
  <c r="U230" i="5"/>
  <c r="BB230" i="5" s="1"/>
  <c r="U333" i="5"/>
  <c r="BB333" i="5" s="1"/>
  <c r="U421" i="5"/>
  <c r="BB421" i="5" s="1"/>
  <c r="U485" i="5"/>
  <c r="BB485" i="5" s="1"/>
  <c r="U549" i="5"/>
  <c r="BB549" i="5" s="1"/>
  <c r="U613" i="5"/>
  <c r="BB613" i="5" s="1"/>
  <c r="U677" i="5"/>
  <c r="BB677" i="5" s="1"/>
  <c r="U22" i="5"/>
  <c r="BB22" i="5" s="1"/>
  <c r="U64" i="5"/>
  <c r="BB64" i="5" s="1"/>
  <c r="U86" i="5"/>
  <c r="BB86" i="5" s="1"/>
  <c r="U106" i="5"/>
  <c r="BB106" i="5" s="1"/>
  <c r="S127" i="5"/>
  <c r="BA127" i="5" s="1"/>
  <c r="S149" i="5"/>
  <c r="BA149" i="5" s="1"/>
  <c r="S169" i="5"/>
  <c r="BA169" i="5" s="1"/>
  <c r="S183" i="5"/>
  <c r="BA183" i="5" s="1"/>
  <c r="S197" i="5"/>
  <c r="BA197" i="5" s="1"/>
  <c r="S208" i="5"/>
  <c r="BA208" i="5" s="1"/>
  <c r="S222" i="5"/>
  <c r="BA222" i="5" s="1"/>
  <c r="S233" i="5"/>
  <c r="BA233" i="5" s="1"/>
  <c r="S247" i="5"/>
  <c r="BA247" i="5" s="1"/>
  <c r="S261" i="5"/>
  <c r="BA261" i="5" s="1"/>
  <c r="S272" i="5"/>
  <c r="BA272" i="5" s="1"/>
  <c r="S286" i="5"/>
  <c r="BA286" i="5" s="1"/>
  <c r="S297" i="5"/>
  <c r="BA297" i="5" s="1"/>
  <c r="S311" i="5"/>
  <c r="BA311" i="5" s="1"/>
  <c r="S324" i="5"/>
  <c r="BA324" i="5" s="1"/>
  <c r="S332" i="5"/>
  <c r="BA332" i="5" s="1"/>
  <c r="S340" i="5"/>
  <c r="BA340" i="5" s="1"/>
  <c r="S348" i="5"/>
  <c r="BA348" i="5" s="1"/>
  <c r="S356" i="5"/>
  <c r="BA356" i="5" s="1"/>
  <c r="S364" i="5"/>
  <c r="BA364" i="5" s="1"/>
  <c r="S372" i="5"/>
  <c r="BA372" i="5" s="1"/>
  <c r="S380" i="5"/>
  <c r="BA380" i="5" s="1"/>
  <c r="S388" i="5"/>
  <c r="BA388" i="5" s="1"/>
  <c r="S396" i="5"/>
  <c r="BA396" i="5" s="1"/>
  <c r="S404" i="5"/>
  <c r="BA404" i="5" s="1"/>
  <c r="S412" i="5"/>
  <c r="BA412" i="5" s="1"/>
  <c r="S420" i="5"/>
  <c r="BA420" i="5" s="1"/>
  <c r="S428" i="5"/>
  <c r="BA428" i="5" s="1"/>
  <c r="S436" i="5"/>
  <c r="BA436" i="5" s="1"/>
  <c r="S444" i="5"/>
  <c r="BA444" i="5" s="1"/>
  <c r="S452" i="5"/>
  <c r="BA452" i="5" s="1"/>
  <c r="S460" i="5"/>
  <c r="BA460" i="5" s="1"/>
  <c r="S468" i="5"/>
  <c r="BA468" i="5" s="1"/>
  <c r="S476" i="5"/>
  <c r="BA476" i="5" s="1"/>
  <c r="S484" i="5"/>
  <c r="BA484" i="5" s="1"/>
  <c r="S492" i="5"/>
  <c r="BA492" i="5" s="1"/>
  <c r="S500" i="5"/>
  <c r="BA500" i="5" s="1"/>
  <c r="S508" i="5"/>
  <c r="BA508" i="5" s="1"/>
  <c r="S516" i="5"/>
  <c r="BA516" i="5" s="1"/>
  <c r="S524" i="5"/>
  <c r="BA524" i="5" s="1"/>
  <c r="S532" i="5"/>
  <c r="BA532" i="5" s="1"/>
  <c r="S540" i="5"/>
  <c r="BA540" i="5" s="1"/>
  <c r="S548" i="5"/>
  <c r="BA548" i="5" s="1"/>
  <c r="S556" i="5"/>
  <c r="BA556" i="5" s="1"/>
  <c r="S564" i="5"/>
  <c r="BA564" i="5" s="1"/>
  <c r="S572" i="5"/>
  <c r="BA572" i="5" s="1"/>
  <c r="S580" i="5"/>
  <c r="BA580" i="5" s="1"/>
  <c r="S588" i="5"/>
  <c r="BA588" i="5" s="1"/>
  <c r="S596" i="5"/>
  <c r="BA596" i="5" s="1"/>
  <c r="S604" i="5"/>
  <c r="BA604" i="5" s="1"/>
  <c r="S612" i="5"/>
  <c r="BA612" i="5" s="1"/>
  <c r="S620" i="5"/>
  <c r="BA620" i="5" s="1"/>
  <c r="S628" i="5"/>
  <c r="BA628" i="5" s="1"/>
  <c r="S636" i="5"/>
  <c r="BA636" i="5" s="1"/>
  <c r="S644" i="5"/>
  <c r="BA644" i="5" s="1"/>
  <c r="S652" i="5"/>
  <c r="BA652" i="5" s="1"/>
  <c r="S660" i="5"/>
  <c r="BA660" i="5" s="1"/>
  <c r="S668" i="5"/>
  <c r="BA668" i="5" s="1"/>
  <c r="S676" i="5"/>
  <c r="BA676" i="5" s="1"/>
  <c r="S684" i="5"/>
  <c r="BA684" i="5" s="1"/>
  <c r="S692" i="5"/>
  <c r="BA692" i="5" s="1"/>
  <c r="S700" i="5"/>
  <c r="BA700" i="5" s="1"/>
  <c r="S708" i="5"/>
  <c r="BA708" i="5" s="1"/>
  <c r="S716" i="5"/>
  <c r="BA716" i="5" s="1"/>
  <c r="S5" i="5"/>
  <c r="BA5" i="5" s="1"/>
  <c r="S13" i="5"/>
  <c r="BA13" i="5" s="1"/>
  <c r="S21" i="5"/>
  <c r="BA21" i="5" s="1"/>
  <c r="S29" i="5"/>
  <c r="BA29" i="5" s="1"/>
  <c r="S37" i="5"/>
  <c r="BA37" i="5" s="1"/>
  <c r="S45" i="5"/>
  <c r="BA45" i="5" s="1"/>
  <c r="S53" i="5"/>
  <c r="BA53" i="5" s="1"/>
  <c r="S61" i="5"/>
  <c r="BA61" i="5" s="1"/>
  <c r="S69" i="5"/>
  <c r="BA69" i="5" s="1"/>
  <c r="S77" i="5"/>
  <c r="BA77" i="5" s="1"/>
  <c r="S85" i="5"/>
  <c r="BA85" i="5" s="1"/>
  <c r="S93" i="5"/>
  <c r="BA93" i="5" s="1"/>
  <c r="S101" i="5"/>
  <c r="BA101" i="5" s="1"/>
  <c r="S109" i="5"/>
  <c r="BA109" i="5" s="1"/>
  <c r="S117" i="5"/>
  <c r="BA117" i="5" s="1"/>
  <c r="Q5" i="5"/>
  <c r="AZ5" i="5" s="1"/>
  <c r="Q13" i="5"/>
  <c r="AZ13" i="5" s="1"/>
  <c r="Q21" i="5"/>
  <c r="AZ21" i="5" s="1"/>
  <c r="Q29" i="5"/>
  <c r="AZ29" i="5" s="1"/>
  <c r="Q37" i="5"/>
  <c r="AZ37" i="5" s="1"/>
  <c r="Q45" i="5"/>
  <c r="AZ45" i="5" s="1"/>
  <c r="Q53" i="5"/>
  <c r="AZ53" i="5" s="1"/>
  <c r="Q61" i="5"/>
  <c r="AZ61" i="5" s="1"/>
  <c r="Q69" i="5"/>
  <c r="AZ69" i="5" s="1"/>
  <c r="Q77" i="5"/>
  <c r="AZ77" i="5" s="1"/>
  <c r="Q85" i="5"/>
  <c r="AZ85" i="5" s="1"/>
  <c r="Q93" i="5"/>
  <c r="AZ93" i="5" s="1"/>
  <c r="W669" i="5"/>
  <c r="BC669" i="5" s="1"/>
  <c r="U241" i="5"/>
  <c r="BB241" i="5" s="1"/>
  <c r="U344" i="5"/>
  <c r="BB344" i="5" s="1"/>
  <c r="U429" i="5"/>
  <c r="BB429" i="5" s="1"/>
  <c r="U493" i="5"/>
  <c r="BB493" i="5" s="1"/>
  <c r="U557" i="5"/>
  <c r="BB557" i="5" s="1"/>
  <c r="U621" i="5"/>
  <c r="BB621" i="5" s="1"/>
  <c r="U685" i="5"/>
  <c r="BB685" i="5" s="1"/>
  <c r="U30" i="5"/>
  <c r="BB30" i="5" s="1"/>
  <c r="U66" i="5"/>
  <c r="BB66" i="5" s="1"/>
  <c r="U88" i="5"/>
  <c r="BB88" i="5" s="1"/>
  <c r="U110" i="5"/>
  <c r="BB110" i="5" s="1"/>
  <c r="S129" i="5"/>
  <c r="BA129" i="5" s="1"/>
  <c r="S151" i="5"/>
  <c r="BA151" i="5" s="1"/>
  <c r="S173" i="5"/>
  <c r="BA173" i="5" s="1"/>
  <c r="S184" i="5"/>
  <c r="BA184" i="5" s="1"/>
  <c r="S198" i="5"/>
  <c r="BA198" i="5" s="1"/>
  <c r="S209" i="5"/>
  <c r="BA209" i="5" s="1"/>
  <c r="S223" i="5"/>
  <c r="BA223" i="5" s="1"/>
  <c r="S237" i="5"/>
  <c r="BA237" i="5" s="1"/>
  <c r="S248" i="5"/>
  <c r="BA248" i="5" s="1"/>
  <c r="S262" i="5"/>
  <c r="BA262" i="5" s="1"/>
  <c r="S273" i="5"/>
  <c r="BA273" i="5" s="1"/>
  <c r="S287" i="5"/>
  <c r="BA287" i="5" s="1"/>
  <c r="S301" i="5"/>
  <c r="BA301" i="5" s="1"/>
  <c r="S312" i="5"/>
  <c r="BA312" i="5" s="1"/>
  <c r="S325" i="5"/>
  <c r="BA325" i="5" s="1"/>
  <c r="S333" i="5"/>
  <c r="BA333" i="5" s="1"/>
  <c r="S341" i="5"/>
  <c r="BA341" i="5" s="1"/>
  <c r="S349" i="5"/>
  <c r="BA349" i="5" s="1"/>
  <c r="S357" i="5"/>
  <c r="BA357" i="5" s="1"/>
  <c r="S365" i="5"/>
  <c r="BA365" i="5" s="1"/>
  <c r="S373" i="5"/>
  <c r="BA373" i="5" s="1"/>
  <c r="S381" i="5"/>
  <c r="BA381" i="5" s="1"/>
  <c r="S389" i="5"/>
  <c r="BA389" i="5" s="1"/>
  <c r="S397" i="5"/>
  <c r="BA397" i="5" s="1"/>
  <c r="S405" i="5"/>
  <c r="BA405" i="5" s="1"/>
  <c r="S413" i="5"/>
  <c r="BA413" i="5" s="1"/>
  <c r="S421" i="5"/>
  <c r="BA421" i="5" s="1"/>
  <c r="S429" i="5"/>
  <c r="BA429" i="5" s="1"/>
  <c r="S437" i="5"/>
  <c r="BA437" i="5" s="1"/>
  <c r="S445" i="5"/>
  <c r="BA445" i="5" s="1"/>
  <c r="S453" i="5"/>
  <c r="BA453" i="5" s="1"/>
  <c r="S461" i="5"/>
  <c r="BA461" i="5" s="1"/>
  <c r="S469" i="5"/>
  <c r="BA469" i="5" s="1"/>
  <c r="S477" i="5"/>
  <c r="BA477" i="5" s="1"/>
  <c r="S485" i="5"/>
  <c r="BA485" i="5" s="1"/>
  <c r="S493" i="5"/>
  <c r="BA493" i="5" s="1"/>
  <c r="S501" i="5"/>
  <c r="BA501" i="5" s="1"/>
  <c r="S509" i="5"/>
  <c r="BA509" i="5" s="1"/>
  <c r="S517" i="5"/>
  <c r="BA517" i="5" s="1"/>
  <c r="S525" i="5"/>
  <c r="BA525" i="5" s="1"/>
  <c r="S533" i="5"/>
  <c r="BA533" i="5" s="1"/>
  <c r="S541" i="5"/>
  <c r="BA541" i="5" s="1"/>
  <c r="S549" i="5"/>
  <c r="BA549" i="5" s="1"/>
  <c r="S557" i="5"/>
  <c r="BA557" i="5" s="1"/>
  <c r="S565" i="5"/>
  <c r="BA565" i="5" s="1"/>
  <c r="S573" i="5"/>
  <c r="BA573" i="5" s="1"/>
  <c r="S581" i="5"/>
  <c r="BA581" i="5" s="1"/>
  <c r="S589" i="5"/>
  <c r="BA589" i="5" s="1"/>
  <c r="S597" i="5"/>
  <c r="BA597" i="5" s="1"/>
  <c r="S605" i="5"/>
  <c r="BA605" i="5" s="1"/>
  <c r="S613" i="5"/>
  <c r="BA613" i="5" s="1"/>
  <c r="S621" i="5"/>
  <c r="BA621" i="5" s="1"/>
  <c r="S629" i="5"/>
  <c r="BA629" i="5" s="1"/>
  <c r="S637" i="5"/>
  <c r="BA637" i="5" s="1"/>
  <c r="S645" i="5"/>
  <c r="BA645" i="5" s="1"/>
  <c r="S653" i="5"/>
  <c r="BA653" i="5" s="1"/>
  <c r="S661" i="5"/>
  <c r="BA661" i="5" s="1"/>
  <c r="S669" i="5"/>
  <c r="BA669" i="5" s="1"/>
  <c r="S677" i="5"/>
  <c r="BA677" i="5" s="1"/>
  <c r="S685" i="5"/>
  <c r="BA685" i="5" s="1"/>
  <c r="S693" i="5"/>
  <c r="BA693" i="5" s="1"/>
  <c r="S701" i="5"/>
  <c r="BA701" i="5" s="1"/>
  <c r="S709" i="5"/>
  <c r="BA709" i="5" s="1"/>
  <c r="S717" i="5"/>
  <c r="BA717" i="5" s="1"/>
  <c r="S6" i="5"/>
  <c r="BA6" i="5" s="1"/>
  <c r="S14" i="5"/>
  <c r="BA14" i="5" s="1"/>
  <c r="S22" i="5"/>
  <c r="BA22" i="5" s="1"/>
  <c r="S30" i="5"/>
  <c r="BA30" i="5" s="1"/>
  <c r="S38" i="5"/>
  <c r="BA38" i="5" s="1"/>
  <c r="S46" i="5"/>
  <c r="BA46" i="5" s="1"/>
  <c r="S54" i="5"/>
  <c r="BA54" i="5" s="1"/>
  <c r="S62" i="5"/>
  <c r="BA62" i="5" s="1"/>
  <c r="S70" i="5"/>
  <c r="BA70" i="5" s="1"/>
  <c r="S78" i="5"/>
  <c r="BA78" i="5" s="1"/>
  <c r="S86" i="5"/>
  <c r="BA86" i="5" s="1"/>
  <c r="S94" i="5"/>
  <c r="BA94" i="5" s="1"/>
  <c r="S102" i="5"/>
  <c r="BA102" i="5" s="1"/>
  <c r="S110" i="5"/>
  <c r="BA110" i="5" s="1"/>
  <c r="S118" i="5"/>
  <c r="BA118" i="5" s="1"/>
  <c r="Q6" i="5"/>
  <c r="AZ6" i="5" s="1"/>
  <c r="Q14" i="5"/>
  <c r="AZ14" i="5" s="1"/>
  <c r="Q22" i="5"/>
  <c r="AZ22" i="5" s="1"/>
  <c r="Q30" i="5"/>
  <c r="AZ30" i="5" s="1"/>
  <c r="Q38" i="5"/>
  <c r="AZ38" i="5" s="1"/>
  <c r="Q46" i="5"/>
  <c r="AZ46" i="5" s="1"/>
  <c r="Q54" i="5"/>
  <c r="AZ54" i="5" s="1"/>
  <c r="Q62" i="5"/>
  <c r="AZ62" i="5" s="1"/>
  <c r="Q70" i="5"/>
  <c r="AZ70" i="5" s="1"/>
  <c r="Q78" i="5"/>
  <c r="AZ78" i="5" s="1"/>
  <c r="Q86" i="5"/>
  <c r="AZ86" i="5" s="1"/>
  <c r="Q94" i="5"/>
  <c r="AZ94" i="5" s="1"/>
  <c r="Q102" i="5"/>
  <c r="AZ102" i="5" s="1"/>
  <c r="Q110" i="5"/>
  <c r="AZ110" i="5" s="1"/>
  <c r="U437" i="5"/>
  <c r="BB437" i="5" s="1"/>
  <c r="U693" i="5"/>
  <c r="BB693" i="5" s="1"/>
  <c r="U112" i="5"/>
  <c r="BB112" i="5" s="1"/>
  <c r="S185" i="5"/>
  <c r="BA185" i="5" s="1"/>
  <c r="S238" i="5"/>
  <c r="BA238" i="5" s="1"/>
  <c r="S288" i="5"/>
  <c r="BA288" i="5" s="1"/>
  <c r="S334" i="5"/>
  <c r="BA334" i="5" s="1"/>
  <c r="S353" i="5"/>
  <c r="BA353" i="5" s="1"/>
  <c r="S375" i="5"/>
  <c r="BA375" i="5" s="1"/>
  <c r="S398" i="5"/>
  <c r="BA398" i="5" s="1"/>
  <c r="S417" i="5"/>
  <c r="BA417" i="5" s="1"/>
  <c r="S439" i="5"/>
  <c r="BA439" i="5" s="1"/>
  <c r="S462" i="5"/>
  <c r="BA462" i="5" s="1"/>
  <c r="S481" i="5"/>
  <c r="BA481" i="5" s="1"/>
  <c r="S503" i="5"/>
  <c r="BA503" i="5" s="1"/>
  <c r="S526" i="5"/>
  <c r="BA526" i="5" s="1"/>
  <c r="S545" i="5"/>
  <c r="BA545" i="5" s="1"/>
  <c r="S567" i="5"/>
  <c r="BA567" i="5" s="1"/>
  <c r="S590" i="5"/>
  <c r="BA590" i="5" s="1"/>
  <c r="S609" i="5"/>
  <c r="BA609" i="5" s="1"/>
  <c r="S631" i="5"/>
  <c r="BA631" i="5" s="1"/>
  <c r="S654" i="5"/>
  <c r="BA654" i="5" s="1"/>
  <c r="S673" i="5"/>
  <c r="BA673" i="5" s="1"/>
  <c r="S695" i="5"/>
  <c r="BA695" i="5" s="1"/>
  <c r="S718" i="5"/>
  <c r="BA718" i="5" s="1"/>
  <c r="S18" i="5"/>
  <c r="BA18" i="5" s="1"/>
  <c r="S40" i="5"/>
  <c r="BA40" i="5" s="1"/>
  <c r="S63" i="5"/>
  <c r="BA63" i="5" s="1"/>
  <c r="S80" i="5"/>
  <c r="BA80" i="5" s="1"/>
  <c r="S91" i="5"/>
  <c r="BA91" i="5" s="1"/>
  <c r="S105" i="5"/>
  <c r="BA105" i="5" s="1"/>
  <c r="S119" i="5"/>
  <c r="BA119" i="5" s="1"/>
  <c r="Q10" i="5"/>
  <c r="AZ10" i="5" s="1"/>
  <c r="Q24" i="5"/>
  <c r="AZ24" i="5" s="1"/>
  <c r="Q35" i="5"/>
  <c r="AZ35" i="5" s="1"/>
  <c r="Q49" i="5"/>
  <c r="AZ49" i="5" s="1"/>
  <c r="Q63" i="5"/>
  <c r="AZ63" i="5" s="1"/>
  <c r="Q74" i="5"/>
  <c r="AZ74" i="5" s="1"/>
  <c r="Q88" i="5"/>
  <c r="AZ88" i="5" s="1"/>
  <c r="Q99" i="5"/>
  <c r="AZ99" i="5" s="1"/>
  <c r="Q111" i="5"/>
  <c r="AZ111" i="5" s="1"/>
  <c r="Q119" i="5"/>
  <c r="AZ119" i="5" s="1"/>
  <c r="Q127" i="5"/>
  <c r="AZ127" i="5" s="1"/>
  <c r="Q135" i="5"/>
  <c r="AZ135" i="5" s="1"/>
  <c r="Q143" i="5"/>
  <c r="AZ143" i="5" s="1"/>
  <c r="Q151" i="5"/>
  <c r="AZ151" i="5" s="1"/>
  <c r="Q159" i="5"/>
  <c r="AZ159" i="5" s="1"/>
  <c r="Q167" i="5"/>
  <c r="AZ167" i="5" s="1"/>
  <c r="Q175" i="5"/>
  <c r="AZ175" i="5" s="1"/>
  <c r="Q183" i="5"/>
  <c r="AZ183" i="5" s="1"/>
  <c r="Q191" i="5"/>
  <c r="AZ191" i="5" s="1"/>
  <c r="Q199" i="5"/>
  <c r="AZ199" i="5" s="1"/>
  <c r="Q207" i="5"/>
  <c r="AZ207" i="5" s="1"/>
  <c r="Q215" i="5"/>
  <c r="AZ215" i="5" s="1"/>
  <c r="Q223" i="5"/>
  <c r="AZ223" i="5" s="1"/>
  <c r="Q231" i="5"/>
  <c r="AZ231" i="5" s="1"/>
  <c r="Q239" i="5"/>
  <c r="AZ239" i="5" s="1"/>
  <c r="Q247" i="5"/>
  <c r="AZ247" i="5" s="1"/>
  <c r="Q255" i="5"/>
  <c r="AZ255" i="5" s="1"/>
  <c r="Q263" i="5"/>
  <c r="AZ263" i="5" s="1"/>
  <c r="Q271" i="5"/>
  <c r="AZ271" i="5" s="1"/>
  <c r="Q279" i="5"/>
  <c r="AZ279" i="5" s="1"/>
  <c r="Q287" i="5"/>
  <c r="AZ287" i="5" s="1"/>
  <c r="Q295" i="5"/>
  <c r="AZ295" i="5" s="1"/>
  <c r="Q303" i="5"/>
  <c r="AZ303" i="5" s="1"/>
  <c r="Q311" i="5"/>
  <c r="AZ311" i="5" s="1"/>
  <c r="Q319" i="5"/>
  <c r="AZ319" i="5" s="1"/>
  <c r="Q327" i="5"/>
  <c r="AZ327" i="5" s="1"/>
  <c r="Q335" i="5"/>
  <c r="AZ335" i="5" s="1"/>
  <c r="Q343" i="5"/>
  <c r="AZ343" i="5" s="1"/>
  <c r="Q351" i="5"/>
  <c r="AZ351" i="5" s="1"/>
  <c r="Q359" i="5"/>
  <c r="AZ359" i="5" s="1"/>
  <c r="Q367" i="5"/>
  <c r="AZ367" i="5" s="1"/>
  <c r="Q375" i="5"/>
  <c r="AZ375" i="5" s="1"/>
  <c r="Q383" i="5"/>
  <c r="AZ383" i="5" s="1"/>
  <c r="Q391" i="5"/>
  <c r="AZ391" i="5" s="1"/>
  <c r="Q399" i="5"/>
  <c r="AZ399" i="5" s="1"/>
  <c r="Q407" i="5"/>
  <c r="AZ407" i="5" s="1"/>
  <c r="Q415" i="5"/>
  <c r="AZ415" i="5" s="1"/>
  <c r="Q423" i="5"/>
  <c r="AZ423" i="5" s="1"/>
  <c r="Q431" i="5"/>
  <c r="AZ431" i="5" s="1"/>
  <c r="Q439" i="5"/>
  <c r="AZ439" i="5" s="1"/>
  <c r="U445" i="5"/>
  <c r="BB445" i="5" s="1"/>
  <c r="U701" i="5"/>
  <c r="BB701" i="5" s="1"/>
  <c r="U114" i="5"/>
  <c r="BB114" i="5" s="1"/>
  <c r="S189" i="5"/>
  <c r="BA189" i="5" s="1"/>
  <c r="S239" i="5"/>
  <c r="BA239" i="5" s="1"/>
  <c r="S289" i="5"/>
  <c r="BA289" i="5" s="1"/>
  <c r="S335" i="5"/>
  <c r="BA335" i="5" s="1"/>
  <c r="S358" i="5"/>
  <c r="BA358" i="5" s="1"/>
  <c r="S377" i="5"/>
  <c r="BA377" i="5" s="1"/>
  <c r="S399" i="5"/>
  <c r="BA399" i="5" s="1"/>
  <c r="S422" i="5"/>
  <c r="BA422" i="5" s="1"/>
  <c r="S441" i="5"/>
  <c r="BA441" i="5" s="1"/>
  <c r="S463" i="5"/>
  <c r="BA463" i="5" s="1"/>
  <c r="S486" i="5"/>
  <c r="BA486" i="5" s="1"/>
  <c r="S505" i="5"/>
  <c r="BA505" i="5" s="1"/>
  <c r="S527" i="5"/>
  <c r="BA527" i="5" s="1"/>
  <c r="S550" i="5"/>
  <c r="BA550" i="5" s="1"/>
  <c r="S569" i="5"/>
  <c r="BA569" i="5" s="1"/>
  <c r="S591" i="5"/>
  <c r="BA591" i="5" s="1"/>
  <c r="S614" i="5"/>
  <c r="BA614" i="5" s="1"/>
  <c r="S633" i="5"/>
  <c r="BA633" i="5" s="1"/>
  <c r="S655" i="5"/>
  <c r="BA655" i="5" s="1"/>
  <c r="S678" i="5"/>
  <c r="BA678" i="5" s="1"/>
  <c r="S697" i="5"/>
  <c r="BA697" i="5" s="1"/>
  <c r="S719" i="5"/>
  <c r="BA719" i="5" s="1"/>
  <c r="S23" i="5"/>
  <c r="BA23" i="5" s="1"/>
  <c r="S42" i="5"/>
  <c r="BA42" i="5" s="1"/>
  <c r="S64" i="5"/>
  <c r="BA64" i="5" s="1"/>
  <c r="S81" i="5"/>
  <c r="BA81" i="5" s="1"/>
  <c r="S95" i="5"/>
  <c r="BA95" i="5" s="1"/>
  <c r="S106" i="5"/>
  <c r="BA106" i="5" s="1"/>
  <c r="S120" i="5"/>
  <c r="BA120" i="5" s="1"/>
  <c r="Q11" i="5"/>
  <c r="AZ11" i="5" s="1"/>
  <c r="Q25" i="5"/>
  <c r="AZ25" i="5" s="1"/>
  <c r="Q39" i="5"/>
  <c r="AZ39" i="5" s="1"/>
  <c r="Q50" i="5"/>
  <c r="AZ50" i="5" s="1"/>
  <c r="Q64" i="5"/>
  <c r="AZ64" i="5" s="1"/>
  <c r="Q75" i="5"/>
  <c r="AZ75" i="5" s="1"/>
  <c r="Q89" i="5"/>
  <c r="AZ89" i="5" s="1"/>
  <c r="Q101" i="5"/>
  <c r="AZ101" i="5" s="1"/>
  <c r="Q112" i="5"/>
  <c r="AZ112" i="5" s="1"/>
  <c r="Q120" i="5"/>
  <c r="AZ120" i="5" s="1"/>
  <c r="Q128" i="5"/>
  <c r="AZ128" i="5" s="1"/>
  <c r="Q136" i="5"/>
  <c r="AZ136" i="5" s="1"/>
  <c r="Q144" i="5"/>
  <c r="AZ144" i="5" s="1"/>
  <c r="Q152" i="5"/>
  <c r="AZ152" i="5" s="1"/>
  <c r="Q160" i="5"/>
  <c r="AZ160" i="5" s="1"/>
  <c r="Q168" i="5"/>
  <c r="AZ168" i="5" s="1"/>
  <c r="Q176" i="5"/>
  <c r="AZ176" i="5" s="1"/>
  <c r="Q184" i="5"/>
  <c r="AZ184" i="5" s="1"/>
  <c r="Q192" i="5"/>
  <c r="AZ192" i="5" s="1"/>
  <c r="Q200" i="5"/>
  <c r="AZ200" i="5" s="1"/>
  <c r="Q208" i="5"/>
  <c r="AZ208" i="5" s="1"/>
  <c r="Q216" i="5"/>
  <c r="AZ216" i="5" s="1"/>
  <c r="Q224" i="5"/>
  <c r="AZ224" i="5" s="1"/>
  <c r="Q232" i="5"/>
  <c r="AZ232" i="5" s="1"/>
  <c r="Q240" i="5"/>
  <c r="AZ240" i="5" s="1"/>
  <c r="Q248" i="5"/>
  <c r="AZ248" i="5" s="1"/>
  <c r="Q256" i="5"/>
  <c r="AZ256" i="5" s="1"/>
  <c r="Q264" i="5"/>
  <c r="AZ264" i="5" s="1"/>
  <c r="Q272" i="5"/>
  <c r="AZ272" i="5" s="1"/>
  <c r="Q280" i="5"/>
  <c r="AZ280" i="5" s="1"/>
  <c r="Q288" i="5"/>
  <c r="AZ288" i="5" s="1"/>
  <c r="Q296" i="5"/>
  <c r="AZ296" i="5" s="1"/>
  <c r="Q304" i="5"/>
  <c r="AZ304" i="5" s="1"/>
  <c r="Q312" i="5"/>
  <c r="AZ312" i="5" s="1"/>
  <c r="Q320" i="5"/>
  <c r="AZ320" i="5" s="1"/>
  <c r="Q328" i="5"/>
  <c r="AZ328" i="5" s="1"/>
  <c r="Q336" i="5"/>
  <c r="AZ336" i="5" s="1"/>
  <c r="Q344" i="5"/>
  <c r="AZ344" i="5" s="1"/>
  <c r="Q352" i="5"/>
  <c r="AZ352" i="5" s="1"/>
  <c r="Q360" i="5"/>
  <c r="AZ360" i="5" s="1"/>
  <c r="Q368" i="5"/>
  <c r="AZ368" i="5" s="1"/>
  <c r="Q376" i="5"/>
  <c r="AZ376" i="5" s="1"/>
  <c r="Q384" i="5"/>
  <c r="AZ384" i="5" s="1"/>
  <c r="Q392" i="5"/>
  <c r="AZ392" i="5" s="1"/>
  <c r="Q400" i="5"/>
  <c r="AZ400" i="5" s="1"/>
  <c r="Q408" i="5"/>
  <c r="AZ408" i="5" s="1"/>
  <c r="Q416" i="5"/>
  <c r="AZ416" i="5" s="1"/>
  <c r="Q424" i="5"/>
  <c r="AZ424" i="5" s="1"/>
  <c r="Q432" i="5"/>
  <c r="AZ432" i="5" s="1"/>
  <c r="Q440" i="5"/>
  <c r="AZ440" i="5" s="1"/>
  <c r="Q448" i="5"/>
  <c r="AZ448" i="5" s="1"/>
  <c r="Q456" i="5"/>
  <c r="AZ456" i="5" s="1"/>
  <c r="Q464" i="5"/>
  <c r="AZ464" i="5" s="1"/>
  <c r="W14" i="5"/>
  <c r="BC14" i="5" s="1"/>
  <c r="U501" i="5"/>
  <c r="BB501" i="5" s="1"/>
  <c r="U38" i="5"/>
  <c r="BB38" i="5" s="1"/>
  <c r="S133" i="5"/>
  <c r="BA133" i="5" s="1"/>
  <c r="S199" i="5"/>
  <c r="BA199" i="5" s="1"/>
  <c r="S249" i="5"/>
  <c r="BA249" i="5" s="1"/>
  <c r="S302" i="5"/>
  <c r="BA302" i="5" s="1"/>
  <c r="S337" i="5"/>
  <c r="BA337" i="5" s="1"/>
  <c r="S359" i="5"/>
  <c r="BA359" i="5" s="1"/>
  <c r="S382" i="5"/>
  <c r="BA382" i="5" s="1"/>
  <c r="S401" i="5"/>
  <c r="BA401" i="5" s="1"/>
  <c r="S423" i="5"/>
  <c r="BA423" i="5" s="1"/>
  <c r="S446" i="5"/>
  <c r="BA446" i="5" s="1"/>
  <c r="S465" i="5"/>
  <c r="BA465" i="5" s="1"/>
  <c r="S487" i="5"/>
  <c r="BA487" i="5" s="1"/>
  <c r="S510" i="5"/>
  <c r="BA510" i="5" s="1"/>
  <c r="S529" i="5"/>
  <c r="BA529" i="5" s="1"/>
  <c r="S551" i="5"/>
  <c r="BA551" i="5" s="1"/>
  <c r="S574" i="5"/>
  <c r="BA574" i="5" s="1"/>
  <c r="S593" i="5"/>
  <c r="BA593" i="5" s="1"/>
  <c r="S615" i="5"/>
  <c r="BA615" i="5" s="1"/>
  <c r="S638" i="5"/>
  <c r="BA638" i="5" s="1"/>
  <c r="S657" i="5"/>
  <c r="BA657" i="5" s="1"/>
  <c r="S679" i="5"/>
  <c r="BA679" i="5" s="1"/>
  <c r="S702" i="5"/>
  <c r="BA702" i="5" s="1"/>
  <c r="S721" i="5"/>
  <c r="BA721" i="5" s="1"/>
  <c r="S24" i="5"/>
  <c r="BA24" i="5" s="1"/>
  <c r="S47" i="5"/>
  <c r="BA47" i="5" s="1"/>
  <c r="S66" i="5"/>
  <c r="BA66" i="5" s="1"/>
  <c r="S82" i="5"/>
  <c r="BA82" i="5" s="1"/>
  <c r="S96" i="5"/>
  <c r="BA96" i="5" s="1"/>
  <c r="S107" i="5"/>
  <c r="BA107" i="5" s="1"/>
  <c r="S121" i="5"/>
  <c r="BA121" i="5" s="1"/>
  <c r="Q15" i="5"/>
  <c r="AZ15" i="5" s="1"/>
  <c r="Q26" i="5"/>
  <c r="AZ26" i="5" s="1"/>
  <c r="Q40" i="5"/>
  <c r="AZ40" i="5" s="1"/>
  <c r="Q51" i="5"/>
  <c r="AZ51" i="5" s="1"/>
  <c r="Q65" i="5"/>
  <c r="AZ65" i="5" s="1"/>
  <c r="Q79" i="5"/>
  <c r="AZ79" i="5" s="1"/>
  <c r="Q90" i="5"/>
  <c r="AZ90" i="5" s="1"/>
  <c r="Q103" i="5"/>
  <c r="AZ103" i="5" s="1"/>
  <c r="Q113" i="5"/>
  <c r="AZ113" i="5" s="1"/>
  <c r="Q121" i="5"/>
  <c r="AZ121" i="5" s="1"/>
  <c r="Q129" i="5"/>
  <c r="AZ129" i="5" s="1"/>
  <c r="Q137" i="5"/>
  <c r="AZ137" i="5" s="1"/>
  <c r="Q145" i="5"/>
  <c r="AZ145" i="5" s="1"/>
  <c r="Q153" i="5"/>
  <c r="AZ153" i="5" s="1"/>
  <c r="Q161" i="5"/>
  <c r="AZ161" i="5" s="1"/>
  <c r="Q169" i="5"/>
  <c r="AZ169" i="5" s="1"/>
  <c r="Q177" i="5"/>
  <c r="AZ177" i="5" s="1"/>
  <c r="Q185" i="5"/>
  <c r="AZ185" i="5" s="1"/>
  <c r="Q193" i="5"/>
  <c r="AZ193" i="5" s="1"/>
  <c r="Q201" i="5"/>
  <c r="AZ201" i="5" s="1"/>
  <c r="Q209" i="5"/>
  <c r="AZ209" i="5" s="1"/>
  <c r="Q217" i="5"/>
  <c r="AZ217" i="5" s="1"/>
  <c r="Q225" i="5"/>
  <c r="AZ225" i="5" s="1"/>
  <c r="Q233" i="5"/>
  <c r="AZ233" i="5" s="1"/>
  <c r="Q241" i="5"/>
  <c r="AZ241" i="5" s="1"/>
  <c r="Q249" i="5"/>
  <c r="AZ249" i="5" s="1"/>
  <c r="Q257" i="5"/>
  <c r="AZ257" i="5" s="1"/>
  <c r="Q265" i="5"/>
  <c r="AZ265" i="5" s="1"/>
  <c r="Q273" i="5"/>
  <c r="AZ273" i="5" s="1"/>
  <c r="Q281" i="5"/>
  <c r="AZ281" i="5" s="1"/>
  <c r="Q289" i="5"/>
  <c r="AZ289" i="5" s="1"/>
  <c r="Q297" i="5"/>
  <c r="AZ297" i="5" s="1"/>
  <c r="Q305" i="5"/>
  <c r="AZ305" i="5" s="1"/>
  <c r="Q313" i="5"/>
  <c r="AZ313" i="5" s="1"/>
  <c r="Q321" i="5"/>
  <c r="AZ321" i="5" s="1"/>
  <c r="Q329" i="5"/>
  <c r="AZ329" i="5" s="1"/>
  <c r="Q337" i="5"/>
  <c r="AZ337" i="5" s="1"/>
  <c r="Q345" i="5"/>
  <c r="AZ345" i="5" s="1"/>
  <c r="Q353" i="5"/>
  <c r="AZ353" i="5" s="1"/>
  <c r="Q361" i="5"/>
  <c r="AZ361" i="5" s="1"/>
  <c r="Q369" i="5"/>
  <c r="AZ369" i="5" s="1"/>
  <c r="Q377" i="5"/>
  <c r="AZ377" i="5" s="1"/>
  <c r="Q385" i="5"/>
  <c r="AZ385" i="5" s="1"/>
  <c r="Q393" i="5"/>
  <c r="AZ393" i="5" s="1"/>
  <c r="Q401" i="5"/>
  <c r="AZ401" i="5" s="1"/>
  <c r="Q409" i="5"/>
  <c r="AZ409" i="5" s="1"/>
  <c r="Q417" i="5"/>
  <c r="AZ417" i="5" s="1"/>
  <c r="Q425" i="5"/>
  <c r="AZ425" i="5" s="1"/>
  <c r="Q433" i="5"/>
  <c r="AZ433" i="5" s="1"/>
  <c r="Q441" i="5"/>
  <c r="AZ441" i="5" s="1"/>
  <c r="Q449" i="5"/>
  <c r="AZ449" i="5" s="1"/>
  <c r="Q457" i="5"/>
  <c r="AZ457" i="5" s="1"/>
  <c r="W78" i="5"/>
  <c r="BC78" i="5" s="1"/>
  <c r="U509" i="5"/>
  <c r="BB509" i="5" s="1"/>
  <c r="U46" i="5"/>
  <c r="BB46" i="5" s="1"/>
  <c r="S135" i="5"/>
  <c r="BA135" i="5" s="1"/>
  <c r="S200" i="5"/>
  <c r="BA200" i="5" s="1"/>
  <c r="S253" i="5"/>
  <c r="BA253" i="5" s="1"/>
  <c r="S303" i="5"/>
  <c r="BA303" i="5" s="1"/>
  <c r="S342" i="5"/>
  <c r="BA342" i="5" s="1"/>
  <c r="S361" i="5"/>
  <c r="BA361" i="5" s="1"/>
  <c r="S383" i="5"/>
  <c r="BA383" i="5" s="1"/>
  <c r="S406" i="5"/>
  <c r="BA406" i="5" s="1"/>
  <c r="S425" i="5"/>
  <c r="BA425" i="5" s="1"/>
  <c r="S447" i="5"/>
  <c r="BA447" i="5" s="1"/>
  <c r="S470" i="5"/>
  <c r="BA470" i="5" s="1"/>
  <c r="S489" i="5"/>
  <c r="BA489" i="5" s="1"/>
  <c r="S511" i="5"/>
  <c r="BA511" i="5" s="1"/>
  <c r="S534" i="5"/>
  <c r="BA534" i="5" s="1"/>
  <c r="S553" i="5"/>
  <c r="BA553" i="5" s="1"/>
  <c r="S575" i="5"/>
  <c r="BA575" i="5" s="1"/>
  <c r="S598" i="5"/>
  <c r="BA598" i="5" s="1"/>
  <c r="S617" i="5"/>
  <c r="BA617" i="5" s="1"/>
  <c r="S639" i="5"/>
  <c r="BA639" i="5" s="1"/>
  <c r="S662" i="5"/>
  <c r="BA662" i="5" s="1"/>
  <c r="S681" i="5"/>
  <c r="BA681" i="5" s="1"/>
  <c r="S703" i="5"/>
  <c r="BA703" i="5" s="1"/>
  <c r="S7" i="5"/>
  <c r="BA7" i="5" s="1"/>
  <c r="S26" i="5"/>
  <c r="BA26" i="5" s="1"/>
  <c r="S48" i="5"/>
  <c r="BA48" i="5" s="1"/>
  <c r="S71" i="5"/>
  <c r="BA71" i="5" s="1"/>
  <c r="S83" i="5"/>
  <c r="BA83" i="5" s="1"/>
  <c r="S97" i="5"/>
  <c r="BA97" i="5" s="1"/>
  <c r="S111" i="5"/>
  <c r="BA111" i="5" s="1"/>
  <c r="S122" i="5"/>
  <c r="BA122" i="5" s="1"/>
  <c r="Q16" i="5"/>
  <c r="AZ16" i="5" s="1"/>
  <c r="Q27" i="5"/>
  <c r="AZ27" i="5" s="1"/>
  <c r="Q41" i="5"/>
  <c r="AZ41" i="5" s="1"/>
  <c r="Q55" i="5"/>
  <c r="AZ55" i="5" s="1"/>
  <c r="Q66" i="5"/>
  <c r="AZ66" i="5" s="1"/>
  <c r="Q80" i="5"/>
  <c r="AZ80" i="5" s="1"/>
  <c r="Q91" i="5"/>
  <c r="AZ91" i="5" s="1"/>
  <c r="Q104" i="5"/>
  <c r="AZ104" i="5" s="1"/>
  <c r="Q114" i="5"/>
  <c r="AZ114" i="5" s="1"/>
  <c r="Q122" i="5"/>
  <c r="AZ122" i="5" s="1"/>
  <c r="Q130" i="5"/>
  <c r="AZ130" i="5" s="1"/>
  <c r="Q138" i="5"/>
  <c r="AZ138" i="5" s="1"/>
  <c r="Q146" i="5"/>
  <c r="AZ146" i="5" s="1"/>
  <c r="Q154" i="5"/>
  <c r="AZ154" i="5" s="1"/>
  <c r="Q162" i="5"/>
  <c r="AZ162" i="5" s="1"/>
  <c r="Q170" i="5"/>
  <c r="AZ170" i="5" s="1"/>
  <c r="Q178" i="5"/>
  <c r="AZ178" i="5" s="1"/>
  <c r="Q186" i="5"/>
  <c r="AZ186" i="5" s="1"/>
  <c r="Q194" i="5"/>
  <c r="AZ194" i="5" s="1"/>
  <c r="Q202" i="5"/>
  <c r="AZ202" i="5" s="1"/>
  <c r="Q210" i="5"/>
  <c r="AZ210" i="5" s="1"/>
  <c r="Q218" i="5"/>
  <c r="AZ218" i="5" s="1"/>
  <c r="Q226" i="5"/>
  <c r="AZ226" i="5" s="1"/>
  <c r="Q234" i="5"/>
  <c r="AZ234" i="5" s="1"/>
  <c r="Q242" i="5"/>
  <c r="AZ242" i="5" s="1"/>
  <c r="Q250" i="5"/>
  <c r="AZ250" i="5" s="1"/>
  <c r="Q258" i="5"/>
  <c r="AZ258" i="5" s="1"/>
  <c r="Q266" i="5"/>
  <c r="AZ266" i="5" s="1"/>
  <c r="Q274" i="5"/>
  <c r="AZ274" i="5" s="1"/>
  <c r="Q282" i="5"/>
  <c r="AZ282" i="5" s="1"/>
  <c r="Q290" i="5"/>
  <c r="AZ290" i="5" s="1"/>
  <c r="Q298" i="5"/>
  <c r="AZ298" i="5" s="1"/>
  <c r="Q306" i="5"/>
  <c r="AZ306" i="5" s="1"/>
  <c r="Q314" i="5"/>
  <c r="AZ314" i="5" s="1"/>
  <c r="Q322" i="5"/>
  <c r="AZ322" i="5" s="1"/>
  <c r="Q330" i="5"/>
  <c r="AZ330" i="5" s="1"/>
  <c r="Q338" i="5"/>
  <c r="AZ338" i="5" s="1"/>
  <c r="Q346" i="5"/>
  <c r="AZ346" i="5" s="1"/>
  <c r="Q354" i="5"/>
  <c r="AZ354" i="5" s="1"/>
  <c r="Q362" i="5"/>
  <c r="AZ362" i="5" s="1"/>
  <c r="Q370" i="5"/>
  <c r="AZ370" i="5" s="1"/>
  <c r="Q378" i="5"/>
  <c r="AZ378" i="5" s="1"/>
  <c r="Q386" i="5"/>
  <c r="AZ386" i="5" s="1"/>
  <c r="Q394" i="5"/>
  <c r="AZ394" i="5" s="1"/>
  <c r="Q402" i="5"/>
  <c r="AZ402" i="5" s="1"/>
  <c r="Q410" i="5"/>
  <c r="AZ410" i="5" s="1"/>
  <c r="Q418" i="5"/>
  <c r="AZ418" i="5" s="1"/>
  <c r="Q426" i="5"/>
  <c r="AZ426" i="5" s="1"/>
  <c r="Q434" i="5"/>
  <c r="AZ434" i="5" s="1"/>
  <c r="Q442" i="5"/>
  <c r="AZ442" i="5" s="1"/>
  <c r="Q450" i="5"/>
  <c r="AZ450" i="5" s="1"/>
  <c r="Q458" i="5"/>
  <c r="AZ458" i="5" s="1"/>
  <c r="U255" i="5"/>
  <c r="BB255" i="5" s="1"/>
  <c r="U565" i="5"/>
  <c r="BB565" i="5" s="1"/>
  <c r="U70" i="5"/>
  <c r="BB70" i="5" s="1"/>
  <c r="S153" i="5"/>
  <c r="BA153" i="5" s="1"/>
  <c r="S213" i="5"/>
  <c r="BA213" i="5" s="1"/>
  <c r="S263" i="5"/>
  <c r="BA263" i="5" s="1"/>
  <c r="S313" i="5"/>
  <c r="BA313" i="5" s="1"/>
  <c r="S343" i="5"/>
  <c r="BA343" i="5" s="1"/>
  <c r="S366" i="5"/>
  <c r="BA366" i="5" s="1"/>
  <c r="S385" i="5"/>
  <c r="BA385" i="5" s="1"/>
  <c r="S407" i="5"/>
  <c r="BA407" i="5" s="1"/>
  <c r="S430" i="5"/>
  <c r="BA430" i="5" s="1"/>
  <c r="S449" i="5"/>
  <c r="BA449" i="5" s="1"/>
  <c r="S471" i="5"/>
  <c r="BA471" i="5" s="1"/>
  <c r="S494" i="5"/>
  <c r="BA494" i="5" s="1"/>
  <c r="S513" i="5"/>
  <c r="BA513" i="5" s="1"/>
  <c r="S535" i="5"/>
  <c r="BA535" i="5" s="1"/>
  <c r="S558" i="5"/>
  <c r="BA558" i="5" s="1"/>
  <c r="S577" i="5"/>
  <c r="BA577" i="5" s="1"/>
  <c r="S599" i="5"/>
  <c r="BA599" i="5" s="1"/>
  <c r="S622" i="5"/>
  <c r="BA622" i="5" s="1"/>
  <c r="S641" i="5"/>
  <c r="BA641" i="5" s="1"/>
  <c r="S663" i="5"/>
  <c r="BA663" i="5" s="1"/>
  <c r="S686" i="5"/>
  <c r="BA686" i="5" s="1"/>
  <c r="S705" i="5"/>
  <c r="BA705" i="5" s="1"/>
  <c r="S8" i="5"/>
  <c r="BA8" i="5" s="1"/>
  <c r="S31" i="5"/>
  <c r="BA31" i="5" s="1"/>
  <c r="U269" i="5"/>
  <c r="BB269" i="5" s="1"/>
  <c r="U573" i="5"/>
  <c r="BB573" i="5" s="1"/>
  <c r="U72" i="5"/>
  <c r="BB72" i="5" s="1"/>
  <c r="S157" i="5"/>
  <c r="BA157" i="5" s="1"/>
  <c r="S214" i="5"/>
  <c r="BA214" i="5" s="1"/>
  <c r="S264" i="5"/>
  <c r="BA264" i="5" s="1"/>
  <c r="S317" i="5"/>
  <c r="BA317" i="5" s="1"/>
  <c r="S345" i="5"/>
  <c r="BA345" i="5" s="1"/>
  <c r="S367" i="5"/>
  <c r="BA367" i="5" s="1"/>
  <c r="S390" i="5"/>
  <c r="BA390" i="5" s="1"/>
  <c r="S409" i="5"/>
  <c r="BA409" i="5" s="1"/>
  <c r="S431" i="5"/>
  <c r="BA431" i="5" s="1"/>
  <c r="S454" i="5"/>
  <c r="BA454" i="5" s="1"/>
  <c r="S473" i="5"/>
  <c r="BA473" i="5" s="1"/>
  <c r="S495" i="5"/>
  <c r="BA495" i="5" s="1"/>
  <c r="S518" i="5"/>
  <c r="BA518" i="5" s="1"/>
  <c r="S537" i="5"/>
  <c r="BA537" i="5" s="1"/>
  <c r="S559" i="5"/>
  <c r="BA559" i="5" s="1"/>
  <c r="S582" i="5"/>
  <c r="BA582" i="5" s="1"/>
  <c r="S601" i="5"/>
  <c r="BA601" i="5" s="1"/>
  <c r="S623" i="5"/>
  <c r="BA623" i="5" s="1"/>
  <c r="S646" i="5"/>
  <c r="BA646" i="5" s="1"/>
  <c r="S665" i="5"/>
  <c r="BA665" i="5" s="1"/>
  <c r="S687" i="5"/>
  <c r="BA687" i="5" s="1"/>
  <c r="S710" i="5"/>
  <c r="BA710" i="5" s="1"/>
  <c r="S10" i="5"/>
  <c r="BA10" i="5" s="1"/>
  <c r="S32" i="5"/>
  <c r="BA32" i="5" s="1"/>
  <c r="S55" i="5"/>
  <c r="BA55" i="5" s="1"/>
  <c r="S74" i="5"/>
  <c r="BA74" i="5" s="1"/>
  <c r="S88" i="5"/>
  <c r="BA88" i="5" s="1"/>
  <c r="S99" i="5"/>
  <c r="BA99" i="5" s="1"/>
  <c r="S113" i="5"/>
  <c r="BA113" i="5" s="1"/>
  <c r="Q7" i="5"/>
  <c r="AZ7" i="5" s="1"/>
  <c r="Q18" i="5"/>
  <c r="AZ18" i="5" s="1"/>
  <c r="Q32" i="5"/>
  <c r="AZ32" i="5" s="1"/>
  <c r="Q43" i="5"/>
  <c r="AZ43" i="5" s="1"/>
  <c r="Q57" i="5"/>
  <c r="AZ57" i="5" s="1"/>
  <c r="Q71" i="5"/>
  <c r="AZ71" i="5" s="1"/>
  <c r="Q82" i="5"/>
  <c r="AZ82" i="5" s="1"/>
  <c r="Q96" i="5"/>
  <c r="AZ96" i="5" s="1"/>
  <c r="Q106" i="5"/>
  <c r="AZ106" i="5" s="1"/>
  <c r="Q116" i="5"/>
  <c r="AZ116" i="5" s="1"/>
  <c r="Q124" i="5"/>
  <c r="AZ124" i="5" s="1"/>
  <c r="Q132" i="5"/>
  <c r="AZ132" i="5" s="1"/>
  <c r="Q140" i="5"/>
  <c r="AZ140" i="5" s="1"/>
  <c r="Q148" i="5"/>
  <c r="AZ148" i="5" s="1"/>
  <c r="Q156" i="5"/>
  <c r="AZ156" i="5" s="1"/>
  <c r="Q164" i="5"/>
  <c r="AZ164" i="5" s="1"/>
  <c r="Q172" i="5"/>
  <c r="AZ172" i="5" s="1"/>
  <c r="Q180" i="5"/>
  <c r="AZ180" i="5" s="1"/>
  <c r="Q188" i="5"/>
  <c r="AZ188" i="5" s="1"/>
  <c r="Q196" i="5"/>
  <c r="AZ196" i="5" s="1"/>
  <c r="Q204" i="5"/>
  <c r="AZ204" i="5" s="1"/>
  <c r="Q212" i="5"/>
  <c r="AZ212" i="5" s="1"/>
  <c r="Q220" i="5"/>
  <c r="AZ220" i="5" s="1"/>
  <c r="Q228" i="5"/>
  <c r="AZ228" i="5" s="1"/>
  <c r="Q236" i="5"/>
  <c r="AZ236" i="5" s="1"/>
  <c r="Q244" i="5"/>
  <c r="AZ244" i="5" s="1"/>
  <c r="Q252" i="5"/>
  <c r="AZ252" i="5" s="1"/>
  <c r="Q260" i="5"/>
  <c r="AZ260" i="5" s="1"/>
  <c r="Q268" i="5"/>
  <c r="AZ268" i="5" s="1"/>
  <c r="Q276" i="5"/>
  <c r="AZ276" i="5" s="1"/>
  <c r="Q284" i="5"/>
  <c r="AZ284" i="5" s="1"/>
  <c r="Q292" i="5"/>
  <c r="AZ292" i="5" s="1"/>
  <c r="Q300" i="5"/>
  <c r="AZ300" i="5" s="1"/>
  <c r="Q308" i="5"/>
  <c r="AZ308" i="5" s="1"/>
  <c r="Q316" i="5"/>
  <c r="AZ316" i="5" s="1"/>
  <c r="Q324" i="5"/>
  <c r="AZ324" i="5" s="1"/>
  <c r="Q332" i="5"/>
  <c r="AZ332" i="5" s="1"/>
  <c r="Q340" i="5"/>
  <c r="AZ340" i="5" s="1"/>
  <c r="Q348" i="5"/>
  <c r="AZ348" i="5" s="1"/>
  <c r="Q356" i="5"/>
  <c r="AZ356" i="5" s="1"/>
  <c r="Q364" i="5"/>
  <c r="AZ364" i="5" s="1"/>
  <c r="Q372" i="5"/>
  <c r="AZ372" i="5" s="1"/>
  <c r="Q380" i="5"/>
  <c r="AZ380" i="5" s="1"/>
  <c r="Q388" i="5"/>
  <c r="AZ388" i="5" s="1"/>
  <c r="Q396" i="5"/>
  <c r="AZ396" i="5" s="1"/>
  <c r="Q404" i="5"/>
  <c r="AZ404" i="5" s="1"/>
  <c r="Q412" i="5"/>
  <c r="AZ412" i="5" s="1"/>
  <c r="Q420" i="5"/>
  <c r="AZ420" i="5" s="1"/>
  <c r="Q428" i="5"/>
  <c r="AZ428" i="5" s="1"/>
  <c r="Q436" i="5"/>
  <c r="AZ436" i="5" s="1"/>
  <c r="Q444" i="5"/>
  <c r="AZ444" i="5" s="1"/>
  <c r="Q452" i="5"/>
  <c r="AZ452" i="5" s="1"/>
  <c r="Q460" i="5"/>
  <c r="AZ460" i="5" s="1"/>
  <c r="U358" i="5"/>
  <c r="BB358" i="5" s="1"/>
  <c r="U629" i="5"/>
  <c r="BB629" i="5" s="1"/>
  <c r="U90" i="5"/>
  <c r="BB90" i="5" s="1"/>
  <c r="S174" i="5"/>
  <c r="BA174" i="5" s="1"/>
  <c r="S224" i="5"/>
  <c r="BA224" i="5" s="1"/>
  <c r="S277" i="5"/>
  <c r="BA277" i="5" s="1"/>
  <c r="S326" i="5"/>
  <c r="BA326" i="5" s="1"/>
  <c r="S350" i="5"/>
  <c r="BA350" i="5" s="1"/>
  <c r="S369" i="5"/>
  <c r="BA369" i="5" s="1"/>
  <c r="S391" i="5"/>
  <c r="BA391" i="5" s="1"/>
  <c r="S414" i="5"/>
  <c r="BA414" i="5" s="1"/>
  <c r="S433" i="5"/>
  <c r="BA433" i="5" s="1"/>
  <c r="S455" i="5"/>
  <c r="BA455" i="5" s="1"/>
  <c r="S478" i="5"/>
  <c r="BA478" i="5" s="1"/>
  <c r="S497" i="5"/>
  <c r="BA497" i="5" s="1"/>
  <c r="S519" i="5"/>
  <c r="BA519" i="5" s="1"/>
  <c r="S542" i="5"/>
  <c r="BA542" i="5" s="1"/>
  <c r="S561" i="5"/>
  <c r="BA561" i="5" s="1"/>
  <c r="S583" i="5"/>
  <c r="BA583" i="5" s="1"/>
  <c r="S606" i="5"/>
  <c r="BA606" i="5" s="1"/>
  <c r="S625" i="5"/>
  <c r="BA625" i="5" s="1"/>
  <c r="S647" i="5"/>
  <c r="BA647" i="5" s="1"/>
  <c r="S670" i="5"/>
  <c r="BA670" i="5" s="1"/>
  <c r="S689" i="5"/>
  <c r="BA689" i="5" s="1"/>
  <c r="S711" i="5"/>
  <c r="BA711" i="5" s="1"/>
  <c r="S15" i="5"/>
  <c r="BA15" i="5" s="1"/>
  <c r="S34" i="5"/>
  <c r="BA34" i="5" s="1"/>
  <c r="S56" i="5"/>
  <c r="BA56" i="5" s="1"/>
  <c r="S75" i="5"/>
  <c r="BA75" i="5" s="1"/>
  <c r="S89" i="5"/>
  <c r="BA89" i="5" s="1"/>
  <c r="S103" i="5"/>
  <c r="BA103" i="5" s="1"/>
  <c r="S114" i="5"/>
  <c r="BA114" i="5" s="1"/>
  <c r="Q8" i="5"/>
  <c r="AZ8" i="5" s="1"/>
  <c r="Q19" i="5"/>
  <c r="AZ19" i="5" s="1"/>
  <c r="Q33" i="5"/>
  <c r="AZ33" i="5" s="1"/>
  <c r="Q47" i="5"/>
  <c r="AZ47" i="5" s="1"/>
  <c r="Q58" i="5"/>
  <c r="AZ58" i="5" s="1"/>
  <c r="Q72" i="5"/>
  <c r="AZ72" i="5" s="1"/>
  <c r="Q83" i="5"/>
  <c r="AZ83" i="5" s="1"/>
  <c r="Q97" i="5"/>
  <c r="AZ97" i="5" s="1"/>
  <c r="Q107" i="5"/>
  <c r="AZ107" i="5" s="1"/>
  <c r="Q117" i="5"/>
  <c r="AZ117" i="5" s="1"/>
  <c r="Q125" i="5"/>
  <c r="AZ125" i="5" s="1"/>
  <c r="Q133" i="5"/>
  <c r="AZ133" i="5" s="1"/>
  <c r="Q141" i="5"/>
  <c r="AZ141" i="5" s="1"/>
  <c r="Q149" i="5"/>
  <c r="AZ149" i="5" s="1"/>
  <c r="Q157" i="5"/>
  <c r="AZ157" i="5" s="1"/>
  <c r="Q165" i="5"/>
  <c r="AZ165" i="5" s="1"/>
  <c r="Q173" i="5"/>
  <c r="AZ173" i="5" s="1"/>
  <c r="Q181" i="5"/>
  <c r="AZ181" i="5" s="1"/>
  <c r="Q189" i="5"/>
  <c r="AZ189" i="5" s="1"/>
  <c r="Q197" i="5"/>
  <c r="AZ197" i="5" s="1"/>
  <c r="Q205" i="5"/>
  <c r="AZ205" i="5" s="1"/>
  <c r="Q213" i="5"/>
  <c r="AZ213" i="5" s="1"/>
  <c r="Q221" i="5"/>
  <c r="AZ221" i="5" s="1"/>
  <c r="Q229" i="5"/>
  <c r="AZ229" i="5" s="1"/>
  <c r="S327" i="5"/>
  <c r="BA327" i="5" s="1"/>
  <c r="S502" i="5"/>
  <c r="BA502" i="5" s="1"/>
  <c r="S671" i="5"/>
  <c r="BA671" i="5" s="1"/>
  <c r="S79" i="5"/>
  <c r="BA79" i="5" s="1"/>
  <c r="Q9" i="5"/>
  <c r="AZ9" i="5" s="1"/>
  <c r="Q59" i="5"/>
  <c r="AZ59" i="5" s="1"/>
  <c r="Q109" i="5"/>
  <c r="AZ109" i="5" s="1"/>
  <c r="Q142" i="5"/>
  <c r="AZ142" i="5" s="1"/>
  <c r="Q174" i="5"/>
  <c r="AZ174" i="5" s="1"/>
  <c r="Q206" i="5"/>
  <c r="AZ206" i="5" s="1"/>
  <c r="Q237" i="5"/>
  <c r="AZ237" i="5" s="1"/>
  <c r="Q259" i="5"/>
  <c r="AZ259" i="5" s="1"/>
  <c r="Q278" i="5"/>
  <c r="AZ278" i="5" s="1"/>
  <c r="Q301" i="5"/>
  <c r="AZ301" i="5" s="1"/>
  <c r="Q323" i="5"/>
  <c r="AZ323" i="5" s="1"/>
  <c r="Q342" i="5"/>
  <c r="AZ342" i="5" s="1"/>
  <c r="Q365" i="5"/>
  <c r="AZ365" i="5" s="1"/>
  <c r="Q387" i="5"/>
  <c r="AZ387" i="5" s="1"/>
  <c r="Q406" i="5"/>
  <c r="AZ406" i="5" s="1"/>
  <c r="Q429" i="5"/>
  <c r="AZ429" i="5" s="1"/>
  <c r="Q447" i="5"/>
  <c r="AZ447" i="5" s="1"/>
  <c r="Q463" i="5"/>
  <c r="AZ463" i="5" s="1"/>
  <c r="Q472" i="5"/>
  <c r="AZ472" i="5" s="1"/>
  <c r="Q480" i="5"/>
  <c r="AZ480" i="5" s="1"/>
  <c r="Q488" i="5"/>
  <c r="AZ488" i="5" s="1"/>
  <c r="Q496" i="5"/>
  <c r="AZ496" i="5" s="1"/>
  <c r="Q504" i="5"/>
  <c r="AZ504" i="5" s="1"/>
  <c r="Q512" i="5"/>
  <c r="AZ512" i="5" s="1"/>
  <c r="Q520" i="5"/>
  <c r="AZ520" i="5" s="1"/>
  <c r="Q528" i="5"/>
  <c r="AZ528" i="5" s="1"/>
  <c r="Q536" i="5"/>
  <c r="AZ536" i="5" s="1"/>
  <c r="Q544" i="5"/>
  <c r="AZ544" i="5" s="1"/>
  <c r="Q552" i="5"/>
  <c r="AZ552" i="5" s="1"/>
  <c r="Q560" i="5"/>
  <c r="AZ560" i="5" s="1"/>
  <c r="Q568" i="5"/>
  <c r="AZ568" i="5" s="1"/>
  <c r="Q576" i="5"/>
  <c r="AZ576" i="5" s="1"/>
  <c r="Q584" i="5"/>
  <c r="AZ584" i="5" s="1"/>
  <c r="Q592" i="5"/>
  <c r="AZ592" i="5" s="1"/>
  <c r="Q600" i="5"/>
  <c r="AZ600" i="5" s="1"/>
  <c r="Q608" i="5"/>
  <c r="AZ608" i="5" s="1"/>
  <c r="Q616" i="5"/>
  <c r="AZ616" i="5" s="1"/>
  <c r="Q624" i="5"/>
  <c r="AZ624" i="5" s="1"/>
  <c r="Q632" i="5"/>
  <c r="AZ632" i="5" s="1"/>
  <c r="Q640" i="5"/>
  <c r="AZ640" i="5" s="1"/>
  <c r="Q648" i="5"/>
  <c r="AZ648" i="5" s="1"/>
  <c r="Q656" i="5"/>
  <c r="AZ656" i="5" s="1"/>
  <c r="Q664" i="5"/>
  <c r="AZ664" i="5" s="1"/>
  <c r="Q672" i="5"/>
  <c r="AZ672" i="5" s="1"/>
  <c r="Q680" i="5"/>
  <c r="AZ680" i="5" s="1"/>
  <c r="Q688" i="5"/>
  <c r="AZ688" i="5" s="1"/>
  <c r="Q696" i="5"/>
  <c r="AZ696" i="5" s="1"/>
  <c r="Q704" i="5"/>
  <c r="AZ704" i="5" s="1"/>
  <c r="Q712" i="5"/>
  <c r="AZ712" i="5" s="1"/>
  <c r="Q720" i="5"/>
  <c r="AZ720" i="5" s="1"/>
  <c r="M8" i="5"/>
  <c r="M16" i="5"/>
  <c r="M24" i="5"/>
  <c r="M32" i="5"/>
  <c r="M40" i="5"/>
  <c r="M48" i="5"/>
  <c r="M56" i="5"/>
  <c r="M64" i="5"/>
  <c r="M72" i="5"/>
  <c r="M80" i="5"/>
  <c r="M88" i="5"/>
  <c r="M96" i="5"/>
  <c r="M104" i="5"/>
  <c r="M112" i="5"/>
  <c r="M120" i="5"/>
  <c r="M128" i="5"/>
  <c r="M136" i="5"/>
  <c r="M144" i="5"/>
  <c r="M152" i="5"/>
  <c r="M160" i="5"/>
  <c r="M168" i="5"/>
  <c r="M176" i="5"/>
  <c r="M184" i="5"/>
  <c r="M192" i="5"/>
  <c r="M200" i="5"/>
  <c r="M208" i="5"/>
  <c r="M216" i="5"/>
  <c r="M224" i="5"/>
  <c r="M232" i="5"/>
  <c r="M240" i="5"/>
  <c r="M248" i="5"/>
  <c r="M256" i="5"/>
  <c r="M264" i="5"/>
  <c r="M272" i="5"/>
  <c r="M280" i="5"/>
  <c r="M288" i="5"/>
  <c r="M296" i="5"/>
  <c r="M304" i="5"/>
  <c r="S351" i="5"/>
  <c r="BA351" i="5" s="1"/>
  <c r="S521" i="5"/>
  <c r="BA521" i="5" s="1"/>
  <c r="S694" i="5"/>
  <c r="BA694" i="5" s="1"/>
  <c r="S87" i="5"/>
  <c r="BA87" i="5" s="1"/>
  <c r="Q17" i="5"/>
  <c r="AZ17" i="5" s="1"/>
  <c r="Q67" i="5"/>
  <c r="AZ67" i="5" s="1"/>
  <c r="Q115" i="5"/>
  <c r="AZ115" i="5" s="1"/>
  <c r="Q147" i="5"/>
  <c r="AZ147" i="5" s="1"/>
  <c r="Q179" i="5"/>
  <c r="AZ179" i="5" s="1"/>
  <c r="Q211" i="5"/>
  <c r="AZ211" i="5" s="1"/>
  <c r="Q238" i="5"/>
  <c r="AZ238" i="5" s="1"/>
  <c r="Q261" i="5"/>
  <c r="AZ261" i="5" s="1"/>
  <c r="Q283" i="5"/>
  <c r="AZ283" i="5" s="1"/>
  <c r="Q302" i="5"/>
  <c r="AZ302" i="5" s="1"/>
  <c r="Q325" i="5"/>
  <c r="AZ325" i="5" s="1"/>
  <c r="Q347" i="5"/>
  <c r="AZ347" i="5" s="1"/>
  <c r="Q366" i="5"/>
  <c r="AZ366" i="5" s="1"/>
  <c r="Q389" i="5"/>
  <c r="AZ389" i="5" s="1"/>
  <c r="Q411" i="5"/>
  <c r="AZ411" i="5" s="1"/>
  <c r="Q430" i="5"/>
  <c r="AZ430" i="5" s="1"/>
  <c r="Q451" i="5"/>
  <c r="AZ451" i="5" s="1"/>
  <c r="Q465" i="5"/>
  <c r="AZ465" i="5" s="1"/>
  <c r="Q473" i="5"/>
  <c r="AZ473" i="5" s="1"/>
  <c r="Q481" i="5"/>
  <c r="AZ481" i="5" s="1"/>
  <c r="Q489" i="5"/>
  <c r="AZ489" i="5" s="1"/>
  <c r="Q497" i="5"/>
  <c r="AZ497" i="5" s="1"/>
  <c r="Q505" i="5"/>
  <c r="AZ505" i="5" s="1"/>
  <c r="Q513" i="5"/>
  <c r="AZ513" i="5" s="1"/>
  <c r="Q521" i="5"/>
  <c r="AZ521" i="5" s="1"/>
  <c r="Q529" i="5"/>
  <c r="AZ529" i="5" s="1"/>
  <c r="Q537" i="5"/>
  <c r="AZ537" i="5" s="1"/>
  <c r="Q545" i="5"/>
  <c r="AZ545" i="5" s="1"/>
  <c r="Q553" i="5"/>
  <c r="AZ553" i="5" s="1"/>
  <c r="Q561" i="5"/>
  <c r="AZ561" i="5" s="1"/>
  <c r="Q569" i="5"/>
  <c r="AZ569" i="5" s="1"/>
  <c r="Q577" i="5"/>
  <c r="AZ577" i="5" s="1"/>
  <c r="Q585" i="5"/>
  <c r="AZ585" i="5" s="1"/>
  <c r="Q593" i="5"/>
  <c r="AZ593" i="5" s="1"/>
  <c r="Q601" i="5"/>
  <c r="AZ601" i="5" s="1"/>
  <c r="Q609" i="5"/>
  <c r="AZ609" i="5" s="1"/>
  <c r="Q617" i="5"/>
  <c r="AZ617" i="5" s="1"/>
  <c r="Q625" i="5"/>
  <c r="AZ625" i="5" s="1"/>
  <c r="Q633" i="5"/>
  <c r="AZ633" i="5" s="1"/>
  <c r="Q641" i="5"/>
  <c r="AZ641" i="5" s="1"/>
  <c r="Q649" i="5"/>
  <c r="AZ649" i="5" s="1"/>
  <c r="Q657" i="5"/>
  <c r="AZ657" i="5" s="1"/>
  <c r="Q665" i="5"/>
  <c r="AZ665" i="5" s="1"/>
  <c r="Q673" i="5"/>
  <c r="AZ673" i="5" s="1"/>
  <c r="Q681" i="5"/>
  <c r="AZ681" i="5" s="1"/>
  <c r="Q689" i="5"/>
  <c r="AZ689" i="5" s="1"/>
  <c r="Q697" i="5"/>
  <c r="AZ697" i="5" s="1"/>
  <c r="Q705" i="5"/>
  <c r="AZ705" i="5" s="1"/>
  <c r="Q713" i="5"/>
  <c r="AZ713" i="5" s="1"/>
  <c r="Q721" i="5"/>
  <c r="AZ721" i="5" s="1"/>
  <c r="M9" i="5"/>
  <c r="M17" i="5"/>
  <c r="M25" i="5"/>
  <c r="M33" i="5"/>
  <c r="M41" i="5"/>
  <c r="M49" i="5"/>
  <c r="M57" i="5"/>
  <c r="M65" i="5"/>
  <c r="M73" i="5"/>
  <c r="M81" i="5"/>
  <c r="M89" i="5"/>
  <c r="M97" i="5"/>
  <c r="M105" i="5"/>
  <c r="M113" i="5"/>
  <c r="M121" i="5"/>
  <c r="M129" i="5"/>
  <c r="M137" i="5"/>
  <c r="M145" i="5"/>
  <c r="M153" i="5"/>
  <c r="M161" i="5"/>
  <c r="M169" i="5"/>
  <c r="M177" i="5"/>
  <c r="M185" i="5"/>
  <c r="M193" i="5"/>
  <c r="M201" i="5"/>
  <c r="M209" i="5"/>
  <c r="M217" i="5"/>
  <c r="M225" i="5"/>
  <c r="M233" i="5"/>
  <c r="M241" i="5"/>
  <c r="M249" i="5"/>
  <c r="U369" i="5"/>
  <c r="BB369" i="5" s="1"/>
  <c r="S374" i="5"/>
  <c r="BA374" i="5" s="1"/>
  <c r="S543" i="5"/>
  <c r="BA543" i="5" s="1"/>
  <c r="S713" i="5"/>
  <c r="BA713" i="5" s="1"/>
  <c r="S90" i="5"/>
  <c r="BA90" i="5" s="1"/>
  <c r="Q23" i="5"/>
  <c r="AZ23" i="5" s="1"/>
  <c r="Q73" i="5"/>
  <c r="AZ73" i="5" s="1"/>
  <c r="Q118" i="5"/>
  <c r="AZ118" i="5" s="1"/>
  <c r="Q150" i="5"/>
  <c r="AZ150" i="5" s="1"/>
  <c r="Q182" i="5"/>
  <c r="AZ182" i="5" s="1"/>
  <c r="Q214" i="5"/>
  <c r="AZ214" i="5" s="1"/>
  <c r="Q243" i="5"/>
  <c r="AZ243" i="5" s="1"/>
  <c r="Q262" i="5"/>
  <c r="AZ262" i="5" s="1"/>
  <c r="Q285" i="5"/>
  <c r="AZ285" i="5" s="1"/>
  <c r="Q307" i="5"/>
  <c r="AZ307" i="5" s="1"/>
  <c r="Q326" i="5"/>
  <c r="AZ326" i="5" s="1"/>
  <c r="Q349" i="5"/>
  <c r="AZ349" i="5" s="1"/>
  <c r="Q371" i="5"/>
  <c r="AZ371" i="5" s="1"/>
  <c r="Q390" i="5"/>
  <c r="AZ390" i="5" s="1"/>
  <c r="Q413" i="5"/>
  <c r="AZ413" i="5" s="1"/>
  <c r="Q435" i="5"/>
  <c r="AZ435" i="5" s="1"/>
  <c r="Q453" i="5"/>
  <c r="AZ453" i="5" s="1"/>
  <c r="Q466" i="5"/>
  <c r="AZ466" i="5" s="1"/>
  <c r="Q474" i="5"/>
  <c r="AZ474" i="5" s="1"/>
  <c r="Q482" i="5"/>
  <c r="AZ482" i="5" s="1"/>
  <c r="Q490" i="5"/>
  <c r="AZ490" i="5" s="1"/>
  <c r="Q498" i="5"/>
  <c r="AZ498" i="5" s="1"/>
  <c r="Q506" i="5"/>
  <c r="AZ506" i="5" s="1"/>
  <c r="Q514" i="5"/>
  <c r="AZ514" i="5" s="1"/>
  <c r="Q522" i="5"/>
  <c r="AZ522" i="5" s="1"/>
  <c r="Q530" i="5"/>
  <c r="AZ530" i="5" s="1"/>
  <c r="Q538" i="5"/>
  <c r="AZ538" i="5" s="1"/>
  <c r="Q546" i="5"/>
  <c r="AZ546" i="5" s="1"/>
  <c r="Q554" i="5"/>
  <c r="AZ554" i="5" s="1"/>
  <c r="Q562" i="5"/>
  <c r="AZ562" i="5" s="1"/>
  <c r="Q570" i="5"/>
  <c r="AZ570" i="5" s="1"/>
  <c r="Q578" i="5"/>
  <c r="AZ578" i="5" s="1"/>
  <c r="Q586" i="5"/>
  <c r="AZ586" i="5" s="1"/>
  <c r="Q594" i="5"/>
  <c r="AZ594" i="5" s="1"/>
  <c r="Q602" i="5"/>
  <c r="AZ602" i="5" s="1"/>
  <c r="Q610" i="5"/>
  <c r="AZ610" i="5" s="1"/>
  <c r="Q618" i="5"/>
  <c r="AZ618" i="5" s="1"/>
  <c r="Q626" i="5"/>
  <c r="AZ626" i="5" s="1"/>
  <c r="Q634" i="5"/>
  <c r="AZ634" i="5" s="1"/>
  <c r="Q642" i="5"/>
  <c r="AZ642" i="5" s="1"/>
  <c r="Q650" i="5"/>
  <c r="AZ650" i="5" s="1"/>
  <c r="Q658" i="5"/>
  <c r="AZ658" i="5" s="1"/>
  <c r="Q666" i="5"/>
  <c r="AZ666" i="5" s="1"/>
  <c r="Q674" i="5"/>
  <c r="AZ674" i="5" s="1"/>
  <c r="Q682" i="5"/>
  <c r="AZ682" i="5" s="1"/>
  <c r="Q690" i="5"/>
  <c r="AZ690" i="5" s="1"/>
  <c r="Q698" i="5"/>
  <c r="AZ698" i="5" s="1"/>
  <c r="Q706" i="5"/>
  <c r="AZ706" i="5" s="1"/>
  <c r="Q714" i="5"/>
  <c r="AZ714" i="5" s="1"/>
  <c r="Q722" i="5"/>
  <c r="AZ722" i="5" s="1"/>
  <c r="M10" i="5"/>
  <c r="M18" i="5"/>
  <c r="M26" i="5"/>
  <c r="M34" i="5"/>
  <c r="M42" i="5"/>
  <c r="M50" i="5"/>
  <c r="M58" i="5"/>
  <c r="M66" i="5"/>
  <c r="M74" i="5"/>
  <c r="M82" i="5"/>
  <c r="M90" i="5"/>
  <c r="M98" i="5"/>
  <c r="M106" i="5"/>
  <c r="M114" i="5"/>
  <c r="M122" i="5"/>
  <c r="M130" i="5"/>
  <c r="M138" i="5"/>
  <c r="M146" i="5"/>
  <c r="M154" i="5"/>
  <c r="M162" i="5"/>
  <c r="M170" i="5"/>
  <c r="M178" i="5"/>
  <c r="M186" i="5"/>
  <c r="M194" i="5"/>
  <c r="M202" i="5"/>
  <c r="M210" i="5"/>
  <c r="M218" i="5"/>
  <c r="M226" i="5"/>
  <c r="M234" i="5"/>
  <c r="M242" i="5"/>
  <c r="M250" i="5"/>
  <c r="M258" i="5"/>
  <c r="M266" i="5"/>
  <c r="M274" i="5"/>
  <c r="M282" i="5"/>
  <c r="M290" i="5"/>
  <c r="M298" i="5"/>
  <c r="M306" i="5"/>
  <c r="M314" i="5"/>
  <c r="M322" i="5"/>
  <c r="M330" i="5"/>
  <c r="M338" i="5"/>
  <c r="M346" i="5"/>
  <c r="M354" i="5"/>
  <c r="M362" i="5"/>
  <c r="M370" i="5"/>
  <c r="M378" i="5"/>
  <c r="M386" i="5"/>
  <c r="M394" i="5"/>
  <c r="M402" i="5"/>
  <c r="M410" i="5"/>
  <c r="M418" i="5"/>
  <c r="M426" i="5"/>
  <c r="M434" i="5"/>
  <c r="M442" i="5"/>
  <c r="M450" i="5"/>
  <c r="M458" i="5"/>
  <c r="M466" i="5"/>
  <c r="M474" i="5"/>
  <c r="M482" i="5"/>
  <c r="M490" i="5"/>
  <c r="M498" i="5"/>
  <c r="M506" i="5"/>
  <c r="M514" i="5"/>
  <c r="M522" i="5"/>
  <c r="U637" i="5"/>
  <c r="BB637" i="5" s="1"/>
  <c r="S393" i="5"/>
  <c r="BA393" i="5" s="1"/>
  <c r="S566" i="5"/>
  <c r="BA566" i="5" s="1"/>
  <c r="S16" i="5"/>
  <c r="BA16" i="5" s="1"/>
  <c r="S98" i="5"/>
  <c r="BA98" i="5" s="1"/>
  <c r="Q31" i="5"/>
  <c r="AZ31" i="5" s="1"/>
  <c r="Q81" i="5"/>
  <c r="AZ81" i="5" s="1"/>
  <c r="Q123" i="5"/>
  <c r="AZ123" i="5" s="1"/>
  <c r="Q155" i="5"/>
  <c r="AZ155" i="5" s="1"/>
  <c r="Q187" i="5"/>
  <c r="AZ187" i="5" s="1"/>
  <c r="Q219" i="5"/>
  <c r="AZ219" i="5" s="1"/>
  <c r="Q245" i="5"/>
  <c r="AZ245" i="5" s="1"/>
  <c r="Q267" i="5"/>
  <c r="AZ267" i="5" s="1"/>
  <c r="Q286" i="5"/>
  <c r="AZ286" i="5" s="1"/>
  <c r="Q309" i="5"/>
  <c r="AZ309" i="5" s="1"/>
  <c r="Q331" i="5"/>
  <c r="AZ331" i="5" s="1"/>
  <c r="Q350" i="5"/>
  <c r="AZ350" i="5" s="1"/>
  <c r="Q373" i="5"/>
  <c r="AZ373" i="5" s="1"/>
  <c r="Q395" i="5"/>
  <c r="AZ395" i="5" s="1"/>
  <c r="Q414" i="5"/>
  <c r="AZ414" i="5" s="1"/>
  <c r="Q437" i="5"/>
  <c r="AZ437" i="5" s="1"/>
  <c r="Q454" i="5"/>
  <c r="AZ454" i="5" s="1"/>
  <c r="Q467" i="5"/>
  <c r="AZ467" i="5" s="1"/>
  <c r="Q475" i="5"/>
  <c r="AZ475" i="5" s="1"/>
  <c r="Q483" i="5"/>
  <c r="AZ483" i="5" s="1"/>
  <c r="Q491" i="5"/>
  <c r="AZ491" i="5" s="1"/>
  <c r="Q499" i="5"/>
  <c r="AZ499" i="5" s="1"/>
  <c r="Q507" i="5"/>
  <c r="AZ507" i="5" s="1"/>
  <c r="Q515" i="5"/>
  <c r="AZ515" i="5" s="1"/>
  <c r="Q523" i="5"/>
  <c r="AZ523" i="5" s="1"/>
  <c r="Q531" i="5"/>
  <c r="AZ531" i="5" s="1"/>
  <c r="Q539" i="5"/>
  <c r="AZ539" i="5" s="1"/>
  <c r="Q547" i="5"/>
  <c r="AZ547" i="5" s="1"/>
  <c r="Q555" i="5"/>
  <c r="AZ555" i="5" s="1"/>
  <c r="Q563" i="5"/>
  <c r="AZ563" i="5" s="1"/>
  <c r="Q571" i="5"/>
  <c r="AZ571" i="5" s="1"/>
  <c r="Q579" i="5"/>
  <c r="AZ579" i="5" s="1"/>
  <c r="Q587" i="5"/>
  <c r="AZ587" i="5" s="1"/>
  <c r="Q595" i="5"/>
  <c r="AZ595" i="5" s="1"/>
  <c r="Q603" i="5"/>
  <c r="AZ603" i="5" s="1"/>
  <c r="Q611" i="5"/>
  <c r="AZ611" i="5" s="1"/>
  <c r="Q619" i="5"/>
  <c r="AZ619" i="5" s="1"/>
  <c r="Q627" i="5"/>
  <c r="AZ627" i="5" s="1"/>
  <c r="Q635" i="5"/>
  <c r="AZ635" i="5" s="1"/>
  <c r="Q643" i="5"/>
  <c r="AZ643" i="5" s="1"/>
  <c r="Q651" i="5"/>
  <c r="AZ651" i="5" s="1"/>
  <c r="Q659" i="5"/>
  <c r="AZ659" i="5" s="1"/>
  <c r="Q667" i="5"/>
  <c r="AZ667" i="5" s="1"/>
  <c r="Q675" i="5"/>
  <c r="AZ675" i="5" s="1"/>
  <c r="Q683" i="5"/>
  <c r="AZ683" i="5" s="1"/>
  <c r="Q691" i="5"/>
  <c r="AZ691" i="5" s="1"/>
  <c r="Q699" i="5"/>
  <c r="AZ699" i="5" s="1"/>
  <c r="Q707" i="5"/>
  <c r="AZ707" i="5" s="1"/>
  <c r="Q715" i="5"/>
  <c r="AZ715" i="5" s="1"/>
  <c r="Q3" i="5"/>
  <c r="AZ3" i="5" s="1"/>
  <c r="M11" i="5"/>
  <c r="M19" i="5"/>
  <c r="M27" i="5"/>
  <c r="M35" i="5"/>
  <c r="M43" i="5"/>
  <c r="M51" i="5"/>
  <c r="M59" i="5"/>
  <c r="M67" i="5"/>
  <c r="M75" i="5"/>
  <c r="M83" i="5"/>
  <c r="M91" i="5"/>
  <c r="M99" i="5"/>
  <c r="M107" i="5"/>
  <c r="M115" i="5"/>
  <c r="M123" i="5"/>
  <c r="M131" i="5"/>
  <c r="M139" i="5"/>
  <c r="M147" i="5"/>
  <c r="M155" i="5"/>
  <c r="M163" i="5"/>
  <c r="M171" i="5"/>
  <c r="M179" i="5"/>
  <c r="M187" i="5"/>
  <c r="M195" i="5"/>
  <c r="M203" i="5"/>
  <c r="M211" i="5"/>
  <c r="M219" i="5"/>
  <c r="M227" i="5"/>
  <c r="M235" i="5"/>
  <c r="M243" i="5"/>
  <c r="M251" i="5"/>
  <c r="U94" i="5"/>
  <c r="BB94" i="5" s="1"/>
  <c r="S415" i="5"/>
  <c r="BA415" i="5" s="1"/>
  <c r="S585" i="5"/>
  <c r="BA585" i="5" s="1"/>
  <c r="S39" i="5"/>
  <c r="BA39" i="5" s="1"/>
  <c r="S104" i="5"/>
  <c r="BA104" i="5" s="1"/>
  <c r="Q34" i="5"/>
  <c r="AZ34" i="5" s="1"/>
  <c r="Q87" i="5"/>
  <c r="AZ87" i="5" s="1"/>
  <c r="Q126" i="5"/>
  <c r="AZ126" i="5" s="1"/>
  <c r="Q158" i="5"/>
  <c r="AZ158" i="5" s="1"/>
  <c r="Q190" i="5"/>
  <c r="AZ190" i="5" s="1"/>
  <c r="Q222" i="5"/>
  <c r="AZ222" i="5" s="1"/>
  <c r="Q246" i="5"/>
  <c r="AZ246" i="5" s="1"/>
  <c r="Q269" i="5"/>
  <c r="AZ269" i="5" s="1"/>
  <c r="Q291" i="5"/>
  <c r="AZ291" i="5" s="1"/>
  <c r="Q310" i="5"/>
  <c r="AZ310" i="5" s="1"/>
  <c r="Q333" i="5"/>
  <c r="AZ333" i="5" s="1"/>
  <c r="Q355" i="5"/>
  <c r="AZ355" i="5" s="1"/>
  <c r="Q374" i="5"/>
  <c r="AZ374" i="5" s="1"/>
  <c r="Q397" i="5"/>
  <c r="AZ397" i="5" s="1"/>
  <c r="Q419" i="5"/>
  <c r="AZ419" i="5" s="1"/>
  <c r="Q438" i="5"/>
  <c r="AZ438" i="5" s="1"/>
  <c r="Q455" i="5"/>
  <c r="AZ455" i="5" s="1"/>
  <c r="Q468" i="5"/>
  <c r="AZ468" i="5" s="1"/>
  <c r="Q476" i="5"/>
  <c r="AZ476" i="5" s="1"/>
  <c r="Q484" i="5"/>
  <c r="AZ484" i="5" s="1"/>
  <c r="Q492" i="5"/>
  <c r="AZ492" i="5" s="1"/>
  <c r="Q500" i="5"/>
  <c r="AZ500" i="5" s="1"/>
  <c r="Q508" i="5"/>
  <c r="AZ508" i="5" s="1"/>
  <c r="Q516" i="5"/>
  <c r="AZ516" i="5" s="1"/>
  <c r="Q524" i="5"/>
  <c r="AZ524" i="5" s="1"/>
  <c r="Q532" i="5"/>
  <c r="AZ532" i="5" s="1"/>
  <c r="Q540" i="5"/>
  <c r="AZ540" i="5" s="1"/>
  <c r="Q548" i="5"/>
  <c r="AZ548" i="5" s="1"/>
  <c r="Q556" i="5"/>
  <c r="AZ556" i="5" s="1"/>
  <c r="Q564" i="5"/>
  <c r="AZ564" i="5" s="1"/>
  <c r="Q572" i="5"/>
  <c r="AZ572" i="5" s="1"/>
  <c r="Q580" i="5"/>
  <c r="AZ580" i="5" s="1"/>
  <c r="Q588" i="5"/>
  <c r="AZ588" i="5" s="1"/>
  <c r="Q596" i="5"/>
  <c r="AZ596" i="5" s="1"/>
  <c r="Q604" i="5"/>
  <c r="AZ604" i="5" s="1"/>
  <c r="Q612" i="5"/>
  <c r="AZ612" i="5" s="1"/>
  <c r="Q620" i="5"/>
  <c r="AZ620" i="5" s="1"/>
  <c r="Q628" i="5"/>
  <c r="AZ628" i="5" s="1"/>
  <c r="Q636" i="5"/>
  <c r="AZ636" i="5" s="1"/>
  <c r="Q644" i="5"/>
  <c r="AZ644" i="5" s="1"/>
  <c r="Q652" i="5"/>
  <c r="AZ652" i="5" s="1"/>
  <c r="Q660" i="5"/>
  <c r="AZ660" i="5" s="1"/>
  <c r="Q668" i="5"/>
  <c r="AZ668" i="5" s="1"/>
  <c r="Q676" i="5"/>
  <c r="AZ676" i="5" s="1"/>
  <c r="Q684" i="5"/>
  <c r="AZ684" i="5" s="1"/>
  <c r="Q692" i="5"/>
  <c r="AZ692" i="5" s="1"/>
  <c r="Q700" i="5"/>
  <c r="AZ700" i="5" s="1"/>
  <c r="Q708" i="5"/>
  <c r="AZ708" i="5" s="1"/>
  <c r="Q716" i="5"/>
  <c r="AZ716" i="5" s="1"/>
  <c r="M4" i="5"/>
  <c r="M12" i="5"/>
  <c r="M20" i="5"/>
  <c r="M28" i="5"/>
  <c r="M36" i="5"/>
  <c r="M44" i="5"/>
  <c r="M52" i="5"/>
  <c r="M60" i="5"/>
  <c r="M68" i="5"/>
  <c r="M76" i="5"/>
  <c r="M84" i="5"/>
  <c r="M92" i="5"/>
  <c r="M100" i="5"/>
  <c r="M108" i="5"/>
  <c r="M116" i="5"/>
  <c r="M124" i="5"/>
  <c r="M132" i="5"/>
  <c r="M140" i="5"/>
  <c r="M148" i="5"/>
  <c r="M156" i="5"/>
  <c r="M164" i="5"/>
  <c r="M172" i="5"/>
  <c r="M180" i="5"/>
  <c r="M188" i="5"/>
  <c r="M196" i="5"/>
  <c r="M204" i="5"/>
  <c r="M212" i="5"/>
  <c r="M220" i="5"/>
  <c r="M228" i="5"/>
  <c r="M236" i="5"/>
  <c r="M244" i="5"/>
  <c r="M252" i="5"/>
  <c r="M260" i="5"/>
  <c r="M268" i="5"/>
  <c r="M276" i="5"/>
  <c r="M284" i="5"/>
  <c r="M292" i="5"/>
  <c r="M300" i="5"/>
  <c r="M308" i="5"/>
  <c r="S175" i="5"/>
  <c r="BA175" i="5" s="1"/>
  <c r="S438" i="5"/>
  <c r="BA438" i="5" s="1"/>
  <c r="S607" i="5"/>
  <c r="BA607" i="5" s="1"/>
  <c r="S50" i="5"/>
  <c r="BA50" i="5" s="1"/>
  <c r="S112" i="5"/>
  <c r="BA112" i="5" s="1"/>
  <c r="Q42" i="5"/>
  <c r="AZ42" i="5" s="1"/>
  <c r="Q95" i="5"/>
  <c r="AZ95" i="5" s="1"/>
  <c r="Q131" i="5"/>
  <c r="AZ131" i="5" s="1"/>
  <c r="Q163" i="5"/>
  <c r="AZ163" i="5" s="1"/>
  <c r="Q195" i="5"/>
  <c r="AZ195" i="5" s="1"/>
  <c r="Q227" i="5"/>
  <c r="AZ227" i="5" s="1"/>
  <c r="Q251" i="5"/>
  <c r="AZ251" i="5" s="1"/>
  <c r="Q270" i="5"/>
  <c r="AZ270" i="5" s="1"/>
  <c r="Q293" i="5"/>
  <c r="AZ293" i="5" s="1"/>
  <c r="Q315" i="5"/>
  <c r="AZ315" i="5" s="1"/>
  <c r="Q334" i="5"/>
  <c r="AZ334" i="5" s="1"/>
  <c r="Q357" i="5"/>
  <c r="AZ357" i="5" s="1"/>
  <c r="Q379" i="5"/>
  <c r="AZ379" i="5" s="1"/>
  <c r="Q398" i="5"/>
  <c r="AZ398" i="5" s="1"/>
  <c r="Q421" i="5"/>
  <c r="AZ421" i="5" s="1"/>
  <c r="Q443" i="5"/>
  <c r="AZ443" i="5" s="1"/>
  <c r="Q459" i="5"/>
  <c r="AZ459" i="5" s="1"/>
  <c r="Q469" i="5"/>
  <c r="AZ469" i="5" s="1"/>
  <c r="Q477" i="5"/>
  <c r="AZ477" i="5" s="1"/>
  <c r="Q485" i="5"/>
  <c r="AZ485" i="5" s="1"/>
  <c r="Q493" i="5"/>
  <c r="AZ493" i="5" s="1"/>
  <c r="Q501" i="5"/>
  <c r="AZ501" i="5" s="1"/>
  <c r="Q509" i="5"/>
  <c r="AZ509" i="5" s="1"/>
  <c r="Q517" i="5"/>
  <c r="AZ517" i="5" s="1"/>
  <c r="Q525" i="5"/>
  <c r="AZ525" i="5" s="1"/>
  <c r="Q533" i="5"/>
  <c r="AZ533" i="5" s="1"/>
  <c r="Q541" i="5"/>
  <c r="AZ541" i="5" s="1"/>
  <c r="Q549" i="5"/>
  <c r="AZ549" i="5" s="1"/>
  <c r="Q557" i="5"/>
  <c r="AZ557" i="5" s="1"/>
  <c r="Q565" i="5"/>
  <c r="AZ565" i="5" s="1"/>
  <c r="Q573" i="5"/>
  <c r="AZ573" i="5" s="1"/>
  <c r="Q581" i="5"/>
  <c r="AZ581" i="5" s="1"/>
  <c r="Q589" i="5"/>
  <c r="AZ589" i="5" s="1"/>
  <c r="Q597" i="5"/>
  <c r="AZ597" i="5" s="1"/>
  <c r="Q605" i="5"/>
  <c r="AZ605" i="5" s="1"/>
  <c r="Q613" i="5"/>
  <c r="AZ613" i="5" s="1"/>
  <c r="Q621" i="5"/>
  <c r="AZ621" i="5" s="1"/>
  <c r="Q629" i="5"/>
  <c r="AZ629" i="5" s="1"/>
  <c r="Q637" i="5"/>
  <c r="AZ637" i="5" s="1"/>
  <c r="Q645" i="5"/>
  <c r="AZ645" i="5" s="1"/>
  <c r="Q653" i="5"/>
  <c r="AZ653" i="5" s="1"/>
  <c r="Q661" i="5"/>
  <c r="AZ661" i="5" s="1"/>
  <c r="Q669" i="5"/>
  <c r="AZ669" i="5" s="1"/>
  <c r="Q677" i="5"/>
  <c r="AZ677" i="5" s="1"/>
  <c r="Q685" i="5"/>
  <c r="AZ685" i="5" s="1"/>
  <c r="Q693" i="5"/>
  <c r="AZ693" i="5" s="1"/>
  <c r="Q701" i="5"/>
  <c r="AZ701" i="5" s="1"/>
  <c r="Q709" i="5"/>
  <c r="AZ709" i="5" s="1"/>
  <c r="Q717" i="5"/>
  <c r="AZ717" i="5" s="1"/>
  <c r="M5" i="5"/>
  <c r="M13" i="5"/>
  <c r="M21" i="5"/>
  <c r="M29" i="5"/>
  <c r="M37" i="5"/>
  <c r="M45" i="5"/>
  <c r="M53" i="5"/>
  <c r="M61" i="5"/>
  <c r="M69" i="5"/>
  <c r="M77" i="5"/>
  <c r="M85" i="5"/>
  <c r="M93" i="5"/>
  <c r="M101" i="5"/>
  <c r="M109" i="5"/>
  <c r="M117" i="5"/>
  <c r="M125" i="5"/>
  <c r="M133" i="5"/>
  <c r="M141" i="5"/>
  <c r="M149" i="5"/>
  <c r="M157" i="5"/>
  <c r="M165" i="5"/>
  <c r="M173" i="5"/>
  <c r="M181" i="5"/>
  <c r="M189" i="5"/>
  <c r="M197" i="5"/>
  <c r="M205" i="5"/>
  <c r="M213" i="5"/>
  <c r="M221" i="5"/>
  <c r="M229" i="5"/>
  <c r="M237" i="5"/>
  <c r="M245" i="5"/>
  <c r="M253" i="5"/>
  <c r="M261" i="5"/>
  <c r="M269" i="5"/>
  <c r="M277" i="5"/>
  <c r="M285" i="5"/>
  <c r="M293" i="5"/>
  <c r="M301" i="5"/>
  <c r="M309" i="5"/>
  <c r="M317" i="5"/>
  <c r="M325" i="5"/>
  <c r="M333" i="5"/>
  <c r="M341" i="5"/>
  <c r="M349" i="5"/>
  <c r="M357" i="5"/>
  <c r="M365" i="5"/>
  <c r="M373" i="5"/>
  <c r="M381" i="5"/>
  <c r="S225" i="5"/>
  <c r="BA225" i="5" s="1"/>
  <c r="S457" i="5"/>
  <c r="BA457" i="5" s="1"/>
  <c r="S630" i="5"/>
  <c r="BA630" i="5" s="1"/>
  <c r="S58" i="5"/>
  <c r="BA58" i="5" s="1"/>
  <c r="S115" i="5"/>
  <c r="BA115" i="5" s="1"/>
  <c r="Q48" i="5"/>
  <c r="AZ48" i="5" s="1"/>
  <c r="Q98" i="5"/>
  <c r="AZ98" i="5" s="1"/>
  <c r="Q134" i="5"/>
  <c r="AZ134" i="5" s="1"/>
  <c r="Q166" i="5"/>
  <c r="AZ166" i="5" s="1"/>
  <c r="Q198" i="5"/>
  <c r="AZ198" i="5" s="1"/>
  <c r="Q230" i="5"/>
  <c r="AZ230" i="5" s="1"/>
  <c r="Q253" i="5"/>
  <c r="AZ253" i="5" s="1"/>
  <c r="Q275" i="5"/>
  <c r="AZ275" i="5" s="1"/>
  <c r="Q294" i="5"/>
  <c r="AZ294" i="5" s="1"/>
  <c r="Q317" i="5"/>
  <c r="AZ317" i="5" s="1"/>
  <c r="Q339" i="5"/>
  <c r="AZ339" i="5" s="1"/>
  <c r="Q358" i="5"/>
  <c r="AZ358" i="5" s="1"/>
  <c r="Q381" i="5"/>
  <c r="AZ381" i="5" s="1"/>
  <c r="Q403" i="5"/>
  <c r="AZ403" i="5" s="1"/>
  <c r="Q422" i="5"/>
  <c r="AZ422" i="5" s="1"/>
  <c r="Q445" i="5"/>
  <c r="AZ445" i="5" s="1"/>
  <c r="Q461" i="5"/>
  <c r="AZ461" i="5" s="1"/>
  <c r="Q470" i="5"/>
  <c r="AZ470" i="5" s="1"/>
  <c r="Q478" i="5"/>
  <c r="AZ478" i="5" s="1"/>
  <c r="Q486" i="5"/>
  <c r="AZ486" i="5" s="1"/>
  <c r="Q494" i="5"/>
  <c r="AZ494" i="5" s="1"/>
  <c r="Q502" i="5"/>
  <c r="AZ502" i="5" s="1"/>
  <c r="Q510" i="5"/>
  <c r="AZ510" i="5" s="1"/>
  <c r="Q518" i="5"/>
  <c r="AZ518" i="5" s="1"/>
  <c r="Q526" i="5"/>
  <c r="AZ526" i="5" s="1"/>
  <c r="Q534" i="5"/>
  <c r="AZ534" i="5" s="1"/>
  <c r="Q542" i="5"/>
  <c r="AZ542" i="5" s="1"/>
  <c r="Q550" i="5"/>
  <c r="AZ550" i="5" s="1"/>
  <c r="Q558" i="5"/>
  <c r="AZ558" i="5" s="1"/>
  <c r="Q566" i="5"/>
  <c r="AZ566" i="5" s="1"/>
  <c r="Q574" i="5"/>
  <c r="AZ574" i="5" s="1"/>
  <c r="Q582" i="5"/>
  <c r="AZ582" i="5" s="1"/>
  <c r="Q590" i="5"/>
  <c r="AZ590" i="5" s="1"/>
  <c r="Q598" i="5"/>
  <c r="AZ598" i="5" s="1"/>
  <c r="Q606" i="5"/>
  <c r="AZ606" i="5" s="1"/>
  <c r="Q614" i="5"/>
  <c r="AZ614" i="5" s="1"/>
  <c r="Q622" i="5"/>
  <c r="AZ622" i="5" s="1"/>
  <c r="Q630" i="5"/>
  <c r="AZ630" i="5" s="1"/>
  <c r="Q638" i="5"/>
  <c r="AZ638" i="5" s="1"/>
  <c r="Q646" i="5"/>
  <c r="AZ646" i="5" s="1"/>
  <c r="Q654" i="5"/>
  <c r="AZ654" i="5" s="1"/>
  <c r="Q662" i="5"/>
  <c r="AZ662" i="5" s="1"/>
  <c r="Q670" i="5"/>
  <c r="AZ670" i="5" s="1"/>
  <c r="Q678" i="5"/>
  <c r="AZ678" i="5" s="1"/>
  <c r="Q686" i="5"/>
  <c r="AZ686" i="5" s="1"/>
  <c r="Q694" i="5"/>
  <c r="AZ694" i="5" s="1"/>
  <c r="Q702" i="5"/>
  <c r="AZ702" i="5" s="1"/>
  <c r="Q710" i="5"/>
  <c r="AZ710" i="5" s="1"/>
  <c r="Q718" i="5"/>
  <c r="AZ718" i="5" s="1"/>
  <c r="M6" i="5"/>
  <c r="M14" i="5"/>
  <c r="M22" i="5"/>
  <c r="M30" i="5"/>
  <c r="M38" i="5"/>
  <c r="M46" i="5"/>
  <c r="M54" i="5"/>
  <c r="M62" i="5"/>
  <c r="M70" i="5"/>
  <c r="M78" i="5"/>
  <c r="M86" i="5"/>
  <c r="M94" i="5"/>
  <c r="M102" i="5"/>
  <c r="M110" i="5"/>
  <c r="M118" i="5"/>
  <c r="M126" i="5"/>
  <c r="M134" i="5"/>
  <c r="M142" i="5"/>
  <c r="M150" i="5"/>
  <c r="M158" i="5"/>
  <c r="M166" i="5"/>
  <c r="M174" i="5"/>
  <c r="M182" i="5"/>
  <c r="M190" i="5"/>
  <c r="M198" i="5"/>
  <c r="M206" i="5"/>
  <c r="M214" i="5"/>
  <c r="M222" i="5"/>
  <c r="M230" i="5"/>
  <c r="M238" i="5"/>
  <c r="M246" i="5"/>
  <c r="M254" i="5"/>
  <c r="M262" i="5"/>
  <c r="M270" i="5"/>
  <c r="M278" i="5"/>
  <c r="M286" i="5"/>
  <c r="M294" i="5"/>
  <c r="M302" i="5"/>
  <c r="M310" i="5"/>
  <c r="M318" i="5"/>
  <c r="M326" i="5"/>
  <c r="M334" i="5"/>
  <c r="M342" i="5"/>
  <c r="M350" i="5"/>
  <c r="M358" i="5"/>
  <c r="M366" i="5"/>
  <c r="M374" i="5"/>
  <c r="M382" i="5"/>
  <c r="M390" i="5"/>
  <c r="M398" i="5"/>
  <c r="M406" i="5"/>
  <c r="M414" i="5"/>
  <c r="M422" i="5"/>
  <c r="M430" i="5"/>
  <c r="M438" i="5"/>
  <c r="M446" i="5"/>
  <c r="M454" i="5"/>
  <c r="M462" i="5"/>
  <c r="M470" i="5"/>
  <c r="M478" i="5"/>
  <c r="M486" i="5"/>
  <c r="M494" i="5"/>
  <c r="M502" i="5"/>
  <c r="M510" i="5"/>
  <c r="M518" i="5"/>
  <c r="Q105" i="5"/>
  <c r="AZ105" i="5" s="1"/>
  <c r="Q318" i="5"/>
  <c r="AZ318" i="5" s="1"/>
  <c r="Q471" i="5"/>
  <c r="AZ471" i="5" s="1"/>
  <c r="Q535" i="5"/>
  <c r="AZ535" i="5" s="1"/>
  <c r="Q599" i="5"/>
  <c r="AZ599" i="5" s="1"/>
  <c r="Q663" i="5"/>
  <c r="AZ663" i="5" s="1"/>
  <c r="M7" i="5"/>
  <c r="M71" i="5"/>
  <c r="M135" i="5"/>
  <c r="M199" i="5"/>
  <c r="M257" i="5"/>
  <c r="M279" i="5"/>
  <c r="M299" i="5"/>
  <c r="M316" i="5"/>
  <c r="M329" i="5"/>
  <c r="M343" i="5"/>
  <c r="M355" i="5"/>
  <c r="M368" i="5"/>
  <c r="M380" i="5"/>
  <c r="M392" i="5"/>
  <c r="M403" i="5"/>
  <c r="M413" i="5"/>
  <c r="M424" i="5"/>
  <c r="M435" i="5"/>
  <c r="M445" i="5"/>
  <c r="M456" i="5"/>
  <c r="M467" i="5"/>
  <c r="M477" i="5"/>
  <c r="M488" i="5"/>
  <c r="M499" i="5"/>
  <c r="M509" i="5"/>
  <c r="M520" i="5"/>
  <c r="M529" i="5"/>
  <c r="M537" i="5"/>
  <c r="M545" i="5"/>
  <c r="M553" i="5"/>
  <c r="M561" i="5"/>
  <c r="M569" i="5"/>
  <c r="M577" i="5"/>
  <c r="M585" i="5"/>
  <c r="M593" i="5"/>
  <c r="M601" i="5"/>
  <c r="M609" i="5"/>
  <c r="M617" i="5"/>
  <c r="M625" i="5"/>
  <c r="M633" i="5"/>
  <c r="M641" i="5"/>
  <c r="M649" i="5"/>
  <c r="M657" i="5"/>
  <c r="M665" i="5"/>
  <c r="M673" i="5"/>
  <c r="M681" i="5"/>
  <c r="M689" i="5"/>
  <c r="M697" i="5"/>
  <c r="M705" i="5"/>
  <c r="M713" i="5"/>
  <c r="M721" i="5"/>
  <c r="L9" i="5"/>
  <c r="L17" i="5"/>
  <c r="L25" i="5"/>
  <c r="L33" i="5"/>
  <c r="L41" i="5"/>
  <c r="L49" i="5"/>
  <c r="L57" i="5"/>
  <c r="L65" i="5"/>
  <c r="L73" i="5"/>
  <c r="L81" i="5"/>
  <c r="L89" i="5"/>
  <c r="L97" i="5"/>
  <c r="L105" i="5"/>
  <c r="L113" i="5"/>
  <c r="L121" i="5"/>
  <c r="L129" i="5"/>
  <c r="L137" i="5"/>
  <c r="L145" i="5"/>
  <c r="L153" i="5"/>
  <c r="L161" i="5"/>
  <c r="L169" i="5"/>
  <c r="L177" i="5"/>
  <c r="L185" i="5"/>
  <c r="L193" i="5"/>
  <c r="L201" i="5"/>
  <c r="L209" i="5"/>
  <c r="L217" i="5"/>
  <c r="L225" i="5"/>
  <c r="L233" i="5"/>
  <c r="L241" i="5"/>
  <c r="L249" i="5"/>
  <c r="L257" i="5"/>
  <c r="L265" i="5"/>
  <c r="AI265" i="5" s="1" a="1"/>
  <c r="AI265" i="5" s="1"/>
  <c r="L273" i="5"/>
  <c r="L281" i="5"/>
  <c r="L289" i="5"/>
  <c r="L297" i="5"/>
  <c r="L305" i="5"/>
  <c r="L313" i="5"/>
  <c r="L321" i="5"/>
  <c r="L329" i="5"/>
  <c r="AI329" i="5" s="1" a="1"/>
  <c r="AI329" i="5" s="1"/>
  <c r="L337" i="5"/>
  <c r="L345" i="5"/>
  <c r="AI345" i="5" s="1" a="1"/>
  <c r="AI345" i="5" s="1"/>
  <c r="L353" i="5"/>
  <c r="L361" i="5"/>
  <c r="L369" i="5"/>
  <c r="L377" i="5"/>
  <c r="L385" i="5"/>
  <c r="L393" i="5"/>
  <c r="L401" i="5"/>
  <c r="L409" i="5"/>
  <c r="L417" i="5"/>
  <c r="L425" i="5"/>
  <c r="L433" i="5"/>
  <c r="L441" i="5"/>
  <c r="L449" i="5"/>
  <c r="L457" i="5"/>
  <c r="AI457" i="5" s="1" a="1"/>
  <c r="AI457" i="5" s="1"/>
  <c r="L465" i="5"/>
  <c r="L473" i="5"/>
  <c r="L481" i="5"/>
  <c r="L489" i="5"/>
  <c r="L497" i="5"/>
  <c r="L505" i="5"/>
  <c r="L513" i="5"/>
  <c r="L521" i="5"/>
  <c r="L529" i="5"/>
  <c r="L537" i="5"/>
  <c r="L545" i="5"/>
  <c r="L553" i="5"/>
  <c r="L561" i="5"/>
  <c r="L569" i="5"/>
  <c r="L577" i="5"/>
  <c r="L585" i="5"/>
  <c r="L593" i="5"/>
  <c r="L601" i="5"/>
  <c r="L609" i="5"/>
  <c r="L617" i="5"/>
  <c r="L625" i="5"/>
  <c r="L633" i="5"/>
  <c r="L641" i="5"/>
  <c r="L649" i="5"/>
  <c r="L657" i="5"/>
  <c r="L665" i="5"/>
  <c r="L673" i="5"/>
  <c r="L681" i="5"/>
  <c r="L689" i="5"/>
  <c r="L697" i="5"/>
  <c r="L705" i="5"/>
  <c r="L713" i="5"/>
  <c r="L721" i="5"/>
  <c r="K9" i="5"/>
  <c r="AY9" i="5" s="1"/>
  <c r="K17" i="5"/>
  <c r="AY17" i="5" s="1"/>
  <c r="K25" i="5"/>
  <c r="AY25" i="5" s="1"/>
  <c r="K33" i="5"/>
  <c r="AY33" i="5" s="1"/>
  <c r="K41" i="5"/>
  <c r="AY41" i="5" s="1"/>
  <c r="K49" i="5"/>
  <c r="AY49" i="5" s="1"/>
  <c r="K57" i="5"/>
  <c r="AY57" i="5" s="1"/>
  <c r="K65" i="5"/>
  <c r="AY65" i="5" s="1"/>
  <c r="Q139" i="5"/>
  <c r="AZ139" i="5" s="1"/>
  <c r="Q341" i="5"/>
  <c r="AZ341" i="5" s="1"/>
  <c r="Q479" i="5"/>
  <c r="AZ479" i="5" s="1"/>
  <c r="Q543" i="5"/>
  <c r="AZ543" i="5" s="1"/>
  <c r="Q607" i="5"/>
  <c r="AZ607" i="5" s="1"/>
  <c r="Q671" i="5"/>
  <c r="AZ671" i="5" s="1"/>
  <c r="M15" i="5"/>
  <c r="M79" i="5"/>
  <c r="M143" i="5"/>
  <c r="M207" i="5"/>
  <c r="M259" i="5"/>
  <c r="M281" i="5"/>
  <c r="M303" i="5"/>
  <c r="M319" i="5"/>
  <c r="M331" i="5"/>
  <c r="M344" i="5"/>
  <c r="M356" i="5"/>
  <c r="M369" i="5"/>
  <c r="M383" i="5"/>
  <c r="M393" i="5"/>
  <c r="M404" i="5"/>
  <c r="M415" i="5"/>
  <c r="M425" i="5"/>
  <c r="M436" i="5"/>
  <c r="M447" i="5"/>
  <c r="M457" i="5"/>
  <c r="M468" i="5"/>
  <c r="M479" i="5"/>
  <c r="M489" i="5"/>
  <c r="M500" i="5"/>
  <c r="M511" i="5"/>
  <c r="M521" i="5"/>
  <c r="M530" i="5"/>
  <c r="M538" i="5"/>
  <c r="M546" i="5"/>
  <c r="M554" i="5"/>
  <c r="M562" i="5"/>
  <c r="M570" i="5"/>
  <c r="M578" i="5"/>
  <c r="M586" i="5"/>
  <c r="M594" i="5"/>
  <c r="M602" i="5"/>
  <c r="M610" i="5"/>
  <c r="M618" i="5"/>
  <c r="M626" i="5"/>
  <c r="M634" i="5"/>
  <c r="M642" i="5"/>
  <c r="Y642" i="5" s="1"/>
  <c r="Z642" i="5" s="1" a="1"/>
  <c r="Z642" i="5" s="1"/>
  <c r="M650" i="5"/>
  <c r="M658" i="5"/>
  <c r="M666" i="5"/>
  <c r="M674" i="5"/>
  <c r="M682" i="5"/>
  <c r="M690" i="5"/>
  <c r="M698" i="5"/>
  <c r="M706" i="5"/>
  <c r="M714" i="5"/>
  <c r="M722" i="5"/>
  <c r="L10" i="5"/>
  <c r="L18" i="5"/>
  <c r="L26" i="5"/>
  <c r="L34" i="5"/>
  <c r="L42" i="5"/>
  <c r="L50" i="5"/>
  <c r="L58" i="5"/>
  <c r="L66" i="5"/>
  <c r="L74" i="5"/>
  <c r="L82" i="5"/>
  <c r="L90" i="5"/>
  <c r="L98" i="5"/>
  <c r="L106" i="5"/>
  <c r="L114" i="5"/>
  <c r="L122" i="5"/>
  <c r="L130" i="5"/>
  <c r="L138" i="5"/>
  <c r="L146" i="5"/>
  <c r="L154" i="5"/>
  <c r="L162" i="5"/>
  <c r="L170" i="5"/>
  <c r="L178" i="5"/>
  <c r="L186" i="5"/>
  <c r="L194" i="5"/>
  <c r="L202" i="5"/>
  <c r="L210" i="5"/>
  <c r="L218" i="5"/>
  <c r="L226" i="5"/>
  <c r="L234" i="5"/>
  <c r="L242" i="5"/>
  <c r="L250" i="5"/>
  <c r="L258" i="5"/>
  <c r="L266" i="5"/>
  <c r="L274" i="5"/>
  <c r="L282" i="5"/>
  <c r="L290" i="5"/>
  <c r="L298" i="5"/>
  <c r="L306" i="5"/>
  <c r="L314" i="5"/>
  <c r="L322" i="5"/>
  <c r="L330" i="5"/>
  <c r="L338" i="5"/>
  <c r="L346" i="5"/>
  <c r="L354" i="5"/>
  <c r="L362" i="5"/>
  <c r="L370" i="5"/>
  <c r="L378" i="5"/>
  <c r="L386" i="5"/>
  <c r="L394" i="5"/>
  <c r="L402" i="5"/>
  <c r="L410" i="5"/>
  <c r="L418" i="5"/>
  <c r="L426" i="5"/>
  <c r="L434" i="5"/>
  <c r="L442" i="5"/>
  <c r="L450" i="5"/>
  <c r="L458" i="5"/>
  <c r="L466" i="5"/>
  <c r="L474" i="5"/>
  <c r="L482" i="5"/>
  <c r="L490" i="5"/>
  <c r="L498" i="5"/>
  <c r="L506" i="5"/>
  <c r="L514" i="5"/>
  <c r="L522" i="5"/>
  <c r="L530" i="5"/>
  <c r="L538" i="5"/>
  <c r="L546" i="5"/>
  <c r="AI546" i="5" s="1" a="1"/>
  <c r="AI546" i="5" s="1"/>
  <c r="L554" i="5"/>
  <c r="L562" i="5"/>
  <c r="AI562" i="5" s="1" a="1"/>
  <c r="AI562" i="5" s="1"/>
  <c r="L570" i="5"/>
  <c r="L578" i="5"/>
  <c r="L586" i="5"/>
  <c r="L594" i="5"/>
  <c r="L602" i="5"/>
  <c r="L610" i="5"/>
  <c r="L618" i="5"/>
  <c r="L626" i="5"/>
  <c r="AI626" i="5" s="1" a="1"/>
  <c r="AI626" i="5" s="1"/>
  <c r="L634" i="5"/>
  <c r="L642" i="5"/>
  <c r="L650" i="5"/>
  <c r="L658" i="5"/>
  <c r="L666" i="5"/>
  <c r="L674" i="5"/>
  <c r="L682" i="5"/>
  <c r="L690" i="5"/>
  <c r="L698" i="5"/>
  <c r="S278" i="5"/>
  <c r="BA278" i="5" s="1"/>
  <c r="Q171" i="5"/>
  <c r="AZ171" i="5" s="1"/>
  <c r="Q363" i="5"/>
  <c r="AZ363" i="5" s="1"/>
  <c r="Q487" i="5"/>
  <c r="AZ487" i="5" s="1"/>
  <c r="Q551" i="5"/>
  <c r="AZ551" i="5" s="1"/>
  <c r="Q615" i="5"/>
  <c r="AZ615" i="5" s="1"/>
  <c r="Q679" i="5"/>
  <c r="AZ679" i="5" s="1"/>
  <c r="M23" i="5"/>
  <c r="M87" i="5"/>
  <c r="M151" i="5"/>
  <c r="M215" i="5"/>
  <c r="M263" i="5"/>
  <c r="M283" i="5"/>
  <c r="M305" i="5"/>
  <c r="M320" i="5"/>
  <c r="M332" i="5"/>
  <c r="M345" i="5"/>
  <c r="M359" i="5"/>
  <c r="M371" i="5"/>
  <c r="M384" i="5"/>
  <c r="M395" i="5"/>
  <c r="M405" i="5"/>
  <c r="M416" i="5"/>
  <c r="M427" i="5"/>
  <c r="M437" i="5"/>
  <c r="M448" i="5"/>
  <c r="M459" i="5"/>
  <c r="M469" i="5"/>
  <c r="M480" i="5"/>
  <c r="M491" i="5"/>
  <c r="M501" i="5"/>
  <c r="M512" i="5"/>
  <c r="M523" i="5"/>
  <c r="M531" i="5"/>
  <c r="M539" i="5"/>
  <c r="M547" i="5"/>
  <c r="M555" i="5"/>
  <c r="M563" i="5"/>
  <c r="M571" i="5"/>
  <c r="Y571" i="5" s="1"/>
  <c r="Z571" i="5" s="1" a="1"/>
  <c r="Z571" i="5" s="1"/>
  <c r="M579" i="5"/>
  <c r="M587" i="5"/>
  <c r="M595" i="5"/>
  <c r="M603" i="5"/>
  <c r="M611" i="5"/>
  <c r="M619" i="5"/>
  <c r="M627" i="5"/>
  <c r="M635" i="5"/>
  <c r="M643" i="5"/>
  <c r="M651" i="5"/>
  <c r="M659" i="5"/>
  <c r="M667" i="5"/>
  <c r="M675" i="5"/>
  <c r="Y675" i="5" s="1"/>
  <c r="Z675" i="5" s="1" a="1"/>
  <c r="Z675" i="5" s="1"/>
  <c r="M683" i="5"/>
  <c r="M691" i="5"/>
  <c r="M699" i="5"/>
  <c r="M707" i="5"/>
  <c r="M715" i="5"/>
  <c r="M3" i="5"/>
  <c r="L11" i="5"/>
  <c r="L19" i="5"/>
  <c r="L27" i="5"/>
  <c r="L35" i="5"/>
  <c r="L43" i="5"/>
  <c r="L51" i="5"/>
  <c r="L59" i="5"/>
  <c r="L67" i="5"/>
  <c r="L75" i="5"/>
  <c r="L83" i="5"/>
  <c r="L91" i="5"/>
  <c r="L99" i="5"/>
  <c r="L107" i="5"/>
  <c r="L115" i="5"/>
  <c r="L123" i="5"/>
  <c r="L131" i="5"/>
  <c r="L139" i="5"/>
  <c r="L147" i="5"/>
  <c r="L155" i="5"/>
  <c r="L163" i="5"/>
  <c r="L171" i="5"/>
  <c r="AI171" i="5" s="1" a="1"/>
  <c r="AI171" i="5" s="1"/>
  <c r="L179" i="5"/>
  <c r="L187" i="5"/>
  <c r="L195" i="5"/>
  <c r="L203" i="5"/>
  <c r="L211" i="5"/>
  <c r="L219" i="5"/>
  <c r="L227" i="5"/>
  <c r="L235" i="5"/>
  <c r="L243" i="5"/>
  <c r="L251" i="5"/>
  <c r="L259" i="5"/>
  <c r="L267" i="5"/>
  <c r="L275" i="5"/>
  <c r="L283" i="5"/>
  <c r="L291" i="5"/>
  <c r="L299" i="5"/>
  <c r="L307" i="5"/>
  <c r="L315" i="5"/>
  <c r="AI315" i="5" s="1" a="1"/>
  <c r="AI315" i="5" s="1"/>
  <c r="L323" i="5"/>
  <c r="L331" i="5"/>
  <c r="L339" i="5"/>
  <c r="L347" i="5"/>
  <c r="L355" i="5"/>
  <c r="L363" i="5"/>
  <c r="L371" i="5"/>
  <c r="L379" i="5"/>
  <c r="L387" i="5"/>
  <c r="L395" i="5"/>
  <c r="L403" i="5"/>
  <c r="L411" i="5"/>
  <c r="L419" i="5"/>
  <c r="L427" i="5"/>
  <c r="L435" i="5"/>
  <c r="L443" i="5"/>
  <c r="L451" i="5"/>
  <c r="L459" i="5"/>
  <c r="L467" i="5"/>
  <c r="L475" i="5"/>
  <c r="L483" i="5"/>
  <c r="L491" i="5"/>
  <c r="L499" i="5"/>
  <c r="L507" i="5"/>
  <c r="L515" i="5"/>
  <c r="L523" i="5"/>
  <c r="L531" i="5"/>
  <c r="L539" i="5"/>
  <c r="L547" i="5"/>
  <c r="L555" i="5"/>
  <c r="AI555" i="5" s="1" a="1"/>
  <c r="AI555" i="5" s="1"/>
  <c r="L563" i="5"/>
  <c r="L571" i="5"/>
  <c r="L579" i="5"/>
  <c r="L587" i="5"/>
  <c r="L595" i="5"/>
  <c r="L603" i="5"/>
  <c r="L611" i="5"/>
  <c r="L619" i="5"/>
  <c r="L627" i="5"/>
  <c r="L635" i="5"/>
  <c r="L643" i="5"/>
  <c r="L651" i="5"/>
  <c r="L659" i="5"/>
  <c r="L667" i="5"/>
  <c r="L675" i="5"/>
  <c r="L683" i="5"/>
  <c r="L691" i="5"/>
  <c r="L699" i="5"/>
  <c r="S479" i="5"/>
  <c r="BA479" i="5" s="1"/>
  <c r="Q203" i="5"/>
  <c r="AZ203" i="5" s="1"/>
  <c r="Q382" i="5"/>
  <c r="AZ382" i="5" s="1"/>
  <c r="Q495" i="5"/>
  <c r="AZ495" i="5" s="1"/>
  <c r="Q559" i="5"/>
  <c r="AZ559" i="5" s="1"/>
  <c r="Q623" i="5"/>
  <c r="AZ623" i="5" s="1"/>
  <c r="Q687" i="5"/>
  <c r="AZ687" i="5" s="1"/>
  <c r="M31" i="5"/>
  <c r="M95" i="5"/>
  <c r="M159" i="5"/>
  <c r="M223" i="5"/>
  <c r="M265" i="5"/>
  <c r="M287" i="5"/>
  <c r="M307" i="5"/>
  <c r="M321" i="5"/>
  <c r="M335" i="5"/>
  <c r="M347" i="5"/>
  <c r="M360" i="5"/>
  <c r="M372" i="5"/>
  <c r="M385" i="5"/>
  <c r="M396" i="5"/>
  <c r="M407" i="5"/>
  <c r="M417" i="5"/>
  <c r="M428" i="5"/>
  <c r="M439" i="5"/>
  <c r="M449" i="5"/>
  <c r="M460" i="5"/>
  <c r="M471" i="5"/>
  <c r="M481" i="5"/>
  <c r="M492" i="5"/>
  <c r="M503" i="5"/>
  <c r="M513" i="5"/>
  <c r="M524" i="5"/>
  <c r="M532" i="5"/>
  <c r="M540" i="5"/>
  <c r="M548" i="5"/>
  <c r="M556" i="5"/>
  <c r="M564" i="5"/>
  <c r="M572" i="5"/>
  <c r="M580" i="5"/>
  <c r="M588" i="5"/>
  <c r="M596" i="5"/>
  <c r="M604" i="5"/>
  <c r="M612" i="5"/>
  <c r="M620" i="5"/>
  <c r="M628" i="5"/>
  <c r="M636" i="5"/>
  <c r="M644" i="5"/>
  <c r="M652" i="5"/>
  <c r="M660" i="5"/>
  <c r="M668" i="5"/>
  <c r="M676" i="5"/>
  <c r="M684" i="5"/>
  <c r="M692" i="5"/>
  <c r="M700" i="5"/>
  <c r="M708" i="5"/>
  <c r="M716" i="5"/>
  <c r="L4" i="5"/>
  <c r="L12" i="5"/>
  <c r="L20" i="5"/>
  <c r="L28" i="5"/>
  <c r="L36" i="5"/>
  <c r="L44" i="5"/>
  <c r="L52" i="5"/>
  <c r="L60" i="5"/>
  <c r="L68" i="5"/>
  <c r="L76" i="5"/>
  <c r="L84" i="5"/>
  <c r="L92" i="5"/>
  <c r="L100" i="5"/>
  <c r="L108" i="5"/>
  <c r="L116" i="5"/>
  <c r="L124" i="5"/>
  <c r="L132" i="5"/>
  <c r="L140" i="5"/>
  <c r="L148" i="5"/>
  <c r="L156" i="5"/>
  <c r="L164" i="5"/>
  <c r="L172" i="5"/>
  <c r="L180" i="5"/>
  <c r="L188" i="5"/>
  <c r="L196" i="5"/>
  <c r="L204" i="5"/>
  <c r="L212" i="5"/>
  <c r="L220" i="5"/>
  <c r="L228" i="5"/>
  <c r="L236" i="5"/>
  <c r="L244" i="5"/>
  <c r="L252" i="5"/>
  <c r="L260" i="5"/>
  <c r="L268" i="5"/>
  <c r="L276" i="5"/>
  <c r="L284" i="5"/>
  <c r="L292" i="5"/>
  <c r="AI292" i="5" s="1" a="1"/>
  <c r="AI292" i="5" s="1"/>
  <c r="L300" i="5"/>
  <c r="L308" i="5"/>
  <c r="L316" i="5"/>
  <c r="L324" i="5"/>
  <c r="L332" i="5"/>
  <c r="L340" i="5"/>
  <c r="L348" i="5"/>
  <c r="L356" i="5"/>
  <c r="AI356" i="5" s="1" a="1"/>
  <c r="AI356" i="5" s="1"/>
  <c r="L364" i="5"/>
  <c r="L372" i="5"/>
  <c r="L380" i="5"/>
  <c r="L388" i="5"/>
  <c r="L396" i="5"/>
  <c r="L404" i="5"/>
  <c r="L412" i="5"/>
  <c r="L420" i="5"/>
  <c r="L428" i="5"/>
  <c r="L436" i="5"/>
  <c r="L444" i="5"/>
  <c r="L452" i="5"/>
  <c r="L460" i="5"/>
  <c r="L468" i="5"/>
  <c r="L476" i="5"/>
  <c r="AI476" i="5" s="1" a="1"/>
  <c r="AI476" i="5" s="1"/>
  <c r="L484" i="5"/>
  <c r="L492" i="5"/>
  <c r="L500" i="5"/>
  <c r="L508" i="5"/>
  <c r="L516" i="5"/>
  <c r="L524" i="5"/>
  <c r="L532" i="5"/>
  <c r="L540" i="5"/>
  <c r="L548" i="5"/>
  <c r="L556" i="5"/>
  <c r="L564" i="5"/>
  <c r="L572" i="5"/>
  <c r="L580" i="5"/>
  <c r="L588" i="5"/>
  <c r="L596" i="5"/>
  <c r="L604" i="5"/>
  <c r="L612" i="5"/>
  <c r="L620" i="5"/>
  <c r="L628" i="5"/>
  <c r="L636" i="5"/>
  <c r="L644" i="5"/>
  <c r="L652" i="5"/>
  <c r="L660" i="5"/>
  <c r="L668" i="5"/>
  <c r="L676" i="5"/>
  <c r="L684" i="5"/>
  <c r="L692" i="5"/>
  <c r="L700" i="5"/>
  <c r="L708" i="5"/>
  <c r="L716" i="5"/>
  <c r="K4" i="5"/>
  <c r="AY4" i="5" s="1"/>
  <c r="K12" i="5"/>
  <c r="AY12" i="5" s="1"/>
  <c r="K20" i="5"/>
  <c r="AY20" i="5" s="1"/>
  <c r="K28" i="5"/>
  <c r="AY28" i="5" s="1"/>
  <c r="K36" i="5"/>
  <c r="AY36" i="5" s="1"/>
  <c r="K44" i="5"/>
  <c r="AY44" i="5" s="1"/>
  <c r="K52" i="5"/>
  <c r="AY52" i="5" s="1"/>
  <c r="K60" i="5"/>
  <c r="AY60" i="5" s="1"/>
  <c r="K68" i="5"/>
  <c r="AY68" i="5" s="1"/>
  <c r="K76" i="5"/>
  <c r="AY76" i="5" s="1"/>
  <c r="K84" i="5"/>
  <c r="AY84" i="5" s="1"/>
  <c r="K92" i="5"/>
  <c r="AY92" i="5" s="1"/>
  <c r="K100" i="5"/>
  <c r="AY100" i="5" s="1"/>
  <c r="K108" i="5"/>
  <c r="AY108" i="5" s="1"/>
  <c r="K116" i="5"/>
  <c r="AY116" i="5" s="1"/>
  <c r="K124" i="5"/>
  <c r="AY124" i="5" s="1"/>
  <c r="K132" i="5"/>
  <c r="AY132" i="5" s="1"/>
  <c r="K140" i="5"/>
  <c r="AY140" i="5" s="1"/>
  <c r="K148" i="5"/>
  <c r="AY148" i="5" s="1"/>
  <c r="K156" i="5"/>
  <c r="AY156" i="5" s="1"/>
  <c r="K164" i="5"/>
  <c r="AY164" i="5" s="1"/>
  <c r="K172" i="5"/>
  <c r="AY172" i="5" s="1"/>
  <c r="K180" i="5"/>
  <c r="AY180" i="5" s="1"/>
  <c r="S649" i="5"/>
  <c r="BA649" i="5" s="1"/>
  <c r="Q235" i="5"/>
  <c r="AZ235" i="5" s="1"/>
  <c r="Q405" i="5"/>
  <c r="AZ405" i="5" s="1"/>
  <c r="Q503" i="5"/>
  <c r="AZ503" i="5" s="1"/>
  <c r="Q567" i="5"/>
  <c r="AZ567" i="5" s="1"/>
  <c r="Q631" i="5"/>
  <c r="AZ631" i="5" s="1"/>
  <c r="Q695" i="5"/>
  <c r="AZ695" i="5" s="1"/>
  <c r="M39" i="5"/>
  <c r="M103" i="5"/>
  <c r="M167" i="5"/>
  <c r="M231" i="5"/>
  <c r="M267" i="5"/>
  <c r="M289" i="5"/>
  <c r="M311" i="5"/>
  <c r="M323" i="5"/>
  <c r="M336" i="5"/>
  <c r="M348" i="5"/>
  <c r="M361" i="5"/>
  <c r="M375" i="5"/>
  <c r="M387" i="5"/>
  <c r="M397" i="5"/>
  <c r="M408" i="5"/>
  <c r="M419" i="5"/>
  <c r="M429" i="5"/>
  <c r="M440" i="5"/>
  <c r="M451" i="5"/>
  <c r="M461" i="5"/>
  <c r="M472" i="5"/>
  <c r="M483" i="5"/>
  <c r="M493" i="5"/>
  <c r="M504" i="5"/>
  <c r="M515" i="5"/>
  <c r="M525" i="5"/>
  <c r="M533" i="5"/>
  <c r="M541" i="5"/>
  <c r="M549" i="5"/>
  <c r="M557" i="5"/>
  <c r="M565" i="5"/>
  <c r="M573" i="5"/>
  <c r="M581" i="5"/>
  <c r="M589" i="5"/>
  <c r="M597" i="5"/>
  <c r="M605" i="5"/>
  <c r="M613" i="5"/>
  <c r="M621" i="5"/>
  <c r="M629" i="5"/>
  <c r="M637" i="5"/>
  <c r="M645" i="5"/>
  <c r="M653" i="5"/>
  <c r="M661" i="5"/>
  <c r="M669" i="5"/>
  <c r="M677" i="5"/>
  <c r="M685" i="5"/>
  <c r="M693" i="5"/>
  <c r="M701" i="5"/>
  <c r="M709" i="5"/>
  <c r="M717" i="5"/>
  <c r="L5" i="5"/>
  <c r="L13" i="5"/>
  <c r="L21" i="5"/>
  <c r="L29" i="5"/>
  <c r="L37" i="5"/>
  <c r="L45" i="5"/>
  <c r="L53" i="5"/>
  <c r="L61" i="5"/>
  <c r="L69" i="5"/>
  <c r="L77" i="5"/>
  <c r="L85" i="5"/>
  <c r="L93" i="5"/>
  <c r="L101" i="5"/>
  <c r="L109" i="5"/>
  <c r="L117" i="5"/>
  <c r="L125" i="5"/>
  <c r="L133" i="5"/>
  <c r="L141" i="5"/>
  <c r="L149" i="5"/>
  <c r="L157" i="5"/>
  <c r="L165" i="5"/>
  <c r="L173" i="5"/>
  <c r="L181" i="5"/>
  <c r="L189" i="5"/>
  <c r="L197" i="5"/>
  <c r="L205" i="5"/>
  <c r="L213" i="5"/>
  <c r="L221" i="5"/>
  <c r="L229" i="5"/>
  <c r="L237" i="5"/>
  <c r="L245" i="5"/>
  <c r="L253" i="5"/>
  <c r="L261" i="5"/>
  <c r="L269" i="5"/>
  <c r="L277" i="5"/>
  <c r="L285" i="5"/>
  <c r="L293" i="5"/>
  <c r="L301" i="5"/>
  <c r="L309" i="5"/>
  <c r="L317" i="5"/>
  <c r="L325" i="5"/>
  <c r="L333" i="5"/>
  <c r="L341" i="5"/>
  <c r="L349" i="5"/>
  <c r="L357" i="5"/>
  <c r="L365" i="5"/>
  <c r="L373" i="5"/>
  <c r="L381" i="5"/>
  <c r="L389" i="5"/>
  <c r="L397" i="5"/>
  <c r="L405" i="5"/>
  <c r="L413" i="5"/>
  <c r="L421" i="5"/>
  <c r="L429" i="5"/>
  <c r="L437" i="5"/>
  <c r="L445" i="5"/>
  <c r="L453" i="5"/>
  <c r="L461" i="5"/>
  <c r="L469" i="5"/>
  <c r="L477" i="5"/>
  <c r="L485" i="5"/>
  <c r="L493" i="5"/>
  <c r="L501" i="5"/>
  <c r="L509" i="5"/>
  <c r="L517" i="5"/>
  <c r="L525" i="5"/>
  <c r="L533" i="5"/>
  <c r="L541" i="5"/>
  <c r="L549" i="5"/>
  <c r="L557" i="5"/>
  <c r="L565" i="5"/>
  <c r="L573" i="5"/>
  <c r="L581" i="5"/>
  <c r="L589" i="5"/>
  <c r="L597" i="5"/>
  <c r="L605" i="5"/>
  <c r="L613" i="5"/>
  <c r="L621" i="5"/>
  <c r="L629" i="5"/>
  <c r="L637" i="5"/>
  <c r="L645" i="5"/>
  <c r="L653" i="5"/>
  <c r="L661" i="5"/>
  <c r="L669" i="5"/>
  <c r="L677" i="5"/>
  <c r="L685" i="5"/>
  <c r="L693" i="5"/>
  <c r="L701" i="5"/>
  <c r="L709" i="5"/>
  <c r="L717" i="5"/>
  <c r="K5" i="5"/>
  <c r="AY5" i="5" s="1"/>
  <c r="K13" i="5"/>
  <c r="AY13" i="5" s="1"/>
  <c r="K21" i="5"/>
  <c r="AY21" i="5" s="1"/>
  <c r="K29" i="5"/>
  <c r="AY29" i="5" s="1"/>
  <c r="K37" i="5"/>
  <c r="AY37" i="5" s="1"/>
  <c r="K45" i="5"/>
  <c r="AY45" i="5" s="1"/>
  <c r="K53" i="5"/>
  <c r="AY53" i="5" s="1"/>
  <c r="K61" i="5"/>
  <c r="AY61" i="5" s="1"/>
  <c r="K69" i="5"/>
  <c r="AY69" i="5" s="1"/>
  <c r="S72" i="5"/>
  <c r="BA72" i="5" s="1"/>
  <c r="Q254" i="5"/>
  <c r="AZ254" i="5" s="1"/>
  <c r="Q427" i="5"/>
  <c r="AZ427" i="5" s="1"/>
  <c r="Q511" i="5"/>
  <c r="AZ511" i="5" s="1"/>
  <c r="Q575" i="5"/>
  <c r="AZ575" i="5" s="1"/>
  <c r="Q639" i="5"/>
  <c r="AZ639" i="5" s="1"/>
  <c r="Q703" i="5"/>
  <c r="AZ703" i="5" s="1"/>
  <c r="M47" i="5"/>
  <c r="M111" i="5"/>
  <c r="M175" i="5"/>
  <c r="M239" i="5"/>
  <c r="M271" i="5"/>
  <c r="M291" i="5"/>
  <c r="M312" i="5"/>
  <c r="M324" i="5"/>
  <c r="M337" i="5"/>
  <c r="M351" i="5"/>
  <c r="M363" i="5"/>
  <c r="M376" i="5"/>
  <c r="M388" i="5"/>
  <c r="M399" i="5"/>
  <c r="M409" i="5"/>
  <c r="M420" i="5"/>
  <c r="M431" i="5"/>
  <c r="M441" i="5"/>
  <c r="M452" i="5"/>
  <c r="M463" i="5"/>
  <c r="M473" i="5"/>
  <c r="M484" i="5"/>
  <c r="M495" i="5"/>
  <c r="M505" i="5"/>
  <c r="M516" i="5"/>
  <c r="M526" i="5"/>
  <c r="M534" i="5"/>
  <c r="M542" i="5"/>
  <c r="M550" i="5"/>
  <c r="M558" i="5"/>
  <c r="M566" i="5"/>
  <c r="M574" i="5"/>
  <c r="M582" i="5"/>
  <c r="M590" i="5"/>
  <c r="M598" i="5"/>
  <c r="M606" i="5"/>
  <c r="M614" i="5"/>
  <c r="M622" i="5"/>
  <c r="M630" i="5"/>
  <c r="M638" i="5"/>
  <c r="M646" i="5"/>
  <c r="M654" i="5"/>
  <c r="M662" i="5"/>
  <c r="M670" i="5"/>
  <c r="M678" i="5"/>
  <c r="M686" i="5"/>
  <c r="M694" i="5"/>
  <c r="M702" i="5"/>
  <c r="M710" i="5"/>
  <c r="M718" i="5"/>
  <c r="L6" i="5"/>
  <c r="L14" i="5"/>
  <c r="L22" i="5"/>
  <c r="L30" i="5"/>
  <c r="L38" i="5"/>
  <c r="L46" i="5"/>
  <c r="L54" i="5"/>
  <c r="L62" i="5"/>
  <c r="L70" i="5"/>
  <c r="L78" i="5"/>
  <c r="L86" i="5"/>
  <c r="L94" i="5"/>
  <c r="L102" i="5"/>
  <c r="L110" i="5"/>
  <c r="L118" i="5"/>
  <c r="L126" i="5"/>
  <c r="L134" i="5"/>
  <c r="L142" i="5"/>
  <c r="L150" i="5"/>
  <c r="L158" i="5"/>
  <c r="L166" i="5"/>
  <c r="L174" i="5"/>
  <c r="L182" i="5"/>
  <c r="L190" i="5"/>
  <c r="L198" i="5"/>
  <c r="L206" i="5"/>
  <c r="AI206" i="5" s="1" a="1"/>
  <c r="AI206" i="5" s="1"/>
  <c r="L214" i="5"/>
  <c r="L222" i="5"/>
  <c r="L230" i="5"/>
  <c r="L238" i="5"/>
  <c r="L246" i="5"/>
  <c r="L254" i="5"/>
  <c r="L262" i="5"/>
  <c r="L270" i="5"/>
  <c r="L278" i="5"/>
  <c r="L286" i="5"/>
  <c r="L294" i="5"/>
  <c r="L302" i="5"/>
  <c r="L310" i="5"/>
  <c r="L318" i="5"/>
  <c r="L326" i="5"/>
  <c r="L334" i="5"/>
  <c r="L342" i="5"/>
  <c r="L350" i="5"/>
  <c r="L358" i="5"/>
  <c r="L366" i="5"/>
  <c r="L374" i="5"/>
  <c r="L382" i="5"/>
  <c r="L390" i="5"/>
  <c r="L398" i="5"/>
  <c r="L406" i="5"/>
  <c r="L414" i="5"/>
  <c r="L422" i="5"/>
  <c r="L430" i="5"/>
  <c r="L438" i="5"/>
  <c r="L446" i="5"/>
  <c r="L454" i="5"/>
  <c r="L462" i="5"/>
  <c r="L470" i="5"/>
  <c r="L478" i="5"/>
  <c r="L486" i="5"/>
  <c r="L494" i="5"/>
  <c r="L502" i="5"/>
  <c r="L510" i="5"/>
  <c r="L518" i="5"/>
  <c r="L526" i="5"/>
  <c r="L534" i="5"/>
  <c r="L542" i="5"/>
  <c r="L550" i="5"/>
  <c r="L558" i="5"/>
  <c r="L566" i="5"/>
  <c r="L574" i="5"/>
  <c r="L582" i="5"/>
  <c r="L590" i="5"/>
  <c r="L598" i="5"/>
  <c r="L606" i="5"/>
  <c r="L614" i="5"/>
  <c r="L622" i="5"/>
  <c r="L630" i="5"/>
  <c r="L638" i="5"/>
  <c r="L646" i="5"/>
  <c r="L654" i="5"/>
  <c r="L662" i="5"/>
  <c r="L670" i="5"/>
  <c r="L678" i="5"/>
  <c r="L686" i="5"/>
  <c r="L694" i="5"/>
  <c r="L702" i="5"/>
  <c r="L710" i="5"/>
  <c r="L718" i="5"/>
  <c r="K6" i="5"/>
  <c r="AY6" i="5" s="1"/>
  <c r="K14" i="5"/>
  <c r="AY14" i="5" s="1"/>
  <c r="K22" i="5"/>
  <c r="AY22" i="5" s="1"/>
  <c r="K30" i="5"/>
  <c r="AY30" i="5" s="1"/>
  <c r="K38" i="5"/>
  <c r="AY38" i="5" s="1"/>
  <c r="K46" i="5"/>
  <c r="AY46" i="5" s="1"/>
  <c r="K54" i="5"/>
  <c r="AY54" i="5" s="1"/>
  <c r="K62" i="5"/>
  <c r="AY62" i="5" s="1"/>
  <c r="K70" i="5"/>
  <c r="AY70" i="5" s="1"/>
  <c r="K78" i="5"/>
  <c r="AY78" i="5" s="1"/>
  <c r="K86" i="5"/>
  <c r="AY86" i="5" s="1"/>
  <c r="K94" i="5"/>
  <c r="AY94" i="5" s="1"/>
  <c r="K102" i="5"/>
  <c r="AY102" i="5" s="1"/>
  <c r="K110" i="5"/>
  <c r="AY110" i="5" s="1"/>
  <c r="K118" i="5"/>
  <c r="AY118" i="5" s="1"/>
  <c r="K126" i="5"/>
  <c r="AY126" i="5" s="1"/>
  <c r="K134" i="5"/>
  <c r="AY134" i="5" s="1"/>
  <c r="K142" i="5"/>
  <c r="AY142" i="5" s="1"/>
  <c r="K150" i="5"/>
  <c r="AY150" i="5" s="1"/>
  <c r="S3" i="5"/>
  <c r="BA3" i="5" s="1"/>
  <c r="Q277" i="5"/>
  <c r="AZ277" i="5" s="1"/>
  <c r="Q446" i="5"/>
  <c r="AZ446" i="5" s="1"/>
  <c r="Q519" i="5"/>
  <c r="AZ519" i="5" s="1"/>
  <c r="Q583" i="5"/>
  <c r="AZ583" i="5" s="1"/>
  <c r="Q647" i="5"/>
  <c r="AZ647" i="5" s="1"/>
  <c r="Q711" i="5"/>
  <c r="AZ711" i="5" s="1"/>
  <c r="M55" i="5"/>
  <c r="M119" i="5"/>
  <c r="M183" i="5"/>
  <c r="M247" i="5"/>
  <c r="M273" i="5"/>
  <c r="M295" i="5"/>
  <c r="M313" i="5"/>
  <c r="M327" i="5"/>
  <c r="M339" i="5"/>
  <c r="M352" i="5"/>
  <c r="M364" i="5"/>
  <c r="M377" i="5"/>
  <c r="M389" i="5"/>
  <c r="M400" i="5"/>
  <c r="M411" i="5"/>
  <c r="M421" i="5"/>
  <c r="M432" i="5"/>
  <c r="M443" i="5"/>
  <c r="M453" i="5"/>
  <c r="M464" i="5"/>
  <c r="M475" i="5"/>
  <c r="M485" i="5"/>
  <c r="M496" i="5"/>
  <c r="M507" i="5"/>
  <c r="Y507" i="5" s="1"/>
  <c r="Z507" i="5" s="1" a="1"/>
  <c r="Z507" i="5" s="1"/>
  <c r="M517" i="5"/>
  <c r="M527" i="5"/>
  <c r="M535" i="5"/>
  <c r="M543" i="5"/>
  <c r="M551" i="5"/>
  <c r="M559" i="5"/>
  <c r="M567" i="5"/>
  <c r="M575" i="5"/>
  <c r="M583" i="5"/>
  <c r="M591" i="5"/>
  <c r="M599" i="5"/>
  <c r="M607" i="5"/>
  <c r="M615" i="5"/>
  <c r="M623" i="5"/>
  <c r="M631" i="5"/>
  <c r="M639" i="5"/>
  <c r="M647" i="5"/>
  <c r="M655" i="5"/>
  <c r="M663" i="5"/>
  <c r="M671" i="5"/>
  <c r="M679" i="5"/>
  <c r="M687" i="5"/>
  <c r="M695" i="5"/>
  <c r="M703" i="5"/>
  <c r="M711" i="5"/>
  <c r="M719" i="5"/>
  <c r="L7" i="5"/>
  <c r="L15" i="5"/>
  <c r="L23" i="5"/>
  <c r="L31" i="5"/>
  <c r="L39" i="5"/>
  <c r="L47" i="5"/>
  <c r="L55" i="5"/>
  <c r="L63" i="5"/>
  <c r="L71" i="5"/>
  <c r="L79" i="5"/>
  <c r="L87" i="5"/>
  <c r="L95" i="5"/>
  <c r="L103" i="5"/>
  <c r="L111" i="5"/>
  <c r="L119" i="5"/>
  <c r="L127" i="5"/>
  <c r="AI127" i="5" s="1" a="1"/>
  <c r="AI127" i="5" s="1"/>
  <c r="L135" i="5"/>
  <c r="L143" i="5"/>
  <c r="L151" i="5"/>
  <c r="L159" i="5"/>
  <c r="L167" i="5"/>
  <c r="L175" i="5"/>
  <c r="L183" i="5"/>
  <c r="L191" i="5"/>
  <c r="L199" i="5"/>
  <c r="L207" i="5"/>
  <c r="AI207" i="5" s="1" a="1"/>
  <c r="AI207" i="5" s="1"/>
  <c r="L215" i="5"/>
  <c r="L223" i="5"/>
  <c r="L231" i="5"/>
  <c r="AI231" i="5" s="1" a="1"/>
  <c r="AI231" i="5" s="1"/>
  <c r="L239" i="5"/>
  <c r="L247" i="5"/>
  <c r="L255" i="5"/>
  <c r="L263" i="5"/>
  <c r="AI263" i="5" s="1" a="1"/>
  <c r="AI263" i="5" s="1"/>
  <c r="L271" i="5"/>
  <c r="L279" i="5"/>
  <c r="L287" i="5"/>
  <c r="L295" i="5"/>
  <c r="L303" i="5"/>
  <c r="L311" i="5"/>
  <c r="L319" i="5"/>
  <c r="L327" i="5"/>
  <c r="L335" i="5"/>
  <c r="L343" i="5"/>
  <c r="L351" i="5"/>
  <c r="AI351" i="5" s="1" a="1"/>
  <c r="AI351" i="5" s="1"/>
  <c r="L359" i="5"/>
  <c r="L367" i="5"/>
  <c r="L375" i="5"/>
  <c r="L383" i="5"/>
  <c r="L391" i="5"/>
  <c r="L399" i="5"/>
  <c r="L407" i="5"/>
  <c r="L415" i="5"/>
  <c r="L423" i="5"/>
  <c r="L431" i="5"/>
  <c r="L439" i="5"/>
  <c r="L447" i="5"/>
  <c r="L455" i="5"/>
  <c r="L463" i="5"/>
  <c r="AI463" i="5" s="1" a="1"/>
  <c r="AI463" i="5" s="1"/>
  <c r="L471" i="5"/>
  <c r="L479" i="5"/>
  <c r="L487" i="5"/>
  <c r="L495" i="5"/>
  <c r="L503" i="5"/>
  <c r="L511" i="5"/>
  <c r="L519" i="5"/>
  <c r="L527" i="5"/>
  <c r="L535" i="5"/>
  <c r="L543" i="5"/>
  <c r="L551" i="5"/>
  <c r="L559" i="5"/>
  <c r="L567" i="5"/>
  <c r="L575" i="5"/>
  <c r="L583" i="5"/>
  <c r="L591" i="5"/>
  <c r="L599" i="5"/>
  <c r="L607" i="5"/>
  <c r="L615" i="5"/>
  <c r="L623" i="5"/>
  <c r="L631" i="5"/>
  <c r="L639" i="5"/>
  <c r="L647" i="5"/>
  <c r="L655" i="5"/>
  <c r="L663" i="5"/>
  <c r="L671" i="5"/>
  <c r="L679" i="5"/>
  <c r="L687" i="5"/>
  <c r="L695" i="5"/>
  <c r="L703" i="5"/>
  <c r="L711" i="5"/>
  <c r="L719" i="5"/>
  <c r="K7" i="5"/>
  <c r="AY7" i="5" s="1"/>
  <c r="K15" i="5"/>
  <c r="AY15" i="5" s="1"/>
  <c r="K23" i="5"/>
  <c r="AY23" i="5" s="1"/>
  <c r="K31" i="5"/>
  <c r="AY31" i="5" s="1"/>
  <c r="K39" i="5"/>
  <c r="AY39" i="5" s="1"/>
  <c r="K47" i="5"/>
  <c r="AY47" i="5" s="1"/>
  <c r="K55" i="5"/>
  <c r="AY55" i="5" s="1"/>
  <c r="K63" i="5"/>
  <c r="AY63" i="5" s="1"/>
  <c r="K71" i="5"/>
  <c r="AY71" i="5" s="1"/>
  <c r="K79" i="5"/>
  <c r="AY79" i="5" s="1"/>
  <c r="K87" i="5"/>
  <c r="AY87" i="5" s="1"/>
  <c r="K95" i="5"/>
  <c r="AY95" i="5" s="1"/>
  <c r="K103" i="5"/>
  <c r="AY103" i="5" s="1"/>
  <c r="K111" i="5"/>
  <c r="AY111" i="5" s="1"/>
  <c r="K119" i="5"/>
  <c r="AY119" i="5" s="1"/>
  <c r="K127" i="5"/>
  <c r="AY127" i="5" s="1"/>
  <c r="K135" i="5"/>
  <c r="AY135" i="5" s="1"/>
  <c r="K143" i="5"/>
  <c r="AY143" i="5" s="1"/>
  <c r="K151" i="5"/>
  <c r="AY151" i="5" s="1"/>
  <c r="K159" i="5"/>
  <c r="AY159" i="5" s="1"/>
  <c r="K167" i="5"/>
  <c r="AY167" i="5" s="1"/>
  <c r="K175" i="5"/>
  <c r="AY175" i="5" s="1"/>
  <c r="K183" i="5"/>
  <c r="AY183" i="5" s="1"/>
  <c r="Q719" i="5"/>
  <c r="AZ719" i="5" s="1"/>
  <c r="M328" i="5"/>
  <c r="M423" i="5"/>
  <c r="M508" i="5"/>
  <c r="M576" i="5"/>
  <c r="M640" i="5"/>
  <c r="M704" i="5"/>
  <c r="L48" i="5"/>
  <c r="L112" i="5"/>
  <c r="L176" i="5"/>
  <c r="L240" i="5"/>
  <c r="L304" i="5"/>
  <c r="L368" i="5"/>
  <c r="L432" i="5"/>
  <c r="L496" i="5"/>
  <c r="L560" i="5"/>
  <c r="L624" i="5"/>
  <c r="L688" i="5"/>
  <c r="L720" i="5"/>
  <c r="K19" i="5"/>
  <c r="AY19" i="5" s="1"/>
  <c r="K42" i="5"/>
  <c r="AY42" i="5" s="1"/>
  <c r="K64" i="5"/>
  <c r="AY64" i="5" s="1"/>
  <c r="K80" i="5"/>
  <c r="AY80" i="5" s="1"/>
  <c r="K91" i="5"/>
  <c r="AY91" i="5" s="1"/>
  <c r="K105" i="5"/>
  <c r="AY105" i="5" s="1"/>
  <c r="K117" i="5"/>
  <c r="AY117" i="5" s="1"/>
  <c r="K130" i="5"/>
  <c r="AY130" i="5" s="1"/>
  <c r="K144" i="5"/>
  <c r="AY144" i="5" s="1"/>
  <c r="K155" i="5"/>
  <c r="AY155" i="5" s="1"/>
  <c r="K166" i="5"/>
  <c r="AY166" i="5" s="1"/>
  <c r="K177" i="5"/>
  <c r="AY177" i="5" s="1"/>
  <c r="K187" i="5"/>
  <c r="AY187" i="5" s="1"/>
  <c r="K195" i="5"/>
  <c r="AY195" i="5" s="1"/>
  <c r="K203" i="5"/>
  <c r="AY203" i="5" s="1"/>
  <c r="K211" i="5"/>
  <c r="AY211" i="5" s="1"/>
  <c r="K219" i="5"/>
  <c r="AY219" i="5" s="1"/>
  <c r="K227" i="5"/>
  <c r="AY227" i="5" s="1"/>
  <c r="K235" i="5"/>
  <c r="AY235" i="5" s="1"/>
  <c r="K243" i="5"/>
  <c r="AY243" i="5" s="1"/>
  <c r="K251" i="5"/>
  <c r="AY251" i="5" s="1"/>
  <c r="K259" i="5"/>
  <c r="AY259" i="5" s="1"/>
  <c r="K267" i="5"/>
  <c r="AY267" i="5" s="1"/>
  <c r="K275" i="5"/>
  <c r="AY275" i="5" s="1"/>
  <c r="K283" i="5"/>
  <c r="AY283" i="5" s="1"/>
  <c r="K291" i="5"/>
  <c r="AY291" i="5" s="1"/>
  <c r="K299" i="5"/>
  <c r="AY299" i="5" s="1"/>
  <c r="K307" i="5"/>
  <c r="AY307" i="5" s="1"/>
  <c r="K315" i="5"/>
  <c r="AY315" i="5" s="1"/>
  <c r="K323" i="5"/>
  <c r="AY323" i="5" s="1"/>
  <c r="K331" i="5"/>
  <c r="AY331" i="5" s="1"/>
  <c r="K339" i="5"/>
  <c r="AY339" i="5" s="1"/>
  <c r="K347" i="5"/>
  <c r="AY347" i="5" s="1"/>
  <c r="K355" i="5"/>
  <c r="AY355" i="5" s="1"/>
  <c r="K363" i="5"/>
  <c r="AY363" i="5" s="1"/>
  <c r="K371" i="5"/>
  <c r="AY371" i="5" s="1"/>
  <c r="K379" i="5"/>
  <c r="AY379" i="5" s="1"/>
  <c r="K387" i="5"/>
  <c r="AY387" i="5" s="1"/>
  <c r="K395" i="5"/>
  <c r="AY395" i="5" s="1"/>
  <c r="K403" i="5"/>
  <c r="AY403" i="5" s="1"/>
  <c r="K411" i="5"/>
  <c r="AY411" i="5" s="1"/>
  <c r="K419" i="5"/>
  <c r="AY419" i="5" s="1"/>
  <c r="K427" i="5"/>
  <c r="AY427" i="5" s="1"/>
  <c r="K435" i="5"/>
  <c r="AY435" i="5" s="1"/>
  <c r="K443" i="5"/>
  <c r="AY443" i="5" s="1"/>
  <c r="K451" i="5"/>
  <c r="AY451" i="5" s="1"/>
  <c r="K459" i="5"/>
  <c r="AY459" i="5" s="1"/>
  <c r="K467" i="5"/>
  <c r="AY467" i="5" s="1"/>
  <c r="K475" i="5"/>
  <c r="AY475" i="5" s="1"/>
  <c r="K483" i="5"/>
  <c r="AY483" i="5" s="1"/>
  <c r="K491" i="5"/>
  <c r="AY491" i="5" s="1"/>
  <c r="K499" i="5"/>
  <c r="AY499" i="5" s="1"/>
  <c r="K507" i="5"/>
  <c r="AY507" i="5" s="1"/>
  <c r="K515" i="5"/>
  <c r="AY515" i="5" s="1"/>
  <c r="K523" i="5"/>
  <c r="AY523" i="5" s="1"/>
  <c r="K531" i="5"/>
  <c r="AY531" i="5" s="1"/>
  <c r="K539" i="5"/>
  <c r="AY539" i="5" s="1"/>
  <c r="K547" i="5"/>
  <c r="AY547" i="5" s="1"/>
  <c r="K555" i="5"/>
  <c r="AY555" i="5" s="1"/>
  <c r="K563" i="5"/>
  <c r="AY563" i="5" s="1"/>
  <c r="K571" i="5"/>
  <c r="AY571" i="5" s="1"/>
  <c r="K579" i="5"/>
  <c r="AY579" i="5" s="1"/>
  <c r="K587" i="5"/>
  <c r="AY587" i="5" s="1"/>
  <c r="K595" i="5"/>
  <c r="AY595" i="5" s="1"/>
  <c r="K603" i="5"/>
  <c r="AY603" i="5" s="1"/>
  <c r="K611" i="5"/>
  <c r="AY611" i="5" s="1"/>
  <c r="K619" i="5"/>
  <c r="AY619" i="5" s="1"/>
  <c r="K627" i="5"/>
  <c r="AY627" i="5" s="1"/>
  <c r="K635" i="5"/>
  <c r="AY635" i="5" s="1"/>
  <c r="K643" i="5"/>
  <c r="AY643" i="5" s="1"/>
  <c r="K651" i="5"/>
  <c r="AY651" i="5" s="1"/>
  <c r="K659" i="5"/>
  <c r="AY659" i="5" s="1"/>
  <c r="K667" i="5"/>
  <c r="AY667" i="5" s="1"/>
  <c r="K675" i="5"/>
  <c r="AY675" i="5" s="1"/>
  <c r="K683" i="5"/>
  <c r="AY683" i="5" s="1"/>
  <c r="K691" i="5"/>
  <c r="AY691" i="5" s="1"/>
  <c r="K699" i="5"/>
  <c r="AY699" i="5" s="1"/>
  <c r="K707" i="5"/>
  <c r="AY707" i="5" s="1"/>
  <c r="K715" i="5"/>
  <c r="AY715" i="5" s="1"/>
  <c r="K3" i="5"/>
  <c r="AY3" i="5" s="1"/>
  <c r="I11" i="5"/>
  <c r="I19" i="5"/>
  <c r="I27" i="5"/>
  <c r="I35" i="5"/>
  <c r="I43" i="5"/>
  <c r="I51" i="5"/>
  <c r="I59" i="5"/>
  <c r="I67" i="5"/>
  <c r="I75" i="5"/>
  <c r="I83" i="5"/>
  <c r="I91" i="5"/>
  <c r="I99" i="5"/>
  <c r="I107" i="5"/>
  <c r="I115" i="5"/>
  <c r="I123" i="5"/>
  <c r="I131" i="5"/>
  <c r="I139" i="5"/>
  <c r="I147" i="5"/>
  <c r="I155" i="5"/>
  <c r="I163" i="5"/>
  <c r="I171" i="5"/>
  <c r="I179" i="5"/>
  <c r="I187" i="5"/>
  <c r="I195" i="5"/>
  <c r="I203" i="5"/>
  <c r="I211" i="5"/>
  <c r="I219" i="5"/>
  <c r="I227" i="5"/>
  <c r="I235" i="5"/>
  <c r="I243" i="5"/>
  <c r="I251" i="5"/>
  <c r="I259" i="5"/>
  <c r="I267" i="5"/>
  <c r="I275" i="5"/>
  <c r="I283" i="5"/>
  <c r="I291" i="5"/>
  <c r="I299" i="5"/>
  <c r="I307" i="5"/>
  <c r="I315" i="5"/>
  <c r="I323" i="5"/>
  <c r="I331" i="5"/>
  <c r="I339" i="5"/>
  <c r="I347" i="5"/>
  <c r="I355" i="5"/>
  <c r="I363" i="5"/>
  <c r="I371" i="5"/>
  <c r="I379" i="5"/>
  <c r="I387" i="5"/>
  <c r="I395" i="5"/>
  <c r="M63" i="5"/>
  <c r="M340" i="5"/>
  <c r="M433" i="5"/>
  <c r="M519" i="5"/>
  <c r="M584" i="5"/>
  <c r="M648" i="5"/>
  <c r="M712" i="5"/>
  <c r="L56" i="5"/>
  <c r="L120" i="5"/>
  <c r="L184" i="5"/>
  <c r="L248" i="5"/>
  <c r="AI248" i="5" s="1" a="1"/>
  <c r="AI248" i="5" s="1"/>
  <c r="L312" i="5"/>
  <c r="L376" i="5"/>
  <c r="L440" i="5"/>
  <c r="L504" i="5"/>
  <c r="L568" i="5"/>
  <c r="L632" i="5"/>
  <c r="L696" i="5"/>
  <c r="L722" i="5"/>
  <c r="K24" i="5"/>
  <c r="AY24" i="5" s="1"/>
  <c r="K43" i="5"/>
  <c r="AY43" i="5" s="1"/>
  <c r="K66" i="5"/>
  <c r="AY66" i="5" s="1"/>
  <c r="K81" i="5"/>
  <c r="AY81" i="5" s="1"/>
  <c r="K93" i="5"/>
  <c r="AY93" i="5" s="1"/>
  <c r="K106" i="5"/>
  <c r="AY106" i="5" s="1"/>
  <c r="K120" i="5"/>
  <c r="AY120" i="5" s="1"/>
  <c r="K131" i="5"/>
  <c r="AY131" i="5" s="1"/>
  <c r="K145" i="5"/>
  <c r="AY145" i="5" s="1"/>
  <c r="K157" i="5"/>
  <c r="AY157" i="5" s="1"/>
  <c r="K168" i="5"/>
  <c r="AY168" i="5" s="1"/>
  <c r="K178" i="5"/>
  <c r="AY178" i="5" s="1"/>
  <c r="K188" i="5"/>
  <c r="AY188" i="5" s="1"/>
  <c r="K196" i="5"/>
  <c r="AY196" i="5" s="1"/>
  <c r="K204" i="5"/>
  <c r="AY204" i="5" s="1"/>
  <c r="K212" i="5"/>
  <c r="AY212" i="5" s="1"/>
  <c r="K220" i="5"/>
  <c r="AY220" i="5" s="1"/>
  <c r="K228" i="5"/>
  <c r="AY228" i="5" s="1"/>
  <c r="K236" i="5"/>
  <c r="AY236" i="5" s="1"/>
  <c r="K244" i="5"/>
  <c r="AY244" i="5" s="1"/>
  <c r="K252" i="5"/>
  <c r="AY252" i="5" s="1"/>
  <c r="K260" i="5"/>
  <c r="AY260" i="5" s="1"/>
  <c r="K268" i="5"/>
  <c r="AY268" i="5" s="1"/>
  <c r="K276" i="5"/>
  <c r="AY276" i="5" s="1"/>
  <c r="K284" i="5"/>
  <c r="AY284" i="5" s="1"/>
  <c r="K292" i="5"/>
  <c r="AY292" i="5" s="1"/>
  <c r="K300" i="5"/>
  <c r="AY300" i="5" s="1"/>
  <c r="K308" i="5"/>
  <c r="AY308" i="5" s="1"/>
  <c r="K316" i="5"/>
  <c r="AY316" i="5" s="1"/>
  <c r="K324" i="5"/>
  <c r="AY324" i="5" s="1"/>
  <c r="K332" i="5"/>
  <c r="AY332" i="5" s="1"/>
  <c r="K340" i="5"/>
  <c r="AY340" i="5" s="1"/>
  <c r="K348" i="5"/>
  <c r="AY348" i="5" s="1"/>
  <c r="K356" i="5"/>
  <c r="AY356" i="5" s="1"/>
  <c r="K364" i="5"/>
  <c r="AY364" i="5" s="1"/>
  <c r="K372" i="5"/>
  <c r="AY372" i="5" s="1"/>
  <c r="K380" i="5"/>
  <c r="AY380" i="5" s="1"/>
  <c r="K388" i="5"/>
  <c r="AY388" i="5" s="1"/>
  <c r="K396" i="5"/>
  <c r="AY396" i="5" s="1"/>
  <c r="K404" i="5"/>
  <c r="AY404" i="5" s="1"/>
  <c r="K412" i="5"/>
  <c r="AY412" i="5" s="1"/>
  <c r="K420" i="5"/>
  <c r="AY420" i="5" s="1"/>
  <c r="K428" i="5"/>
  <c r="AY428" i="5" s="1"/>
  <c r="K436" i="5"/>
  <c r="AY436" i="5" s="1"/>
  <c r="K444" i="5"/>
  <c r="AY444" i="5" s="1"/>
  <c r="K452" i="5"/>
  <c r="AY452" i="5" s="1"/>
  <c r="K460" i="5"/>
  <c r="AY460" i="5" s="1"/>
  <c r="K468" i="5"/>
  <c r="AY468" i="5" s="1"/>
  <c r="K476" i="5"/>
  <c r="AY476" i="5" s="1"/>
  <c r="K484" i="5"/>
  <c r="AY484" i="5" s="1"/>
  <c r="K492" i="5"/>
  <c r="AY492" i="5" s="1"/>
  <c r="K500" i="5"/>
  <c r="AY500" i="5" s="1"/>
  <c r="K508" i="5"/>
  <c r="AY508" i="5" s="1"/>
  <c r="K516" i="5"/>
  <c r="AY516" i="5" s="1"/>
  <c r="K524" i="5"/>
  <c r="AY524" i="5" s="1"/>
  <c r="K532" i="5"/>
  <c r="AY532" i="5" s="1"/>
  <c r="K540" i="5"/>
  <c r="AY540" i="5" s="1"/>
  <c r="K548" i="5"/>
  <c r="AY548" i="5" s="1"/>
  <c r="K556" i="5"/>
  <c r="AY556" i="5" s="1"/>
  <c r="K564" i="5"/>
  <c r="AY564" i="5" s="1"/>
  <c r="K572" i="5"/>
  <c r="AY572" i="5" s="1"/>
  <c r="K580" i="5"/>
  <c r="AY580" i="5" s="1"/>
  <c r="K588" i="5"/>
  <c r="AY588" i="5" s="1"/>
  <c r="K596" i="5"/>
  <c r="AY596" i="5" s="1"/>
  <c r="K604" i="5"/>
  <c r="AY604" i="5" s="1"/>
  <c r="K612" i="5"/>
  <c r="AY612" i="5" s="1"/>
  <c r="K620" i="5"/>
  <c r="AY620" i="5" s="1"/>
  <c r="K628" i="5"/>
  <c r="AY628" i="5" s="1"/>
  <c r="K636" i="5"/>
  <c r="AY636" i="5" s="1"/>
  <c r="K644" i="5"/>
  <c r="AY644" i="5" s="1"/>
  <c r="K652" i="5"/>
  <c r="AY652" i="5" s="1"/>
  <c r="K660" i="5"/>
  <c r="AY660" i="5" s="1"/>
  <c r="K668" i="5"/>
  <c r="AY668" i="5" s="1"/>
  <c r="K676" i="5"/>
  <c r="AY676" i="5" s="1"/>
  <c r="K684" i="5"/>
  <c r="AY684" i="5" s="1"/>
  <c r="K692" i="5"/>
  <c r="AY692" i="5" s="1"/>
  <c r="K700" i="5"/>
  <c r="AY700" i="5" s="1"/>
  <c r="K708" i="5"/>
  <c r="AY708" i="5" s="1"/>
  <c r="K716" i="5"/>
  <c r="AY716" i="5" s="1"/>
  <c r="I4" i="5"/>
  <c r="I12" i="5"/>
  <c r="I20" i="5"/>
  <c r="I28" i="5"/>
  <c r="I36" i="5"/>
  <c r="I44" i="5"/>
  <c r="I52" i="5"/>
  <c r="I60" i="5"/>
  <c r="I68" i="5"/>
  <c r="I76" i="5"/>
  <c r="I84" i="5"/>
  <c r="I92" i="5"/>
  <c r="I100" i="5"/>
  <c r="I108" i="5"/>
  <c r="I116" i="5"/>
  <c r="I124" i="5"/>
  <c r="I132" i="5"/>
  <c r="I140" i="5"/>
  <c r="I148" i="5"/>
  <c r="I156" i="5"/>
  <c r="I164" i="5"/>
  <c r="I172" i="5"/>
  <c r="I180" i="5"/>
  <c r="I188" i="5"/>
  <c r="I196" i="5"/>
  <c r="I204" i="5"/>
  <c r="I212" i="5"/>
  <c r="I220" i="5"/>
  <c r="I228" i="5"/>
  <c r="I236" i="5"/>
  <c r="I244" i="5"/>
  <c r="I252" i="5"/>
  <c r="I260" i="5"/>
  <c r="I268" i="5"/>
  <c r="I276" i="5"/>
  <c r="I284" i="5"/>
  <c r="Q56" i="5"/>
  <c r="AZ56" i="5" s="1"/>
  <c r="M127" i="5"/>
  <c r="M353" i="5"/>
  <c r="M444" i="5"/>
  <c r="M528" i="5"/>
  <c r="M592" i="5"/>
  <c r="M656" i="5"/>
  <c r="M720" i="5"/>
  <c r="L64" i="5"/>
  <c r="L128" i="5"/>
  <c r="L192" i="5"/>
  <c r="L256" i="5"/>
  <c r="L320" i="5"/>
  <c r="L384" i="5"/>
  <c r="L448" i="5"/>
  <c r="L512" i="5"/>
  <c r="L576" i="5"/>
  <c r="L640" i="5"/>
  <c r="L704" i="5"/>
  <c r="L3" i="5"/>
  <c r="AI3" i="5" s="1" a="1"/>
  <c r="AI3" i="5" s="1"/>
  <c r="K26" i="5"/>
  <c r="AY26" i="5" s="1"/>
  <c r="K48" i="5"/>
  <c r="AY48" i="5" s="1"/>
  <c r="K67" i="5"/>
  <c r="AY67" i="5" s="1"/>
  <c r="K82" i="5"/>
  <c r="AY82" i="5" s="1"/>
  <c r="K96" i="5"/>
  <c r="AY96" i="5" s="1"/>
  <c r="K107" i="5"/>
  <c r="AY107" i="5" s="1"/>
  <c r="K121" i="5"/>
  <c r="AY121" i="5" s="1"/>
  <c r="K133" i="5"/>
  <c r="AY133" i="5" s="1"/>
  <c r="K146" i="5"/>
  <c r="AY146" i="5" s="1"/>
  <c r="K158" i="5"/>
  <c r="AY158" i="5" s="1"/>
  <c r="K169" i="5"/>
  <c r="AY169" i="5" s="1"/>
  <c r="K179" i="5"/>
  <c r="AY179" i="5" s="1"/>
  <c r="K189" i="5"/>
  <c r="AY189" i="5" s="1"/>
  <c r="K197" i="5"/>
  <c r="AY197" i="5" s="1"/>
  <c r="K205" i="5"/>
  <c r="AY205" i="5" s="1"/>
  <c r="K213" i="5"/>
  <c r="AY213" i="5" s="1"/>
  <c r="K221" i="5"/>
  <c r="AY221" i="5" s="1"/>
  <c r="K229" i="5"/>
  <c r="AY229" i="5" s="1"/>
  <c r="K237" i="5"/>
  <c r="AY237" i="5" s="1"/>
  <c r="K245" i="5"/>
  <c r="AY245" i="5" s="1"/>
  <c r="K253" i="5"/>
  <c r="AY253" i="5" s="1"/>
  <c r="K261" i="5"/>
  <c r="AY261" i="5" s="1"/>
  <c r="K269" i="5"/>
  <c r="AY269" i="5" s="1"/>
  <c r="K277" i="5"/>
  <c r="AY277" i="5" s="1"/>
  <c r="K285" i="5"/>
  <c r="AY285" i="5" s="1"/>
  <c r="K293" i="5"/>
  <c r="AY293" i="5" s="1"/>
  <c r="K301" i="5"/>
  <c r="AY301" i="5" s="1"/>
  <c r="K309" i="5"/>
  <c r="AY309" i="5" s="1"/>
  <c r="K317" i="5"/>
  <c r="AY317" i="5" s="1"/>
  <c r="K325" i="5"/>
  <c r="AY325" i="5" s="1"/>
  <c r="K333" i="5"/>
  <c r="AY333" i="5" s="1"/>
  <c r="K341" i="5"/>
  <c r="AY341" i="5" s="1"/>
  <c r="K349" i="5"/>
  <c r="AY349" i="5" s="1"/>
  <c r="K357" i="5"/>
  <c r="AY357" i="5" s="1"/>
  <c r="K365" i="5"/>
  <c r="AY365" i="5" s="1"/>
  <c r="K373" i="5"/>
  <c r="AY373" i="5" s="1"/>
  <c r="K381" i="5"/>
  <c r="AY381" i="5" s="1"/>
  <c r="K389" i="5"/>
  <c r="AY389" i="5" s="1"/>
  <c r="K397" i="5"/>
  <c r="AY397" i="5" s="1"/>
  <c r="K405" i="5"/>
  <c r="AY405" i="5" s="1"/>
  <c r="K413" i="5"/>
  <c r="AY413" i="5" s="1"/>
  <c r="K421" i="5"/>
  <c r="AY421" i="5" s="1"/>
  <c r="K429" i="5"/>
  <c r="AY429" i="5" s="1"/>
  <c r="K437" i="5"/>
  <c r="AY437" i="5" s="1"/>
  <c r="K445" i="5"/>
  <c r="AY445" i="5" s="1"/>
  <c r="K453" i="5"/>
  <c r="AY453" i="5" s="1"/>
  <c r="K461" i="5"/>
  <c r="AY461" i="5" s="1"/>
  <c r="K469" i="5"/>
  <c r="AY469" i="5" s="1"/>
  <c r="K477" i="5"/>
  <c r="AY477" i="5" s="1"/>
  <c r="K485" i="5"/>
  <c r="AY485" i="5" s="1"/>
  <c r="K493" i="5"/>
  <c r="AY493" i="5" s="1"/>
  <c r="K501" i="5"/>
  <c r="AY501" i="5" s="1"/>
  <c r="K509" i="5"/>
  <c r="AY509" i="5" s="1"/>
  <c r="K517" i="5"/>
  <c r="AY517" i="5" s="1"/>
  <c r="K525" i="5"/>
  <c r="AY525" i="5" s="1"/>
  <c r="K533" i="5"/>
  <c r="AY533" i="5" s="1"/>
  <c r="K541" i="5"/>
  <c r="AY541" i="5" s="1"/>
  <c r="K549" i="5"/>
  <c r="AY549" i="5" s="1"/>
  <c r="K557" i="5"/>
  <c r="AY557" i="5" s="1"/>
  <c r="K565" i="5"/>
  <c r="AY565" i="5" s="1"/>
  <c r="K573" i="5"/>
  <c r="AY573" i="5" s="1"/>
  <c r="K581" i="5"/>
  <c r="AY581" i="5" s="1"/>
  <c r="K589" i="5"/>
  <c r="AY589" i="5" s="1"/>
  <c r="K597" i="5"/>
  <c r="AY597" i="5" s="1"/>
  <c r="K605" i="5"/>
  <c r="AY605" i="5" s="1"/>
  <c r="K613" i="5"/>
  <c r="AY613" i="5" s="1"/>
  <c r="K621" i="5"/>
  <c r="AY621" i="5" s="1"/>
  <c r="K629" i="5"/>
  <c r="AY629" i="5" s="1"/>
  <c r="K637" i="5"/>
  <c r="AY637" i="5" s="1"/>
  <c r="K645" i="5"/>
  <c r="AY645" i="5" s="1"/>
  <c r="K653" i="5"/>
  <c r="AY653" i="5" s="1"/>
  <c r="K661" i="5"/>
  <c r="AY661" i="5" s="1"/>
  <c r="K669" i="5"/>
  <c r="AY669" i="5" s="1"/>
  <c r="K677" i="5"/>
  <c r="AY677" i="5" s="1"/>
  <c r="K685" i="5"/>
  <c r="AY685" i="5" s="1"/>
  <c r="K693" i="5"/>
  <c r="AY693" i="5" s="1"/>
  <c r="K701" i="5"/>
  <c r="AY701" i="5" s="1"/>
  <c r="K709" i="5"/>
  <c r="AY709" i="5" s="1"/>
  <c r="K717" i="5"/>
  <c r="AY717" i="5" s="1"/>
  <c r="I5" i="5"/>
  <c r="I13" i="5"/>
  <c r="I21" i="5"/>
  <c r="I29" i="5"/>
  <c r="I37" i="5"/>
  <c r="I45" i="5"/>
  <c r="I53" i="5"/>
  <c r="I61" i="5"/>
  <c r="I69" i="5"/>
  <c r="I77" i="5"/>
  <c r="I85" i="5"/>
  <c r="I93" i="5"/>
  <c r="I101" i="5"/>
  <c r="I109" i="5"/>
  <c r="I117" i="5"/>
  <c r="I125" i="5"/>
  <c r="I133" i="5"/>
  <c r="I141" i="5"/>
  <c r="I149" i="5"/>
  <c r="I157" i="5"/>
  <c r="I165" i="5"/>
  <c r="I173" i="5"/>
  <c r="I181" i="5"/>
  <c r="I189" i="5"/>
  <c r="I197" i="5"/>
  <c r="I205" i="5"/>
  <c r="I213" i="5"/>
  <c r="I221" i="5"/>
  <c r="I229" i="5"/>
  <c r="I237" i="5"/>
  <c r="I245" i="5"/>
  <c r="I253" i="5"/>
  <c r="I261" i="5"/>
  <c r="I269" i="5"/>
  <c r="I277" i="5"/>
  <c r="I285" i="5"/>
  <c r="Q299" i="5"/>
  <c r="AZ299" i="5" s="1"/>
  <c r="M191" i="5"/>
  <c r="M367" i="5"/>
  <c r="M455" i="5"/>
  <c r="M536" i="5"/>
  <c r="M600" i="5"/>
  <c r="M664" i="5"/>
  <c r="L8" i="5"/>
  <c r="L72" i="5"/>
  <c r="L136" i="5"/>
  <c r="L200" i="5"/>
  <c r="L264" i="5"/>
  <c r="AI264" i="5" s="1" a="1"/>
  <c r="AI264" i="5" s="1"/>
  <c r="L328" i="5"/>
  <c r="L392" i="5"/>
  <c r="L456" i="5"/>
  <c r="L520" i="5"/>
  <c r="L584" i="5"/>
  <c r="L648" i="5"/>
  <c r="L706" i="5"/>
  <c r="K8" i="5"/>
  <c r="AY8" i="5" s="1"/>
  <c r="K27" i="5"/>
  <c r="AY27" i="5" s="1"/>
  <c r="K50" i="5"/>
  <c r="AY50" i="5" s="1"/>
  <c r="K72" i="5"/>
  <c r="AY72" i="5" s="1"/>
  <c r="K83" i="5"/>
  <c r="AY83" i="5" s="1"/>
  <c r="K97" i="5"/>
  <c r="AY97" i="5" s="1"/>
  <c r="K109" i="5"/>
  <c r="AY109" i="5" s="1"/>
  <c r="K122" i="5"/>
  <c r="AY122" i="5" s="1"/>
  <c r="K136" i="5"/>
  <c r="AY136" i="5" s="1"/>
  <c r="K147" i="5"/>
  <c r="AY147" i="5" s="1"/>
  <c r="K160" i="5"/>
  <c r="AY160" i="5" s="1"/>
  <c r="K170" i="5"/>
  <c r="AY170" i="5" s="1"/>
  <c r="K181" i="5"/>
  <c r="AY181" i="5" s="1"/>
  <c r="K190" i="5"/>
  <c r="AY190" i="5" s="1"/>
  <c r="K198" i="5"/>
  <c r="AY198" i="5" s="1"/>
  <c r="K206" i="5"/>
  <c r="AY206" i="5" s="1"/>
  <c r="K214" i="5"/>
  <c r="AY214" i="5" s="1"/>
  <c r="K222" i="5"/>
  <c r="AY222" i="5" s="1"/>
  <c r="K230" i="5"/>
  <c r="AY230" i="5" s="1"/>
  <c r="K238" i="5"/>
  <c r="AY238" i="5" s="1"/>
  <c r="K246" i="5"/>
  <c r="AY246" i="5" s="1"/>
  <c r="K254" i="5"/>
  <c r="AY254" i="5" s="1"/>
  <c r="K262" i="5"/>
  <c r="AY262" i="5" s="1"/>
  <c r="K270" i="5"/>
  <c r="AY270" i="5" s="1"/>
  <c r="K278" i="5"/>
  <c r="AY278" i="5" s="1"/>
  <c r="K286" i="5"/>
  <c r="AY286" i="5" s="1"/>
  <c r="K294" i="5"/>
  <c r="AY294" i="5" s="1"/>
  <c r="K302" i="5"/>
  <c r="AY302" i="5" s="1"/>
  <c r="K310" i="5"/>
  <c r="AY310" i="5" s="1"/>
  <c r="K318" i="5"/>
  <c r="AY318" i="5" s="1"/>
  <c r="K326" i="5"/>
  <c r="AY326" i="5" s="1"/>
  <c r="K334" i="5"/>
  <c r="AY334" i="5" s="1"/>
  <c r="K342" i="5"/>
  <c r="AY342" i="5" s="1"/>
  <c r="K350" i="5"/>
  <c r="AY350" i="5" s="1"/>
  <c r="K358" i="5"/>
  <c r="AY358" i="5" s="1"/>
  <c r="K366" i="5"/>
  <c r="AY366" i="5" s="1"/>
  <c r="K374" i="5"/>
  <c r="AY374" i="5" s="1"/>
  <c r="K382" i="5"/>
  <c r="AY382" i="5" s="1"/>
  <c r="K390" i="5"/>
  <c r="AY390" i="5" s="1"/>
  <c r="K398" i="5"/>
  <c r="AY398" i="5" s="1"/>
  <c r="K406" i="5"/>
  <c r="AY406" i="5" s="1"/>
  <c r="K414" i="5"/>
  <c r="AY414" i="5" s="1"/>
  <c r="K422" i="5"/>
  <c r="AY422" i="5" s="1"/>
  <c r="K430" i="5"/>
  <c r="AY430" i="5" s="1"/>
  <c r="K438" i="5"/>
  <c r="AY438" i="5" s="1"/>
  <c r="K446" i="5"/>
  <c r="AY446" i="5" s="1"/>
  <c r="K454" i="5"/>
  <c r="AY454" i="5" s="1"/>
  <c r="K462" i="5"/>
  <c r="AY462" i="5" s="1"/>
  <c r="K470" i="5"/>
  <c r="AY470" i="5" s="1"/>
  <c r="K478" i="5"/>
  <c r="AY478" i="5" s="1"/>
  <c r="K486" i="5"/>
  <c r="AY486" i="5" s="1"/>
  <c r="K494" i="5"/>
  <c r="AY494" i="5" s="1"/>
  <c r="K502" i="5"/>
  <c r="AY502" i="5" s="1"/>
  <c r="K510" i="5"/>
  <c r="AY510" i="5" s="1"/>
  <c r="K518" i="5"/>
  <c r="AY518" i="5" s="1"/>
  <c r="K526" i="5"/>
  <c r="AY526" i="5" s="1"/>
  <c r="K534" i="5"/>
  <c r="AY534" i="5" s="1"/>
  <c r="K542" i="5"/>
  <c r="AY542" i="5" s="1"/>
  <c r="K550" i="5"/>
  <c r="AY550" i="5" s="1"/>
  <c r="K558" i="5"/>
  <c r="AY558" i="5" s="1"/>
  <c r="K566" i="5"/>
  <c r="AY566" i="5" s="1"/>
  <c r="K574" i="5"/>
  <c r="AY574" i="5" s="1"/>
  <c r="K582" i="5"/>
  <c r="AY582" i="5" s="1"/>
  <c r="K590" i="5"/>
  <c r="AY590" i="5" s="1"/>
  <c r="K598" i="5"/>
  <c r="AY598" i="5" s="1"/>
  <c r="K606" i="5"/>
  <c r="AY606" i="5" s="1"/>
  <c r="K614" i="5"/>
  <c r="AY614" i="5" s="1"/>
  <c r="K622" i="5"/>
  <c r="AY622" i="5" s="1"/>
  <c r="K630" i="5"/>
  <c r="AY630" i="5" s="1"/>
  <c r="K638" i="5"/>
  <c r="AY638" i="5" s="1"/>
  <c r="K646" i="5"/>
  <c r="AY646" i="5" s="1"/>
  <c r="K654" i="5"/>
  <c r="AY654" i="5" s="1"/>
  <c r="K662" i="5"/>
  <c r="AY662" i="5" s="1"/>
  <c r="K670" i="5"/>
  <c r="AY670" i="5" s="1"/>
  <c r="K678" i="5"/>
  <c r="AY678" i="5" s="1"/>
  <c r="K686" i="5"/>
  <c r="AY686" i="5" s="1"/>
  <c r="K694" i="5"/>
  <c r="AY694" i="5" s="1"/>
  <c r="K702" i="5"/>
  <c r="AY702" i="5" s="1"/>
  <c r="K710" i="5"/>
  <c r="AY710" i="5" s="1"/>
  <c r="K718" i="5"/>
  <c r="AY718" i="5" s="1"/>
  <c r="I6" i="5"/>
  <c r="I14" i="5"/>
  <c r="I22" i="5"/>
  <c r="I30" i="5"/>
  <c r="I38" i="5"/>
  <c r="I46" i="5"/>
  <c r="I54" i="5"/>
  <c r="I62" i="5"/>
  <c r="I70" i="5"/>
  <c r="I78" i="5"/>
  <c r="I86" i="5"/>
  <c r="I94" i="5"/>
  <c r="I102" i="5"/>
  <c r="I110" i="5"/>
  <c r="I118" i="5"/>
  <c r="I126" i="5"/>
  <c r="I134" i="5"/>
  <c r="I142" i="5"/>
  <c r="I150" i="5"/>
  <c r="I158" i="5"/>
  <c r="I166" i="5"/>
  <c r="I174" i="5"/>
  <c r="I182" i="5"/>
  <c r="I190" i="5"/>
  <c r="I198" i="5"/>
  <c r="I206" i="5"/>
  <c r="I214" i="5"/>
  <c r="I222" i="5"/>
  <c r="I230" i="5"/>
  <c r="I238" i="5"/>
  <c r="I246" i="5"/>
  <c r="I254" i="5"/>
  <c r="I262" i="5"/>
  <c r="I270" i="5"/>
  <c r="I278" i="5"/>
  <c r="I286" i="5"/>
  <c r="I294" i="5"/>
  <c r="I302" i="5"/>
  <c r="I310" i="5"/>
  <c r="I318" i="5"/>
  <c r="I326" i="5"/>
  <c r="I334" i="5"/>
  <c r="I342" i="5"/>
  <c r="I350" i="5"/>
  <c r="I358" i="5"/>
  <c r="I366" i="5"/>
  <c r="I374" i="5"/>
  <c r="I382" i="5"/>
  <c r="I390" i="5"/>
  <c r="I398" i="5"/>
  <c r="I406" i="5"/>
  <c r="I414" i="5"/>
  <c r="I422" i="5"/>
  <c r="I430" i="5"/>
  <c r="I438" i="5"/>
  <c r="I446" i="5"/>
  <c r="I454" i="5"/>
  <c r="I462" i="5"/>
  <c r="I470" i="5"/>
  <c r="I478" i="5"/>
  <c r="I486" i="5"/>
  <c r="I494" i="5"/>
  <c r="I502" i="5"/>
  <c r="I510" i="5"/>
  <c r="I518" i="5"/>
  <c r="I526" i="5"/>
  <c r="I534" i="5"/>
  <c r="I542" i="5"/>
  <c r="I550" i="5"/>
  <c r="I558" i="5"/>
  <c r="I566" i="5"/>
  <c r="I574" i="5"/>
  <c r="Q462" i="5"/>
  <c r="AZ462" i="5" s="1"/>
  <c r="M255" i="5"/>
  <c r="M379" i="5"/>
  <c r="M465" i="5"/>
  <c r="M544" i="5"/>
  <c r="M608" i="5"/>
  <c r="M672" i="5"/>
  <c r="L16" i="5"/>
  <c r="L80" i="5"/>
  <c r="L144" i="5"/>
  <c r="L208" i="5"/>
  <c r="L272" i="5"/>
  <c r="L336" i="5"/>
  <c r="L400" i="5"/>
  <c r="L464" i="5"/>
  <c r="L528" i="5"/>
  <c r="L592" i="5"/>
  <c r="L656" i="5"/>
  <c r="L707" i="5"/>
  <c r="K10" i="5"/>
  <c r="AY10" i="5" s="1"/>
  <c r="K32" i="5"/>
  <c r="AY32" i="5" s="1"/>
  <c r="K51" i="5"/>
  <c r="AY51" i="5" s="1"/>
  <c r="K73" i="5"/>
  <c r="AY73" i="5" s="1"/>
  <c r="K85" i="5"/>
  <c r="AY85" i="5" s="1"/>
  <c r="K98" i="5"/>
  <c r="AY98" i="5" s="1"/>
  <c r="K112" i="5"/>
  <c r="AY112" i="5" s="1"/>
  <c r="K123" i="5"/>
  <c r="AY123" i="5" s="1"/>
  <c r="K137" i="5"/>
  <c r="AY137" i="5" s="1"/>
  <c r="K149" i="5"/>
  <c r="AY149" i="5" s="1"/>
  <c r="K161" i="5"/>
  <c r="AY161" i="5" s="1"/>
  <c r="K171" i="5"/>
  <c r="AY171" i="5" s="1"/>
  <c r="K182" i="5"/>
  <c r="AY182" i="5" s="1"/>
  <c r="K191" i="5"/>
  <c r="AY191" i="5" s="1"/>
  <c r="K199" i="5"/>
  <c r="AY199" i="5" s="1"/>
  <c r="K207" i="5"/>
  <c r="AY207" i="5" s="1"/>
  <c r="K215" i="5"/>
  <c r="AY215" i="5" s="1"/>
  <c r="K223" i="5"/>
  <c r="AY223" i="5" s="1"/>
  <c r="K231" i="5"/>
  <c r="AY231" i="5" s="1"/>
  <c r="K239" i="5"/>
  <c r="AY239" i="5" s="1"/>
  <c r="K247" i="5"/>
  <c r="AY247" i="5" s="1"/>
  <c r="K255" i="5"/>
  <c r="AY255" i="5" s="1"/>
  <c r="K263" i="5"/>
  <c r="AY263" i="5" s="1"/>
  <c r="K271" i="5"/>
  <c r="AY271" i="5" s="1"/>
  <c r="K279" i="5"/>
  <c r="AY279" i="5" s="1"/>
  <c r="K287" i="5"/>
  <c r="AY287" i="5" s="1"/>
  <c r="K295" i="5"/>
  <c r="AY295" i="5" s="1"/>
  <c r="K303" i="5"/>
  <c r="AY303" i="5" s="1"/>
  <c r="K311" i="5"/>
  <c r="AY311" i="5" s="1"/>
  <c r="K319" i="5"/>
  <c r="AY319" i="5" s="1"/>
  <c r="K327" i="5"/>
  <c r="AY327" i="5" s="1"/>
  <c r="K335" i="5"/>
  <c r="AY335" i="5" s="1"/>
  <c r="K343" i="5"/>
  <c r="AY343" i="5" s="1"/>
  <c r="K351" i="5"/>
  <c r="AY351" i="5" s="1"/>
  <c r="K359" i="5"/>
  <c r="AY359" i="5" s="1"/>
  <c r="K367" i="5"/>
  <c r="AY367" i="5" s="1"/>
  <c r="K375" i="5"/>
  <c r="AY375" i="5" s="1"/>
  <c r="K383" i="5"/>
  <c r="AY383" i="5" s="1"/>
  <c r="K391" i="5"/>
  <c r="AY391" i="5" s="1"/>
  <c r="K399" i="5"/>
  <c r="AY399" i="5" s="1"/>
  <c r="K407" i="5"/>
  <c r="AY407" i="5" s="1"/>
  <c r="K415" i="5"/>
  <c r="AY415" i="5" s="1"/>
  <c r="K423" i="5"/>
  <c r="AY423" i="5" s="1"/>
  <c r="K431" i="5"/>
  <c r="AY431" i="5" s="1"/>
  <c r="K439" i="5"/>
  <c r="AY439" i="5" s="1"/>
  <c r="K447" i="5"/>
  <c r="AY447" i="5" s="1"/>
  <c r="K455" i="5"/>
  <c r="AY455" i="5" s="1"/>
  <c r="K463" i="5"/>
  <c r="AY463" i="5" s="1"/>
  <c r="K471" i="5"/>
  <c r="AY471" i="5" s="1"/>
  <c r="K479" i="5"/>
  <c r="AY479" i="5" s="1"/>
  <c r="K487" i="5"/>
  <c r="AY487" i="5" s="1"/>
  <c r="K495" i="5"/>
  <c r="AY495" i="5" s="1"/>
  <c r="K503" i="5"/>
  <c r="AY503" i="5" s="1"/>
  <c r="K511" i="5"/>
  <c r="AY511" i="5" s="1"/>
  <c r="K519" i="5"/>
  <c r="AY519" i="5" s="1"/>
  <c r="K527" i="5"/>
  <c r="AY527" i="5" s="1"/>
  <c r="K535" i="5"/>
  <c r="AY535" i="5" s="1"/>
  <c r="K543" i="5"/>
  <c r="AY543" i="5" s="1"/>
  <c r="K551" i="5"/>
  <c r="AY551" i="5" s="1"/>
  <c r="K559" i="5"/>
  <c r="AY559" i="5" s="1"/>
  <c r="K567" i="5"/>
  <c r="AY567" i="5" s="1"/>
  <c r="K575" i="5"/>
  <c r="AY575" i="5" s="1"/>
  <c r="K583" i="5"/>
  <c r="AY583" i="5" s="1"/>
  <c r="K591" i="5"/>
  <c r="AY591" i="5" s="1"/>
  <c r="K599" i="5"/>
  <c r="AY599" i="5" s="1"/>
  <c r="K607" i="5"/>
  <c r="AY607" i="5" s="1"/>
  <c r="K615" i="5"/>
  <c r="AY615" i="5" s="1"/>
  <c r="K623" i="5"/>
  <c r="AY623" i="5" s="1"/>
  <c r="K631" i="5"/>
  <c r="AY631" i="5" s="1"/>
  <c r="K639" i="5"/>
  <c r="AY639" i="5" s="1"/>
  <c r="K647" i="5"/>
  <c r="AY647" i="5" s="1"/>
  <c r="K655" i="5"/>
  <c r="AY655" i="5" s="1"/>
  <c r="K663" i="5"/>
  <c r="AY663" i="5" s="1"/>
  <c r="K671" i="5"/>
  <c r="AY671" i="5" s="1"/>
  <c r="K679" i="5"/>
  <c r="AY679" i="5" s="1"/>
  <c r="K687" i="5"/>
  <c r="AY687" i="5" s="1"/>
  <c r="K695" i="5"/>
  <c r="AY695" i="5" s="1"/>
  <c r="K703" i="5"/>
  <c r="AY703" i="5" s="1"/>
  <c r="K711" i="5"/>
  <c r="AY711" i="5" s="1"/>
  <c r="K719" i="5"/>
  <c r="AY719" i="5" s="1"/>
  <c r="I7" i="5"/>
  <c r="I15" i="5"/>
  <c r="I23" i="5"/>
  <c r="I31" i="5"/>
  <c r="I39" i="5"/>
  <c r="I47" i="5"/>
  <c r="I55" i="5"/>
  <c r="I63" i="5"/>
  <c r="I71" i="5"/>
  <c r="I79" i="5"/>
  <c r="I87" i="5"/>
  <c r="I95" i="5"/>
  <c r="I103" i="5"/>
  <c r="I111" i="5"/>
  <c r="I119" i="5"/>
  <c r="I127" i="5"/>
  <c r="I135" i="5"/>
  <c r="I143" i="5"/>
  <c r="I151" i="5"/>
  <c r="I159" i="5"/>
  <c r="I167" i="5"/>
  <c r="I175" i="5"/>
  <c r="I183" i="5"/>
  <c r="I191" i="5"/>
  <c r="I199" i="5"/>
  <c r="I207" i="5"/>
  <c r="I215" i="5"/>
  <c r="I223" i="5"/>
  <c r="I231" i="5"/>
  <c r="I239" i="5"/>
  <c r="I247" i="5"/>
  <c r="I255" i="5"/>
  <c r="I263" i="5"/>
  <c r="I271" i="5"/>
  <c r="I279" i="5"/>
  <c r="I287" i="5"/>
  <c r="I295" i="5"/>
  <c r="I303" i="5"/>
  <c r="I311" i="5"/>
  <c r="I319" i="5"/>
  <c r="I327" i="5"/>
  <c r="I335" i="5"/>
  <c r="I343" i="5"/>
  <c r="I351" i="5"/>
  <c r="I359" i="5"/>
  <c r="I367" i="5"/>
  <c r="I375" i="5"/>
  <c r="I383" i="5"/>
  <c r="I391" i="5"/>
  <c r="I399" i="5"/>
  <c r="Q527" i="5"/>
  <c r="AZ527" i="5" s="1"/>
  <c r="M275" i="5"/>
  <c r="M391" i="5"/>
  <c r="M476" i="5"/>
  <c r="M552" i="5"/>
  <c r="M616" i="5"/>
  <c r="M680" i="5"/>
  <c r="L24" i="5"/>
  <c r="L88" i="5"/>
  <c r="L152" i="5"/>
  <c r="L216" i="5"/>
  <c r="L280" i="5"/>
  <c r="L344" i="5"/>
  <c r="L408" i="5"/>
  <c r="L472" i="5"/>
  <c r="L536" i="5"/>
  <c r="L600" i="5"/>
  <c r="L664" i="5"/>
  <c r="L712" i="5"/>
  <c r="K11" i="5"/>
  <c r="AY11" i="5" s="1"/>
  <c r="K34" i="5"/>
  <c r="AY34" i="5" s="1"/>
  <c r="K56" i="5"/>
  <c r="AY56" i="5" s="1"/>
  <c r="K74" i="5"/>
  <c r="AY74" i="5" s="1"/>
  <c r="K88" i="5"/>
  <c r="AY88" i="5" s="1"/>
  <c r="K99" i="5"/>
  <c r="AY99" i="5" s="1"/>
  <c r="K113" i="5"/>
  <c r="AY113" i="5" s="1"/>
  <c r="K125" i="5"/>
  <c r="AY125" i="5" s="1"/>
  <c r="K138" i="5"/>
  <c r="AY138" i="5" s="1"/>
  <c r="K152" i="5"/>
  <c r="AY152" i="5" s="1"/>
  <c r="K162" i="5"/>
  <c r="AY162" i="5" s="1"/>
  <c r="K173" i="5"/>
  <c r="AY173" i="5" s="1"/>
  <c r="K184" i="5"/>
  <c r="AY184" i="5" s="1"/>
  <c r="K192" i="5"/>
  <c r="AY192" i="5" s="1"/>
  <c r="K200" i="5"/>
  <c r="AY200" i="5" s="1"/>
  <c r="K208" i="5"/>
  <c r="AY208" i="5" s="1"/>
  <c r="K216" i="5"/>
  <c r="AY216" i="5" s="1"/>
  <c r="K224" i="5"/>
  <c r="AY224" i="5" s="1"/>
  <c r="K232" i="5"/>
  <c r="AY232" i="5" s="1"/>
  <c r="K240" i="5"/>
  <c r="AY240" i="5" s="1"/>
  <c r="K248" i="5"/>
  <c r="AY248" i="5" s="1"/>
  <c r="K256" i="5"/>
  <c r="AY256" i="5" s="1"/>
  <c r="K264" i="5"/>
  <c r="AY264" i="5" s="1"/>
  <c r="K272" i="5"/>
  <c r="AY272" i="5" s="1"/>
  <c r="K280" i="5"/>
  <c r="AY280" i="5" s="1"/>
  <c r="K288" i="5"/>
  <c r="AY288" i="5" s="1"/>
  <c r="K296" i="5"/>
  <c r="AY296" i="5" s="1"/>
  <c r="K304" i="5"/>
  <c r="AY304" i="5" s="1"/>
  <c r="K312" i="5"/>
  <c r="AY312" i="5" s="1"/>
  <c r="K320" i="5"/>
  <c r="AY320" i="5" s="1"/>
  <c r="K328" i="5"/>
  <c r="AY328" i="5" s="1"/>
  <c r="K336" i="5"/>
  <c r="AY336" i="5" s="1"/>
  <c r="K344" i="5"/>
  <c r="AY344" i="5" s="1"/>
  <c r="K352" i="5"/>
  <c r="AY352" i="5" s="1"/>
  <c r="K360" i="5"/>
  <c r="AY360" i="5" s="1"/>
  <c r="K368" i="5"/>
  <c r="AY368" i="5" s="1"/>
  <c r="K376" i="5"/>
  <c r="AY376" i="5" s="1"/>
  <c r="K384" i="5"/>
  <c r="AY384" i="5" s="1"/>
  <c r="K392" i="5"/>
  <c r="AY392" i="5" s="1"/>
  <c r="K400" i="5"/>
  <c r="AY400" i="5" s="1"/>
  <c r="K408" i="5"/>
  <c r="AY408" i="5" s="1"/>
  <c r="K416" i="5"/>
  <c r="AY416" i="5" s="1"/>
  <c r="K424" i="5"/>
  <c r="AY424" i="5" s="1"/>
  <c r="K432" i="5"/>
  <c r="AY432" i="5" s="1"/>
  <c r="K440" i="5"/>
  <c r="AY440" i="5" s="1"/>
  <c r="K448" i="5"/>
  <c r="AY448" i="5" s="1"/>
  <c r="K456" i="5"/>
  <c r="AY456" i="5" s="1"/>
  <c r="K464" i="5"/>
  <c r="AY464" i="5" s="1"/>
  <c r="K472" i="5"/>
  <c r="AY472" i="5" s="1"/>
  <c r="K480" i="5"/>
  <c r="AY480" i="5" s="1"/>
  <c r="K488" i="5"/>
  <c r="AY488" i="5" s="1"/>
  <c r="K496" i="5"/>
  <c r="AY496" i="5" s="1"/>
  <c r="K504" i="5"/>
  <c r="AY504" i="5" s="1"/>
  <c r="K512" i="5"/>
  <c r="AY512" i="5" s="1"/>
  <c r="K520" i="5"/>
  <c r="AY520" i="5" s="1"/>
  <c r="K528" i="5"/>
  <c r="AY528" i="5" s="1"/>
  <c r="K536" i="5"/>
  <c r="AY536" i="5" s="1"/>
  <c r="K544" i="5"/>
  <c r="AY544" i="5" s="1"/>
  <c r="K552" i="5"/>
  <c r="AY552" i="5" s="1"/>
  <c r="K560" i="5"/>
  <c r="AY560" i="5" s="1"/>
  <c r="K568" i="5"/>
  <c r="AY568" i="5" s="1"/>
  <c r="K576" i="5"/>
  <c r="AY576" i="5" s="1"/>
  <c r="K584" i="5"/>
  <c r="AY584" i="5" s="1"/>
  <c r="K592" i="5"/>
  <c r="AY592" i="5" s="1"/>
  <c r="K600" i="5"/>
  <c r="AY600" i="5" s="1"/>
  <c r="K608" i="5"/>
  <c r="AY608" i="5" s="1"/>
  <c r="K616" i="5"/>
  <c r="AY616" i="5" s="1"/>
  <c r="K624" i="5"/>
  <c r="AY624" i="5" s="1"/>
  <c r="K632" i="5"/>
  <c r="AY632" i="5" s="1"/>
  <c r="K640" i="5"/>
  <c r="AY640" i="5" s="1"/>
  <c r="K648" i="5"/>
  <c r="AY648" i="5" s="1"/>
  <c r="K656" i="5"/>
  <c r="AY656" i="5" s="1"/>
  <c r="K664" i="5"/>
  <c r="AY664" i="5" s="1"/>
  <c r="K672" i="5"/>
  <c r="AY672" i="5" s="1"/>
  <c r="K680" i="5"/>
  <c r="AY680" i="5" s="1"/>
  <c r="K688" i="5"/>
  <c r="AY688" i="5" s="1"/>
  <c r="K696" i="5"/>
  <c r="AY696" i="5" s="1"/>
  <c r="K704" i="5"/>
  <c r="AY704" i="5" s="1"/>
  <c r="K712" i="5"/>
  <c r="AY712" i="5" s="1"/>
  <c r="K720" i="5"/>
  <c r="AY720" i="5" s="1"/>
  <c r="I8" i="5"/>
  <c r="I16" i="5"/>
  <c r="I24" i="5"/>
  <c r="I32" i="5"/>
  <c r="I40" i="5"/>
  <c r="I48" i="5"/>
  <c r="I56" i="5"/>
  <c r="I64" i="5"/>
  <c r="I72" i="5"/>
  <c r="I80" i="5"/>
  <c r="I88" i="5"/>
  <c r="I96" i="5"/>
  <c r="I104" i="5"/>
  <c r="I112" i="5"/>
  <c r="I120" i="5"/>
  <c r="I128" i="5"/>
  <c r="I136" i="5"/>
  <c r="I144" i="5"/>
  <c r="I152" i="5"/>
  <c r="I160" i="5"/>
  <c r="I168" i="5"/>
  <c r="I176" i="5"/>
  <c r="I184" i="5"/>
  <c r="I192" i="5"/>
  <c r="I200" i="5"/>
  <c r="I208" i="5"/>
  <c r="I216" i="5"/>
  <c r="I224" i="5"/>
  <c r="I232" i="5"/>
  <c r="I240" i="5"/>
  <c r="I248" i="5"/>
  <c r="I256" i="5"/>
  <c r="I264" i="5"/>
  <c r="I272" i="5"/>
  <c r="I280" i="5"/>
  <c r="I288" i="5"/>
  <c r="I296" i="5"/>
  <c r="I304" i="5"/>
  <c r="I312" i="5"/>
  <c r="I320" i="5"/>
  <c r="I328" i="5"/>
  <c r="I336" i="5"/>
  <c r="I344" i="5"/>
  <c r="I352" i="5"/>
  <c r="I360" i="5"/>
  <c r="I368" i="5"/>
  <c r="I376" i="5"/>
  <c r="I384" i="5"/>
  <c r="I392" i="5"/>
  <c r="I400" i="5"/>
  <c r="I408" i="5"/>
  <c r="I416" i="5"/>
  <c r="Q591" i="5"/>
  <c r="AZ591" i="5" s="1"/>
  <c r="M297" i="5"/>
  <c r="M401" i="5"/>
  <c r="M487" i="5"/>
  <c r="M560" i="5"/>
  <c r="M624" i="5"/>
  <c r="M688" i="5"/>
  <c r="L32" i="5"/>
  <c r="L96" i="5"/>
  <c r="L160" i="5"/>
  <c r="L224" i="5"/>
  <c r="L288" i="5"/>
  <c r="L352" i="5"/>
  <c r="L416" i="5"/>
  <c r="L480" i="5"/>
  <c r="AI480" i="5" s="1" a="1"/>
  <c r="AI480" i="5" s="1"/>
  <c r="L544" i="5"/>
  <c r="L608" i="5"/>
  <c r="L672" i="5"/>
  <c r="L714" i="5"/>
  <c r="K16" i="5"/>
  <c r="AY16" i="5" s="1"/>
  <c r="K35" i="5"/>
  <c r="AY35" i="5" s="1"/>
  <c r="K58" i="5"/>
  <c r="AY58" i="5" s="1"/>
  <c r="K75" i="5"/>
  <c r="AY75" i="5" s="1"/>
  <c r="K89" i="5"/>
  <c r="AY89" i="5" s="1"/>
  <c r="K101" i="5"/>
  <c r="AY101" i="5" s="1"/>
  <c r="K114" i="5"/>
  <c r="AY114" i="5" s="1"/>
  <c r="K128" i="5"/>
  <c r="AY128" i="5" s="1"/>
  <c r="K139" i="5"/>
  <c r="AY139" i="5" s="1"/>
  <c r="K153" i="5"/>
  <c r="AY153" i="5" s="1"/>
  <c r="K163" i="5"/>
  <c r="AY163" i="5" s="1"/>
  <c r="K174" i="5"/>
  <c r="AY174" i="5" s="1"/>
  <c r="K185" i="5"/>
  <c r="AY185" i="5" s="1"/>
  <c r="K193" i="5"/>
  <c r="AY193" i="5" s="1"/>
  <c r="K201" i="5"/>
  <c r="AY201" i="5" s="1"/>
  <c r="K209" i="5"/>
  <c r="AY209" i="5" s="1"/>
  <c r="K217" i="5"/>
  <c r="AY217" i="5" s="1"/>
  <c r="K225" i="5"/>
  <c r="AY225" i="5" s="1"/>
  <c r="K233" i="5"/>
  <c r="AY233" i="5" s="1"/>
  <c r="K241" i="5"/>
  <c r="AY241" i="5" s="1"/>
  <c r="K249" i="5"/>
  <c r="AY249" i="5" s="1"/>
  <c r="K257" i="5"/>
  <c r="AY257" i="5" s="1"/>
  <c r="K265" i="5"/>
  <c r="AY265" i="5" s="1"/>
  <c r="K273" i="5"/>
  <c r="AY273" i="5" s="1"/>
  <c r="K281" i="5"/>
  <c r="AY281" i="5" s="1"/>
  <c r="K289" i="5"/>
  <c r="AY289" i="5" s="1"/>
  <c r="K297" i="5"/>
  <c r="AY297" i="5" s="1"/>
  <c r="K305" i="5"/>
  <c r="AY305" i="5" s="1"/>
  <c r="K313" i="5"/>
  <c r="AY313" i="5" s="1"/>
  <c r="K321" i="5"/>
  <c r="AY321" i="5" s="1"/>
  <c r="K329" i="5"/>
  <c r="AY329" i="5" s="1"/>
  <c r="K337" i="5"/>
  <c r="AY337" i="5" s="1"/>
  <c r="K345" i="5"/>
  <c r="AY345" i="5" s="1"/>
  <c r="K353" i="5"/>
  <c r="AY353" i="5" s="1"/>
  <c r="K361" i="5"/>
  <c r="AY361" i="5" s="1"/>
  <c r="K369" i="5"/>
  <c r="AY369" i="5" s="1"/>
  <c r="K377" i="5"/>
  <c r="AY377" i="5" s="1"/>
  <c r="K385" i="5"/>
  <c r="AY385" i="5" s="1"/>
  <c r="K393" i="5"/>
  <c r="AY393" i="5" s="1"/>
  <c r="K401" i="5"/>
  <c r="AY401" i="5" s="1"/>
  <c r="K409" i="5"/>
  <c r="AY409" i="5" s="1"/>
  <c r="K417" i="5"/>
  <c r="AY417" i="5" s="1"/>
  <c r="K425" i="5"/>
  <c r="AY425" i="5" s="1"/>
  <c r="K433" i="5"/>
  <c r="AY433" i="5" s="1"/>
  <c r="K441" i="5"/>
  <c r="AY441" i="5" s="1"/>
  <c r="K449" i="5"/>
  <c r="AY449" i="5" s="1"/>
  <c r="K457" i="5"/>
  <c r="AY457" i="5" s="1"/>
  <c r="K465" i="5"/>
  <c r="AY465" i="5" s="1"/>
  <c r="K473" i="5"/>
  <c r="AY473" i="5" s="1"/>
  <c r="K481" i="5"/>
  <c r="AY481" i="5" s="1"/>
  <c r="K489" i="5"/>
  <c r="AY489" i="5" s="1"/>
  <c r="K497" i="5"/>
  <c r="AY497" i="5" s="1"/>
  <c r="K505" i="5"/>
  <c r="AY505" i="5" s="1"/>
  <c r="K513" i="5"/>
  <c r="AY513" i="5" s="1"/>
  <c r="K521" i="5"/>
  <c r="AY521" i="5" s="1"/>
  <c r="K529" i="5"/>
  <c r="AY529" i="5" s="1"/>
  <c r="K537" i="5"/>
  <c r="AY537" i="5" s="1"/>
  <c r="K545" i="5"/>
  <c r="AY545" i="5" s="1"/>
  <c r="K553" i="5"/>
  <c r="AY553" i="5" s="1"/>
  <c r="K561" i="5"/>
  <c r="AY561" i="5" s="1"/>
  <c r="K569" i="5"/>
  <c r="AY569" i="5" s="1"/>
  <c r="K577" i="5"/>
  <c r="AY577" i="5" s="1"/>
  <c r="K585" i="5"/>
  <c r="AY585" i="5" s="1"/>
  <c r="K593" i="5"/>
  <c r="AY593" i="5" s="1"/>
  <c r="K601" i="5"/>
  <c r="AY601" i="5" s="1"/>
  <c r="K609" i="5"/>
  <c r="AY609" i="5" s="1"/>
  <c r="K617" i="5"/>
  <c r="AY617" i="5" s="1"/>
  <c r="K625" i="5"/>
  <c r="AY625" i="5" s="1"/>
  <c r="K633" i="5"/>
  <c r="AY633" i="5" s="1"/>
  <c r="K641" i="5"/>
  <c r="AY641" i="5" s="1"/>
  <c r="K649" i="5"/>
  <c r="AY649" i="5" s="1"/>
  <c r="K657" i="5"/>
  <c r="AY657" i="5" s="1"/>
  <c r="K665" i="5"/>
  <c r="AY665" i="5" s="1"/>
  <c r="K673" i="5"/>
  <c r="AY673" i="5" s="1"/>
  <c r="K681" i="5"/>
  <c r="AY681" i="5" s="1"/>
  <c r="K689" i="5"/>
  <c r="AY689" i="5" s="1"/>
  <c r="K697" i="5"/>
  <c r="AY697" i="5" s="1"/>
  <c r="K705" i="5"/>
  <c r="AY705" i="5" s="1"/>
  <c r="K713" i="5"/>
  <c r="AY713" i="5" s="1"/>
  <c r="K721" i="5"/>
  <c r="AY721" i="5" s="1"/>
  <c r="I9" i="5"/>
  <c r="I17" i="5"/>
  <c r="I25" i="5"/>
  <c r="I33" i="5"/>
  <c r="I41" i="5"/>
  <c r="I49" i="5"/>
  <c r="I57" i="5"/>
  <c r="I65" i="5"/>
  <c r="I73" i="5"/>
  <c r="I81" i="5"/>
  <c r="I89" i="5"/>
  <c r="I97" i="5"/>
  <c r="I105" i="5"/>
  <c r="I113" i="5"/>
  <c r="I121" i="5"/>
  <c r="I129" i="5"/>
  <c r="I137" i="5"/>
  <c r="I145" i="5"/>
  <c r="I153" i="5"/>
  <c r="I161" i="5"/>
  <c r="I169" i="5"/>
  <c r="I177" i="5"/>
  <c r="I185" i="5"/>
  <c r="I193" i="5"/>
  <c r="I201" i="5"/>
  <c r="I209" i="5"/>
  <c r="I217" i="5"/>
  <c r="I225" i="5"/>
  <c r="I233" i="5"/>
  <c r="I241" i="5"/>
  <c r="I249" i="5"/>
  <c r="I257" i="5"/>
  <c r="I265" i="5"/>
  <c r="I273" i="5"/>
  <c r="I281" i="5"/>
  <c r="I289" i="5"/>
  <c r="I297" i="5"/>
  <c r="I305" i="5"/>
  <c r="I313" i="5"/>
  <c r="I321" i="5"/>
  <c r="I329" i="5"/>
  <c r="I337" i="5"/>
  <c r="I345" i="5"/>
  <c r="I353" i="5"/>
  <c r="I361" i="5"/>
  <c r="I369" i="5"/>
  <c r="I377" i="5"/>
  <c r="I385" i="5"/>
  <c r="I393" i="5"/>
  <c r="I401" i="5"/>
  <c r="I409" i="5"/>
  <c r="I417" i="5"/>
  <c r="I425" i="5"/>
  <c r="I433" i="5"/>
  <c r="I441" i="5"/>
  <c r="I449" i="5"/>
  <c r="I457" i="5"/>
  <c r="I465" i="5"/>
  <c r="I473" i="5"/>
  <c r="I481" i="5"/>
  <c r="I489" i="5"/>
  <c r="I497" i="5"/>
  <c r="I505" i="5"/>
  <c r="I513" i="5"/>
  <c r="I521" i="5"/>
  <c r="I529" i="5"/>
  <c r="I537" i="5"/>
  <c r="I545" i="5"/>
  <c r="I553" i="5"/>
  <c r="I561" i="5"/>
  <c r="I569" i="5"/>
  <c r="G720" i="5"/>
  <c r="AX720" i="5" s="1"/>
  <c r="G712" i="5"/>
  <c r="AX712" i="5" s="1"/>
  <c r="G704" i="5"/>
  <c r="AX704" i="5" s="1"/>
  <c r="G696" i="5"/>
  <c r="AX696" i="5" s="1"/>
  <c r="G688" i="5"/>
  <c r="AX688" i="5" s="1"/>
  <c r="G680" i="5"/>
  <c r="AX680" i="5" s="1"/>
  <c r="G672" i="5"/>
  <c r="AX672" i="5" s="1"/>
  <c r="G664" i="5"/>
  <c r="AX664" i="5" s="1"/>
  <c r="G656" i="5"/>
  <c r="AX656" i="5" s="1"/>
  <c r="G648" i="5"/>
  <c r="AX648" i="5" s="1"/>
  <c r="G640" i="5"/>
  <c r="AX640" i="5" s="1"/>
  <c r="G632" i="5"/>
  <c r="AX632" i="5" s="1"/>
  <c r="G624" i="5"/>
  <c r="AX624" i="5" s="1"/>
  <c r="G616" i="5"/>
  <c r="AX616" i="5" s="1"/>
  <c r="G608" i="5"/>
  <c r="AX608" i="5" s="1"/>
  <c r="G600" i="5"/>
  <c r="AX600" i="5" s="1"/>
  <c r="G592" i="5"/>
  <c r="AX592" i="5" s="1"/>
  <c r="G584" i="5"/>
  <c r="AX584" i="5" s="1"/>
  <c r="G576" i="5"/>
  <c r="AX576" i="5" s="1"/>
  <c r="G568" i="5"/>
  <c r="AX568" i="5" s="1"/>
  <c r="G560" i="5"/>
  <c r="AX560" i="5" s="1"/>
  <c r="G552" i="5"/>
  <c r="AX552" i="5" s="1"/>
  <c r="G544" i="5"/>
  <c r="AX544" i="5" s="1"/>
  <c r="G536" i="5"/>
  <c r="AX536" i="5" s="1"/>
  <c r="G528" i="5"/>
  <c r="AX528" i="5" s="1"/>
  <c r="G520" i="5"/>
  <c r="AX520" i="5" s="1"/>
  <c r="G512" i="5"/>
  <c r="AX512" i="5" s="1"/>
  <c r="G504" i="5"/>
  <c r="AX504" i="5" s="1"/>
  <c r="G496" i="5"/>
  <c r="AX496" i="5" s="1"/>
  <c r="G488" i="5"/>
  <c r="AX488" i="5" s="1"/>
  <c r="G480" i="5"/>
  <c r="AX480" i="5" s="1"/>
  <c r="G472" i="5"/>
  <c r="AX472" i="5" s="1"/>
  <c r="G464" i="5"/>
  <c r="AX464" i="5" s="1"/>
  <c r="G456" i="5"/>
  <c r="AX456" i="5" s="1"/>
  <c r="G448" i="5"/>
  <c r="AX448" i="5" s="1"/>
  <c r="G440" i="5"/>
  <c r="AX440" i="5" s="1"/>
  <c r="G432" i="5"/>
  <c r="AX432" i="5" s="1"/>
  <c r="G424" i="5"/>
  <c r="AX424" i="5" s="1"/>
  <c r="G416" i="5"/>
  <c r="AX416" i="5" s="1"/>
  <c r="G408" i="5"/>
  <c r="AX408" i="5" s="1"/>
  <c r="G400" i="5"/>
  <c r="AX400" i="5" s="1"/>
  <c r="G392" i="5"/>
  <c r="AX392" i="5" s="1"/>
  <c r="G384" i="5"/>
  <c r="AX384" i="5" s="1"/>
  <c r="G376" i="5"/>
  <c r="AX376" i="5" s="1"/>
  <c r="G368" i="5"/>
  <c r="AX368" i="5" s="1"/>
  <c r="G360" i="5"/>
  <c r="AX360" i="5" s="1"/>
  <c r="G352" i="5"/>
  <c r="AX352" i="5" s="1"/>
  <c r="G344" i="5"/>
  <c r="AX344" i="5" s="1"/>
  <c r="G336" i="5"/>
  <c r="AX336" i="5" s="1"/>
  <c r="G328" i="5"/>
  <c r="AX328" i="5" s="1"/>
  <c r="G320" i="5"/>
  <c r="AX320" i="5" s="1"/>
  <c r="G312" i="5"/>
  <c r="AX312" i="5" s="1"/>
  <c r="G304" i="5"/>
  <c r="AX304" i="5" s="1"/>
  <c r="G296" i="5"/>
  <c r="AX296" i="5" s="1"/>
  <c r="G288" i="5"/>
  <c r="AX288" i="5" s="1"/>
  <c r="G280" i="5"/>
  <c r="AX280" i="5" s="1"/>
  <c r="G272" i="5"/>
  <c r="AX272" i="5" s="1"/>
  <c r="G264" i="5"/>
  <c r="AX264" i="5" s="1"/>
  <c r="G256" i="5"/>
  <c r="AX256" i="5" s="1"/>
  <c r="G248" i="5"/>
  <c r="AX248" i="5" s="1"/>
  <c r="G240" i="5"/>
  <c r="AX240" i="5" s="1"/>
  <c r="G232" i="5"/>
  <c r="AX232" i="5" s="1"/>
  <c r="G224" i="5"/>
  <c r="AX224" i="5" s="1"/>
  <c r="G216" i="5"/>
  <c r="AX216" i="5" s="1"/>
  <c r="G208" i="5"/>
  <c r="AX208" i="5" s="1"/>
  <c r="G200" i="5"/>
  <c r="AX200" i="5" s="1"/>
  <c r="G192" i="5"/>
  <c r="AX192" i="5" s="1"/>
  <c r="G184" i="5"/>
  <c r="AX184" i="5" s="1"/>
  <c r="G176" i="5"/>
  <c r="AX176" i="5" s="1"/>
  <c r="G168" i="5"/>
  <c r="AX168" i="5" s="1"/>
  <c r="G160" i="5"/>
  <c r="AX160" i="5" s="1"/>
  <c r="G152" i="5"/>
  <c r="AX152" i="5" s="1"/>
  <c r="G144" i="5"/>
  <c r="AX144" i="5" s="1"/>
  <c r="G136" i="5"/>
  <c r="AX136" i="5" s="1"/>
  <c r="G128" i="5"/>
  <c r="AX128" i="5" s="1"/>
  <c r="G120" i="5"/>
  <c r="AX120" i="5" s="1"/>
  <c r="G112" i="5"/>
  <c r="AX112" i="5" s="1"/>
  <c r="G104" i="5"/>
  <c r="AX104" i="5" s="1"/>
  <c r="G96" i="5"/>
  <c r="AX96" i="5" s="1"/>
  <c r="G88" i="5"/>
  <c r="AX88" i="5" s="1"/>
  <c r="G80" i="5"/>
  <c r="AX80" i="5" s="1"/>
  <c r="G72" i="5"/>
  <c r="AX72" i="5" s="1"/>
  <c r="G64" i="5"/>
  <c r="AX64" i="5" s="1"/>
  <c r="G56" i="5"/>
  <c r="AX56" i="5" s="1"/>
  <c r="G48" i="5"/>
  <c r="AX48" i="5" s="1"/>
  <c r="G40" i="5"/>
  <c r="AX40" i="5" s="1"/>
  <c r="G32" i="5"/>
  <c r="AX32" i="5" s="1"/>
  <c r="G24" i="5"/>
  <c r="AX24" i="5" s="1"/>
  <c r="G16" i="5"/>
  <c r="AX16" i="5" s="1"/>
  <c r="G8" i="5"/>
  <c r="AX8" i="5" s="1"/>
  <c r="I721" i="5"/>
  <c r="I713" i="5"/>
  <c r="I705" i="5"/>
  <c r="I697" i="5"/>
  <c r="I689" i="5"/>
  <c r="I681" i="5"/>
  <c r="I673" i="5"/>
  <c r="I665" i="5"/>
  <c r="I657" i="5"/>
  <c r="I649" i="5"/>
  <c r="I641" i="5"/>
  <c r="I633" i="5"/>
  <c r="I625" i="5"/>
  <c r="I617" i="5"/>
  <c r="I609" i="5"/>
  <c r="I601" i="5"/>
  <c r="I593" i="5"/>
  <c r="I585" i="5"/>
  <c r="I577" i="5"/>
  <c r="I567" i="5"/>
  <c r="I556" i="5"/>
  <c r="I546" i="5"/>
  <c r="I535" i="5"/>
  <c r="I524" i="5"/>
  <c r="I514" i="5"/>
  <c r="I503" i="5"/>
  <c r="I492" i="5"/>
  <c r="I482" i="5"/>
  <c r="I471" i="5"/>
  <c r="I460" i="5"/>
  <c r="I450" i="5"/>
  <c r="I439" i="5"/>
  <c r="I428" i="5"/>
  <c r="I418" i="5"/>
  <c r="I404" i="5"/>
  <c r="I386" i="5"/>
  <c r="I364" i="5"/>
  <c r="I341" i="5"/>
  <c r="I322" i="5"/>
  <c r="I300" i="5"/>
  <c r="I258" i="5"/>
  <c r="I194" i="5"/>
  <c r="I130" i="5"/>
  <c r="I66" i="5"/>
  <c r="K722" i="5"/>
  <c r="AY722" i="5" s="1"/>
  <c r="K658" i="5"/>
  <c r="AY658" i="5" s="1"/>
  <c r="K594" i="5"/>
  <c r="AY594" i="5" s="1"/>
  <c r="K530" i="5"/>
  <c r="AY530" i="5" s="1"/>
  <c r="K466" i="5"/>
  <c r="AY466" i="5" s="1"/>
  <c r="K402" i="5"/>
  <c r="AY402" i="5" s="1"/>
  <c r="K338" i="5"/>
  <c r="AY338" i="5" s="1"/>
  <c r="K274" i="5"/>
  <c r="AY274" i="5" s="1"/>
  <c r="K210" i="5"/>
  <c r="AY210" i="5" s="1"/>
  <c r="K129" i="5"/>
  <c r="AY129" i="5" s="1"/>
  <c r="L715" i="5"/>
  <c r="L232" i="5"/>
  <c r="M412" i="5"/>
  <c r="G683" i="5"/>
  <c r="AX683" i="5" s="1"/>
  <c r="G635" i="5"/>
  <c r="AX635" i="5" s="1"/>
  <c r="G595" i="5"/>
  <c r="AX595" i="5" s="1"/>
  <c r="G555" i="5"/>
  <c r="AX555" i="5" s="1"/>
  <c r="G515" i="5"/>
  <c r="AX515" i="5" s="1"/>
  <c r="G459" i="5"/>
  <c r="AX459" i="5" s="1"/>
  <c r="G411" i="5"/>
  <c r="AX411" i="5" s="1"/>
  <c r="G371" i="5"/>
  <c r="AX371" i="5" s="1"/>
  <c r="G315" i="5"/>
  <c r="AX315" i="5" s="1"/>
  <c r="G275" i="5"/>
  <c r="AX275" i="5" s="1"/>
  <c r="G227" i="5"/>
  <c r="AX227" i="5" s="1"/>
  <c r="G179" i="5"/>
  <c r="AX179" i="5" s="1"/>
  <c r="G155" i="5"/>
  <c r="AX155" i="5" s="1"/>
  <c r="I660" i="5"/>
  <c r="I604" i="5"/>
  <c r="I539" i="5"/>
  <c r="I485" i="5"/>
  <c r="I421" i="5"/>
  <c r="I330" i="5"/>
  <c r="K490" i="5"/>
  <c r="AY490" i="5" s="1"/>
  <c r="K362" i="5"/>
  <c r="AY362" i="5" s="1"/>
  <c r="L424" i="5"/>
  <c r="G719" i="5"/>
  <c r="AX719" i="5" s="1"/>
  <c r="G711" i="5"/>
  <c r="AX711" i="5" s="1"/>
  <c r="G703" i="5"/>
  <c r="AX703" i="5" s="1"/>
  <c r="G695" i="5"/>
  <c r="AX695" i="5" s="1"/>
  <c r="G687" i="5"/>
  <c r="AX687" i="5" s="1"/>
  <c r="G679" i="5"/>
  <c r="AX679" i="5" s="1"/>
  <c r="G671" i="5"/>
  <c r="AX671" i="5" s="1"/>
  <c r="G663" i="5"/>
  <c r="AX663" i="5" s="1"/>
  <c r="G655" i="5"/>
  <c r="AX655" i="5" s="1"/>
  <c r="G647" i="5"/>
  <c r="AX647" i="5" s="1"/>
  <c r="G639" i="5"/>
  <c r="AX639" i="5" s="1"/>
  <c r="G631" i="5"/>
  <c r="AX631" i="5" s="1"/>
  <c r="G623" i="5"/>
  <c r="AX623" i="5" s="1"/>
  <c r="G615" i="5"/>
  <c r="AX615" i="5" s="1"/>
  <c r="G607" i="5"/>
  <c r="AX607" i="5" s="1"/>
  <c r="G599" i="5"/>
  <c r="AX599" i="5" s="1"/>
  <c r="G591" i="5"/>
  <c r="AX591" i="5" s="1"/>
  <c r="G583" i="5"/>
  <c r="AX583" i="5" s="1"/>
  <c r="G575" i="5"/>
  <c r="AX575" i="5" s="1"/>
  <c r="G567" i="5"/>
  <c r="AX567" i="5" s="1"/>
  <c r="G559" i="5"/>
  <c r="AX559" i="5" s="1"/>
  <c r="G551" i="5"/>
  <c r="AX551" i="5" s="1"/>
  <c r="G543" i="5"/>
  <c r="AX543" i="5" s="1"/>
  <c r="G535" i="5"/>
  <c r="AX535" i="5" s="1"/>
  <c r="G527" i="5"/>
  <c r="AX527" i="5" s="1"/>
  <c r="G519" i="5"/>
  <c r="AX519" i="5" s="1"/>
  <c r="G511" i="5"/>
  <c r="AX511" i="5" s="1"/>
  <c r="G503" i="5"/>
  <c r="AX503" i="5" s="1"/>
  <c r="G495" i="5"/>
  <c r="AX495" i="5" s="1"/>
  <c r="G487" i="5"/>
  <c r="AX487" i="5" s="1"/>
  <c r="G479" i="5"/>
  <c r="AX479" i="5" s="1"/>
  <c r="G471" i="5"/>
  <c r="AX471" i="5" s="1"/>
  <c r="G463" i="5"/>
  <c r="AX463" i="5" s="1"/>
  <c r="G455" i="5"/>
  <c r="AX455" i="5" s="1"/>
  <c r="G447" i="5"/>
  <c r="AX447" i="5" s="1"/>
  <c r="G439" i="5"/>
  <c r="AX439" i="5" s="1"/>
  <c r="G431" i="5"/>
  <c r="AX431" i="5" s="1"/>
  <c r="G423" i="5"/>
  <c r="AX423" i="5" s="1"/>
  <c r="G415" i="5"/>
  <c r="AX415" i="5" s="1"/>
  <c r="G407" i="5"/>
  <c r="AX407" i="5" s="1"/>
  <c r="G399" i="5"/>
  <c r="AX399" i="5" s="1"/>
  <c r="G391" i="5"/>
  <c r="AX391" i="5" s="1"/>
  <c r="G383" i="5"/>
  <c r="AX383" i="5" s="1"/>
  <c r="G375" i="5"/>
  <c r="AX375" i="5" s="1"/>
  <c r="G367" i="5"/>
  <c r="AX367" i="5" s="1"/>
  <c r="G359" i="5"/>
  <c r="AX359" i="5" s="1"/>
  <c r="G351" i="5"/>
  <c r="AX351" i="5" s="1"/>
  <c r="G343" i="5"/>
  <c r="AX343" i="5" s="1"/>
  <c r="G335" i="5"/>
  <c r="AX335" i="5" s="1"/>
  <c r="G327" i="5"/>
  <c r="AX327" i="5" s="1"/>
  <c r="G319" i="5"/>
  <c r="AX319" i="5" s="1"/>
  <c r="G311" i="5"/>
  <c r="AX311" i="5" s="1"/>
  <c r="G303" i="5"/>
  <c r="AX303" i="5" s="1"/>
  <c r="G295" i="5"/>
  <c r="AX295" i="5" s="1"/>
  <c r="G287" i="5"/>
  <c r="AX287" i="5" s="1"/>
  <c r="G279" i="5"/>
  <c r="AX279" i="5" s="1"/>
  <c r="G271" i="5"/>
  <c r="AX271" i="5" s="1"/>
  <c r="G263" i="5"/>
  <c r="AX263" i="5" s="1"/>
  <c r="G255" i="5"/>
  <c r="AX255" i="5" s="1"/>
  <c r="G247" i="5"/>
  <c r="AX247" i="5" s="1"/>
  <c r="G239" i="5"/>
  <c r="AX239" i="5" s="1"/>
  <c r="G231" i="5"/>
  <c r="AX231" i="5" s="1"/>
  <c r="G223" i="5"/>
  <c r="AX223" i="5" s="1"/>
  <c r="G215" i="5"/>
  <c r="AX215" i="5" s="1"/>
  <c r="G207" i="5"/>
  <c r="AX207" i="5" s="1"/>
  <c r="G199" i="5"/>
  <c r="AX199" i="5" s="1"/>
  <c r="G191" i="5"/>
  <c r="AX191" i="5" s="1"/>
  <c r="G183" i="5"/>
  <c r="AX183" i="5" s="1"/>
  <c r="G175" i="5"/>
  <c r="AX175" i="5" s="1"/>
  <c r="G167" i="5"/>
  <c r="AX167" i="5" s="1"/>
  <c r="G159" i="5"/>
  <c r="AX159" i="5" s="1"/>
  <c r="G151" i="5"/>
  <c r="AX151" i="5" s="1"/>
  <c r="G143" i="5"/>
  <c r="AX143" i="5" s="1"/>
  <c r="G135" i="5"/>
  <c r="AX135" i="5" s="1"/>
  <c r="G127" i="5"/>
  <c r="AX127" i="5" s="1"/>
  <c r="G119" i="5"/>
  <c r="AX119" i="5" s="1"/>
  <c r="G111" i="5"/>
  <c r="AX111" i="5" s="1"/>
  <c r="G103" i="5"/>
  <c r="AX103" i="5" s="1"/>
  <c r="G95" i="5"/>
  <c r="AX95" i="5" s="1"/>
  <c r="G87" i="5"/>
  <c r="AX87" i="5" s="1"/>
  <c r="G79" i="5"/>
  <c r="AX79" i="5" s="1"/>
  <c r="G71" i="5"/>
  <c r="AX71" i="5" s="1"/>
  <c r="G63" i="5"/>
  <c r="AX63" i="5" s="1"/>
  <c r="G55" i="5"/>
  <c r="AX55" i="5" s="1"/>
  <c r="G47" i="5"/>
  <c r="AX47" i="5" s="1"/>
  <c r="G39" i="5"/>
  <c r="AX39" i="5" s="1"/>
  <c r="G31" i="5"/>
  <c r="AX31" i="5" s="1"/>
  <c r="G23" i="5"/>
  <c r="AX23" i="5" s="1"/>
  <c r="G15" i="5"/>
  <c r="AX15" i="5" s="1"/>
  <c r="G7" i="5"/>
  <c r="AX7" i="5" s="1"/>
  <c r="I720" i="5"/>
  <c r="I712" i="5"/>
  <c r="I704" i="5"/>
  <c r="I696" i="5"/>
  <c r="I688" i="5"/>
  <c r="I680" i="5"/>
  <c r="I672" i="5"/>
  <c r="I664" i="5"/>
  <c r="I656" i="5"/>
  <c r="I648" i="5"/>
  <c r="I640" i="5"/>
  <c r="I632" i="5"/>
  <c r="I624" i="5"/>
  <c r="I616" i="5"/>
  <c r="I608" i="5"/>
  <c r="I600" i="5"/>
  <c r="I592" i="5"/>
  <c r="I584" i="5"/>
  <c r="I576" i="5"/>
  <c r="I565" i="5"/>
  <c r="I555" i="5"/>
  <c r="I544" i="5"/>
  <c r="I533" i="5"/>
  <c r="I523" i="5"/>
  <c r="I512" i="5"/>
  <c r="I501" i="5"/>
  <c r="I491" i="5"/>
  <c r="I480" i="5"/>
  <c r="I469" i="5"/>
  <c r="I459" i="5"/>
  <c r="I448" i="5"/>
  <c r="I437" i="5"/>
  <c r="I427" i="5"/>
  <c r="I415" i="5"/>
  <c r="I403" i="5"/>
  <c r="I381" i="5"/>
  <c r="I362" i="5"/>
  <c r="I340" i="5"/>
  <c r="I317" i="5"/>
  <c r="I298" i="5"/>
  <c r="I250" i="5"/>
  <c r="I186" i="5"/>
  <c r="I122" i="5"/>
  <c r="I58" i="5"/>
  <c r="K714" i="5"/>
  <c r="AY714" i="5" s="1"/>
  <c r="K650" i="5"/>
  <c r="AY650" i="5" s="1"/>
  <c r="K586" i="5"/>
  <c r="AY586" i="5" s="1"/>
  <c r="K522" i="5"/>
  <c r="AY522" i="5" s="1"/>
  <c r="K458" i="5"/>
  <c r="AY458" i="5" s="1"/>
  <c r="K394" i="5"/>
  <c r="AY394" i="5" s="1"/>
  <c r="K330" i="5"/>
  <c r="AY330" i="5" s="1"/>
  <c r="K266" i="5"/>
  <c r="AY266" i="5" s="1"/>
  <c r="K202" i="5"/>
  <c r="AY202" i="5" s="1"/>
  <c r="K115" i="5"/>
  <c r="AY115" i="5" s="1"/>
  <c r="L680" i="5"/>
  <c r="L168" i="5"/>
  <c r="M315" i="5"/>
  <c r="G667" i="5"/>
  <c r="AX667" i="5" s="1"/>
  <c r="G619" i="5"/>
  <c r="AX619" i="5" s="1"/>
  <c r="G571" i="5"/>
  <c r="AX571" i="5" s="1"/>
  <c r="G507" i="5"/>
  <c r="AX507" i="5" s="1"/>
  <c r="G451" i="5"/>
  <c r="AX451" i="5" s="1"/>
  <c r="G403" i="5"/>
  <c r="AX403" i="5" s="1"/>
  <c r="G355" i="5"/>
  <c r="AX355" i="5" s="1"/>
  <c r="G299" i="5"/>
  <c r="AX299" i="5" s="1"/>
  <c r="G259" i="5"/>
  <c r="AX259" i="5" s="1"/>
  <c r="G211" i="5"/>
  <c r="AX211" i="5" s="1"/>
  <c r="G171" i="5"/>
  <c r="AX171" i="5" s="1"/>
  <c r="G147" i="5"/>
  <c r="AX147" i="5" s="1"/>
  <c r="I684" i="5"/>
  <c r="I636" i="5"/>
  <c r="I588" i="5"/>
  <c r="I528" i="5"/>
  <c r="I464" i="5"/>
  <c r="I394" i="5"/>
  <c r="I282" i="5"/>
  <c r="K554" i="5"/>
  <c r="AY554" i="5" s="1"/>
  <c r="G718" i="5"/>
  <c r="AX718" i="5" s="1"/>
  <c r="G710" i="5"/>
  <c r="AX710" i="5" s="1"/>
  <c r="G702" i="5"/>
  <c r="AX702" i="5" s="1"/>
  <c r="G694" i="5"/>
  <c r="AX694" i="5" s="1"/>
  <c r="G686" i="5"/>
  <c r="AX686" i="5" s="1"/>
  <c r="G678" i="5"/>
  <c r="AX678" i="5" s="1"/>
  <c r="G670" i="5"/>
  <c r="AX670" i="5" s="1"/>
  <c r="G662" i="5"/>
  <c r="AX662" i="5" s="1"/>
  <c r="G654" i="5"/>
  <c r="AX654" i="5" s="1"/>
  <c r="G646" i="5"/>
  <c r="AX646" i="5" s="1"/>
  <c r="G638" i="5"/>
  <c r="AX638" i="5" s="1"/>
  <c r="G630" i="5"/>
  <c r="AX630" i="5" s="1"/>
  <c r="G622" i="5"/>
  <c r="AX622" i="5" s="1"/>
  <c r="G614" i="5"/>
  <c r="AX614" i="5" s="1"/>
  <c r="G606" i="5"/>
  <c r="AX606" i="5" s="1"/>
  <c r="G598" i="5"/>
  <c r="AX598" i="5" s="1"/>
  <c r="G590" i="5"/>
  <c r="AX590" i="5" s="1"/>
  <c r="G582" i="5"/>
  <c r="AX582" i="5" s="1"/>
  <c r="G574" i="5"/>
  <c r="AX574" i="5" s="1"/>
  <c r="G566" i="5"/>
  <c r="AX566" i="5" s="1"/>
  <c r="G558" i="5"/>
  <c r="AX558" i="5" s="1"/>
  <c r="G550" i="5"/>
  <c r="AX550" i="5" s="1"/>
  <c r="G542" i="5"/>
  <c r="AX542" i="5" s="1"/>
  <c r="G534" i="5"/>
  <c r="AX534" i="5" s="1"/>
  <c r="G526" i="5"/>
  <c r="AX526" i="5" s="1"/>
  <c r="G518" i="5"/>
  <c r="AX518" i="5" s="1"/>
  <c r="G510" i="5"/>
  <c r="AX510" i="5" s="1"/>
  <c r="G502" i="5"/>
  <c r="AX502" i="5" s="1"/>
  <c r="G494" i="5"/>
  <c r="AX494" i="5" s="1"/>
  <c r="G486" i="5"/>
  <c r="AX486" i="5" s="1"/>
  <c r="G478" i="5"/>
  <c r="AX478" i="5" s="1"/>
  <c r="G470" i="5"/>
  <c r="AX470" i="5" s="1"/>
  <c r="G462" i="5"/>
  <c r="AX462" i="5" s="1"/>
  <c r="G454" i="5"/>
  <c r="AX454" i="5" s="1"/>
  <c r="G446" i="5"/>
  <c r="AX446" i="5" s="1"/>
  <c r="G438" i="5"/>
  <c r="AX438" i="5" s="1"/>
  <c r="G430" i="5"/>
  <c r="AX430" i="5" s="1"/>
  <c r="G422" i="5"/>
  <c r="AX422" i="5" s="1"/>
  <c r="G414" i="5"/>
  <c r="AX414" i="5" s="1"/>
  <c r="G406" i="5"/>
  <c r="AX406" i="5" s="1"/>
  <c r="G398" i="5"/>
  <c r="AX398" i="5" s="1"/>
  <c r="G390" i="5"/>
  <c r="AX390" i="5" s="1"/>
  <c r="G382" i="5"/>
  <c r="AX382" i="5" s="1"/>
  <c r="G374" i="5"/>
  <c r="AX374" i="5" s="1"/>
  <c r="G366" i="5"/>
  <c r="AX366" i="5" s="1"/>
  <c r="G358" i="5"/>
  <c r="AX358" i="5" s="1"/>
  <c r="G350" i="5"/>
  <c r="AX350" i="5" s="1"/>
  <c r="G342" i="5"/>
  <c r="AX342" i="5" s="1"/>
  <c r="G334" i="5"/>
  <c r="AX334" i="5" s="1"/>
  <c r="G326" i="5"/>
  <c r="AX326" i="5" s="1"/>
  <c r="G318" i="5"/>
  <c r="AX318" i="5" s="1"/>
  <c r="G310" i="5"/>
  <c r="AX310" i="5" s="1"/>
  <c r="G302" i="5"/>
  <c r="AX302" i="5" s="1"/>
  <c r="G294" i="5"/>
  <c r="AX294" i="5" s="1"/>
  <c r="G286" i="5"/>
  <c r="AX286" i="5" s="1"/>
  <c r="G278" i="5"/>
  <c r="AX278" i="5" s="1"/>
  <c r="G270" i="5"/>
  <c r="AX270" i="5" s="1"/>
  <c r="G262" i="5"/>
  <c r="AX262" i="5" s="1"/>
  <c r="G254" i="5"/>
  <c r="AX254" i="5" s="1"/>
  <c r="G246" i="5"/>
  <c r="AX246" i="5" s="1"/>
  <c r="G238" i="5"/>
  <c r="AX238" i="5" s="1"/>
  <c r="G230" i="5"/>
  <c r="AX230" i="5" s="1"/>
  <c r="G222" i="5"/>
  <c r="AX222" i="5" s="1"/>
  <c r="G214" i="5"/>
  <c r="AX214" i="5" s="1"/>
  <c r="G206" i="5"/>
  <c r="AX206" i="5" s="1"/>
  <c r="G198" i="5"/>
  <c r="AX198" i="5" s="1"/>
  <c r="G190" i="5"/>
  <c r="AX190" i="5" s="1"/>
  <c r="G182" i="5"/>
  <c r="AX182" i="5" s="1"/>
  <c r="G174" i="5"/>
  <c r="AX174" i="5" s="1"/>
  <c r="G166" i="5"/>
  <c r="AX166" i="5" s="1"/>
  <c r="G158" i="5"/>
  <c r="AX158" i="5" s="1"/>
  <c r="G150" i="5"/>
  <c r="AX150" i="5" s="1"/>
  <c r="G142" i="5"/>
  <c r="AX142" i="5" s="1"/>
  <c r="G134" i="5"/>
  <c r="AX134" i="5" s="1"/>
  <c r="G126" i="5"/>
  <c r="AX126" i="5" s="1"/>
  <c r="G118" i="5"/>
  <c r="AX118" i="5" s="1"/>
  <c r="G110" i="5"/>
  <c r="AX110" i="5" s="1"/>
  <c r="G102" i="5"/>
  <c r="AX102" i="5" s="1"/>
  <c r="G94" i="5"/>
  <c r="AX94" i="5" s="1"/>
  <c r="G86" i="5"/>
  <c r="AX86" i="5" s="1"/>
  <c r="G78" i="5"/>
  <c r="AX78" i="5" s="1"/>
  <c r="G70" i="5"/>
  <c r="AX70" i="5" s="1"/>
  <c r="G62" i="5"/>
  <c r="AX62" i="5" s="1"/>
  <c r="G54" i="5"/>
  <c r="AX54" i="5" s="1"/>
  <c r="G46" i="5"/>
  <c r="AX46" i="5" s="1"/>
  <c r="G38" i="5"/>
  <c r="AX38" i="5" s="1"/>
  <c r="G30" i="5"/>
  <c r="AX30" i="5" s="1"/>
  <c r="G22" i="5"/>
  <c r="AX22" i="5" s="1"/>
  <c r="G14" i="5"/>
  <c r="AX14" i="5" s="1"/>
  <c r="G6" i="5"/>
  <c r="AX6" i="5" s="1"/>
  <c r="I719" i="5"/>
  <c r="I711" i="5"/>
  <c r="I703" i="5"/>
  <c r="I695" i="5"/>
  <c r="I687" i="5"/>
  <c r="I679" i="5"/>
  <c r="I671" i="5"/>
  <c r="I663" i="5"/>
  <c r="I655" i="5"/>
  <c r="I647" i="5"/>
  <c r="I639" i="5"/>
  <c r="I631" i="5"/>
  <c r="I623" i="5"/>
  <c r="I615" i="5"/>
  <c r="I607" i="5"/>
  <c r="I599" i="5"/>
  <c r="I591" i="5"/>
  <c r="I583" i="5"/>
  <c r="I575" i="5"/>
  <c r="I564" i="5"/>
  <c r="I554" i="5"/>
  <c r="I543" i="5"/>
  <c r="I532" i="5"/>
  <c r="I522" i="5"/>
  <c r="I511" i="5"/>
  <c r="I500" i="5"/>
  <c r="I490" i="5"/>
  <c r="I479" i="5"/>
  <c r="I468" i="5"/>
  <c r="I458" i="5"/>
  <c r="I447" i="5"/>
  <c r="I436" i="5"/>
  <c r="I426" i="5"/>
  <c r="I413" i="5"/>
  <c r="I402" i="5"/>
  <c r="I380" i="5"/>
  <c r="I357" i="5"/>
  <c r="I338" i="5"/>
  <c r="I316" i="5"/>
  <c r="I293" i="5"/>
  <c r="I242" i="5"/>
  <c r="I178" i="5"/>
  <c r="I114" i="5"/>
  <c r="I50" i="5"/>
  <c r="K706" i="5"/>
  <c r="AY706" i="5" s="1"/>
  <c r="K642" i="5"/>
  <c r="AY642" i="5" s="1"/>
  <c r="K578" i="5"/>
  <c r="AY578" i="5" s="1"/>
  <c r="K514" i="5"/>
  <c r="AY514" i="5" s="1"/>
  <c r="K450" i="5"/>
  <c r="AY450" i="5" s="1"/>
  <c r="K386" i="5"/>
  <c r="AY386" i="5" s="1"/>
  <c r="K322" i="5"/>
  <c r="AY322" i="5" s="1"/>
  <c r="K258" i="5"/>
  <c r="AY258" i="5" s="1"/>
  <c r="K194" i="5"/>
  <c r="AY194" i="5" s="1"/>
  <c r="K104" i="5"/>
  <c r="AY104" i="5" s="1"/>
  <c r="L616" i="5"/>
  <c r="L104" i="5"/>
  <c r="Q655" i="5"/>
  <c r="AZ655" i="5" s="1"/>
  <c r="G715" i="5"/>
  <c r="AX715" i="5" s="1"/>
  <c r="G675" i="5"/>
  <c r="AX675" i="5" s="1"/>
  <c r="G611" i="5"/>
  <c r="AX611" i="5" s="1"/>
  <c r="G563" i="5"/>
  <c r="AX563" i="5" s="1"/>
  <c r="G523" i="5"/>
  <c r="AX523" i="5" s="1"/>
  <c r="G467" i="5"/>
  <c r="AX467" i="5" s="1"/>
  <c r="G419" i="5"/>
  <c r="AX419" i="5" s="1"/>
  <c r="G363" i="5"/>
  <c r="AX363" i="5" s="1"/>
  <c r="G307" i="5"/>
  <c r="AX307" i="5" s="1"/>
  <c r="I692" i="5"/>
  <c r="I644" i="5"/>
  <c r="I596" i="5"/>
  <c r="I517" i="5"/>
  <c r="I453" i="5"/>
  <c r="I372" i="5"/>
  <c r="I218" i="5"/>
  <c r="K618" i="5"/>
  <c r="AY618" i="5" s="1"/>
  <c r="G717" i="5"/>
  <c r="AX717" i="5" s="1"/>
  <c r="G709" i="5"/>
  <c r="AX709" i="5" s="1"/>
  <c r="G701" i="5"/>
  <c r="AX701" i="5" s="1"/>
  <c r="G693" i="5"/>
  <c r="AX693" i="5" s="1"/>
  <c r="G685" i="5"/>
  <c r="AX685" i="5" s="1"/>
  <c r="G677" i="5"/>
  <c r="AX677" i="5" s="1"/>
  <c r="G669" i="5"/>
  <c r="AX669" i="5" s="1"/>
  <c r="G661" i="5"/>
  <c r="AX661" i="5" s="1"/>
  <c r="G653" i="5"/>
  <c r="AX653" i="5" s="1"/>
  <c r="G645" i="5"/>
  <c r="AX645" i="5" s="1"/>
  <c r="G637" i="5"/>
  <c r="AX637" i="5" s="1"/>
  <c r="G629" i="5"/>
  <c r="AX629" i="5" s="1"/>
  <c r="G621" i="5"/>
  <c r="AX621" i="5" s="1"/>
  <c r="G613" i="5"/>
  <c r="AX613" i="5" s="1"/>
  <c r="G605" i="5"/>
  <c r="AX605" i="5" s="1"/>
  <c r="G597" i="5"/>
  <c r="AX597" i="5" s="1"/>
  <c r="G589" i="5"/>
  <c r="AX589" i="5" s="1"/>
  <c r="G581" i="5"/>
  <c r="AX581" i="5" s="1"/>
  <c r="G573" i="5"/>
  <c r="AX573" i="5" s="1"/>
  <c r="G565" i="5"/>
  <c r="AX565" i="5" s="1"/>
  <c r="G557" i="5"/>
  <c r="AX557" i="5" s="1"/>
  <c r="G549" i="5"/>
  <c r="AX549" i="5" s="1"/>
  <c r="G541" i="5"/>
  <c r="AX541" i="5" s="1"/>
  <c r="G533" i="5"/>
  <c r="AX533" i="5" s="1"/>
  <c r="G525" i="5"/>
  <c r="AX525" i="5" s="1"/>
  <c r="G517" i="5"/>
  <c r="AX517" i="5" s="1"/>
  <c r="G509" i="5"/>
  <c r="AX509" i="5" s="1"/>
  <c r="G501" i="5"/>
  <c r="AX501" i="5" s="1"/>
  <c r="G493" i="5"/>
  <c r="AX493" i="5" s="1"/>
  <c r="G485" i="5"/>
  <c r="AX485" i="5" s="1"/>
  <c r="G477" i="5"/>
  <c r="AX477" i="5" s="1"/>
  <c r="G469" i="5"/>
  <c r="AX469" i="5" s="1"/>
  <c r="G461" i="5"/>
  <c r="AX461" i="5" s="1"/>
  <c r="G453" i="5"/>
  <c r="AX453" i="5" s="1"/>
  <c r="G445" i="5"/>
  <c r="AX445" i="5" s="1"/>
  <c r="G437" i="5"/>
  <c r="AX437" i="5" s="1"/>
  <c r="G429" i="5"/>
  <c r="AX429" i="5" s="1"/>
  <c r="G421" i="5"/>
  <c r="AX421" i="5" s="1"/>
  <c r="G413" i="5"/>
  <c r="AX413" i="5" s="1"/>
  <c r="G405" i="5"/>
  <c r="AX405" i="5" s="1"/>
  <c r="G397" i="5"/>
  <c r="AX397" i="5" s="1"/>
  <c r="G389" i="5"/>
  <c r="AX389" i="5" s="1"/>
  <c r="G381" i="5"/>
  <c r="AX381" i="5" s="1"/>
  <c r="G373" i="5"/>
  <c r="AX373" i="5" s="1"/>
  <c r="G365" i="5"/>
  <c r="AX365" i="5" s="1"/>
  <c r="G357" i="5"/>
  <c r="AX357" i="5" s="1"/>
  <c r="G349" i="5"/>
  <c r="AX349" i="5" s="1"/>
  <c r="G341" i="5"/>
  <c r="AX341" i="5" s="1"/>
  <c r="G333" i="5"/>
  <c r="AX333" i="5" s="1"/>
  <c r="G325" i="5"/>
  <c r="AX325" i="5" s="1"/>
  <c r="G317" i="5"/>
  <c r="AX317" i="5" s="1"/>
  <c r="G309" i="5"/>
  <c r="AX309" i="5" s="1"/>
  <c r="G301" i="5"/>
  <c r="AX301" i="5" s="1"/>
  <c r="G293" i="5"/>
  <c r="AX293" i="5" s="1"/>
  <c r="G285" i="5"/>
  <c r="AX285" i="5" s="1"/>
  <c r="G277" i="5"/>
  <c r="AX277" i="5" s="1"/>
  <c r="G269" i="5"/>
  <c r="AX269" i="5" s="1"/>
  <c r="G261" i="5"/>
  <c r="AX261" i="5" s="1"/>
  <c r="G253" i="5"/>
  <c r="AX253" i="5" s="1"/>
  <c r="G245" i="5"/>
  <c r="AX245" i="5" s="1"/>
  <c r="G237" i="5"/>
  <c r="AX237" i="5" s="1"/>
  <c r="G229" i="5"/>
  <c r="AX229" i="5" s="1"/>
  <c r="G221" i="5"/>
  <c r="AX221" i="5" s="1"/>
  <c r="G213" i="5"/>
  <c r="AX213" i="5" s="1"/>
  <c r="G205" i="5"/>
  <c r="AX205" i="5" s="1"/>
  <c r="G197" i="5"/>
  <c r="AX197" i="5" s="1"/>
  <c r="G189" i="5"/>
  <c r="AX189" i="5" s="1"/>
  <c r="G181" i="5"/>
  <c r="AX181" i="5" s="1"/>
  <c r="G173" i="5"/>
  <c r="AX173" i="5" s="1"/>
  <c r="G165" i="5"/>
  <c r="AX165" i="5" s="1"/>
  <c r="G157" i="5"/>
  <c r="AX157" i="5" s="1"/>
  <c r="G149" i="5"/>
  <c r="AX149" i="5" s="1"/>
  <c r="G141" i="5"/>
  <c r="AX141" i="5" s="1"/>
  <c r="G133" i="5"/>
  <c r="AX133" i="5" s="1"/>
  <c r="G125" i="5"/>
  <c r="AX125" i="5" s="1"/>
  <c r="G117" i="5"/>
  <c r="AX117" i="5" s="1"/>
  <c r="G109" i="5"/>
  <c r="AX109" i="5" s="1"/>
  <c r="G101" i="5"/>
  <c r="AX101" i="5" s="1"/>
  <c r="G93" i="5"/>
  <c r="AX93" i="5" s="1"/>
  <c r="G85" i="5"/>
  <c r="AX85" i="5" s="1"/>
  <c r="G77" i="5"/>
  <c r="AX77" i="5" s="1"/>
  <c r="G69" i="5"/>
  <c r="AX69" i="5" s="1"/>
  <c r="G61" i="5"/>
  <c r="AX61" i="5" s="1"/>
  <c r="G53" i="5"/>
  <c r="AX53" i="5" s="1"/>
  <c r="G45" i="5"/>
  <c r="AX45" i="5" s="1"/>
  <c r="G37" i="5"/>
  <c r="AX37" i="5" s="1"/>
  <c r="G29" i="5"/>
  <c r="AX29" i="5" s="1"/>
  <c r="G21" i="5"/>
  <c r="AX21" i="5" s="1"/>
  <c r="G13" i="5"/>
  <c r="AX13" i="5" s="1"/>
  <c r="G5" i="5"/>
  <c r="AX5" i="5" s="1"/>
  <c r="I718" i="5"/>
  <c r="I710" i="5"/>
  <c r="I702" i="5"/>
  <c r="I694" i="5"/>
  <c r="I686" i="5"/>
  <c r="I678" i="5"/>
  <c r="I670" i="5"/>
  <c r="I662" i="5"/>
  <c r="I654" i="5"/>
  <c r="I646" i="5"/>
  <c r="I638" i="5"/>
  <c r="I630" i="5"/>
  <c r="I622" i="5"/>
  <c r="I614" i="5"/>
  <c r="I606" i="5"/>
  <c r="I598" i="5"/>
  <c r="I590" i="5"/>
  <c r="I582" i="5"/>
  <c r="I573" i="5"/>
  <c r="I563" i="5"/>
  <c r="I552" i="5"/>
  <c r="I541" i="5"/>
  <c r="I531" i="5"/>
  <c r="I520" i="5"/>
  <c r="I509" i="5"/>
  <c r="I499" i="5"/>
  <c r="I488" i="5"/>
  <c r="I477" i="5"/>
  <c r="I467" i="5"/>
  <c r="I456" i="5"/>
  <c r="I445" i="5"/>
  <c r="I435" i="5"/>
  <c r="I424" i="5"/>
  <c r="I412" i="5"/>
  <c r="I397" i="5"/>
  <c r="I378" i="5"/>
  <c r="I356" i="5"/>
  <c r="I333" i="5"/>
  <c r="I314" i="5"/>
  <c r="I292" i="5"/>
  <c r="I234" i="5"/>
  <c r="I170" i="5"/>
  <c r="I106" i="5"/>
  <c r="I42" i="5"/>
  <c r="K698" i="5"/>
  <c r="AY698" i="5" s="1"/>
  <c r="K634" i="5"/>
  <c r="AY634" i="5" s="1"/>
  <c r="K570" i="5"/>
  <c r="AY570" i="5" s="1"/>
  <c r="K506" i="5"/>
  <c r="AY506" i="5" s="1"/>
  <c r="K442" i="5"/>
  <c r="AY442" i="5" s="1"/>
  <c r="K378" i="5"/>
  <c r="AY378" i="5" s="1"/>
  <c r="K314" i="5"/>
  <c r="AY314" i="5" s="1"/>
  <c r="K250" i="5"/>
  <c r="AY250" i="5" s="1"/>
  <c r="K186" i="5"/>
  <c r="AY186" i="5" s="1"/>
  <c r="K90" i="5"/>
  <c r="AY90" i="5" s="1"/>
  <c r="L552" i="5"/>
  <c r="L40" i="5"/>
  <c r="G707" i="5"/>
  <c r="AX707" i="5" s="1"/>
  <c r="G643" i="5"/>
  <c r="AX643" i="5" s="1"/>
  <c r="G587" i="5"/>
  <c r="AX587" i="5" s="1"/>
  <c r="G547" i="5"/>
  <c r="AX547" i="5" s="1"/>
  <c r="G499" i="5"/>
  <c r="AX499" i="5" s="1"/>
  <c r="G443" i="5"/>
  <c r="AX443" i="5" s="1"/>
  <c r="G395" i="5"/>
  <c r="AX395" i="5" s="1"/>
  <c r="G339" i="5"/>
  <c r="AX339" i="5" s="1"/>
  <c r="G291" i="5"/>
  <c r="AX291" i="5" s="1"/>
  <c r="G251" i="5"/>
  <c r="AX251" i="5" s="1"/>
  <c r="G203" i="5"/>
  <c r="AX203" i="5" s="1"/>
  <c r="I700" i="5"/>
  <c r="I628" i="5"/>
  <c r="I560" i="5"/>
  <c r="G716" i="5"/>
  <c r="AX716" i="5" s="1"/>
  <c r="G708" i="5"/>
  <c r="AX708" i="5" s="1"/>
  <c r="G700" i="5"/>
  <c r="AX700" i="5" s="1"/>
  <c r="G692" i="5"/>
  <c r="AX692" i="5" s="1"/>
  <c r="G684" i="5"/>
  <c r="AX684" i="5" s="1"/>
  <c r="G676" i="5"/>
  <c r="AX676" i="5" s="1"/>
  <c r="G668" i="5"/>
  <c r="AX668" i="5" s="1"/>
  <c r="G660" i="5"/>
  <c r="AX660" i="5" s="1"/>
  <c r="G652" i="5"/>
  <c r="AX652" i="5" s="1"/>
  <c r="G644" i="5"/>
  <c r="AX644" i="5" s="1"/>
  <c r="G636" i="5"/>
  <c r="AX636" i="5" s="1"/>
  <c r="G628" i="5"/>
  <c r="AX628" i="5" s="1"/>
  <c r="G620" i="5"/>
  <c r="AX620" i="5" s="1"/>
  <c r="G612" i="5"/>
  <c r="AX612" i="5" s="1"/>
  <c r="G604" i="5"/>
  <c r="AX604" i="5" s="1"/>
  <c r="G596" i="5"/>
  <c r="AX596" i="5" s="1"/>
  <c r="G588" i="5"/>
  <c r="AX588" i="5" s="1"/>
  <c r="G580" i="5"/>
  <c r="AX580" i="5" s="1"/>
  <c r="G572" i="5"/>
  <c r="AX572" i="5" s="1"/>
  <c r="G564" i="5"/>
  <c r="AX564" i="5" s="1"/>
  <c r="G556" i="5"/>
  <c r="AX556" i="5" s="1"/>
  <c r="G548" i="5"/>
  <c r="AX548" i="5" s="1"/>
  <c r="G540" i="5"/>
  <c r="AX540" i="5" s="1"/>
  <c r="G532" i="5"/>
  <c r="AX532" i="5" s="1"/>
  <c r="G524" i="5"/>
  <c r="AX524" i="5" s="1"/>
  <c r="G516" i="5"/>
  <c r="AX516" i="5" s="1"/>
  <c r="G508" i="5"/>
  <c r="AX508" i="5" s="1"/>
  <c r="G500" i="5"/>
  <c r="AX500" i="5" s="1"/>
  <c r="G492" i="5"/>
  <c r="AX492" i="5" s="1"/>
  <c r="G484" i="5"/>
  <c r="AX484" i="5" s="1"/>
  <c r="G476" i="5"/>
  <c r="AX476" i="5" s="1"/>
  <c r="G468" i="5"/>
  <c r="AX468" i="5" s="1"/>
  <c r="G460" i="5"/>
  <c r="AX460" i="5" s="1"/>
  <c r="G452" i="5"/>
  <c r="AX452" i="5" s="1"/>
  <c r="G444" i="5"/>
  <c r="AX444" i="5" s="1"/>
  <c r="G436" i="5"/>
  <c r="AX436" i="5" s="1"/>
  <c r="G428" i="5"/>
  <c r="AX428" i="5" s="1"/>
  <c r="G420" i="5"/>
  <c r="AX420" i="5" s="1"/>
  <c r="G412" i="5"/>
  <c r="AX412" i="5" s="1"/>
  <c r="G404" i="5"/>
  <c r="AX404" i="5" s="1"/>
  <c r="G396" i="5"/>
  <c r="AX396" i="5" s="1"/>
  <c r="G388" i="5"/>
  <c r="AX388" i="5" s="1"/>
  <c r="G380" i="5"/>
  <c r="AX380" i="5" s="1"/>
  <c r="G372" i="5"/>
  <c r="AX372" i="5" s="1"/>
  <c r="G364" i="5"/>
  <c r="AX364" i="5" s="1"/>
  <c r="G356" i="5"/>
  <c r="AX356" i="5" s="1"/>
  <c r="G348" i="5"/>
  <c r="AX348" i="5" s="1"/>
  <c r="G340" i="5"/>
  <c r="AX340" i="5" s="1"/>
  <c r="G332" i="5"/>
  <c r="AX332" i="5" s="1"/>
  <c r="G324" i="5"/>
  <c r="AX324" i="5" s="1"/>
  <c r="G316" i="5"/>
  <c r="AX316" i="5" s="1"/>
  <c r="G308" i="5"/>
  <c r="AX308" i="5" s="1"/>
  <c r="G300" i="5"/>
  <c r="AX300" i="5" s="1"/>
  <c r="G292" i="5"/>
  <c r="AX292" i="5" s="1"/>
  <c r="G284" i="5"/>
  <c r="AX284" i="5" s="1"/>
  <c r="G276" i="5"/>
  <c r="AX276" i="5" s="1"/>
  <c r="G268" i="5"/>
  <c r="AX268" i="5" s="1"/>
  <c r="G260" i="5"/>
  <c r="AX260" i="5" s="1"/>
  <c r="G252" i="5"/>
  <c r="AX252" i="5" s="1"/>
  <c r="G244" i="5"/>
  <c r="AX244" i="5" s="1"/>
  <c r="G236" i="5"/>
  <c r="AX236" i="5" s="1"/>
  <c r="G228" i="5"/>
  <c r="AX228" i="5" s="1"/>
  <c r="G220" i="5"/>
  <c r="AX220" i="5" s="1"/>
  <c r="G212" i="5"/>
  <c r="AX212" i="5" s="1"/>
  <c r="G204" i="5"/>
  <c r="AX204" i="5" s="1"/>
  <c r="G196" i="5"/>
  <c r="AX196" i="5" s="1"/>
  <c r="G188" i="5"/>
  <c r="AX188" i="5" s="1"/>
  <c r="G180" i="5"/>
  <c r="AX180" i="5" s="1"/>
  <c r="G172" i="5"/>
  <c r="AX172" i="5" s="1"/>
  <c r="G164" i="5"/>
  <c r="AX164" i="5" s="1"/>
  <c r="G156" i="5"/>
  <c r="AX156" i="5" s="1"/>
  <c r="G148" i="5"/>
  <c r="AX148" i="5" s="1"/>
  <c r="G140" i="5"/>
  <c r="AX140" i="5" s="1"/>
  <c r="G132" i="5"/>
  <c r="AX132" i="5" s="1"/>
  <c r="G124" i="5"/>
  <c r="AX124" i="5" s="1"/>
  <c r="G116" i="5"/>
  <c r="AX116" i="5" s="1"/>
  <c r="G108" i="5"/>
  <c r="AX108" i="5" s="1"/>
  <c r="G100" i="5"/>
  <c r="AX100" i="5" s="1"/>
  <c r="G92" i="5"/>
  <c r="AX92" i="5" s="1"/>
  <c r="G84" i="5"/>
  <c r="AX84" i="5" s="1"/>
  <c r="G76" i="5"/>
  <c r="AX76" i="5" s="1"/>
  <c r="G68" i="5"/>
  <c r="AX68" i="5" s="1"/>
  <c r="G60" i="5"/>
  <c r="AX60" i="5" s="1"/>
  <c r="G52" i="5"/>
  <c r="AX52" i="5" s="1"/>
  <c r="G44" i="5"/>
  <c r="AX44" i="5" s="1"/>
  <c r="G36" i="5"/>
  <c r="AX36" i="5" s="1"/>
  <c r="G28" i="5"/>
  <c r="AX28" i="5" s="1"/>
  <c r="G20" i="5"/>
  <c r="AX20" i="5" s="1"/>
  <c r="G12" i="5"/>
  <c r="AX12" i="5" s="1"/>
  <c r="G4" i="5"/>
  <c r="AX4" i="5" s="1"/>
  <c r="I717" i="5"/>
  <c r="I709" i="5"/>
  <c r="I701" i="5"/>
  <c r="I693" i="5"/>
  <c r="I685" i="5"/>
  <c r="I677" i="5"/>
  <c r="I669" i="5"/>
  <c r="Y669" i="5" s="1"/>
  <c r="Z669" i="5" s="1" a="1"/>
  <c r="Z669" i="5" s="1"/>
  <c r="I661" i="5"/>
  <c r="I653" i="5"/>
  <c r="I645" i="5"/>
  <c r="I637" i="5"/>
  <c r="I629" i="5"/>
  <c r="I621" i="5"/>
  <c r="I613" i="5"/>
  <c r="I605" i="5"/>
  <c r="I597" i="5"/>
  <c r="I589" i="5"/>
  <c r="I581" i="5"/>
  <c r="I572" i="5"/>
  <c r="I562" i="5"/>
  <c r="I551" i="5"/>
  <c r="I540" i="5"/>
  <c r="I530" i="5"/>
  <c r="I519" i="5"/>
  <c r="I508" i="5"/>
  <c r="I498" i="5"/>
  <c r="I487" i="5"/>
  <c r="I476" i="5"/>
  <c r="I466" i="5"/>
  <c r="I455" i="5"/>
  <c r="I444" i="5"/>
  <c r="I434" i="5"/>
  <c r="I423" i="5"/>
  <c r="I411" i="5"/>
  <c r="I396" i="5"/>
  <c r="I373" i="5"/>
  <c r="I354" i="5"/>
  <c r="I332" i="5"/>
  <c r="I309" i="5"/>
  <c r="I290" i="5"/>
  <c r="I226" i="5"/>
  <c r="I162" i="5"/>
  <c r="I98" i="5"/>
  <c r="I34" i="5"/>
  <c r="K690" i="5"/>
  <c r="AY690" i="5" s="1"/>
  <c r="K626" i="5"/>
  <c r="AY626" i="5" s="1"/>
  <c r="K562" i="5"/>
  <c r="AY562" i="5" s="1"/>
  <c r="K498" i="5"/>
  <c r="AY498" i="5" s="1"/>
  <c r="K434" i="5"/>
  <c r="AY434" i="5" s="1"/>
  <c r="K370" i="5"/>
  <c r="AY370" i="5" s="1"/>
  <c r="K306" i="5"/>
  <c r="AY306" i="5" s="1"/>
  <c r="K242" i="5"/>
  <c r="AY242" i="5" s="1"/>
  <c r="K176" i="5"/>
  <c r="AY176" i="5" s="1"/>
  <c r="K77" i="5"/>
  <c r="AY77" i="5" s="1"/>
  <c r="L488" i="5"/>
  <c r="M696" i="5"/>
  <c r="AJ482" i="5"/>
  <c r="BE482" i="5"/>
  <c r="AJ242" i="5"/>
  <c r="BE242" i="5"/>
  <c r="BE122" i="5"/>
  <c r="AJ480" i="5"/>
  <c r="BE480" i="5"/>
  <c r="AJ601" i="5"/>
  <c r="AJ481" i="5"/>
  <c r="M32" i="10" a="1"/>
  <c r="M32" i="10" s="1"/>
  <c r="M18" i="10" a="1"/>
  <c r="M18" i="10" s="1"/>
  <c r="M19" i="10" a="1"/>
  <c r="M19" i="10" s="1"/>
  <c r="M27" i="10" a="1"/>
  <c r="M27" i="10" s="1"/>
  <c r="M20" i="10" a="1"/>
  <c r="M20" i="10" s="1"/>
  <c r="M28" i="10" a="1"/>
  <c r="M28" i="10" s="1"/>
  <c r="M26" i="10" a="1"/>
  <c r="M26" i="10" s="1"/>
  <c r="M21" i="10" a="1"/>
  <c r="M21" i="10" s="1"/>
  <c r="M29" i="10" a="1"/>
  <c r="M29" i="10" s="1"/>
  <c r="M22" i="10" a="1"/>
  <c r="M22" i="10" s="1"/>
  <c r="M30" i="10" a="1"/>
  <c r="M30" i="10" s="1"/>
  <c r="M23" i="10" a="1"/>
  <c r="M23" i="10" s="1"/>
  <c r="M31" i="10" a="1"/>
  <c r="M31" i="10" s="1"/>
  <c r="M24" i="10" a="1"/>
  <c r="M24" i="10" s="1"/>
  <c r="AI303" i="5" a="1"/>
  <c r="AI303" i="5" s="1"/>
  <c r="Y443" i="5" l="1"/>
  <c r="Z443" i="5" s="1" a="1"/>
  <c r="Z443" i="5" s="1"/>
  <c r="AI238" i="5" a="1"/>
  <c r="AI238" i="5" s="1"/>
  <c r="BE360" i="5"/>
  <c r="AI712" i="5" a="1"/>
  <c r="AI712" i="5" s="1"/>
  <c r="Y173" i="5"/>
  <c r="Z173" i="5" s="1" a="1"/>
  <c r="Z173" i="5" s="1"/>
  <c r="AH173" i="5" s="1"/>
  <c r="AI159" i="5" a="1"/>
  <c r="AI159" i="5" s="1"/>
  <c r="BE238" i="5"/>
  <c r="Y469" i="5"/>
  <c r="Z469" i="5" s="1" a="1"/>
  <c r="Z469" i="5" s="1"/>
  <c r="AH469" i="5" s="1"/>
  <c r="AI151" i="5" a="1"/>
  <c r="AI151" i="5" s="1"/>
  <c r="Y276" i="5"/>
  <c r="Z276" i="5" s="1" a="1"/>
  <c r="Z276" i="5" s="1"/>
  <c r="AH276" i="5" s="1"/>
  <c r="AI335" i="5" a="1"/>
  <c r="AI335" i="5" s="1"/>
  <c r="AI515" i="5" a="1"/>
  <c r="AI515" i="5" s="1"/>
  <c r="AJ361" i="5"/>
  <c r="AI551" i="5" a="1"/>
  <c r="AI551" i="5" s="1"/>
  <c r="AI295" i="5" a="1"/>
  <c r="AI295" i="5" s="1"/>
  <c r="BE240" i="5"/>
  <c r="G7" i="15"/>
  <c r="H7" i="15"/>
  <c r="G4" i="15"/>
  <c r="H4" i="15"/>
  <c r="G33" i="15"/>
  <c r="H33" i="15"/>
  <c r="G25" i="15"/>
  <c r="H25" i="15"/>
  <c r="G18" i="15"/>
  <c r="H18" i="15"/>
  <c r="G35" i="15"/>
  <c r="H35" i="15"/>
  <c r="G30" i="15"/>
  <c r="H30" i="15"/>
  <c r="G37" i="15"/>
  <c r="H37" i="15"/>
  <c r="G31" i="15"/>
  <c r="H31" i="15"/>
  <c r="G17" i="15"/>
  <c r="H17" i="15"/>
  <c r="G2" i="15"/>
  <c r="H2" i="15"/>
  <c r="G32" i="15"/>
  <c r="H32" i="15"/>
  <c r="G10" i="15"/>
  <c r="H10" i="15"/>
  <c r="G22" i="15"/>
  <c r="H22" i="15"/>
  <c r="G29" i="15"/>
  <c r="H29" i="15"/>
  <c r="G36" i="15"/>
  <c r="H36" i="15"/>
  <c r="G19" i="15"/>
  <c r="H19" i="15"/>
  <c r="G9" i="15"/>
  <c r="H9" i="15"/>
  <c r="G24" i="15"/>
  <c r="H24" i="15"/>
  <c r="G14" i="15"/>
  <c r="H14" i="15"/>
  <c r="G21" i="15"/>
  <c r="H21" i="15"/>
  <c r="G28" i="15"/>
  <c r="H28" i="15"/>
  <c r="G11" i="15"/>
  <c r="H11" i="15"/>
  <c r="G16" i="15"/>
  <c r="H16" i="15"/>
  <c r="G6" i="15"/>
  <c r="H6" i="15"/>
  <c r="G13" i="15"/>
  <c r="H13" i="15"/>
  <c r="G20" i="15"/>
  <c r="H20" i="15"/>
  <c r="G3" i="15"/>
  <c r="H3" i="15"/>
  <c r="G34" i="15"/>
  <c r="H34" i="15"/>
  <c r="G27" i="15"/>
  <c r="H27" i="15"/>
  <c r="G23" i="15"/>
  <c r="H23" i="15"/>
  <c r="G8" i="15"/>
  <c r="H8" i="15"/>
  <c r="G5" i="15"/>
  <c r="H5" i="15"/>
  <c r="G12" i="15"/>
  <c r="H12" i="15"/>
  <c r="G26" i="15"/>
  <c r="H26" i="15"/>
  <c r="G15" i="15"/>
  <c r="H15" i="15"/>
  <c r="BE598" i="5"/>
  <c r="AI524" i="5" a="1"/>
  <c r="AI524" i="5" s="1"/>
  <c r="AI319" i="5" a="1"/>
  <c r="AI319" i="5" s="1"/>
  <c r="AJ237" i="5"/>
  <c r="AJ239" i="5"/>
  <c r="AI239" i="5" a="1"/>
  <c r="AI239" i="5" s="1"/>
  <c r="BE478" i="5"/>
  <c r="AI423" i="5" a="1"/>
  <c r="AI423" i="5" s="1"/>
  <c r="AI167" i="5" a="1"/>
  <c r="AI167" i="5" s="1"/>
  <c r="AI478" i="5" a="1"/>
  <c r="AI478" i="5" s="1"/>
  <c r="AI714" i="5" a="1"/>
  <c r="AI714" i="5" s="1"/>
  <c r="AJ602" i="5"/>
  <c r="AI513" i="5" a="1"/>
  <c r="AI513" i="5" s="1"/>
  <c r="AI385" i="5" a="1"/>
  <c r="AI385" i="5" s="1"/>
  <c r="Y12" i="5"/>
  <c r="Z12" i="5" s="1" a="1"/>
  <c r="Z12" i="5" s="1"/>
  <c r="AH12" i="5" s="1"/>
  <c r="Y539" i="5"/>
  <c r="Z539" i="5" s="1" a="1"/>
  <c r="Z539" i="5" s="1"/>
  <c r="AH539" i="5" s="1"/>
  <c r="Y246" i="5"/>
  <c r="Z246" i="5" s="1" a="1"/>
  <c r="Z246" i="5" s="1"/>
  <c r="AH246" i="5" s="1"/>
  <c r="Y411" i="5"/>
  <c r="Z411" i="5" s="1" a="1"/>
  <c r="Z411" i="5" s="1"/>
  <c r="AB411" i="5" s="1"/>
  <c r="Y123" i="5"/>
  <c r="Z123" i="5" s="1" a="1"/>
  <c r="Z123" i="5" s="1"/>
  <c r="AH123" i="5" s="1"/>
  <c r="Y38" i="5"/>
  <c r="Z38" i="5" s="1" a="1"/>
  <c r="Z38" i="5" s="1"/>
  <c r="AH38" i="5" s="1"/>
  <c r="Y252" i="5"/>
  <c r="Z252" i="5" s="1" a="1"/>
  <c r="Z252" i="5" s="1"/>
  <c r="AB252" i="5" s="1"/>
  <c r="Y356" i="5"/>
  <c r="Z356" i="5" s="1" a="1"/>
  <c r="Z356" i="5" s="1"/>
  <c r="AH356" i="5" s="1"/>
  <c r="Y522" i="5"/>
  <c r="Z522" i="5" s="1" a="1"/>
  <c r="Z522" i="5" s="1"/>
  <c r="AH522" i="5" s="1"/>
  <c r="AI279" i="5" a="1"/>
  <c r="AI279" i="5" s="1"/>
  <c r="AI367" i="5" a="1"/>
  <c r="AI367" i="5" s="1"/>
  <c r="AI454" i="5" a="1"/>
  <c r="AI454" i="5" s="1"/>
  <c r="Y603" i="5"/>
  <c r="Z603" i="5" s="1" a="1"/>
  <c r="Z603" i="5" s="1"/>
  <c r="AB603" i="5" s="1"/>
  <c r="BE720" i="5"/>
  <c r="Y330" i="5"/>
  <c r="Z330" i="5" s="1" a="1"/>
  <c r="Z330" i="5" s="1"/>
  <c r="AH330" i="5" s="1"/>
  <c r="AI191" i="5" a="1"/>
  <c r="AI191" i="5" s="1"/>
  <c r="AI525" i="5" a="1"/>
  <c r="AI525" i="5" s="1"/>
  <c r="AI333" i="5" a="1"/>
  <c r="AI333" i="5" s="1"/>
  <c r="AI205" i="5" a="1"/>
  <c r="AI205" i="5" s="1"/>
  <c r="AI492" i="5" a="1"/>
  <c r="AI492" i="5" s="1"/>
  <c r="AI660" i="5" a="1"/>
  <c r="AI660" i="5" s="1"/>
  <c r="AI280" i="5" a="1"/>
  <c r="AI280" i="5" s="1"/>
  <c r="AI455" i="5" a="1"/>
  <c r="AI455" i="5" s="1"/>
  <c r="AI199" i="5" a="1"/>
  <c r="AI199" i="5" s="1"/>
  <c r="BE600" i="5"/>
  <c r="BE362" i="5"/>
  <c r="AI234" i="5" a="1"/>
  <c r="AI234" i="5" s="1"/>
  <c r="AI170" i="5" a="1"/>
  <c r="AI170" i="5" s="1"/>
  <c r="AI148" i="5" a="1"/>
  <c r="AI148" i="5" s="1"/>
  <c r="BE358" i="5"/>
  <c r="AJ117" i="5"/>
  <c r="AI216" i="5" a="1"/>
  <c r="AI216" i="5" s="1"/>
  <c r="AJ717" i="5"/>
  <c r="AJ118" i="5"/>
  <c r="AI371" i="5" a="1"/>
  <c r="AI371" i="5" s="1"/>
  <c r="AI209" i="5" a="1"/>
  <c r="AI209" i="5" s="1"/>
  <c r="AI485" i="5" a="1"/>
  <c r="AI485" i="5" s="1"/>
  <c r="AI165" i="5" a="1"/>
  <c r="AI165" i="5" s="1"/>
  <c r="AI196" i="5" a="1"/>
  <c r="AI196" i="5" s="1"/>
  <c r="AJ357" i="5"/>
  <c r="AI682" i="5" a="1"/>
  <c r="AI682" i="5" s="1"/>
  <c r="AI271" i="5" a="1"/>
  <c r="AI271" i="5" s="1"/>
  <c r="AI689" i="5" a="1"/>
  <c r="AI689" i="5" s="1"/>
  <c r="AI595" i="5" a="1"/>
  <c r="AI595" i="5" s="1"/>
  <c r="Y32" i="5"/>
  <c r="Z32" i="5" s="1" a="1"/>
  <c r="Z32" i="5" s="1"/>
  <c r="AC32" i="5" s="1"/>
  <c r="AI312" i="5" a="1"/>
  <c r="AI312" i="5" s="1"/>
  <c r="AI327" i="5" a="1"/>
  <c r="AI327" i="5" s="1"/>
  <c r="AI341" i="5" a="1"/>
  <c r="AI341" i="5" s="1"/>
  <c r="Y379" i="5"/>
  <c r="Z379" i="5" s="1" a="1"/>
  <c r="Z379" i="5" s="1"/>
  <c r="AH379" i="5" s="1"/>
  <c r="BE120" i="5"/>
  <c r="AJ597" i="5"/>
  <c r="Y331" i="5"/>
  <c r="Z331" i="5" s="1" a="1"/>
  <c r="Z331" i="5" s="1"/>
  <c r="AB331" i="5" s="1"/>
  <c r="AI183" i="5" a="1"/>
  <c r="AI183" i="5" s="1"/>
  <c r="AI564" i="5" a="1"/>
  <c r="AI564" i="5" s="1"/>
  <c r="AI568" i="5" a="1"/>
  <c r="AI568" i="5" s="1"/>
  <c r="AJ479" i="5"/>
  <c r="AJ241" i="5"/>
  <c r="AI223" i="5" a="1"/>
  <c r="AI223" i="5" s="1"/>
  <c r="AI394" i="5" a="1"/>
  <c r="AI394" i="5" s="1"/>
  <c r="AI143" i="5" a="1"/>
  <c r="AI143" i="5" s="1"/>
  <c r="AI382" i="5" a="1"/>
  <c r="AI382" i="5" s="1"/>
  <c r="Y52" i="5"/>
  <c r="Z52" i="5" s="1" a="1"/>
  <c r="Z52" i="5" s="1"/>
  <c r="AB52" i="5" s="1"/>
  <c r="AI215" i="5" a="1"/>
  <c r="AI215" i="5" s="1"/>
  <c r="AI701" i="5" a="1"/>
  <c r="AI701" i="5" s="1"/>
  <c r="AI550" i="5" a="1"/>
  <c r="AI550" i="5" s="1"/>
  <c r="Y482" i="5"/>
  <c r="Z482" i="5" s="1" a="1"/>
  <c r="Z482" i="5" s="1"/>
  <c r="AH482" i="5" s="1"/>
  <c r="AI135" i="5" a="1"/>
  <c r="AI135" i="5" s="1"/>
  <c r="Y15" i="5"/>
  <c r="Z15" i="5" s="1" a="1"/>
  <c r="Z15" i="5" s="1"/>
  <c r="AH15" i="5" s="1"/>
  <c r="Y219" i="5"/>
  <c r="Z219" i="5" s="1" a="1"/>
  <c r="Z219" i="5" s="1"/>
  <c r="AH219" i="5" s="1"/>
  <c r="Y201" i="5"/>
  <c r="Z201" i="5" s="1" a="1"/>
  <c r="Z201" i="5" s="1"/>
  <c r="AC201" i="5" s="1"/>
  <c r="Y9" i="5"/>
  <c r="Z9" i="5" s="1" a="1"/>
  <c r="Z9" i="5" s="1"/>
  <c r="AH9" i="5" s="1"/>
  <c r="AI343" i="5" a="1"/>
  <c r="AI343" i="5" s="1"/>
  <c r="AI175" i="5" a="1"/>
  <c r="AI175" i="5" s="1"/>
  <c r="AI656" i="5" a="1"/>
  <c r="AI656" i="5" s="1"/>
  <c r="AI411" i="5" a="1"/>
  <c r="AI411" i="5" s="1"/>
  <c r="AI466" i="5" a="1"/>
  <c r="AI466" i="5" s="1"/>
  <c r="AI146" i="5" a="1"/>
  <c r="AI146" i="5" s="1"/>
  <c r="AI569" i="5" a="1"/>
  <c r="AI569" i="5" s="1"/>
  <c r="AI512" i="5" a="1"/>
  <c r="AI512" i="5" s="1"/>
  <c r="Y475" i="5"/>
  <c r="Z475" i="5" s="1" a="1"/>
  <c r="Z475" i="5" s="1"/>
  <c r="AB475" i="5" s="1"/>
  <c r="Y610" i="5"/>
  <c r="Z610" i="5" s="1" a="1"/>
  <c r="Z610" i="5" s="1"/>
  <c r="AH610" i="5" s="1"/>
  <c r="AJ599" i="5"/>
  <c r="AJ719" i="5"/>
  <c r="AI287" i="5" a="1"/>
  <c r="AI287" i="5" s="1"/>
  <c r="Y162" i="5"/>
  <c r="Z162" i="5" s="1" a="1"/>
  <c r="Z162" i="5" s="1"/>
  <c r="AB162" i="5" s="1"/>
  <c r="AI359" i="5" a="1"/>
  <c r="AI359" i="5" s="1"/>
  <c r="AJ359" i="5"/>
  <c r="AJ718" i="5"/>
  <c r="AI255" i="5" a="1"/>
  <c r="AI255" i="5" s="1"/>
  <c r="AJ477" i="5"/>
  <c r="AJ121" i="5"/>
  <c r="AI590" i="5" a="1"/>
  <c r="AI590" i="5" s="1"/>
  <c r="AI334" i="5" a="1"/>
  <c r="AI334" i="5" s="1"/>
  <c r="Y494" i="5"/>
  <c r="Z494" i="5" s="1" a="1"/>
  <c r="Z494" i="5" s="1"/>
  <c r="AH494" i="5" s="1"/>
  <c r="Y238" i="5"/>
  <c r="Z238" i="5" s="1" a="1"/>
  <c r="Z238" i="5" s="1"/>
  <c r="AH238" i="5" s="1"/>
  <c r="Y221" i="5"/>
  <c r="Z221" i="5" s="1" a="1"/>
  <c r="Z221" i="5" s="1"/>
  <c r="AH221" i="5" s="1"/>
  <c r="Y4" i="5"/>
  <c r="Z4" i="5" s="1" a="1"/>
  <c r="Z4" i="5" s="1"/>
  <c r="AB4" i="5" s="1"/>
  <c r="AI311" i="5" a="1"/>
  <c r="AI311" i="5" s="1"/>
  <c r="AI247" i="5" a="1"/>
  <c r="AI247" i="5" s="1"/>
  <c r="AJ119" i="5"/>
  <c r="BE722" i="5"/>
  <c r="AI722" i="5" a="1"/>
  <c r="AI722" i="5" s="1"/>
  <c r="AJ721" i="5"/>
  <c r="AH642" i="5"/>
  <c r="AC642" i="5"/>
  <c r="AB642" i="5"/>
  <c r="AH571" i="5"/>
  <c r="AC571" i="5"/>
  <c r="AB571" i="5"/>
  <c r="AH675" i="5"/>
  <c r="AC675" i="5"/>
  <c r="AB675" i="5"/>
  <c r="AH669" i="5"/>
  <c r="AC669" i="5"/>
  <c r="AB669" i="5"/>
  <c r="AH443" i="5"/>
  <c r="AC443" i="5"/>
  <c r="AB443" i="5"/>
  <c r="AC276" i="5"/>
  <c r="AH507" i="5"/>
  <c r="AC507" i="5"/>
  <c r="AB507" i="5"/>
  <c r="Y94" i="5"/>
  <c r="Z94" i="5" s="1" a="1"/>
  <c r="Z94" i="5" s="1"/>
  <c r="Y69" i="5"/>
  <c r="Z69" i="5" s="1" a="1"/>
  <c r="Z69" i="5" s="1"/>
  <c r="Y664" i="5"/>
  <c r="Z664" i="5" s="1" a="1"/>
  <c r="Z664" i="5" s="1"/>
  <c r="Y407" i="5"/>
  <c r="Z407" i="5" s="1" a="1"/>
  <c r="Z407" i="5" s="1"/>
  <c r="Y27" i="5"/>
  <c r="Z27" i="5" s="1" a="1"/>
  <c r="Z27" i="5" s="1"/>
  <c r="Y258" i="5"/>
  <c r="Z258" i="5" s="1" a="1"/>
  <c r="Z258" i="5" s="1"/>
  <c r="Y348" i="5"/>
  <c r="Z348" i="5" s="1" a="1"/>
  <c r="Z348" i="5" s="1"/>
  <c r="Y249" i="5"/>
  <c r="Z249" i="5" s="1" a="1"/>
  <c r="Z249" i="5" s="1"/>
  <c r="Y307" i="5"/>
  <c r="Z307" i="5" s="1" a="1"/>
  <c r="Z307" i="5" s="1"/>
  <c r="Y121" i="5"/>
  <c r="Z121" i="5" s="1" a="1"/>
  <c r="Z121" i="5" s="1"/>
  <c r="Y100" i="5"/>
  <c r="Z100" i="5" s="1" a="1"/>
  <c r="Z100" i="5" s="1"/>
  <c r="Y20" i="5"/>
  <c r="Z20" i="5" s="1" a="1"/>
  <c r="Z20" i="5" s="1"/>
  <c r="Y31" i="5"/>
  <c r="Z31" i="5" s="1" a="1"/>
  <c r="Z31" i="5" s="1"/>
  <c r="Y18" i="5"/>
  <c r="Z18" i="5" s="1" a="1"/>
  <c r="Z18" i="5" s="1"/>
  <c r="Y11" i="5"/>
  <c r="Z11" i="5" s="1" a="1"/>
  <c r="Z11" i="5" s="1"/>
  <c r="Y562" i="5"/>
  <c r="Z562" i="5" s="1" a="1"/>
  <c r="Z562" i="5" s="1"/>
  <c r="Y30" i="5"/>
  <c r="Z30" i="5" s="1" a="1"/>
  <c r="Z30" i="5" s="1"/>
  <c r="Y127" i="5"/>
  <c r="Z127" i="5" s="1" a="1"/>
  <c r="Z127" i="5" s="1"/>
  <c r="AI559" i="5" a="1"/>
  <c r="AI559" i="5" s="1"/>
  <c r="AI435" i="5" a="1"/>
  <c r="AI435" i="5" s="1"/>
  <c r="AI506" i="5" a="1"/>
  <c r="AI506" i="5" s="1"/>
  <c r="Y602" i="5"/>
  <c r="Z602" i="5" s="1" a="1"/>
  <c r="Z602" i="5" s="1"/>
  <c r="AI499" i="5" a="1"/>
  <c r="AI499" i="5" s="1"/>
  <c r="Y434" i="5"/>
  <c r="Z434" i="5" s="1" a="1"/>
  <c r="Z434" i="5" s="1"/>
  <c r="Y677" i="5"/>
  <c r="Z677" i="5" s="1" a="1"/>
  <c r="Z677" i="5" s="1"/>
  <c r="Y329" i="5"/>
  <c r="Z329" i="5" s="1" a="1"/>
  <c r="Z329" i="5" s="1"/>
  <c r="AI627" i="5" a="1"/>
  <c r="AI627" i="5" s="1"/>
  <c r="Y697" i="5"/>
  <c r="Z697" i="5" s="1" a="1"/>
  <c r="Z697" i="5" s="1"/>
  <c r="Y650" i="5"/>
  <c r="Z650" i="5" s="1" a="1"/>
  <c r="Z650" i="5" s="1"/>
  <c r="Y506" i="5"/>
  <c r="Z506" i="5" s="1" a="1"/>
  <c r="Z506" i="5" s="1"/>
  <c r="Y721" i="5"/>
  <c r="Z721" i="5" s="1" a="1"/>
  <c r="Z721" i="5" s="1"/>
  <c r="AI431" i="5" a="1"/>
  <c r="AI431" i="5" s="1"/>
  <c r="AI273" i="5" a="1"/>
  <c r="AI273" i="5" s="1"/>
  <c r="Y706" i="5"/>
  <c r="Z706" i="5" s="1" a="1"/>
  <c r="Z706" i="5" s="1"/>
  <c r="Y275" i="5"/>
  <c r="Z275" i="5" s="1" a="1"/>
  <c r="Z275" i="5" s="1"/>
  <c r="Y509" i="5"/>
  <c r="Z509" i="5" s="1" a="1"/>
  <c r="Z509" i="5" s="1"/>
  <c r="Y518" i="5"/>
  <c r="Z518" i="5" s="1" a="1"/>
  <c r="Z518" i="5" s="1"/>
  <c r="AI472" i="5" a="1"/>
  <c r="AI472" i="5" s="1"/>
  <c r="AI465" i="5" a="1"/>
  <c r="AI465" i="5" s="1"/>
  <c r="Y143" i="5"/>
  <c r="Z143" i="5" s="1" a="1"/>
  <c r="Z143" i="5" s="1"/>
  <c r="Y283" i="5"/>
  <c r="Z283" i="5" s="1" a="1"/>
  <c r="Z283" i="5" s="1"/>
  <c r="Y667" i="5"/>
  <c r="Z667" i="5" s="1" a="1"/>
  <c r="Z667" i="5" s="1"/>
  <c r="Y197" i="5"/>
  <c r="Z197" i="5" s="1" a="1"/>
  <c r="Z197" i="5" s="1"/>
  <c r="Y517" i="5"/>
  <c r="Z517" i="5" s="1" a="1"/>
  <c r="Z517" i="5" s="1"/>
  <c r="AI675" i="5" a="1"/>
  <c r="AI675" i="5" s="1"/>
  <c r="Y270" i="5"/>
  <c r="Z270" i="5" s="1" a="1"/>
  <c r="Z270" i="5" s="1"/>
  <c r="Y75" i="5"/>
  <c r="Z75" i="5" s="1" a="1"/>
  <c r="Z75" i="5" s="1"/>
  <c r="Y465" i="5"/>
  <c r="Z465" i="5" s="1" a="1"/>
  <c r="Z465" i="5" s="1"/>
  <c r="Y401" i="5"/>
  <c r="Z401" i="5" s="1" a="1"/>
  <c r="Z401" i="5" s="1"/>
  <c r="AI495" i="5" a="1"/>
  <c r="AI495" i="5" s="1"/>
  <c r="AI443" i="5" a="1"/>
  <c r="AI443" i="5" s="1"/>
  <c r="AI401" i="5" a="1"/>
  <c r="AI401" i="5" s="1"/>
  <c r="AI210" i="5" a="1"/>
  <c r="AI210" i="5" s="1"/>
  <c r="AI658" i="5" a="1"/>
  <c r="AI658" i="5" s="1"/>
  <c r="AI585" i="5" a="1"/>
  <c r="AI585" i="5" s="1"/>
  <c r="AI529" i="5" a="1"/>
  <c r="AI529" i="5" s="1"/>
  <c r="AI181" i="5" a="1"/>
  <c r="AI181" i="5" s="1"/>
  <c r="Y632" i="5"/>
  <c r="Z632" i="5" s="1" a="1"/>
  <c r="Z632" i="5" s="1"/>
  <c r="Y615" i="5"/>
  <c r="Z615" i="5" s="1" a="1"/>
  <c r="Z615" i="5" s="1"/>
  <c r="Y405" i="5"/>
  <c r="Z405" i="5" s="1" a="1"/>
  <c r="Z405" i="5" s="1"/>
  <c r="AI152" i="5" a="1"/>
  <c r="AI152" i="5" s="1"/>
  <c r="AI322" i="5" a="1"/>
  <c r="AI322" i="5" s="1"/>
  <c r="AI410" i="5" a="1"/>
  <c r="AI410" i="5" s="1"/>
  <c r="AI123" i="5" a="1"/>
  <c r="AI123" i="5" s="1"/>
  <c r="AI211" i="5" a="1"/>
  <c r="AI211" i="5" s="1"/>
  <c r="Y605" i="5"/>
  <c r="Z605" i="5" s="1" a="1"/>
  <c r="Z605" i="5" s="1"/>
  <c r="Y26" i="5"/>
  <c r="Z26" i="5" s="1" a="1"/>
  <c r="Z26" i="5" s="1"/>
  <c r="AI507" i="5" a="1"/>
  <c r="AI507" i="5" s="1"/>
  <c r="AI571" i="5" a="1"/>
  <c r="AI571" i="5" s="1"/>
  <c r="AI563" i="5" a="1"/>
  <c r="AI563" i="5" s="1"/>
  <c r="AI575" i="5" a="1"/>
  <c r="AI575" i="5" s="1"/>
  <c r="AI344" i="5" a="1"/>
  <c r="AI344" i="5" s="1"/>
  <c r="AI379" i="5" a="1"/>
  <c r="AI379" i="5" s="1"/>
  <c r="AI145" i="5" a="1"/>
  <c r="AI145" i="5" s="1"/>
  <c r="AI251" i="5" a="1"/>
  <c r="AI251" i="5" s="1"/>
  <c r="AI240" i="5" a="1"/>
  <c r="AI240" i="5" s="1"/>
  <c r="AI176" i="5" a="1"/>
  <c r="AI176" i="5" s="1"/>
  <c r="Y344" i="5"/>
  <c r="Z344" i="5" s="1" a="1"/>
  <c r="Z344" i="5" s="1"/>
  <c r="Y640" i="5"/>
  <c r="Z640" i="5" s="1" a="1"/>
  <c r="Z640" i="5" s="1"/>
  <c r="AI425" i="5" a="1"/>
  <c r="AI425" i="5" s="1"/>
  <c r="Y362" i="5"/>
  <c r="Z362" i="5" s="1" a="1"/>
  <c r="Z362" i="5" s="1"/>
  <c r="Y247" i="5"/>
  <c r="Z247" i="5" s="1" a="1"/>
  <c r="Z247" i="5" s="1"/>
  <c r="AI531" i="5" a="1"/>
  <c r="AI531" i="5" s="1"/>
  <c r="AI368" i="5" a="1"/>
  <c r="AI368" i="5" s="1"/>
  <c r="Y6" i="5"/>
  <c r="Z6" i="5" s="1" a="1"/>
  <c r="Z6" i="5" s="1"/>
  <c r="Y242" i="5"/>
  <c r="Z242" i="5" s="1" a="1"/>
  <c r="Z242" i="5" s="1"/>
  <c r="Y574" i="5"/>
  <c r="Z574" i="5" s="1" a="1"/>
  <c r="Z574" i="5" s="1"/>
  <c r="AI536" i="5" a="1"/>
  <c r="AI536" i="5" s="1"/>
  <c r="AI661" i="5" a="1"/>
  <c r="AI661" i="5" s="1"/>
  <c r="AI514" i="5" a="1"/>
  <c r="AI514" i="5" s="1"/>
  <c r="AI147" i="5" a="1"/>
  <c r="AI147" i="5" s="1"/>
  <c r="AI474" i="5" a="1"/>
  <c r="AI474" i="5" s="1"/>
  <c r="AI233" i="5" a="1"/>
  <c r="AI233" i="5" s="1"/>
  <c r="Y659" i="5"/>
  <c r="Z659" i="5" s="1" a="1"/>
  <c r="Z659" i="5" s="1"/>
  <c r="AI403" i="5" a="1"/>
  <c r="AI403" i="5" s="1"/>
  <c r="AI467" i="5" a="1"/>
  <c r="AI467" i="5" s="1"/>
  <c r="AI432" i="5" a="1"/>
  <c r="AI432" i="5" s="1"/>
  <c r="Y347" i="5"/>
  <c r="Z347" i="5" s="1" a="1"/>
  <c r="Z347" i="5" s="1"/>
  <c r="AI681" i="5" a="1"/>
  <c r="AI681" i="5" s="1"/>
  <c r="AI237" i="5" a="1"/>
  <c r="AI237" i="5" s="1"/>
  <c r="AI182" i="5" a="1"/>
  <c r="AI182" i="5" s="1"/>
  <c r="AI496" i="5" a="1"/>
  <c r="AI496" i="5" s="1"/>
  <c r="AI325" i="5" a="1"/>
  <c r="AI325" i="5" s="1"/>
  <c r="AI700" i="5" a="1"/>
  <c r="AI700" i="5" s="1"/>
  <c r="AI508" i="5" a="1"/>
  <c r="AI508" i="5" s="1"/>
  <c r="AI361" i="5" a="1"/>
  <c r="AI361" i="5" s="1"/>
  <c r="Y139" i="5"/>
  <c r="Z139" i="5" s="1" a="1"/>
  <c r="Z139" i="5" s="1"/>
  <c r="AI489" i="5" a="1"/>
  <c r="AI489" i="5" s="1"/>
  <c r="AI298" i="5" a="1"/>
  <c r="AI298" i="5" s="1"/>
  <c r="Y202" i="5"/>
  <c r="Z202" i="5" s="1" a="1"/>
  <c r="Z202" i="5" s="1"/>
  <c r="AI339" i="5" a="1"/>
  <c r="AI339" i="5" s="1"/>
  <c r="Y352" i="5"/>
  <c r="Z352" i="5" s="1" a="1"/>
  <c r="Z352" i="5" s="1"/>
  <c r="AI391" i="5" a="1"/>
  <c r="AI391" i="5" s="1"/>
  <c r="AI649" i="5" a="1"/>
  <c r="AI649" i="5" s="1"/>
  <c r="AI576" i="5" a="1"/>
  <c r="AI576" i="5" s="1"/>
  <c r="AI275" i="5" a="1"/>
  <c r="AI275" i="5" s="1"/>
  <c r="AI132" i="5" a="1"/>
  <c r="AI132" i="5" s="1"/>
  <c r="Y68" i="5"/>
  <c r="Z68" i="5" s="1" a="1"/>
  <c r="Z68" i="5" s="1"/>
  <c r="AI615" i="5" a="1"/>
  <c r="AI615" i="5" s="1"/>
  <c r="AI519" i="5" a="1"/>
  <c r="AI519" i="5" s="1"/>
  <c r="AI154" i="5" a="1"/>
  <c r="AI154" i="5" s="1"/>
  <c r="AI354" i="5" a="1"/>
  <c r="AI354" i="5" s="1"/>
  <c r="Y209" i="5"/>
  <c r="Z209" i="5" s="1" a="1"/>
  <c r="Z209" i="5" s="1"/>
  <c r="Y582" i="5"/>
  <c r="Z582" i="5" s="1" a="1"/>
  <c r="Z582" i="5" s="1"/>
  <c r="AI337" i="5" a="1"/>
  <c r="AI337" i="5" s="1"/>
  <c r="Y504" i="5"/>
  <c r="Z504" i="5" s="1" a="1"/>
  <c r="Z504" i="5" s="1"/>
  <c r="Y530" i="5"/>
  <c r="Z530" i="5" s="1" a="1"/>
  <c r="Z530" i="5" s="1"/>
  <c r="Y658" i="5"/>
  <c r="Z658" i="5" s="1" a="1"/>
  <c r="Z658" i="5" s="1"/>
  <c r="Y23" i="5"/>
  <c r="Z23" i="5" s="1" a="1"/>
  <c r="Z23" i="5" s="1"/>
  <c r="Y665" i="5"/>
  <c r="Z665" i="5" s="1" a="1"/>
  <c r="Z665" i="5" s="1"/>
  <c r="Y10" i="5"/>
  <c r="Z10" i="5" s="1" a="1"/>
  <c r="Z10" i="5" s="1"/>
  <c r="Y670" i="5"/>
  <c r="Z670" i="5" s="1" a="1"/>
  <c r="Z670" i="5" s="1"/>
  <c r="Y21" i="5"/>
  <c r="Z21" i="5" s="1" a="1"/>
  <c r="Z21" i="5" s="1"/>
  <c r="AI586" i="5" a="1"/>
  <c r="AI586" i="5" s="1"/>
  <c r="AI178" i="5" a="1"/>
  <c r="AI178" i="5" s="1"/>
  <c r="AI587" i="5" a="1"/>
  <c r="AI587" i="5" s="1"/>
  <c r="Y679" i="5"/>
  <c r="Z679" i="5" s="1" a="1"/>
  <c r="Z679" i="5" s="1"/>
  <c r="Y117" i="5"/>
  <c r="Z117" i="5" s="1" a="1"/>
  <c r="Z117" i="5" s="1"/>
  <c r="AI570" i="5" a="1"/>
  <c r="AI570" i="5" s="1"/>
  <c r="AI259" i="5" a="1"/>
  <c r="AI259" i="5" s="1"/>
  <c r="AI577" i="5" a="1"/>
  <c r="AI577" i="5" s="1"/>
  <c r="AI709" i="5" a="1"/>
  <c r="AI709" i="5" s="1"/>
  <c r="AI645" i="5" a="1"/>
  <c r="AI645" i="5" s="1"/>
  <c r="AI698" i="5" a="1"/>
  <c r="AI698" i="5" s="1"/>
  <c r="AI715" i="5" a="1"/>
  <c r="AI715" i="5" s="1"/>
  <c r="AI422" i="5" a="1"/>
  <c r="AI422" i="5" s="1"/>
  <c r="AI439" i="5" a="1"/>
  <c r="AI439" i="5" s="1"/>
  <c r="AI375" i="5" a="1"/>
  <c r="AI375" i="5" s="1"/>
  <c r="AI473" i="5" a="1"/>
  <c r="AI473" i="5" s="1"/>
  <c r="AI572" i="5" a="1"/>
  <c r="AI572" i="5" s="1"/>
  <c r="AI308" i="5" a="1"/>
  <c r="AI308" i="5" s="1"/>
  <c r="AI288" i="5" a="1"/>
  <c r="AI288" i="5" s="1"/>
  <c r="AI141" i="5" a="1"/>
  <c r="AI141" i="5" s="1"/>
  <c r="AI470" i="5" a="1"/>
  <c r="AI470" i="5" s="1"/>
  <c r="AI194" i="5" a="1"/>
  <c r="AI194" i="5" s="1"/>
  <c r="AI503" i="5" a="1"/>
  <c r="AI503" i="5" s="1"/>
  <c r="AI593" i="5" a="1"/>
  <c r="AI593" i="5" s="1"/>
  <c r="AI537" i="5" a="1"/>
  <c r="AI537" i="5" s="1"/>
  <c r="AI172" i="5" a="1"/>
  <c r="AI172" i="5" s="1"/>
  <c r="AI372" i="5" a="1"/>
  <c r="AI372" i="5" s="1"/>
  <c r="AI153" i="5" a="1"/>
  <c r="AI153" i="5" s="1"/>
  <c r="AI352" i="5" a="1"/>
  <c r="AI352" i="5" s="1"/>
  <c r="AI373" i="5" a="1"/>
  <c r="AI373" i="5" s="1"/>
  <c r="AI509" i="5" a="1"/>
  <c r="AI509" i="5" s="1"/>
  <c r="AI635" i="5" a="1"/>
  <c r="AI635" i="5" s="1"/>
  <c r="Y678" i="5"/>
  <c r="Z678" i="5" s="1" a="1"/>
  <c r="Z678" i="5" s="1"/>
  <c r="AI409" i="5" a="1"/>
  <c r="AI409" i="5" s="1"/>
  <c r="AI650" i="5" a="1"/>
  <c r="AI650" i="5" s="1"/>
  <c r="AI579" i="5" a="1"/>
  <c r="AI579" i="5" s="1"/>
  <c r="AI387" i="5" a="1"/>
  <c r="AI387" i="5" s="1"/>
  <c r="Y70" i="5"/>
  <c r="Z70" i="5" s="1" a="1"/>
  <c r="Z70" i="5" s="1"/>
  <c r="AI310" i="5" a="1"/>
  <c r="AI310" i="5" s="1"/>
  <c r="AI323" i="5" a="1"/>
  <c r="AI323" i="5" s="1"/>
  <c r="AI314" i="5" a="1"/>
  <c r="AI314" i="5" s="1"/>
  <c r="AI643" i="5" a="1"/>
  <c r="AI643" i="5" s="1"/>
  <c r="Y381" i="5"/>
  <c r="Z381" i="5" s="1" a="1"/>
  <c r="Z381" i="5" s="1"/>
  <c r="AI195" i="5" a="1"/>
  <c r="AI195" i="5" s="1"/>
  <c r="AI365" i="5" a="1"/>
  <c r="AI365" i="5" s="1"/>
  <c r="AI131" i="5" a="1"/>
  <c r="AI131" i="5" s="1"/>
  <c r="AI163" i="5" a="1"/>
  <c r="AI163" i="5" s="1"/>
  <c r="Y5" i="5"/>
  <c r="Z5" i="5" s="1" a="1"/>
  <c r="Z5" i="5" s="1"/>
  <c r="AI442" i="5" a="1"/>
  <c r="AI442" i="5" s="1"/>
  <c r="AI647" i="5" a="1"/>
  <c r="AI647" i="5" s="1"/>
  <c r="AI490" i="5" a="1"/>
  <c r="AI490" i="5" s="1"/>
  <c r="Y128" i="5"/>
  <c r="Z128" i="5" s="1" a="1"/>
  <c r="Z128" i="5" s="1"/>
  <c r="AI710" i="5" a="1"/>
  <c r="AI710" i="5" s="1"/>
  <c r="AI458" i="5" a="1"/>
  <c r="AI458" i="5" s="1"/>
  <c r="AI408" i="5" a="1"/>
  <c r="AI408" i="5" s="1"/>
  <c r="AI187" i="5" a="1"/>
  <c r="AI187" i="5" s="1"/>
  <c r="AI416" i="5" a="1"/>
  <c r="AI416" i="5" s="1"/>
  <c r="AI290" i="5" a="1"/>
  <c r="AI290" i="5" s="1"/>
  <c r="AI242" i="5" a="1"/>
  <c r="AI242" i="5" s="1"/>
  <c r="AI291" i="5" a="1"/>
  <c r="AI291" i="5" s="1"/>
  <c r="AI261" i="5" a="1"/>
  <c r="AI261" i="5" s="1"/>
  <c r="AI690" i="5" a="1"/>
  <c r="AI690" i="5" s="1"/>
  <c r="AI430" i="5" a="1"/>
  <c r="AI430" i="5" s="1"/>
  <c r="AI364" i="5" a="1"/>
  <c r="AI364" i="5" s="1"/>
  <c r="AI642" i="5" a="1"/>
  <c r="AI642" i="5" s="1"/>
  <c r="AI173" i="5" a="1"/>
  <c r="AI173" i="5" s="1"/>
  <c r="AI636" i="5" a="1"/>
  <c r="AI636" i="5" s="1"/>
  <c r="AI641" i="5" a="1"/>
  <c r="AI641" i="5" s="1"/>
  <c r="AI657" i="5" a="1"/>
  <c r="AI657" i="5" s="1"/>
  <c r="AI584" i="5" a="1"/>
  <c r="AI584" i="5" s="1"/>
  <c r="AI236" i="5" a="1"/>
  <c r="AI236" i="5" s="1"/>
  <c r="AI428" i="5" a="1"/>
  <c r="AI428" i="5" s="1"/>
  <c r="AI342" i="5" a="1"/>
  <c r="AI342" i="5" s="1"/>
  <c r="AI453" i="5" a="1"/>
  <c r="AI453" i="5" s="1"/>
  <c r="AI300" i="5" a="1"/>
  <c r="AI300" i="5" s="1"/>
  <c r="AI134" i="5" a="1"/>
  <c r="AI134" i="5" s="1"/>
  <c r="Y126" i="5"/>
  <c r="Z126" i="5" s="1" a="1"/>
  <c r="Z126" i="5" s="1"/>
  <c r="AI405" i="5" a="1"/>
  <c r="AI405" i="5" s="1"/>
  <c r="AI622" i="5" a="1"/>
  <c r="AI622" i="5" s="1"/>
  <c r="AI549" i="5" a="1"/>
  <c r="AI549" i="5" s="1"/>
  <c r="AI293" i="5" a="1"/>
  <c r="AI293" i="5" s="1"/>
  <c r="AI493" i="5" a="1"/>
  <c r="AI493" i="5" s="1"/>
  <c r="AI721" i="5" a="1"/>
  <c r="AI721" i="5" s="1"/>
  <c r="AI306" i="5" a="1"/>
  <c r="AI306" i="5" s="1"/>
  <c r="AI707" i="5" a="1"/>
  <c r="AI707" i="5" s="1"/>
  <c r="AI634" i="5" a="1"/>
  <c r="AI634" i="5" s="1"/>
  <c r="AI561" i="5" a="1"/>
  <c r="AI561" i="5" s="1"/>
  <c r="AI702" i="5" a="1"/>
  <c r="AI702" i="5" s="1"/>
  <c r="AI475" i="5" a="1"/>
  <c r="AI475" i="5" s="1"/>
  <c r="Y497" i="5"/>
  <c r="Z497" i="5" s="1" a="1"/>
  <c r="Z497" i="5" s="1"/>
  <c r="AI535" i="5" a="1"/>
  <c r="AI535" i="5" s="1"/>
  <c r="AI266" i="5" a="1"/>
  <c r="AI266" i="5" s="1"/>
  <c r="AI483" i="5" a="1"/>
  <c r="AI483" i="5" s="1"/>
  <c r="Y13" i="5"/>
  <c r="Z13" i="5" s="1" a="1"/>
  <c r="Z13" i="5" s="1"/>
  <c r="Y453" i="5"/>
  <c r="Z453" i="5" s="1" a="1"/>
  <c r="Z453" i="5" s="1"/>
  <c r="AI355" i="5" a="1"/>
  <c r="AI355" i="5" s="1"/>
  <c r="Y37" i="5"/>
  <c r="Z37" i="5" s="1" a="1"/>
  <c r="Z37" i="5" s="1"/>
  <c r="Y125" i="5"/>
  <c r="Z125" i="5" s="1" a="1"/>
  <c r="Z125" i="5" s="1"/>
  <c r="Y111" i="5"/>
  <c r="Z111" i="5" s="1" a="1"/>
  <c r="Z111" i="5" s="1"/>
  <c r="Y166" i="5"/>
  <c r="Z166" i="5" s="1" a="1"/>
  <c r="Z166" i="5" s="1"/>
  <c r="AI578" i="5" a="1"/>
  <c r="AI578" i="5" s="1"/>
  <c r="AI158" i="5" a="1"/>
  <c r="AI158" i="5" s="1"/>
  <c r="AI317" i="5" a="1"/>
  <c r="AI317" i="5" s="1"/>
  <c r="Y226" i="5"/>
  <c r="Z226" i="5" s="1" a="1"/>
  <c r="Z226" i="5" s="1"/>
  <c r="Y136" i="5"/>
  <c r="Z136" i="5" s="1" a="1"/>
  <c r="Z136" i="5" s="1"/>
  <c r="Y153" i="5"/>
  <c r="Z153" i="5" s="1" a="1"/>
  <c r="Z153" i="5" s="1"/>
  <c r="AI646" i="5" a="1"/>
  <c r="AI646" i="5" s="1"/>
  <c r="AI671" i="5" a="1"/>
  <c r="AI671" i="5" s="1"/>
  <c r="AI451" i="5" a="1"/>
  <c r="AI451" i="5" s="1"/>
  <c r="AI542" i="5" a="1"/>
  <c r="AI542" i="5" s="1"/>
  <c r="AI469" i="5" a="1"/>
  <c r="AI469" i="5" s="1"/>
  <c r="AI283" i="5" a="1"/>
  <c r="AI283" i="5" s="1"/>
  <c r="AI631" i="5" a="1"/>
  <c r="AI631" i="5" s="1"/>
  <c r="AI558" i="5" a="1"/>
  <c r="AI558" i="5" s="1"/>
  <c r="AI362" i="5" a="1"/>
  <c r="AI362" i="5" s="1"/>
  <c r="AI126" i="5" a="1"/>
  <c r="AI126" i="5" s="1"/>
  <c r="Y145" i="5"/>
  <c r="Z145" i="5" s="1" a="1"/>
  <c r="Z145" i="5" s="1"/>
  <c r="Y57" i="5"/>
  <c r="Z57" i="5" s="1" a="1"/>
  <c r="Z57" i="5" s="1"/>
  <c r="Y340" i="5"/>
  <c r="Z340" i="5" s="1" a="1"/>
  <c r="Z340" i="5" s="1"/>
  <c r="AI665" i="5" a="1"/>
  <c r="AI665" i="5" s="1"/>
  <c r="AI446" i="5" a="1"/>
  <c r="AI446" i="5" s="1"/>
  <c r="AI281" i="5" a="1"/>
  <c r="AI281" i="5" s="1"/>
  <c r="Y370" i="5"/>
  <c r="Z370" i="5" s="1" a="1"/>
  <c r="Z370" i="5" s="1"/>
  <c r="AI212" i="5" a="1"/>
  <c r="AI212" i="5" s="1"/>
  <c r="Y394" i="5"/>
  <c r="Z394" i="5" s="1" a="1"/>
  <c r="Z394" i="5" s="1"/>
  <c r="Y120" i="5"/>
  <c r="Z120" i="5" s="1" a="1"/>
  <c r="Z120" i="5" s="1"/>
  <c r="AI471" i="5" a="1"/>
  <c r="AI471" i="5" s="1"/>
  <c r="Y542" i="5"/>
  <c r="Z542" i="5" s="1" a="1"/>
  <c r="Z542" i="5" s="1"/>
  <c r="AI672" i="5" a="1"/>
  <c r="AI672" i="5" s="1"/>
  <c r="AI680" i="5" a="1"/>
  <c r="AI680" i="5" s="1"/>
  <c r="AI142" i="5" a="1"/>
  <c r="AI142" i="5" s="1"/>
  <c r="AI217" i="5" a="1"/>
  <c r="AI217" i="5" s="1"/>
  <c r="Y14" i="5"/>
  <c r="Z14" i="5" s="1" a="1"/>
  <c r="Z14" i="5" s="1"/>
  <c r="Y635" i="5"/>
  <c r="Z635" i="5" s="1" a="1"/>
  <c r="Z635" i="5" s="1"/>
  <c r="AI402" i="5" a="1"/>
  <c r="AI402" i="5" s="1"/>
  <c r="AI426" i="5" a="1"/>
  <c r="AI426" i="5" s="1"/>
  <c r="AI687" i="5" a="1"/>
  <c r="AI687" i="5" s="1"/>
  <c r="AI591" i="5" a="1"/>
  <c r="AI591" i="5" s="1"/>
  <c r="AI679" i="5" a="1"/>
  <c r="AI679" i="5" s="1"/>
  <c r="AI498" i="5" a="1"/>
  <c r="AI498" i="5" s="1"/>
  <c r="AI386" i="5" a="1"/>
  <c r="AI386" i="5" s="1"/>
  <c r="AI523" i="5" a="1"/>
  <c r="AI523" i="5" s="1"/>
  <c r="AI267" i="5" a="1"/>
  <c r="AI267" i="5" s="1"/>
  <c r="AI203" i="5" a="1"/>
  <c r="AI203" i="5" s="1"/>
  <c r="AI511" i="5" a="1"/>
  <c r="AI511" i="5" s="1"/>
  <c r="AI447" i="5" a="1"/>
  <c r="AI447" i="5" s="1"/>
  <c r="AI383" i="5" a="1"/>
  <c r="AI383" i="5" s="1"/>
  <c r="Y165" i="5"/>
  <c r="Z165" i="5" s="1" a="1"/>
  <c r="Z165" i="5" s="1"/>
  <c r="Y195" i="5"/>
  <c r="Z195" i="5" s="1" a="1"/>
  <c r="Z195" i="5" s="1"/>
  <c r="AI185" i="5" a="1"/>
  <c r="AI185" i="5" s="1"/>
  <c r="AI282" i="5" a="1"/>
  <c r="AI282" i="5" s="1"/>
  <c r="AI189" i="5" a="1"/>
  <c r="AI189" i="5" s="1"/>
  <c r="Y715" i="5"/>
  <c r="Z715" i="5" s="1" a="1"/>
  <c r="Z715" i="5" s="1"/>
  <c r="Y49" i="5"/>
  <c r="Z49" i="5" s="1" a="1"/>
  <c r="Z49" i="5" s="1"/>
  <c r="Y382" i="5"/>
  <c r="Z382" i="5" s="1" a="1"/>
  <c r="Z382" i="5" s="1"/>
  <c r="AI565" i="5" a="1"/>
  <c r="AI565" i="5" s="1"/>
  <c r="AI716" i="5" a="1"/>
  <c r="AI716" i="5" s="1"/>
  <c r="AI326" i="5" a="1"/>
  <c r="AI326" i="5" s="1"/>
  <c r="AI180" i="5" a="1"/>
  <c r="AI180" i="5" s="1"/>
  <c r="AI160" i="5" a="1"/>
  <c r="AI160" i="5" s="1"/>
  <c r="AI413" i="5" a="1"/>
  <c r="AI413" i="5" s="1"/>
  <c r="AI313" i="5" a="1"/>
  <c r="AI313" i="5" s="1"/>
  <c r="AI505" i="5" a="1"/>
  <c r="AI505" i="5" s="1"/>
  <c r="AI340" i="5" a="1"/>
  <c r="AI340" i="5" s="1"/>
  <c r="AI594" i="5" a="1"/>
  <c r="AI594" i="5" s="1"/>
  <c r="AI448" i="5" a="1"/>
  <c r="AI448" i="5" s="1"/>
  <c r="AI249" i="5" a="1"/>
  <c r="AI249" i="5" s="1"/>
  <c r="AI611" i="5" a="1"/>
  <c r="AI611" i="5" s="1"/>
  <c r="AI276" i="5" a="1"/>
  <c r="AI276" i="5" s="1"/>
  <c r="AI482" i="5" a="1"/>
  <c r="AI482" i="5" s="1"/>
  <c r="AI644" i="5" a="1"/>
  <c r="AI644" i="5" s="1"/>
  <c r="AI244" i="5" a="1"/>
  <c r="AI244" i="5" s="1"/>
  <c r="AI224" i="5" a="1"/>
  <c r="AI224" i="5" s="1"/>
  <c r="Y594" i="5"/>
  <c r="Z594" i="5" s="1" a="1"/>
  <c r="Z594" i="5" s="1"/>
  <c r="Y722" i="5"/>
  <c r="Z722" i="5" s="1" a="1"/>
  <c r="Z722" i="5" s="1"/>
  <c r="Y470" i="5"/>
  <c r="Z470" i="5" s="1" a="1"/>
  <c r="Z470" i="5" s="1"/>
  <c r="AI654" i="5" a="1"/>
  <c r="AI654" i="5" s="1"/>
  <c r="Y457" i="5"/>
  <c r="Z457" i="5" s="1" a="1"/>
  <c r="Z457" i="5" s="1"/>
  <c r="AI424" i="5" a="1"/>
  <c r="AI424" i="5" s="1"/>
  <c r="AI133" i="5" a="1"/>
  <c r="AI133" i="5" s="1"/>
  <c r="AI124" i="5" a="1"/>
  <c r="AI124" i="5" s="1"/>
  <c r="AI659" i="5" a="1"/>
  <c r="AI659" i="5" s="1"/>
  <c r="AI706" i="5" a="1"/>
  <c r="AI706" i="5" s="1"/>
  <c r="AI655" i="5" a="1"/>
  <c r="AI655" i="5" s="1"/>
  <c r="AI138" i="5" a="1"/>
  <c r="AI138" i="5" s="1"/>
  <c r="AI599" i="5" a="1"/>
  <c r="AI599" i="5" s="1"/>
  <c r="AI346" i="5" a="1"/>
  <c r="AI346" i="5" s="1"/>
  <c r="AI258" i="5" a="1"/>
  <c r="AI258" i="5" s="1"/>
  <c r="AI603" i="5" a="1"/>
  <c r="AI603" i="5" s="1"/>
  <c r="AI539" i="5" a="1"/>
  <c r="AI539" i="5" s="1"/>
  <c r="AI219" i="5" a="1"/>
  <c r="AI219" i="5" s="1"/>
  <c r="AI527" i="5" a="1"/>
  <c r="AI527" i="5" s="1"/>
  <c r="AI399" i="5" a="1"/>
  <c r="AI399" i="5" s="1"/>
  <c r="Y28" i="5"/>
  <c r="Z28" i="5" s="1" a="1"/>
  <c r="Z28" i="5" s="1"/>
  <c r="Y458" i="5"/>
  <c r="Z458" i="5" s="1" a="1"/>
  <c r="Z458" i="5" s="1"/>
  <c r="AI481" i="5" a="1"/>
  <c r="AI481" i="5" s="1"/>
  <c r="Y606" i="5"/>
  <c r="Z606" i="5" s="1" a="1"/>
  <c r="Z606" i="5" s="1"/>
  <c r="AI554" i="5" a="1"/>
  <c r="AI554" i="5" s="1"/>
  <c r="AI168" i="5" a="1"/>
  <c r="AI168" i="5" s="1"/>
  <c r="AI296" i="5" a="1"/>
  <c r="AI296" i="5" s="1"/>
  <c r="AI640" i="5" a="1"/>
  <c r="AI640" i="5" s="1"/>
  <c r="AI567" i="5" a="1"/>
  <c r="AI567" i="5" s="1"/>
  <c r="AI349" i="5" a="1"/>
  <c r="AI349" i="5" s="1"/>
  <c r="AI232" i="5" a="1"/>
  <c r="AI232" i="5" s="1"/>
  <c r="Y22" i="5"/>
  <c r="Z22" i="5" s="1" a="1"/>
  <c r="Z22" i="5" s="1"/>
  <c r="Y25" i="5"/>
  <c r="Z25" i="5" s="1" a="1"/>
  <c r="Z25" i="5" s="1"/>
  <c r="Y366" i="5"/>
  <c r="Z366" i="5" s="1" a="1"/>
  <c r="Z366" i="5" s="1"/>
  <c r="Y84" i="5"/>
  <c r="Z84" i="5" s="1" a="1"/>
  <c r="Z84" i="5" s="1"/>
  <c r="AI673" i="5" a="1"/>
  <c r="AI673" i="5" s="1"/>
  <c r="AI139" i="5" a="1"/>
  <c r="AI139" i="5" s="1"/>
  <c r="AI316" i="5" a="1"/>
  <c r="AI316" i="5" s="1"/>
  <c r="AI459" i="5" a="1"/>
  <c r="AI459" i="5" s="1"/>
  <c r="AI417" i="5" a="1"/>
  <c r="AI417" i="5" s="1"/>
  <c r="AI668" i="5" a="1"/>
  <c r="AI668" i="5" s="1"/>
  <c r="Y234" i="5"/>
  <c r="Z234" i="5" s="1" a="1"/>
  <c r="Z234" i="5" s="1"/>
  <c r="Y426" i="5"/>
  <c r="Z426" i="5" s="1" a="1"/>
  <c r="Z426" i="5" s="1"/>
  <c r="Y323" i="5"/>
  <c r="Z323" i="5" s="1" a="1"/>
  <c r="Z323" i="5" s="1"/>
  <c r="Y387" i="5"/>
  <c r="Z387" i="5" s="1" a="1"/>
  <c r="Z387" i="5" s="1"/>
  <c r="Y451" i="5"/>
  <c r="Z451" i="5" s="1" a="1"/>
  <c r="Z451" i="5" s="1"/>
  <c r="Y515" i="5"/>
  <c r="Z515" i="5" s="1" a="1"/>
  <c r="Z515" i="5" s="1"/>
  <c r="Y579" i="5"/>
  <c r="Z579" i="5" s="1" a="1"/>
  <c r="Z579" i="5" s="1"/>
  <c r="Y182" i="5"/>
  <c r="Z182" i="5" s="1" a="1"/>
  <c r="Z182" i="5" s="1"/>
  <c r="Y134" i="5"/>
  <c r="Z134" i="5" s="1" a="1"/>
  <c r="Z134" i="5" s="1"/>
  <c r="AI522" i="5" a="1"/>
  <c r="AI522" i="5" s="1"/>
  <c r="AI360" i="5" a="1"/>
  <c r="AI360" i="5" s="1"/>
  <c r="AI353" i="5" a="1"/>
  <c r="AI353" i="5" s="1"/>
  <c r="AI653" i="5" a="1"/>
  <c r="AI653" i="5" s="1"/>
  <c r="AI225" i="5" a="1"/>
  <c r="AI225" i="5" s="1"/>
  <c r="AI252" i="5" a="1"/>
  <c r="AI252" i="5" s="1"/>
  <c r="AI161" i="5" a="1"/>
  <c r="AI161" i="5" s="1"/>
  <c r="AI188" i="5" a="1"/>
  <c r="AI188" i="5" s="1"/>
  <c r="AI468" i="5" a="1"/>
  <c r="AI468" i="5" s="1"/>
  <c r="Y570" i="5"/>
  <c r="Z570" i="5" s="1" a="1"/>
  <c r="Z570" i="5" s="1"/>
  <c r="AI486" i="5" a="1"/>
  <c r="AI486" i="5" s="1"/>
  <c r="Y651" i="5"/>
  <c r="Z651" i="5" s="1" a="1"/>
  <c r="Z651" i="5" s="1"/>
  <c r="AI581" i="5" a="1"/>
  <c r="AI581" i="5" s="1"/>
  <c r="AI462" i="5" a="1"/>
  <c r="AI462" i="5" s="1"/>
  <c r="AI718" i="5" a="1"/>
  <c r="AI718" i="5" s="1"/>
  <c r="AI717" i="5" a="1"/>
  <c r="AI717" i="5" s="1"/>
  <c r="Y29" i="5"/>
  <c r="Z29" i="5" s="1" a="1"/>
  <c r="Z29" i="5" s="1"/>
  <c r="Y306" i="5"/>
  <c r="Z306" i="5" s="1" a="1"/>
  <c r="Z306" i="5" s="1"/>
  <c r="Y314" i="5"/>
  <c r="Z314" i="5" s="1" a="1"/>
  <c r="Z314" i="5" s="1"/>
  <c r="Y378" i="5"/>
  <c r="Z378" i="5" s="1" a="1"/>
  <c r="Z378" i="5" s="1"/>
  <c r="Y79" i="5"/>
  <c r="Z79" i="5" s="1" a="1"/>
  <c r="Z79" i="5" s="1"/>
  <c r="Y211" i="5"/>
  <c r="Z211" i="5" s="1" a="1"/>
  <c r="Z211" i="5" s="1"/>
  <c r="Y8" i="5"/>
  <c r="Z8" i="5" s="1" a="1"/>
  <c r="Z8" i="5" s="1"/>
  <c r="Y317" i="5"/>
  <c r="Z317" i="5" s="1" a="1"/>
  <c r="Z317" i="5" s="1"/>
  <c r="Y573" i="5"/>
  <c r="Z573" i="5" s="1" a="1"/>
  <c r="Z573" i="5" s="1"/>
  <c r="Y337" i="5"/>
  <c r="Z337" i="5" s="1" a="1"/>
  <c r="Z337" i="5" s="1"/>
  <c r="AI302" i="5" a="1"/>
  <c r="AI302" i="5" s="1"/>
  <c r="AI331" i="5" a="1"/>
  <c r="AI331" i="5" s="1"/>
  <c r="AI703" i="5" a="1"/>
  <c r="AI703" i="5" s="1"/>
  <c r="AI488" i="5" a="1"/>
  <c r="AI488" i="5" s="1"/>
  <c r="AI651" i="5" a="1"/>
  <c r="AI651" i="5" s="1"/>
  <c r="AI580" i="5" a="1"/>
  <c r="AI580" i="5" s="1"/>
  <c r="AI452" i="5" a="1"/>
  <c r="AI452" i="5" s="1"/>
  <c r="Y154" i="5"/>
  <c r="Z154" i="5" s="1" a="1"/>
  <c r="Z154" i="5" s="1"/>
  <c r="Y220" i="5"/>
  <c r="Z220" i="5" s="1" a="1"/>
  <c r="Z220" i="5" s="1"/>
  <c r="Y129" i="5"/>
  <c r="Z129" i="5" s="1" a="1"/>
  <c r="Z129" i="5" s="1"/>
  <c r="Y709" i="5"/>
  <c r="Z709" i="5" s="1" a="1"/>
  <c r="Z709" i="5" s="1"/>
  <c r="Y334" i="5"/>
  <c r="Z334" i="5" s="1" a="1"/>
  <c r="Z334" i="5" s="1"/>
  <c r="Y360" i="5"/>
  <c r="Z360" i="5" s="1" a="1"/>
  <c r="Z360" i="5" s="1"/>
  <c r="AI602" i="5" a="1"/>
  <c r="AI602" i="5" s="1"/>
  <c r="AI395" i="5" a="1"/>
  <c r="AI395" i="5" s="1"/>
  <c r="AI289" i="5" a="1"/>
  <c r="AI289" i="5" s="1"/>
  <c r="AI380" i="5" a="1"/>
  <c r="AI380" i="5" s="1"/>
  <c r="AI162" i="5" a="1"/>
  <c r="AI162" i="5" s="1"/>
  <c r="AI214" i="5" a="1"/>
  <c r="AI214" i="5" s="1"/>
  <c r="AI607" i="5" a="1"/>
  <c r="AI607" i="5" s="1"/>
  <c r="Y172" i="5"/>
  <c r="Z172" i="5" s="1" a="1"/>
  <c r="Z172" i="5" s="1"/>
  <c r="Y661" i="5"/>
  <c r="Z661" i="5" s="1" a="1"/>
  <c r="Z661" i="5" s="1"/>
  <c r="Y60" i="5"/>
  <c r="Z60" i="5" s="1" a="1"/>
  <c r="Z60" i="5" s="1"/>
  <c r="AI605" i="5" a="1"/>
  <c r="AI605" i="5" s="1"/>
  <c r="AI440" i="5" a="1"/>
  <c r="AI440" i="5" s="1"/>
  <c r="AI534" i="5" a="1"/>
  <c r="AI534" i="5" s="1"/>
  <c r="AI268" i="5" a="1"/>
  <c r="AI268" i="5" s="1"/>
  <c r="AI494" i="5" a="1"/>
  <c r="AI494" i="5" s="1"/>
  <c r="AI204" i="5" a="1"/>
  <c r="AI204" i="5" s="1"/>
  <c r="AI528" i="5" a="1"/>
  <c r="AI528" i="5" s="1"/>
  <c r="AI374" i="5" a="1"/>
  <c r="AI374" i="5" s="1"/>
  <c r="Y180" i="5"/>
  <c r="Z180" i="5" s="1" a="1"/>
  <c r="Z180" i="5" s="1"/>
  <c r="Y550" i="5"/>
  <c r="Z550" i="5" s="1" a="1"/>
  <c r="Z550" i="5" s="1"/>
  <c r="Y92" i="5"/>
  <c r="Z92" i="5" s="1" a="1"/>
  <c r="Z92" i="5" s="1"/>
  <c r="AI504" i="5" a="1"/>
  <c r="AI504" i="5" s="1"/>
  <c r="AI177" i="5" a="1"/>
  <c r="AI177" i="5" s="1"/>
  <c r="AI358" i="5" a="1"/>
  <c r="AI358" i="5" s="1"/>
  <c r="AI598" i="5" a="1"/>
  <c r="AI598" i="5" s="1"/>
  <c r="AI369" i="5" a="1"/>
  <c r="AI369" i="5" s="1"/>
  <c r="AI688" i="5" a="1"/>
  <c r="AI688" i="5" s="1"/>
  <c r="AI390" i="5" a="1"/>
  <c r="AI390" i="5" s="1"/>
  <c r="AI502" i="5" a="1"/>
  <c r="AI502" i="5" s="1"/>
  <c r="AI429" i="5" a="1"/>
  <c r="AI429" i="5" s="1"/>
  <c r="AI612" i="5" a="1"/>
  <c r="AI612" i="5" s="1"/>
  <c r="AI548" i="5" a="1"/>
  <c r="AI548" i="5" s="1"/>
  <c r="AI260" i="5" a="1"/>
  <c r="AI260" i="5" s="1"/>
  <c r="Y101" i="5"/>
  <c r="Z101" i="5" s="1" a="1"/>
  <c r="Z101" i="5" s="1"/>
  <c r="Y251" i="5"/>
  <c r="Z251" i="5" s="1" a="1"/>
  <c r="Z251" i="5" s="1"/>
  <c r="Y421" i="5"/>
  <c r="Z421" i="5" s="1" a="1"/>
  <c r="Z421" i="5" s="1"/>
  <c r="Y485" i="5"/>
  <c r="Z485" i="5" s="1" a="1"/>
  <c r="Z485" i="5" s="1"/>
  <c r="AI221" i="5" a="1"/>
  <c r="AI221" i="5" s="1"/>
  <c r="AI545" i="5" a="1"/>
  <c r="AI545" i="5" s="1"/>
  <c r="AI662" i="5" a="1"/>
  <c r="AI662" i="5" s="1"/>
  <c r="AI589" i="5" a="1"/>
  <c r="AI589" i="5" s="1"/>
  <c r="AI357" i="5" a="1"/>
  <c r="AI357" i="5" s="1"/>
  <c r="AI149" i="5" a="1"/>
  <c r="AI149" i="5" s="1"/>
  <c r="AI198" i="5" a="1"/>
  <c r="AI198" i="5" s="1"/>
  <c r="AI125" i="5" a="1"/>
  <c r="AI125" i="5" s="1"/>
  <c r="AI324" i="5" a="1"/>
  <c r="AI324" i="5" s="1"/>
  <c r="Y688" i="5"/>
  <c r="Z688" i="5" s="1" a="1"/>
  <c r="Z688" i="5" s="1"/>
  <c r="Y584" i="5"/>
  <c r="Z584" i="5" s="1" a="1"/>
  <c r="Z584" i="5" s="1"/>
  <c r="Y7" i="5"/>
  <c r="Z7" i="5" s="1" a="1"/>
  <c r="Z7" i="5" s="1"/>
  <c r="Y85" i="5"/>
  <c r="Z85" i="5" s="1" a="1"/>
  <c r="Z85" i="5" s="1"/>
  <c r="Y61" i="5"/>
  <c r="Z61" i="5" s="1" a="1"/>
  <c r="Z61" i="5" s="1"/>
  <c r="Y210" i="5"/>
  <c r="Z210" i="5" s="1" a="1"/>
  <c r="Z210" i="5" s="1"/>
  <c r="Y286" i="5"/>
  <c r="Z286" i="5" s="1" a="1"/>
  <c r="Z286" i="5" s="1"/>
  <c r="Y324" i="5"/>
  <c r="Z324" i="5" s="1" a="1"/>
  <c r="Z324" i="5" s="1"/>
  <c r="Y388" i="5"/>
  <c r="Z388" i="5" s="1" a="1"/>
  <c r="Z388" i="5" s="1"/>
  <c r="Y452" i="5"/>
  <c r="Z452" i="5" s="1" a="1"/>
  <c r="Z452" i="5" s="1"/>
  <c r="Y516" i="5"/>
  <c r="Z516" i="5" s="1" a="1"/>
  <c r="Z516" i="5" s="1"/>
  <c r="Y580" i="5"/>
  <c r="Z580" i="5" s="1" a="1"/>
  <c r="Z580" i="5" s="1"/>
  <c r="Y644" i="5"/>
  <c r="Z644" i="5" s="1" a="1"/>
  <c r="Z644" i="5" s="1"/>
  <c r="Y708" i="5"/>
  <c r="Z708" i="5" s="1" a="1"/>
  <c r="Z708" i="5" s="1"/>
  <c r="Y621" i="5"/>
  <c r="Z621" i="5" s="1" a="1"/>
  <c r="Z621" i="5" s="1"/>
  <c r="AI184" i="5" a="1"/>
  <c r="AI184" i="5" s="1"/>
  <c r="AI517" i="5" a="1"/>
  <c r="AI517" i="5" s="1"/>
  <c r="AI433" i="5" a="1"/>
  <c r="AI433" i="5" s="1"/>
  <c r="AI670" i="5" a="1"/>
  <c r="AI670" i="5" s="1"/>
  <c r="AI305" i="5" a="1"/>
  <c r="AI305" i="5" s="1"/>
  <c r="AI720" i="5" a="1"/>
  <c r="AI720" i="5" s="1"/>
  <c r="AI574" i="5" a="1"/>
  <c r="AI574" i="5" s="1"/>
  <c r="AI501" i="5" a="1"/>
  <c r="AI501" i="5" s="1"/>
  <c r="AI332" i="5" a="1"/>
  <c r="AI332" i="5" s="1"/>
  <c r="AI596" i="5" a="1"/>
  <c r="AI596" i="5" s="1"/>
  <c r="AI169" i="5" a="1"/>
  <c r="AI169" i="5" s="1"/>
  <c r="Y696" i="5"/>
  <c r="Z696" i="5" s="1" a="1"/>
  <c r="Z696" i="5" s="1"/>
  <c r="Y93" i="5"/>
  <c r="Z93" i="5" s="1" a="1"/>
  <c r="Z93" i="5" s="1"/>
  <c r="Y510" i="5"/>
  <c r="Z510" i="5" s="1" a="1"/>
  <c r="Z510" i="5" s="1"/>
  <c r="Y273" i="5"/>
  <c r="Z273" i="5" s="1" a="1"/>
  <c r="Z273" i="5" s="1"/>
  <c r="AI140" i="5" a="1"/>
  <c r="AI140" i="5" s="1"/>
  <c r="AI241" i="5" a="1"/>
  <c r="AI241" i="5" s="1"/>
  <c r="AI497" i="5" a="1"/>
  <c r="AI497" i="5" s="1"/>
  <c r="AI530" i="5" a="1"/>
  <c r="AI530" i="5" s="1"/>
  <c r="AI376" i="5" a="1"/>
  <c r="AI376" i="5" s="1"/>
  <c r="AI621" i="5" a="1"/>
  <c r="AI621" i="5" s="1"/>
  <c r="AI174" i="5" a="1"/>
  <c r="AI174" i="5" s="1"/>
  <c r="AI711" i="5" a="1"/>
  <c r="AI711" i="5" s="1"/>
  <c r="AI638" i="5" a="1"/>
  <c r="AI638" i="5" s="1"/>
  <c r="AI396" i="5" a="1"/>
  <c r="AI396" i="5" s="1"/>
  <c r="AI378" i="5" a="1"/>
  <c r="AI378" i="5" s="1"/>
  <c r="Y178" i="5"/>
  <c r="Z178" i="5" s="1" a="1"/>
  <c r="Z178" i="5" s="1"/>
  <c r="Y450" i="5"/>
  <c r="Z450" i="5" s="1" a="1"/>
  <c r="Z450" i="5" s="1"/>
  <c r="Y514" i="5"/>
  <c r="Z514" i="5" s="1" a="1"/>
  <c r="Z514" i="5" s="1"/>
  <c r="Y339" i="5"/>
  <c r="Z339" i="5" s="1" a="1"/>
  <c r="Z339" i="5" s="1"/>
  <c r="Y403" i="5"/>
  <c r="Z403" i="5" s="1" a="1"/>
  <c r="Z403" i="5" s="1"/>
  <c r="Y467" i="5"/>
  <c r="Z467" i="5" s="1" a="1"/>
  <c r="Z467" i="5" s="1"/>
  <c r="Y531" i="5"/>
  <c r="Z531" i="5" s="1" a="1"/>
  <c r="Z531" i="5" s="1"/>
  <c r="Y595" i="5"/>
  <c r="Z595" i="5" s="1" a="1"/>
  <c r="Z595" i="5" s="1"/>
  <c r="Y40" i="5"/>
  <c r="Z40" i="5" s="1" a="1"/>
  <c r="Z40" i="5" s="1"/>
  <c r="Y104" i="5"/>
  <c r="Z104" i="5" s="1" a="1"/>
  <c r="Z104" i="5" s="1"/>
  <c r="Y146" i="5"/>
  <c r="Z146" i="5" s="1" a="1"/>
  <c r="Z146" i="5" s="1"/>
  <c r="Y212" i="5"/>
  <c r="Z212" i="5" s="1" a="1"/>
  <c r="Z212" i="5" s="1"/>
  <c r="Y113" i="5"/>
  <c r="Z113" i="5" s="1" a="1"/>
  <c r="Z113" i="5" s="1"/>
  <c r="Y568" i="5"/>
  <c r="Z568" i="5" s="1" a="1"/>
  <c r="Z568" i="5" s="1"/>
  <c r="Y189" i="5"/>
  <c r="Z189" i="5" s="1" a="1"/>
  <c r="Z189" i="5" s="1"/>
  <c r="Y253" i="5"/>
  <c r="Z253" i="5" s="1" a="1"/>
  <c r="Z253" i="5" s="1"/>
  <c r="Y445" i="5"/>
  <c r="Z445" i="5" s="1" a="1"/>
  <c r="Z445" i="5" s="1"/>
  <c r="Y637" i="5"/>
  <c r="Z637" i="5" s="1" a="1"/>
  <c r="Z637" i="5" s="1"/>
  <c r="Y701" i="5"/>
  <c r="Z701" i="5" s="1" a="1"/>
  <c r="Z701" i="5" s="1"/>
  <c r="Y74" i="5"/>
  <c r="Z74" i="5" s="1" a="1"/>
  <c r="Z74" i="5" s="1"/>
  <c r="Y130" i="5"/>
  <c r="Z130" i="5" s="1" a="1"/>
  <c r="Z130" i="5" s="1"/>
  <c r="Y198" i="5"/>
  <c r="Z198" i="5" s="1" a="1"/>
  <c r="Z198" i="5" s="1"/>
  <c r="Y262" i="5"/>
  <c r="Z262" i="5" s="1" a="1"/>
  <c r="Z262" i="5" s="1"/>
  <c r="Y326" i="5"/>
  <c r="Z326" i="5" s="1" a="1"/>
  <c r="Z326" i="5" s="1"/>
  <c r="Y67" i="5"/>
  <c r="Z67" i="5" s="1" a="1"/>
  <c r="Z67" i="5" s="1"/>
  <c r="Y19" i="5"/>
  <c r="Z19" i="5" s="1" a="1"/>
  <c r="Z19" i="5" s="1"/>
  <c r="AI347" i="5" a="1"/>
  <c r="AI347" i="5" s="1"/>
  <c r="Y124" i="5"/>
  <c r="Z124" i="5" s="1" a="1"/>
  <c r="Z124" i="5" s="1"/>
  <c r="AI155" i="5" a="1"/>
  <c r="AI155" i="5" s="1"/>
  <c r="AI600" i="5" a="1"/>
  <c r="AI600" i="5" s="1"/>
  <c r="AI669" i="5" a="1"/>
  <c r="AI669" i="5" s="1"/>
  <c r="AI518" i="5" a="1"/>
  <c r="AI518" i="5" s="1"/>
  <c r="AI663" i="5" a="1"/>
  <c r="AI663" i="5" s="1"/>
  <c r="AI274" i="5" a="1"/>
  <c r="AI274" i="5" s="1"/>
  <c r="AI222" i="5" a="1"/>
  <c r="AI222" i="5" s="1"/>
  <c r="AI667" i="5" a="1"/>
  <c r="AI667" i="5" s="1"/>
  <c r="AI538" i="5" a="1"/>
  <c r="AI538" i="5" s="1"/>
  <c r="AI629" i="5" a="1"/>
  <c r="AI629" i="5" s="1"/>
  <c r="AI406" i="5" a="1"/>
  <c r="AI406" i="5" s="1"/>
  <c r="AI304" i="5" a="1"/>
  <c r="AI304" i="5" s="1"/>
  <c r="AI186" i="5" a="1"/>
  <c r="AI186" i="5" s="1"/>
  <c r="AI190" i="5" a="1"/>
  <c r="AI190" i="5" s="1"/>
  <c r="AI708" i="5" a="1"/>
  <c r="AI708" i="5" s="1"/>
  <c r="AI516" i="5" a="1"/>
  <c r="AI516" i="5" s="1"/>
  <c r="AI388" i="5" a="1"/>
  <c r="AI388" i="5" s="1"/>
  <c r="AI370" i="5" a="1"/>
  <c r="AI370" i="5" s="1"/>
  <c r="AI297" i="5" a="1"/>
  <c r="AI297" i="5" s="1"/>
  <c r="AI719" i="5" a="1"/>
  <c r="AI719" i="5" s="1"/>
  <c r="AI330" i="5" a="1"/>
  <c r="AI330" i="5" s="1"/>
  <c r="AI202" i="5" a="1"/>
  <c r="AI202" i="5" s="1"/>
  <c r="AI610" i="5" a="1"/>
  <c r="AI610" i="5" s="1"/>
  <c r="AI583" i="5" a="1"/>
  <c r="AI583" i="5" s="1"/>
  <c r="AI543" i="5" a="1"/>
  <c r="AI543" i="5" s="1"/>
  <c r="AI418" i="5" a="1"/>
  <c r="AI418" i="5" s="1"/>
  <c r="AI691" i="5" a="1"/>
  <c r="AI691" i="5" s="1"/>
  <c r="AI674" i="5" a="1"/>
  <c r="AI674" i="5" s="1"/>
  <c r="AI130" i="5" a="1"/>
  <c r="AI130" i="5" s="1"/>
  <c r="AI427" i="5" a="1"/>
  <c r="AI427" i="5" s="1"/>
  <c r="AI363" i="5" a="1"/>
  <c r="AI363" i="5" s="1"/>
  <c r="AI299" i="5" a="1"/>
  <c r="AI299" i="5" s="1"/>
  <c r="AI479" i="5" a="1"/>
  <c r="AI479" i="5" s="1"/>
  <c r="Y77" i="5"/>
  <c r="Z77" i="5" s="1" a="1"/>
  <c r="Z77" i="5" s="1"/>
  <c r="Y110" i="5"/>
  <c r="Z110" i="5" s="1" a="1"/>
  <c r="Z110" i="5" s="1"/>
  <c r="Y54" i="5"/>
  <c r="Z54" i="5" s="1" a="1"/>
  <c r="Z54" i="5" s="1"/>
  <c r="AI226" i="5" a="1"/>
  <c r="AI226" i="5" s="1"/>
  <c r="AI227" i="5" a="1"/>
  <c r="AI227" i="5" s="1"/>
  <c r="Y423" i="5"/>
  <c r="Z423" i="5" s="1" a="1"/>
  <c r="Z423" i="5" s="1"/>
  <c r="Y551" i="5"/>
  <c r="Z551" i="5" s="1" a="1"/>
  <c r="Z551" i="5" s="1"/>
  <c r="Y345" i="5"/>
  <c r="Z345" i="5" s="1" a="1"/>
  <c r="Z345" i="5" s="1"/>
  <c r="Y704" i="5"/>
  <c r="Z704" i="5" s="1" a="1"/>
  <c r="Z704" i="5" s="1"/>
  <c r="Y714" i="5"/>
  <c r="Z714" i="5" s="1" a="1"/>
  <c r="Z714" i="5" s="1"/>
  <c r="AI235" i="5" a="1"/>
  <c r="AI235" i="5" s="1"/>
  <c r="AI419" i="5" a="1"/>
  <c r="AI419" i="5" s="1"/>
  <c r="Y431" i="5"/>
  <c r="Z431" i="5" s="1" a="1"/>
  <c r="Z431" i="5" s="1"/>
  <c r="Y155" i="5"/>
  <c r="Z155" i="5" s="1" a="1"/>
  <c r="Z155" i="5" s="1"/>
  <c r="Y292" i="5"/>
  <c r="Z292" i="5" s="1" a="1"/>
  <c r="Z292" i="5" s="1"/>
  <c r="Y24" i="5"/>
  <c r="Z24" i="5" s="1" a="1"/>
  <c r="Z24" i="5" s="1"/>
  <c r="Y333" i="5"/>
  <c r="Z333" i="5" s="1" a="1"/>
  <c r="Z333" i="5" s="1"/>
  <c r="Y393" i="5"/>
  <c r="Z393" i="5" s="1" a="1"/>
  <c r="Z393" i="5" s="1"/>
  <c r="Y496" i="5"/>
  <c r="Z496" i="5" s="1" a="1"/>
  <c r="Z496" i="5" s="1"/>
  <c r="AI229" i="5" a="1"/>
  <c r="AI229" i="5" s="1"/>
  <c r="Y601" i="5"/>
  <c r="Z601" i="5" s="1" a="1"/>
  <c r="Z601" i="5" s="1"/>
  <c r="Y627" i="5"/>
  <c r="Z627" i="5" s="1" a="1"/>
  <c r="Z627" i="5" s="1"/>
  <c r="Y285" i="5"/>
  <c r="Z285" i="5" s="1" a="1"/>
  <c r="Z285" i="5" s="1"/>
  <c r="Y537" i="5"/>
  <c r="Z537" i="5" s="1" a="1"/>
  <c r="Z537" i="5" s="1"/>
  <c r="Y265" i="5"/>
  <c r="Z265" i="5" s="1" a="1"/>
  <c r="Z265" i="5" s="1"/>
  <c r="Y109" i="5"/>
  <c r="Z109" i="5" s="1" a="1"/>
  <c r="Z109" i="5" s="1"/>
  <c r="Y53" i="5"/>
  <c r="Z53" i="5" s="1" a="1"/>
  <c r="Z53" i="5" s="1"/>
  <c r="Y325" i="5"/>
  <c r="Z325" i="5" s="1" a="1"/>
  <c r="Z325" i="5" s="1"/>
  <c r="Y600" i="5"/>
  <c r="Z600" i="5" s="1" a="1"/>
  <c r="Z600" i="5" s="1"/>
  <c r="Y674" i="5"/>
  <c r="Z674" i="5" s="1" a="1"/>
  <c r="Z674" i="5" s="1"/>
  <c r="Y554" i="5"/>
  <c r="Z554" i="5" s="1" a="1"/>
  <c r="Z554" i="5" s="1"/>
  <c r="Y618" i="5"/>
  <c r="Z618" i="5" s="1" a="1"/>
  <c r="Z618" i="5" s="1"/>
  <c r="Y187" i="5"/>
  <c r="Z187" i="5" s="1" a="1"/>
  <c r="Z187" i="5" s="1"/>
  <c r="Y315" i="5"/>
  <c r="Z315" i="5" s="1" a="1"/>
  <c r="Z315" i="5" s="1"/>
  <c r="Y699" i="5"/>
  <c r="Z699" i="5" s="1" a="1"/>
  <c r="Z699" i="5" s="1"/>
  <c r="Y17" i="5"/>
  <c r="Z17" i="5" s="1" a="1"/>
  <c r="Z17" i="5" s="1"/>
  <c r="Y188" i="5"/>
  <c r="Z188" i="5" s="1" a="1"/>
  <c r="Z188" i="5" s="1"/>
  <c r="Y380" i="5"/>
  <c r="Z380" i="5" s="1" a="1"/>
  <c r="Z380" i="5" s="1"/>
  <c r="Y444" i="5"/>
  <c r="Z444" i="5" s="1" a="1"/>
  <c r="Z444" i="5" s="1"/>
  <c r="Y508" i="5"/>
  <c r="Z508" i="5" s="1" a="1"/>
  <c r="Z508" i="5" s="1"/>
  <c r="Y572" i="5"/>
  <c r="Z572" i="5" s="1" a="1"/>
  <c r="Z572" i="5" s="1"/>
  <c r="Y636" i="5"/>
  <c r="Z636" i="5" s="1" a="1"/>
  <c r="Z636" i="5" s="1"/>
  <c r="Y700" i="5"/>
  <c r="Z700" i="5" s="1" a="1"/>
  <c r="Z700" i="5" s="1"/>
  <c r="Y341" i="5"/>
  <c r="Z341" i="5" s="1" a="1"/>
  <c r="Z341" i="5" s="1"/>
  <c r="AI606" i="5" a="1"/>
  <c r="AI606" i="5" s="1"/>
  <c r="Y118" i="5"/>
  <c r="Z118" i="5" s="1" a="1"/>
  <c r="Z118" i="5" s="1"/>
  <c r="Y170" i="5"/>
  <c r="Z170" i="5" s="1" a="1"/>
  <c r="Z170" i="5" s="1"/>
  <c r="Y498" i="5"/>
  <c r="Z498" i="5" s="1" a="1"/>
  <c r="Z498" i="5" s="1"/>
  <c r="Y626" i="5"/>
  <c r="Z626" i="5" s="1" a="1"/>
  <c r="Z626" i="5" s="1"/>
  <c r="Y690" i="5"/>
  <c r="Z690" i="5" s="1" a="1"/>
  <c r="Z690" i="5" s="1"/>
  <c r="Y33" i="5"/>
  <c r="Z33" i="5" s="1" a="1"/>
  <c r="Z33" i="5" s="1"/>
  <c r="Y81" i="5"/>
  <c r="Z81" i="5" s="1" a="1"/>
  <c r="Z81" i="5" s="1"/>
  <c r="Y429" i="5"/>
  <c r="Z429" i="5" s="1" a="1"/>
  <c r="Z429" i="5" s="1"/>
  <c r="Y685" i="5"/>
  <c r="Z685" i="5" s="1" a="1"/>
  <c r="Z685" i="5" s="1"/>
  <c r="Y140" i="5"/>
  <c r="Z140" i="5" s="1" a="1"/>
  <c r="Z140" i="5" s="1"/>
  <c r="Y505" i="5"/>
  <c r="Z505" i="5" s="1" a="1"/>
  <c r="Z505" i="5" s="1"/>
  <c r="Y581" i="5"/>
  <c r="Z581" i="5" s="1" a="1"/>
  <c r="Z581" i="5" s="1"/>
  <c r="Y63" i="5"/>
  <c r="Z63" i="5" s="1" a="1"/>
  <c r="Z63" i="5" s="1"/>
  <c r="Y259" i="5"/>
  <c r="Z259" i="5" s="1" a="1"/>
  <c r="Z259" i="5" s="1"/>
  <c r="Y88" i="5"/>
  <c r="Z88" i="5" s="1" a="1"/>
  <c r="Z88" i="5" s="1"/>
  <c r="Y260" i="5"/>
  <c r="Z260" i="5" s="1" a="1"/>
  <c r="Z260" i="5" s="1"/>
  <c r="Y71" i="5"/>
  <c r="Z71" i="5" s="1" a="1"/>
  <c r="Z71" i="5" s="1"/>
  <c r="Y267" i="5"/>
  <c r="Z267" i="5" s="1" a="1"/>
  <c r="Z267" i="5" s="1"/>
  <c r="Y395" i="5"/>
  <c r="Z395" i="5" s="1" a="1"/>
  <c r="Z395" i="5" s="1"/>
  <c r="Y459" i="5"/>
  <c r="Z459" i="5" s="1" a="1"/>
  <c r="Z459" i="5" s="1"/>
  <c r="Y523" i="5"/>
  <c r="Z523" i="5" s="1" a="1"/>
  <c r="Z523" i="5" s="1"/>
  <c r="Y587" i="5"/>
  <c r="Z587" i="5" s="1" a="1"/>
  <c r="Z587" i="5" s="1"/>
  <c r="Y96" i="5"/>
  <c r="Z96" i="5" s="1" a="1"/>
  <c r="Z96" i="5" s="1"/>
  <c r="Y137" i="5"/>
  <c r="Z137" i="5" s="1" a="1"/>
  <c r="Z137" i="5" s="1"/>
  <c r="Y245" i="5"/>
  <c r="Z245" i="5" s="1" a="1"/>
  <c r="Z245" i="5" s="1"/>
  <c r="Y309" i="5"/>
  <c r="Z309" i="5" s="1" a="1"/>
  <c r="Z309" i="5" s="1"/>
  <c r="Y318" i="5"/>
  <c r="Z318" i="5" s="1" a="1"/>
  <c r="Z318" i="5" s="1"/>
  <c r="Y446" i="5"/>
  <c r="Z446" i="5" s="1" a="1"/>
  <c r="Z446" i="5" s="1"/>
  <c r="Y108" i="5"/>
  <c r="Z108" i="5" s="1" a="1"/>
  <c r="Z108" i="5" s="1"/>
  <c r="AI652" i="5" a="1"/>
  <c r="AI652" i="5" s="1"/>
  <c r="Y86" i="5"/>
  <c r="Z86" i="5" s="1" a="1"/>
  <c r="Z86" i="5" s="1"/>
  <c r="AI608" i="5" a="1"/>
  <c r="AI608" i="5" s="1"/>
  <c r="AI614" i="5" a="1"/>
  <c r="AI614" i="5" s="1"/>
  <c r="AI197" i="5" a="1"/>
  <c r="AI197" i="5" s="1"/>
  <c r="AI560" i="5" a="1"/>
  <c r="AI560" i="5" s="1"/>
  <c r="AI666" i="5" a="1"/>
  <c r="AI666" i="5" s="1"/>
  <c r="AI683" i="5" a="1"/>
  <c r="AI683" i="5" s="1"/>
  <c r="AI384" i="5" a="1"/>
  <c r="AI384" i="5" s="1"/>
  <c r="AI278" i="5" a="1"/>
  <c r="AI278" i="5" s="1"/>
  <c r="Y239" i="5"/>
  <c r="Z239" i="5" s="1" a="1"/>
  <c r="Z239" i="5" s="1"/>
  <c r="Y218" i="5"/>
  <c r="Z218" i="5" s="1" a="1"/>
  <c r="Z218" i="5" s="1"/>
  <c r="Y282" i="5"/>
  <c r="Z282" i="5" s="1" a="1"/>
  <c r="Z282" i="5" s="1"/>
  <c r="Y546" i="5"/>
  <c r="Z546" i="5" s="1" a="1"/>
  <c r="Z546" i="5" s="1"/>
  <c r="Y179" i="5"/>
  <c r="Z179" i="5" s="1" a="1"/>
  <c r="Z179" i="5" s="1"/>
  <c r="Y371" i="5"/>
  <c r="Z371" i="5" s="1" a="1"/>
  <c r="Z371" i="5" s="1"/>
  <c r="Y435" i="5"/>
  <c r="Z435" i="5" s="1" a="1"/>
  <c r="Z435" i="5" s="1"/>
  <c r="Y499" i="5"/>
  <c r="Z499" i="5" s="1" a="1"/>
  <c r="Z499" i="5" s="1"/>
  <c r="Y563" i="5"/>
  <c r="Z563" i="5" s="1" a="1"/>
  <c r="Z563" i="5" s="1"/>
  <c r="Y691" i="5"/>
  <c r="Z691" i="5" s="1" a="1"/>
  <c r="Z691" i="5" s="1"/>
  <c r="Y244" i="5"/>
  <c r="Z244" i="5" s="1" a="1"/>
  <c r="Z244" i="5" s="1"/>
  <c r="Y308" i="5"/>
  <c r="Z308" i="5" s="1" a="1"/>
  <c r="Z308" i="5" s="1"/>
  <c r="Y372" i="5"/>
  <c r="Z372" i="5" s="1" a="1"/>
  <c r="Z372" i="5" s="1"/>
  <c r="Y436" i="5"/>
  <c r="Z436" i="5" s="1" a="1"/>
  <c r="Z436" i="5" s="1"/>
  <c r="Y500" i="5"/>
  <c r="Z500" i="5" s="1" a="1"/>
  <c r="Z500" i="5" s="1"/>
  <c r="Y564" i="5"/>
  <c r="Z564" i="5" s="1" a="1"/>
  <c r="Z564" i="5" s="1"/>
  <c r="Y628" i="5"/>
  <c r="Z628" i="5" s="1" a="1"/>
  <c r="Z628" i="5" s="1"/>
  <c r="Y692" i="5"/>
  <c r="Z692" i="5" s="1" a="1"/>
  <c r="Z692" i="5" s="1"/>
  <c r="Y349" i="5"/>
  <c r="Z349" i="5" s="1" a="1"/>
  <c r="Z349" i="5" s="1"/>
  <c r="Y541" i="5"/>
  <c r="Z541" i="5" s="1" a="1"/>
  <c r="Z541" i="5" s="1"/>
  <c r="Y414" i="5"/>
  <c r="Z414" i="5" s="1" a="1"/>
  <c r="Z414" i="5" s="1"/>
  <c r="AI301" i="5" a="1"/>
  <c r="AI301" i="5" s="1"/>
  <c r="AI445" i="5" a="1"/>
  <c r="AI445" i="5" s="1"/>
  <c r="AI697" i="5" a="1"/>
  <c r="AI697" i="5" s="1"/>
  <c r="AI620" i="5" a="1"/>
  <c r="AI620" i="5" s="1"/>
  <c r="Y489" i="5"/>
  <c r="Z489" i="5" s="1" a="1"/>
  <c r="Z489" i="5" s="1"/>
  <c r="Y480" i="5"/>
  <c r="Z480" i="5" s="1" a="1"/>
  <c r="Z480" i="5" s="1"/>
  <c r="Y392" i="5"/>
  <c r="Z392" i="5" s="1" a="1"/>
  <c r="Z392" i="5" s="1"/>
  <c r="Y377" i="5"/>
  <c r="Z377" i="5" s="1" a="1"/>
  <c r="Z377" i="5" s="1"/>
  <c r="Y354" i="5"/>
  <c r="Z354" i="5" s="1" a="1"/>
  <c r="Z354" i="5" s="1"/>
  <c r="Y418" i="5"/>
  <c r="Z418" i="5" s="1" a="1"/>
  <c r="Z418" i="5" s="1"/>
  <c r="Y490" i="5"/>
  <c r="Z490" i="5" s="1" a="1"/>
  <c r="Z490" i="5" s="1"/>
  <c r="Y682" i="5"/>
  <c r="Z682" i="5" s="1" a="1"/>
  <c r="Z682" i="5" s="1"/>
  <c r="Y55" i="5"/>
  <c r="Z55" i="5" s="1" a="1"/>
  <c r="Z55" i="5" s="1"/>
  <c r="Y80" i="5"/>
  <c r="Z80" i="5" s="1" a="1"/>
  <c r="Z80" i="5" s="1"/>
  <c r="Y316" i="5"/>
  <c r="Z316" i="5" s="1" a="1"/>
  <c r="Z316" i="5" s="1"/>
  <c r="Y536" i="5"/>
  <c r="Z536" i="5" s="1" a="1"/>
  <c r="Z536" i="5" s="1"/>
  <c r="Y293" i="5"/>
  <c r="Z293" i="5" s="1" a="1"/>
  <c r="Z293" i="5" s="1"/>
  <c r="Y294" i="5"/>
  <c r="Z294" i="5" s="1" a="1"/>
  <c r="Z294" i="5" s="1"/>
  <c r="AI366" i="5" a="1"/>
  <c r="AI366" i="5" s="1"/>
  <c r="AI128" i="5" a="1"/>
  <c r="AI128" i="5" s="1"/>
  <c r="AI414" i="5" a="1"/>
  <c r="AI414" i="5" s="1"/>
  <c r="AI256" i="5" a="1"/>
  <c r="AI256" i="5" s="1"/>
  <c r="AI192" i="5" a="1"/>
  <c r="AI192" i="5" s="1"/>
  <c r="Y633" i="5"/>
  <c r="Z633" i="5" s="1" a="1"/>
  <c r="Z633" i="5" s="1"/>
  <c r="Y448" i="5"/>
  <c r="Z448" i="5" s="1" a="1"/>
  <c r="Z448" i="5" s="1"/>
  <c r="Y561" i="5"/>
  <c r="Z561" i="5" s="1" a="1"/>
  <c r="Z561" i="5" s="1"/>
  <c r="Y298" i="5"/>
  <c r="Z298" i="5" s="1" a="1"/>
  <c r="Z298" i="5" s="1"/>
  <c r="Y16" i="5"/>
  <c r="Z16" i="5" s="1" a="1"/>
  <c r="Z16" i="5" s="1"/>
  <c r="Y196" i="5"/>
  <c r="Z196" i="5" s="1" a="1"/>
  <c r="Z196" i="5" s="1"/>
  <c r="Y301" i="5"/>
  <c r="Z301" i="5" s="1" a="1"/>
  <c r="Z301" i="5" s="1"/>
  <c r="Y365" i="5"/>
  <c r="Z365" i="5" s="1" a="1"/>
  <c r="Z365" i="5" s="1"/>
  <c r="Y493" i="5"/>
  <c r="Z493" i="5" s="1" a="1"/>
  <c r="Z493" i="5" s="1"/>
  <c r="Y58" i="5"/>
  <c r="Z58" i="5" s="1" a="1"/>
  <c r="Z58" i="5" s="1"/>
  <c r="Y122" i="5"/>
  <c r="Z122" i="5" s="1" a="1"/>
  <c r="Z122" i="5" s="1"/>
  <c r="Y174" i="5"/>
  <c r="Z174" i="5" s="1" a="1"/>
  <c r="Z174" i="5" s="1"/>
  <c r="Y302" i="5"/>
  <c r="Z302" i="5" s="1" a="1"/>
  <c r="Z302" i="5" s="1"/>
  <c r="Y622" i="5"/>
  <c r="Z622" i="5" s="1" a="1"/>
  <c r="Z622" i="5" s="1"/>
  <c r="Y43" i="5"/>
  <c r="Z43" i="5" s="1" a="1"/>
  <c r="Z43" i="5" s="1"/>
  <c r="Y107" i="5"/>
  <c r="Z107" i="5" s="1" a="1"/>
  <c r="Z107" i="5" s="1"/>
  <c r="AI623" i="5" a="1"/>
  <c r="AI623" i="5" s="1"/>
  <c r="AI392" i="5" a="1"/>
  <c r="AI392" i="5" s="1"/>
  <c r="AI541" i="5" a="1"/>
  <c r="AI541" i="5" s="1"/>
  <c r="AI533" i="5" a="1"/>
  <c r="AI533" i="5" s="1"/>
  <c r="AI398" i="5" a="1"/>
  <c r="AI398" i="5" s="1"/>
  <c r="AI639" i="5" a="1"/>
  <c r="AI639" i="5" s="1"/>
  <c r="AI510" i="5" a="1"/>
  <c r="AI510" i="5" s="1"/>
  <c r="AI377" i="5" a="1"/>
  <c r="AI377" i="5" s="1"/>
  <c r="Y552" i="5"/>
  <c r="Z552" i="5" s="1" a="1"/>
  <c r="Z552" i="5" s="1"/>
  <c r="Y193" i="5"/>
  <c r="Z193" i="5" s="1" a="1"/>
  <c r="Z193" i="5" s="1"/>
  <c r="Y593" i="5"/>
  <c r="Z593" i="5" s="1" a="1"/>
  <c r="Z593" i="5" s="1"/>
  <c r="Y442" i="5"/>
  <c r="Z442" i="5" s="1" a="1"/>
  <c r="Z442" i="5" s="1"/>
  <c r="Y203" i="5"/>
  <c r="Z203" i="5" s="1" a="1"/>
  <c r="Z203" i="5" s="1"/>
  <c r="Y268" i="5"/>
  <c r="Z268" i="5" s="1" a="1"/>
  <c r="Z268" i="5" s="1"/>
  <c r="Y396" i="5"/>
  <c r="Z396" i="5" s="1" a="1"/>
  <c r="Z396" i="5" s="1"/>
  <c r="Y460" i="5"/>
  <c r="Z460" i="5" s="1" a="1"/>
  <c r="Z460" i="5" s="1"/>
  <c r="Y524" i="5"/>
  <c r="Z524" i="5" s="1" a="1"/>
  <c r="Z524" i="5" s="1"/>
  <c r="Y588" i="5"/>
  <c r="Z588" i="5" s="1" a="1"/>
  <c r="Z588" i="5" s="1"/>
  <c r="Y652" i="5"/>
  <c r="Z652" i="5" s="1" a="1"/>
  <c r="Z652" i="5" s="1"/>
  <c r="Y716" i="5"/>
  <c r="Z716" i="5" s="1" a="1"/>
  <c r="Z716" i="5" s="1"/>
  <c r="Y97" i="5"/>
  <c r="Z97" i="5" s="1" a="1"/>
  <c r="Z97" i="5" s="1"/>
  <c r="Y181" i="5"/>
  <c r="Z181" i="5" s="1" a="1"/>
  <c r="Z181" i="5" s="1"/>
  <c r="Y373" i="5"/>
  <c r="Z373" i="5" s="1" a="1"/>
  <c r="Z373" i="5" s="1"/>
  <c r="Y437" i="5"/>
  <c r="Z437" i="5" s="1" a="1"/>
  <c r="Z437" i="5" s="1"/>
  <c r="Y501" i="5"/>
  <c r="Z501" i="5" s="1" a="1"/>
  <c r="Z501" i="5" s="1"/>
  <c r="Y693" i="5"/>
  <c r="Z693" i="5" s="1" a="1"/>
  <c r="Z693" i="5" s="1"/>
  <c r="Y66" i="5"/>
  <c r="Z66" i="5" s="1" a="1"/>
  <c r="Z66" i="5" s="1"/>
  <c r="Y438" i="5"/>
  <c r="Z438" i="5" s="1" a="1"/>
  <c r="Z438" i="5" s="1"/>
  <c r="AI705" i="5" a="1"/>
  <c r="AI705" i="5" s="1"/>
  <c r="AI277" i="5" a="1"/>
  <c r="AI277" i="5" s="1"/>
  <c r="AI630" i="5" a="1"/>
  <c r="AI630" i="5" s="1"/>
  <c r="AI557" i="5" a="1"/>
  <c r="AI557" i="5" s="1"/>
  <c r="AI407" i="5" a="1"/>
  <c r="AI407" i="5" s="1"/>
  <c r="AI532" i="5" a="1"/>
  <c r="AI532" i="5" s="1"/>
  <c r="AI404" i="5" a="1"/>
  <c r="AI404" i="5" s="1"/>
  <c r="Y215" i="5"/>
  <c r="Z215" i="5" s="1" a="1"/>
  <c r="Z215" i="5" s="1"/>
  <c r="Y46" i="5"/>
  <c r="Z46" i="5" s="1" a="1"/>
  <c r="Z46" i="5" s="1"/>
  <c r="Y62" i="5"/>
  <c r="Z62" i="5" s="1" a="1"/>
  <c r="Z62" i="5" s="1"/>
  <c r="Y186" i="5"/>
  <c r="Z186" i="5" s="1" a="1"/>
  <c r="Z186" i="5" s="1"/>
  <c r="Y250" i="5"/>
  <c r="Z250" i="5" s="1" a="1"/>
  <c r="Z250" i="5" s="1"/>
  <c r="Y578" i="5"/>
  <c r="Z578" i="5" s="1" a="1"/>
  <c r="Z578" i="5" s="1"/>
  <c r="Y404" i="5"/>
  <c r="Z404" i="5" s="1" a="1"/>
  <c r="Z404" i="5" s="1"/>
  <c r="Y468" i="5"/>
  <c r="Z468" i="5" s="1" a="1"/>
  <c r="Z468" i="5" s="1"/>
  <c r="Y532" i="5"/>
  <c r="Z532" i="5" s="1" a="1"/>
  <c r="Z532" i="5" s="1"/>
  <c r="Y596" i="5"/>
  <c r="Z596" i="5" s="1" a="1"/>
  <c r="Z596" i="5" s="1"/>
  <c r="Y660" i="5"/>
  <c r="Z660" i="5" s="1" a="1"/>
  <c r="Z660" i="5" s="1"/>
  <c r="Y569" i="5"/>
  <c r="Z569" i="5" s="1" a="1"/>
  <c r="Z569" i="5" s="1"/>
  <c r="Y190" i="5"/>
  <c r="Z190" i="5" s="1" a="1"/>
  <c r="Z190" i="5" s="1"/>
  <c r="Y254" i="5"/>
  <c r="Z254" i="5" s="1" a="1"/>
  <c r="Z254" i="5" s="1"/>
  <c r="Y638" i="5"/>
  <c r="Z638" i="5" s="1" a="1"/>
  <c r="Z638" i="5" s="1"/>
  <c r="Y702" i="5"/>
  <c r="Z702" i="5" s="1" a="1"/>
  <c r="Z702" i="5" s="1"/>
  <c r="Y59" i="5"/>
  <c r="Z59" i="5" s="1" a="1"/>
  <c r="Z59" i="5" s="1"/>
  <c r="Y3" i="5"/>
  <c r="Z3" i="5" s="1" a="1"/>
  <c r="Z3" i="5" s="1"/>
  <c r="AI434" i="5" a="1"/>
  <c r="AI434" i="5" s="1"/>
  <c r="AI573" i="5" a="1"/>
  <c r="AI573" i="5" s="1"/>
  <c r="AI250" i="5" a="1"/>
  <c r="AI250" i="5" s="1"/>
  <c r="AI544" i="5" a="1"/>
  <c r="AI544" i="5" s="1"/>
  <c r="AI441" i="5" a="1"/>
  <c r="AI441" i="5" s="1"/>
  <c r="AI677" i="5" a="1"/>
  <c r="AI677" i="5" s="1"/>
  <c r="AI547" i="5" a="1"/>
  <c r="AI547" i="5" s="1"/>
  <c r="AI397" i="5" a="1"/>
  <c r="AI397" i="5" s="1"/>
  <c r="AI491" i="5" a="1"/>
  <c r="AI491" i="5" s="1"/>
  <c r="AI320" i="5" a="1"/>
  <c r="AI320" i="5" s="1"/>
  <c r="AI200" i="5" a="1"/>
  <c r="AI200" i="5" s="1"/>
  <c r="AI588" i="5" a="1"/>
  <c r="AI588" i="5" s="1"/>
  <c r="AI460" i="5" a="1"/>
  <c r="AI460" i="5" s="1"/>
  <c r="AI253" i="5" a="1"/>
  <c r="AI253" i="5" s="1"/>
  <c r="AI618" i="5" a="1"/>
  <c r="AI618" i="5" s="1"/>
  <c r="AI699" i="5" a="1"/>
  <c r="AI699" i="5" s="1"/>
  <c r="AI450" i="5" a="1"/>
  <c r="AI450" i="5" s="1"/>
  <c r="AI307" i="5" a="1"/>
  <c r="AI307" i="5" s="1"/>
  <c r="AI243" i="5" a="1"/>
  <c r="AI243" i="5" s="1"/>
  <c r="AI179" i="5" a="1"/>
  <c r="AI179" i="5" s="1"/>
  <c r="AI487" i="5" a="1"/>
  <c r="AI487" i="5" s="1"/>
  <c r="Y288" i="5"/>
  <c r="Z288" i="5" s="1" a="1"/>
  <c r="Z288" i="5" s="1"/>
  <c r="Y159" i="5"/>
  <c r="Z159" i="5" s="1" a="1"/>
  <c r="Z159" i="5" s="1"/>
  <c r="Y223" i="5"/>
  <c r="Z223" i="5" s="1" a="1"/>
  <c r="Z223" i="5" s="1"/>
  <c r="Y287" i="5"/>
  <c r="Z287" i="5" s="1" a="1"/>
  <c r="Z287" i="5" s="1"/>
  <c r="Y415" i="5"/>
  <c r="Z415" i="5" s="1" a="1"/>
  <c r="Z415" i="5" s="1"/>
  <c r="Y671" i="5"/>
  <c r="Z671" i="5" s="1" a="1"/>
  <c r="Z671" i="5" s="1"/>
  <c r="Y44" i="5"/>
  <c r="Z44" i="5" s="1" a="1"/>
  <c r="Z44" i="5" s="1"/>
  <c r="Y240" i="5"/>
  <c r="Z240" i="5" s="1" a="1"/>
  <c r="Z240" i="5" s="1"/>
  <c r="Y281" i="5"/>
  <c r="Z281" i="5" s="1" a="1"/>
  <c r="Z281" i="5" s="1"/>
  <c r="Y102" i="5"/>
  <c r="Z102" i="5" s="1" a="1"/>
  <c r="Z102" i="5" s="1"/>
  <c r="Y45" i="5"/>
  <c r="Z45" i="5" s="1" a="1"/>
  <c r="Z45" i="5" s="1"/>
  <c r="Y78" i="5"/>
  <c r="Z78" i="5" s="1" a="1"/>
  <c r="Z78" i="5" s="1"/>
  <c r="Y132" i="5"/>
  <c r="Z132" i="5" s="1" a="1"/>
  <c r="Z132" i="5" s="1"/>
  <c r="Y184" i="5"/>
  <c r="Z184" i="5" s="1" a="1"/>
  <c r="Z184" i="5" s="1"/>
  <c r="Y607" i="5"/>
  <c r="Z607" i="5" s="1" a="1"/>
  <c r="Z607" i="5" s="1"/>
  <c r="Y481" i="5"/>
  <c r="Z481" i="5" s="1" a="1"/>
  <c r="Z481" i="5" s="1"/>
  <c r="Y87" i="5"/>
  <c r="Z87" i="5" s="1" a="1"/>
  <c r="Z87" i="5" s="1"/>
  <c r="Y48" i="5"/>
  <c r="Z48" i="5" s="1" a="1"/>
  <c r="Z48" i="5" s="1"/>
  <c r="Y73" i="5"/>
  <c r="Z73" i="5" s="1" a="1"/>
  <c r="Z73" i="5" s="1"/>
  <c r="Y284" i="5"/>
  <c r="Z284" i="5" s="1" a="1"/>
  <c r="Z284" i="5" s="1"/>
  <c r="Y412" i="5"/>
  <c r="Z412" i="5" s="1" a="1"/>
  <c r="Z412" i="5" s="1"/>
  <c r="Y604" i="5"/>
  <c r="Z604" i="5" s="1" a="1"/>
  <c r="Z604" i="5" s="1"/>
  <c r="Y261" i="5"/>
  <c r="Z261" i="5" s="1" a="1"/>
  <c r="Z261" i="5" s="1"/>
  <c r="Y645" i="5"/>
  <c r="Z645" i="5" s="1" a="1"/>
  <c r="Z645" i="5" s="1"/>
  <c r="Y82" i="5"/>
  <c r="Z82" i="5" s="1" a="1"/>
  <c r="Z82" i="5" s="1"/>
  <c r="AI521" i="5" a="1"/>
  <c r="AI521" i="5" s="1"/>
  <c r="Y295" i="5"/>
  <c r="Z295" i="5" s="1" a="1"/>
  <c r="Z295" i="5" s="1"/>
  <c r="Y487" i="5"/>
  <c r="Z487" i="5" s="1" a="1"/>
  <c r="Z487" i="5" s="1"/>
  <c r="Y135" i="5"/>
  <c r="Z135" i="5" s="1" a="1"/>
  <c r="Z135" i="5" s="1"/>
  <c r="Y466" i="5"/>
  <c r="Z466" i="5" s="1" a="1"/>
  <c r="Z466" i="5" s="1"/>
  <c r="Y95" i="5"/>
  <c r="Z95" i="5" s="1" a="1"/>
  <c r="Z95" i="5" s="1"/>
  <c r="Y291" i="5"/>
  <c r="Z291" i="5" s="1" a="1"/>
  <c r="Z291" i="5" s="1"/>
  <c r="Y483" i="5"/>
  <c r="Z483" i="5" s="1" a="1"/>
  <c r="Z483" i="5" s="1"/>
  <c r="Y611" i="5"/>
  <c r="Z611" i="5" s="1" a="1"/>
  <c r="Z611" i="5" s="1"/>
  <c r="Y420" i="5"/>
  <c r="Z420" i="5" s="1" a="1"/>
  <c r="Z420" i="5" s="1"/>
  <c r="Y612" i="5"/>
  <c r="Z612" i="5" s="1" a="1"/>
  <c r="Z612" i="5" s="1"/>
  <c r="AI582" i="5" a="1"/>
  <c r="AI582" i="5" s="1"/>
  <c r="Y205" i="5"/>
  <c r="Z205" i="5" s="1" a="1"/>
  <c r="Z205" i="5" s="1"/>
  <c r="Y461" i="5"/>
  <c r="Z461" i="5" s="1" a="1"/>
  <c r="Z461" i="5" s="1"/>
  <c r="Y653" i="5"/>
  <c r="Z653" i="5" s="1" a="1"/>
  <c r="Z653" i="5" s="1"/>
  <c r="Y526" i="5"/>
  <c r="Z526" i="5" s="1" a="1"/>
  <c r="Z526" i="5" s="1"/>
  <c r="AI193" i="5" a="1"/>
  <c r="AI193" i="5" s="1"/>
  <c r="AI696" i="5" a="1"/>
  <c r="AI696" i="5" s="1"/>
  <c r="AI526" i="5" a="1"/>
  <c r="AI526" i="5" s="1"/>
  <c r="AI294" i="5" a="1"/>
  <c r="AI294" i="5" s="1"/>
  <c r="AI449" i="5" a="1"/>
  <c r="AI449" i="5" s="1"/>
  <c r="AI685" i="5" a="1"/>
  <c r="AI685" i="5" s="1"/>
  <c r="AI637" i="5" a="1"/>
  <c r="AI637" i="5" s="1"/>
  <c r="AI164" i="5" a="1"/>
  <c r="AI164" i="5" s="1"/>
  <c r="AI625" i="5" a="1"/>
  <c r="AI625" i="5" s="1"/>
  <c r="AI552" i="5" a="1"/>
  <c r="AI552" i="5" s="1"/>
  <c r="AI350" i="5" a="1"/>
  <c r="AI350" i="5" s="1"/>
  <c r="AI456" i="5" a="1"/>
  <c r="AI456" i="5" s="1"/>
  <c r="AI693" i="5" a="1"/>
  <c r="AI693" i="5" s="1"/>
  <c r="AI619" i="5" a="1"/>
  <c r="AI619" i="5" s="1"/>
  <c r="AI328" i="5" a="1"/>
  <c r="AI328" i="5" s="1"/>
  <c r="AI254" i="5" a="1"/>
  <c r="AI254" i="5" s="1"/>
  <c r="AI444" i="5" a="1"/>
  <c r="AI444" i="5" s="1"/>
  <c r="Y208" i="5"/>
  <c r="Z208" i="5" s="1" a="1"/>
  <c r="Z208" i="5" s="1"/>
  <c r="Y312" i="5"/>
  <c r="Z312" i="5" s="1" a="1"/>
  <c r="Z312" i="5" s="1"/>
  <c r="Y175" i="5"/>
  <c r="Z175" i="5" s="1" a="1"/>
  <c r="Z175" i="5" s="1"/>
  <c r="Y303" i="5"/>
  <c r="Z303" i="5" s="1" a="1"/>
  <c r="Z303" i="5" s="1"/>
  <c r="Y367" i="5"/>
  <c r="Z367" i="5" s="1" a="1"/>
  <c r="Z367" i="5" s="1"/>
  <c r="Y495" i="5"/>
  <c r="Z495" i="5" s="1" a="1"/>
  <c r="Z495" i="5" s="1"/>
  <c r="Y559" i="5"/>
  <c r="Z559" i="5" s="1" a="1"/>
  <c r="Z559" i="5" s="1"/>
  <c r="Y623" i="5"/>
  <c r="Z623" i="5" s="1" a="1"/>
  <c r="Z623" i="5" s="1"/>
  <c r="Y687" i="5"/>
  <c r="Z687" i="5" s="1" a="1"/>
  <c r="Z687" i="5" s="1"/>
  <c r="Y280" i="5"/>
  <c r="Z280" i="5" s="1" a="1"/>
  <c r="Z280" i="5" s="1"/>
  <c r="Y409" i="5"/>
  <c r="Z409" i="5" s="1" a="1"/>
  <c r="Z409" i="5" s="1"/>
  <c r="Y545" i="5"/>
  <c r="Z545" i="5" s="1" a="1"/>
  <c r="Z545" i="5" s="1"/>
  <c r="Y233" i="5"/>
  <c r="Z233" i="5" s="1" a="1"/>
  <c r="Z233" i="5" s="1"/>
  <c r="Y616" i="5"/>
  <c r="Z616" i="5" s="1" a="1"/>
  <c r="Z616" i="5" s="1"/>
  <c r="Y553" i="5"/>
  <c r="Z553" i="5" s="1" a="1"/>
  <c r="Z553" i="5" s="1"/>
  <c r="Y424" i="5"/>
  <c r="Z424" i="5" s="1" a="1"/>
  <c r="Z424" i="5" s="1"/>
  <c r="Y400" i="5"/>
  <c r="Z400" i="5" s="1" a="1"/>
  <c r="Z400" i="5" s="1"/>
  <c r="Y257" i="5"/>
  <c r="Z257" i="5" s="1" a="1"/>
  <c r="Z257" i="5" s="1"/>
  <c r="Y625" i="5"/>
  <c r="Z625" i="5" s="1" a="1"/>
  <c r="Z625" i="5" s="1"/>
  <c r="Y351" i="5"/>
  <c r="Z351" i="5" s="1" a="1"/>
  <c r="Z351" i="5" s="1"/>
  <c r="Y479" i="5"/>
  <c r="Z479" i="5" s="1" a="1"/>
  <c r="Z479" i="5" s="1"/>
  <c r="Y543" i="5"/>
  <c r="Z543" i="5" s="1" a="1"/>
  <c r="Z543" i="5" s="1"/>
  <c r="Y672" i="5"/>
  <c r="Z672" i="5" s="1" a="1"/>
  <c r="Z672" i="5" s="1"/>
  <c r="Y194" i="5"/>
  <c r="Z194" i="5" s="1" a="1"/>
  <c r="Z194" i="5" s="1"/>
  <c r="Y322" i="5"/>
  <c r="Z322" i="5" s="1" a="1"/>
  <c r="Z322" i="5" s="1"/>
  <c r="Y386" i="5"/>
  <c r="Z386" i="5" s="1" a="1"/>
  <c r="Z386" i="5" s="1"/>
  <c r="Y586" i="5"/>
  <c r="Z586" i="5" s="1" a="1"/>
  <c r="Z586" i="5" s="1"/>
  <c r="Y112" i="5"/>
  <c r="Z112" i="5" s="1" a="1"/>
  <c r="Z112" i="5" s="1"/>
  <c r="Y476" i="5"/>
  <c r="Z476" i="5" s="1" a="1"/>
  <c r="Z476" i="5" s="1"/>
  <c r="Y540" i="5"/>
  <c r="Z540" i="5" s="1" a="1"/>
  <c r="Z540" i="5" s="1"/>
  <c r="Y668" i="5"/>
  <c r="Z668" i="5" s="1" a="1"/>
  <c r="Z668" i="5" s="1"/>
  <c r="Y389" i="5"/>
  <c r="Z389" i="5" s="1" a="1"/>
  <c r="Z389" i="5" s="1"/>
  <c r="AI228" i="5" a="1"/>
  <c r="AI228" i="5" s="1"/>
  <c r="Y390" i="5"/>
  <c r="Z390" i="5" s="1" a="1"/>
  <c r="Z390" i="5" s="1"/>
  <c r="Y454" i="5"/>
  <c r="Z454" i="5" s="1" a="1"/>
  <c r="Z454" i="5" s="1"/>
  <c r="Y646" i="5"/>
  <c r="Z646" i="5" s="1" a="1"/>
  <c r="Z646" i="5" s="1"/>
  <c r="Y710" i="5"/>
  <c r="Z710" i="5" s="1" a="1"/>
  <c r="Z710" i="5" s="1"/>
  <c r="AI285" i="5" a="1"/>
  <c r="AI285" i="5" s="1"/>
  <c r="AI201" i="5" a="1"/>
  <c r="AI201" i="5" s="1"/>
  <c r="AI150" i="5" a="1"/>
  <c r="AI150" i="5" s="1"/>
  <c r="Y192" i="5"/>
  <c r="Z192" i="5" s="1" a="1"/>
  <c r="Z192" i="5" s="1"/>
  <c r="Y304" i="5"/>
  <c r="Z304" i="5" s="1" a="1"/>
  <c r="Z304" i="5" s="1"/>
  <c r="Y167" i="5"/>
  <c r="Z167" i="5" s="1" a="1"/>
  <c r="Z167" i="5" s="1"/>
  <c r="Y231" i="5"/>
  <c r="Z231" i="5" s="1" a="1"/>
  <c r="Z231" i="5" s="1"/>
  <c r="Y359" i="5"/>
  <c r="Z359" i="5" s="1" a="1"/>
  <c r="Z359" i="5" s="1"/>
  <c r="Y76" i="5"/>
  <c r="Z76" i="5" s="1" a="1"/>
  <c r="Z76" i="5" s="1"/>
  <c r="Y256" i="5"/>
  <c r="Z256" i="5" s="1" a="1"/>
  <c r="Z256" i="5" s="1"/>
  <c r="Y513" i="5"/>
  <c r="Z513" i="5" s="1" a="1"/>
  <c r="Z513" i="5" s="1"/>
  <c r="Y169" i="5"/>
  <c r="Z169" i="5" s="1" a="1"/>
  <c r="Z169" i="5" s="1"/>
  <c r="Y521" i="5"/>
  <c r="Z521" i="5" s="1" a="1"/>
  <c r="Z521" i="5" s="1"/>
  <c r="Y464" i="5"/>
  <c r="Z464" i="5" s="1" a="1"/>
  <c r="Z464" i="5" s="1"/>
  <c r="Y441" i="5"/>
  <c r="Z441" i="5" s="1" a="1"/>
  <c r="Z441" i="5" s="1"/>
  <c r="Y720" i="5"/>
  <c r="Z720" i="5" s="1" a="1"/>
  <c r="Z720" i="5" s="1"/>
  <c r="Y266" i="5"/>
  <c r="Z266" i="5" s="1" a="1"/>
  <c r="Z266" i="5" s="1"/>
  <c r="Y163" i="5"/>
  <c r="Z163" i="5" s="1" a="1"/>
  <c r="Z163" i="5" s="1"/>
  <c r="Y227" i="5"/>
  <c r="Z227" i="5" s="1" a="1"/>
  <c r="Z227" i="5" s="1"/>
  <c r="Y355" i="5"/>
  <c r="Z355" i="5" s="1" a="1"/>
  <c r="Z355" i="5" s="1"/>
  <c r="Y419" i="5"/>
  <c r="Z419" i="5" s="1" a="1"/>
  <c r="Z419" i="5" s="1"/>
  <c r="Y547" i="5"/>
  <c r="Z547" i="5" s="1" a="1"/>
  <c r="Z547" i="5" s="1"/>
  <c r="Y56" i="5"/>
  <c r="Z56" i="5" s="1" a="1"/>
  <c r="Z56" i="5" s="1"/>
  <c r="Y89" i="5"/>
  <c r="Z89" i="5" s="1" a="1"/>
  <c r="Z89" i="5" s="1"/>
  <c r="Y164" i="5"/>
  <c r="Z164" i="5" s="1" a="1"/>
  <c r="Z164" i="5" s="1"/>
  <c r="Y228" i="5"/>
  <c r="Z228" i="5" s="1" a="1"/>
  <c r="Z228" i="5" s="1"/>
  <c r="Y484" i="5"/>
  <c r="Z484" i="5" s="1" a="1"/>
  <c r="Z484" i="5" s="1"/>
  <c r="Y548" i="5"/>
  <c r="Z548" i="5" s="1" a="1"/>
  <c r="Z548" i="5" s="1"/>
  <c r="Y676" i="5"/>
  <c r="Z676" i="5" s="1" a="1"/>
  <c r="Z676" i="5" s="1"/>
  <c r="Y138" i="5"/>
  <c r="Z138" i="5" s="1" a="1"/>
  <c r="Z138" i="5" s="1"/>
  <c r="Y269" i="5"/>
  <c r="Z269" i="5" s="1" a="1"/>
  <c r="Z269" i="5" s="1"/>
  <c r="Y397" i="5"/>
  <c r="Z397" i="5" s="1" a="1"/>
  <c r="Z397" i="5" s="1"/>
  <c r="Y525" i="5"/>
  <c r="Z525" i="5" s="1" a="1"/>
  <c r="Z525" i="5" s="1"/>
  <c r="Y589" i="5"/>
  <c r="Z589" i="5" s="1" a="1"/>
  <c r="Z589" i="5" s="1"/>
  <c r="Y717" i="5"/>
  <c r="Z717" i="5" s="1" a="1"/>
  <c r="Z717" i="5" s="1"/>
  <c r="Y90" i="5"/>
  <c r="Z90" i="5" s="1" a="1"/>
  <c r="Z90" i="5" s="1"/>
  <c r="Y206" i="5"/>
  <c r="Z206" i="5" s="1" a="1"/>
  <c r="Z206" i="5" s="1"/>
  <c r="Y398" i="5"/>
  <c r="Z398" i="5" s="1" a="1"/>
  <c r="Z398" i="5" s="1"/>
  <c r="Y462" i="5"/>
  <c r="Z462" i="5" s="1" a="1"/>
  <c r="Z462" i="5" s="1"/>
  <c r="Y590" i="5"/>
  <c r="Z590" i="5" s="1" a="1"/>
  <c r="Z590" i="5" s="1"/>
  <c r="Y654" i="5"/>
  <c r="Z654" i="5" s="1" a="1"/>
  <c r="Z654" i="5" s="1"/>
  <c r="Y718" i="5"/>
  <c r="Z718" i="5" s="1" a="1"/>
  <c r="Z718" i="5" s="1"/>
  <c r="Y36" i="5"/>
  <c r="Z36" i="5" s="1" a="1"/>
  <c r="Z36" i="5" s="1"/>
  <c r="Y144" i="5"/>
  <c r="Z144" i="5" s="1" a="1"/>
  <c r="Z144" i="5" s="1"/>
  <c r="Y274" i="5"/>
  <c r="Z274" i="5" s="1" a="1"/>
  <c r="Z274" i="5" s="1"/>
  <c r="Y338" i="5"/>
  <c r="Z338" i="5" s="1" a="1"/>
  <c r="Z338" i="5" s="1"/>
  <c r="Y402" i="5"/>
  <c r="Z402" i="5" s="1" a="1"/>
  <c r="Z402" i="5" s="1"/>
  <c r="Y474" i="5"/>
  <c r="Z474" i="5" s="1" a="1"/>
  <c r="Z474" i="5" s="1"/>
  <c r="Y538" i="5"/>
  <c r="Z538" i="5" s="1" a="1"/>
  <c r="Z538" i="5" s="1"/>
  <c r="Y666" i="5"/>
  <c r="Z666" i="5" s="1" a="1"/>
  <c r="Z666" i="5" s="1"/>
  <c r="Y39" i="5"/>
  <c r="Z39" i="5" s="1" a="1"/>
  <c r="Z39" i="5" s="1"/>
  <c r="Y103" i="5"/>
  <c r="Z103" i="5" s="1" a="1"/>
  <c r="Z103" i="5" s="1"/>
  <c r="Y171" i="5"/>
  <c r="Z171" i="5" s="1" a="1"/>
  <c r="Z171" i="5" s="1"/>
  <c r="Y235" i="5"/>
  <c r="Z235" i="5" s="1" a="1"/>
  <c r="Z235" i="5" s="1"/>
  <c r="Y299" i="5"/>
  <c r="Z299" i="5" s="1" a="1"/>
  <c r="Z299" i="5" s="1"/>
  <c r="Y363" i="5"/>
  <c r="Z363" i="5" s="1" a="1"/>
  <c r="Z363" i="5" s="1"/>
  <c r="Y427" i="5"/>
  <c r="Z427" i="5" s="1" a="1"/>
  <c r="Z427" i="5" s="1"/>
  <c r="Y491" i="5"/>
  <c r="Z491" i="5" s="1" a="1"/>
  <c r="Z491" i="5" s="1"/>
  <c r="Y555" i="5"/>
  <c r="Z555" i="5" s="1" a="1"/>
  <c r="Z555" i="5" s="1"/>
  <c r="Y619" i="5"/>
  <c r="Z619" i="5" s="1" a="1"/>
  <c r="Z619" i="5" s="1"/>
  <c r="Y683" i="5"/>
  <c r="Z683" i="5" s="1" a="1"/>
  <c r="Z683" i="5" s="1"/>
  <c r="Y64" i="5"/>
  <c r="Z64" i="5" s="1" a="1"/>
  <c r="Z64" i="5" s="1"/>
  <c r="Y105" i="5"/>
  <c r="Z105" i="5" s="1" a="1"/>
  <c r="Z105" i="5" s="1"/>
  <c r="Y236" i="5"/>
  <c r="Z236" i="5" s="1" a="1"/>
  <c r="Z236" i="5" s="1"/>
  <c r="Y300" i="5"/>
  <c r="Z300" i="5" s="1" a="1"/>
  <c r="Z300" i="5" s="1"/>
  <c r="Y364" i="5"/>
  <c r="Z364" i="5" s="1" a="1"/>
  <c r="Z364" i="5" s="1"/>
  <c r="Y428" i="5"/>
  <c r="Z428" i="5" s="1" a="1"/>
  <c r="Z428" i="5" s="1"/>
  <c r="Y492" i="5"/>
  <c r="Z492" i="5" s="1" a="1"/>
  <c r="Z492" i="5" s="1"/>
  <c r="Y556" i="5"/>
  <c r="Z556" i="5" s="1" a="1"/>
  <c r="Z556" i="5" s="1"/>
  <c r="Y620" i="5"/>
  <c r="Z620" i="5" s="1" a="1"/>
  <c r="Z620" i="5" s="1"/>
  <c r="Y684" i="5"/>
  <c r="Z684" i="5" s="1" a="1"/>
  <c r="Z684" i="5" s="1"/>
  <c r="Y147" i="5"/>
  <c r="Z147" i="5" s="1" a="1"/>
  <c r="Z147" i="5" s="1"/>
  <c r="Y213" i="5"/>
  <c r="Z213" i="5" s="1" a="1"/>
  <c r="Z213" i="5" s="1"/>
  <c r="Y277" i="5"/>
  <c r="Z277" i="5" s="1" a="1"/>
  <c r="Z277" i="5" s="1"/>
  <c r="Y533" i="5"/>
  <c r="Z533" i="5" s="1" a="1"/>
  <c r="Z533" i="5" s="1"/>
  <c r="Y597" i="5"/>
  <c r="Z597" i="5" s="1" a="1"/>
  <c r="Z597" i="5" s="1"/>
  <c r="Y34" i="5"/>
  <c r="Z34" i="5" s="1" a="1"/>
  <c r="Z34" i="5" s="1"/>
  <c r="Y98" i="5"/>
  <c r="Z98" i="5" s="1" a="1"/>
  <c r="Z98" i="5" s="1"/>
  <c r="Y149" i="5"/>
  <c r="Z149" i="5" s="1" a="1"/>
  <c r="Z149" i="5" s="1"/>
  <c r="Y214" i="5"/>
  <c r="Z214" i="5" s="1" a="1"/>
  <c r="Z214" i="5" s="1"/>
  <c r="Y278" i="5"/>
  <c r="Z278" i="5" s="1" a="1"/>
  <c r="Z278" i="5" s="1"/>
  <c r="Y342" i="5"/>
  <c r="Z342" i="5" s="1" a="1"/>
  <c r="Z342" i="5" s="1"/>
  <c r="Y406" i="5"/>
  <c r="Z406" i="5" s="1" a="1"/>
  <c r="Z406" i="5" s="1"/>
  <c r="Y534" i="5"/>
  <c r="Z534" i="5" s="1" a="1"/>
  <c r="Z534" i="5" s="1"/>
  <c r="Y598" i="5"/>
  <c r="Z598" i="5" s="1" a="1"/>
  <c r="Z598" i="5" s="1"/>
  <c r="Y662" i="5"/>
  <c r="Z662" i="5" s="1" a="1"/>
  <c r="Z662" i="5" s="1"/>
  <c r="Y83" i="5"/>
  <c r="Z83" i="5" s="1" a="1"/>
  <c r="Z83" i="5" s="1"/>
  <c r="AI694" i="5" a="1"/>
  <c r="AI694" i="5" s="1"/>
  <c r="AI553" i="5" a="1"/>
  <c r="AI553" i="5" s="1"/>
  <c r="AI257" i="5" a="1"/>
  <c r="AI257" i="5" s="1"/>
  <c r="AI664" i="5" a="1"/>
  <c r="AI664" i="5" s="1"/>
  <c r="AI415" i="5" a="1"/>
  <c r="AI415" i="5" s="1"/>
  <c r="AI616" i="5" a="1"/>
  <c r="AI616" i="5" s="1"/>
  <c r="AI284" i="5" a="1"/>
  <c r="AI284" i="5" s="1"/>
  <c r="AI166" i="5" a="1"/>
  <c r="AI166" i="5" s="1"/>
  <c r="AI633" i="5" a="1"/>
  <c r="AI633" i="5" s="1"/>
  <c r="AI338" i="5" a="1"/>
  <c r="AI338" i="5" s="1"/>
  <c r="AI220" i="5" a="1"/>
  <c r="AI220" i="5" s="1"/>
  <c r="AI520" i="5" a="1"/>
  <c r="AI520" i="5" s="1"/>
  <c r="AI464" i="5" a="1"/>
  <c r="AI464" i="5" s="1"/>
  <c r="AI157" i="5" a="1"/>
  <c r="AI157" i="5" s="1"/>
  <c r="AI318" i="5" a="1"/>
  <c r="AI318" i="5" s="1"/>
  <c r="AI245" i="5" a="1"/>
  <c r="AI245" i="5" s="1"/>
  <c r="AI692" i="5" a="1"/>
  <c r="AI692" i="5" s="1"/>
  <c r="AI628" i="5" a="1"/>
  <c r="AI628" i="5" s="1"/>
  <c r="AI500" i="5" a="1"/>
  <c r="AI500" i="5" s="1"/>
  <c r="AI436" i="5" a="1"/>
  <c r="AI436" i="5" s="1"/>
  <c r="Y133" i="5"/>
  <c r="Z133" i="5" s="1" a="1"/>
  <c r="Z133" i="5" s="1"/>
  <c r="Y216" i="5"/>
  <c r="Z216" i="5" s="1" a="1"/>
  <c r="Z216" i="5" s="1"/>
  <c r="Y328" i="5"/>
  <c r="Z328" i="5" s="1" a="1"/>
  <c r="Z328" i="5" s="1"/>
  <c r="Y183" i="5"/>
  <c r="Z183" i="5" s="1" a="1"/>
  <c r="Z183" i="5" s="1"/>
  <c r="Y311" i="5"/>
  <c r="Z311" i="5" s="1" a="1"/>
  <c r="Z311" i="5" s="1"/>
  <c r="Y375" i="5"/>
  <c r="Z375" i="5" s="1" a="1"/>
  <c r="Z375" i="5" s="1"/>
  <c r="Y439" i="5"/>
  <c r="Z439" i="5" s="1" a="1"/>
  <c r="Z439" i="5" s="1"/>
  <c r="Y503" i="5"/>
  <c r="Z503" i="5" s="1" a="1"/>
  <c r="Z503" i="5" s="1"/>
  <c r="Y567" i="5"/>
  <c r="Z567" i="5" s="1" a="1"/>
  <c r="Z567" i="5" s="1"/>
  <c r="Y631" i="5"/>
  <c r="Z631" i="5" s="1" a="1"/>
  <c r="Z631" i="5" s="1"/>
  <c r="Y695" i="5"/>
  <c r="Z695" i="5" s="1" a="1"/>
  <c r="Z695" i="5" s="1"/>
  <c r="Y116" i="5"/>
  <c r="Z116" i="5" s="1" a="1"/>
  <c r="Z116" i="5" s="1"/>
  <c r="Y296" i="5"/>
  <c r="Z296" i="5" s="1" a="1"/>
  <c r="Z296" i="5" s="1"/>
  <c r="Y473" i="5"/>
  <c r="Z473" i="5" s="1" a="1"/>
  <c r="Z473" i="5" s="1"/>
  <c r="Y161" i="5"/>
  <c r="Z161" i="5" s="1" a="1"/>
  <c r="Z161" i="5" s="1"/>
  <c r="Y577" i="5"/>
  <c r="Z577" i="5" s="1" a="1"/>
  <c r="Z577" i="5" s="1"/>
  <c r="Y297" i="5"/>
  <c r="Z297" i="5" s="1" a="1"/>
  <c r="Z297" i="5" s="1"/>
  <c r="Y648" i="5"/>
  <c r="Z648" i="5" s="1" a="1"/>
  <c r="Z648" i="5" s="1"/>
  <c r="Y177" i="5"/>
  <c r="Z177" i="5" s="1" a="1"/>
  <c r="Z177" i="5" s="1"/>
  <c r="Y585" i="5"/>
  <c r="Z585" i="5" s="1" a="1"/>
  <c r="Z585" i="5" s="1"/>
  <c r="Y384" i="5"/>
  <c r="Z384" i="5" s="1" a="1"/>
  <c r="Z384" i="5" s="1"/>
  <c r="Y408" i="5"/>
  <c r="Z408" i="5" s="1" a="1"/>
  <c r="Z408" i="5" s="1"/>
  <c r="Y528" i="5"/>
  <c r="Z528" i="5" s="1" a="1"/>
  <c r="Z528" i="5" s="1"/>
  <c r="Y321" i="5"/>
  <c r="Z321" i="5" s="1" a="1"/>
  <c r="Z321" i="5" s="1"/>
  <c r="Y657" i="5"/>
  <c r="Z657" i="5" s="1" a="1"/>
  <c r="Z657" i="5" s="1"/>
  <c r="Y346" i="5"/>
  <c r="Z346" i="5" s="1" a="1"/>
  <c r="Z346" i="5" s="1"/>
  <c r="Y410" i="5"/>
  <c r="Z410" i="5" s="1" a="1"/>
  <c r="Z410" i="5" s="1"/>
  <c r="Y47" i="5"/>
  <c r="Z47" i="5" s="1" a="1"/>
  <c r="Z47" i="5" s="1"/>
  <c r="Y243" i="5"/>
  <c r="Z243" i="5" s="1" a="1"/>
  <c r="Z243" i="5" s="1"/>
  <c r="Y72" i="5"/>
  <c r="Z72" i="5" s="1" a="1"/>
  <c r="Z72" i="5" s="1"/>
  <c r="Y41" i="5"/>
  <c r="Z41" i="5" s="1" a="1"/>
  <c r="Z41" i="5" s="1"/>
  <c r="Y157" i="5"/>
  <c r="Z157" i="5" s="1" a="1"/>
  <c r="Z157" i="5" s="1"/>
  <c r="Y413" i="5"/>
  <c r="Z413" i="5" s="1" a="1"/>
  <c r="Z413" i="5" s="1"/>
  <c r="Y477" i="5"/>
  <c r="Z477" i="5" s="1" a="1"/>
  <c r="Z477" i="5" s="1"/>
  <c r="Y42" i="5"/>
  <c r="Z42" i="5" s="1" a="1"/>
  <c r="Z42" i="5" s="1"/>
  <c r="Y106" i="5"/>
  <c r="Z106" i="5" s="1" a="1"/>
  <c r="Z106" i="5" s="1"/>
  <c r="Y158" i="5"/>
  <c r="Z158" i="5" s="1" a="1"/>
  <c r="Z158" i="5" s="1"/>
  <c r="Y222" i="5"/>
  <c r="Z222" i="5" s="1" a="1"/>
  <c r="Z222" i="5" s="1"/>
  <c r="Y350" i="5"/>
  <c r="Z350" i="5" s="1" a="1"/>
  <c r="Z350" i="5" s="1"/>
  <c r="Y478" i="5"/>
  <c r="Z478" i="5" s="1" a="1"/>
  <c r="Z478" i="5" s="1"/>
  <c r="Y91" i="5"/>
  <c r="Z91" i="5" s="1" a="1"/>
  <c r="Z91" i="5" s="1"/>
  <c r="AI477" i="5" a="1"/>
  <c r="AI477" i="5" s="1"/>
  <c r="AI213" i="5" a="1"/>
  <c r="AI213" i="5" s="1"/>
  <c r="AI393" i="5" a="1"/>
  <c r="AI393" i="5" s="1"/>
  <c r="AI389" i="5" a="1"/>
  <c r="AI389" i="5" s="1"/>
  <c r="AI156" i="5" a="1"/>
  <c r="AI156" i="5" s="1"/>
  <c r="AI461" i="5" a="1"/>
  <c r="AI461" i="5" s="1"/>
  <c r="AI381" i="5" a="1"/>
  <c r="AI381" i="5" s="1"/>
  <c r="AI624" i="5" a="1"/>
  <c r="AI624" i="5" s="1"/>
  <c r="AI400" i="5" a="1"/>
  <c r="AI400" i="5" s="1"/>
  <c r="AI713" i="5" a="1"/>
  <c r="AI713" i="5" s="1"/>
  <c r="AI438" i="5" a="1"/>
  <c r="AI438" i="5" s="1"/>
  <c r="AI601" i="5" a="1"/>
  <c r="AI601" i="5" s="1"/>
  <c r="AI309" i="5" a="1"/>
  <c r="AI309" i="5" s="1"/>
  <c r="AI684" i="5" a="1"/>
  <c r="AI684" i="5" s="1"/>
  <c r="AI556" i="5" a="1"/>
  <c r="AI556" i="5" s="1"/>
  <c r="AI144" i="5" a="1"/>
  <c r="AI144" i="5" s="1"/>
  <c r="AI269" i="5" a="1"/>
  <c r="AI269" i="5" s="1"/>
  <c r="Y151" i="5"/>
  <c r="Z151" i="5" s="1" a="1"/>
  <c r="Z151" i="5" s="1"/>
  <c r="Y232" i="5"/>
  <c r="Z232" i="5" s="1" a="1"/>
  <c r="Z232" i="5" s="1"/>
  <c r="Y336" i="5"/>
  <c r="Z336" i="5" s="1" a="1"/>
  <c r="Z336" i="5" s="1"/>
  <c r="Y191" i="5"/>
  <c r="Z191" i="5" s="1" a="1"/>
  <c r="Z191" i="5" s="1"/>
  <c r="Y255" i="5"/>
  <c r="Z255" i="5" s="1" a="1"/>
  <c r="Z255" i="5" s="1"/>
  <c r="Y319" i="5"/>
  <c r="Z319" i="5" s="1" a="1"/>
  <c r="Z319" i="5" s="1"/>
  <c r="Y383" i="5"/>
  <c r="Z383" i="5" s="1" a="1"/>
  <c r="Z383" i="5" s="1"/>
  <c r="Y447" i="5"/>
  <c r="Z447" i="5" s="1" a="1"/>
  <c r="Z447" i="5" s="1"/>
  <c r="Y511" i="5"/>
  <c r="Z511" i="5" s="1" a="1"/>
  <c r="Z511" i="5" s="1"/>
  <c r="Y575" i="5"/>
  <c r="Z575" i="5" s="1" a="1"/>
  <c r="Z575" i="5" s="1"/>
  <c r="Y639" i="5"/>
  <c r="Z639" i="5" s="1" a="1"/>
  <c r="Z639" i="5" s="1"/>
  <c r="Y703" i="5"/>
  <c r="Z703" i="5" s="1" a="1"/>
  <c r="Z703" i="5" s="1"/>
  <c r="Y320" i="5"/>
  <c r="Z320" i="5" s="1" a="1"/>
  <c r="Z320" i="5" s="1"/>
  <c r="Y512" i="5"/>
  <c r="Z512" i="5" s="1" a="1"/>
  <c r="Z512" i="5" s="1"/>
  <c r="Y225" i="5"/>
  <c r="Z225" i="5" s="1" a="1"/>
  <c r="Z225" i="5" s="1"/>
  <c r="Y609" i="5"/>
  <c r="Z609" i="5" s="1" a="1"/>
  <c r="Z609" i="5" s="1"/>
  <c r="Y361" i="5"/>
  <c r="Z361" i="5" s="1" a="1"/>
  <c r="Z361" i="5" s="1"/>
  <c r="Y680" i="5"/>
  <c r="Z680" i="5" s="1" a="1"/>
  <c r="Z680" i="5" s="1"/>
  <c r="Y241" i="5"/>
  <c r="Z241" i="5" s="1" a="1"/>
  <c r="Z241" i="5" s="1"/>
  <c r="Y617" i="5"/>
  <c r="Z617" i="5" s="1" a="1"/>
  <c r="Z617" i="5" s="1"/>
  <c r="Y472" i="5"/>
  <c r="Z472" i="5" s="1" a="1"/>
  <c r="Z472" i="5" s="1"/>
  <c r="Y560" i="5"/>
  <c r="Z560" i="5" s="1" a="1"/>
  <c r="Z560" i="5" s="1"/>
  <c r="Y385" i="5"/>
  <c r="Z385" i="5" s="1" a="1"/>
  <c r="Z385" i="5" s="1"/>
  <c r="Y689" i="5"/>
  <c r="Z689" i="5" s="1" a="1"/>
  <c r="Z689" i="5" s="1"/>
  <c r="Y290" i="5"/>
  <c r="Z290" i="5" s="1" a="1"/>
  <c r="Z290" i="5" s="1"/>
  <c r="Y119" i="5"/>
  <c r="Z119" i="5" s="1" a="1"/>
  <c r="Z119" i="5" s="1"/>
  <c r="Y65" i="5"/>
  <c r="Z65" i="5" s="1" a="1"/>
  <c r="Z65" i="5" s="1"/>
  <c r="Y229" i="5"/>
  <c r="Z229" i="5" s="1" a="1"/>
  <c r="Z229" i="5" s="1"/>
  <c r="Y357" i="5"/>
  <c r="Z357" i="5" s="1" a="1"/>
  <c r="Z357" i="5" s="1"/>
  <c r="Y549" i="5"/>
  <c r="Z549" i="5" s="1" a="1"/>
  <c r="Z549" i="5" s="1"/>
  <c r="Y613" i="5"/>
  <c r="Z613" i="5" s="1" a="1"/>
  <c r="Z613" i="5" s="1"/>
  <c r="Y50" i="5"/>
  <c r="Z50" i="5" s="1" a="1"/>
  <c r="Z50" i="5" s="1"/>
  <c r="Y114" i="5"/>
  <c r="Z114" i="5" s="1" a="1"/>
  <c r="Z114" i="5" s="1"/>
  <c r="Y230" i="5"/>
  <c r="Z230" i="5" s="1" a="1"/>
  <c r="Z230" i="5" s="1"/>
  <c r="Y358" i="5"/>
  <c r="Z358" i="5" s="1" a="1"/>
  <c r="Z358" i="5" s="1"/>
  <c r="Y422" i="5"/>
  <c r="Z422" i="5" s="1" a="1"/>
  <c r="Z422" i="5" s="1"/>
  <c r="Y486" i="5"/>
  <c r="Z486" i="5" s="1" a="1"/>
  <c r="Z486" i="5" s="1"/>
  <c r="Y614" i="5"/>
  <c r="Z614" i="5" s="1" a="1"/>
  <c r="Z614" i="5" s="1"/>
  <c r="Y35" i="5"/>
  <c r="Z35" i="5" s="1" a="1"/>
  <c r="Z35" i="5" s="1"/>
  <c r="Y99" i="5"/>
  <c r="Z99" i="5" s="1" a="1"/>
  <c r="Z99" i="5" s="1"/>
  <c r="Y156" i="5"/>
  <c r="Z156" i="5" s="1" a="1"/>
  <c r="Z156" i="5" s="1"/>
  <c r="AI632" i="5" a="1"/>
  <c r="AI632" i="5" s="1"/>
  <c r="AI617" i="5" a="1"/>
  <c r="AI617" i="5" s="1"/>
  <c r="AI421" i="5" a="1"/>
  <c r="AI421" i="5" s="1"/>
  <c r="AI609" i="5" a="1"/>
  <c r="AI609" i="5" s="1"/>
  <c r="AI704" i="5" a="1"/>
  <c r="AI704" i="5" s="1"/>
  <c r="AI648" i="5" a="1"/>
  <c r="AI648" i="5" s="1"/>
  <c r="AI592" i="5" a="1"/>
  <c r="AI592" i="5" s="1"/>
  <c r="AI246" i="5" a="1"/>
  <c r="AI246" i="5" s="1"/>
  <c r="AI129" i="5" a="1"/>
  <c r="AI129" i="5" s="1"/>
  <c r="AI676" i="5" a="1"/>
  <c r="AI676" i="5" s="1"/>
  <c r="AI484" i="5" a="1"/>
  <c r="AI484" i="5" s="1"/>
  <c r="AI420" i="5" a="1"/>
  <c r="AI420" i="5" s="1"/>
  <c r="AI208" i="5" a="1"/>
  <c r="AI208" i="5" s="1"/>
  <c r="Y160" i="5"/>
  <c r="Z160" i="5" s="1" a="1"/>
  <c r="Z160" i="5" s="1"/>
  <c r="Y248" i="5"/>
  <c r="Z248" i="5" s="1" a="1"/>
  <c r="Z248" i="5" s="1"/>
  <c r="Y131" i="5"/>
  <c r="Z131" i="5" s="1" a="1"/>
  <c r="Z131" i="5" s="1"/>
  <c r="Y199" i="5"/>
  <c r="Z199" i="5" s="1" a="1"/>
  <c r="Z199" i="5" s="1"/>
  <c r="Y263" i="5"/>
  <c r="Z263" i="5" s="1" a="1"/>
  <c r="Z263" i="5" s="1"/>
  <c r="Y327" i="5"/>
  <c r="Z327" i="5" s="1" a="1"/>
  <c r="Z327" i="5" s="1"/>
  <c r="Y391" i="5"/>
  <c r="Z391" i="5" s="1" a="1"/>
  <c r="Z391" i="5" s="1"/>
  <c r="Y455" i="5"/>
  <c r="Z455" i="5" s="1" a="1"/>
  <c r="Z455" i="5" s="1"/>
  <c r="Y519" i="5"/>
  <c r="Z519" i="5" s="1" a="1"/>
  <c r="Z519" i="5" s="1"/>
  <c r="Y583" i="5"/>
  <c r="Z583" i="5" s="1" a="1"/>
  <c r="Z583" i="5" s="1"/>
  <c r="Y647" i="5"/>
  <c r="Z647" i="5" s="1" a="1"/>
  <c r="Z647" i="5" s="1"/>
  <c r="Y711" i="5"/>
  <c r="Z711" i="5" s="1" a="1"/>
  <c r="Z711" i="5" s="1"/>
  <c r="Y142" i="5"/>
  <c r="Z142" i="5" s="1" a="1"/>
  <c r="Z142" i="5" s="1"/>
  <c r="Y544" i="5"/>
  <c r="Z544" i="5" s="1" a="1"/>
  <c r="Z544" i="5" s="1"/>
  <c r="Y289" i="5"/>
  <c r="Z289" i="5" s="1" a="1"/>
  <c r="Z289" i="5" s="1"/>
  <c r="Y641" i="5"/>
  <c r="Z641" i="5" s="1" a="1"/>
  <c r="Z641" i="5" s="1"/>
  <c r="Y425" i="5"/>
  <c r="Z425" i="5" s="1" a="1"/>
  <c r="Z425" i="5" s="1"/>
  <c r="Y712" i="5"/>
  <c r="Z712" i="5" s="1" a="1"/>
  <c r="Z712" i="5" s="1"/>
  <c r="Y305" i="5"/>
  <c r="Z305" i="5" s="1" a="1"/>
  <c r="Z305" i="5" s="1"/>
  <c r="Y649" i="5"/>
  <c r="Z649" i="5" s="1" a="1"/>
  <c r="Z649" i="5" s="1"/>
  <c r="Y456" i="5"/>
  <c r="Z456" i="5" s="1" a="1"/>
  <c r="Z456" i="5" s="1"/>
  <c r="Y432" i="5"/>
  <c r="Z432" i="5" s="1" a="1"/>
  <c r="Z432" i="5" s="1"/>
  <c r="Y185" i="5"/>
  <c r="Z185" i="5" s="1" a="1"/>
  <c r="Z185" i="5" s="1"/>
  <c r="Y592" i="5"/>
  <c r="Z592" i="5" s="1" a="1"/>
  <c r="Z592" i="5" s="1"/>
  <c r="Y449" i="5"/>
  <c r="Z449" i="5" s="1" a="1"/>
  <c r="Z449" i="5" s="1"/>
  <c r="Y643" i="5"/>
  <c r="Z643" i="5" s="1" a="1"/>
  <c r="Z643" i="5" s="1"/>
  <c r="Y707" i="5"/>
  <c r="Z707" i="5" s="1" a="1"/>
  <c r="Z707" i="5" s="1"/>
  <c r="Y237" i="5"/>
  <c r="Z237" i="5" s="1" a="1"/>
  <c r="Z237" i="5" s="1"/>
  <c r="Y557" i="5"/>
  <c r="Z557" i="5" s="1" a="1"/>
  <c r="Z557" i="5" s="1"/>
  <c r="Y430" i="5"/>
  <c r="Z430" i="5" s="1" a="1"/>
  <c r="Z430" i="5" s="1"/>
  <c r="Y558" i="5"/>
  <c r="Z558" i="5" s="1" a="1"/>
  <c r="Z558" i="5" s="1"/>
  <c r="Y686" i="5"/>
  <c r="Z686" i="5" s="1" a="1"/>
  <c r="Z686" i="5" s="1"/>
  <c r="Y148" i="5"/>
  <c r="Z148" i="5" s="1" a="1"/>
  <c r="Z148" i="5" s="1"/>
  <c r="AI270" i="5" a="1"/>
  <c r="AI270" i="5" s="1"/>
  <c r="AI695" i="5" a="1"/>
  <c r="AI695" i="5" s="1"/>
  <c r="AI566" i="5" a="1"/>
  <c r="AI566" i="5" s="1"/>
  <c r="AI321" i="5" a="1"/>
  <c r="AI321" i="5" s="1"/>
  <c r="AI437" i="5" a="1"/>
  <c r="AI437" i="5" s="1"/>
  <c r="AI348" i="5" a="1"/>
  <c r="AI348" i="5" s="1"/>
  <c r="AI230" i="5" a="1"/>
  <c r="AI230" i="5" s="1"/>
  <c r="AI218" i="5" a="1"/>
  <c r="AI218" i="5" s="1"/>
  <c r="AI604" i="5" a="1"/>
  <c r="AI604" i="5" s="1"/>
  <c r="AI540" i="5" a="1"/>
  <c r="AI540" i="5" s="1"/>
  <c r="AI412" i="5" a="1"/>
  <c r="AI412" i="5" s="1"/>
  <c r="AI272" i="5" a="1"/>
  <c r="AI272" i="5" s="1"/>
  <c r="Y168" i="5"/>
  <c r="Z168" i="5" s="1" a="1"/>
  <c r="Z168" i="5" s="1"/>
  <c r="Y264" i="5"/>
  <c r="Z264" i="5" s="1" a="1"/>
  <c r="Z264" i="5" s="1"/>
  <c r="Y376" i="5"/>
  <c r="Z376" i="5" s="1" a="1"/>
  <c r="Z376" i="5" s="1"/>
  <c r="Y141" i="5"/>
  <c r="Z141" i="5" s="1" a="1"/>
  <c r="Z141" i="5" s="1"/>
  <c r="Y207" i="5"/>
  <c r="Z207" i="5" s="1" a="1"/>
  <c r="Z207" i="5" s="1"/>
  <c r="Y271" i="5"/>
  <c r="Z271" i="5" s="1" a="1"/>
  <c r="Z271" i="5" s="1"/>
  <c r="Y335" i="5"/>
  <c r="Z335" i="5" s="1" a="1"/>
  <c r="Z335" i="5" s="1"/>
  <c r="Y399" i="5"/>
  <c r="Z399" i="5" s="1" a="1"/>
  <c r="Z399" i="5" s="1"/>
  <c r="Y463" i="5"/>
  <c r="Z463" i="5" s="1" a="1"/>
  <c r="Z463" i="5" s="1"/>
  <c r="Y527" i="5"/>
  <c r="Z527" i="5" s="1" a="1"/>
  <c r="Z527" i="5" s="1"/>
  <c r="Y591" i="5"/>
  <c r="Z591" i="5" s="1" a="1"/>
  <c r="Z591" i="5" s="1"/>
  <c r="Y655" i="5"/>
  <c r="Z655" i="5" s="1" a="1"/>
  <c r="Z655" i="5" s="1"/>
  <c r="Y719" i="5"/>
  <c r="Z719" i="5" s="1" a="1"/>
  <c r="Z719" i="5" s="1"/>
  <c r="AB719" i="5" s="1"/>
  <c r="Y200" i="5"/>
  <c r="Z200" i="5" s="1" a="1"/>
  <c r="Z200" i="5" s="1"/>
  <c r="Y368" i="5"/>
  <c r="Z368" i="5" s="1" a="1"/>
  <c r="Z368" i="5" s="1"/>
  <c r="Y152" i="5"/>
  <c r="Z152" i="5" s="1" a="1"/>
  <c r="Z152" i="5" s="1"/>
  <c r="Y576" i="5"/>
  <c r="Z576" i="5" s="1" a="1"/>
  <c r="Z576" i="5" s="1"/>
  <c r="Y353" i="5"/>
  <c r="Z353" i="5" s="1" a="1"/>
  <c r="Z353" i="5" s="1"/>
  <c r="Y673" i="5"/>
  <c r="Z673" i="5" s="1" a="1"/>
  <c r="Z673" i="5" s="1"/>
  <c r="Y488" i="5"/>
  <c r="Z488" i="5" s="1" a="1"/>
  <c r="Z488" i="5" s="1"/>
  <c r="Y369" i="5"/>
  <c r="Z369" i="5" s="1" a="1"/>
  <c r="Z369" i="5" s="1"/>
  <c r="Y681" i="5"/>
  <c r="Z681" i="5" s="1" a="1"/>
  <c r="Z681" i="5" s="1"/>
  <c r="Y440" i="5"/>
  <c r="Z440" i="5" s="1" a="1"/>
  <c r="Z440" i="5" s="1"/>
  <c r="Y624" i="5"/>
  <c r="Z624" i="5" s="1" a="1"/>
  <c r="Z624" i="5" s="1"/>
  <c r="Y634" i="5"/>
  <c r="Z634" i="5" s="1" a="1"/>
  <c r="Z634" i="5" s="1"/>
  <c r="Y698" i="5"/>
  <c r="Z698" i="5" s="1" a="1"/>
  <c r="Z698" i="5" s="1"/>
  <c r="Y204" i="5"/>
  <c r="Z204" i="5" s="1" a="1"/>
  <c r="Z204" i="5" s="1"/>
  <c r="Y332" i="5"/>
  <c r="Z332" i="5" s="1" a="1"/>
  <c r="Z332" i="5" s="1"/>
  <c r="Y565" i="5"/>
  <c r="Z565" i="5" s="1" a="1"/>
  <c r="Z565" i="5" s="1"/>
  <c r="Y629" i="5"/>
  <c r="Z629" i="5" s="1" a="1"/>
  <c r="Z629" i="5" s="1"/>
  <c r="Y310" i="5"/>
  <c r="Z310" i="5" s="1" a="1"/>
  <c r="Z310" i="5" s="1"/>
  <c r="Y374" i="5"/>
  <c r="Z374" i="5" s="1" a="1"/>
  <c r="Z374" i="5" s="1"/>
  <c r="Y502" i="5"/>
  <c r="Z502" i="5" s="1" a="1"/>
  <c r="Z502" i="5" s="1"/>
  <c r="Y566" i="5"/>
  <c r="Z566" i="5" s="1" a="1"/>
  <c r="Z566" i="5" s="1"/>
  <c r="Y630" i="5"/>
  <c r="Z630" i="5" s="1" a="1"/>
  <c r="Z630" i="5" s="1"/>
  <c r="Y694" i="5"/>
  <c r="Z694" i="5" s="1" a="1"/>
  <c r="Z694" i="5" s="1"/>
  <c r="Y51" i="5"/>
  <c r="Z51" i="5" s="1" a="1"/>
  <c r="Z51" i="5" s="1"/>
  <c r="Y115" i="5"/>
  <c r="Z115" i="5" s="1" a="1"/>
  <c r="Z115" i="5" s="1"/>
  <c r="AI286" i="5" a="1"/>
  <c r="AI286" i="5" s="1"/>
  <c r="AI597" i="5" a="1"/>
  <c r="AI597" i="5" s="1"/>
  <c r="AI137" i="5" a="1"/>
  <c r="AI137" i="5" s="1"/>
  <c r="AI686" i="5" a="1"/>
  <c r="AI686" i="5" s="1"/>
  <c r="AI613" i="5" a="1"/>
  <c r="AI613" i="5" s="1"/>
  <c r="AI136" i="5" a="1"/>
  <c r="AI136" i="5" s="1"/>
  <c r="AI336" i="5" a="1"/>
  <c r="AI336" i="5" s="1"/>
  <c r="AI262" i="5" a="1"/>
  <c r="AI262" i="5" s="1"/>
  <c r="Y176" i="5"/>
  <c r="Z176" i="5" s="1" a="1"/>
  <c r="Z176" i="5" s="1"/>
  <c r="Y272" i="5"/>
  <c r="Z272" i="5" s="1" a="1"/>
  <c r="Z272" i="5" s="1"/>
  <c r="AI678" i="5" a="1"/>
  <c r="AI678" i="5" s="1"/>
  <c r="Y150" i="5"/>
  <c r="Z150" i="5" s="1" a="1"/>
  <c r="Z150" i="5" s="1"/>
  <c r="Y279" i="5"/>
  <c r="Z279" i="5" s="1" a="1"/>
  <c r="Z279" i="5" s="1"/>
  <c r="Y343" i="5"/>
  <c r="Z343" i="5" s="1" a="1"/>
  <c r="Z343" i="5" s="1"/>
  <c r="Y471" i="5"/>
  <c r="Z471" i="5" s="1" a="1"/>
  <c r="Z471" i="5" s="1"/>
  <c r="Y535" i="5"/>
  <c r="Z535" i="5" s="1" a="1"/>
  <c r="Z535" i="5" s="1"/>
  <c r="Y599" i="5"/>
  <c r="Z599" i="5" s="1" a="1"/>
  <c r="Z599" i="5" s="1"/>
  <c r="Y663" i="5"/>
  <c r="Z663" i="5" s="1" a="1"/>
  <c r="Z663" i="5" s="1"/>
  <c r="Y224" i="5"/>
  <c r="Z224" i="5" s="1" a="1"/>
  <c r="Z224" i="5" s="1"/>
  <c r="Y217" i="5"/>
  <c r="Z217" i="5" s="1" a="1"/>
  <c r="Z217" i="5" s="1"/>
  <c r="Y608" i="5"/>
  <c r="Z608" i="5" s="1" a="1"/>
  <c r="Z608" i="5" s="1"/>
  <c r="Y417" i="5"/>
  <c r="Z417" i="5" s="1" a="1"/>
  <c r="Z417" i="5" s="1"/>
  <c r="Y705" i="5"/>
  <c r="Z705" i="5" s="1" a="1"/>
  <c r="Z705" i="5" s="1"/>
  <c r="Y520" i="5"/>
  <c r="Z520" i="5" s="1" a="1"/>
  <c r="Z520" i="5" s="1"/>
  <c r="Y433" i="5"/>
  <c r="Z433" i="5" s="1" a="1"/>
  <c r="Z433" i="5" s="1"/>
  <c r="Y713" i="5"/>
  <c r="Z713" i="5" s="1" a="1"/>
  <c r="Z713" i="5" s="1"/>
  <c r="Y416" i="5"/>
  <c r="Z416" i="5" s="1" a="1"/>
  <c r="Z416" i="5" s="1"/>
  <c r="Y313" i="5"/>
  <c r="Z313" i="5" s="1" a="1"/>
  <c r="Z313" i="5" s="1"/>
  <c r="Y656" i="5"/>
  <c r="Z656" i="5" s="1" a="1"/>
  <c r="Z656" i="5" s="1"/>
  <c r="Y529" i="5"/>
  <c r="Z529" i="5" s="1" a="1"/>
  <c r="Z529" i="5" s="1"/>
  <c r="AI39" i="5" a="1"/>
  <c r="AI39" i="5" s="1"/>
  <c r="AI87" i="5" a="1"/>
  <c r="AI87" i="5" s="1"/>
  <c r="AI95" i="5" a="1"/>
  <c r="AI95" i="5" s="1"/>
  <c r="AI103" i="5" a="1"/>
  <c r="AI103" i="5" s="1"/>
  <c r="AI45" i="5" a="1"/>
  <c r="AI45" i="5" s="1"/>
  <c r="AI53" i="5" a="1"/>
  <c r="AI53" i="5" s="1"/>
  <c r="AI22" i="5" a="1"/>
  <c r="AI22" i="5" s="1"/>
  <c r="AI30" i="5" a="1"/>
  <c r="AI30" i="5" s="1"/>
  <c r="AI38" i="5" a="1"/>
  <c r="AI38" i="5" s="1"/>
  <c r="AI112" i="5" a="1"/>
  <c r="AI112" i="5" s="1"/>
  <c r="AI51" i="5" a="1"/>
  <c r="AI51" i="5" s="1"/>
  <c r="AI67" i="5" a="1"/>
  <c r="AI67" i="5" s="1"/>
  <c r="AI113" i="5" a="1"/>
  <c r="AI113" i="5" s="1"/>
  <c r="AI18" i="5" a="1"/>
  <c r="AI18" i="5" s="1"/>
  <c r="AI82" i="5" a="1"/>
  <c r="AI82" i="5" s="1"/>
  <c r="AI19" i="5" a="1"/>
  <c r="AI19" i="5" s="1"/>
  <c r="AB469" i="5" l="1"/>
  <c r="AC469" i="5"/>
  <c r="AB276" i="5"/>
  <c r="AB173" i="5"/>
  <c r="AC173" i="5"/>
  <c r="AB522" i="5"/>
  <c r="AB246" i="5"/>
  <c r="AH411" i="5"/>
  <c r="AC246" i="5"/>
  <c r="AC522" i="5"/>
  <c r="AC12" i="5"/>
  <c r="AB12" i="5"/>
  <c r="AC411" i="5"/>
  <c r="AB539" i="5"/>
  <c r="AB123" i="5"/>
  <c r="AC123" i="5"/>
  <c r="AC539" i="5"/>
  <c r="AH252" i="5"/>
  <c r="AB330" i="5"/>
  <c r="AC252" i="5"/>
  <c r="AC330" i="5"/>
  <c r="AB38" i="5"/>
  <c r="AC38" i="5"/>
  <c r="AB356" i="5"/>
  <c r="AC356" i="5"/>
  <c r="AC603" i="5"/>
  <c r="AH603" i="5"/>
  <c r="AB32" i="5"/>
  <c r="AH32" i="5"/>
  <c r="AC219" i="5"/>
  <c r="AC162" i="5"/>
  <c r="AH162" i="5"/>
  <c r="AB494" i="5"/>
  <c r="AB219" i="5"/>
  <c r="AH52" i="5"/>
  <c r="AB379" i="5"/>
  <c r="AC379" i="5"/>
  <c r="AH201" i="5"/>
  <c r="AC482" i="5"/>
  <c r="AC331" i="5"/>
  <c r="AH331" i="5"/>
  <c r="AC52" i="5"/>
  <c r="AB15" i="5"/>
  <c r="AH475" i="5"/>
  <c r="AB9" i="5"/>
  <c r="AC475" i="5"/>
  <c r="AB482" i="5"/>
  <c r="AC15" i="5"/>
  <c r="AB238" i="5"/>
  <c r="AC9" i="5"/>
  <c r="AC238" i="5"/>
  <c r="AC4" i="5"/>
  <c r="AB201" i="5"/>
  <c r="AH4" i="5"/>
  <c r="AB610" i="5"/>
  <c r="AC610" i="5"/>
  <c r="AC494" i="5"/>
  <c r="AB221" i="5"/>
  <c r="AC221" i="5"/>
  <c r="AH673" i="5"/>
  <c r="AC673" i="5"/>
  <c r="AB673" i="5"/>
  <c r="AH614" i="5"/>
  <c r="AC614" i="5"/>
  <c r="AB614" i="5"/>
  <c r="AH533" i="5"/>
  <c r="AC533" i="5"/>
  <c r="AB533" i="5"/>
  <c r="AH513" i="5"/>
  <c r="AC513" i="5"/>
  <c r="AB513" i="5"/>
  <c r="AH159" i="5"/>
  <c r="AC159" i="5"/>
  <c r="AB159" i="5"/>
  <c r="AH115" i="5"/>
  <c r="AC115" i="5"/>
  <c r="AB115" i="5"/>
  <c r="AH200" i="5"/>
  <c r="AC200" i="5"/>
  <c r="AB200" i="5"/>
  <c r="AH707" i="5"/>
  <c r="AB707" i="5"/>
  <c r="AC707" i="5"/>
  <c r="AH705" i="5"/>
  <c r="AC705" i="5"/>
  <c r="AB705" i="5"/>
  <c r="AH565" i="5"/>
  <c r="AC565" i="5"/>
  <c r="AB565" i="5"/>
  <c r="AH369" i="5"/>
  <c r="AC369" i="5"/>
  <c r="AB369" i="5"/>
  <c r="AH719" i="5"/>
  <c r="AC719" i="5"/>
  <c r="AH207" i="5"/>
  <c r="AC207" i="5"/>
  <c r="AB207" i="5"/>
  <c r="AH643" i="5"/>
  <c r="AC643" i="5"/>
  <c r="AB643" i="5"/>
  <c r="AH712" i="5"/>
  <c r="AC712" i="5"/>
  <c r="AB712" i="5"/>
  <c r="AH583" i="5"/>
  <c r="AC583" i="5"/>
  <c r="AB583" i="5"/>
  <c r="AH248" i="5"/>
  <c r="AC248" i="5"/>
  <c r="AB248" i="5"/>
  <c r="AH99" i="5"/>
  <c r="AC99" i="5"/>
  <c r="AB99" i="5"/>
  <c r="AH50" i="5"/>
  <c r="AC50" i="5"/>
  <c r="AB50" i="5"/>
  <c r="AH689" i="5"/>
  <c r="AC689" i="5"/>
  <c r="AB689" i="5"/>
  <c r="AH609" i="5"/>
  <c r="AC609" i="5"/>
  <c r="AB609" i="5"/>
  <c r="AH447" i="5"/>
  <c r="AC447" i="5"/>
  <c r="AB447" i="5"/>
  <c r="AH477" i="5"/>
  <c r="AC477" i="5"/>
  <c r="AB477" i="5"/>
  <c r="AH346" i="5"/>
  <c r="AC346" i="5"/>
  <c r="AB346" i="5"/>
  <c r="AH648" i="5"/>
  <c r="AC648" i="5"/>
  <c r="AB648" i="5"/>
  <c r="AH631" i="5"/>
  <c r="AC631" i="5"/>
  <c r="AB631" i="5"/>
  <c r="AC216" i="5"/>
  <c r="AH216" i="5"/>
  <c r="AB216" i="5"/>
  <c r="AH598" i="5"/>
  <c r="AC598" i="5"/>
  <c r="AB598" i="5"/>
  <c r="AH34" i="5"/>
  <c r="AC34" i="5"/>
  <c r="AB34" i="5"/>
  <c r="AH556" i="5"/>
  <c r="AC556" i="5"/>
  <c r="AB556" i="5"/>
  <c r="AH683" i="5"/>
  <c r="AB683" i="5"/>
  <c r="AC683" i="5"/>
  <c r="AH171" i="5"/>
  <c r="AC171" i="5"/>
  <c r="AB171" i="5"/>
  <c r="AH274" i="5"/>
  <c r="AC274" i="5"/>
  <c r="AB274" i="5"/>
  <c r="AH206" i="5"/>
  <c r="AC206" i="5"/>
  <c r="AB206" i="5"/>
  <c r="AH676" i="5"/>
  <c r="AC676" i="5"/>
  <c r="AB676" i="5"/>
  <c r="AH419" i="5"/>
  <c r="AC419" i="5"/>
  <c r="AB419" i="5"/>
  <c r="AH521" i="5"/>
  <c r="AC521" i="5"/>
  <c r="AB521" i="5"/>
  <c r="AC304" i="5"/>
  <c r="AH304" i="5"/>
  <c r="AB304" i="5"/>
  <c r="AH390" i="5"/>
  <c r="AC390" i="5"/>
  <c r="AB390" i="5"/>
  <c r="AH386" i="5"/>
  <c r="AC386" i="5"/>
  <c r="AB386" i="5"/>
  <c r="AC257" i="5"/>
  <c r="AH257" i="5"/>
  <c r="AB257" i="5"/>
  <c r="AC280" i="5"/>
  <c r="AH280" i="5"/>
  <c r="AB280" i="5"/>
  <c r="AH312" i="5"/>
  <c r="AC312" i="5"/>
  <c r="AB312" i="5"/>
  <c r="AH612" i="5"/>
  <c r="AC612" i="5"/>
  <c r="AB612" i="5"/>
  <c r="AH487" i="5"/>
  <c r="AC487" i="5"/>
  <c r="AB487" i="5"/>
  <c r="AH284" i="5"/>
  <c r="AB284" i="5"/>
  <c r="AC284" i="5"/>
  <c r="AH78" i="5"/>
  <c r="AC78" i="5"/>
  <c r="AB78" i="5"/>
  <c r="AH287" i="5"/>
  <c r="AC287" i="5"/>
  <c r="AB287" i="5"/>
  <c r="AH660" i="5"/>
  <c r="AC660" i="5"/>
  <c r="AB660" i="5"/>
  <c r="AH62" i="5"/>
  <c r="AC62" i="5"/>
  <c r="AB62" i="5"/>
  <c r="AH181" i="5"/>
  <c r="AC181" i="5"/>
  <c r="AB181" i="5"/>
  <c r="AH268" i="5"/>
  <c r="AC268" i="5"/>
  <c r="AB268" i="5"/>
  <c r="AH622" i="5"/>
  <c r="AC622" i="5"/>
  <c r="AB622" i="5"/>
  <c r="AH196" i="5"/>
  <c r="AB196" i="5"/>
  <c r="AC196" i="5"/>
  <c r="AH55" i="5"/>
  <c r="AC55" i="5"/>
  <c r="AB55" i="5"/>
  <c r="AH489" i="5"/>
  <c r="AC489" i="5"/>
  <c r="AB489" i="5"/>
  <c r="AH692" i="5"/>
  <c r="AC692" i="5"/>
  <c r="AB692" i="5"/>
  <c r="AH691" i="5"/>
  <c r="AC691" i="5"/>
  <c r="AB691" i="5"/>
  <c r="AH218" i="5"/>
  <c r="AC218" i="5"/>
  <c r="AB218" i="5"/>
  <c r="AH245" i="5"/>
  <c r="AC245" i="5"/>
  <c r="AB245" i="5"/>
  <c r="AH71" i="5"/>
  <c r="AC71" i="5"/>
  <c r="AB71" i="5"/>
  <c r="AH685" i="5"/>
  <c r="AC685" i="5"/>
  <c r="AB685" i="5"/>
  <c r="AH118" i="5"/>
  <c r="AC118" i="5"/>
  <c r="AB118" i="5"/>
  <c r="AH380" i="5"/>
  <c r="AC380" i="5"/>
  <c r="AB380" i="5"/>
  <c r="AH674" i="5"/>
  <c r="AC674" i="5"/>
  <c r="AB674" i="5"/>
  <c r="AH627" i="5"/>
  <c r="AC627" i="5"/>
  <c r="AB627" i="5"/>
  <c r="AH155" i="5"/>
  <c r="AC155" i="5"/>
  <c r="AB155" i="5"/>
  <c r="AH423" i="5"/>
  <c r="AC423" i="5"/>
  <c r="AB423" i="5"/>
  <c r="AH701" i="5"/>
  <c r="AC701" i="5"/>
  <c r="AB701" i="5"/>
  <c r="AH146" i="5"/>
  <c r="AC146" i="5"/>
  <c r="AB146" i="5"/>
  <c r="AC514" i="5"/>
  <c r="AH514" i="5"/>
  <c r="AB514" i="5"/>
  <c r="AH93" i="5"/>
  <c r="AC93" i="5"/>
  <c r="AB93" i="5"/>
  <c r="AH580" i="5"/>
  <c r="AC580" i="5"/>
  <c r="AB580" i="5"/>
  <c r="AH85" i="5"/>
  <c r="AC85" i="5"/>
  <c r="AB85" i="5"/>
  <c r="AH101" i="5"/>
  <c r="AC101" i="5"/>
  <c r="AB101" i="5"/>
  <c r="AH60" i="5"/>
  <c r="AC60" i="5"/>
  <c r="AB60" i="5"/>
  <c r="AH573" i="5"/>
  <c r="AC573" i="5"/>
  <c r="AB573" i="5"/>
  <c r="AH29" i="5"/>
  <c r="AC29" i="5"/>
  <c r="AB29" i="5"/>
  <c r="AH426" i="5"/>
  <c r="AC426" i="5"/>
  <c r="AB426" i="5"/>
  <c r="AH84" i="5"/>
  <c r="AC84" i="5"/>
  <c r="AB84" i="5"/>
  <c r="AH470" i="5"/>
  <c r="AC470" i="5"/>
  <c r="AB470" i="5"/>
  <c r="AH542" i="5"/>
  <c r="AC542" i="5"/>
  <c r="AB542" i="5"/>
  <c r="AH226" i="5"/>
  <c r="AC226" i="5"/>
  <c r="AB226" i="5"/>
  <c r="AH5" i="5"/>
  <c r="AC5" i="5"/>
  <c r="AB5" i="5"/>
  <c r="AH21" i="5"/>
  <c r="AC21" i="5"/>
  <c r="AB21" i="5"/>
  <c r="AH6" i="5"/>
  <c r="AC6" i="5"/>
  <c r="AB6" i="5"/>
  <c r="AH518" i="5"/>
  <c r="AC518" i="5"/>
  <c r="AB518" i="5"/>
  <c r="AH650" i="5"/>
  <c r="AC650" i="5"/>
  <c r="AB650" i="5"/>
  <c r="AH31" i="5"/>
  <c r="AC31" i="5"/>
  <c r="AB31" i="5"/>
  <c r="AH27" i="5"/>
  <c r="AC27" i="5"/>
  <c r="AB27" i="5"/>
  <c r="AC608" i="5"/>
  <c r="AH608" i="5"/>
  <c r="AB608" i="5"/>
  <c r="AH686" i="5"/>
  <c r="AC686" i="5"/>
  <c r="AB686" i="5"/>
  <c r="AH478" i="5"/>
  <c r="AC478" i="5"/>
  <c r="AB478" i="5"/>
  <c r="AH484" i="5"/>
  <c r="AC484" i="5"/>
  <c r="AB484" i="5"/>
  <c r="AH611" i="5"/>
  <c r="AC611" i="5"/>
  <c r="AB611" i="5"/>
  <c r="AH535" i="5"/>
  <c r="AC535" i="5"/>
  <c r="AB535" i="5"/>
  <c r="AH681" i="5"/>
  <c r="AC681" i="5"/>
  <c r="AB681" i="5"/>
  <c r="AH305" i="5"/>
  <c r="AC305" i="5"/>
  <c r="AB305" i="5"/>
  <c r="AH471" i="5"/>
  <c r="AC471" i="5"/>
  <c r="AB471" i="5"/>
  <c r="AH51" i="5"/>
  <c r="AC51" i="5"/>
  <c r="AB51" i="5"/>
  <c r="AH529" i="5"/>
  <c r="AC529" i="5"/>
  <c r="AB529" i="5"/>
  <c r="AH417" i="5"/>
  <c r="AC417" i="5"/>
  <c r="AB417" i="5"/>
  <c r="AH343" i="5"/>
  <c r="AC343" i="5"/>
  <c r="AB343" i="5"/>
  <c r="AH694" i="5"/>
  <c r="AC694" i="5"/>
  <c r="AB694" i="5"/>
  <c r="AH332" i="5"/>
  <c r="AC332" i="5"/>
  <c r="AB332" i="5"/>
  <c r="AH488" i="5"/>
  <c r="AC488" i="5"/>
  <c r="AB488" i="5"/>
  <c r="AH655" i="5"/>
  <c r="AC655" i="5"/>
  <c r="AB655" i="5"/>
  <c r="AH141" i="5"/>
  <c r="AC141" i="5"/>
  <c r="AB141" i="5"/>
  <c r="AH148" i="5"/>
  <c r="AC148" i="5"/>
  <c r="AB148" i="5"/>
  <c r="AH449" i="5"/>
  <c r="AC449" i="5"/>
  <c r="AB449" i="5"/>
  <c r="AH425" i="5"/>
  <c r="AC425" i="5"/>
  <c r="AB425" i="5"/>
  <c r="AH519" i="5"/>
  <c r="AC519" i="5"/>
  <c r="AB519" i="5"/>
  <c r="AH160" i="5"/>
  <c r="AC160" i="5"/>
  <c r="AB160" i="5"/>
  <c r="AH35" i="5"/>
  <c r="AC35" i="5"/>
  <c r="AB35" i="5"/>
  <c r="AH613" i="5"/>
  <c r="AC613" i="5"/>
  <c r="AB613" i="5"/>
  <c r="AH385" i="5"/>
  <c r="AC385" i="5"/>
  <c r="AB385" i="5"/>
  <c r="AH225" i="5"/>
  <c r="AC225" i="5"/>
  <c r="AB225" i="5"/>
  <c r="AH383" i="5"/>
  <c r="AC383" i="5"/>
  <c r="AB383" i="5"/>
  <c r="AH91" i="5"/>
  <c r="AC91" i="5"/>
  <c r="AB91" i="5"/>
  <c r="AH413" i="5"/>
  <c r="AC413" i="5"/>
  <c r="AB413" i="5"/>
  <c r="AH657" i="5"/>
  <c r="AC657" i="5"/>
  <c r="AB657" i="5"/>
  <c r="AC297" i="5"/>
  <c r="AH297" i="5"/>
  <c r="AB297" i="5"/>
  <c r="AH567" i="5"/>
  <c r="AC567" i="5"/>
  <c r="AB567" i="5"/>
  <c r="AH133" i="5"/>
  <c r="AC133" i="5"/>
  <c r="AB133" i="5"/>
  <c r="AH534" i="5"/>
  <c r="AC534" i="5"/>
  <c r="AB534" i="5"/>
  <c r="AH597" i="5"/>
  <c r="AC597" i="5"/>
  <c r="AB597" i="5"/>
  <c r="AH492" i="5"/>
  <c r="AC492" i="5"/>
  <c r="AB492" i="5"/>
  <c r="AH619" i="5"/>
  <c r="AC619" i="5"/>
  <c r="AB619" i="5"/>
  <c r="AH103" i="5"/>
  <c r="AC103" i="5"/>
  <c r="AB103" i="5"/>
  <c r="AH144" i="5"/>
  <c r="AC144" i="5"/>
  <c r="AB144" i="5"/>
  <c r="AH90" i="5"/>
  <c r="AC90" i="5"/>
  <c r="AB90" i="5"/>
  <c r="AH548" i="5"/>
  <c r="AC548" i="5"/>
  <c r="AB548" i="5"/>
  <c r="AH355" i="5"/>
  <c r="AC355" i="5"/>
  <c r="AB355" i="5"/>
  <c r="AC169" i="5"/>
  <c r="AH169" i="5"/>
  <c r="AB169" i="5"/>
  <c r="AC192" i="5"/>
  <c r="AH192" i="5"/>
  <c r="AB192" i="5"/>
  <c r="AC322" i="5"/>
  <c r="AB322" i="5"/>
  <c r="AH322" i="5"/>
  <c r="AH400" i="5"/>
  <c r="AC400" i="5"/>
  <c r="AB400" i="5"/>
  <c r="AH687" i="5"/>
  <c r="AC687" i="5"/>
  <c r="AB687" i="5"/>
  <c r="AH208" i="5"/>
  <c r="AC208" i="5"/>
  <c r="AB208" i="5"/>
  <c r="AH420" i="5"/>
  <c r="AC420" i="5"/>
  <c r="AB420" i="5"/>
  <c r="AH295" i="5"/>
  <c r="AC295" i="5"/>
  <c r="AB295" i="5"/>
  <c r="AH73" i="5"/>
  <c r="AC73" i="5"/>
  <c r="AB73" i="5"/>
  <c r="AH45" i="5"/>
  <c r="AC45" i="5"/>
  <c r="AB45" i="5"/>
  <c r="AH223" i="5"/>
  <c r="AC223" i="5"/>
  <c r="AB223" i="5"/>
  <c r="AH3" i="5"/>
  <c r="AC3" i="5"/>
  <c r="AB3" i="5"/>
  <c r="AH596" i="5"/>
  <c r="AC596" i="5"/>
  <c r="AB596" i="5"/>
  <c r="AH46" i="5"/>
  <c r="AC46" i="5"/>
  <c r="AB46" i="5"/>
  <c r="AH97" i="5"/>
  <c r="AC97" i="5"/>
  <c r="AB97" i="5"/>
  <c r="AH203" i="5"/>
  <c r="AC203" i="5"/>
  <c r="AB203" i="5"/>
  <c r="AH302" i="5"/>
  <c r="AB302" i="5"/>
  <c r="AC302" i="5"/>
  <c r="AH16" i="5"/>
  <c r="AC16" i="5"/>
  <c r="AB16" i="5"/>
  <c r="AH682" i="5"/>
  <c r="AC682" i="5"/>
  <c r="AB682" i="5"/>
  <c r="AH628" i="5"/>
  <c r="AC628" i="5"/>
  <c r="AB628" i="5"/>
  <c r="AH563" i="5"/>
  <c r="AC563" i="5"/>
  <c r="AB563" i="5"/>
  <c r="AH239" i="5"/>
  <c r="AC239" i="5"/>
  <c r="AB239" i="5"/>
  <c r="AH137" i="5"/>
  <c r="AC137" i="5"/>
  <c r="AB137" i="5"/>
  <c r="AH260" i="5"/>
  <c r="AB260" i="5"/>
  <c r="AC260" i="5"/>
  <c r="AH429" i="5"/>
  <c r="AC429" i="5"/>
  <c r="AB429" i="5"/>
  <c r="AH188" i="5"/>
  <c r="AB188" i="5"/>
  <c r="AC188" i="5"/>
  <c r="AH600" i="5"/>
  <c r="AC600" i="5"/>
  <c r="AB600" i="5"/>
  <c r="AH601" i="5"/>
  <c r="AC601" i="5"/>
  <c r="AB601" i="5"/>
  <c r="AH431" i="5"/>
  <c r="AC431" i="5"/>
  <c r="AB431" i="5"/>
  <c r="AH19" i="5"/>
  <c r="AC19" i="5"/>
  <c r="AB19" i="5"/>
  <c r="AH637" i="5"/>
  <c r="AC637" i="5"/>
  <c r="AB637" i="5"/>
  <c r="AC104" i="5"/>
  <c r="AH104" i="5"/>
  <c r="AB104" i="5"/>
  <c r="AC450" i="5"/>
  <c r="AH450" i="5"/>
  <c r="AB450" i="5"/>
  <c r="AH696" i="5"/>
  <c r="AC696" i="5"/>
  <c r="AB696" i="5"/>
  <c r="AH516" i="5"/>
  <c r="AC516" i="5"/>
  <c r="AB516" i="5"/>
  <c r="AH7" i="5"/>
  <c r="AC7" i="5"/>
  <c r="AB7" i="5"/>
  <c r="AH661" i="5"/>
  <c r="AC661" i="5"/>
  <c r="AB661" i="5"/>
  <c r="AH317" i="5"/>
  <c r="AC317" i="5"/>
  <c r="AB317" i="5"/>
  <c r="AH134" i="5"/>
  <c r="AC134" i="5"/>
  <c r="AB134" i="5"/>
  <c r="AC234" i="5"/>
  <c r="AH234" i="5"/>
  <c r="AB234" i="5"/>
  <c r="AH366" i="5"/>
  <c r="AC366" i="5"/>
  <c r="AB366" i="5"/>
  <c r="AH722" i="5"/>
  <c r="AC722" i="5"/>
  <c r="AB722" i="5"/>
  <c r="AH340" i="5"/>
  <c r="AC340" i="5"/>
  <c r="AB340" i="5"/>
  <c r="AH453" i="5"/>
  <c r="AC453" i="5"/>
  <c r="AB453" i="5"/>
  <c r="AH670" i="5"/>
  <c r="AC670" i="5"/>
  <c r="AB670" i="5"/>
  <c r="AH582" i="5"/>
  <c r="AC582" i="5"/>
  <c r="AB582" i="5"/>
  <c r="AH405" i="5"/>
  <c r="AC405" i="5"/>
  <c r="AB405" i="5"/>
  <c r="AH517" i="5"/>
  <c r="AC517" i="5"/>
  <c r="AB517" i="5"/>
  <c r="AH509" i="5"/>
  <c r="AC509" i="5"/>
  <c r="AB509" i="5"/>
  <c r="AH697" i="5"/>
  <c r="AC697" i="5"/>
  <c r="AB697" i="5"/>
  <c r="AH20" i="5"/>
  <c r="AC20" i="5"/>
  <c r="AB20" i="5"/>
  <c r="AH407" i="5"/>
  <c r="AC407" i="5"/>
  <c r="AB407" i="5"/>
  <c r="AC656" i="5"/>
  <c r="AB656" i="5"/>
  <c r="AH656" i="5"/>
  <c r="AH591" i="5"/>
  <c r="AC591" i="5"/>
  <c r="AB591" i="5"/>
  <c r="AH549" i="5"/>
  <c r="AC549" i="5"/>
  <c r="AB549" i="5"/>
  <c r="AH577" i="5"/>
  <c r="AC577" i="5"/>
  <c r="AB577" i="5"/>
  <c r="AH555" i="5"/>
  <c r="AC555" i="5"/>
  <c r="AB555" i="5"/>
  <c r="AC194" i="5"/>
  <c r="AH194" i="5"/>
  <c r="AB194" i="5"/>
  <c r="AH59" i="5"/>
  <c r="AC59" i="5"/>
  <c r="AB59" i="5"/>
  <c r="AH442" i="5"/>
  <c r="AC442" i="5"/>
  <c r="AB442" i="5"/>
  <c r="AH174" i="5"/>
  <c r="AC174" i="5"/>
  <c r="AB174" i="5"/>
  <c r="AC298" i="5"/>
  <c r="AH298" i="5"/>
  <c r="AB298" i="5"/>
  <c r="AH564" i="5"/>
  <c r="AC564" i="5"/>
  <c r="AB564" i="5"/>
  <c r="AH499" i="5"/>
  <c r="AC499" i="5"/>
  <c r="AB499" i="5"/>
  <c r="AH86" i="5"/>
  <c r="AC86" i="5"/>
  <c r="AB86" i="5"/>
  <c r="AH96" i="5"/>
  <c r="AC96" i="5"/>
  <c r="AB96" i="5"/>
  <c r="AC88" i="5"/>
  <c r="AH88" i="5"/>
  <c r="AB88" i="5"/>
  <c r="AH81" i="5"/>
  <c r="AC81" i="5"/>
  <c r="AB81" i="5"/>
  <c r="AH341" i="5"/>
  <c r="AC341" i="5"/>
  <c r="AB341" i="5"/>
  <c r="AH17" i="5"/>
  <c r="AC17" i="5"/>
  <c r="AB17" i="5"/>
  <c r="AH325" i="5"/>
  <c r="AC325" i="5"/>
  <c r="AB325" i="5"/>
  <c r="AH67" i="5"/>
  <c r="AC67" i="5"/>
  <c r="AB67" i="5"/>
  <c r="AH445" i="5"/>
  <c r="AC445" i="5"/>
  <c r="AB445" i="5"/>
  <c r="AC40" i="5"/>
  <c r="AH40" i="5"/>
  <c r="AB40" i="5"/>
  <c r="AH178" i="5"/>
  <c r="AC178" i="5"/>
  <c r="AB178" i="5"/>
  <c r="AH452" i="5"/>
  <c r="AC452" i="5"/>
  <c r="AB452" i="5"/>
  <c r="AH584" i="5"/>
  <c r="AC584" i="5"/>
  <c r="AB584" i="5"/>
  <c r="AH172" i="5"/>
  <c r="AB172" i="5"/>
  <c r="AC172" i="5"/>
  <c r="AC360" i="5"/>
  <c r="AH360" i="5"/>
  <c r="AB360" i="5"/>
  <c r="AH8" i="5"/>
  <c r="AC8" i="5"/>
  <c r="AB8" i="5"/>
  <c r="AH182" i="5"/>
  <c r="AC182" i="5"/>
  <c r="AB182" i="5"/>
  <c r="AC25" i="5"/>
  <c r="AH25" i="5"/>
  <c r="AB25" i="5"/>
  <c r="AH594" i="5"/>
  <c r="AC594" i="5"/>
  <c r="AB594" i="5"/>
  <c r="AH635" i="5"/>
  <c r="AC635" i="5"/>
  <c r="AB635" i="5"/>
  <c r="AH120" i="5"/>
  <c r="AC120" i="5"/>
  <c r="AB120" i="5"/>
  <c r="AH57" i="5"/>
  <c r="AC57" i="5"/>
  <c r="AB57" i="5"/>
  <c r="AH13" i="5"/>
  <c r="AC13" i="5"/>
  <c r="AB13" i="5"/>
  <c r="AH70" i="5"/>
  <c r="AC70" i="5"/>
  <c r="AB70" i="5"/>
  <c r="AH10" i="5"/>
  <c r="AC10" i="5"/>
  <c r="AB10" i="5"/>
  <c r="AH209" i="5"/>
  <c r="AC209" i="5"/>
  <c r="AB209" i="5"/>
  <c r="AH139" i="5"/>
  <c r="AC139" i="5"/>
  <c r="AB139" i="5"/>
  <c r="AH26" i="5"/>
  <c r="AC26" i="5"/>
  <c r="AB26" i="5"/>
  <c r="AH615" i="5"/>
  <c r="AC615" i="5"/>
  <c r="AB615" i="5"/>
  <c r="AH197" i="5"/>
  <c r="AC197" i="5"/>
  <c r="AB197" i="5"/>
  <c r="AH275" i="5"/>
  <c r="AB275" i="5"/>
  <c r="AC275" i="5"/>
  <c r="AH100" i="5"/>
  <c r="AC100" i="5"/>
  <c r="AB100" i="5"/>
  <c r="AH664" i="5"/>
  <c r="AC664" i="5"/>
  <c r="AB664" i="5"/>
  <c r="AH376" i="5"/>
  <c r="AC376" i="5"/>
  <c r="AB376" i="5"/>
  <c r="AH560" i="5"/>
  <c r="AC560" i="5"/>
  <c r="AB560" i="5"/>
  <c r="AH39" i="5"/>
  <c r="AC39" i="5"/>
  <c r="AB39" i="5"/>
  <c r="AH623" i="5"/>
  <c r="AC623" i="5"/>
  <c r="AB623" i="5"/>
  <c r="AH215" i="5"/>
  <c r="AC215" i="5"/>
  <c r="AB215" i="5"/>
  <c r="AC217" i="5"/>
  <c r="AH217" i="5"/>
  <c r="AB217" i="5"/>
  <c r="AH566" i="5"/>
  <c r="AC566" i="5"/>
  <c r="AB566" i="5"/>
  <c r="AH353" i="5"/>
  <c r="AB353" i="5"/>
  <c r="AC353" i="5"/>
  <c r="AH527" i="5"/>
  <c r="AC527" i="5"/>
  <c r="AB527" i="5"/>
  <c r="AH264" i="5"/>
  <c r="AC264" i="5"/>
  <c r="AB264" i="5"/>
  <c r="AH558" i="5"/>
  <c r="AC558" i="5"/>
  <c r="AB558" i="5"/>
  <c r="AH185" i="5"/>
  <c r="AC185" i="5"/>
  <c r="AB185" i="5"/>
  <c r="AH289" i="5"/>
  <c r="AC289" i="5"/>
  <c r="AB289" i="5"/>
  <c r="AH391" i="5"/>
  <c r="AC391" i="5"/>
  <c r="AB391" i="5"/>
  <c r="AH486" i="5"/>
  <c r="AC486" i="5"/>
  <c r="AB486" i="5"/>
  <c r="AH357" i="5"/>
  <c r="AC357" i="5"/>
  <c r="AB357" i="5"/>
  <c r="AH472" i="5"/>
  <c r="AC472" i="5"/>
  <c r="AB472" i="5"/>
  <c r="AC320" i="5"/>
  <c r="AH320" i="5"/>
  <c r="AB320" i="5"/>
  <c r="AH255" i="5"/>
  <c r="AC255" i="5"/>
  <c r="AB255" i="5"/>
  <c r="AH350" i="5"/>
  <c r="AC350" i="5"/>
  <c r="AB350" i="5"/>
  <c r="AC41" i="5"/>
  <c r="AH41" i="5"/>
  <c r="AB41" i="5"/>
  <c r="AH528" i="5"/>
  <c r="AC528" i="5"/>
  <c r="AB528" i="5"/>
  <c r="AH161" i="5"/>
  <c r="AC161" i="5"/>
  <c r="AB161" i="5"/>
  <c r="AH439" i="5"/>
  <c r="AC439" i="5"/>
  <c r="AB439" i="5"/>
  <c r="AH342" i="5"/>
  <c r="AC342" i="5"/>
  <c r="AB342" i="5"/>
  <c r="AH277" i="5"/>
  <c r="AC277" i="5"/>
  <c r="AB277" i="5"/>
  <c r="AH364" i="5"/>
  <c r="AC364" i="5"/>
  <c r="AB364" i="5"/>
  <c r="AH491" i="5"/>
  <c r="AC491" i="5"/>
  <c r="AB491" i="5"/>
  <c r="AH666" i="5"/>
  <c r="AC666" i="5"/>
  <c r="AB666" i="5"/>
  <c r="AH718" i="5"/>
  <c r="AC718" i="5"/>
  <c r="AB718" i="5"/>
  <c r="AH589" i="5"/>
  <c r="AC589" i="5"/>
  <c r="AB589" i="5"/>
  <c r="AH228" i="5"/>
  <c r="AC228" i="5"/>
  <c r="AB228" i="5"/>
  <c r="AH163" i="5"/>
  <c r="AC163" i="5"/>
  <c r="AB163" i="5"/>
  <c r="AC256" i="5"/>
  <c r="AH256" i="5"/>
  <c r="AB256" i="5"/>
  <c r="AH668" i="5"/>
  <c r="AC668" i="5"/>
  <c r="AB668" i="5"/>
  <c r="AH672" i="5"/>
  <c r="AC672" i="5"/>
  <c r="AB672" i="5"/>
  <c r="AH553" i="5"/>
  <c r="AC553" i="5"/>
  <c r="AB553" i="5"/>
  <c r="AH559" i="5"/>
  <c r="AC559" i="5"/>
  <c r="AB559" i="5"/>
  <c r="AH526" i="5"/>
  <c r="AC526" i="5"/>
  <c r="AB526" i="5"/>
  <c r="AH483" i="5"/>
  <c r="AC483" i="5"/>
  <c r="AB483" i="5"/>
  <c r="AH82" i="5"/>
  <c r="AC82" i="5"/>
  <c r="AB82" i="5"/>
  <c r="AH87" i="5"/>
  <c r="AC87" i="5"/>
  <c r="AB87" i="5"/>
  <c r="AC281" i="5"/>
  <c r="AH281" i="5"/>
  <c r="AB281" i="5"/>
  <c r="AH288" i="5"/>
  <c r="AC288" i="5"/>
  <c r="AB288" i="5"/>
  <c r="AH702" i="5"/>
  <c r="AC702" i="5"/>
  <c r="AB702" i="5"/>
  <c r="AH468" i="5"/>
  <c r="AC468" i="5"/>
  <c r="AB468" i="5"/>
  <c r="AC66" i="5"/>
  <c r="AH66" i="5"/>
  <c r="AB66" i="5"/>
  <c r="AH652" i="5"/>
  <c r="AC652" i="5"/>
  <c r="AB652" i="5"/>
  <c r="AH593" i="5"/>
  <c r="AC593" i="5"/>
  <c r="AB593" i="5"/>
  <c r="AH122" i="5"/>
  <c r="AC122" i="5"/>
  <c r="AB122" i="5"/>
  <c r="AH561" i="5"/>
  <c r="AC561" i="5"/>
  <c r="AB561" i="5"/>
  <c r="AH294" i="5"/>
  <c r="AC294" i="5"/>
  <c r="AB294" i="5"/>
  <c r="AH418" i="5"/>
  <c r="AC418" i="5"/>
  <c r="AB418" i="5"/>
  <c r="AH500" i="5"/>
  <c r="AC500" i="5"/>
  <c r="AB500" i="5"/>
  <c r="AH435" i="5"/>
  <c r="AC435" i="5"/>
  <c r="AB435" i="5"/>
  <c r="AH587" i="5"/>
  <c r="AC587" i="5"/>
  <c r="AB587" i="5"/>
  <c r="AH259" i="5"/>
  <c r="AB259" i="5"/>
  <c r="AC259" i="5"/>
  <c r="AH33" i="5"/>
  <c r="AC33" i="5"/>
  <c r="AB33" i="5"/>
  <c r="AH700" i="5"/>
  <c r="AC700" i="5"/>
  <c r="AB700" i="5"/>
  <c r="AH699" i="5"/>
  <c r="AC699" i="5"/>
  <c r="AB699" i="5"/>
  <c r="AH53" i="5"/>
  <c r="AC53" i="5"/>
  <c r="AB53" i="5"/>
  <c r="AC496" i="5"/>
  <c r="AH496" i="5"/>
  <c r="AB496" i="5"/>
  <c r="AH54" i="5"/>
  <c r="AC54" i="5"/>
  <c r="AB54" i="5"/>
  <c r="AH326" i="5"/>
  <c r="AC326" i="5"/>
  <c r="AB326" i="5"/>
  <c r="AH253" i="5"/>
  <c r="AC253" i="5"/>
  <c r="AB253" i="5"/>
  <c r="AH595" i="5"/>
  <c r="AC595" i="5"/>
  <c r="AB595" i="5"/>
  <c r="AH388" i="5"/>
  <c r="AC388" i="5"/>
  <c r="AB388" i="5"/>
  <c r="AH688" i="5"/>
  <c r="AC688" i="5"/>
  <c r="AB688" i="5"/>
  <c r="AH334" i="5"/>
  <c r="AC334" i="5"/>
  <c r="AB334" i="5"/>
  <c r="AH211" i="5"/>
  <c r="AC211" i="5"/>
  <c r="AB211" i="5"/>
  <c r="AH579" i="5"/>
  <c r="AC579" i="5"/>
  <c r="AB579" i="5"/>
  <c r="AH22" i="5"/>
  <c r="AC22" i="5"/>
  <c r="AB22" i="5"/>
  <c r="AH606" i="5"/>
  <c r="AC606" i="5"/>
  <c r="AB606" i="5"/>
  <c r="AH195" i="5"/>
  <c r="AC195" i="5"/>
  <c r="AB195" i="5"/>
  <c r="AH14" i="5"/>
  <c r="AC14" i="5"/>
  <c r="AB14" i="5"/>
  <c r="AH394" i="5"/>
  <c r="AC394" i="5"/>
  <c r="AB394" i="5"/>
  <c r="AH145" i="5"/>
  <c r="AC145" i="5"/>
  <c r="AB145" i="5"/>
  <c r="AH126" i="5"/>
  <c r="AC126" i="5"/>
  <c r="AB126" i="5"/>
  <c r="AH117" i="5"/>
  <c r="AC117" i="5"/>
  <c r="AB117" i="5"/>
  <c r="AH665" i="5"/>
  <c r="AC665" i="5"/>
  <c r="AB665" i="5"/>
  <c r="AH347" i="5"/>
  <c r="AC347" i="5"/>
  <c r="AB347" i="5"/>
  <c r="AH247" i="5"/>
  <c r="AC247" i="5"/>
  <c r="AB247" i="5"/>
  <c r="AH605" i="5"/>
  <c r="AC605" i="5"/>
  <c r="AB605" i="5"/>
  <c r="AH632" i="5"/>
  <c r="AC632" i="5"/>
  <c r="AB632" i="5"/>
  <c r="AH667" i="5"/>
  <c r="AB667" i="5"/>
  <c r="AC667" i="5"/>
  <c r="AH706" i="5"/>
  <c r="AC706" i="5"/>
  <c r="AB706" i="5"/>
  <c r="AH329" i="5"/>
  <c r="AC329" i="5"/>
  <c r="AB329" i="5"/>
  <c r="AH127" i="5"/>
  <c r="AC127" i="5"/>
  <c r="AB127" i="5"/>
  <c r="AH121" i="5"/>
  <c r="AC121" i="5"/>
  <c r="AB121" i="5"/>
  <c r="AH69" i="5"/>
  <c r="AC69" i="5"/>
  <c r="AB69" i="5"/>
  <c r="AH279" i="5"/>
  <c r="AC279" i="5"/>
  <c r="AB279" i="5"/>
  <c r="AH641" i="5"/>
  <c r="AC641" i="5"/>
  <c r="AB641" i="5"/>
  <c r="AH319" i="5"/>
  <c r="AC319" i="5"/>
  <c r="AB319" i="5"/>
  <c r="AH406" i="5"/>
  <c r="AC406" i="5"/>
  <c r="AB406" i="5"/>
  <c r="AH36" i="5"/>
  <c r="AC36" i="5"/>
  <c r="AB36" i="5"/>
  <c r="AH424" i="5"/>
  <c r="AC424" i="5"/>
  <c r="AB424" i="5"/>
  <c r="AH532" i="5"/>
  <c r="AC532" i="5"/>
  <c r="AB532" i="5"/>
  <c r="AH490" i="5"/>
  <c r="AC490" i="5"/>
  <c r="AB490" i="5"/>
  <c r="AH313" i="5"/>
  <c r="AC313" i="5"/>
  <c r="AB313" i="5"/>
  <c r="AH150" i="5"/>
  <c r="AC150" i="5"/>
  <c r="AB150" i="5"/>
  <c r="AH698" i="5"/>
  <c r="AC698" i="5"/>
  <c r="AB698" i="5"/>
  <c r="AH416" i="5"/>
  <c r="AC416" i="5"/>
  <c r="AB416" i="5"/>
  <c r="AH224" i="5"/>
  <c r="AC224" i="5"/>
  <c r="AB224" i="5"/>
  <c r="AH502" i="5"/>
  <c r="AC502" i="5"/>
  <c r="AB502" i="5"/>
  <c r="AH634" i="5"/>
  <c r="AC634" i="5"/>
  <c r="AB634" i="5"/>
  <c r="AC576" i="5"/>
  <c r="AH576" i="5"/>
  <c r="AB576" i="5"/>
  <c r="AH463" i="5"/>
  <c r="AC463" i="5"/>
  <c r="AB463" i="5"/>
  <c r="AC168" i="5"/>
  <c r="AH168" i="5"/>
  <c r="AB168" i="5"/>
  <c r="AH430" i="5"/>
  <c r="AC430" i="5"/>
  <c r="AB430" i="5"/>
  <c r="AC432" i="5"/>
  <c r="AH432" i="5"/>
  <c r="AB432" i="5"/>
  <c r="AH544" i="5"/>
  <c r="AC544" i="5"/>
  <c r="AB544" i="5"/>
  <c r="AH327" i="5"/>
  <c r="AB327" i="5"/>
  <c r="AC327" i="5"/>
  <c r="AH422" i="5"/>
  <c r="AC422" i="5"/>
  <c r="AB422" i="5"/>
  <c r="AH229" i="5"/>
  <c r="AC229" i="5"/>
  <c r="AB229" i="5"/>
  <c r="AH617" i="5"/>
  <c r="AC617" i="5"/>
  <c r="AB617" i="5"/>
  <c r="AH703" i="5"/>
  <c r="AC703" i="5"/>
  <c r="AB703" i="5"/>
  <c r="AH191" i="5"/>
  <c r="AC191" i="5"/>
  <c r="AB191" i="5"/>
  <c r="AH222" i="5"/>
  <c r="AC222" i="5"/>
  <c r="AB222" i="5"/>
  <c r="AH72" i="5"/>
  <c r="AC72" i="5"/>
  <c r="AB72" i="5"/>
  <c r="AH408" i="5"/>
  <c r="AC408" i="5"/>
  <c r="AB408" i="5"/>
  <c r="AC473" i="5"/>
  <c r="AH473" i="5"/>
  <c r="AB473" i="5"/>
  <c r="AH375" i="5"/>
  <c r="AC375" i="5"/>
  <c r="AB375" i="5"/>
  <c r="AH278" i="5"/>
  <c r="AC278" i="5"/>
  <c r="AB278" i="5"/>
  <c r="AH213" i="5"/>
  <c r="AC213" i="5"/>
  <c r="AB213" i="5"/>
  <c r="AH300" i="5"/>
  <c r="AB300" i="5"/>
  <c r="AC300" i="5"/>
  <c r="AH427" i="5"/>
  <c r="AC427" i="5"/>
  <c r="AB427" i="5"/>
  <c r="AH538" i="5"/>
  <c r="AC538" i="5"/>
  <c r="AB538" i="5"/>
  <c r="AH654" i="5"/>
  <c r="AC654" i="5"/>
  <c r="AB654" i="5"/>
  <c r="AH525" i="5"/>
  <c r="AC525" i="5"/>
  <c r="AB525" i="5"/>
  <c r="AH164" i="5"/>
  <c r="AC164" i="5"/>
  <c r="AB164" i="5"/>
  <c r="AH266" i="5"/>
  <c r="AC266" i="5"/>
  <c r="AB266" i="5"/>
  <c r="AH76" i="5"/>
  <c r="AC76" i="5"/>
  <c r="AB76" i="5"/>
  <c r="AH540" i="5"/>
  <c r="AC540" i="5"/>
  <c r="AB540" i="5"/>
  <c r="AH543" i="5"/>
  <c r="AC543" i="5"/>
  <c r="AB543" i="5"/>
  <c r="AH616" i="5"/>
  <c r="AC616" i="5"/>
  <c r="AB616" i="5"/>
  <c r="AH495" i="5"/>
  <c r="AC495" i="5"/>
  <c r="AB495" i="5"/>
  <c r="AH653" i="5"/>
  <c r="AC653" i="5"/>
  <c r="AB653" i="5"/>
  <c r="AH291" i="5"/>
  <c r="AC291" i="5"/>
  <c r="AB291" i="5"/>
  <c r="AH645" i="5"/>
  <c r="AC645" i="5"/>
  <c r="AB645" i="5"/>
  <c r="AH481" i="5"/>
  <c r="AC481" i="5"/>
  <c r="AB481" i="5"/>
  <c r="AC240" i="5"/>
  <c r="AH240" i="5"/>
  <c r="AB240" i="5"/>
  <c r="AH638" i="5"/>
  <c r="AC638" i="5"/>
  <c r="AB638" i="5"/>
  <c r="AH404" i="5"/>
  <c r="AC404" i="5"/>
  <c r="AB404" i="5"/>
  <c r="AH693" i="5"/>
  <c r="AC693" i="5"/>
  <c r="AB693" i="5"/>
  <c r="AH588" i="5"/>
  <c r="AC588" i="5"/>
  <c r="AB588" i="5"/>
  <c r="AC193" i="5"/>
  <c r="AH193" i="5"/>
  <c r="AB193" i="5"/>
  <c r="AH58" i="5"/>
  <c r="AC58" i="5"/>
  <c r="AB58" i="5"/>
  <c r="AH448" i="5"/>
  <c r="AC448" i="5"/>
  <c r="AB448" i="5"/>
  <c r="AH293" i="5"/>
  <c r="AC293" i="5"/>
  <c r="AB293" i="5"/>
  <c r="AH354" i="5"/>
  <c r="AC354" i="5"/>
  <c r="AB354" i="5"/>
  <c r="AH436" i="5"/>
  <c r="AC436" i="5"/>
  <c r="AB436" i="5"/>
  <c r="AH371" i="5"/>
  <c r="AC371" i="5"/>
  <c r="AB371" i="5"/>
  <c r="AH108" i="5"/>
  <c r="AC108" i="5"/>
  <c r="AB108" i="5"/>
  <c r="AH523" i="5"/>
  <c r="AC523" i="5"/>
  <c r="AB523" i="5"/>
  <c r="AH63" i="5"/>
  <c r="AC63" i="5"/>
  <c r="AB63" i="5"/>
  <c r="AH690" i="5"/>
  <c r="AC690" i="5"/>
  <c r="AB690" i="5"/>
  <c r="AH636" i="5"/>
  <c r="AC636" i="5"/>
  <c r="AB636" i="5"/>
  <c r="AH315" i="5"/>
  <c r="AB315" i="5"/>
  <c r="AC315" i="5"/>
  <c r="AH109" i="5"/>
  <c r="AC109" i="5"/>
  <c r="AB109" i="5"/>
  <c r="AH393" i="5"/>
  <c r="AC393" i="5"/>
  <c r="AB393" i="5"/>
  <c r="AH714" i="5"/>
  <c r="AC714" i="5"/>
  <c r="AB714" i="5"/>
  <c r="AH110" i="5"/>
  <c r="AC110" i="5"/>
  <c r="AB110" i="5"/>
  <c r="AH262" i="5"/>
  <c r="AC262" i="5"/>
  <c r="AB262" i="5"/>
  <c r="AH189" i="5"/>
  <c r="AC189" i="5"/>
  <c r="AB189" i="5"/>
  <c r="AH531" i="5"/>
  <c r="AC531" i="5"/>
  <c r="AB531" i="5"/>
  <c r="AH324" i="5"/>
  <c r="AC324" i="5"/>
  <c r="AB324" i="5"/>
  <c r="AH709" i="5"/>
  <c r="AC709" i="5"/>
  <c r="AB709" i="5"/>
  <c r="AH79" i="5"/>
  <c r="AC79" i="5"/>
  <c r="AB79" i="5"/>
  <c r="AH515" i="5"/>
  <c r="AC515" i="5"/>
  <c r="AB515" i="5"/>
  <c r="AH165" i="5"/>
  <c r="AC165" i="5"/>
  <c r="AB165" i="5"/>
  <c r="AH166" i="5"/>
  <c r="AC166" i="5"/>
  <c r="AB166" i="5"/>
  <c r="AC128" i="5"/>
  <c r="AH128" i="5"/>
  <c r="AB128" i="5"/>
  <c r="AH679" i="5"/>
  <c r="AC679" i="5"/>
  <c r="AB679" i="5"/>
  <c r="AH23" i="5"/>
  <c r="AC23" i="5"/>
  <c r="AB23" i="5"/>
  <c r="AC362" i="5"/>
  <c r="AH362" i="5"/>
  <c r="AB362" i="5"/>
  <c r="AH401" i="5"/>
  <c r="AC401" i="5"/>
  <c r="AB401" i="5"/>
  <c r="AH283" i="5"/>
  <c r="AB283" i="5"/>
  <c r="AC283" i="5"/>
  <c r="AH677" i="5"/>
  <c r="AC677" i="5"/>
  <c r="AB677" i="5"/>
  <c r="AH30" i="5"/>
  <c r="AC30" i="5"/>
  <c r="AB30" i="5"/>
  <c r="AH307" i="5"/>
  <c r="AC307" i="5"/>
  <c r="AB307" i="5"/>
  <c r="AH94" i="5"/>
  <c r="AC94" i="5"/>
  <c r="AB94" i="5"/>
  <c r="AC592" i="5"/>
  <c r="AH592" i="5"/>
  <c r="AB592" i="5"/>
  <c r="AC321" i="5"/>
  <c r="AH321" i="5"/>
  <c r="AB321" i="5"/>
  <c r="AH428" i="5"/>
  <c r="AC428" i="5"/>
  <c r="AB428" i="5"/>
  <c r="AH389" i="5"/>
  <c r="AC389" i="5"/>
  <c r="AB389" i="5"/>
  <c r="AH716" i="5"/>
  <c r="AC716" i="5"/>
  <c r="AB716" i="5"/>
  <c r="AH713" i="5"/>
  <c r="AC713" i="5"/>
  <c r="AB713" i="5"/>
  <c r="AH663" i="5"/>
  <c r="AC663" i="5"/>
  <c r="AB663" i="5"/>
  <c r="AH272" i="5"/>
  <c r="AC272" i="5"/>
  <c r="AB272" i="5"/>
  <c r="AH374" i="5"/>
  <c r="AC374" i="5"/>
  <c r="AB374" i="5"/>
  <c r="AC624" i="5"/>
  <c r="AH624" i="5"/>
  <c r="AB624" i="5"/>
  <c r="AC152" i="5"/>
  <c r="AH152" i="5"/>
  <c r="AB152" i="5"/>
  <c r="AH399" i="5"/>
  <c r="AC399" i="5"/>
  <c r="AB399" i="5"/>
  <c r="AH557" i="5"/>
  <c r="AC557" i="5"/>
  <c r="AB557" i="5"/>
  <c r="AH456" i="5"/>
  <c r="AC456" i="5"/>
  <c r="AB456" i="5"/>
  <c r="AH142" i="5"/>
  <c r="AC142" i="5"/>
  <c r="AB142" i="5"/>
  <c r="AH263" i="5"/>
  <c r="AC263" i="5"/>
  <c r="AB263" i="5"/>
  <c r="AH358" i="5"/>
  <c r="AC358" i="5"/>
  <c r="AB358" i="5"/>
  <c r="AC65" i="5"/>
  <c r="AH65" i="5"/>
  <c r="AB65" i="5"/>
  <c r="AH241" i="5"/>
  <c r="AC241" i="5"/>
  <c r="AB241" i="5"/>
  <c r="AH639" i="5"/>
  <c r="AC639" i="5"/>
  <c r="AB639" i="5"/>
  <c r="AH336" i="5"/>
  <c r="AC336" i="5"/>
  <c r="AB336" i="5"/>
  <c r="AH158" i="5"/>
  <c r="AC158" i="5"/>
  <c r="AB158" i="5"/>
  <c r="AH243" i="5"/>
  <c r="AB243" i="5"/>
  <c r="AC243" i="5"/>
  <c r="AH384" i="5"/>
  <c r="AC384" i="5"/>
  <c r="AB384" i="5"/>
  <c r="AC296" i="5"/>
  <c r="AH296" i="5"/>
  <c r="AB296" i="5"/>
  <c r="AH311" i="5"/>
  <c r="AC311" i="5"/>
  <c r="AB311" i="5"/>
  <c r="AH214" i="5"/>
  <c r="AC214" i="5"/>
  <c r="AB214" i="5"/>
  <c r="AH147" i="5"/>
  <c r="AC147" i="5"/>
  <c r="AB147" i="5"/>
  <c r="AH236" i="5"/>
  <c r="AB236" i="5"/>
  <c r="AC236" i="5"/>
  <c r="AH363" i="5"/>
  <c r="AC363" i="5"/>
  <c r="AB363" i="5"/>
  <c r="AH474" i="5"/>
  <c r="AC474" i="5"/>
  <c r="AB474" i="5"/>
  <c r="AH590" i="5"/>
  <c r="AC590" i="5"/>
  <c r="AB590" i="5"/>
  <c r="AH397" i="5"/>
  <c r="AC397" i="5"/>
  <c r="AB397" i="5"/>
  <c r="AC89" i="5"/>
  <c r="AH89" i="5"/>
  <c r="AB89" i="5"/>
  <c r="AH720" i="5"/>
  <c r="AC720" i="5"/>
  <c r="AB720" i="5"/>
  <c r="AH359" i="5"/>
  <c r="AC359" i="5"/>
  <c r="AB359" i="5"/>
  <c r="AH710" i="5"/>
  <c r="AC710" i="5"/>
  <c r="AB710" i="5"/>
  <c r="AH476" i="5"/>
  <c r="AC476" i="5"/>
  <c r="AB476" i="5"/>
  <c r="AH479" i="5"/>
  <c r="AC479" i="5"/>
  <c r="AB479" i="5"/>
  <c r="AC233" i="5"/>
  <c r="AH233" i="5"/>
  <c r="AB233" i="5"/>
  <c r="AH367" i="5"/>
  <c r="AC367" i="5"/>
  <c r="AB367" i="5"/>
  <c r="AH461" i="5"/>
  <c r="AC461" i="5"/>
  <c r="AB461" i="5"/>
  <c r="AH95" i="5"/>
  <c r="AC95" i="5"/>
  <c r="AB95" i="5"/>
  <c r="AH261" i="5"/>
  <c r="AC261" i="5"/>
  <c r="AB261" i="5"/>
  <c r="AH607" i="5"/>
  <c r="AC607" i="5"/>
  <c r="AB607" i="5"/>
  <c r="AH44" i="5"/>
  <c r="AC44" i="5"/>
  <c r="AB44" i="5"/>
  <c r="AH254" i="5"/>
  <c r="AC254" i="5"/>
  <c r="AB254" i="5"/>
  <c r="AH578" i="5"/>
  <c r="AC578" i="5"/>
  <c r="AB578" i="5"/>
  <c r="AH501" i="5"/>
  <c r="AC501" i="5"/>
  <c r="AB501" i="5"/>
  <c r="AH524" i="5"/>
  <c r="AC524" i="5"/>
  <c r="AB524" i="5"/>
  <c r="AH552" i="5"/>
  <c r="AC552" i="5"/>
  <c r="AB552" i="5"/>
  <c r="AH493" i="5"/>
  <c r="AC493" i="5"/>
  <c r="AB493" i="5"/>
  <c r="AH633" i="5"/>
  <c r="AC633" i="5"/>
  <c r="AB633" i="5"/>
  <c r="AH536" i="5"/>
  <c r="AC536" i="5"/>
  <c r="AB536" i="5"/>
  <c r="AH377" i="5"/>
  <c r="AC377" i="5"/>
  <c r="AB377" i="5"/>
  <c r="AH414" i="5"/>
  <c r="AC414" i="5"/>
  <c r="AB414" i="5"/>
  <c r="AH372" i="5"/>
  <c r="AC372" i="5"/>
  <c r="AB372" i="5"/>
  <c r="AH179" i="5"/>
  <c r="AC179" i="5"/>
  <c r="AB179" i="5"/>
  <c r="AH446" i="5"/>
  <c r="AC446" i="5"/>
  <c r="AB446" i="5"/>
  <c r="AH459" i="5"/>
  <c r="AC459" i="5"/>
  <c r="AB459" i="5"/>
  <c r="AH581" i="5"/>
  <c r="AC581" i="5"/>
  <c r="AB581" i="5"/>
  <c r="AH626" i="5"/>
  <c r="AC626" i="5"/>
  <c r="AB626" i="5"/>
  <c r="AH572" i="5"/>
  <c r="AC572" i="5"/>
  <c r="AB572" i="5"/>
  <c r="AH187" i="5"/>
  <c r="AC187" i="5"/>
  <c r="AB187" i="5"/>
  <c r="AH265" i="5"/>
  <c r="AC265" i="5"/>
  <c r="AB265" i="5"/>
  <c r="AH333" i="5"/>
  <c r="AC333" i="5"/>
  <c r="AB333" i="5"/>
  <c r="AH704" i="5"/>
  <c r="AC704" i="5"/>
  <c r="AB704" i="5"/>
  <c r="AH77" i="5"/>
  <c r="AC77" i="5"/>
  <c r="AB77" i="5"/>
  <c r="AH198" i="5"/>
  <c r="AC198" i="5"/>
  <c r="AB198" i="5"/>
  <c r="AH568" i="5"/>
  <c r="AC568" i="5"/>
  <c r="AB568" i="5"/>
  <c r="AH467" i="5"/>
  <c r="AC467" i="5"/>
  <c r="AB467" i="5"/>
  <c r="AH621" i="5"/>
  <c r="AC621" i="5"/>
  <c r="AB621" i="5"/>
  <c r="AH286" i="5"/>
  <c r="AC286" i="5"/>
  <c r="AB286" i="5"/>
  <c r="AH485" i="5"/>
  <c r="AC485" i="5"/>
  <c r="AB485" i="5"/>
  <c r="AH92" i="5"/>
  <c r="AC92" i="5"/>
  <c r="AB92" i="5"/>
  <c r="AC129" i="5"/>
  <c r="AH129" i="5"/>
  <c r="AB129" i="5"/>
  <c r="AH378" i="5"/>
  <c r="AC378" i="5"/>
  <c r="AB378" i="5"/>
  <c r="AH651" i="5"/>
  <c r="AC651" i="5"/>
  <c r="AB651" i="5"/>
  <c r="AH451" i="5"/>
  <c r="AC451" i="5"/>
  <c r="AB451" i="5"/>
  <c r="AH458" i="5"/>
  <c r="AC458" i="5"/>
  <c r="AB458" i="5"/>
  <c r="AH382" i="5"/>
  <c r="AC382" i="5"/>
  <c r="AB382" i="5"/>
  <c r="AH370" i="5"/>
  <c r="AC370" i="5"/>
  <c r="AB370" i="5"/>
  <c r="AH111" i="5"/>
  <c r="AC111" i="5"/>
  <c r="AB111" i="5"/>
  <c r="AH381" i="5"/>
  <c r="AC381" i="5"/>
  <c r="AB381" i="5"/>
  <c r="AH658" i="5"/>
  <c r="AC658" i="5"/>
  <c r="AB658" i="5"/>
  <c r="AH352" i="5"/>
  <c r="AC352" i="5"/>
  <c r="AB352" i="5"/>
  <c r="AH465" i="5"/>
  <c r="AC465" i="5"/>
  <c r="AB465" i="5"/>
  <c r="AH143" i="5"/>
  <c r="AC143" i="5"/>
  <c r="AB143" i="5"/>
  <c r="AH434" i="5"/>
  <c r="AC434" i="5"/>
  <c r="AB434" i="5"/>
  <c r="AH562" i="5"/>
  <c r="AC562" i="5"/>
  <c r="AB562" i="5"/>
  <c r="AH249" i="5"/>
  <c r="AC249" i="5"/>
  <c r="AB249" i="5"/>
  <c r="AH204" i="5"/>
  <c r="AB204" i="5"/>
  <c r="AC204" i="5"/>
  <c r="AH455" i="5"/>
  <c r="AC455" i="5"/>
  <c r="AB455" i="5"/>
  <c r="AH157" i="5"/>
  <c r="AC157" i="5"/>
  <c r="AB157" i="5"/>
  <c r="AH717" i="5"/>
  <c r="AC717" i="5"/>
  <c r="AB717" i="5"/>
  <c r="AC48" i="5"/>
  <c r="AH48" i="5"/>
  <c r="AB48" i="5"/>
  <c r="AH438" i="5"/>
  <c r="AC438" i="5"/>
  <c r="AB438" i="5"/>
  <c r="AH433" i="5"/>
  <c r="AC433" i="5"/>
  <c r="AB433" i="5"/>
  <c r="AH599" i="5"/>
  <c r="AC599" i="5"/>
  <c r="AB599" i="5"/>
  <c r="AC176" i="5"/>
  <c r="AB176" i="5"/>
  <c r="AH176" i="5"/>
  <c r="AH310" i="5"/>
  <c r="AC310" i="5"/>
  <c r="AB310" i="5"/>
  <c r="AH440" i="5"/>
  <c r="AC440" i="5"/>
  <c r="AB440" i="5"/>
  <c r="AC368" i="5"/>
  <c r="AH368" i="5"/>
  <c r="AB368" i="5"/>
  <c r="AH335" i="5"/>
  <c r="AC335" i="5"/>
  <c r="AB335" i="5"/>
  <c r="AH237" i="5"/>
  <c r="AC237" i="5"/>
  <c r="AB237" i="5"/>
  <c r="AH649" i="5"/>
  <c r="AC649" i="5"/>
  <c r="AB649" i="5"/>
  <c r="AH711" i="5"/>
  <c r="AC711" i="5"/>
  <c r="AB711" i="5"/>
  <c r="AH199" i="5"/>
  <c r="AC199" i="5"/>
  <c r="AB199" i="5"/>
  <c r="AH230" i="5"/>
  <c r="AC230" i="5"/>
  <c r="AB230" i="5"/>
  <c r="AH119" i="5"/>
  <c r="AC119" i="5"/>
  <c r="AB119" i="5"/>
  <c r="AH680" i="5"/>
  <c r="AC680" i="5"/>
  <c r="AB680" i="5"/>
  <c r="AH575" i="5"/>
  <c r="AC575" i="5"/>
  <c r="AB575" i="5"/>
  <c r="AC232" i="5"/>
  <c r="AH232" i="5"/>
  <c r="AB232" i="5"/>
  <c r="AC106" i="5"/>
  <c r="AH106" i="5"/>
  <c r="AB106" i="5"/>
  <c r="AH47" i="5"/>
  <c r="AC47" i="5"/>
  <c r="AB47" i="5"/>
  <c r="AH585" i="5"/>
  <c r="AC585" i="5"/>
  <c r="AB585" i="5"/>
  <c r="AH116" i="5"/>
  <c r="AC116" i="5"/>
  <c r="AB116" i="5"/>
  <c r="AH183" i="5"/>
  <c r="AC183" i="5"/>
  <c r="AB183" i="5"/>
  <c r="AH83" i="5"/>
  <c r="AC83" i="5"/>
  <c r="AB83" i="5"/>
  <c r="AH149" i="5"/>
  <c r="AC149" i="5"/>
  <c r="AB149" i="5"/>
  <c r="AH684" i="5"/>
  <c r="AB684" i="5"/>
  <c r="AC684" i="5"/>
  <c r="AC105" i="5"/>
  <c r="AH105" i="5"/>
  <c r="AB105" i="5"/>
  <c r="AH299" i="5"/>
  <c r="AB299" i="5"/>
  <c r="AC299" i="5"/>
  <c r="AH402" i="5"/>
  <c r="AC402" i="5"/>
  <c r="AB402" i="5"/>
  <c r="AH462" i="5"/>
  <c r="AC462" i="5"/>
  <c r="AB462" i="5"/>
  <c r="AH269" i="5"/>
  <c r="AC269" i="5"/>
  <c r="AB269" i="5"/>
  <c r="AH56" i="5"/>
  <c r="AC56" i="5"/>
  <c r="AB56" i="5"/>
  <c r="AH441" i="5"/>
  <c r="AC441" i="5"/>
  <c r="AB441" i="5"/>
  <c r="AH231" i="5"/>
  <c r="AC231" i="5"/>
  <c r="AB231" i="5"/>
  <c r="AH646" i="5"/>
  <c r="AC646" i="5"/>
  <c r="AB646" i="5"/>
  <c r="AC112" i="5"/>
  <c r="AH112" i="5"/>
  <c r="AB112" i="5"/>
  <c r="AH351" i="5"/>
  <c r="AC351" i="5"/>
  <c r="AB351" i="5"/>
  <c r="AH545" i="5"/>
  <c r="AC545" i="5"/>
  <c r="AB545" i="5"/>
  <c r="AH303" i="5"/>
  <c r="AC303" i="5"/>
  <c r="AB303" i="5"/>
  <c r="AH205" i="5"/>
  <c r="AC205" i="5"/>
  <c r="AB205" i="5"/>
  <c r="AH466" i="5"/>
  <c r="AC466" i="5"/>
  <c r="AB466" i="5"/>
  <c r="AH604" i="5"/>
  <c r="AC604" i="5"/>
  <c r="AB604" i="5"/>
  <c r="AH184" i="5"/>
  <c r="AC184" i="5"/>
  <c r="AB184" i="5"/>
  <c r="AH671" i="5"/>
  <c r="AC671" i="5"/>
  <c r="AB671" i="5"/>
  <c r="AH190" i="5"/>
  <c r="AC190" i="5"/>
  <c r="AB190" i="5"/>
  <c r="AH250" i="5"/>
  <c r="AC250" i="5"/>
  <c r="AB250" i="5"/>
  <c r="AH437" i="5"/>
  <c r="AC437" i="5"/>
  <c r="AB437" i="5"/>
  <c r="AH460" i="5"/>
  <c r="AC460" i="5"/>
  <c r="AB460" i="5"/>
  <c r="AH107" i="5"/>
  <c r="AC107" i="5"/>
  <c r="AB107" i="5"/>
  <c r="AH365" i="5"/>
  <c r="AC365" i="5"/>
  <c r="AB365" i="5"/>
  <c r="AH316" i="5"/>
  <c r="AB316" i="5"/>
  <c r="AC316" i="5"/>
  <c r="AH392" i="5"/>
  <c r="AC392" i="5"/>
  <c r="AB392" i="5"/>
  <c r="AH541" i="5"/>
  <c r="AC541" i="5"/>
  <c r="AB541" i="5"/>
  <c r="AH308" i="5"/>
  <c r="AC308" i="5"/>
  <c r="AB308" i="5"/>
  <c r="AH546" i="5"/>
  <c r="AC546" i="5"/>
  <c r="AB546" i="5"/>
  <c r="AH318" i="5"/>
  <c r="AC318" i="5"/>
  <c r="AB318" i="5"/>
  <c r="AH395" i="5"/>
  <c r="AC395" i="5"/>
  <c r="AB395" i="5"/>
  <c r="AH505" i="5"/>
  <c r="AC505" i="5"/>
  <c r="AB505" i="5"/>
  <c r="AH498" i="5"/>
  <c r="AC498" i="5"/>
  <c r="AB498" i="5"/>
  <c r="AH508" i="5"/>
  <c r="AC508" i="5"/>
  <c r="AB508" i="5"/>
  <c r="AH618" i="5"/>
  <c r="AC618" i="5"/>
  <c r="AB618" i="5"/>
  <c r="AH537" i="5"/>
  <c r="AC537" i="5"/>
  <c r="AB537" i="5"/>
  <c r="AC24" i="5"/>
  <c r="AH24" i="5"/>
  <c r="AB24" i="5"/>
  <c r="AC345" i="5"/>
  <c r="AH345" i="5"/>
  <c r="AB345" i="5"/>
  <c r="AC130" i="5"/>
  <c r="AH130" i="5"/>
  <c r="AB130" i="5"/>
  <c r="AH113" i="5"/>
  <c r="AC113" i="5"/>
  <c r="AB113" i="5"/>
  <c r="AH403" i="5"/>
  <c r="AC403" i="5"/>
  <c r="AB403" i="5"/>
  <c r="AH273" i="5"/>
  <c r="AC273" i="5"/>
  <c r="AB273" i="5"/>
  <c r="AH708" i="5"/>
  <c r="AB708" i="5"/>
  <c r="AC708" i="5"/>
  <c r="AH210" i="5"/>
  <c r="AC210" i="5"/>
  <c r="AB210" i="5"/>
  <c r="AH421" i="5"/>
  <c r="AC421" i="5"/>
  <c r="AB421" i="5"/>
  <c r="AH550" i="5"/>
  <c r="AC550" i="5"/>
  <c r="AB550" i="5"/>
  <c r="AH220" i="5"/>
  <c r="AC220" i="5"/>
  <c r="AB220" i="5"/>
  <c r="AH314" i="5"/>
  <c r="AC314" i="5"/>
  <c r="AB314" i="5"/>
  <c r="AH387" i="5"/>
  <c r="AC387" i="5"/>
  <c r="AB387" i="5"/>
  <c r="AH28" i="5"/>
  <c r="AC28" i="5"/>
  <c r="AB28" i="5"/>
  <c r="AH457" i="5"/>
  <c r="AC457" i="5"/>
  <c r="AB457" i="5"/>
  <c r="AH49" i="5"/>
  <c r="AC49" i="5"/>
  <c r="AB49" i="5"/>
  <c r="AC153" i="5"/>
  <c r="AH153" i="5"/>
  <c r="AB153" i="5"/>
  <c r="AH125" i="5"/>
  <c r="AC125" i="5"/>
  <c r="AB125" i="5"/>
  <c r="AH497" i="5"/>
  <c r="AC497" i="5"/>
  <c r="AB497" i="5"/>
  <c r="AH530" i="5"/>
  <c r="AC530" i="5"/>
  <c r="AB530" i="5"/>
  <c r="AH574" i="5"/>
  <c r="AC574" i="5"/>
  <c r="AB574" i="5"/>
  <c r="AC640" i="5"/>
  <c r="AH640" i="5"/>
  <c r="AB640" i="5"/>
  <c r="AH75" i="5"/>
  <c r="AC75" i="5"/>
  <c r="AB75" i="5"/>
  <c r="AH721" i="5"/>
  <c r="AC721" i="5"/>
  <c r="AB721" i="5"/>
  <c r="AH11" i="5"/>
  <c r="AC11" i="5"/>
  <c r="AB11" i="5"/>
  <c r="AH348" i="5"/>
  <c r="AC348" i="5"/>
  <c r="AB348" i="5"/>
  <c r="AH630" i="5"/>
  <c r="AC630" i="5"/>
  <c r="AB630" i="5"/>
  <c r="AH512" i="5"/>
  <c r="AC512" i="5"/>
  <c r="AB512" i="5"/>
  <c r="AH503" i="5"/>
  <c r="AC503" i="5"/>
  <c r="AB503" i="5"/>
  <c r="AH227" i="5"/>
  <c r="AC227" i="5"/>
  <c r="AB227" i="5"/>
  <c r="AH102" i="5"/>
  <c r="AC102" i="5"/>
  <c r="AB102" i="5"/>
  <c r="AH520" i="5"/>
  <c r="AC520" i="5"/>
  <c r="AB520" i="5"/>
  <c r="AH629" i="5"/>
  <c r="AC629" i="5"/>
  <c r="AB629" i="5"/>
  <c r="AH271" i="5"/>
  <c r="AC271" i="5"/>
  <c r="AB271" i="5"/>
  <c r="AH647" i="5"/>
  <c r="AC647" i="5"/>
  <c r="AB647" i="5"/>
  <c r="AH131" i="5"/>
  <c r="AC131" i="5"/>
  <c r="AB131" i="5"/>
  <c r="AH156" i="5"/>
  <c r="AC156" i="5"/>
  <c r="AB156" i="5"/>
  <c r="AH114" i="5"/>
  <c r="AC114" i="5"/>
  <c r="AB114" i="5"/>
  <c r="AH290" i="5"/>
  <c r="AC290" i="5"/>
  <c r="AB290" i="5"/>
  <c r="AH361" i="5"/>
  <c r="AC361" i="5"/>
  <c r="AB361" i="5"/>
  <c r="AH511" i="5"/>
  <c r="AC511" i="5"/>
  <c r="AB511" i="5"/>
  <c r="AH151" i="5"/>
  <c r="AC151" i="5"/>
  <c r="AB151" i="5"/>
  <c r="AC42" i="5"/>
  <c r="AH42" i="5"/>
  <c r="AB42" i="5"/>
  <c r="AH410" i="5"/>
  <c r="AC410" i="5"/>
  <c r="AB410" i="5"/>
  <c r="AH177" i="5"/>
  <c r="AC177" i="5"/>
  <c r="AB177" i="5"/>
  <c r="AH695" i="5"/>
  <c r="AC695" i="5"/>
  <c r="AB695" i="5"/>
  <c r="AH328" i="5"/>
  <c r="AC328" i="5"/>
  <c r="AB328" i="5"/>
  <c r="AH662" i="5"/>
  <c r="AC662" i="5"/>
  <c r="AB662" i="5"/>
  <c r="AH98" i="5"/>
  <c r="AC98" i="5"/>
  <c r="AB98" i="5"/>
  <c r="AH620" i="5"/>
  <c r="AC620" i="5"/>
  <c r="AB620" i="5"/>
  <c r="AC64" i="5"/>
  <c r="AH64" i="5"/>
  <c r="AB64" i="5"/>
  <c r="AH235" i="5"/>
  <c r="AB235" i="5"/>
  <c r="AC235" i="5"/>
  <c r="AH338" i="5"/>
  <c r="AC338" i="5"/>
  <c r="AB338" i="5"/>
  <c r="AH398" i="5"/>
  <c r="AC398" i="5"/>
  <c r="AB398" i="5"/>
  <c r="AH138" i="5"/>
  <c r="AC138" i="5"/>
  <c r="AB138" i="5"/>
  <c r="AH547" i="5"/>
  <c r="AC547" i="5"/>
  <c r="AB547" i="5"/>
  <c r="AH464" i="5"/>
  <c r="AC464" i="5"/>
  <c r="AB464" i="5"/>
  <c r="AH167" i="5"/>
  <c r="AC167" i="5"/>
  <c r="AB167" i="5"/>
  <c r="AH454" i="5"/>
  <c r="AC454" i="5"/>
  <c r="AB454" i="5"/>
  <c r="AH586" i="5"/>
  <c r="AC586" i="5"/>
  <c r="AB586" i="5"/>
  <c r="AH625" i="5"/>
  <c r="AC625" i="5"/>
  <c r="AB625" i="5"/>
  <c r="AH409" i="5"/>
  <c r="AC409" i="5"/>
  <c r="AB409" i="5"/>
  <c r="AH175" i="5"/>
  <c r="AC175" i="5"/>
  <c r="AB175" i="5"/>
  <c r="AH135" i="5"/>
  <c r="AC135" i="5"/>
  <c r="AB135" i="5"/>
  <c r="AH412" i="5"/>
  <c r="AC412" i="5"/>
  <c r="AB412" i="5"/>
  <c r="AH132" i="5"/>
  <c r="AC132" i="5"/>
  <c r="AB132" i="5"/>
  <c r="AH415" i="5"/>
  <c r="AC415" i="5"/>
  <c r="AB415" i="5"/>
  <c r="AH569" i="5"/>
  <c r="AC569" i="5"/>
  <c r="AB569" i="5"/>
  <c r="AH186" i="5"/>
  <c r="AC186" i="5"/>
  <c r="AB186" i="5"/>
  <c r="AH373" i="5"/>
  <c r="AC373" i="5"/>
  <c r="AB373" i="5"/>
  <c r="AH396" i="5"/>
  <c r="AC396" i="5"/>
  <c r="AB396" i="5"/>
  <c r="AH43" i="5"/>
  <c r="AC43" i="5"/>
  <c r="AB43" i="5"/>
  <c r="AH301" i="5"/>
  <c r="AB301" i="5"/>
  <c r="AC301" i="5"/>
  <c r="AH80" i="5"/>
  <c r="AC80" i="5"/>
  <c r="AB80" i="5"/>
  <c r="AH480" i="5"/>
  <c r="AC480" i="5"/>
  <c r="AB480" i="5"/>
  <c r="AH349" i="5"/>
  <c r="AC349" i="5"/>
  <c r="AB349" i="5"/>
  <c r="AH244" i="5"/>
  <c r="AC244" i="5"/>
  <c r="AB244" i="5"/>
  <c r="AH282" i="5"/>
  <c r="AC282" i="5"/>
  <c r="AB282" i="5"/>
  <c r="AH309" i="5"/>
  <c r="AC309" i="5"/>
  <c r="AB309" i="5"/>
  <c r="AH267" i="5"/>
  <c r="AC267" i="5"/>
  <c r="AB267" i="5"/>
  <c r="AH140" i="5"/>
  <c r="AC140" i="5"/>
  <c r="AB140" i="5"/>
  <c r="AC170" i="5"/>
  <c r="AH170" i="5"/>
  <c r="AB170" i="5"/>
  <c r="AH444" i="5"/>
  <c r="AC444" i="5"/>
  <c r="AB444" i="5"/>
  <c r="AH554" i="5"/>
  <c r="AC554" i="5"/>
  <c r="AB554" i="5"/>
  <c r="AH285" i="5"/>
  <c r="AC285" i="5"/>
  <c r="AB285" i="5"/>
  <c r="AH292" i="5"/>
  <c r="AC292" i="5"/>
  <c r="AB292" i="5"/>
  <c r="AH551" i="5"/>
  <c r="AC551" i="5"/>
  <c r="AB551" i="5"/>
  <c r="AH124" i="5"/>
  <c r="AC124" i="5"/>
  <c r="AB124" i="5"/>
  <c r="AH74" i="5"/>
  <c r="AC74" i="5"/>
  <c r="AB74" i="5"/>
  <c r="AH212" i="5"/>
  <c r="AC212" i="5"/>
  <c r="AB212" i="5"/>
  <c r="AH339" i="5"/>
  <c r="AC339" i="5"/>
  <c r="AB339" i="5"/>
  <c r="AH510" i="5"/>
  <c r="AC510" i="5"/>
  <c r="AB510" i="5"/>
  <c r="AH644" i="5"/>
  <c r="AC644" i="5"/>
  <c r="AB644" i="5"/>
  <c r="AH61" i="5"/>
  <c r="AC61" i="5"/>
  <c r="AB61" i="5"/>
  <c r="AH251" i="5"/>
  <c r="AB251" i="5"/>
  <c r="AC251" i="5"/>
  <c r="AH180" i="5"/>
  <c r="AB180" i="5"/>
  <c r="AC180" i="5"/>
  <c r="AH154" i="5"/>
  <c r="AC154" i="5"/>
  <c r="AB154" i="5"/>
  <c r="AH337" i="5"/>
  <c r="AC337" i="5"/>
  <c r="AB337" i="5"/>
  <c r="AH306" i="5"/>
  <c r="AC306" i="5"/>
  <c r="AB306" i="5"/>
  <c r="AH570" i="5"/>
  <c r="AC570" i="5"/>
  <c r="AB570" i="5"/>
  <c r="AH323" i="5"/>
  <c r="AC323" i="5"/>
  <c r="AB323" i="5"/>
  <c r="AH715" i="5"/>
  <c r="AC715" i="5"/>
  <c r="AB715" i="5"/>
  <c r="AH136" i="5"/>
  <c r="AC136" i="5"/>
  <c r="AB136" i="5"/>
  <c r="AH37" i="5"/>
  <c r="AC37" i="5"/>
  <c r="AB37" i="5"/>
  <c r="AH678" i="5"/>
  <c r="AC678" i="5"/>
  <c r="AB678" i="5"/>
  <c r="AH504" i="5"/>
  <c r="AC504" i="5"/>
  <c r="AB504" i="5"/>
  <c r="AH68" i="5"/>
  <c r="AC68" i="5"/>
  <c r="AB68" i="5"/>
  <c r="AH202" i="5"/>
  <c r="AC202" i="5"/>
  <c r="AB202" i="5"/>
  <c r="AH659" i="5"/>
  <c r="AB659" i="5"/>
  <c r="AC659" i="5"/>
  <c r="AH242" i="5"/>
  <c r="AC242" i="5"/>
  <c r="AB242" i="5"/>
  <c r="AC344" i="5"/>
  <c r="AH344" i="5"/>
  <c r="AB344" i="5"/>
  <c r="AH270" i="5"/>
  <c r="AC270" i="5"/>
  <c r="AB270" i="5"/>
  <c r="AH506" i="5"/>
  <c r="AC506" i="5"/>
  <c r="AB506" i="5"/>
  <c r="AH602" i="5"/>
  <c r="AC602" i="5"/>
  <c r="AB602" i="5"/>
  <c r="AH18" i="5"/>
  <c r="AC18" i="5"/>
  <c r="AB18" i="5"/>
  <c r="AC258" i="5"/>
  <c r="AB258" i="5"/>
  <c r="AH258" i="5"/>
  <c r="AI24" i="5" a="1"/>
  <c r="AI24" i="5" s="1"/>
  <c r="AI35" i="5" a="1"/>
  <c r="AI35" i="5" s="1"/>
  <c r="AI34" i="5" a="1"/>
  <c r="AI34" i="5" s="1"/>
  <c r="AI119" i="5" a="1"/>
  <c r="AI119" i="5" s="1"/>
  <c r="AI83" i="5" a="1"/>
  <c r="AI83" i="5" s="1"/>
  <c r="AI88" i="5" a="1"/>
  <c r="AI88" i="5" s="1"/>
  <c r="AI105" i="5" a="1"/>
  <c r="AI105" i="5" s="1"/>
  <c r="AI4" i="5" a="1"/>
  <c r="AI4" i="5" s="1"/>
  <c r="AI86" i="5" a="1"/>
  <c r="AI86" i="5" s="1"/>
  <c r="AI29" i="5" a="1"/>
  <c r="AI29" i="5" s="1"/>
  <c r="AI62" i="5" a="1"/>
  <c r="AI62" i="5" s="1"/>
  <c r="AI108" i="5" a="1"/>
  <c r="AI108" i="5" s="1"/>
  <c r="AI79" i="5" a="1"/>
  <c r="AI79" i="5" s="1"/>
  <c r="AI120" i="5" a="1"/>
  <c r="AI120" i="5" s="1"/>
  <c r="AI56" i="5" a="1"/>
  <c r="AI56" i="5" s="1"/>
  <c r="AI96" i="5" a="1"/>
  <c r="AI96" i="5" s="1"/>
  <c r="AI106" i="5" a="1"/>
  <c r="AI106" i="5" s="1"/>
  <c r="AI26" i="5" a="1"/>
  <c r="AI26" i="5" s="1"/>
  <c r="AI13" i="5" a="1"/>
  <c r="AI13" i="5" s="1"/>
  <c r="AI121" i="5" a="1"/>
  <c r="AI121" i="5" s="1"/>
  <c r="AI15" i="5" a="1"/>
  <c r="AI15" i="5" s="1"/>
  <c r="AI122" i="5" a="1"/>
  <c r="AI122" i="5" s="1"/>
  <c r="AI58" i="5" a="1"/>
  <c r="AI58" i="5" s="1"/>
  <c r="AI65" i="5" a="1"/>
  <c r="AI65" i="5" s="1"/>
  <c r="AI63" i="5" a="1"/>
  <c r="AI63" i="5" s="1"/>
  <c r="AI101" i="5" a="1"/>
  <c r="AI101" i="5" s="1"/>
  <c r="AI71" i="5" a="1"/>
  <c r="AI71" i="5" s="1"/>
  <c r="AI76" i="5" a="1"/>
  <c r="AI76" i="5" s="1"/>
  <c r="AI48" i="5" a="1"/>
  <c r="AI48" i="5" s="1"/>
  <c r="AI55" i="5" a="1"/>
  <c r="AI55" i="5" s="1"/>
  <c r="AI66" i="5" a="1"/>
  <c r="AI66" i="5" s="1"/>
  <c r="AI49" i="5" a="1"/>
  <c r="AI49" i="5" s="1"/>
  <c r="AI107" i="5" a="1"/>
  <c r="AI107" i="5" s="1"/>
  <c r="AI68" i="5" a="1"/>
  <c r="AI68" i="5" s="1"/>
  <c r="AI23" i="5" a="1"/>
  <c r="AI23" i="5" s="1"/>
  <c r="AI11" i="5" a="1"/>
  <c r="AI11" i="5" s="1"/>
  <c r="AI32" i="5" a="1"/>
  <c r="AI32" i="5" s="1"/>
  <c r="AI17" i="5" a="1"/>
  <c r="AI17" i="5" s="1"/>
  <c r="AI111" i="5" a="1"/>
  <c r="AI111" i="5" s="1"/>
  <c r="AI31" i="5" a="1"/>
  <c r="AI31" i="5" s="1"/>
  <c r="AI115" i="5" a="1"/>
  <c r="AI115" i="5" s="1"/>
  <c r="AI40" i="5" a="1"/>
  <c r="AI40" i="5" s="1"/>
  <c r="AI60" i="5" a="1"/>
  <c r="AI60" i="5" s="1"/>
  <c r="AI61" i="5" a="1"/>
  <c r="AI61" i="5" s="1"/>
  <c r="AI50" i="5" a="1"/>
  <c r="AI50" i="5" s="1"/>
  <c r="AI47" i="5" a="1"/>
  <c r="AI47" i="5" s="1"/>
  <c r="AI7" i="5" a="1"/>
  <c r="AI7" i="5" s="1"/>
  <c r="AI78" i="5" a="1"/>
  <c r="AI78" i="5" s="1"/>
  <c r="AI21" i="5" a="1"/>
  <c r="AI21" i="5" s="1"/>
  <c r="AI77" i="5" a="1"/>
  <c r="AI77" i="5" s="1"/>
  <c r="AI99" i="5" a="1"/>
  <c r="AI99" i="5" s="1"/>
  <c r="AI117" i="5" a="1"/>
  <c r="AI117" i="5" s="1"/>
  <c r="AI6" i="5" a="1"/>
  <c r="AI6" i="5" s="1"/>
  <c r="AI97" i="5" a="1"/>
  <c r="AI97" i="5" s="1"/>
  <c r="AI81" i="5" a="1"/>
  <c r="AI81" i="5" s="1"/>
  <c r="AI74" i="5" a="1"/>
  <c r="AI74" i="5" s="1"/>
  <c r="AI92" i="5" a="1"/>
  <c r="AI92" i="5" s="1"/>
  <c r="AI73" i="5" a="1"/>
  <c r="AI73" i="5" s="1"/>
  <c r="AI46" i="5" a="1"/>
  <c r="AI46" i="5" s="1"/>
  <c r="AI37" i="5" a="1"/>
  <c r="AI37" i="5" s="1"/>
  <c r="AI114" i="5" a="1"/>
  <c r="AI114" i="5" s="1"/>
  <c r="AI104" i="5" a="1"/>
  <c r="AI104" i="5" s="1"/>
  <c r="AI41" i="5" a="1"/>
  <c r="AI41" i="5" s="1"/>
  <c r="AI116" i="5" a="1"/>
  <c r="AI116" i="5" s="1"/>
  <c r="AI52" i="5" a="1"/>
  <c r="AI52" i="5" s="1"/>
  <c r="AI72" i="5" a="1"/>
  <c r="AI72" i="5" s="1"/>
  <c r="AI100" i="5" a="1"/>
  <c r="AI100" i="5" s="1"/>
  <c r="AI36" i="5" a="1"/>
  <c r="AI36" i="5" s="1"/>
  <c r="AI14" i="5" a="1"/>
  <c r="AI14" i="5" s="1"/>
  <c r="AI70" i="5" a="1"/>
  <c r="AI70" i="5" s="1"/>
  <c r="AI44" i="5" a="1"/>
  <c r="AI44" i="5" s="1"/>
  <c r="AI84" i="5" a="1"/>
  <c r="AI84" i="5" s="1"/>
  <c r="AI57" i="5" a="1"/>
  <c r="AI57" i="5" s="1"/>
  <c r="AI59" i="5" a="1"/>
  <c r="AI59" i="5" s="1"/>
  <c r="AI12" i="5" a="1"/>
  <c r="AI12" i="5" s="1"/>
  <c r="AI42" i="5" a="1"/>
  <c r="AI42" i="5" s="1"/>
  <c r="AI69" i="5" a="1"/>
  <c r="AI69" i="5" s="1"/>
  <c r="AI98" i="5" a="1"/>
  <c r="AI98" i="5" s="1"/>
  <c r="AI80" i="5" a="1"/>
  <c r="AI80" i="5" s="1"/>
  <c r="AI94" i="5" a="1"/>
  <c r="AI94" i="5" s="1"/>
  <c r="AI16" i="5" a="1"/>
  <c r="AI16" i="5" s="1"/>
  <c r="AI5" i="5" a="1"/>
  <c r="AI5" i="5" s="1"/>
  <c r="AI33" i="5" a="1"/>
  <c r="AI33" i="5" s="1"/>
  <c r="AI90" i="5" a="1"/>
  <c r="AI90" i="5" s="1"/>
  <c r="AI118" i="5" a="1"/>
  <c r="AI118" i="5" s="1"/>
  <c r="AI27" i="5" a="1"/>
  <c r="AI27" i="5" s="1"/>
  <c r="AI89" i="5" a="1"/>
  <c r="AI89" i="5" s="1"/>
  <c r="AI8" i="5" a="1"/>
  <c r="AI8" i="5" s="1"/>
  <c r="AI93" i="5" a="1"/>
  <c r="AI93" i="5" s="1"/>
  <c r="AI75" i="5" a="1"/>
  <c r="AI75" i="5" s="1"/>
  <c r="AI43" i="5" a="1"/>
  <c r="AI43" i="5" s="1"/>
  <c r="AI25" i="5" a="1"/>
  <c r="AI25" i="5" s="1"/>
  <c r="AI85" i="5" a="1"/>
  <c r="AI85" i="5" s="1"/>
  <c r="AI10" i="5" a="1"/>
  <c r="AI10" i="5" s="1"/>
  <c r="AI102" i="5" a="1"/>
  <c r="AI102" i="5" s="1"/>
  <c r="AI9" i="5" a="1"/>
  <c r="AI9" i="5" s="1"/>
  <c r="AI20" i="5" a="1"/>
  <c r="AI20" i="5" s="1"/>
  <c r="AI64" i="5" a="1"/>
  <c r="AI64" i="5" s="1"/>
  <c r="AI110" i="5" a="1"/>
  <c r="AI110" i="5" s="1"/>
  <c r="AI28" i="5" a="1"/>
  <c r="AI28" i="5" s="1"/>
  <c r="AI109" i="5" a="1"/>
  <c r="AI109" i="5" s="1"/>
  <c r="AI54" i="5" a="1"/>
  <c r="AI54" i="5" s="1"/>
  <c r="AI91" i="5" a="1"/>
  <c r="AI9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tc={B1B63C4E-531A-4BEC-B61C-AC2779DB848A}</author>
    <author>tc={4A47D2D2-3B88-4492-A808-D75E75E5E29D}</author>
  </authors>
  <commentList>
    <comment ref="B78" authorId="0" shapeId="0" xr:uid="{B1B63C4E-531A-4BEC-B61C-AC2779DB848A}">
      <text>
        <t>[Threaded comment]
Your version of Excel allows you to read this threaded comment; however, any edits to it will get removed if the file is opened in a newer version of Excel. Learn more: https://go.microsoft.com/fwlink/?linkid=870924
Comment:
    not using duplicate frame</t>
      </text>
    </comment>
    <comment ref="B80" authorId="1" shapeId="0" xr:uid="{4A47D2D2-3B88-4492-A808-D75E75E5E29D}">
      <text>
        <t>[Threaded comment]
Your version of Excel allows you to read this threaded comment; however, any edits to it will get removed if the file is opened in a newer version of Excel. Learn more: https://go.microsoft.com/fwlink/?linkid=870924
Comment:
    not using duplicate frame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<sst xmlns="http://schemas.openxmlformats.org/spreadsheetml/2006/main" count="42868" uniqueCount="2404">
  <si>
    <t>Trial_Type</t>
  </si>
  <si>
    <t>Trial_Frame</t>
  </si>
  <si>
    <t>Target_Pronoun</t>
  </si>
  <si>
    <t>Target_Image</t>
  </si>
  <si>
    <t>Competitor_Pronoun</t>
  </si>
  <si>
    <t>Competitor_Image</t>
  </si>
  <si>
    <t>Target_Color</t>
  </si>
  <si>
    <t>Target_Shape</t>
  </si>
  <si>
    <t>Competitor_Color</t>
  </si>
  <si>
    <t>Competitor_Shape</t>
  </si>
  <si>
    <t>Distractor1_Char</t>
  </si>
  <si>
    <t>Distractor1_Color</t>
  </si>
  <si>
    <t>Distractor1_Shape</t>
  </si>
  <si>
    <t>Distractor2_Char</t>
  </si>
  <si>
    <t>Distractor2_Color</t>
  </si>
  <si>
    <t>Distractor2_Shape</t>
  </si>
  <si>
    <t>Story_Order</t>
  </si>
  <si>
    <t>Story_Pronoun</t>
  </si>
  <si>
    <t>Story_Color</t>
  </si>
  <si>
    <t>Story_Shape</t>
  </si>
  <si>
    <t>Story_Text3</t>
  </si>
  <si>
    <t>C</t>
  </si>
  <si>
    <t>he</t>
  </si>
  <si>
    <t>she</t>
  </si>
  <si>
    <t>red</t>
  </si>
  <si>
    <t>square</t>
  </si>
  <si>
    <t>triangle</t>
  </si>
  <si>
    <t>yellow</t>
  </si>
  <si>
    <t>first</t>
  </si>
  <si>
    <t>blue</t>
  </si>
  <si>
    <t>second</t>
  </si>
  <si>
    <t>green</t>
  </si>
  <si>
    <t>FD</t>
  </si>
  <si>
    <t>FD01</t>
  </si>
  <si>
    <t>FD02</t>
  </si>
  <si>
    <t>FD03</t>
  </si>
  <si>
    <t>FD04</t>
  </si>
  <si>
    <t>FD05</t>
  </si>
  <si>
    <t>FD06</t>
  </si>
  <si>
    <t>FD07</t>
  </si>
  <si>
    <t>FD08</t>
  </si>
  <si>
    <t>FD09</t>
  </si>
  <si>
    <t>FD10</t>
  </si>
  <si>
    <t>FP</t>
  </si>
  <si>
    <t>FP01</t>
  </si>
  <si>
    <t>FP02</t>
  </si>
  <si>
    <t>FP03</t>
  </si>
  <si>
    <t>FP04</t>
  </si>
  <si>
    <t>FP05</t>
  </si>
  <si>
    <t>FP06</t>
  </si>
  <si>
    <t>FP07</t>
  </si>
  <si>
    <t>FP08</t>
  </si>
  <si>
    <t>PROMPT PRONOUN</t>
  </si>
  <si>
    <t>CHARACTER &amp; ORDER</t>
  </si>
  <si>
    <t>TARGET &amp; COMPETITOR PAIRS</t>
  </si>
  <si>
    <t>(All)</t>
  </si>
  <si>
    <t>Count</t>
  </si>
  <si>
    <t>Target</t>
  </si>
  <si>
    <t>Competitor</t>
  </si>
  <si>
    <t>Grand Total</t>
  </si>
  <si>
    <t>TARGET COLOR &amp; SHAPE</t>
  </si>
  <si>
    <t>COMPETITOR COLOR &amp; SHAPE</t>
  </si>
  <si>
    <t>Critical</t>
  </si>
  <si>
    <t>Filler: Wrong Description</t>
  </si>
  <si>
    <t>Filler: Wrong Pronoun</t>
  </si>
  <si>
    <t>Trials</t>
  </si>
  <si>
    <t/>
  </si>
  <si>
    <t>Character</t>
  </si>
  <si>
    <t>Shape</t>
  </si>
  <si>
    <t>Char_Set</t>
  </si>
  <si>
    <t>Pronouns</t>
  </si>
  <si>
    <t>Image</t>
  </si>
  <si>
    <t>Name</t>
  </si>
  <si>
    <t>A</t>
  </si>
  <si>
    <t>B</t>
  </si>
  <si>
    <t>D</t>
  </si>
  <si>
    <t>HT3</t>
  </si>
  <si>
    <t>HT2</t>
  </si>
  <si>
    <t>ST2</t>
  </si>
  <si>
    <t>ST3</t>
  </si>
  <si>
    <t>L01</t>
  </si>
  <si>
    <t>L02</t>
  </si>
  <si>
    <t>L03</t>
  </si>
  <si>
    <t>L04</t>
  </si>
  <si>
    <t>CHARACTER LISTS</t>
  </si>
  <si>
    <t>NAME &amp; PRONOUNS</t>
  </si>
  <si>
    <t>AD</t>
  </si>
  <si>
    <t>AC</t>
  </si>
  <si>
    <t>BD</t>
  </si>
  <si>
    <t>LIST &amp; TRIAL INFO</t>
  </si>
  <si>
    <t>TARGET</t>
  </si>
  <si>
    <t>DISTRACTORS</t>
  </si>
  <si>
    <t>SHAPES &amp; COLORS</t>
  </si>
  <si>
    <t>List</t>
  </si>
  <si>
    <t>Trial_ID</t>
  </si>
  <si>
    <t>Target_Name</t>
  </si>
  <si>
    <t>Competitor_Name</t>
  </si>
  <si>
    <t>Distractor1_Pronoun</t>
  </si>
  <si>
    <t>Distractor1_Image</t>
  </si>
  <si>
    <t>Distractor2_Image</t>
  </si>
  <si>
    <t>Story_Code</t>
  </si>
  <si>
    <t>Order</t>
  </si>
  <si>
    <t>Story_Text1</t>
  </si>
  <si>
    <t>Story_Audio1</t>
  </si>
  <si>
    <t>Story_Text2</t>
  </si>
  <si>
    <t>Story_Audio2</t>
  </si>
  <si>
    <t>Story_Audio3</t>
  </si>
  <si>
    <t>Story_Text4</t>
  </si>
  <si>
    <t>CR</t>
  </si>
  <si>
    <t>CR01</t>
  </si>
  <si>
    <t>CR02</t>
  </si>
  <si>
    <t>CR03</t>
  </si>
  <si>
    <t>CR04</t>
  </si>
  <si>
    <t>CR05</t>
  </si>
  <si>
    <t>CR06</t>
  </si>
  <si>
    <t>CR07</t>
  </si>
  <si>
    <t>CR08</t>
  </si>
  <si>
    <t>CR09</t>
  </si>
  <si>
    <t>CR10</t>
  </si>
  <si>
    <t>CR11</t>
  </si>
  <si>
    <t>CR12</t>
  </si>
  <si>
    <t>CR13</t>
  </si>
  <si>
    <t>CR14</t>
  </si>
  <si>
    <t>CR15</t>
  </si>
  <si>
    <t>CR16</t>
  </si>
  <si>
    <t>CR17</t>
  </si>
  <si>
    <t>CR18</t>
  </si>
  <si>
    <t>CR19</t>
  </si>
  <si>
    <t>CR20</t>
  </si>
  <si>
    <t>CR21</t>
  </si>
  <si>
    <t>CR22</t>
  </si>
  <si>
    <t>CR23</t>
  </si>
  <si>
    <t>CR24</t>
  </si>
  <si>
    <t>CR25</t>
  </si>
  <si>
    <t>CR26</t>
  </si>
  <si>
    <t>CR27</t>
  </si>
  <si>
    <t>CR28</t>
  </si>
  <si>
    <t>CR29</t>
  </si>
  <si>
    <t>CR30</t>
  </si>
  <si>
    <t>CR31</t>
  </si>
  <si>
    <t>CR32</t>
  </si>
  <si>
    <t>CR33</t>
  </si>
  <si>
    <t>CR34</t>
  </si>
  <si>
    <t>CR35</t>
  </si>
  <si>
    <t>CR36</t>
  </si>
  <si>
    <t>CR37</t>
  </si>
  <si>
    <t>CR38</t>
  </si>
  <si>
    <t>CR39</t>
  </si>
  <si>
    <t>CR40</t>
  </si>
  <si>
    <t>CR41</t>
  </si>
  <si>
    <t>CR42</t>
  </si>
  <si>
    <t>CR43</t>
  </si>
  <si>
    <t>CR44</t>
  </si>
  <si>
    <t>CR45</t>
  </si>
  <si>
    <t>CR46</t>
  </si>
  <si>
    <t>CR47</t>
  </si>
  <si>
    <t>CR48</t>
  </si>
  <si>
    <t>CR49</t>
  </si>
  <si>
    <t>CR50</t>
  </si>
  <si>
    <t>CR51</t>
  </si>
  <si>
    <t>CR52</t>
  </si>
  <si>
    <t>CR53</t>
  </si>
  <si>
    <t>CR54</t>
  </si>
  <si>
    <t>CR55</t>
  </si>
  <si>
    <t>CR56</t>
  </si>
  <si>
    <t>CR57</t>
  </si>
  <si>
    <t>CR58</t>
  </si>
  <si>
    <t>CR59</t>
  </si>
  <si>
    <t>CR60</t>
  </si>
  <si>
    <t>CR61</t>
  </si>
  <si>
    <t>CR62</t>
  </si>
  <si>
    <t>CR63</t>
  </si>
  <si>
    <t>CR64</t>
  </si>
  <si>
    <t>CR65</t>
  </si>
  <si>
    <t>CR66</t>
  </si>
  <si>
    <t>CR67</t>
  </si>
  <si>
    <t>CR68</t>
  </si>
  <si>
    <t>CR69</t>
  </si>
  <si>
    <t>CR70</t>
  </si>
  <si>
    <t>CR71</t>
  </si>
  <si>
    <t>CR72</t>
  </si>
  <si>
    <t>CR73</t>
  </si>
  <si>
    <t>CR74</t>
  </si>
  <si>
    <t>CR75</t>
  </si>
  <si>
    <t>CR76</t>
  </si>
  <si>
    <t>CR77</t>
  </si>
  <si>
    <t>CR78</t>
  </si>
  <si>
    <t>CR79</t>
  </si>
  <si>
    <t>CR80</t>
  </si>
  <si>
    <t>CR81</t>
  </si>
  <si>
    <t>CR82</t>
  </si>
  <si>
    <t>CR83</t>
  </si>
  <si>
    <t>CR84</t>
  </si>
  <si>
    <t>CR85</t>
  </si>
  <si>
    <t>CR86</t>
  </si>
  <si>
    <t>CR87</t>
  </si>
  <si>
    <t>CR88</t>
  </si>
  <si>
    <t>CR89</t>
  </si>
  <si>
    <t>CR90</t>
  </si>
  <si>
    <t>CR91</t>
  </si>
  <si>
    <t>CR92</t>
  </si>
  <si>
    <t>CR93</t>
  </si>
  <si>
    <t>CR94</t>
  </si>
  <si>
    <t>CR95</t>
  </si>
  <si>
    <t>CR96</t>
  </si>
  <si>
    <t>COMPETITOR</t>
  </si>
  <si>
    <t>Story_Names</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</si>
  <si>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</si>
  <si>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</si>
  <si>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</si>
  <si>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</si>
  <si>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</si>
  <si>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</si>
  <si>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</si>
  <si>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</si>
  <si>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</si>
  <si>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</si>
  <si>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</si>
  <si>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</si>
  <si>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</si>
  <si>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</si>
  <si>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</si>
  <si>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</si>
  <si>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</si>
  <si>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</si>
  <si>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</si>
  <si>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</si>
  <si>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</si>
  <si>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</si>
  <si>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</si>
  <si>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</si>
  <si>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</si>
  <si>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</si>
  <si>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</si>
  <si>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</si>
  <si>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</si>
  <si>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</si>
  <si>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</si>
  <si>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</si>
  <si>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</si>
  <si>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</si>
  <si>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</si>
  <si>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</si>
  <si>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</si>
  <si>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</si>
  <si>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</si>
  <si>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</si>
  <si>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</si>
  <si>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</si>
  <si>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</si>
  <si>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</si>
  <si>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Total</t>
  </si>
  <si>
    <t>STORY &amp; PRONOUN</t>
  </si>
  <si>
    <t>STORY INTRO VERSIONS</t>
  </si>
  <si>
    <t>Story Order</t>
  </si>
  <si>
    <t>STORY ORDER</t>
  </si>
  <si>
    <t>First</t>
  </si>
  <si>
    <t>Second</t>
  </si>
  <si>
    <t>Target_Name is painting a portrait of Competitor_Name</t>
  </si>
  <si>
    <t>Competitor_Name is painting a portrait of Target_Name</t>
  </si>
  <si>
    <t>and some paint is spilling on the floor</t>
  </si>
  <si>
    <t>and the painting looks amazing</t>
  </si>
  <si>
    <t>Target_Name is playing the cello for Competitor_Name</t>
  </si>
  <si>
    <t>Competitor_Name is playing the cello for Target_Name</t>
  </si>
  <si>
    <t>as the telephone is ringing</t>
  </si>
  <si>
    <t>but it doesn't look like anyone is going to answer the phone</t>
  </si>
  <si>
    <t>Target_Name is making a salad for Competitor_Name</t>
  </si>
  <si>
    <t>Competitor_Name is making a salad for Target_Name</t>
  </si>
  <si>
    <t>while a pot is boiling on the stove</t>
  </si>
  <si>
    <t>and it looks like dinner is almost ready</t>
  </si>
  <si>
    <t>Target_Name is walking over to Competitor_Name</t>
  </si>
  <si>
    <t>Competitor_Name is walking over to Target_Name</t>
  </si>
  <si>
    <t>and a broken radio is lying on the ground</t>
  </si>
  <si>
    <t>but it doesn't look like the radio can be fixed</t>
  </si>
  <si>
    <t>Target_Name is picking up Competitor_Name from school</t>
  </si>
  <si>
    <t>Competitor_Name is picking up Target_Name from school</t>
  </si>
  <si>
    <t>as the bell is ringing</t>
  </si>
  <si>
    <t>and the bell is very loud</t>
  </si>
  <si>
    <t>Target_Name is bringing some mail to Competitor_Name</t>
  </si>
  <si>
    <t>Competitor_Name is bringing some mail to Target_Name</t>
  </si>
  <si>
    <t>as a violent storm is beginning</t>
  </si>
  <si>
    <t>and it looks like a bad day to go outside</t>
  </si>
  <si>
    <t>Target_Name is doing a dance for Competitor_Name</t>
  </si>
  <si>
    <t>Competitor_Name is doing a dance for Target_Name</t>
  </si>
  <si>
    <t>while the music is blasting out of a record player</t>
  </si>
  <si>
    <t>and the chandelier is shaking from all the noise</t>
  </si>
  <si>
    <t>Target_Name is taking a picture of Competitor_Name</t>
  </si>
  <si>
    <t>Competitor_Name is taking a picture of Target_Name</t>
  </si>
  <si>
    <t>next to the Eiffel Tower</t>
  </si>
  <si>
    <t>and the tower is lit up at night</t>
  </si>
  <si>
    <t>Target_Name is playing golf with Competitor_Name</t>
  </si>
  <si>
    <t>Competitor_Name is playing golf with Target_Name</t>
  </si>
  <si>
    <t>as the sun is shining overhead</t>
  </si>
  <si>
    <t>and the grass is very green</t>
  </si>
  <si>
    <t>Target_Name is floating over to Competitor_Name</t>
  </si>
  <si>
    <t>Competitor_Name is floating over to Target_Name</t>
  </si>
  <si>
    <t>while an airplane is flying overhead</t>
  </si>
  <si>
    <t>and it looks like everyone needs more sunscreen</t>
  </si>
  <si>
    <t>Target_Name is singing to Competitor_Name</t>
  </si>
  <si>
    <t>Competitor_Name is singing to Target_Name</t>
  </si>
  <si>
    <t>and there's a big disco ball overhead</t>
  </si>
  <si>
    <t>and all the colored lights look fun</t>
  </si>
  <si>
    <t>Target_Name is showing a happy birthday sign to Competitor_Name</t>
  </si>
  <si>
    <t>Competitor_Name is showing a happy birthday sign to Target_Name</t>
  </si>
  <si>
    <t xml:space="preserve">while some balloons are floating up to the ceiling </t>
  </si>
  <si>
    <t>and it looks like the party is starting</t>
  </si>
  <si>
    <t>Target_Name is surfing at the beach with Competitor_Name</t>
  </si>
  <si>
    <t>Competitor_Name is surfing at the beach with Target_Name</t>
  </si>
  <si>
    <t>and a crab is scuttling by</t>
  </si>
  <si>
    <t>and the waves keep getting bigger</t>
  </si>
  <si>
    <t>Target_Name is racing toward Competitor_Name</t>
  </si>
  <si>
    <t>Competitor_Name is racing toward Target_Name</t>
  </si>
  <si>
    <t>while a house is burning down</t>
  </si>
  <si>
    <t>and it sounds like the fire truck is coming</t>
  </si>
  <si>
    <t>Target_Name is looking at Competitor_Name</t>
  </si>
  <si>
    <t>Competitor_Name is looking at Target_Name</t>
  </si>
  <si>
    <t>as the train whistle is blowing loudly</t>
  </si>
  <si>
    <t>but the whistle is too loud to hear anything</t>
  </si>
  <si>
    <t>Target_Name is skateboarding toward Competitor_Name</t>
  </si>
  <si>
    <t>Competitor_Name is skateboarding toward Target_Name</t>
  </si>
  <si>
    <t>as a car is speeding down the road</t>
  </si>
  <si>
    <t>and it looks like there might be an accident</t>
  </si>
  <si>
    <t>Target_Name is singing a song to Competitor_Name</t>
  </si>
  <si>
    <t>Competitor_Name is singing a song to Target_Name</t>
  </si>
  <si>
    <t>as the moon is high in the sky</t>
  </si>
  <si>
    <t>and it sounds like the song is almost over</t>
  </si>
  <si>
    <t>Target_Name is rollerblading towards Competitor_Name</t>
  </si>
  <si>
    <t>Competitor_Name is rollerblading towards Target_Name</t>
  </si>
  <si>
    <t>while several birds fly overhead</t>
  </si>
  <si>
    <t>but it looks very easy to fall down</t>
  </si>
  <si>
    <t>Target_Name is trying to teach some algebra to Competitor_Name</t>
  </si>
  <si>
    <t>Competitor_Name is trying to teach some algebra to Target_Name</t>
  </si>
  <si>
    <t>as the clock reads three</t>
  </si>
  <si>
    <t>and it appears that the lecture is about to end</t>
  </si>
  <si>
    <t>Target_Name is shouting at Competitor_Name</t>
  </si>
  <si>
    <t>Competitor_Name is shouting at Target_Name</t>
  </si>
  <si>
    <t>while a shooting star streaks across the sky</t>
  </si>
  <si>
    <t>but it looks like an argument has started</t>
  </si>
  <si>
    <t>Target_Name is carrying a cake to Competitor_Name</t>
  </si>
  <si>
    <t>Competitor_Name is carrying a cake to Target_Name</t>
  </si>
  <si>
    <t>as the refridgerator starts to hum</t>
  </si>
  <si>
    <t>and it looks like the cake is fresh out of the oven</t>
  </si>
  <si>
    <t>Target_Name is filming a video for Competitor_Name</t>
  </si>
  <si>
    <t>Competitor_Name is filming a video for Target_Name</t>
  </si>
  <si>
    <t>as clouds start to cover up the sun</t>
  </si>
  <si>
    <t>but it looks like it might start to rain soon</t>
  </si>
  <si>
    <t>Target_Name is talking to Competitor_Name</t>
  </si>
  <si>
    <t>Competitor_Name is talking to Target_Name</t>
  </si>
  <si>
    <t>while a spotlight is shining overhead</t>
  </si>
  <si>
    <t>and it looks like rehearsal just started</t>
  </si>
  <si>
    <t>Target_Name is skiing with Competitor_Name</t>
  </si>
  <si>
    <t>Competitor_Name is skiing with Target_Name</t>
  </si>
  <si>
    <t>and snow is falling from the sky</t>
  </si>
  <si>
    <t>and it looks like everyone might be cold</t>
  </si>
  <si>
    <t>Target_Name is dancing with Competitor_Name</t>
  </si>
  <si>
    <t>Competitor_Name is dancing with Target_Name</t>
  </si>
  <si>
    <t>while a pinata is hanging overhead</t>
  </si>
  <si>
    <t>and everyone at the party is having fun</t>
  </si>
  <si>
    <t>Target_Name is bringing some balloons to Competitor_Name</t>
  </si>
  <si>
    <t>Competitor_Name is bringing some balloons to Target_Name</t>
  </si>
  <si>
    <t>while bright flowers are sitting in the window</t>
  </si>
  <si>
    <t>and it must be someone's birthday</t>
  </si>
  <si>
    <t>Target_Name is walking with Competitor_Name</t>
  </si>
  <si>
    <t>Competitor_Name is walking with Target_Name</t>
  </si>
  <si>
    <t>and the clock is about to ring 3 o'clock</t>
  </si>
  <si>
    <t>and it seems like class will be starting soon</t>
  </si>
  <si>
    <t>Target_Name is flying on a broom above Competitor_Name</t>
  </si>
  <si>
    <t>Competitor_Name is flying on a broom above Target_Name</t>
  </si>
  <si>
    <t>while a bat flutters through the air</t>
  </si>
  <si>
    <t>and it looks like it is Halloween</t>
  </si>
  <si>
    <t>Target_Name is playing basketball with Competitor_Name</t>
  </si>
  <si>
    <t xml:space="preserve">Competitor_Name is playing basketball with Target_Name </t>
  </si>
  <si>
    <t>as the scoreboard shows the time winding down</t>
  </si>
  <si>
    <t>and the game appears to be one-sided</t>
  </si>
  <si>
    <t>Target_Name is playing the violin for Competitor_Name</t>
  </si>
  <si>
    <t>Competitor_Name is playing the violin for Target_Name</t>
  </si>
  <si>
    <t>while the sun is shining brightly</t>
  </si>
  <si>
    <t>and it looks like the song is being played well</t>
  </si>
  <si>
    <t>Target_Name is practicing soccer with Competitor_Name</t>
  </si>
  <si>
    <t>Competitor_Name is practicing soccer with Target_Name</t>
  </si>
  <si>
    <t>as a bird flies overhead</t>
  </si>
  <si>
    <t>and it looks like the ball just missed the net</t>
  </si>
  <si>
    <t>Target_Name is cheering on Competitor_Name</t>
  </si>
  <si>
    <t>Competitor_Name is cheering on Target_Name</t>
  </si>
  <si>
    <t>as the wind is blowing some leaves</t>
  </si>
  <si>
    <t>and it looks like a race is about to start</t>
  </si>
  <si>
    <t>Target_Name is calling Competitor_Name</t>
  </si>
  <si>
    <t>Competitor_Name is calling Target_Name</t>
  </si>
  <si>
    <t>while a cat is walking by</t>
  </si>
  <si>
    <t>and it looks like the cat is very friendly</t>
  </si>
  <si>
    <t>Target_Name is buying a gift for Competitor_Name</t>
  </si>
  <si>
    <t>Competitor_Name is buying a gift for Target_Name</t>
  </si>
  <si>
    <t>but it is almost lunchtime</t>
  </si>
  <si>
    <t>and there might not be a chance to buy the gift today</t>
  </si>
  <si>
    <t>Target_Name is swimming towards Competitor_Name</t>
  </si>
  <si>
    <t>Competitor_Name is swimming towards Target_Name</t>
  </si>
  <si>
    <t>and a goose is swimming nearby</t>
  </si>
  <si>
    <t>and it is a beautiful sunny day</t>
  </si>
  <si>
    <t>Target_Name is scuba diving with Competitor_Name</t>
  </si>
  <si>
    <t>Competitor_Name is scuba diving with Target_Name</t>
  </si>
  <si>
    <t>and a big fish just came out of nowhere</t>
  </si>
  <si>
    <t>and it looks like there are a lot more fish about to come by</t>
  </si>
  <si>
    <t>Target_Name is looking for Competitor_Name</t>
  </si>
  <si>
    <t>Competitor_Name is looking for Target_Name</t>
  </si>
  <si>
    <t xml:space="preserve">and it looks like it's about to rain </t>
  </si>
  <si>
    <t>and it's past time to get inside</t>
  </si>
  <si>
    <t>Target_Name is exercising with Competitor_Name</t>
  </si>
  <si>
    <t>Competitor_Name is exercising with Target_Name</t>
  </si>
  <si>
    <t>and the time is going by really fast</t>
  </si>
  <si>
    <t>but the gym is about to close</t>
  </si>
  <si>
    <t>Target_Name is taking a selfie with Competitor_Name</t>
  </si>
  <si>
    <t>Competitor_Name is taking a selfie with Target_Name</t>
  </si>
  <si>
    <t>and the room is kind of dark</t>
  </si>
  <si>
    <t>but the picture is coming out ok</t>
  </si>
  <si>
    <t>Target_Name is bringing a coffee to Competitor_Name</t>
  </si>
  <si>
    <t>Competitor_Name is bringing a coffee to Target_Name</t>
  </si>
  <si>
    <t>since it's very early in the morning</t>
  </si>
  <si>
    <t>and it looks like it's almost 6am</t>
  </si>
  <si>
    <t>Target_Name is reading to Competitor_Name</t>
  </si>
  <si>
    <t>Competitor_Name is reading to Target_Name</t>
  </si>
  <si>
    <t>and the story is almost over</t>
  </si>
  <si>
    <t>and it sounds like the story is a new favorite</t>
  </si>
  <si>
    <t>Target_Name is sending a text to Competitor_Name</t>
  </si>
  <si>
    <t>Competitor_Name is sending a text to Target_Name</t>
  </si>
  <si>
    <t>as the battery is about to die</t>
  </si>
  <si>
    <t>but it looks like the text still sent</t>
  </si>
  <si>
    <t>Target_Name is getting a chair for Competitor_Name</t>
  </si>
  <si>
    <t>Competitor_Name is getting a chair for Target_Name</t>
  </si>
  <si>
    <t>because the wait will be a while</t>
  </si>
  <si>
    <t>but it looks like the wait will be worth it</t>
  </si>
  <si>
    <t>Target_Name is showing a picture to Competitor_Name</t>
  </si>
  <si>
    <t>Competitor_Name is showing a picture to Target_Name</t>
  </si>
  <si>
    <t>while the dog is coming over</t>
  </si>
  <si>
    <t>and the dog is just as cute as in the picture</t>
  </si>
  <si>
    <t>S45</t>
  </si>
  <si>
    <t>Target_Name is explaining the game to Competitor_Name</t>
  </si>
  <si>
    <t>Competitor_Name is explaining the game to Target_Name</t>
  </si>
  <si>
    <t>since it's kind of complicated</t>
  </si>
  <si>
    <t>and it looks like the game will be fun</t>
  </si>
  <si>
    <t>S46</t>
  </si>
  <si>
    <t>Target_Name is giving flowers to Competitor_Name</t>
  </si>
  <si>
    <t>Competitor_Name is giving flowers to Target_Name</t>
  </si>
  <si>
    <t>after the show is over</t>
  </si>
  <si>
    <t>and all the performers were talented</t>
  </si>
  <si>
    <t>S47</t>
  </si>
  <si>
    <t>Target_Name is driving away from Competitor_Name</t>
  </si>
  <si>
    <t>Competitor_Name is driving away from Target_Name</t>
  </si>
  <si>
    <t>while the sun is starting to set</t>
  </si>
  <si>
    <t>and it looks like it's a long drive home</t>
  </si>
  <si>
    <t>S48</t>
  </si>
  <si>
    <t>Target_Name is playing a video game with Competitor_Name</t>
  </si>
  <si>
    <t>Competitor_Name is playing a video game with Target_Name</t>
  </si>
  <si>
    <t>and it's starting to get late</t>
  </si>
  <si>
    <t>but the final level hasn't been beaten yet</t>
  </si>
  <si>
    <t>Story Code</t>
  </si>
  <si>
    <t>Distractor2_Pronoun</t>
  </si>
  <si>
    <t>Name_Pair</t>
  </si>
  <si>
    <t>AUDIO FILES</t>
  </si>
  <si>
    <t>STORY</t>
  </si>
  <si>
    <t>he's standing in a red triangle</t>
  </si>
  <si>
    <t>he's standing in a red square</t>
  </si>
  <si>
    <t>he's standing in a yellow square</t>
  </si>
  <si>
    <t>he's standing in a yellow triangle</t>
  </si>
  <si>
    <t>he's standing in a green square</t>
  </si>
  <si>
    <t>he's standing in a green triangle</t>
  </si>
  <si>
    <t>he's standing in a blue square</t>
  </si>
  <si>
    <t>he's standing in a blue triangle</t>
  </si>
  <si>
    <t>she's standing in a red square</t>
  </si>
  <si>
    <t>she's standing in a red triangle</t>
  </si>
  <si>
    <t>she's standing in a yellow square</t>
  </si>
  <si>
    <t>she's standing in a yellow triangle</t>
  </si>
  <si>
    <t>she's standing in a green square</t>
  </si>
  <si>
    <t>she's standing in a green triangle</t>
  </si>
  <si>
    <t>she's standing in a blue square</t>
  </si>
  <si>
    <t>she's standing in a blue triangle</t>
  </si>
  <si>
    <t>they're standing in a red square</t>
  </si>
  <si>
    <t>they're standing in a red triangle</t>
  </si>
  <si>
    <t>they're standing in a yellow square</t>
  </si>
  <si>
    <t>they're standing in a yellow triangle</t>
  </si>
  <si>
    <t>they're standing in a green square</t>
  </si>
  <si>
    <t>they're standing in a green triangle</t>
  </si>
  <si>
    <t>they're standing in a blue square</t>
  </si>
  <si>
    <t>they're standing in a blue triangle</t>
  </si>
  <si>
    <t>NAME PAIRS</t>
  </si>
  <si>
    <t>PRONOUNS &amp; IMAGE</t>
  </si>
  <si>
    <t>D1</t>
  </si>
  <si>
    <t>D2</t>
  </si>
  <si>
    <t>TRIAL INFO</t>
  </si>
  <si>
    <t>VLookup</t>
  </si>
  <si>
    <t>IMAGE &amp; NAME</t>
  </si>
  <si>
    <t>AB/BA</t>
  </si>
  <si>
    <t>AC/CA</t>
  </si>
  <si>
    <t>AD/DA</t>
  </si>
  <si>
    <t>BC/CB</t>
  </si>
  <si>
    <t>BD/DB</t>
  </si>
  <si>
    <t>CD/DC</t>
  </si>
  <si>
    <t>Total Trials</t>
  </si>
  <si>
    <t>(Multiple Items)</t>
  </si>
  <si>
    <t>New</t>
  </si>
  <si>
    <t>Not using</t>
  </si>
  <si>
    <t>Mean</t>
  </si>
  <si>
    <t>Modified</t>
  </si>
  <si>
    <t>SD</t>
  </si>
  <si>
    <t>ID ProGradient</t>
  </si>
  <si>
    <t>P1 ProGradient</t>
  </si>
  <si>
    <t>Syllables ProGradient</t>
  </si>
  <si>
    <t>P1</t>
  </si>
  <si>
    <t>Syllables between Names</t>
  </si>
  <si>
    <t>P2 ProGradient</t>
  </si>
  <si>
    <t>P2</t>
  </si>
  <si>
    <t>Syllables between 2nd-mention and pronoun</t>
  </si>
  <si>
    <t>P3 ProGradient</t>
  </si>
  <si>
    <t>P3</t>
  </si>
  <si>
    <t>P4 ProGradient</t>
  </si>
  <si>
    <t>P4</t>
  </si>
  <si>
    <t>Syllables after shape</t>
  </si>
  <si>
    <t>01</t>
  </si>
  <si>
    <t>Mickey is painting a portrait of Minnie</t>
  </si>
  <si>
    <t>and some paint is spilling on the floor.</t>
  </si>
  <si>
    <t>S/he's standing in a blue square/triangle</t>
  </si>
  <si>
    <t>and it looks like they're having  fun.</t>
  </si>
  <si>
    <t>02</t>
  </si>
  <si>
    <t>Daisy is playing the cello for Donald</t>
  </si>
  <si>
    <t>as the telephone is ringing.</t>
  </si>
  <si>
    <t>S/he's standing in a yellow square/triangle</t>
  </si>
  <si>
    <t>but it doesn't look like anyone is going to answer THE PHONE.</t>
  </si>
  <si>
    <t>03</t>
  </si>
  <si>
    <t>Mickey is making a salad for Minnie</t>
  </si>
  <si>
    <t>while a pot is boiling on the stove.</t>
  </si>
  <si>
    <t>S/he's standing in a green square/triangle</t>
  </si>
  <si>
    <t>and it looks like they're making dinner.</t>
  </si>
  <si>
    <t>04</t>
  </si>
  <si>
    <t>Mickey is walking over to Daisy</t>
  </si>
  <si>
    <t>and a broken radio is lying on the ground.</t>
  </si>
  <si>
    <t>but it doesn't look like THE RADIO can be fixed.</t>
  </si>
  <si>
    <t>05</t>
  </si>
  <si>
    <t>Mickey is picking up Daisy from school</t>
  </si>
  <si>
    <t>as the bell is ringing.</t>
  </si>
  <si>
    <t>and it looks like they're going directly to the bowling alley.</t>
  </si>
  <si>
    <t>06</t>
  </si>
  <si>
    <t>Donald is bringing some mail to Minnie</t>
  </si>
  <si>
    <t>as a violent storm is beginning.</t>
  </si>
  <si>
    <t>and it looks like they're both going to need AN UMBRELLA.</t>
  </si>
  <si>
    <t>07</t>
  </si>
  <si>
    <t>Minnie is doing a dance for Donald</t>
  </si>
  <si>
    <t>while the music is blasting out of a record player.</t>
  </si>
  <si>
    <t>S/he's standing in a red square/triangle</t>
  </si>
  <si>
    <t>and the chandelier is shaking from all the noise.</t>
  </si>
  <si>
    <t>08</t>
  </si>
  <si>
    <t>Minnie is taking a picture of Donald</t>
  </si>
  <si>
    <t>next to the Eiffel Tower.</t>
  </si>
  <si>
    <t>and it looks like they're visiting Paris.</t>
  </si>
  <si>
    <t>09</t>
  </si>
  <si>
    <t>Daisy is playing golf with Donald</t>
  </si>
  <si>
    <t>as the sun is shining overhead.</t>
  </si>
  <si>
    <t>and it looks like they are playing in a golf tournament.</t>
  </si>
  <si>
    <t>Minnie is floating over to Donald</t>
  </si>
  <si>
    <t>while an airplane is flying overhead.</t>
  </si>
  <si>
    <t>and it looks like they're at the pool.</t>
  </si>
  <si>
    <t>Daisy is singing to Mickey</t>
  </si>
  <si>
    <t>and there's a big disco ball overhead.</t>
  </si>
  <si>
    <t>and it looks like they're at the disco.</t>
  </si>
  <si>
    <t>Mickey is showing a happy birthday sign to Daisy</t>
  </si>
  <si>
    <t xml:space="preserve">while some balloons are floating up to the ceiling. </t>
  </si>
  <si>
    <t>and it looks like they're going to have a party.</t>
  </si>
  <si>
    <t>Minnie is surfing at the beach with Mickey</t>
  </si>
  <si>
    <t>and a crab is scuttling by.</t>
  </si>
  <si>
    <t>and it looks like they're having a great time.</t>
  </si>
  <si>
    <t>Mickey is racing toward Minnie</t>
  </si>
  <si>
    <t>while a house is burning down.</t>
  </si>
  <si>
    <t>and it looks like they're going to fight the fire.</t>
  </si>
  <si>
    <t>Minnie is looking at Donald</t>
  </si>
  <si>
    <t>as the train whistle is blowing loudly.</t>
  </si>
  <si>
    <t>but the whistle is too loud to hear anything.</t>
  </si>
  <si>
    <t>Donald is skateboarding toward Minnie</t>
  </si>
  <si>
    <t>as a car is speeding down the road.</t>
  </si>
  <si>
    <t>and it looks like there might be an accident.</t>
  </si>
  <si>
    <t>Minnie is singing a song to Donald</t>
  </si>
  <si>
    <t>as the moon is high in the sky.</t>
  </si>
  <si>
    <t>and it seems like they're both enjoying the song.</t>
  </si>
  <si>
    <t>Daisy is rollerblading towards Mickey</t>
  </si>
  <si>
    <t>while several birds fly overhead.</t>
  </si>
  <si>
    <t>and it appears that they might collide soon.</t>
  </si>
  <si>
    <t>Mickey is trying to teach some algebra to Daisy</t>
  </si>
  <si>
    <t>as the clock reads three.</t>
  </si>
  <si>
    <t>and it appears that the lecture is about to end.</t>
  </si>
  <si>
    <t>Donald is shouting at Daisy</t>
  </si>
  <si>
    <t>while a shooting star streaks across the sky.</t>
  </si>
  <si>
    <t>but it looks like they are having an argument.</t>
  </si>
  <si>
    <t>Minnie is carrying a cake to Mickey</t>
  </si>
  <si>
    <t>as the refridgerator starts to hum.</t>
  </si>
  <si>
    <t>and it looks like the cake is fresh out of the oven.</t>
  </si>
  <si>
    <t>Donald is filming a video for Minnie</t>
  </si>
  <si>
    <t>as clouds start to cover up the sun.</t>
  </si>
  <si>
    <t>but it looks like it might start to rain soon.</t>
  </si>
  <si>
    <t>Mickey is talking to Minnie</t>
  </si>
  <si>
    <t>while a spotlight is shining overhead.</t>
  </si>
  <si>
    <t xml:space="preserve">S/he's standing in a blue square/triangle </t>
  </si>
  <si>
    <t>and it looks like they're rehearsing a scene.</t>
  </si>
  <si>
    <t>Daisy is skiing with Donald</t>
  </si>
  <si>
    <t>and snow is falling from the sky.</t>
  </si>
  <si>
    <t>and it looks like they might be cold.</t>
  </si>
  <si>
    <t>Daisy is dancing with Donald</t>
  </si>
  <si>
    <t>while a pinata is hanging overhead.</t>
  </si>
  <si>
    <t>and it looks like they are in Mexico.</t>
  </si>
  <si>
    <t>Mickey is bringing some balloons to Daisy</t>
  </si>
  <si>
    <t>while bright flowers are sitting in the window.</t>
  </si>
  <si>
    <t>and they might be celebrating a birthday.</t>
  </si>
  <si>
    <t>Donald is walking with Minnie</t>
  </si>
  <si>
    <t>and the clock is about to ring 3 o'clock.</t>
  </si>
  <si>
    <t>and it looks like they might be going to class.</t>
  </si>
  <si>
    <t>Daisy is flying on a broom above Donald</t>
  </si>
  <si>
    <t>while a bat flutters through the air.</t>
  </si>
  <si>
    <t>and it looks like it is Halloween.</t>
  </si>
  <si>
    <t>Donald is playing basketball with Daisy</t>
  </si>
  <si>
    <t>as the scoreboard shows the time winding down.</t>
  </si>
  <si>
    <t>and the game appears to be one-sided.</t>
  </si>
  <si>
    <t>Minnie is playing the violin for Mickey</t>
  </si>
  <si>
    <t>while the sun is shining brightly.</t>
  </si>
  <si>
    <t>and it looks like the song is being played well.</t>
  </si>
  <si>
    <t>Mickey is practicing soccer with Minnie</t>
  </si>
  <si>
    <t>as a bird flys overhead.</t>
  </si>
  <si>
    <t>and they both seem to be athletically talented.</t>
  </si>
  <si>
    <t>Minnie is cheering on Donald</t>
  </si>
  <si>
    <t>as the wind is blowing some leaves.</t>
  </si>
  <si>
    <t>and it looks like a race is about to start.</t>
  </si>
  <si>
    <t>Mickey is phoning Daisy</t>
  </si>
  <si>
    <t>and it looks like they're going to pet the cat</t>
  </si>
  <si>
    <t>Mickey is buying a gift for Minnie</t>
  </si>
  <si>
    <t>AND there might not be a chance to buy the gift TODAY.</t>
  </si>
  <si>
    <t>Donald is swimming towards Daisy</t>
  </si>
  <si>
    <t>and it is a beautiful sunny day.</t>
  </si>
  <si>
    <t>Donald is scuba diving with Minnie</t>
  </si>
  <si>
    <t>Minnie is looking for Mickey</t>
  </si>
  <si>
    <t>and they better get inside soon before they get wet</t>
  </si>
  <si>
    <t>Minnie is PHONING Donald</t>
  </si>
  <si>
    <t>as there's a big party to be planned</t>
  </si>
  <si>
    <t>the party isn't ready yet so they need to go to the store</t>
  </si>
  <si>
    <t>Daisy is playing basketball with Donald</t>
  </si>
  <si>
    <t>and there's huge lights lighting up the court</t>
  </si>
  <si>
    <t>the game is competitive and there's a huge crowd watching</t>
  </si>
  <si>
    <t>Daisy is exercizing with Mickey</t>
  </si>
  <si>
    <t xml:space="preserve">and they both hope to get really fit </t>
  </si>
  <si>
    <t>Target_Name is whispering to Competitor_Name</t>
  </si>
  <si>
    <t>as the movie is starting</t>
  </si>
  <si>
    <t>and everyone is quieting down</t>
  </si>
  <si>
    <t>Competitor_Name is whispering to Target_Name</t>
  </si>
  <si>
    <t>Target_Name is throwing the ball to Competitor_Name</t>
  </si>
  <si>
    <t>while the dog is getting excited</t>
  </si>
  <si>
    <t>and the dog caught the ball instead</t>
  </si>
  <si>
    <t>Competitor_Name is throwing the ball to Target_Name</t>
  </si>
  <si>
    <t>Target_Name is starting a video call with Competitor_Name</t>
  </si>
  <si>
    <t>but the connection is kind of slow</t>
  </si>
  <si>
    <t xml:space="preserve">and it's great to see each other </t>
  </si>
  <si>
    <t>Competitor_Name is starting a video call with Target_Name</t>
  </si>
  <si>
    <t>Target_Name is passing a blanket to Competitor_Name</t>
  </si>
  <si>
    <t>because the room is cold</t>
  </si>
  <si>
    <t>and everyone is comfortable now</t>
  </si>
  <si>
    <t>Competitor_Name is passing a blanket to Target_Name</t>
  </si>
  <si>
    <t>Target_Name is making a smoothie for Competitor_Name</t>
  </si>
  <si>
    <t>before it's time to leave</t>
  </si>
  <si>
    <t>and it's hard to hear above the blender</t>
  </si>
  <si>
    <t>Competitor_Name is making a smoothie for Target_Name</t>
  </si>
  <si>
    <t>Target_Name is opening the door for Competitor_Name</t>
  </si>
  <si>
    <t>as the keys rattle in the lock</t>
  </si>
  <si>
    <t>filler: wrong pronoun</t>
  </si>
  <si>
    <t>and no one else is in the house</t>
  </si>
  <si>
    <t>Competitor_Name is opening the door for Target_Name</t>
  </si>
  <si>
    <t>Target_Name is holding a spot for Competitor_Name</t>
  </si>
  <si>
    <t>because the line is moving slowly</t>
  </si>
  <si>
    <t>and the day keeps getting hotter</t>
  </si>
  <si>
    <t>Competitor_Name is holding a spot for Target_Name</t>
  </si>
  <si>
    <t>Target_Name is carrying a box for Competitor_Name</t>
  </si>
  <si>
    <t>since it's very heavy</t>
  </si>
  <si>
    <t xml:space="preserve">but there's not much left to move </t>
  </si>
  <si>
    <t>Competitor_Name is carrying a box for Target_Name</t>
  </si>
  <si>
    <t>Target_Name is giving directions to Competitor_Name</t>
  </si>
  <si>
    <t>and the traffic is starting to clear</t>
  </si>
  <si>
    <t>and it looks like the rest of the trip will be easy</t>
  </si>
  <si>
    <t>Competitor_Name is giving directions to Target_Name</t>
  </si>
  <si>
    <t>Target_Name is telling a joke to Competitor_Name</t>
  </si>
  <si>
    <t>while the party is getting started</t>
  </si>
  <si>
    <t>and everyone is laughing at how funny it is</t>
  </si>
  <si>
    <t>Competitor_Name is telling a joke to Target_Name</t>
  </si>
  <si>
    <t>Target_Name is taking notes for Competitor_Name</t>
  </si>
  <si>
    <t>under the fluorescent lights</t>
  </si>
  <si>
    <t>and it looks like the meeting is almost finished</t>
  </si>
  <si>
    <t>Competitor_Name is taking notes for Target_Name</t>
  </si>
  <si>
    <t>Target_Name is hiking along the trail with Competitor_Name</t>
  </si>
  <si>
    <t>and the leaves are starting to turn</t>
  </si>
  <si>
    <t>and the top of the mountain isn't much further</t>
  </si>
  <si>
    <t>Competitor_Name is hiking along the trail with Target_Name</t>
  </si>
  <si>
    <t>Alex</t>
  </si>
  <si>
    <t>Sam</t>
  </si>
  <si>
    <t>Target_NameCode</t>
  </si>
  <si>
    <t>Competitor_NameCode</t>
  </si>
  <si>
    <t>he/him 1</t>
  </si>
  <si>
    <t>she/her 1</t>
  </si>
  <si>
    <t>he/him 2</t>
  </si>
  <si>
    <t>she/her 2</t>
  </si>
  <si>
    <t>they/them 1</t>
  </si>
  <si>
    <t>they/them 2</t>
  </si>
  <si>
    <t>they</t>
  </si>
  <si>
    <t>Trial_Type_Grouped</t>
  </si>
  <si>
    <t>Other</t>
  </si>
  <si>
    <t>Filler/Practice</t>
  </si>
  <si>
    <t>Name_Code</t>
  </si>
  <si>
    <t>L05</t>
  </si>
  <si>
    <t>L06</t>
  </si>
  <si>
    <t>E</t>
  </si>
  <si>
    <t>F</t>
  </si>
  <si>
    <t>AE/EA</t>
  </si>
  <si>
    <t>AF/FA</t>
  </si>
  <si>
    <t>BE/EB</t>
  </si>
  <si>
    <t>BF/FB</t>
  </si>
  <si>
    <t>CE/EC</t>
  </si>
  <si>
    <t>CF/FC</t>
  </si>
  <si>
    <t>DE/ED</t>
  </si>
  <si>
    <t>EF/FE</t>
  </si>
  <si>
    <t>DF/FD</t>
  </si>
  <si>
    <t>PR</t>
  </si>
  <si>
    <t>PR01</t>
  </si>
  <si>
    <t>PR02</t>
  </si>
  <si>
    <t>PR03</t>
  </si>
  <si>
    <t>PR04</t>
  </si>
  <si>
    <t>PR05</t>
  </si>
  <si>
    <t>PR06</t>
  </si>
  <si>
    <t>S49</t>
  </si>
  <si>
    <t>S51</t>
  </si>
  <si>
    <t>S52</t>
  </si>
  <si>
    <t>S53</t>
  </si>
  <si>
    <t>S54</t>
  </si>
  <si>
    <t>S56</t>
  </si>
  <si>
    <t>S57</t>
  </si>
  <si>
    <t>S58</t>
  </si>
  <si>
    <t>S59</t>
  </si>
  <si>
    <t>S50</t>
  </si>
  <si>
    <t>S55</t>
  </si>
  <si>
    <t>S60</t>
  </si>
  <si>
    <t>AE</t>
  </si>
  <si>
    <t>BE</t>
  </si>
  <si>
    <t>BF</t>
  </si>
  <si>
    <t>CE</t>
  </si>
  <si>
    <t>CF</t>
  </si>
  <si>
    <t>DF</t>
  </si>
  <si>
    <t>Stories</t>
  </si>
  <si>
    <t>Across lists, each story appears with each pronoun 4x.</t>
  </si>
  <si>
    <t>Each story appears 4x per list (4 critical or 3 critical + 1 filler/practice).</t>
  </si>
  <si>
    <t>Lists</t>
  </si>
  <si>
    <t>LISTS</t>
  </si>
  <si>
    <t>Each story version gets even-ish number of critical trials in both orders.</t>
  </si>
  <si>
    <t>NameE</t>
  </si>
  <si>
    <t>NameF</t>
  </si>
  <si>
    <t>Name Pair</t>
  </si>
  <si>
    <t>130 versions of naming characters sentences (115 stories appear with 2 sets of names; 45 appear with 1 set of names.)</t>
  </si>
  <si>
    <t>Groups</t>
  </si>
  <si>
    <t>Char Pairs</t>
  </si>
  <si>
    <r>
      <t xml:space="preserve">he's standing in a </t>
    </r>
    <r>
      <rPr>
        <sz val="11"/>
        <color rgb="FFC00000"/>
        <rFont val="Arial"/>
        <family val="2"/>
      </rPr>
      <t>red square</t>
    </r>
  </si>
  <si>
    <r>
      <t>he's standing in a</t>
    </r>
    <r>
      <rPr>
        <sz val="11"/>
        <color rgb="FFC00000"/>
        <rFont val="Arial"/>
        <family val="2"/>
      </rPr>
      <t xml:space="preserve"> blue triangle</t>
    </r>
  </si>
  <si>
    <r>
      <t>he's standing in a</t>
    </r>
    <r>
      <rPr>
        <sz val="11"/>
        <color rgb="FFC00000"/>
        <rFont val="Arial"/>
        <family val="2"/>
      </rPr>
      <t xml:space="preserve"> green square</t>
    </r>
  </si>
  <si>
    <r>
      <t xml:space="preserve">she's standing in a </t>
    </r>
    <r>
      <rPr>
        <sz val="11"/>
        <color rgb="FFC00000"/>
        <rFont val="Arial"/>
        <family val="2"/>
      </rPr>
      <t>blue triangle</t>
    </r>
  </si>
  <si>
    <r>
      <t xml:space="preserve">she's standing in a </t>
    </r>
    <r>
      <rPr>
        <sz val="11"/>
        <color rgb="FFC00000"/>
        <rFont val="Arial"/>
        <family val="2"/>
      </rPr>
      <t>green square</t>
    </r>
  </si>
  <si>
    <r>
      <t xml:space="preserve">she's standing in a </t>
    </r>
    <r>
      <rPr>
        <sz val="11"/>
        <color rgb="FFC00000"/>
        <rFont val="Arial"/>
        <family val="2"/>
      </rPr>
      <t>red triangle</t>
    </r>
  </si>
  <si>
    <r>
      <t xml:space="preserve">she's standing in a </t>
    </r>
    <r>
      <rPr>
        <sz val="11"/>
        <color rgb="FFC00000"/>
        <rFont val="Arial"/>
        <family val="2"/>
      </rPr>
      <t>yellow square</t>
    </r>
  </si>
  <si>
    <r>
      <t xml:space="preserve">they're standing in a </t>
    </r>
    <r>
      <rPr>
        <sz val="11"/>
        <color rgb="FFC00000"/>
        <rFont val="Arial"/>
        <family val="2"/>
      </rPr>
      <t>yellow triangle</t>
    </r>
  </si>
  <si>
    <r>
      <t xml:space="preserve">they're standing in a </t>
    </r>
    <r>
      <rPr>
        <sz val="11"/>
        <color rgb="FFC00000"/>
        <rFont val="Arial"/>
        <family val="2"/>
      </rPr>
      <t>green square</t>
    </r>
  </si>
  <si>
    <r>
      <rPr>
        <sz val="11"/>
        <color rgb="FFC00000"/>
        <rFont val="Arial"/>
        <family val="2"/>
      </rPr>
      <t xml:space="preserve">they're </t>
    </r>
    <r>
      <rPr>
        <sz val="11"/>
        <rFont val="Arial"/>
        <family val="2"/>
      </rPr>
      <t>standing in a red square</t>
    </r>
  </si>
  <si>
    <r>
      <rPr>
        <sz val="11"/>
        <color rgb="FFC00000"/>
        <rFont val="Arial"/>
        <family val="2"/>
      </rPr>
      <t>they're</t>
    </r>
    <r>
      <rPr>
        <sz val="11"/>
        <rFont val="Arial"/>
        <family val="2"/>
      </rPr>
      <t xml:space="preserve"> standing in a yellow triangle</t>
    </r>
  </si>
  <si>
    <r>
      <rPr>
        <sz val="11"/>
        <color rgb="FFC00000"/>
        <rFont val="Arial"/>
        <family val="2"/>
      </rPr>
      <t>they're</t>
    </r>
    <r>
      <rPr>
        <sz val="11"/>
        <rFont val="Arial"/>
        <family val="2"/>
      </rPr>
      <t xml:space="preserve"> standing in a green square</t>
    </r>
  </si>
  <si>
    <r>
      <rPr>
        <sz val="11"/>
        <color rgb="FFC00000"/>
        <rFont val="Arial"/>
        <family val="2"/>
      </rPr>
      <t>they're</t>
    </r>
    <r>
      <rPr>
        <sz val="11"/>
        <rFont val="Arial"/>
        <family val="2"/>
      </rPr>
      <t xml:space="preserve"> standing in a blue triangle</t>
    </r>
  </si>
  <si>
    <r>
      <rPr>
        <sz val="11"/>
        <color rgb="FFC00000"/>
        <rFont val="Arial"/>
        <family val="2"/>
      </rPr>
      <t>he's</t>
    </r>
    <r>
      <rPr>
        <sz val="11"/>
        <rFont val="Arial"/>
        <family val="2"/>
      </rPr>
      <t xml:space="preserve"> standing in a red square</t>
    </r>
  </si>
  <si>
    <r>
      <rPr>
        <sz val="11"/>
        <color rgb="FFC00000"/>
        <rFont val="Arial"/>
        <family val="2"/>
      </rPr>
      <t>she's</t>
    </r>
    <r>
      <rPr>
        <sz val="11"/>
        <rFont val="Arial"/>
        <family val="2"/>
      </rPr>
      <t xml:space="preserve"> standing in a yellow triangle</t>
    </r>
  </si>
  <si>
    <r>
      <rPr>
        <sz val="11"/>
        <color rgb="FFC00000"/>
        <rFont val="Arial"/>
        <family val="2"/>
      </rPr>
      <t>he's</t>
    </r>
    <r>
      <rPr>
        <sz val="11"/>
        <rFont val="Arial"/>
        <family val="2"/>
      </rPr>
      <t xml:space="preserve"> standing in a green square</t>
    </r>
  </si>
  <si>
    <r>
      <rPr>
        <sz val="11"/>
        <color rgb="FFC00000"/>
        <rFont val="Arial"/>
        <family val="2"/>
      </rPr>
      <t>she's</t>
    </r>
    <r>
      <rPr>
        <sz val="11"/>
        <rFont val="Arial"/>
        <family val="2"/>
      </rPr>
      <t xml:space="preserve"> standing in a blue triangle</t>
    </r>
  </si>
  <si>
    <r>
      <t>he's standing in a</t>
    </r>
    <r>
      <rPr>
        <sz val="11"/>
        <color rgb="FFC00000"/>
        <rFont val="Arial"/>
        <family val="2"/>
      </rPr>
      <t xml:space="preserve"> yellow triangle</t>
    </r>
  </si>
  <si>
    <t>Names</t>
  </si>
  <si>
    <t>HT1</t>
  </si>
  <si>
    <t>ST1</t>
  </si>
  <si>
    <t>S05_Sam_Alex</t>
  </si>
  <si>
    <t>S01_Alex_Sam</t>
  </si>
  <si>
    <t>S02_Sam_Alex</t>
  </si>
  <si>
    <t>S02_Alex_Sam</t>
  </si>
  <si>
    <t>S03_Alex_Sam</t>
  </si>
  <si>
    <t>S03_Sam_Alex</t>
  </si>
  <si>
    <t>S04_Alex_Sam</t>
  </si>
  <si>
    <t>S04_Sam_Alex</t>
  </si>
  <si>
    <t>S05_Alex_Sam</t>
  </si>
  <si>
    <t>S01_Sam_Alex</t>
  </si>
  <si>
    <t>Distractor3_Char</t>
  </si>
  <si>
    <t>Distractor4_Char</t>
  </si>
  <si>
    <t>D3</t>
  </si>
  <si>
    <t>D4</t>
  </si>
  <si>
    <t>Distractor3_Color</t>
  </si>
  <si>
    <t>Distractor3_Shape</t>
  </si>
  <si>
    <t>Distractor4_Shape</t>
  </si>
  <si>
    <t>Distractor4_Color</t>
  </si>
  <si>
    <t>Target/Comp</t>
  </si>
  <si>
    <t>Colors</t>
  </si>
  <si>
    <t>Trials are split evenly between pronouns. C=critical, FD=wrong description filler, FP= wrong pronoun filler (counting the pronoun in the audio, not the correct one), PR=practice.</t>
  </si>
  <si>
    <t>Target character is split evenly between being mentioned first and mentioned second.</t>
  </si>
  <si>
    <t>Competitor character always uses different pronouns than target character. Evenly split between 4 options.</t>
  </si>
  <si>
    <t>Pronoun x color x shape combinations evenly distributed. (This table doesn't include the filler trials with wrong descriptions)</t>
  </si>
  <si>
    <t>EACH TRIAL HAS ALL 6 CHARACTERS</t>
  </si>
  <si>
    <t>DISTRACTOR COLORS</t>
  </si>
  <si>
    <t>2 distractor pairs are each a different color than the target/competitor pair.</t>
  </si>
  <si>
    <t>Story</t>
  </si>
  <si>
    <t>WRONG DESCRIPTION FILLERS</t>
  </si>
  <si>
    <t>In the 10 wrong description fillers, the color stated in the prompt is not pictured on the screen.</t>
  </si>
  <si>
    <t>120 trial frames: 96 critical, 10 wrong description filler, 8 wrong pronoun filler, 6 practice.  Characters, mention order, colors, and shapes stay the same across lists. The 3 lists vary story-pronoun pairings and sets of characters.</t>
  </si>
  <si>
    <t>Jordan</t>
  </si>
  <si>
    <t>Taylor</t>
  </si>
  <si>
    <t>This table feeds the character info into the lists sheet.</t>
  </si>
  <si>
    <t>Combinations of names across lists. Used this to figure out story assignment.</t>
  </si>
  <si>
    <t>Each name appears with each pronoun 2x.</t>
  </si>
  <si>
    <t>Each image appears with he or she 4x and they 2x.</t>
  </si>
  <si>
    <t>Name-image combinations mostly don't repeat.</t>
  </si>
  <si>
    <t>Critical Trials (96)</t>
  </si>
  <si>
    <t xml:space="preserve">they </t>
  </si>
  <si>
    <r>
      <t xml:space="preserve">he </t>
    </r>
    <r>
      <rPr>
        <b/>
        <sz val="11"/>
        <rFont val="Arial"/>
        <family val="2"/>
      </rPr>
      <t>+</t>
    </r>
    <r>
      <rPr>
        <b/>
        <sz val="11"/>
        <color rgb="FF1B9E77"/>
        <rFont val="Arial"/>
        <family val="2"/>
      </rPr>
      <t xml:space="preserve"> </t>
    </r>
    <r>
      <rPr>
        <b/>
        <sz val="11"/>
        <color theme="6"/>
        <rFont val="Arial"/>
        <family val="2"/>
      </rPr>
      <t>she</t>
    </r>
  </si>
  <si>
    <t>Wrong Pronoun</t>
  </si>
  <si>
    <t>Pronoun Pair</t>
  </si>
  <si>
    <t>Filler Trials: Wrong Pronoun (8)</t>
  </si>
  <si>
    <t>Filler Trials: Wrong Description (10)</t>
  </si>
  <si>
    <t>Practice Trials (6)</t>
  </si>
  <si>
    <t>correct</t>
  </si>
  <si>
    <t>wrong description</t>
  </si>
  <si>
    <t>Distractor3_Pronoun</t>
  </si>
  <si>
    <t>Distractor3_Image</t>
  </si>
  <si>
    <t>Distractor4_Pronoun</t>
  </si>
  <si>
    <t>Distractor4_Image</t>
  </si>
  <si>
    <t>BC</t>
  </si>
  <si>
    <t>AF</t>
  </si>
  <si>
    <t>CD</t>
  </si>
  <si>
    <t>DE</t>
  </si>
  <si>
    <t>EF</t>
  </si>
  <si>
    <t>Casey</t>
  </si>
  <si>
    <t>Jaime</t>
  </si>
  <si>
    <t>Name 1</t>
  </si>
  <si>
    <t>Name 2</t>
  </si>
  <si>
    <t>Alex is carrying a cake to Casey</t>
  </si>
  <si>
    <t>Casey is carrying a cake to Alex</t>
  </si>
  <si>
    <t>Alex is filming a video for Casey</t>
  </si>
  <si>
    <t>Casey is filming a video for Alex</t>
  </si>
  <si>
    <t>Alex is talking to Casey</t>
  </si>
  <si>
    <t>Casey is talking to Alex</t>
  </si>
  <si>
    <t>Alex is skiing with Casey</t>
  </si>
  <si>
    <t>Casey is skiing with Alex</t>
  </si>
  <si>
    <t>Alex is dancing with Casey</t>
  </si>
  <si>
    <t>Casey is dancing with Alex</t>
  </si>
  <si>
    <t>Sam is practicing soccer with Casey</t>
  </si>
  <si>
    <t>Casey is practicing soccer with Sam</t>
  </si>
  <si>
    <t>Sam is cheering on Casey</t>
  </si>
  <si>
    <t>Casey is cheering on Sam</t>
  </si>
  <si>
    <t>Sam is calling Casey</t>
  </si>
  <si>
    <t>Casey is calling Sam</t>
  </si>
  <si>
    <t>Sam is buying a gift for Casey</t>
  </si>
  <si>
    <t>Casey is buying a gift for Sam</t>
  </si>
  <si>
    <t>Sam is swimming towards Casey</t>
  </si>
  <si>
    <t>Casey is swimming towards Sam</t>
  </si>
  <si>
    <t>Jordan is scuba diving with Casey</t>
  </si>
  <si>
    <t>Casey is scuba diving with Jordan</t>
  </si>
  <si>
    <t>Jordan is looking for Casey</t>
  </si>
  <si>
    <t>Casey is looking for Jordan</t>
  </si>
  <si>
    <t>Jordan is exercising with Casey</t>
  </si>
  <si>
    <t>Casey is exercising with Jordan</t>
  </si>
  <si>
    <t>Jordan is taking a selfie with Casey</t>
  </si>
  <si>
    <t>Casey is taking a selfie with Jordan</t>
  </si>
  <si>
    <t>Jordan is bringing a coffee to Casey</t>
  </si>
  <si>
    <t>Casey is bringing a coffee to Jordan</t>
  </si>
  <si>
    <t>Taylor is starting a video call with Casey</t>
  </si>
  <si>
    <t>Casey is starting a video call with Taylor</t>
  </si>
  <si>
    <t>Taylor is passing a blanket to Casey</t>
  </si>
  <si>
    <t>Casey is passing a blanket to Taylor</t>
  </si>
  <si>
    <t>Taylor is making a smoothie for Casey</t>
  </si>
  <si>
    <t>Casey is making a smoothie for Taylor</t>
  </si>
  <si>
    <t>Taylor is opening the door for Casey</t>
  </si>
  <si>
    <t>Casey is opening the door for Taylor</t>
  </si>
  <si>
    <t>Taylor is holding a spot for Casey</t>
  </si>
  <si>
    <t>Casey is holding a spot for Taylor</t>
  </si>
  <si>
    <t>Alex is bringing some mail to Jaime</t>
  </si>
  <si>
    <t>Jaime is bringing some mail to Alex</t>
  </si>
  <si>
    <t>Alex is doing a dance for Jaime</t>
  </si>
  <si>
    <t>Jaime is doing a dance for Alex</t>
  </si>
  <si>
    <t>Alex is taking a picture of Jaime</t>
  </si>
  <si>
    <t>Jaime is taking a picture of Alex</t>
  </si>
  <si>
    <t>Alex is playing golf with Jaime</t>
  </si>
  <si>
    <t>Jaime is playing golf with Alex</t>
  </si>
  <si>
    <t>Alex is floating over to Jaime</t>
  </si>
  <si>
    <t>Jaime is floating over to Alex</t>
  </si>
  <si>
    <t>Jordan is reading to Jaime</t>
  </si>
  <si>
    <t>Jaime is reading to Jordan</t>
  </si>
  <si>
    <t>Jordan is sending a text to Jaime</t>
  </si>
  <si>
    <t>Jaime is sending a text to Jordan</t>
  </si>
  <si>
    <t>Jordan is getting a chair for Jaime</t>
  </si>
  <si>
    <t>Jaime is getting a chair for Jordan</t>
  </si>
  <si>
    <t>Jordan is showing a picture to Jaime</t>
  </si>
  <si>
    <t>Jaime is showing a picture to Jordan</t>
  </si>
  <si>
    <t>Jordan is explaining the game to Jaime</t>
  </si>
  <si>
    <t>Jaime is explaining the game to Jordan</t>
  </si>
  <si>
    <t>Sam is giving flowers to Jaime</t>
  </si>
  <si>
    <t>Jaime is giving flowers to Sam</t>
  </si>
  <si>
    <t>Sam is driving away from Jaime</t>
  </si>
  <si>
    <t>Jaime is driving away from Sam</t>
  </si>
  <si>
    <t>Sam is playing a video game with Jaime</t>
  </si>
  <si>
    <t>Jaime is playing a video game with Sam</t>
  </si>
  <si>
    <t>Sam is whispering to Jaime</t>
  </si>
  <si>
    <t>Jaime is whispering to Sam</t>
  </si>
  <si>
    <t>Sam is throwing the ball to Jaime</t>
  </si>
  <si>
    <t>Jaime is throwing the ball to Sam</t>
  </si>
  <si>
    <t>Casey is starting a video call with Jaime</t>
  </si>
  <si>
    <t>Jaime is starting a video call with Casey</t>
  </si>
  <si>
    <t>Casey is passing a blanket to Jaime</t>
  </si>
  <si>
    <t>Jaime is passing a blanket to Casey</t>
  </si>
  <si>
    <t>Casey is making a smoothie for Jaime</t>
  </si>
  <si>
    <t>Jaime is making a smoothie for Casey</t>
  </si>
  <si>
    <t>Casey is opening the door for Jaime</t>
  </si>
  <si>
    <t>Jaime is opening the door for Casey</t>
  </si>
  <si>
    <t>Casey is holding a spot for Jaime</t>
  </si>
  <si>
    <t>Jaime is holding a spot for Casey</t>
  </si>
  <si>
    <t>Taylor is carrying a box for Jaime</t>
  </si>
  <si>
    <t>Jaime is carrying a box for Taylor</t>
  </si>
  <si>
    <t>Taylor is giving directions to Jaime</t>
  </si>
  <si>
    <t>Jaime is giving directions to Taylor</t>
  </si>
  <si>
    <t>Taylor is telling a joke to Jaime</t>
  </si>
  <si>
    <t>Jaime is telling a joke to Taylor</t>
  </si>
  <si>
    <t>Taylor is taking notes for Jaime</t>
  </si>
  <si>
    <t>Jaime is taking notes for Taylor</t>
  </si>
  <si>
    <t>Taylor is hiking along the trail with Jaime</t>
  </si>
  <si>
    <t>Jaime is hiking along the trail with Taylor</t>
  </si>
  <si>
    <t>Sam is painting a portrait of Jordan</t>
  </si>
  <si>
    <t>Jordan is painting a portrait of Sam</t>
  </si>
  <si>
    <t>Sam is playing the cello for Jordan</t>
  </si>
  <si>
    <t>Jordan is playing the cello for Sam</t>
  </si>
  <si>
    <t>Sam is making a salad for Jordan</t>
  </si>
  <si>
    <t>Jordan is making a salad for Sam</t>
  </si>
  <si>
    <t>Sam is walking over to Jordan</t>
  </si>
  <si>
    <t>Jordan is walking over to Sam</t>
  </si>
  <si>
    <t>Sam is picking up Jordan from school</t>
  </si>
  <si>
    <t>Jordan is picking up Sam from school</t>
  </si>
  <si>
    <t>Alex is singing to Jordan</t>
  </si>
  <si>
    <t>Jordan is singing to Alex</t>
  </si>
  <si>
    <t>Alex is showing a happy birthday sign to Jordan</t>
  </si>
  <si>
    <t>Jordan is showing a happy birthday sign to Alex</t>
  </si>
  <si>
    <t>Alex is surfing at the beach with Jordan</t>
  </si>
  <si>
    <t>Jordan is surfing at the beach with Alex</t>
  </si>
  <si>
    <t>Alex is racing toward Jordan</t>
  </si>
  <si>
    <t>Jordan is racing toward Alex</t>
  </si>
  <si>
    <t>Alex is looking at Jordan</t>
  </si>
  <si>
    <t>Jordan is looking at Alex</t>
  </si>
  <si>
    <t>Jordan is bringing some mail to Taylor</t>
  </si>
  <si>
    <t>Taylor is bringing some mail to Jordan</t>
  </si>
  <si>
    <t>Jordan is doing a dance for Taylor</t>
  </si>
  <si>
    <t>Taylor is doing a dance for Jordan</t>
  </si>
  <si>
    <t>Jordan is taking a picture of Taylor</t>
  </si>
  <si>
    <t>Taylor is taking a picture of Jordan</t>
  </si>
  <si>
    <t>Jordan is playing golf with Taylor</t>
  </si>
  <si>
    <t>Taylor is playing golf with Jordan</t>
  </si>
  <si>
    <t>Jordan is floating over to Taylor</t>
  </si>
  <si>
    <t>Taylor is floating over to Jordan</t>
  </si>
  <si>
    <t>Alex is skateboarding toward Taylor</t>
  </si>
  <si>
    <t>Taylor is skateboarding toward Alex</t>
  </si>
  <si>
    <t>Alex is singing a song to Taylor</t>
  </si>
  <si>
    <t>Taylor is singing a song to Alex</t>
  </si>
  <si>
    <t>Alex is rollerblading towards Taylor</t>
  </si>
  <si>
    <t>Taylor is rollerblading towards Alex</t>
  </si>
  <si>
    <t>Alex is trying to teach some algebra to Taylor</t>
  </si>
  <si>
    <t>Taylor is trying to teach some algebra to Alex</t>
  </si>
  <si>
    <t>Alex is shouting at Taylor</t>
  </si>
  <si>
    <t>Taylor is shouting at Alex</t>
  </si>
  <si>
    <t>Sam is bringing some balloons to Taylor</t>
  </si>
  <si>
    <t>Taylor is bringing some balloons to Sam</t>
  </si>
  <si>
    <t>Sam is walking with Taylor</t>
  </si>
  <si>
    <t>Taylor is walking with Sam</t>
  </si>
  <si>
    <t>Sam is flying on a broom above Taylor</t>
  </si>
  <si>
    <t>Taylor is flying on a broom above Sam</t>
  </si>
  <si>
    <t>Sam is playing basketball with Taylor</t>
  </si>
  <si>
    <t xml:space="preserve">Taylor is playing basketball with Sam </t>
  </si>
  <si>
    <t>Sam is playing the violin for Taylor</t>
  </si>
  <si>
    <t>Taylor is playing the violin for Sam</t>
  </si>
  <si>
    <t>Vlookup Code</t>
  </si>
  <si>
    <t>S15_Alex_Jordan</t>
  </si>
  <si>
    <t>S11_Jordan_Alex</t>
  </si>
  <si>
    <t>S12_Alex_Jordan</t>
  </si>
  <si>
    <t>S12_Jordan_Alex</t>
  </si>
  <si>
    <t>S16_Alex_Taylor</t>
  </si>
  <si>
    <t>S16_Taylor_Alex</t>
  </si>
  <si>
    <t>S20_Alex_Taylor</t>
  </si>
  <si>
    <t>S17_Taylor_Alex</t>
  </si>
  <si>
    <t>S01_Sam_Jordan</t>
  </si>
  <si>
    <t>S01_Jordan_Sam</t>
  </si>
  <si>
    <t>S05_Sam_Jordan</t>
  </si>
  <si>
    <t>S02_Jordan_Sam</t>
  </si>
  <si>
    <t>S26_Sam_Taylor</t>
  </si>
  <si>
    <t>S30_Taylor_Sam</t>
  </si>
  <si>
    <t>S27_Sam_Taylor</t>
  </si>
  <si>
    <t>S27_Taylor_Sam</t>
  </si>
  <si>
    <t>S21_Alex_Casey</t>
  </si>
  <si>
    <t>S25_Casey_Alex</t>
  </si>
  <si>
    <t>S22_Alex_Casey</t>
  </si>
  <si>
    <t>S22_Casey_Alex</t>
  </si>
  <si>
    <t>S35_Sam_Casey</t>
  </si>
  <si>
    <t>S31_Casey_Sam</t>
  </si>
  <si>
    <t>S32_Sam_Casey</t>
  </si>
  <si>
    <t>S32_Casey_Sam</t>
  </si>
  <si>
    <t>S13_Jordan_Alex</t>
  </si>
  <si>
    <t>S14_Jordan_Alex</t>
  </si>
  <si>
    <t>S14_Alex_Jordan</t>
  </si>
  <si>
    <t>S03_Jordan_Sam</t>
  </si>
  <si>
    <t>S04_Jordan_Sam</t>
  </si>
  <si>
    <t>S04_Sam_Jordan</t>
  </si>
  <si>
    <t>S20_Taylor_Alex</t>
  </si>
  <si>
    <t>S18_Alex_Taylor</t>
  </si>
  <si>
    <t>S19_Taylor_Alex</t>
  </si>
  <si>
    <t>S19_Alex_Taylor</t>
  </si>
  <si>
    <t>S28_Taylor_Sam</t>
  </si>
  <si>
    <t>S30_Sam_Taylor</t>
  </si>
  <si>
    <t>S29_Taylor_Sam</t>
  </si>
  <si>
    <t>S29_Sam_Taylor</t>
  </si>
  <si>
    <t>S40_Jordan_Casey</t>
  </si>
  <si>
    <t>S36_Casey_Jordan</t>
  </si>
  <si>
    <t>S37_Jordan_Casey</t>
  </si>
  <si>
    <t>S37_Casey_Jordan</t>
  </si>
  <si>
    <t>S55_Taylor_Casey</t>
  </si>
  <si>
    <t>S51_Casey_Taylor</t>
  </si>
  <si>
    <t>S52_Taylor_Casey</t>
  </si>
  <si>
    <t>S52_Casey_Taylor</t>
  </si>
  <si>
    <t>S23_Casey_Alex</t>
  </si>
  <si>
    <t>S25_Alex_Casey</t>
  </si>
  <si>
    <t>S24_Casey_Alex</t>
  </si>
  <si>
    <t>S24_Alex_Casey</t>
  </si>
  <si>
    <t>S33_Casey_Sam</t>
  </si>
  <si>
    <t>S34_Casey_Sam</t>
  </si>
  <si>
    <t>S34_Sam_Casey</t>
  </si>
  <si>
    <t>S40_Casey_Jordan</t>
  </si>
  <si>
    <t>S38_Jordan_Casey</t>
  </si>
  <si>
    <t>S39_Casey_Jordan</t>
  </si>
  <si>
    <t>S39_Jordan_Casey</t>
  </si>
  <si>
    <t>S55_Casey_Taylor</t>
  </si>
  <si>
    <t>S53_Taylor_Casey</t>
  </si>
  <si>
    <t>S54_Casey_Taylor</t>
  </si>
  <si>
    <t>S54_Taylor_Casey</t>
  </si>
  <si>
    <t>S02_Sam_Jordan</t>
  </si>
  <si>
    <t>S36_Jordan_Casey</t>
  </si>
  <si>
    <t>S53_Casey_Taylor</t>
  </si>
  <si>
    <t>S11_Alex_Jordan</t>
  </si>
  <si>
    <t>S26_Taylor_Sam</t>
  </si>
  <si>
    <t>S28_Sam_Taylor</t>
  </si>
  <si>
    <t>S38_Casey_Jordan</t>
  </si>
  <si>
    <t>S33_Sam_Casey</t>
  </si>
  <si>
    <t>S31_Sam_Casey</t>
  </si>
  <si>
    <t>S03_Sam_Jordan</t>
  </si>
  <si>
    <t>S18_Taylor_Alex</t>
  </si>
  <si>
    <t>S23_Alex_Casey</t>
  </si>
  <si>
    <t>S08_Jordan_Taylor</t>
  </si>
  <si>
    <t>S08_Taylor_Jordan</t>
  </si>
  <si>
    <t>S10_Jordan_Taylor</t>
  </si>
  <si>
    <t>S09_Taylor_Jordan</t>
  </si>
  <si>
    <t>S06_Taylor_Jordan</t>
  </si>
  <si>
    <t>S06_Jordan_Taylor</t>
  </si>
  <si>
    <t>S10_Taylor_Jordan</t>
  </si>
  <si>
    <t>S07_Jordan_Taylor</t>
  </si>
  <si>
    <t>S13_Alex_Jordan</t>
  </si>
  <si>
    <t>S15_Jordan_Alex</t>
  </si>
  <si>
    <t>S09_Jordan_Taylor</t>
  </si>
  <si>
    <t>S17_Alex_Taylor</t>
  </si>
  <si>
    <t>S07_Taylor_Jordan</t>
  </si>
  <si>
    <t>S05_Jordan_Sam</t>
  </si>
  <si>
    <t>S06_Alex_Jaime</t>
  </si>
  <si>
    <t>S06_Jaime_Alex</t>
  </si>
  <si>
    <t>S07_Alex_Jaime</t>
  </si>
  <si>
    <t>S07_Jaime_Alex</t>
  </si>
  <si>
    <t>S08_Alex_Jaime</t>
  </si>
  <si>
    <t>S08_Jaime_Alex</t>
  </si>
  <si>
    <t>S09_Alex_Jaime</t>
  </si>
  <si>
    <t>S09_Jaime_Alex</t>
  </si>
  <si>
    <t>S10_Alex_Jaime</t>
  </si>
  <si>
    <t>S10_Jaime_Alex</t>
  </si>
  <si>
    <t>S21_Casey_Alex</t>
  </si>
  <si>
    <t>S35_Casey_Sam</t>
  </si>
  <si>
    <t>S41_Jaime_Jordan</t>
  </si>
  <si>
    <t>S41_Jordan_Jaime</t>
  </si>
  <si>
    <t>S42_Jaime_Jordan</t>
  </si>
  <si>
    <t>S42_Jordan_Jaime</t>
  </si>
  <si>
    <t>S43_Jaime_Jordan</t>
  </si>
  <si>
    <t>S43_Jordan_Jaime</t>
  </si>
  <si>
    <t>S44_Jaime_Jordan</t>
  </si>
  <si>
    <t>S44_Jordan_Jaime</t>
  </si>
  <si>
    <t>S45_Jaime_Jordan</t>
  </si>
  <si>
    <t>S45_Jordan_Jaime</t>
  </si>
  <si>
    <t>S46_Jaime_Sam</t>
  </si>
  <si>
    <t>S46_Sam_Jaime</t>
  </si>
  <si>
    <t>S47_Jaime_Sam</t>
  </si>
  <si>
    <t>S47_Sam_Jaime</t>
  </si>
  <si>
    <t>S48_Jaime_Sam</t>
  </si>
  <si>
    <t>S48_Sam_Jaime</t>
  </si>
  <si>
    <t>S49_Jaime_Sam</t>
  </si>
  <si>
    <t>S49_Sam_Jaime</t>
  </si>
  <si>
    <t>S50_Jaime_Sam</t>
  </si>
  <si>
    <t>S50_Sam_Jaime</t>
  </si>
  <si>
    <t>S51_Casey_Jaime</t>
  </si>
  <si>
    <t>S51_Jaime_Casey</t>
  </si>
  <si>
    <t>S51_Taylor_Casey</t>
  </si>
  <si>
    <t>S52_Casey_Jaime</t>
  </si>
  <si>
    <t>S52_Jaime_Casey</t>
  </si>
  <si>
    <t>S53_Casey_Jaime</t>
  </si>
  <si>
    <t>S53_Jaime_Casey</t>
  </si>
  <si>
    <t>S54_Casey_Jaime</t>
  </si>
  <si>
    <t>S54_Jaime_Casey</t>
  </si>
  <si>
    <t>S55_Casey_Jaime</t>
  </si>
  <si>
    <t>S55_Jaime_Casey</t>
  </si>
  <si>
    <t>S56_Jaime_Taylor</t>
  </si>
  <si>
    <t>S56_Taylor_Jaime</t>
  </si>
  <si>
    <t>S57_Jaime_Taylor</t>
  </si>
  <si>
    <t>S57_Taylor_Jaime</t>
  </si>
  <si>
    <t>S58_Jaime_Taylor</t>
  </si>
  <si>
    <t>S58_Taylor_Jaime</t>
  </si>
  <si>
    <t>S59_Jaime_Taylor</t>
  </si>
  <si>
    <t>S59_Taylor_Jaime</t>
  </si>
  <si>
    <t>S60_Jaime_Taylor</t>
  </si>
  <si>
    <t>S60_Taylor_Jaime</t>
  </si>
  <si>
    <t>Audio1</t>
  </si>
  <si>
    <t>Audio2</t>
  </si>
  <si>
    <t>S01_Alex_Taylor.wav</t>
  </si>
  <si>
    <t>S01_Taylor_Alex.wav</t>
  </si>
  <si>
    <t>S01_Sam_Jordan.wav</t>
  </si>
  <si>
    <t>S01_Jordan_Sam.wav</t>
  </si>
  <si>
    <t>S02_Alex_Taylor.wav</t>
  </si>
  <si>
    <t>S02_Taylor_Alex.wav</t>
  </si>
  <si>
    <t>S02_Sam_Jordan.wav</t>
  </si>
  <si>
    <t>S02_Jordan_Sam.wav</t>
  </si>
  <si>
    <t>S03_Alex_Taylor.wav</t>
  </si>
  <si>
    <t>S03_Taylor_Alex.wav</t>
  </si>
  <si>
    <t>S03_Sam_Jordan.wav</t>
  </si>
  <si>
    <t>S03_Jordan_Sam.wav</t>
  </si>
  <si>
    <t>S04_Alex_Taylor.wav</t>
  </si>
  <si>
    <t>S04_Taylor_Alex.wav</t>
  </si>
  <si>
    <t>S04_Sam_Jordan.wav</t>
  </si>
  <si>
    <t>S04_Jordan_Sam.wav</t>
  </si>
  <si>
    <t>S05_Alex_Taylor.wav</t>
  </si>
  <si>
    <t>S05_Taylor_Alex.wav</t>
  </si>
  <si>
    <t>S05_Sam_Jordan.wav</t>
  </si>
  <si>
    <t>S05_Jordan_Sam.wav</t>
  </si>
  <si>
    <t>S06_Alex_Jaime.wav</t>
  </si>
  <si>
    <t>S06_Jaime_Alex.wav</t>
  </si>
  <si>
    <t>S06_Jordan_Taylor.wav</t>
  </si>
  <si>
    <t>S06_Taylor_Jordan.wav</t>
  </si>
  <si>
    <t>S07_Alex_Jaime.wav</t>
  </si>
  <si>
    <t>S07_Jaime_Alex.wav</t>
  </si>
  <si>
    <t>S07_Jordan_Taylor.wav</t>
  </si>
  <si>
    <t>S07_Taylor_Jordan.wav</t>
  </si>
  <si>
    <t>S08_Alex_Jaime.wav</t>
  </si>
  <si>
    <t>S08_Jaime_Alex.wav</t>
  </si>
  <si>
    <t>S08_Jordan_Taylor.wav</t>
  </si>
  <si>
    <t>S08_Taylor_Jordan.wav</t>
  </si>
  <si>
    <t>S09_Alex_Jaime.wav</t>
  </si>
  <si>
    <t>S09_Jaime_Alex.wav</t>
  </si>
  <si>
    <t>S09_Jordan_Taylor.wav</t>
  </si>
  <si>
    <t>S09_Taylor_Jordan.wav</t>
  </si>
  <si>
    <t>S10_Alex_Jaime.wav</t>
  </si>
  <si>
    <t>S10_Jaime_Alex.wav</t>
  </si>
  <si>
    <t>S10_Jordan_Taylor.wav</t>
  </si>
  <si>
    <t>S10_Taylor_Jordan.wav</t>
  </si>
  <si>
    <t>S11_Alex_Jordan.wav</t>
  </si>
  <si>
    <t>S11_Jordan_Alex.wav</t>
  </si>
  <si>
    <t>S12_Alex_Jordan.wav</t>
  </si>
  <si>
    <t>S12_Jordan_Alex.wav</t>
  </si>
  <si>
    <t>S13_Alex_Jordan.wav</t>
  </si>
  <si>
    <t>S13_Jordan_Alex.wav</t>
  </si>
  <si>
    <t>S14_Alex_Jordan.wav</t>
  </si>
  <si>
    <t>S14_Jordan_Alex.wav</t>
  </si>
  <si>
    <t>S15_Alex_Jordan.wav</t>
  </si>
  <si>
    <t>S15_Jordan_Alex.wav</t>
  </si>
  <si>
    <t>S16_Alex_Taylor.wav</t>
  </si>
  <si>
    <t>S16_Taylor_Alex.wav</t>
  </si>
  <si>
    <t>S17_Alex_Taylor.wav</t>
  </si>
  <si>
    <t>S17_Taylor_Alex.wav</t>
  </si>
  <si>
    <t>S18_Alex_Taylor.wav</t>
  </si>
  <si>
    <t>S18_Taylor_Alex.wav</t>
  </si>
  <si>
    <t>S19_Alex_Taylor.wav</t>
  </si>
  <si>
    <t>S19_Taylor_Alex.wav</t>
  </si>
  <si>
    <t>S20_Alex_Taylor.wav</t>
  </si>
  <si>
    <t>S20_Taylor_Alex.wav</t>
  </si>
  <si>
    <t>S21_Alex_Casey.wav</t>
  </si>
  <si>
    <t>S21_Casey_Alex.wav</t>
  </si>
  <si>
    <t>S22_Alex_Casey.wav</t>
  </si>
  <si>
    <t>S22_Casey_Alex.wav</t>
  </si>
  <si>
    <t>S23_Alex_Casey.wav</t>
  </si>
  <si>
    <t>S23_Casey_Alex.wav</t>
  </si>
  <si>
    <t>S24_Alex_Casey.wav</t>
  </si>
  <si>
    <t>S24_Casey_Alex.wav</t>
  </si>
  <si>
    <t>S25_Alex_Casey.wav</t>
  </si>
  <si>
    <t>S25_Casey_Alex.wav</t>
  </si>
  <si>
    <t>S26_Sam_Taylor.wav</t>
  </si>
  <si>
    <t>S26_Taylor_Sam.wav</t>
  </si>
  <si>
    <t>S27_Sam_Taylor.wav</t>
  </si>
  <si>
    <t>S27_Taylor_Sam.wav</t>
  </si>
  <si>
    <t>S28_Sam_Taylor.wav</t>
  </si>
  <si>
    <t>S28_Taylor_Sam.wav</t>
  </si>
  <si>
    <t>S29_Sam_Taylor.wav</t>
  </si>
  <si>
    <t>S29_Taylor_Sam.wav</t>
  </si>
  <si>
    <t>S30_Sam_Taylor.wav</t>
  </si>
  <si>
    <t>S30_Taylor_Sam.wav</t>
  </si>
  <si>
    <t>S31_Sam_Casey.wav</t>
  </si>
  <si>
    <t>S31_Casey_Sam.wav</t>
  </si>
  <si>
    <t>S32_Sam_Casey.wav</t>
  </si>
  <si>
    <t>S32_Casey_Sam.wav</t>
  </si>
  <si>
    <t>S33_Sam_Casey.wav</t>
  </si>
  <si>
    <t>S33_Casey_Sam.wav</t>
  </si>
  <si>
    <t>S34_Sam_Casey.wav</t>
  </si>
  <si>
    <t>S34_Casey_Sam.wav</t>
  </si>
  <si>
    <t>S35_Sam_Casey.wav</t>
  </si>
  <si>
    <t>S35_Casey_Sam.wav</t>
  </si>
  <si>
    <t>S36_Jordan_Casey.wav</t>
  </si>
  <si>
    <t>S36_Casey_Jordan.wav</t>
  </si>
  <si>
    <t>S37_Jordan_Casey.wav</t>
  </si>
  <si>
    <t>S37_Casey_Jordan.wav</t>
  </si>
  <si>
    <t>S38_Jordan_Casey.wav</t>
  </si>
  <si>
    <t>S38_Casey_Jordan.wav</t>
  </si>
  <si>
    <t>S39_Jordan_Casey.wav</t>
  </si>
  <si>
    <t>S39_Casey_Jordan.wav</t>
  </si>
  <si>
    <t>S40_Jordan_Casey.wav</t>
  </si>
  <si>
    <t>S40_Casey_Jordan.wav</t>
  </si>
  <si>
    <t>S41_Jordan_Jaime.wav</t>
  </si>
  <si>
    <t>S41_Jaime_Jordan.wav</t>
  </si>
  <si>
    <t>S42_Jordan_Jaime.wav</t>
  </si>
  <si>
    <t>S42_Jaime_Jordan.wav</t>
  </si>
  <si>
    <t>S43_Jordan_Jaime.wav</t>
  </si>
  <si>
    <t>S43_Jaime_Jordan.wav</t>
  </si>
  <si>
    <t>S44_Jordan_Jaime.wav</t>
  </si>
  <si>
    <t>S44_Jaime_Jordan.wav</t>
  </si>
  <si>
    <t>S45_Jordan_Jaime.wav</t>
  </si>
  <si>
    <t>S45_Jaime_Jordan.wav</t>
  </si>
  <si>
    <t>S46_Sam_Jaime.wav</t>
  </si>
  <si>
    <t>S46_Jaime_Sam.wav</t>
  </si>
  <si>
    <t>S47_Sam_Jaime.wav</t>
  </si>
  <si>
    <t>S47_Jaime_Sam.wav</t>
  </si>
  <si>
    <t>S48_Sam_Jaime.wav</t>
  </si>
  <si>
    <t>S48_Jaime_Sam.wav</t>
  </si>
  <si>
    <t>S49_Sam_Jaime.wav</t>
  </si>
  <si>
    <t>S49_Jaime_Sam.wav</t>
  </si>
  <si>
    <t>S50_Sam_Jaime.wav</t>
  </si>
  <si>
    <t>S50_Jaime_Sam.wav</t>
  </si>
  <si>
    <t>S51_Taylor_Casey.wav</t>
  </si>
  <si>
    <t>S51_Casey_Taylor.wav</t>
  </si>
  <si>
    <t>S51_Casey_Jaime.wav</t>
  </si>
  <si>
    <t>S51_Jaime_Casey.wav</t>
  </si>
  <si>
    <t>S52_Taylor_Casey.wav</t>
  </si>
  <si>
    <t>S52_Casey_Taylor.wav</t>
  </si>
  <si>
    <t>S52_Casey_Jaime.wav</t>
  </si>
  <si>
    <t>S52_Jaime_Casey.wav</t>
  </si>
  <si>
    <t>S53_Taylor_Casey.wav</t>
  </si>
  <si>
    <t>S53_Casey_Taylor.wav</t>
  </si>
  <si>
    <t>S53_Casey_Jaime.wav</t>
  </si>
  <si>
    <t>S53_Jaime_Casey.wav</t>
  </si>
  <si>
    <t>S54_Taylor_Casey.wav</t>
  </si>
  <si>
    <t>S54_Casey_Taylor.wav</t>
  </si>
  <si>
    <t>S54_Casey_Jaime.wav</t>
  </si>
  <si>
    <t>S54_Jaime_Casey.wav</t>
  </si>
  <si>
    <t>S55_Taylor_Casey.wav</t>
  </si>
  <si>
    <t>S55_Casey_Taylor.wav</t>
  </si>
  <si>
    <t>S55_Casey_Jaime.wav</t>
  </si>
  <si>
    <t>S55_Jaime_Casey.wav</t>
  </si>
  <si>
    <t>S56_Taylor_Jaime.wav</t>
  </si>
  <si>
    <t>S56_Jaime_Taylor.wav</t>
  </si>
  <si>
    <t>S57_Taylor_Jaime.wav</t>
  </si>
  <si>
    <t>S57_Jaime_Taylor.wav</t>
  </si>
  <si>
    <t>S58_Taylor_Jaime.wav</t>
  </si>
  <si>
    <t>S58_Jaime_Taylor.wav</t>
  </si>
  <si>
    <t>S59_Taylor_Jaime.wav</t>
  </si>
  <si>
    <t>S59_Jaime_Taylor.wav</t>
  </si>
  <si>
    <t>S60_Taylor_Jaime.wav</t>
  </si>
  <si>
    <t>S60_Jaime_Taylor.wav</t>
  </si>
  <si>
    <t>S01_end.wav</t>
  </si>
  <si>
    <t>S02_end.wav</t>
  </si>
  <si>
    <t>S03_end.wav</t>
  </si>
  <si>
    <t>S04_end.wav</t>
  </si>
  <si>
    <t>S05_end.wav</t>
  </si>
  <si>
    <t>S06_end.wav</t>
  </si>
  <si>
    <t>S07_end.wav</t>
  </si>
  <si>
    <t>S08_end.wav</t>
  </si>
  <si>
    <t>S09_end.wav</t>
  </si>
  <si>
    <t>S10_end.wav</t>
  </si>
  <si>
    <t>S11_end.wav</t>
  </si>
  <si>
    <t>S12_end.wav</t>
  </si>
  <si>
    <t>S13_end.wav</t>
  </si>
  <si>
    <t>S14_end.wav</t>
  </si>
  <si>
    <t>S15_end.wav</t>
  </si>
  <si>
    <t>S16_end.wav</t>
  </si>
  <si>
    <t>S17_end.wav</t>
  </si>
  <si>
    <t>S18_end.wav</t>
  </si>
  <si>
    <t>S19_end.wav</t>
  </si>
  <si>
    <t>S20_end.wav</t>
  </si>
  <si>
    <t>S21_end.wav</t>
  </si>
  <si>
    <t>S22_end.wav</t>
  </si>
  <si>
    <t>S23_end.wav</t>
  </si>
  <si>
    <t>S24_end.wav</t>
  </si>
  <si>
    <t>S25_end.wav</t>
  </si>
  <si>
    <t>S26_end.wav</t>
  </si>
  <si>
    <t>S27_end.wav</t>
  </si>
  <si>
    <t>S28_end.wav</t>
  </si>
  <si>
    <t>S29_end.wav</t>
  </si>
  <si>
    <t>S30_end.wav</t>
  </si>
  <si>
    <t>S31_end.wav</t>
  </si>
  <si>
    <t>S32_end.wav</t>
  </si>
  <si>
    <t>S33_end.wav</t>
  </si>
  <si>
    <t>S34_end.wav</t>
  </si>
  <si>
    <t>S35_end.wav</t>
  </si>
  <si>
    <t>S36_end.wav</t>
  </si>
  <si>
    <t>S37_end.wav</t>
  </si>
  <si>
    <t>S38_end.wav</t>
  </si>
  <si>
    <t>S39_end.wav</t>
  </si>
  <si>
    <t>S40_end.wav</t>
  </si>
  <si>
    <t>S41_end.wav</t>
  </si>
  <si>
    <t>S42_end.wav</t>
  </si>
  <si>
    <t>S43_end.wav</t>
  </si>
  <si>
    <t>S44_end.wav</t>
  </si>
  <si>
    <t>S45_end.wav</t>
  </si>
  <si>
    <t>S46_end.wav</t>
  </si>
  <si>
    <t>S47_end.wav</t>
  </si>
  <si>
    <t>S48_end.wav</t>
  </si>
  <si>
    <t>S49_end.wav</t>
  </si>
  <si>
    <t>S50_end.wav</t>
  </si>
  <si>
    <t>S51_end.wav</t>
  </si>
  <si>
    <t>S52_end.wav</t>
  </si>
  <si>
    <t>S53_end.wav</t>
  </si>
  <si>
    <t>S54_end.wav</t>
  </si>
  <si>
    <t>S55_end.wav</t>
  </si>
  <si>
    <t>S56_end.wav</t>
  </si>
  <si>
    <t>S57_end.wav</t>
  </si>
  <si>
    <t>S58_end.wav</t>
  </si>
  <si>
    <t>S59_end.wav</t>
  </si>
  <si>
    <t>S60_end.wav</t>
  </si>
  <si>
    <t>he_red_square.wav</t>
  </si>
  <si>
    <t>he_red_triangle.wav</t>
  </si>
  <si>
    <t>he_yellow_square.wav</t>
  </si>
  <si>
    <t>he_yellow_triangle.wav</t>
  </si>
  <si>
    <t>he_green_square.wav</t>
  </si>
  <si>
    <t>he_green_triangle.wav</t>
  </si>
  <si>
    <t>he_blue_square.wav</t>
  </si>
  <si>
    <t>he_blue_triangle.wav</t>
  </si>
  <si>
    <t>she_red_square.wav</t>
  </si>
  <si>
    <t>she_red_triangle.wav</t>
  </si>
  <si>
    <t>she_yellow_square.wav</t>
  </si>
  <si>
    <t>she_yellow_triangle.wav</t>
  </si>
  <si>
    <t>she_green_square.wav</t>
  </si>
  <si>
    <t>she_green_triangle.wav</t>
  </si>
  <si>
    <t>she_blue_square.wav</t>
  </si>
  <si>
    <t>she_blue_triangle.wav</t>
  </si>
  <si>
    <t>they_red_square.wav</t>
  </si>
  <si>
    <t>they_red_triangle.wav</t>
  </si>
  <si>
    <t>they_yellow_square.wav</t>
  </si>
  <si>
    <t>they_yellow_triangle.wav</t>
  </si>
  <si>
    <t>they_green_square.wav</t>
  </si>
  <si>
    <t>they_green_triangle.wav</t>
  </si>
  <si>
    <t>they_blue_square.wav</t>
  </si>
  <si>
    <t>they_blue_triangle.wav</t>
  </si>
  <si>
    <t>File Name</t>
  </si>
  <si>
    <t>Recorded</t>
  </si>
  <si>
    <t>Edited</t>
  </si>
  <si>
    <t>To Record</t>
  </si>
  <si>
    <t>To Edit</t>
  </si>
  <si>
    <t>X</t>
  </si>
  <si>
    <t>L01_CR01_S15</t>
  </si>
  <si>
    <t>L01_CR02_S11</t>
  </si>
  <si>
    <t>L01_CR03_S12</t>
  </si>
  <si>
    <t>L01_CR04_S12</t>
  </si>
  <si>
    <t>L01_CR05_S16</t>
  </si>
  <si>
    <t>L01_CR06_S16</t>
  </si>
  <si>
    <t>L01_CR07_S20</t>
  </si>
  <si>
    <t>L01_CR08_S17</t>
  </si>
  <si>
    <t>L01_CR09_S01</t>
  </si>
  <si>
    <t>L01_CR10_S01</t>
  </si>
  <si>
    <t>L01_CR11_S05</t>
  </si>
  <si>
    <t>L01_CR12_S02</t>
  </si>
  <si>
    <t>L01_CR13_S26</t>
  </si>
  <si>
    <t>L01_CR14_S30</t>
  </si>
  <si>
    <t>L01_CR15_S27</t>
  </si>
  <si>
    <t>L01_CR16_S27</t>
  </si>
  <si>
    <t>L01_CR17_S21</t>
  </si>
  <si>
    <t>L01_CR18_S25</t>
  </si>
  <si>
    <t>L01_CR19_S22</t>
  </si>
  <si>
    <t>L01_CR20_S22</t>
  </si>
  <si>
    <t>L01_CR21_S10</t>
  </si>
  <si>
    <t>L01_CR22_S06</t>
  </si>
  <si>
    <t>L01_CR23_S07</t>
  </si>
  <si>
    <t>L01_CR24_S07</t>
  </si>
  <si>
    <t>L01_CR25_S35</t>
  </si>
  <si>
    <t>L01_CR26_S31</t>
  </si>
  <si>
    <t>L01_CR27_S32</t>
  </si>
  <si>
    <t>L01_CR28_S32</t>
  </si>
  <si>
    <t>L01_CR29_S46</t>
  </si>
  <si>
    <t>L01_CR30_S50</t>
  </si>
  <si>
    <t>L01_CR31_S47</t>
  </si>
  <si>
    <t>L01_CR32_S47</t>
  </si>
  <si>
    <t>L01_CR33_S13</t>
  </si>
  <si>
    <t>L01_CR34_S15</t>
  </si>
  <si>
    <t>L01_CR35_S14</t>
  </si>
  <si>
    <t>L01_CR36_S14</t>
  </si>
  <si>
    <t>L01_CR37_S03</t>
  </si>
  <si>
    <t>L01_CR38_S05</t>
  </si>
  <si>
    <t>L01_CR39_S04</t>
  </si>
  <si>
    <t>L01_CR40_S04</t>
  </si>
  <si>
    <t>L01_CR41_S20</t>
  </si>
  <si>
    <t>L01_CR42_S18</t>
  </si>
  <si>
    <t>L01_CR43_S19</t>
  </si>
  <si>
    <t>L01_CR44_S19</t>
  </si>
  <si>
    <t>L01_CR45_S28</t>
  </si>
  <si>
    <t>L01_CR46_S30</t>
  </si>
  <si>
    <t>L01_CR47_S29</t>
  </si>
  <si>
    <t>L01_CR48_S29</t>
  </si>
  <si>
    <t>L01_CR49_S40</t>
  </si>
  <si>
    <t>L01_CR50_S36</t>
  </si>
  <si>
    <t>L01_CR51_S37</t>
  </si>
  <si>
    <t>L01_CR52_S37</t>
  </si>
  <si>
    <t>L01_CR53_S41</t>
  </si>
  <si>
    <t>L01_CR54_S41</t>
  </si>
  <si>
    <t>L01_CR55_S42</t>
  </si>
  <si>
    <t>L01_CR56_S45</t>
  </si>
  <si>
    <t>L01_CR57_S55</t>
  </si>
  <si>
    <t>L01_CR58_S51</t>
  </si>
  <si>
    <t>L01_CR59_S52</t>
  </si>
  <si>
    <t>L01_CR60_S52</t>
  </si>
  <si>
    <t>L01_CR61_S60</t>
  </si>
  <si>
    <t>L01_CR62_S56</t>
  </si>
  <si>
    <t>L01_CR63_S57</t>
  </si>
  <si>
    <t>L01_CR64_S57</t>
  </si>
  <si>
    <t>L01_CR65_S23</t>
  </si>
  <si>
    <t>L01_CR66_S25</t>
  </si>
  <si>
    <t>L01_CR67_S24</t>
  </si>
  <si>
    <t>L01_CR68_S24</t>
  </si>
  <si>
    <t>L01_CR69_S33</t>
  </si>
  <si>
    <t>L01_CR70_S35</t>
  </si>
  <si>
    <t>L01_CR71_S34</t>
  </si>
  <si>
    <t>L01_CR72_S34</t>
  </si>
  <si>
    <t>L01_CR73_S10</t>
  </si>
  <si>
    <t>L01_CR74_S08</t>
  </si>
  <si>
    <t>L01_CR75_S09</t>
  </si>
  <si>
    <t>L01_CR76_S09</t>
  </si>
  <si>
    <t>L01_CR77_S48</t>
  </si>
  <si>
    <t>L01_CR78_S50</t>
  </si>
  <si>
    <t>L01_CR79_S49</t>
  </si>
  <si>
    <t>L01_CR80_S49</t>
  </si>
  <si>
    <t>L01_CR81_S40</t>
  </si>
  <si>
    <t>L01_CR82_S38</t>
  </si>
  <si>
    <t>L01_CR83_S39</t>
  </si>
  <si>
    <t>L01_CR84_S39</t>
  </si>
  <si>
    <t>L01_CR85_S55</t>
  </si>
  <si>
    <t>L01_CR86_S53</t>
  </si>
  <si>
    <t>L01_CR87_S54</t>
  </si>
  <si>
    <t>L01_CR88_S54</t>
  </si>
  <si>
    <t>L01_CR89_S45</t>
  </si>
  <si>
    <t>L01_CR90_S43</t>
  </si>
  <si>
    <t>L01_CR91_S44</t>
  </si>
  <si>
    <t>L01_CR92_S44</t>
  </si>
  <si>
    <t>L01_CR93_S60</t>
  </si>
  <si>
    <t>L01_CR94_S58</t>
  </si>
  <si>
    <t>L01_CR95_S59</t>
  </si>
  <si>
    <t>L01_CR96_S59</t>
  </si>
  <si>
    <t>L01_FD01_S21</t>
  </si>
  <si>
    <t>L01_FD02_S06</t>
  </si>
  <si>
    <t>L01_FD03_S02</t>
  </si>
  <si>
    <t>L01_FD04_S46</t>
  </si>
  <si>
    <t>L01_FD05_S36</t>
  </si>
  <si>
    <t>L01_FD06_S42</t>
  </si>
  <si>
    <t>L01_FD07_S56</t>
  </si>
  <si>
    <t>L01_FD08_S51</t>
  </si>
  <si>
    <t>L01_FD09_S53</t>
  </si>
  <si>
    <t>L01_FD10_S48</t>
  </si>
  <si>
    <t>L01_FP01_S11</t>
  </si>
  <si>
    <t>L01_FP02_S26</t>
  </si>
  <si>
    <t>L01_FP03_S13</t>
  </si>
  <si>
    <t>L01_FP04_S28</t>
  </si>
  <si>
    <t>L01_FP05_S38</t>
  </si>
  <si>
    <t>L01_FP06_S33</t>
  </si>
  <si>
    <t>L01_FP07_S58</t>
  </si>
  <si>
    <t>L01_FP08_S08</t>
  </si>
  <si>
    <t>L01_PR01_S17</t>
  </si>
  <si>
    <t>L01_PR02_S31</t>
  </si>
  <si>
    <t>L01_PR03_S03</t>
  </si>
  <si>
    <t>L01_PR04_S18</t>
  </si>
  <si>
    <t>L01_PR05_S23</t>
  </si>
  <si>
    <t>L01_PR06_S43</t>
  </si>
  <si>
    <t>L02_CR01_S26</t>
  </si>
  <si>
    <t>L02_CR02_S26</t>
  </si>
  <si>
    <t>L02_CR03_S30</t>
  </si>
  <si>
    <t>L02_CR04_S27</t>
  </si>
  <si>
    <t>L02_CR05_S31</t>
  </si>
  <si>
    <t>L02_CR06_S31</t>
  </si>
  <si>
    <t>L02_CR07_S32</t>
  </si>
  <si>
    <t>L02_CR08_S35</t>
  </si>
  <si>
    <t>L02_CR09_S08</t>
  </si>
  <si>
    <t>L02_CR10_S08</t>
  </si>
  <si>
    <t>L02_CR11_S10</t>
  </si>
  <si>
    <t>L02_CR12_S09</t>
  </si>
  <si>
    <t>L02_CR13_S38</t>
  </si>
  <si>
    <t>L02_CR14_S38</t>
  </si>
  <si>
    <t>L02_CR15_S39</t>
  </si>
  <si>
    <t>L02_CR16_S40</t>
  </si>
  <si>
    <t>L02_CR17_S46</t>
  </si>
  <si>
    <t>L02_CR18_S46</t>
  </si>
  <si>
    <t>L02_CR19_S47</t>
  </si>
  <si>
    <t>L02_CR20_S50</t>
  </si>
  <si>
    <t>L02_CR21_S05</t>
  </si>
  <si>
    <t>L02_CR22_S01</t>
  </si>
  <si>
    <t>L02_CR23_S02</t>
  </si>
  <si>
    <t>L02_CR24_S02</t>
  </si>
  <si>
    <t>L02_CR25_S41</t>
  </si>
  <si>
    <t>L02_CR26_S41</t>
  </si>
  <si>
    <t>L02_CR27_S45</t>
  </si>
  <si>
    <t>L02_CR28_S42</t>
  </si>
  <si>
    <t>L02_CR29_S11</t>
  </si>
  <si>
    <t>L02_CR30_S11</t>
  </si>
  <si>
    <t>L02_CR31_S12</t>
  </si>
  <si>
    <t>L02_CR32_S15</t>
  </si>
  <si>
    <t>L02_CR33_S28</t>
  </si>
  <si>
    <t>L02_CR34_S28</t>
  </si>
  <si>
    <t>L02_CR35_S29</t>
  </si>
  <si>
    <t>L02_CR36_S30</t>
  </si>
  <si>
    <t>L02_CR37_S06</t>
  </si>
  <si>
    <t>L02_CR38_S06</t>
  </si>
  <si>
    <t>L02_CR39_S10</t>
  </si>
  <si>
    <t>L02_CR40_S07</t>
  </si>
  <si>
    <t>L02_CR41_S35</t>
  </si>
  <si>
    <t>L02_CR42_S33</t>
  </si>
  <si>
    <t>L02_CR43_S34</t>
  </si>
  <si>
    <t>L02_CR44_S34</t>
  </si>
  <si>
    <t>L02_CR45_S36</t>
  </si>
  <si>
    <t>L02_CR46_S36</t>
  </si>
  <si>
    <t>L02_CR47_S37</t>
  </si>
  <si>
    <t>L02_CR48_S40</t>
  </si>
  <si>
    <t>L02_CR49_S56</t>
  </si>
  <si>
    <t>L02_CR50_S56</t>
  </si>
  <si>
    <t>L02_CR51_S60</t>
  </si>
  <si>
    <t>L02_CR52_S57</t>
  </si>
  <si>
    <t>L02_CR53_S16</t>
  </si>
  <si>
    <t>L02_CR54_S16</t>
  </si>
  <si>
    <t>L02_CR55_S17</t>
  </si>
  <si>
    <t>L02_CR56_S20</t>
  </si>
  <si>
    <t>L02_CR57_S53</t>
  </si>
  <si>
    <t>L02_CR58_S54</t>
  </si>
  <si>
    <t>L02_CR59_S55</t>
  </si>
  <si>
    <t>L02_CR60_S54</t>
  </si>
  <si>
    <t>L02_CR61_S23</t>
  </si>
  <si>
    <t>L02_CR62_S23</t>
  </si>
  <si>
    <t>L02_CR63_S25</t>
  </si>
  <si>
    <t>L02_CR64_S24</t>
  </si>
  <si>
    <t>L02_CR65_S48</t>
  </si>
  <si>
    <t>L02_CR66_S48</t>
  </si>
  <si>
    <t>L02_CR67_S49</t>
  </si>
  <si>
    <t>L02_CR68_S50</t>
  </si>
  <si>
    <t>L02_CR69_S43</t>
  </si>
  <si>
    <t>L02_CR70_S43</t>
  </si>
  <si>
    <t>L02_CR71_S44</t>
  </si>
  <si>
    <t>L02_CR72_S45</t>
  </si>
  <si>
    <t>L02_CR73_S03</t>
  </si>
  <si>
    <t>L02_CR74_S03</t>
  </si>
  <si>
    <t>L02_CR75_S04</t>
  </si>
  <si>
    <t>L02_CR76_S05</t>
  </si>
  <si>
    <t>L02_CR77_S13</t>
  </si>
  <si>
    <t>L02_CR78_S13</t>
  </si>
  <si>
    <t>L02_CR79_S14</t>
  </si>
  <si>
    <t>L02_CR80_S15</t>
  </si>
  <si>
    <t>L02_CR81_S58</t>
  </si>
  <si>
    <t>L02_CR82_S58</t>
  </si>
  <si>
    <t>L02_CR83_S59</t>
  </si>
  <si>
    <t>L02_CR84_S60</t>
  </si>
  <si>
    <t>L02_CR85_S55</t>
  </si>
  <si>
    <t>L02_CR86_S51</t>
  </si>
  <si>
    <t>L02_CR87_S52</t>
  </si>
  <si>
    <t>L02_CR88_S52</t>
  </si>
  <si>
    <t>L02_CR89_S18</t>
  </si>
  <si>
    <t>L02_CR90_S18</t>
  </si>
  <si>
    <t>L02_CR91_S20</t>
  </si>
  <si>
    <t>L02_CR92_S19</t>
  </si>
  <si>
    <t>L02_CR93_S21</t>
  </si>
  <si>
    <t>L02_CR94_S21</t>
  </si>
  <si>
    <t>L02_CR95_S25</t>
  </si>
  <si>
    <t>L02_CR96_S22</t>
  </si>
  <si>
    <t>L02_FD01_S47</t>
  </si>
  <si>
    <t>L02_FD02_S01</t>
  </si>
  <si>
    <t>L02_FD03_S09</t>
  </si>
  <si>
    <t>L02_FD04_S12</t>
  </si>
  <si>
    <t>L02_FD05_S57</t>
  </si>
  <si>
    <t>L02_FD06_S17</t>
  </si>
  <si>
    <t>L02_FD07_S24</t>
  </si>
  <si>
    <t>L02_FD08_S53</t>
  </si>
  <si>
    <t>L02_FD09_S51</t>
  </si>
  <si>
    <t>L02_FD10_S14</t>
  </si>
  <si>
    <t>L02_FP01_S27</t>
  </si>
  <si>
    <t>L02_FP02_S39</t>
  </si>
  <si>
    <t>L02_FP03_S29</t>
  </si>
  <si>
    <t>L02_FP04_S37</t>
  </si>
  <si>
    <t>L02_FP05_S59</t>
  </si>
  <si>
    <t>L02_FP06_S44</t>
  </si>
  <si>
    <t>L02_FP07_S22</t>
  </si>
  <si>
    <t>L02_FP08_S04</t>
  </si>
  <si>
    <t>L02_PR01_S32</t>
  </si>
  <si>
    <t>L02_PR02_S42</t>
  </si>
  <si>
    <t>L02_PR03_S07</t>
  </si>
  <si>
    <t>L02_PR04_S33</t>
  </si>
  <si>
    <t>L02_PR05_S49</t>
  </si>
  <si>
    <t>L02_PR06_S19</t>
  </si>
  <si>
    <t>L03_CR01_S40</t>
  </si>
  <si>
    <t>L03_CR02_S36</t>
  </si>
  <si>
    <t>L03_CR03_S37</t>
  </si>
  <si>
    <t>L03_CR04_S37</t>
  </si>
  <si>
    <t>L03_CR05_S41</t>
  </si>
  <si>
    <t>L03_CR06_S45</t>
  </si>
  <si>
    <t>L03_CR07_S42</t>
  </si>
  <si>
    <t>L03_CR08_S42</t>
  </si>
  <si>
    <t>L03_CR09_S51</t>
  </si>
  <si>
    <t>L03_CR10_S51</t>
  </si>
  <si>
    <t>L03_CR11_S55</t>
  </si>
  <si>
    <t>L03_CR12_S52</t>
  </si>
  <si>
    <t>L03_CR13_S56</t>
  </si>
  <si>
    <t>L03_CR14_S60</t>
  </si>
  <si>
    <t>L03_CR15_S57</t>
  </si>
  <si>
    <t>L03_CR16_S57</t>
  </si>
  <si>
    <t>L03_CR17_S15</t>
  </si>
  <si>
    <t>L03_CR18_S13</t>
  </si>
  <si>
    <t>L03_CR19_S14</t>
  </si>
  <si>
    <t>L03_CR20_S14</t>
  </si>
  <si>
    <t>L03_CR21_S03</t>
  </si>
  <si>
    <t>L03_CR22_S03</t>
  </si>
  <si>
    <t>L03_CR23_S04</t>
  </si>
  <si>
    <t>L03_CR24_S05</t>
  </si>
  <si>
    <t>L03_CR25_S18</t>
  </si>
  <si>
    <t>L03_CR26_S18</t>
  </si>
  <si>
    <t>L03_CR27_S19</t>
  </si>
  <si>
    <t>L03_CR28_S20</t>
  </si>
  <si>
    <t>L03_CR29_S28</t>
  </si>
  <si>
    <t>L03_CR30_S30</t>
  </si>
  <si>
    <t>L03_CR31_S29</t>
  </si>
  <si>
    <t>L03_CR32_S29</t>
  </si>
  <si>
    <t>L03_CR33_S38</t>
  </si>
  <si>
    <t>L03_CR34_S40</t>
  </si>
  <si>
    <t>L03_CR35_S39</t>
  </si>
  <si>
    <t>L03_CR36_S39</t>
  </si>
  <si>
    <t>L03_CR37_S53</t>
  </si>
  <si>
    <t>L03_CR38_S53</t>
  </si>
  <si>
    <t>L03_CR39_S54</t>
  </si>
  <si>
    <t>L03_CR40_S55</t>
  </si>
  <si>
    <t>L03_CR41_S45</t>
  </si>
  <si>
    <t>L03_CR42_S43</t>
  </si>
  <si>
    <t>L03_CR43_S44</t>
  </si>
  <si>
    <t>L03_CR44_S44</t>
  </si>
  <si>
    <t>L03_CR45_S58</t>
  </si>
  <si>
    <t>L03_CR46_S60</t>
  </si>
  <si>
    <t>L03_CR47_S59</t>
  </si>
  <si>
    <t>L03_CR48_S59</t>
  </si>
  <si>
    <t>L03_CR49_S25</t>
  </si>
  <si>
    <t>L03_CR50_S23</t>
  </si>
  <si>
    <t>L03_CR51_S24</t>
  </si>
  <si>
    <t>L03_CR52_S24</t>
  </si>
  <si>
    <t>L03_CR53_S31</t>
  </si>
  <si>
    <t>L03_CR54_S31</t>
  </si>
  <si>
    <t>L03_CR55_S32</t>
  </si>
  <si>
    <t>L03_CR56_S35</t>
  </si>
  <si>
    <t>L03_CR57_S08</t>
  </si>
  <si>
    <t>L03_CR58_S08</t>
  </si>
  <si>
    <t>L03_CR59_S09</t>
  </si>
  <si>
    <t>L03_CR60_S10</t>
  </si>
  <si>
    <t>L03_CR61_S50</t>
  </si>
  <si>
    <t>L03_CR62_S48</t>
  </si>
  <si>
    <t>L03_CR63_S49</t>
  </si>
  <si>
    <t>L03_CR64_S49</t>
  </si>
  <si>
    <t>L03_CR65_S11</t>
  </si>
  <si>
    <t>L03_CR66_S15</t>
  </si>
  <si>
    <t>L03_CR67_S12</t>
  </si>
  <si>
    <t>L03_CR68_S12</t>
  </si>
  <si>
    <t>L03_CR69_S20</t>
  </si>
  <si>
    <t>L03_CR70_S16</t>
  </si>
  <si>
    <t>L03_CR71_S17</t>
  </si>
  <si>
    <t>L03_CR72_S17</t>
  </si>
  <si>
    <t>L03_CR73_S01</t>
  </si>
  <si>
    <t>L03_CR74_S01</t>
  </si>
  <si>
    <t>L03_CR75_S05</t>
  </si>
  <si>
    <t>L03_CR76_S02</t>
  </si>
  <si>
    <t>L03_CR77_S26</t>
  </si>
  <si>
    <t>L03_CR78_S30</t>
  </si>
  <si>
    <t>L03_CR79_S27</t>
  </si>
  <si>
    <t>L03_CR80_S27</t>
  </si>
  <si>
    <t>L03_CR81_S25</t>
  </si>
  <si>
    <t>L03_CR82_S21</t>
  </si>
  <si>
    <t>L03_CR83_S22</t>
  </si>
  <si>
    <t>L03_CR84_S22</t>
  </si>
  <si>
    <t>L03_CR85_S06</t>
  </si>
  <si>
    <t>L03_CR86_S06</t>
  </si>
  <si>
    <t>L03_CR87_S10</t>
  </si>
  <si>
    <t>L03_CR88_S07</t>
  </si>
  <si>
    <t>L03_CR89_S33</t>
  </si>
  <si>
    <t>L03_CR90_S33</t>
  </si>
  <si>
    <t>L03_CR91_S35</t>
  </si>
  <si>
    <t>L03_CR92_S34</t>
  </si>
  <si>
    <t>L03_CR93_S50</t>
  </si>
  <si>
    <t>L03_CR94_S46</t>
  </si>
  <si>
    <t>L03_CR95_S47</t>
  </si>
  <si>
    <t>L03_CR96_S47</t>
  </si>
  <si>
    <t>L03_FD01_S13</t>
  </si>
  <si>
    <t>L03_FD02_S04</t>
  </si>
  <si>
    <t>L03_FD03_S52</t>
  </si>
  <si>
    <t>L03_FD04_S28</t>
  </si>
  <si>
    <t>L03_FD05_S23</t>
  </si>
  <si>
    <t>L03_FD06_S32</t>
  </si>
  <si>
    <t>L03_FD07_S48</t>
  </si>
  <si>
    <t>L03_FD08_S09</t>
  </si>
  <si>
    <t>L03_FD09_S07</t>
  </si>
  <si>
    <t>L03_FD10_S26</t>
  </si>
  <si>
    <t>L03_FP01_S36</t>
  </si>
  <si>
    <t>L03_FP02_S56</t>
  </si>
  <si>
    <t>L03_FP03_S38</t>
  </si>
  <si>
    <t>L03_FP04_S58</t>
  </si>
  <si>
    <t>L03_FP05_S21</t>
  </si>
  <si>
    <t>L03_FP06_S16</t>
  </si>
  <si>
    <t>L03_FP07_S46</t>
  </si>
  <si>
    <t>L03_FP08_S02</t>
  </si>
  <si>
    <t>L03_PR01_S41</t>
  </si>
  <si>
    <t>L03_PR02_S19</t>
  </si>
  <si>
    <t>L03_PR03_S54</t>
  </si>
  <si>
    <t>L03_PR04_S43</t>
  </si>
  <si>
    <t>L03_PR05_S11</t>
  </si>
  <si>
    <t>L03_PR06_S34</t>
  </si>
  <si>
    <t>L04_CR01_S56</t>
  </si>
  <si>
    <t>L04_CR02_S56</t>
  </si>
  <si>
    <t>L04_CR03_S60</t>
  </si>
  <si>
    <t>L04_CR04_S57</t>
  </si>
  <si>
    <t>L04_CR05_S18</t>
  </si>
  <si>
    <t>L04_CR06_S20</t>
  </si>
  <si>
    <t>L04_CR07_S19</t>
  </si>
  <si>
    <t>L04_CR08_S19</t>
  </si>
  <si>
    <t>L04_CR09_S53</t>
  </si>
  <si>
    <t>L04_CR10_S53</t>
  </si>
  <si>
    <t>L04_CR11_S55</t>
  </si>
  <si>
    <t>L04_CR12_S54</t>
  </si>
  <si>
    <t>L04_CR13_S23</t>
  </si>
  <si>
    <t>L04_CR14_S23</t>
  </si>
  <si>
    <t>L04_CR15_S24</t>
  </si>
  <si>
    <t>L04_CR16_S25</t>
  </si>
  <si>
    <t>L04_CR17_S28</t>
  </si>
  <si>
    <t>L04_CR18_S28</t>
  </si>
  <si>
    <t>L04_CR19_S30</t>
  </si>
  <si>
    <t>L04_CR20_S29</t>
  </si>
  <si>
    <t>L04_CR21_S08</t>
  </si>
  <si>
    <t>L04_CR22_S10</t>
  </si>
  <si>
    <t>L04_CR23_S09</t>
  </si>
  <si>
    <t>L04_CR24_S09</t>
  </si>
  <si>
    <t>L04_CR25_S35</t>
  </si>
  <si>
    <t>L04_CR26_S33</t>
  </si>
  <si>
    <t>L04_CR27_S34</t>
  </si>
  <si>
    <t>L04_CR28_S34</t>
  </si>
  <si>
    <t>L04_CR29_S36</t>
  </si>
  <si>
    <t>L04_CR30_S36</t>
  </si>
  <si>
    <t>L04_CR31_S37</t>
  </si>
  <si>
    <t>L04_CR32_S40</t>
  </si>
  <si>
    <t>L04_CR33_S58</t>
  </si>
  <si>
    <t>L04_CR34_S58</t>
  </si>
  <si>
    <t>L04_CR35_S60</t>
  </si>
  <si>
    <t>L04_CR36_S59</t>
  </si>
  <si>
    <t>L04_CR37_S51</t>
  </si>
  <si>
    <t>L04_CR38_S51</t>
  </si>
  <si>
    <t>L04_CR39_S52</t>
  </si>
  <si>
    <t>L04_CR40_S55</t>
  </si>
  <si>
    <t>L04_CR41_S16</t>
  </si>
  <si>
    <t>L04_CR42_S20</t>
  </si>
  <si>
    <t>L04_CR43_S17</t>
  </si>
  <si>
    <t>L04_CR44_S17</t>
  </si>
  <si>
    <t>L04_CR45_S21</t>
  </si>
  <si>
    <t>L04_CR46_S21</t>
  </si>
  <si>
    <t>L04_CR47_S22</t>
  </si>
  <si>
    <t>L04_CR48_S25</t>
  </si>
  <si>
    <t>L04_CR49_S48</t>
  </si>
  <si>
    <t>L04_CR50_S48</t>
  </si>
  <si>
    <t>L04_CR51_S50</t>
  </si>
  <si>
    <t>L04_CR52_S49</t>
  </si>
  <si>
    <t>L04_CR53_S43</t>
  </si>
  <si>
    <t>L04_CR54_S43</t>
  </si>
  <si>
    <t>L04_CR55_S45</t>
  </si>
  <si>
    <t>L04_CR56_S44</t>
  </si>
  <si>
    <t>L04_CR57_S05</t>
  </si>
  <si>
    <t>L04_CR58_S03</t>
  </si>
  <si>
    <t>L04_CR59_S04</t>
  </si>
  <si>
    <t>L04_CR60_S04</t>
  </si>
  <si>
    <t>L04_CR61_S13</t>
  </si>
  <si>
    <t>L04_CR62_S13</t>
  </si>
  <si>
    <t>L04_CR63_S15</t>
  </si>
  <si>
    <t>L04_CR64_S14</t>
  </si>
  <si>
    <t>L04_CR65_S26</t>
  </si>
  <si>
    <t>L04_CR66_S26</t>
  </si>
  <si>
    <t>L04_CR67_S27</t>
  </si>
  <si>
    <t>L04_CR68_S30</t>
  </si>
  <si>
    <t>L04_CR69_S31</t>
  </si>
  <si>
    <t>L04_CR70_S35</t>
  </si>
  <si>
    <t>L04_CR71_S32</t>
  </si>
  <si>
    <t>L04_CR72_S32</t>
  </si>
  <si>
    <t>L04_CR73_S06</t>
  </si>
  <si>
    <t>L04_CR74_S10</t>
  </si>
  <si>
    <t>L04_CR75_S07</t>
  </si>
  <si>
    <t>L04_CR76_S07</t>
  </si>
  <si>
    <t>L04_CR77_S38</t>
  </si>
  <si>
    <t>L04_CR78_S38</t>
  </si>
  <si>
    <t>L04_CR79_S39</t>
  </si>
  <si>
    <t>L04_CR80_S40</t>
  </si>
  <si>
    <t>L04_CR81_S46</t>
  </si>
  <si>
    <t>L04_CR82_S46</t>
  </si>
  <si>
    <t>L04_CR83_S50</t>
  </si>
  <si>
    <t>L04_CR84_S47</t>
  </si>
  <si>
    <t>L04_CR85_S01</t>
  </si>
  <si>
    <t>L04_CR86_S05</t>
  </si>
  <si>
    <t>L04_CR87_S02</t>
  </si>
  <si>
    <t>L04_CR88_S02</t>
  </si>
  <si>
    <t>L04_CR89_S41</t>
  </si>
  <si>
    <t>L04_CR90_S45</t>
  </si>
  <si>
    <t>L04_CR91_S42</t>
  </si>
  <si>
    <t>L04_CR92_S42</t>
  </si>
  <si>
    <t>L04_CR93_S11</t>
  </si>
  <si>
    <t>L04_CR94_S11</t>
  </si>
  <si>
    <t>L04_CR95_S15</t>
  </si>
  <si>
    <t>L04_CR96_S12</t>
  </si>
  <si>
    <t>L04_FD01_S29</t>
  </si>
  <si>
    <t>L04_FD02_S08</t>
  </si>
  <si>
    <t>L04_FD03_S54</t>
  </si>
  <si>
    <t>L04_FD04_S37</t>
  </si>
  <si>
    <t>L04_FD05_S49</t>
  </si>
  <si>
    <t>L04_FD06_S44</t>
  </si>
  <si>
    <t>L04_FD07_S14</t>
  </si>
  <si>
    <t>L04_FD08_S03</t>
  </si>
  <si>
    <t>L04_FD09_S01</t>
  </si>
  <si>
    <t>L04_FD10_S39</t>
  </si>
  <si>
    <t>L04_FP01_S57</t>
  </si>
  <si>
    <t>L04_FP02_S24</t>
  </si>
  <si>
    <t>L04_FP03_S59</t>
  </si>
  <si>
    <t>L04_FP04_S22</t>
  </si>
  <si>
    <t>L04_FP05_S47</t>
  </si>
  <si>
    <t>L04_FP06_S31</t>
  </si>
  <si>
    <t>L04_FP07_S12</t>
  </si>
  <si>
    <t>L04_FP08_S06</t>
  </si>
  <si>
    <t>L04_PR01_S18</t>
  </si>
  <si>
    <t>L04_PR02_S33</t>
  </si>
  <si>
    <t>L04_PR03_S52</t>
  </si>
  <si>
    <t>L04_PR04_S16</t>
  </si>
  <si>
    <t>L04_PR05_S27</t>
  </si>
  <si>
    <t>L04_PR06_S41</t>
  </si>
  <si>
    <t>L05_CR01_S23</t>
  </si>
  <si>
    <t>L05_CR02_S23</t>
  </si>
  <si>
    <t>L05_CR03_S25</t>
  </si>
  <si>
    <t>L05_CR04_S24</t>
  </si>
  <si>
    <t>L05_CR05_S33</t>
  </si>
  <si>
    <t>L05_CR06_S33</t>
  </si>
  <si>
    <t>L05_CR07_S34</t>
  </si>
  <si>
    <t>L05_CR08_S35</t>
  </si>
  <si>
    <t>L05_CR09_S06</t>
  </si>
  <si>
    <t>L05_CR10_S06</t>
  </si>
  <si>
    <t>L05_CR11_S07</t>
  </si>
  <si>
    <t>L05_CR12_S10</t>
  </si>
  <si>
    <t>L05_CR13_S48</t>
  </si>
  <si>
    <t>L05_CR14_S50</t>
  </si>
  <si>
    <t>L05_CR15_S49</t>
  </si>
  <si>
    <t>L05_CR16_S49</t>
  </si>
  <si>
    <t>L05_CR17_S40</t>
  </si>
  <si>
    <t>L05_CR18_S38</t>
  </si>
  <si>
    <t>L05_CR19_S39</t>
  </si>
  <si>
    <t>L05_CR20_S39</t>
  </si>
  <si>
    <t>L05_CR21_S51</t>
  </si>
  <si>
    <t>L05_CR22_S55</t>
  </si>
  <si>
    <t>L05_CR23_S52</t>
  </si>
  <si>
    <t>L05_CR24_S52</t>
  </si>
  <si>
    <t>L05_CR25_S43</t>
  </si>
  <si>
    <t>L05_CR26_S45</t>
  </si>
  <si>
    <t>L05_CR27_S44</t>
  </si>
  <si>
    <t>L05_CR28_S44</t>
  </si>
  <si>
    <t>L05_CR29_S58</t>
  </si>
  <si>
    <t>L05_CR30_S60</t>
  </si>
  <si>
    <t>L05_CR31_S59</t>
  </si>
  <si>
    <t>L05_CR32_S59</t>
  </si>
  <si>
    <t>L05_CR33_S21</t>
  </si>
  <si>
    <t>L05_CR34_S21</t>
  </si>
  <si>
    <t>L05_CR35_S25</t>
  </si>
  <si>
    <t>L05_CR36_S22</t>
  </si>
  <si>
    <t>L05_CR37_S08</t>
  </si>
  <si>
    <t>L05_CR38_S08</t>
  </si>
  <si>
    <t>L05_CR39_S09</t>
  </si>
  <si>
    <t>L05_CR40_S10</t>
  </si>
  <si>
    <t>L05_CR41_S35</t>
  </si>
  <si>
    <t>L05_CR42_S31</t>
  </si>
  <si>
    <t>L05_CR43_S32</t>
  </si>
  <si>
    <t>L05_CR44_S32</t>
  </si>
  <si>
    <t>L05_CR45_S46</t>
  </si>
  <si>
    <t>L05_CR46_S50</t>
  </si>
  <si>
    <t>L05_CR47_S47</t>
  </si>
  <si>
    <t>L05_CR48_S47</t>
  </si>
  <si>
    <t>L05_CR49_S15</t>
  </si>
  <si>
    <t>L05_CR50_S11</t>
  </si>
  <si>
    <t>L05_CR51_S12</t>
  </si>
  <si>
    <t>L05_CR52_S12</t>
  </si>
  <si>
    <t>L05_CR53_S18</t>
  </si>
  <si>
    <t>L05_CR54_S18</t>
  </si>
  <si>
    <t>L05_CR55_S19</t>
  </si>
  <si>
    <t>L05_CR56_S20</t>
  </si>
  <si>
    <t>L05_CR57_S01</t>
  </si>
  <si>
    <t>L05_CR58_S05</t>
  </si>
  <si>
    <t>L05_CR59_S02</t>
  </si>
  <si>
    <t>L05_CR60_S02</t>
  </si>
  <si>
    <t>L05_CR61_S30</t>
  </si>
  <si>
    <t>L05_CR62_S26</t>
  </si>
  <si>
    <t>L05_CR63_S27</t>
  </si>
  <si>
    <t>L05_CR64_S27</t>
  </si>
  <si>
    <t>L05_CR65_S36</t>
  </si>
  <si>
    <t>L05_CR66_S40</t>
  </si>
  <si>
    <t>L05_CR67_S37</t>
  </si>
  <si>
    <t>L05_CR68_S37</t>
  </si>
  <si>
    <t>L05_CR69_S45</t>
  </si>
  <si>
    <t>L05_CR70_S41</t>
  </si>
  <si>
    <t>L05_CR71_S42</t>
  </si>
  <si>
    <t>L05_CR72_S42</t>
  </si>
  <si>
    <t>L05_CR73_S53</t>
  </si>
  <si>
    <t>L05_CR74_S55</t>
  </si>
  <si>
    <t>L05_CR75_S54</t>
  </si>
  <si>
    <t>L05_CR76_S54</t>
  </si>
  <si>
    <t>L05_CR77_S56</t>
  </si>
  <si>
    <t>L05_CR78_S60</t>
  </si>
  <si>
    <t>L05_CR79_S57</t>
  </si>
  <si>
    <t>L05_CR80_S57</t>
  </si>
  <si>
    <t>L05_CR81_S15</t>
  </si>
  <si>
    <t>L05_CR82_S13</t>
  </si>
  <si>
    <t>L05_CR83_S14</t>
  </si>
  <si>
    <t>L05_CR84_S14</t>
  </si>
  <si>
    <t>L05_CR85_S05</t>
  </si>
  <si>
    <t>L05_CR86_S03</t>
  </si>
  <si>
    <t>L05_CR87_S04</t>
  </si>
  <si>
    <t>L05_CR88_S04</t>
  </si>
  <si>
    <t>L05_CR89_S16</t>
  </si>
  <si>
    <t>L05_CR90_S16</t>
  </si>
  <si>
    <t>L05_CR91_S20</t>
  </si>
  <si>
    <t>L05_CR92_S17</t>
  </si>
  <si>
    <t>L05_CR93_S30</t>
  </si>
  <si>
    <t>L05_CR94_S28</t>
  </si>
  <si>
    <t>L05_CR95_S29</t>
  </si>
  <si>
    <t>L05_CR96_S29</t>
  </si>
  <si>
    <t>L05_FD01_S38</t>
  </si>
  <si>
    <t>L05_FD02_S51</t>
  </si>
  <si>
    <t>L05_FD03_S07</t>
  </si>
  <si>
    <t>L05_FD04_S58</t>
  </si>
  <si>
    <t>L05_FD05_S11</t>
  </si>
  <si>
    <t>L05_FD06_S19</t>
  </si>
  <si>
    <t>L05_FD07_S26</t>
  </si>
  <si>
    <t>L05_FD08_S01</t>
  </si>
  <si>
    <t>L05_FD09_S03</t>
  </si>
  <si>
    <t>L05_FD10_S56</t>
  </si>
  <si>
    <t>L05_FP01_S24</t>
  </si>
  <si>
    <t>L05_FP02_S48</t>
  </si>
  <si>
    <t>L05_FP03_S22</t>
  </si>
  <si>
    <t>L05_FP04_S46</t>
  </si>
  <si>
    <t>L05_FP05_S13</t>
  </si>
  <si>
    <t>L05_FP06_S41</t>
  </si>
  <si>
    <t>L05_FP07_S28</t>
  </si>
  <si>
    <t>L05_FP08_S53</t>
  </si>
  <si>
    <t>L05_PR01_S34</t>
  </si>
  <si>
    <t>L05_PR02_S43</t>
  </si>
  <si>
    <t>L05_PR03_S09</t>
  </si>
  <si>
    <t>L05_PR04_S31</t>
  </si>
  <si>
    <t>L05_PR05_S36</t>
  </si>
  <si>
    <t>L05_PR06_S17</t>
  </si>
  <si>
    <t>L06_CR01_S48</t>
  </si>
  <si>
    <t>L06_CR02_S48</t>
  </si>
  <si>
    <t>L06_CR03_S50</t>
  </si>
  <si>
    <t>L06_CR04_S49</t>
  </si>
  <si>
    <t>L06_CR05_S43</t>
  </si>
  <si>
    <t>L06_CR06_S43</t>
  </si>
  <si>
    <t>L06_CR07_S44</t>
  </si>
  <si>
    <t>L06_CR08_S45</t>
  </si>
  <si>
    <t>L06_CR09_S03</t>
  </si>
  <si>
    <t>L06_CR10_S03</t>
  </si>
  <si>
    <t>L06_CR11_S05</t>
  </si>
  <si>
    <t>L06_CR12_S04</t>
  </si>
  <si>
    <t>L06_CR13_S13</t>
  </si>
  <si>
    <t>L06_CR14_S13</t>
  </si>
  <si>
    <t>L06_CR15_S14</t>
  </si>
  <si>
    <t>L06_CR16_S15</t>
  </si>
  <si>
    <t>L06_CR17_S58</t>
  </si>
  <si>
    <t>L06_CR18_S58</t>
  </si>
  <si>
    <t>L06_CR19_S60</t>
  </si>
  <si>
    <t>L06_CR20_S59</t>
  </si>
  <si>
    <t>L06_CR21_S53</t>
  </si>
  <si>
    <t>L06_CR22_S53</t>
  </si>
  <si>
    <t>L06_CR23_S54</t>
  </si>
  <si>
    <t>L06_CR24_S55</t>
  </si>
  <si>
    <t>L06_CR25_S20</t>
  </si>
  <si>
    <t>L06_CR26_S16</t>
  </si>
  <si>
    <t>L06_CR27_S17</t>
  </si>
  <si>
    <t>L06_CR28_S17</t>
  </si>
  <si>
    <t>L06_CR29_S21</t>
  </si>
  <si>
    <t>L06_CR30_S25</t>
  </si>
  <si>
    <t>L06_CR31_S22</t>
  </si>
  <si>
    <t>L06_CR32_S22</t>
  </si>
  <si>
    <t>L06_CR33_S46</t>
  </si>
  <si>
    <t>L06_CR34_S46</t>
  </si>
  <si>
    <t>L06_CR35_S50</t>
  </si>
  <si>
    <t>L06_CR36_S47</t>
  </si>
  <si>
    <t>L06_CR37_S01</t>
  </si>
  <si>
    <t>L06_CR38_S01</t>
  </si>
  <si>
    <t>L06_CR39_S02</t>
  </si>
  <si>
    <t>L06_CR40_S05</t>
  </si>
  <si>
    <t>L06_CR41_S41</t>
  </si>
  <si>
    <t>L06_CR42_S41</t>
  </si>
  <si>
    <t>L06_CR43_S45</t>
  </si>
  <si>
    <t>L06_CR44_S42</t>
  </si>
  <si>
    <t>L06_CR45_S11</t>
  </si>
  <si>
    <t>L06_CR46_S11</t>
  </si>
  <si>
    <t>L06_CR47_S12</t>
  </si>
  <si>
    <t>L06_CR48_S15</t>
  </si>
  <si>
    <t>L06_CR49_S26</t>
  </si>
  <si>
    <t>L06_CR50_S26</t>
  </si>
  <si>
    <t>L06_CR51_S30</t>
  </si>
  <si>
    <t>L06_CR52_S27</t>
  </si>
  <si>
    <t>L06_CR53_S33</t>
  </si>
  <si>
    <t>L06_CR54_S33</t>
  </si>
  <si>
    <t>L06_CR55_S34</t>
  </si>
  <si>
    <t>L06_CR56_S35</t>
  </si>
  <si>
    <t>L06_CR57_S06</t>
  </si>
  <si>
    <t>L06_CR58_S10</t>
  </si>
  <si>
    <t>L06_CR59_S07</t>
  </si>
  <si>
    <t>L06_CR60_S07</t>
  </si>
  <si>
    <t>L06_CR61_S38</t>
  </si>
  <si>
    <t>L06_CR62_S38</t>
  </si>
  <si>
    <t>L06_CR63_S40</t>
  </si>
  <si>
    <t>L06_CR64_S39</t>
  </si>
  <si>
    <t>L06_CR65_S56</t>
  </si>
  <si>
    <t>L06_CR66_S56</t>
  </si>
  <si>
    <t>L06_CR67_S57</t>
  </si>
  <si>
    <t>L06_CR68_S60</t>
  </si>
  <si>
    <t>L06_CR69_S18</t>
  </si>
  <si>
    <t>L06_CR70_S20</t>
  </si>
  <si>
    <t>L06_CR71_S19</t>
  </si>
  <si>
    <t>L06_CR72_S19</t>
  </si>
  <si>
    <t>L06_CR73_S51</t>
  </si>
  <si>
    <t>L06_CR74_S51</t>
  </si>
  <si>
    <t>L06_CR75_S52</t>
  </si>
  <si>
    <t>L06_CR76_S55</t>
  </si>
  <si>
    <t>L06_CR77_S23</t>
  </si>
  <si>
    <t>L06_CR78_S25</t>
  </si>
  <si>
    <t>L06_CR79_S24</t>
  </si>
  <si>
    <t>L06_CR80_S24</t>
  </si>
  <si>
    <t>L06_CR81_S28</t>
  </si>
  <si>
    <t>L06_CR82_S28</t>
  </si>
  <si>
    <t>L06_CR83_S30</t>
  </si>
  <si>
    <t>L06_CR84_S29</t>
  </si>
  <si>
    <t>L06_CR85_S10</t>
  </si>
  <si>
    <t>L06_CR86_S08</t>
  </si>
  <si>
    <t>L06_CR87_S09</t>
  </si>
  <si>
    <t>L06_CR88_S09</t>
  </si>
  <si>
    <t>L06_CR89_S31</t>
  </si>
  <si>
    <t>L06_CR90_S31</t>
  </si>
  <si>
    <t>L06_CR91_S35</t>
  </si>
  <si>
    <t>L06_CR92_S32</t>
  </si>
  <si>
    <t>L06_CR93_S36</t>
  </si>
  <si>
    <t>L06_CR94_S36</t>
  </si>
  <si>
    <t>L06_CR95_S40</t>
  </si>
  <si>
    <t>L06_CR96_S37</t>
  </si>
  <si>
    <t>L06_FD01_S59</t>
  </si>
  <si>
    <t>L06_FD02_S54</t>
  </si>
  <si>
    <t>L06_FD03_S04</t>
  </si>
  <si>
    <t>L06_FD04_S21</t>
  </si>
  <si>
    <t>L06_FD05_S27</t>
  </si>
  <si>
    <t>L06_FD06_S34</t>
  </si>
  <si>
    <t>L06_FD07_S39</t>
  </si>
  <si>
    <t>L06_FD08_S06</t>
  </si>
  <si>
    <t>L06_FD09_S08</t>
  </si>
  <si>
    <t>L06_FD10_S23</t>
  </si>
  <si>
    <t>L06_FP01_S49</t>
  </si>
  <si>
    <t>L06_FP02_S14</t>
  </si>
  <si>
    <t>L06_FP03_S47</t>
  </si>
  <si>
    <t>L06_FP04_S12</t>
  </si>
  <si>
    <t>L06_FP05_S29</t>
  </si>
  <si>
    <t>L06_FP06_S18</t>
  </si>
  <si>
    <t>L06_FP07_S37</t>
  </si>
  <si>
    <t>L06_FP08_S52</t>
  </si>
  <si>
    <t>L06_PR01_S44</t>
  </si>
  <si>
    <t>L06_PR02_S16</t>
  </si>
  <si>
    <t>L06_PR03_S02</t>
  </si>
  <si>
    <t>L06_PR04_S42</t>
  </si>
  <si>
    <t>L06_PR05_S57</t>
  </si>
  <si>
    <t>L06_PR06_S32</t>
  </si>
  <si>
    <t>IMAGE FILES</t>
  </si>
  <si>
    <t>ImagePath_Target</t>
  </si>
  <si>
    <t>ImagePath_Competitor</t>
  </si>
  <si>
    <t>ImagePath_Distractor1</t>
  </si>
  <si>
    <t>ImagePath_Distractor2</t>
  </si>
  <si>
    <t>ImagePath_Distractor3</t>
  </si>
  <si>
    <t>ImagePath_Distractor4</t>
  </si>
  <si>
    <t>he_red_square</t>
  </si>
  <si>
    <t>S15_end</t>
  </si>
  <si>
    <t>HT1_red-square.png</t>
  </si>
  <si>
    <t>ST1_red-triangle.png</t>
  </si>
  <si>
    <t>HT3_yellow-triangle.png</t>
  </si>
  <si>
    <t>ST3_yellow-square.png</t>
  </si>
  <si>
    <t>ST2_green-triangle.png</t>
  </si>
  <si>
    <t>HT2_green-square.png</t>
  </si>
  <si>
    <t>he_yellow_triangle</t>
  </si>
  <si>
    <t>S11_end</t>
  </si>
  <si>
    <t>HT1_yellow-triangle.png</t>
  </si>
  <si>
    <t>ST1_yellow-square.png</t>
  </si>
  <si>
    <t>HT3_red-square.png</t>
  </si>
  <si>
    <t>ST3_red-triangle.png</t>
  </si>
  <si>
    <t>ST2_blue-square.png</t>
  </si>
  <si>
    <t>HT2_blue-triangle.png</t>
  </si>
  <si>
    <t>he_green_square</t>
  </si>
  <si>
    <t>S12_end</t>
  </si>
  <si>
    <t>HT1_green-square.png</t>
  </si>
  <si>
    <t>ST1_green-triangle.png</t>
  </si>
  <si>
    <t>HT3_blue-triangle.png</t>
  </si>
  <si>
    <t>ST3_blue-square.png</t>
  </si>
  <si>
    <t>ST2_red-triangle.png</t>
  </si>
  <si>
    <t>HT2_red-square.png</t>
  </si>
  <si>
    <t>he_blue_triangle</t>
  </si>
  <si>
    <t>HT1_blue-triangle.png</t>
  </si>
  <si>
    <t>ST1_blue-square.png</t>
  </si>
  <si>
    <t>HT3_green-square.png</t>
  </si>
  <si>
    <t>ST3_green-triangle.png</t>
  </si>
  <si>
    <t>ST2_yellow-square.png</t>
  </si>
  <si>
    <t>HT2_yellow-triangle.png</t>
  </si>
  <si>
    <t>he_yellow_square</t>
  </si>
  <si>
    <t>S16_end</t>
  </si>
  <si>
    <t>HT1_yellow-square.png</t>
  </si>
  <si>
    <t>ST2_yellow-triangle.png</t>
  </si>
  <si>
    <t>HT3_red-triangle.png</t>
  </si>
  <si>
    <t>ST3_red-square.png</t>
  </si>
  <si>
    <t>ST1_blue-triangle.png</t>
  </si>
  <si>
    <t>HT2_blue-square.png</t>
  </si>
  <si>
    <t>he_red_triangle</t>
  </si>
  <si>
    <t>HT1_red-triangle.png</t>
  </si>
  <si>
    <t>ST2_red-square.png</t>
  </si>
  <si>
    <t>HT3_yellow-square.png</t>
  </si>
  <si>
    <t>ST3_yellow-triangle.png</t>
  </si>
  <si>
    <t>ST1_green-square.png</t>
  </si>
  <si>
    <t>HT2_green-triangle.png</t>
  </si>
  <si>
    <t>he_blue_square</t>
  </si>
  <si>
    <t>S20_end</t>
  </si>
  <si>
    <t>HT1_blue-square.png</t>
  </si>
  <si>
    <t>ST2_blue-triangle.png</t>
  </si>
  <si>
    <t>HT3_green-triangle.png</t>
  </si>
  <si>
    <t>ST3_green-square.png</t>
  </si>
  <si>
    <t>ST1_yellow-triangle.png</t>
  </si>
  <si>
    <t>HT2_yellow-square.png</t>
  </si>
  <si>
    <t>he_green_triangle</t>
  </si>
  <si>
    <t>S17_end</t>
  </si>
  <si>
    <t>HT1_green-triangle.png</t>
  </si>
  <si>
    <t>ST2_green-square.png</t>
  </si>
  <si>
    <t>HT3_blue-square.png</t>
  </si>
  <si>
    <t>ST3_blue-triangle.png</t>
  </si>
  <si>
    <t>ST1_red-square.png</t>
  </si>
  <si>
    <t>HT2_red-triangle.png</t>
  </si>
  <si>
    <t>S01_end</t>
  </si>
  <si>
    <t>S05_end</t>
  </si>
  <si>
    <t>S02_end</t>
  </si>
  <si>
    <t>S26_end</t>
  </si>
  <si>
    <t>S30_end</t>
  </si>
  <si>
    <t>S27_end</t>
  </si>
  <si>
    <t>S21_end</t>
  </si>
  <si>
    <t>S25_end</t>
  </si>
  <si>
    <t>S22_end</t>
  </si>
  <si>
    <t>S10_end</t>
  </si>
  <si>
    <t>S06_end</t>
  </si>
  <si>
    <t>S07_end</t>
  </si>
  <si>
    <t>S35_end</t>
  </si>
  <si>
    <t>S31_end</t>
  </si>
  <si>
    <t>S32_end</t>
  </si>
  <si>
    <t>S46_end</t>
  </si>
  <si>
    <t>S50_end</t>
  </si>
  <si>
    <t>S47_end</t>
  </si>
  <si>
    <t>she_red_square</t>
  </si>
  <si>
    <t>S13_end</t>
  </si>
  <si>
    <t>she_yellow_triangle</t>
  </si>
  <si>
    <t>she_green_square</t>
  </si>
  <si>
    <t>S14_end</t>
  </si>
  <si>
    <t>she_blue_triangle</t>
  </si>
  <si>
    <t>she_yellow_square</t>
  </si>
  <si>
    <t>S03_end</t>
  </si>
  <si>
    <t>she_red_triangle</t>
  </si>
  <si>
    <t>she_blue_square</t>
  </si>
  <si>
    <t>S04_end</t>
  </si>
  <si>
    <t>she_green_triangle</t>
  </si>
  <si>
    <t>S18_end</t>
  </si>
  <si>
    <t>S19_end</t>
  </si>
  <si>
    <t>S28_end</t>
  </si>
  <si>
    <t>S29_end</t>
  </si>
  <si>
    <t>S40_end</t>
  </si>
  <si>
    <t>S36_end</t>
  </si>
  <si>
    <t>S37_end</t>
  </si>
  <si>
    <t>S41_end</t>
  </si>
  <si>
    <t>S42_end</t>
  </si>
  <si>
    <t>S45_end</t>
  </si>
  <si>
    <t>S55_end</t>
  </si>
  <si>
    <t>S51_end</t>
  </si>
  <si>
    <t>S52_end</t>
  </si>
  <si>
    <t>S60_end</t>
  </si>
  <si>
    <t>S56_end</t>
  </si>
  <si>
    <t>S57_end</t>
  </si>
  <si>
    <t>they_red_square</t>
  </si>
  <si>
    <t>S23_end</t>
  </si>
  <si>
    <t>they_yellow_triangle</t>
  </si>
  <si>
    <t>they_green_square</t>
  </si>
  <si>
    <t>S24_end</t>
  </si>
  <si>
    <t>they_blue_triangle</t>
  </si>
  <si>
    <t>they_yellow_square</t>
  </si>
  <si>
    <t>S33_end</t>
  </si>
  <si>
    <t>they_red_triangle</t>
  </si>
  <si>
    <t>they_blue_square</t>
  </si>
  <si>
    <t>S34_end</t>
  </si>
  <si>
    <t>they_green_triangle</t>
  </si>
  <si>
    <t>S08_end</t>
  </si>
  <si>
    <t>S09_end</t>
  </si>
  <si>
    <t>S48_end</t>
  </si>
  <si>
    <t>S49_end</t>
  </si>
  <si>
    <t>S38_end</t>
  </si>
  <si>
    <t>S39_end</t>
  </si>
  <si>
    <t>S53_end</t>
  </si>
  <si>
    <t>S54_end</t>
  </si>
  <si>
    <t>S43_end</t>
  </si>
  <si>
    <t>S44_end</t>
  </si>
  <si>
    <t>S58_end</t>
  </si>
  <si>
    <t>S59_end</t>
  </si>
  <si>
    <t>Target_ImagePath</t>
  </si>
  <si>
    <t>Competitor_ImagePath</t>
  </si>
  <si>
    <t>and it looks like there's a lot more fish about to come by</t>
  </si>
  <si>
    <t>PRACTICE FEEDBACK</t>
  </si>
  <si>
    <t>CorrectAnswer</t>
  </si>
  <si>
    <t>no</t>
  </si>
  <si>
    <t>yes</t>
  </si>
  <si>
    <t>Correct_Description</t>
  </si>
  <si>
    <r>
      <t>he is standing in a</t>
    </r>
    <r>
      <rPr>
        <sz val="11"/>
        <color rgb="FFC00000"/>
        <rFont val="Arial"/>
        <family val="2"/>
      </rPr>
      <t xml:space="preserve"> yellow triangle</t>
    </r>
  </si>
  <si>
    <r>
      <t xml:space="preserve">he is standing in a </t>
    </r>
    <r>
      <rPr>
        <sz val="11"/>
        <color rgb="FFC00000"/>
        <rFont val="Arial"/>
        <family val="2"/>
      </rPr>
      <t>red square</t>
    </r>
  </si>
  <si>
    <r>
      <t>he is standing in a</t>
    </r>
    <r>
      <rPr>
        <sz val="11"/>
        <color rgb="FFC00000"/>
        <rFont val="Arial"/>
        <family val="2"/>
      </rPr>
      <t xml:space="preserve"> blue triangle</t>
    </r>
  </si>
  <si>
    <r>
      <t>he is standing in a</t>
    </r>
    <r>
      <rPr>
        <sz val="11"/>
        <color rgb="FFC00000"/>
        <rFont val="Arial"/>
        <family val="2"/>
      </rPr>
      <t xml:space="preserve"> green square</t>
    </r>
  </si>
  <si>
    <r>
      <t xml:space="preserve">she is standing in a </t>
    </r>
    <r>
      <rPr>
        <sz val="11"/>
        <color rgb="FFC00000"/>
        <rFont val="Arial"/>
        <family val="2"/>
      </rPr>
      <t>blue triangle</t>
    </r>
  </si>
  <si>
    <r>
      <t xml:space="preserve">she is standing in a </t>
    </r>
    <r>
      <rPr>
        <sz val="11"/>
        <color rgb="FFC00000"/>
        <rFont val="Arial"/>
        <family val="2"/>
      </rPr>
      <t>green square</t>
    </r>
  </si>
  <si>
    <r>
      <t xml:space="preserve">she is standing in a </t>
    </r>
    <r>
      <rPr>
        <sz val="11"/>
        <color rgb="FFC00000"/>
        <rFont val="Arial"/>
        <family val="2"/>
      </rPr>
      <t>red triangle</t>
    </r>
  </si>
  <si>
    <r>
      <t xml:space="preserve">she is standing in a </t>
    </r>
    <r>
      <rPr>
        <sz val="11"/>
        <color rgb="FFC00000"/>
        <rFont val="Arial"/>
        <family val="2"/>
      </rPr>
      <t>yellow square</t>
    </r>
  </si>
  <si>
    <r>
      <t xml:space="preserve">they are standing in a </t>
    </r>
    <r>
      <rPr>
        <sz val="11"/>
        <color rgb="FFC00000"/>
        <rFont val="Arial"/>
        <family val="2"/>
      </rPr>
      <t>yellow triangle</t>
    </r>
  </si>
  <si>
    <r>
      <t xml:space="preserve">they are standing in a </t>
    </r>
    <r>
      <rPr>
        <sz val="11"/>
        <color rgb="FFC00000"/>
        <rFont val="Arial"/>
        <family val="2"/>
      </rPr>
      <t>green square</t>
    </r>
  </si>
  <si>
    <r>
      <rPr>
        <sz val="11"/>
        <color rgb="FFC00000"/>
        <rFont val="Arial"/>
        <family val="2"/>
      </rPr>
      <t xml:space="preserve">they </t>
    </r>
    <r>
      <rPr>
        <sz val="11"/>
        <rFont val="Arial"/>
        <family val="2"/>
      </rPr>
      <t>are</t>
    </r>
    <r>
      <rPr>
        <sz val="11"/>
        <color rgb="FFC00000"/>
        <rFont val="Arial"/>
        <family val="2"/>
      </rPr>
      <t xml:space="preserve"> </t>
    </r>
    <r>
      <rPr>
        <sz val="11"/>
        <rFont val="Arial"/>
        <family val="2"/>
      </rPr>
      <t>standing in a red square</t>
    </r>
  </si>
  <si>
    <r>
      <rPr>
        <sz val="11"/>
        <color rgb="FFC00000"/>
        <rFont val="Arial"/>
        <family val="2"/>
      </rPr>
      <t>they</t>
    </r>
    <r>
      <rPr>
        <sz val="11"/>
        <rFont val="Arial"/>
        <family val="2"/>
      </rPr>
      <t xml:space="preserve"> are</t>
    </r>
    <r>
      <rPr>
        <sz val="11"/>
        <color rgb="FFC00000"/>
        <rFont val="Arial"/>
        <family val="2"/>
      </rPr>
      <t xml:space="preserve"> </t>
    </r>
    <r>
      <rPr>
        <sz val="11"/>
        <rFont val="Arial"/>
        <family val="2"/>
      </rPr>
      <t>standing in a yellow triangle</t>
    </r>
  </si>
  <si>
    <r>
      <rPr>
        <sz val="11"/>
        <color rgb="FFC00000"/>
        <rFont val="Arial"/>
        <family val="2"/>
      </rPr>
      <t xml:space="preserve">they </t>
    </r>
    <r>
      <rPr>
        <sz val="11"/>
        <rFont val="Arial"/>
        <family val="2"/>
      </rPr>
      <t>are standing in a green square</t>
    </r>
  </si>
  <si>
    <r>
      <rPr>
        <sz val="11"/>
        <color rgb="FFC00000"/>
        <rFont val="Arial"/>
        <family val="2"/>
      </rPr>
      <t xml:space="preserve">they </t>
    </r>
    <r>
      <rPr>
        <sz val="11"/>
        <rFont val="Arial"/>
        <family val="2"/>
      </rPr>
      <t>are standing in a blue triangle</t>
    </r>
  </si>
  <si>
    <r>
      <rPr>
        <sz val="11"/>
        <color rgb="FFC00000"/>
        <rFont val="Arial"/>
        <family val="2"/>
      </rPr>
      <t xml:space="preserve">he </t>
    </r>
    <r>
      <rPr>
        <sz val="11"/>
        <rFont val="Arial"/>
        <family val="2"/>
      </rPr>
      <t>is standing in a red square</t>
    </r>
  </si>
  <si>
    <r>
      <rPr>
        <sz val="11"/>
        <color rgb="FFC00000"/>
        <rFont val="Arial"/>
        <family val="2"/>
      </rPr>
      <t>she</t>
    </r>
    <r>
      <rPr>
        <sz val="11"/>
        <rFont val="Arial"/>
        <family val="2"/>
      </rPr>
      <t xml:space="preserve"> is standing in a yellow triangle</t>
    </r>
  </si>
  <si>
    <r>
      <rPr>
        <sz val="11"/>
        <color rgb="FFC00000"/>
        <rFont val="Arial"/>
        <family val="2"/>
      </rPr>
      <t xml:space="preserve">he </t>
    </r>
    <r>
      <rPr>
        <sz val="11"/>
        <rFont val="Arial"/>
        <family val="2"/>
      </rPr>
      <t>is standing in a green square</t>
    </r>
  </si>
  <si>
    <r>
      <rPr>
        <sz val="11"/>
        <color rgb="FFC00000"/>
        <rFont val="Arial"/>
        <family val="2"/>
      </rPr>
      <t>she</t>
    </r>
    <r>
      <rPr>
        <sz val="11"/>
        <rFont val="Arial"/>
        <family val="2"/>
      </rPr>
      <t xml:space="preserve"> is standing in a blue triangle</t>
    </r>
  </si>
  <si>
    <t>AB</t>
  </si>
  <si>
    <t>Alex is painting a portrait of Sam</t>
  </si>
  <si>
    <t>Sam is painting a portrait of Alex</t>
  </si>
  <si>
    <t>Alex is playing the cello for Sam</t>
  </si>
  <si>
    <t>Sam is playing the cello for Alex</t>
  </si>
  <si>
    <t>Alex is making a salad for Sam</t>
  </si>
  <si>
    <t>Sam is making a salad for Alex</t>
  </si>
  <si>
    <t>Alex is walking over to Sam</t>
  </si>
  <si>
    <t>Sam is walking over to Alex</t>
  </si>
  <si>
    <t>Alex is picking up Sam from school</t>
  </si>
  <si>
    <t>Sam is picking up Alex from school</t>
  </si>
  <si>
    <t>S01_Alex_Sam.wav</t>
  </si>
  <si>
    <t>S01_Sam_Alex.wav</t>
  </si>
  <si>
    <t>S02_Alex_Sam.wav</t>
  </si>
  <si>
    <t>S05_Alex_Sam.wav</t>
  </si>
  <si>
    <t>S03_Alex_Sam.wav</t>
  </si>
  <si>
    <t>S04_Alex_Sam.wav</t>
  </si>
  <si>
    <t>S02_Sam_Alex.wav</t>
  </si>
  <si>
    <t>S03_Sam_Alex.wav</t>
  </si>
  <si>
    <t>S04_Sam_Alex.wav</t>
  </si>
  <si>
    <t>S05_Sam_Alex.wav</t>
  </si>
  <si>
    <t>Recorded in soundbooth with Yeti microphone, default mic and Audacity settings. In audacity project files (.aup), the first track is the original version of the take I'm using, the second track is that take with loudness normalized (default Audacity settings: remove DC offset center on 0.0 vertically = true, normalize peak amplitude to -1.0 dB, normalize stereo channels independently = false), and the third track is the takes I didn't use. The second track is exported to a .wav file (default settings again, stereo at 44100 Hz/s). There are 3 versions of the pronoun/color/shape clips.</t>
  </si>
  <si>
    <t>(NAME) is standing in a red triangle</t>
  </si>
  <si>
    <t>name</t>
  </si>
  <si>
    <t>(NAME) is standing in a green triangle</t>
  </si>
  <si>
    <t>(NAME) is standing in a red square</t>
  </si>
  <si>
    <t>(NAME) is standing in a yellow triangle</t>
  </si>
  <si>
    <t>(NAME) is standing in a blue triangle</t>
  </si>
  <si>
    <t>(NAME) is standing in a blue square</t>
  </si>
  <si>
    <t>Trial Type</t>
  </si>
  <si>
    <t>Competitor is always same color and different shape than target.</t>
  </si>
  <si>
    <t>T</t>
  </si>
  <si>
    <t>Alex_yellow_triangle</t>
  </si>
  <si>
    <t>Alex is standing in a yellow triangle.</t>
  </si>
  <si>
    <t>Sam_red_square</t>
  </si>
  <si>
    <t>Sam is standing in a green square.</t>
  </si>
  <si>
    <t>Jordan_blue_triangle</t>
  </si>
  <si>
    <t>Jordan is standing in a blue triangle.</t>
  </si>
  <si>
    <t>Taylor_red_triangle</t>
  </si>
  <si>
    <t>Taylor is standing in a red square.</t>
  </si>
  <si>
    <t>Casey_green_triangle</t>
  </si>
  <si>
    <t>Casey is standing in a green triangle.</t>
  </si>
  <si>
    <t>Jaime_blue_square</t>
  </si>
  <si>
    <t>Jaime is standing in a yellow square.</t>
  </si>
  <si>
    <t>Sam_yellow_triangle</t>
  </si>
  <si>
    <t>Sam is standing in a yellow triangle.</t>
  </si>
  <si>
    <t>Jordan_red_square</t>
  </si>
  <si>
    <t>Jordan is standing in a green square.</t>
  </si>
  <si>
    <t>Taylor_blue_triangle</t>
  </si>
  <si>
    <t>Taylor is standing in a blue triangle.</t>
  </si>
  <si>
    <t>Casey_red_triangle</t>
  </si>
  <si>
    <t>Casey is standing in a red square.</t>
  </si>
  <si>
    <t>Jaime_green_triangle</t>
  </si>
  <si>
    <t>Jaime is standing in a green triangle.</t>
  </si>
  <si>
    <t>Alex_blue_square</t>
  </si>
  <si>
    <t>Alex is standing in a yellow square.</t>
  </si>
  <si>
    <t>Jordan_yellow_triangle</t>
  </si>
  <si>
    <t>Jordan is standing in a yellow triangle.</t>
  </si>
  <si>
    <t>Taylor_red_square</t>
  </si>
  <si>
    <t>Taylor is standing in a green square.</t>
  </si>
  <si>
    <t>Casey_blue_triangle</t>
  </si>
  <si>
    <t>Casey is standing in a blue triangle.</t>
  </si>
  <si>
    <t>Jaime_red_triangle</t>
  </si>
  <si>
    <t>Jaime is standing in a red square.</t>
  </si>
  <si>
    <t>Alex_green_triangle</t>
  </si>
  <si>
    <t>Alex is standing in a green triangle.</t>
  </si>
  <si>
    <t>Sam_blue_square</t>
  </si>
  <si>
    <t>Sam is standing in a yellow square.</t>
  </si>
  <si>
    <t>Taylor_yellow_triangle</t>
  </si>
  <si>
    <t>Taylor is standing in a yellow triangle.</t>
  </si>
  <si>
    <t>Casey_red_square</t>
  </si>
  <si>
    <t>Casey is standing in a green square.</t>
  </si>
  <si>
    <t>Jaime_blue_triangle</t>
  </si>
  <si>
    <t>Jaime is standing in a blue triangle.</t>
  </si>
  <si>
    <t>Alex_red_triangle</t>
  </si>
  <si>
    <t>Alex is standing in a red square.</t>
  </si>
  <si>
    <t>Sam_green_triangle</t>
  </si>
  <si>
    <t>Sam is standing in a green triangle.</t>
  </si>
  <si>
    <t>Jordan_blue_square</t>
  </si>
  <si>
    <t>Jordan is standing in a yellow square.</t>
  </si>
  <si>
    <t>Casey_yellow_triangle</t>
  </si>
  <si>
    <t>Casey is standing in a yellow triangle.</t>
  </si>
  <si>
    <t>Jaime_red_square</t>
  </si>
  <si>
    <t>Jaime is standing in a green square.</t>
  </si>
  <si>
    <t>Alex_blue_triangle</t>
  </si>
  <si>
    <t>Alex is standing in a blue triangle.</t>
  </si>
  <si>
    <t>Sam_red_triangle</t>
  </si>
  <si>
    <t>Sam is standing in a red square.</t>
  </si>
  <si>
    <t>Jordan_green_triangle</t>
  </si>
  <si>
    <t>Jordan is standing in a green triangle.</t>
  </si>
  <si>
    <t>Taylor_blue_square</t>
  </si>
  <si>
    <t>Taylor is standing in a yellow square.</t>
  </si>
  <si>
    <t>Jaime_yellow_triangle</t>
  </si>
  <si>
    <t>Jaime is standing in a yellow triangle.</t>
  </si>
  <si>
    <t>Alex_red_square</t>
  </si>
  <si>
    <t>Alex is standing in a green square.</t>
  </si>
  <si>
    <t>Sam_blue_triangle</t>
  </si>
  <si>
    <t>Sam is standing in a blue triangle.</t>
  </si>
  <si>
    <t>Jordan_red_triangle</t>
  </si>
  <si>
    <t>Jordan is standing in a red square.</t>
  </si>
  <si>
    <t>Taylor_green_triangle</t>
  </si>
  <si>
    <t>Taylor is standing in a green triangle.</t>
  </si>
  <si>
    <t>Casey_blue_square</t>
  </si>
  <si>
    <t>Casey is standing in a yellow square.</t>
  </si>
  <si>
    <t>Correct_Answer</t>
  </si>
  <si>
    <t>intro</t>
  </si>
  <si>
    <t>Char_Pronoun</t>
  </si>
  <si>
    <t>Char_Image</t>
  </si>
  <si>
    <t>Char_Name</t>
  </si>
  <si>
    <t>Text_ThisIs</t>
  </si>
  <si>
    <t>Text_Hobby</t>
  </si>
  <si>
    <t>Text_Job</t>
  </si>
  <si>
    <t>Hobby</t>
  </si>
  <si>
    <t>Job</t>
  </si>
  <si>
    <t>play the piano</t>
  </si>
  <si>
    <t>rock climb</t>
  </si>
  <si>
    <t>Char</t>
  </si>
  <si>
    <t>He</t>
  </si>
  <si>
    <t>She</t>
  </si>
  <si>
    <t>They</t>
  </si>
  <si>
    <t>an engineer</t>
  </si>
  <si>
    <t>a nurse</t>
  </si>
  <si>
    <t>a cook</t>
  </si>
  <si>
    <t>a mechanic</t>
  </si>
  <si>
    <t>a teacher</t>
  </si>
  <si>
    <t>a salesperson</t>
  </si>
  <si>
    <t>write stories</t>
  </si>
  <si>
    <t>dance</t>
  </si>
  <si>
    <t>play soccer</t>
  </si>
  <si>
    <t>play video games</t>
  </si>
  <si>
    <t>Text_PronounIs</t>
  </si>
  <si>
    <t>INTROS</t>
  </si>
  <si>
    <t>PRONOUN/LOCATION</t>
  </si>
  <si>
    <t>END</t>
  </si>
  <si>
    <t>Alex_green_square</t>
  </si>
  <si>
    <t>Jaime_green_square</t>
  </si>
  <si>
    <t>Jordan_green_square</t>
  </si>
  <si>
    <t>Taylor_green_square</t>
  </si>
  <si>
    <t>Alex_yellow_square</t>
  </si>
  <si>
    <t>Casey_green_square</t>
  </si>
  <si>
    <t>Casey_yellow_square</t>
  </si>
  <si>
    <t>Jaime_yellow_square</t>
  </si>
  <si>
    <t>Jordan_yellow_square</t>
  </si>
  <si>
    <t>Sam_yellow_square</t>
  </si>
  <si>
    <t>Taylor_yellow_square</t>
  </si>
  <si>
    <t>Sam_green_square</t>
  </si>
  <si>
    <t>Pronoun_Pair</t>
  </si>
  <si>
    <t>HS_HS</t>
  </si>
  <si>
    <t>HS_T</t>
  </si>
  <si>
    <t>T_HS</t>
  </si>
  <si>
    <t>PAIR</t>
  </si>
  <si>
    <t>diff</t>
  </si>
  <si>
    <t>same</t>
  </si>
  <si>
    <t>CHARACTERS</t>
  </si>
  <si>
    <t>Image_Group</t>
  </si>
  <si>
    <t>Image Group</t>
  </si>
  <si>
    <t>Trial_ID_Num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</si>
</sst>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font>
    <font>
      <sz val="11"/>
      <color theme="1"/>
      <name val="Arial"/>
      <family val="2"/>
    </font>
    <font>
      <b/>
      <sz val="11"/>
      <color theme="1"/>
      <name val="Arial"/>
      <family val="2"/>
    </font>
    <font>
      <b/>
      <sz val="11"/>
      <color theme="1"/>
      <name val="Arial"/>
      <family val="2"/>
      <scheme val="minor"/>
    </font>
    <font>
      <sz val="11"/>
      <name val="Arial"/>
      <family val="2"/>
    </font>
    <font>
      <sz val="11"/>
      <color rgb="FFC00000"/>
      <name val="Arial"/>
      <family val="2"/>
    </font>
    <font>
      <b/>
      <sz val="11"/>
      <color rgb="FF000000"/>
      <name val="Arial"/>
      <family val="2"/>
    </font>
    <font>
      <sz val="11"/>
      <color rgb="FF000000"/>
      <name val="Arial"/>
      <family val="2"/>
    </font>
    <font>
      <sz val="11"/>
      <color rgb="FF1B9E77"/>
      <name val="Arial"/>
      <family val="2"/>
    </font>
    <font>
      <sz val="11"/>
      <color rgb="FFD95F02"/>
      <name val="Arial"/>
      <family val="2"/>
    </font>
    <font>
      <sz val="11"/>
      <color rgb="FF7570B3"/>
      <name val="Arial"/>
      <family val="2"/>
    </font>
    <font>
      <i/>
      <sz val="11"/>
      <color theme="1"/>
      <name val="Arial"/>
      <family val="2"/>
    </font>
    <font>
      <b/>
      <sz val="11"/>
      <name val="Arial"/>
      <family val="2"/>
      <scheme val="minor"/>
    </font>
    <font>
      <b/>
      <sz val="11"/>
      <name val="Arial"/>
      <family val="2"/>
    </font>
    <font>
      <sz val="8"/>
      <name val="Arial"/>
      <family val="2"/>
    </font>
    <font>
      <sz val="11"/>
      <color theme="1"/>
      <name val="Arial"/>
      <family val="2"/>
      <scheme val="minor"/>
    </font>
    <font>
      <i/>
      <sz val="11"/>
      <color theme="1"/>
      <name val="Arial"/>
      <family val="2"/>
      <scheme val="minor"/>
    </font>
    <font>
      <b/>
      <sz val="11"/>
      <color theme="6"/>
      <name val="Arial"/>
      <family val="2"/>
    </font>
    <font>
      <i/>
      <sz val="11"/>
      <name val="Arial"/>
      <family val="2"/>
    </font>
    <font>
      <b/>
      <sz val="11"/>
      <color rgb="FF1B9E77"/>
      <name val="Arial"/>
      <family val="2"/>
    </font>
    <font>
      <b/>
      <sz val="11"/>
      <color rgb="FF7570B3"/>
      <name val="Arial"/>
      <family val="2"/>
    </font>
    <font>
      <strike/>
      <sz val="11"/>
      <color theme="1"/>
      <name val="Arial"/>
      <family val="2"/>
    </font>
  </fonts>
  <fills count="8">
    <fill>
      <patternFill patternType="none"/>
    </fill>
    <fill>
      <patternFill patternType="gray125"/>
    </fill>
    <fill>
      <patternFill patternType="solid">
        <fgColor theme="2"/>
        <bgColor indexed="64"/>
      </patternFill>
    </fill>
    <fill>
      <patternFill patternType="solid">
        <fgColor rgb="FFC7F5E7"/>
        <bgColor rgb="FF000000"/>
      </patternFill>
    </fill>
    <fill>
      <patternFill patternType="solid">
        <fgColor rgb="FFE7E6E6"/>
        <bgColor rgb="FF000000"/>
      </patternFill>
    </fill>
    <fill>
      <patternFill patternType="solid">
        <fgColor rgb="FFFFFFFF"/>
        <bgColor rgb="FF000000"/>
      </patternFill>
    </fill>
    <fill>
      <patternFill patternType="solid">
        <fgColor rgb="FFEEEDF5"/>
        <bgColor rgb="FF000000"/>
      </patternFill>
    </fill>
    <fill>
      <patternFill patternType="solid">
        <fgColor theme="4"/>
        <bgColor indexed="64"/>
      </patternFill>
    </fill>
  </fills>
  <borders count="2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4">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horizontal="center"/>
    </xf>
    <xf numFmtId="0" fontId="0" fillId="0" borderId="0" xfId="0" applyAlignment="1">
      <alignment horizontal="left"/>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4" fillId="0" borderId="0" xfId="0" applyFont="1"/>
    <xf numFmtId="0" fontId="10" fillId="0" borderId="0" xfId="0" applyFont="1"/>
    <xf numFmtId="0" fontId="6" fillId="0" borderId="0" xfId="0" applyFont="1"/>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horizontal="left" indent="1"/>
    </xf>
    <xf numFmtId="0" fontId="4" fillId="0" borderId="0" xfId="0" applyFont="1" applyAlignment="1">
      <alignment vertical="center"/>
    </xf>
    <xf numFmtId="0" fontId="0" fillId="0" borderId="0" xfId="0" pivotButton="1"/>
    <xf numFmtId="0" fontId="4" fillId="0" borderId="0" xfId="0" applyFont="1" applyAlignment="1">
      <alignment vertical="center" wrapText="1"/>
    </xf>
    <xf numFmtId="0" fontId="0" fillId="0" borderId="4" xfId="0" applyBorder="1"/>
    <xf numFmtId="0" fontId="0" fillId="0" borderId="6" xfId="0" applyBorder="1"/>
    <xf numFmtId="0" fontId="0" fillId="0" borderId="7" xfId="0" applyBorder="1"/>
    <xf numFmtId="0" fontId="0" fillId="0" borderId="5" xfId="0" applyBorder="1"/>
    <xf numFmtId="0" fontId="0" fillId="0" borderId="8" xfId="0" applyBorder="1"/>
    <xf numFmtId="0" fontId="0" fillId="0" borderId="5" xfId="0" applyBorder="1" applyAlignment="1">
      <alignment horizontal="center"/>
    </xf>
    <xf numFmtId="0" fontId="0" fillId="0" borderId="8" xfId="0" applyBorder="1" applyAlignment="1">
      <alignment horizontal="center"/>
    </xf>
    <xf numFmtId="1" fontId="12" fillId="0" borderId="0" xfId="0" applyNumberFormat="1" applyFont="1" applyAlignment="1">
      <alignment horizontal="center" vertical="center" wrapText="1"/>
    </xf>
    <xf numFmtId="49" fontId="0" fillId="0" borderId="0" xfId="0" applyNumberFormat="1" applyAlignment="1">
      <alignment horizontal="center"/>
    </xf>
    <xf numFmtId="0" fontId="0" fillId="0" borderId="0" xfId="0" applyAlignment="1">
      <alignment wrapText="1"/>
    </xf>
    <xf numFmtId="0" fontId="13" fillId="0" borderId="0" xfId="0" applyFont="1" applyAlignment="1">
      <alignment horizontal="center" vertical="center" wrapText="1"/>
    </xf>
    <xf numFmtId="0" fontId="0" fillId="0" borderId="12"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4" fillId="0" borderId="0" xfId="0" applyFont="1" applyAlignment="1">
      <alignment horizontal="center" vertical="center" wrapText="1"/>
    </xf>
    <xf numFmtId="0" fontId="4" fillId="0" borderId="0" xfId="0" applyFont="1" applyAlignment="1">
      <alignment horizontal="center"/>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13" xfId="0" applyFont="1" applyFill="1" applyBorder="1" applyAlignment="1">
      <alignment horizontal="right" vertical="center" wrapText="1"/>
    </xf>
    <xf numFmtId="0" fontId="1" fillId="5" borderId="15" xfId="0" applyFont="1" applyFill="1" applyBorder="1" applyAlignment="1">
      <alignment horizontal="center" vertical="center" wrapText="1"/>
    </xf>
    <xf numFmtId="0" fontId="4" fillId="5" borderId="24"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1" fillId="0" borderId="0" xfId="0" applyFont="1" applyAlignment="1">
      <alignment horizontal="center" vertical="center" wrapText="1"/>
    </xf>
    <xf numFmtId="0" fontId="1" fillId="6" borderId="0" xfId="0" applyFont="1" applyFill="1" applyAlignment="1">
      <alignment horizontal="center" vertical="center" wrapText="1"/>
    </xf>
    <xf numFmtId="0" fontId="1" fillId="5" borderId="19" xfId="0" applyFont="1" applyFill="1" applyBorder="1" applyAlignment="1">
      <alignment horizontal="right" vertical="center" wrapText="1"/>
    </xf>
    <xf numFmtId="0" fontId="1" fillId="5" borderId="20"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6" fillId="0" borderId="2"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4" fillId="0" borderId="13" xfId="0" applyFont="1" applyBorder="1" applyAlignment="1">
      <alignment vertical="center" wrapText="1"/>
    </xf>
    <xf numFmtId="0" fontId="4" fillId="0" borderId="14" xfId="0" applyFont="1" applyBorder="1" applyAlignment="1">
      <alignment horizontal="center" vertical="center" wrapText="1"/>
    </xf>
    <xf numFmtId="0" fontId="4" fillId="0" borderId="14" xfId="0" applyFont="1" applyBorder="1" applyAlignment="1">
      <alignment vertical="center" wrapText="1"/>
    </xf>
    <xf numFmtId="0" fontId="4" fillId="0" borderId="15" xfId="0" applyFont="1" applyBorder="1" applyAlignment="1">
      <alignment horizontal="center" vertical="center" wrapText="1"/>
    </xf>
    <xf numFmtId="0" fontId="1" fillId="0" borderId="15" xfId="0" applyFont="1" applyBorder="1" applyAlignment="1">
      <alignment vertical="center" wrapText="1"/>
    </xf>
    <xf numFmtId="0" fontId="1" fillId="6" borderId="14" xfId="0" applyFont="1" applyFill="1" applyBorder="1" applyAlignment="1">
      <alignment vertical="center" wrapText="1"/>
    </xf>
    <xf numFmtId="49" fontId="1" fillId="0" borderId="19"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4" fillId="0" borderId="19" xfId="0" applyFont="1" applyBorder="1" applyAlignment="1">
      <alignment vertical="center" wrapText="1"/>
    </xf>
    <xf numFmtId="0" fontId="4" fillId="0" borderId="20" xfId="0" applyFont="1" applyBorder="1" applyAlignment="1">
      <alignment horizontal="center" vertical="center" wrapText="1"/>
    </xf>
    <xf numFmtId="0" fontId="4" fillId="0" borderId="19" xfId="0" applyFont="1" applyBorder="1" applyAlignment="1">
      <alignment horizontal="center" vertical="center" wrapText="1"/>
    </xf>
    <xf numFmtId="0" fontId="1" fillId="0" borderId="20" xfId="0" applyFont="1" applyBorder="1" applyAlignment="1">
      <alignment vertical="center" wrapText="1"/>
    </xf>
    <xf numFmtId="0" fontId="1" fillId="6" borderId="0" xfId="0" applyFont="1" applyFill="1" applyAlignment="1">
      <alignment vertical="center" wrapText="1"/>
    </xf>
    <xf numFmtId="0" fontId="1" fillId="0" borderId="19" xfId="0" applyFont="1" applyBorder="1" applyAlignment="1">
      <alignment horizontal="center" vertical="center" wrapText="1"/>
    </xf>
    <xf numFmtId="0" fontId="7" fillId="0" borderId="19"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20" xfId="0" applyFont="1" applyBorder="1" applyAlignment="1">
      <alignment horizontal="center" vertical="center" wrapText="1"/>
    </xf>
    <xf numFmtId="0" fontId="4" fillId="6" borderId="0" xfId="0" applyFont="1" applyFill="1" applyAlignment="1">
      <alignment vertical="center" wrapText="1"/>
    </xf>
    <xf numFmtId="0" fontId="1" fillId="0" borderId="19" xfId="0" applyFont="1" applyBorder="1" applyAlignment="1">
      <alignment vertical="center" wrapText="1"/>
    </xf>
    <xf numFmtId="0" fontId="1" fillId="4" borderId="20" xfId="0" applyFont="1" applyFill="1" applyBorder="1" applyAlignment="1">
      <alignment horizontal="center" vertical="center" wrapText="1"/>
    </xf>
    <xf numFmtId="0" fontId="1" fillId="4" borderId="0" xfId="0" applyFont="1" applyFill="1" applyAlignment="1">
      <alignment vertical="center" wrapText="1"/>
    </xf>
    <xf numFmtId="0" fontId="1" fillId="4" borderId="20" xfId="0" applyFont="1" applyFill="1" applyBorder="1" applyAlignment="1">
      <alignment vertical="center" wrapText="1"/>
    </xf>
    <xf numFmtId="0" fontId="1" fillId="3" borderId="19" xfId="0" applyFont="1" applyFill="1" applyBorder="1" applyAlignment="1">
      <alignment horizontal="center" vertical="center" wrapText="1"/>
    </xf>
    <xf numFmtId="0" fontId="1" fillId="0" borderId="20" xfId="0" applyFont="1" applyBorder="1" applyAlignment="1">
      <alignment wrapText="1"/>
    </xf>
    <xf numFmtId="0" fontId="1" fillId="3" borderId="16"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horizontal="center" vertical="center" wrapText="1"/>
    </xf>
    <xf numFmtId="0" fontId="4" fillId="0" borderId="17" xfId="0" applyFont="1" applyBorder="1" applyAlignment="1">
      <alignment vertical="center" wrapText="1"/>
    </xf>
    <xf numFmtId="0" fontId="4" fillId="0" borderId="1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7" xfId="0" applyFont="1" applyBorder="1" applyAlignment="1">
      <alignment vertical="center" wrapText="1"/>
    </xf>
    <xf numFmtId="0" fontId="1" fillId="0" borderId="18" xfId="0" applyFont="1" applyBorder="1" applyAlignment="1">
      <alignment vertical="center" wrapText="1"/>
    </xf>
    <xf numFmtId="0" fontId="3" fillId="0" borderId="3" xfId="0" applyFont="1" applyBorder="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horizontal="left" vertical="center"/>
    </xf>
    <xf numFmtId="0" fontId="2" fillId="2" borderId="26" xfId="0" applyFont="1" applyFill="1" applyBorder="1" applyAlignment="1">
      <alignment horizontal="center"/>
    </xf>
    <xf numFmtId="0" fontId="2" fillId="2" borderId="11" xfId="0" applyFont="1" applyFill="1" applyBorder="1" applyAlignment="1">
      <alignment horizontal="center"/>
    </xf>
    <xf numFmtId="0" fontId="0" fillId="0" borderId="4" xfId="0" applyBorder="1" applyAlignment="1">
      <alignment horizontal="left"/>
    </xf>
    <xf numFmtId="0" fontId="7" fillId="0" borderId="5" xfId="0" applyFont="1" applyBorder="1"/>
    <xf numFmtId="0" fontId="7" fillId="0" borderId="5" xfId="0" applyFont="1"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7" fillId="0" borderId="8" xfId="0" applyFont="1" applyBorder="1"/>
    <xf numFmtId="0" fontId="7" fillId="0" borderId="8" xfId="0" applyFont="1" applyBorder="1" applyAlignment="1">
      <alignment horizontal="center"/>
    </xf>
    <xf numFmtId="0" fontId="15" fillId="0" borderId="0" xfId="0" applyFont="1" applyAlignment="1">
      <alignment horizontal="left" vertical="center"/>
    </xf>
    <xf numFmtId="0" fontId="15" fillId="0" borderId="0" xfId="0" applyFont="1" applyAlignment="1">
      <alignment horizontal="left" vertical="center" wrapText="1"/>
    </xf>
    <xf numFmtId="0" fontId="0" fillId="0" borderId="0" xfId="0" applyAlignment="1">
      <alignment horizontal="right" vertical="center"/>
    </xf>
    <xf numFmtId="0" fontId="4" fillId="7" borderId="0" xfId="0" applyFont="1" applyFill="1" applyAlignment="1">
      <alignment vertical="center"/>
    </xf>
    <xf numFmtId="0" fontId="13" fillId="0" borderId="0" xfId="0" applyFont="1" applyAlignment="1">
      <alignment vertical="center" wrapText="1"/>
    </xf>
    <xf numFmtId="0" fontId="13" fillId="0" borderId="0" xfId="0" applyFont="1" applyAlignment="1">
      <alignment vertical="center"/>
    </xf>
    <xf numFmtId="0" fontId="0" fillId="0" borderId="4" xfId="0" applyBorder="1" applyAlignment="1">
      <alignment horizontal="center"/>
    </xf>
    <xf numFmtId="0" fontId="4" fillId="0" borderId="6" xfId="0" applyFont="1" applyBorder="1" applyAlignment="1">
      <alignment horizontal="center"/>
    </xf>
    <xf numFmtId="0" fontId="0" fillId="0" borderId="6" xfId="0" applyBorder="1" applyAlignment="1">
      <alignment horizontal="center"/>
    </xf>
    <xf numFmtId="0" fontId="4" fillId="0" borderId="7" xfId="0" applyFont="1" applyBorder="1" applyAlignment="1">
      <alignment horizontal="center"/>
    </xf>
    <xf numFmtId="0" fontId="11" fillId="0" borderId="0" xfId="0" applyFont="1"/>
    <xf numFmtId="0" fontId="3" fillId="0" borderId="26" xfId="0" applyFont="1" applyBorder="1" applyAlignment="1">
      <alignment horizontal="center"/>
    </xf>
    <xf numFmtId="0" fontId="3" fillId="0" borderId="11" xfId="0" applyFont="1" applyBorder="1" applyAlignment="1">
      <alignment horizontal="center"/>
    </xf>
    <xf numFmtId="0" fontId="0" fillId="0" borderId="7" xfId="0" applyBorder="1" applyAlignment="1">
      <alignment horizontal="center"/>
    </xf>
    <xf numFmtId="0" fontId="19" fillId="0" borderId="4" xfId="0" applyFont="1" applyBorder="1" applyAlignment="1">
      <alignment horizontal="center" vertical="center"/>
    </xf>
    <xf numFmtId="0" fontId="19" fillId="0" borderId="12" xfId="0" applyFont="1" applyBorder="1" applyAlignment="1">
      <alignment horizontal="center" vertical="center"/>
    </xf>
    <xf numFmtId="0" fontId="19" fillId="0" borderId="6" xfId="0" applyFont="1" applyBorder="1" applyAlignment="1">
      <alignment horizontal="center" vertical="center"/>
    </xf>
    <xf numFmtId="0" fontId="20" fillId="0" borderId="9" xfId="0" applyFont="1" applyBorder="1" applyAlignment="1">
      <alignment horizontal="center" vertical="center"/>
    </xf>
    <xf numFmtId="0" fontId="20" fillId="0" borderId="7" xfId="0" applyFont="1" applyBorder="1" applyAlignment="1">
      <alignment horizontal="center" vertical="center"/>
    </xf>
    <xf numFmtId="0" fontId="19" fillId="0" borderId="10" xfId="0" applyFont="1" applyBorder="1" applyAlignment="1">
      <alignment horizontal="center" vertic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0" borderId="11" xfId="0" applyFont="1" applyBorder="1" applyAlignment="1">
      <alignment horizontal="center"/>
    </xf>
    <xf numFmtId="0" fontId="6" fillId="4" borderId="0" xfId="0" applyFont="1" applyFill="1" applyAlignment="1">
      <alignment horizontal="center" vertical="center" wrapText="1"/>
    </xf>
    <xf numFmtId="0" fontId="13" fillId="2" borderId="7" xfId="0" applyFont="1" applyFill="1" applyBorder="1" applyAlignment="1">
      <alignment horizontal="center"/>
    </xf>
    <xf numFmtId="0" fontId="2" fillId="2" borderId="8" xfId="0" applyFont="1" applyFill="1" applyBorder="1" applyAlignment="1">
      <alignment horizontal="center"/>
    </xf>
    <xf numFmtId="0" fontId="13" fillId="2" borderId="8" xfId="0" applyFont="1" applyFill="1" applyBorder="1" applyAlignment="1">
      <alignment horizontal="center"/>
    </xf>
    <xf numFmtId="0" fontId="2" fillId="2" borderId="10" xfId="0" applyFont="1" applyFill="1" applyBorder="1" applyAlignment="1">
      <alignment horizontal="center"/>
    </xf>
    <xf numFmtId="0" fontId="2" fillId="2" borderId="7" xfId="0" applyFont="1" applyFill="1" applyBorder="1" applyAlignment="1">
      <alignment horizontal="center"/>
    </xf>
    <xf numFmtId="164" fontId="1" fillId="0" borderId="0" xfId="0" applyNumberFormat="1" applyFont="1" applyAlignment="1">
      <alignment horizontal="center" vertical="center"/>
    </xf>
    <xf numFmtId="1" fontId="1" fillId="0" borderId="0" xfId="0" applyNumberFormat="1" applyFont="1" applyAlignment="1">
      <alignment horizontal="center" vertical="center"/>
    </xf>
    <xf numFmtId="0" fontId="7" fillId="0" borderId="0" xfId="0" applyFont="1" applyAlignment="1">
      <alignment vertical="center"/>
    </xf>
    <xf numFmtId="0" fontId="0" fillId="0" borderId="0" xfId="0" applyAlignment="1">
      <alignment horizontal="right"/>
    </xf>
    <xf numFmtId="0" fontId="0" fillId="2" borderId="1"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0" borderId="13" xfId="0" applyBorder="1"/>
    <xf numFmtId="0" fontId="0" fillId="0" borderId="19" xfId="0" applyBorder="1"/>
    <xf numFmtId="0" fontId="0" fillId="0" borderId="16" xfId="0" applyBorder="1"/>
    <xf numFmtId="0" fontId="0" fillId="2" borderId="3" xfId="0" applyFill="1"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7" xfId="0" applyBorder="1" applyAlignment="1">
      <alignment horizontal="center" vertical="center"/>
    </xf>
    <xf numFmtId="49" fontId="2" fillId="0" borderId="0" xfId="0" applyNumberFormat="1" applyFont="1" applyAlignment="1">
      <alignment horizontal="center" vertical="center" wrapText="1"/>
    </xf>
    <xf numFmtId="0" fontId="2" fillId="0" borderId="0" xfId="0" applyFont="1" applyAlignment="1">
      <alignment vertical="center" wrapText="1"/>
    </xf>
    <xf numFmtId="0" fontId="0" fillId="2" borderId="2" xfId="0" applyFill="1"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xf>
    <xf numFmtId="0" fontId="0" fillId="0" borderId="18" xfId="0" applyBorder="1" applyAlignment="1">
      <alignment horizontal="center"/>
    </xf>
    <xf numFmtId="0" fontId="0" fillId="2" borderId="28" xfId="0" applyFill="1"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21" fillId="0" borderId="19" xfId="0" applyFont="1" applyBorder="1"/>
    <xf numFmtId="0" fontId="21" fillId="0" borderId="16" xfId="0" applyFont="1" applyBorder="1"/>
    <xf numFmtId="0" fontId="3" fillId="0" borderId="1" xfId="0" applyFont="1" applyBorder="1" applyAlignment="1">
      <alignment horizontal="center"/>
    </xf>
    <xf numFmtId="0" fontId="3" fillId="0" borderId="2" xfId="0" applyFont="1" applyBorder="1" applyAlignment="1">
      <alignment horizontal="center"/>
    </xf>
    <xf numFmtId="0" fontId="11"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right" vertical="center"/>
    </xf>
    <xf numFmtId="0" fontId="5" fillId="0" borderId="0" xfId="0" applyFont="1"/>
    <xf numFmtId="0" fontId="2" fillId="0" borderId="0" xfId="0" applyFont="1" applyAlignment="1">
      <alignment horizontal="center" vertical="center" wrapText="1"/>
    </xf>
    <xf numFmtId="0" fontId="2" fillId="2" borderId="10" xfId="0" applyFont="1" applyFill="1"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10" fillId="0" borderId="0" xfId="0" applyFont="1" applyAlignment="1">
      <alignment horizontal="left"/>
    </xf>
    <xf numFmtId="0" fontId="8" fillId="0" borderId="0" xfId="0" applyFont="1" applyAlignment="1">
      <alignment horizontal="left"/>
    </xf>
    <xf numFmtId="0" fontId="11" fillId="0" borderId="0" xfId="0" applyFont="1" applyAlignment="1">
      <alignment horizontal="left" vertical="center" wrapText="1"/>
    </xf>
    <xf numFmtId="0" fontId="16" fillId="0" borderId="0" xfId="0" applyFont="1" applyAlignment="1">
      <alignment horizontal="left" vertical="center" wrapText="1"/>
    </xf>
    <xf numFmtId="0" fontId="18" fillId="0" borderId="0" xfId="0" applyFont="1" applyAlignment="1">
      <alignment horizontal="left" vertical="center" wrapText="1"/>
    </xf>
    <xf numFmtId="0" fontId="2" fillId="0" borderId="0" xfId="0" applyFont="1" applyAlignment="1">
      <alignment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6" fillId="4" borderId="22"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3" fillId="0" borderId="0" xfId="0" applyFont="1" applyAlignment="1">
      <alignment horizontal="center" vertical="center"/>
    </xf>
    <xf numFmtId="0" fontId="6" fillId="4" borderId="7"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0" fillId="0" borderId="6"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12" fillId="0" borderId="1" xfId="0" applyFont="1" applyBorder="1" applyAlignment="1">
      <alignment horizontal="center"/>
    </xf>
    <xf numFmtId="0" fontId="12" fillId="0" borderId="3" xfId="0" applyFont="1" applyBorder="1" applyAlignment="1">
      <alignment horizontal="center"/>
    </xf>
    <xf numFmtId="0" fontId="12" fillId="0" borderId="2" xfId="0" applyFont="1" applyBorder="1" applyAlignment="1">
      <alignment horizontal="center"/>
    </xf>
    <xf numFmtId="0" fontId="12" fillId="0" borderId="1" xfId="0" applyFont="1" applyBorder="1" applyAlignment="1">
      <alignment horizontal="center" wrapText="1"/>
    </xf>
    <xf numFmtId="0" fontId="12" fillId="0" borderId="3" xfId="0" applyFont="1" applyBorder="1" applyAlignment="1">
      <alignment horizontal="center" wrapText="1"/>
    </xf>
    <xf numFmtId="0" fontId="12" fillId="0" borderId="2" xfId="0" applyFont="1" applyBorder="1" applyAlignment="1">
      <alignment horizontal="center" wrapText="1"/>
    </xf>
    <xf numFmtId="0" fontId="11" fillId="0" borderId="0" xfId="0" applyFont="1" applyAlignment="1">
      <alignment horizontal="left"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1" fillId="0" borderId="14"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wrapText="1"/>
    </xf>
    <xf numFmtId="0" fontId="3" fillId="0" borderId="3" xfId="0" applyFont="1" applyBorder="1" applyAlignment="1">
      <alignment horizontal="center" wrapText="1"/>
    </xf>
    <xf numFmtId="0" fontId="16" fillId="0" borderId="0" xfId="0" applyFont="1" applyAlignment="1">
      <alignment horizontal="left" vertical="center" wrapText="1"/>
    </xf>
    <xf numFmtId="0" fontId="13" fillId="0" borderId="1" xfId="0" applyFont="1" applyBorder="1" applyAlignment="1">
      <alignment horizontal="center" vertical="center"/>
    </xf>
    <xf numFmtId="0" fontId="13" fillId="0" borderId="3" xfId="0" applyFont="1" applyBorder="1" applyAlignment="1">
      <alignment horizontal="center" vertical="center"/>
    </xf>
    <xf numFmtId="0" fontId="13" fillId="0" borderId="2" xfId="0" applyFont="1" applyBorder="1" applyAlignment="1">
      <alignment horizontal="center" vertical="center"/>
    </xf>
    <xf numFmtId="0" fontId="16" fillId="0" borderId="0" xfId="0" applyFont="1" applyAlignment="1">
      <alignment horizontal="left" vertical="center"/>
    </xf>
    <xf numFmtId="0" fontId="3" fillId="0" borderId="2" xfId="0" applyFont="1" applyBorder="1" applyAlignment="1">
      <alignment horizontal="center" wrapText="1"/>
    </xf>
    <xf numFmtId="1" fontId="2" fillId="0" borderId="1" xfId="0" applyNumberFormat="1" applyFont="1" applyBorder="1" applyAlignment="1">
      <alignment horizontal="center"/>
    </xf>
    <xf numFmtId="1" fontId="2" fillId="0" borderId="3" xfId="0" applyNumberFormat="1" applyFont="1" applyBorder="1" applyAlignment="1">
      <alignment horizontal="center"/>
    </xf>
    <xf numFmtId="1" fontId="2" fillId="0" borderId="2" xfId="0" applyNumberFormat="1" applyFont="1" applyBorder="1" applyAlignment="1">
      <alignment horizontal="center"/>
    </xf>
    <xf numFmtId="0" fontId="18" fillId="0" borderId="0" xfId="0" applyFont="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0" xfId="0" applyFont="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left"/>
    </xf>
    <xf numFmtId="0" fontId="0" fillId="0" borderId="0" xfId="0" applyAlignment="1">
      <alignment horizontal="left"/>
    </xf>
    <xf numFmtId="0" fontId="11" fillId="0" borderId="0" xfId="0" applyFont="1" applyAlignment="1">
      <alignment horizontal="left" wrapText="1"/>
    </xf>
  </cellXfs>
  <cellStyles count="1">
    <cellStyle name="Normal" xfId="0" builtinId="0"/>
  </cellStyles>
  <dxfs count="3420">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val="0"/>
        <i val="0"/>
        <color auto="1"/>
      </font>
      <fill>
        <patternFill patternType="solid">
          <bgColor rgb="FFFDBD8B"/>
        </patternFill>
      </fill>
    </dxf>
    <dxf>
      <font>
        <b val="0"/>
        <i val="0"/>
        <color auto="1"/>
      </font>
      <fill>
        <patternFill>
          <bgColor rgb="FFD95F02"/>
        </patternFill>
      </fill>
    </dxf>
    <dxf>
      <font>
        <b val="0"/>
        <i val="0"/>
        <color auto="1"/>
      </font>
      <fill>
        <patternFill patternType="solid">
          <bgColor rgb="FFC7F5E7"/>
        </patternFill>
      </fill>
    </dxf>
    <dxf>
      <font>
        <b val="0"/>
        <i val="0"/>
        <color auto="1"/>
      </font>
      <fill>
        <patternFill>
          <bgColor rgb="FF1B9E77"/>
        </patternFill>
      </fill>
    </dxf>
    <dxf>
      <font>
        <b val="0"/>
        <i val="0"/>
        <color auto="1"/>
      </font>
      <fill>
        <patternFill patternType="solid">
          <bgColor rgb="FFD9D9D9"/>
        </patternFill>
      </fill>
    </dxf>
    <dxf>
      <font>
        <b val="0"/>
        <i val="0"/>
        <color auto="1"/>
      </font>
      <fill>
        <patternFill patternType="solid">
          <bgColor rgb="FFF2F2F2"/>
        </patternFill>
      </fill>
    </dxf>
    <dxf>
      <font>
        <b/>
        <i val="0"/>
        <color theme="4"/>
      </font>
      <fill>
        <patternFill patternType="none">
          <bgColor auto="1"/>
        </patternFill>
      </fill>
    </dxf>
    <dxf>
      <font>
        <b/>
        <i val="0"/>
        <color theme="6"/>
      </font>
      <fill>
        <patternFill patternType="none">
          <bgColor auto="1"/>
        </patternFill>
      </fill>
    </dxf>
    <dxf>
      <font>
        <b/>
        <i val="0"/>
        <color theme="5"/>
      </font>
      <fill>
        <patternFill patternType="none">
          <bgColor auto="1"/>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val="0"/>
        <i val="0"/>
        <color auto="1"/>
      </font>
      <fill>
        <patternFill patternType="solid">
          <bgColor rgb="FFFDBD8B"/>
        </patternFill>
      </fill>
    </dxf>
    <dxf>
      <font>
        <b val="0"/>
        <i val="0"/>
        <color auto="1"/>
      </font>
      <fill>
        <patternFill>
          <bgColor rgb="FFD95F02"/>
        </patternFill>
      </fill>
    </dxf>
    <dxf>
      <font>
        <b val="0"/>
        <i val="0"/>
        <color auto="1"/>
      </font>
      <fill>
        <patternFill patternType="solid">
          <bgColor rgb="FFC7F5E7"/>
        </patternFill>
      </fill>
    </dxf>
    <dxf>
      <font>
        <b val="0"/>
        <i val="0"/>
        <color auto="1"/>
      </font>
      <fill>
        <patternFill>
          <bgColor rgb="FF1B9E77"/>
        </patternFill>
      </fill>
    </dxf>
    <dxf>
      <font>
        <b val="0"/>
        <i val="0"/>
        <color auto="1"/>
      </font>
      <fill>
        <patternFill patternType="solid">
          <bgColor rgb="FFD9D9D9"/>
        </patternFill>
      </fill>
    </dxf>
    <dxf>
      <font>
        <b val="0"/>
        <i val="0"/>
        <color auto="1"/>
      </font>
      <fill>
        <patternFill patternType="solid">
          <bgColor rgb="FFF2F2F2"/>
        </patternFill>
      </fill>
    </dxf>
    <dxf>
      <font>
        <b/>
        <i val="0"/>
        <color theme="4"/>
      </font>
      <fill>
        <patternFill patternType="none">
          <bgColor auto="1"/>
        </patternFill>
      </fill>
    </dxf>
    <dxf>
      <font>
        <b/>
        <i val="0"/>
        <color theme="6"/>
      </font>
      <fill>
        <patternFill patternType="none">
          <bgColor auto="1"/>
        </patternFill>
      </fill>
    </dxf>
    <dxf>
      <font>
        <b/>
        <i val="0"/>
        <color theme="5"/>
      </font>
      <fill>
        <patternFill patternType="none">
          <bgColor auto="1"/>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val="0"/>
        <i val="0"/>
        <color auto="1"/>
      </font>
      <fill>
        <patternFill patternType="solid">
          <bgColor rgb="FFFDBD8B"/>
        </patternFill>
      </fill>
    </dxf>
    <dxf>
      <font>
        <b val="0"/>
        <i val="0"/>
        <color auto="1"/>
      </font>
      <fill>
        <patternFill>
          <bgColor rgb="FFD95F02"/>
        </patternFill>
      </fill>
    </dxf>
    <dxf>
      <font>
        <b val="0"/>
        <i val="0"/>
        <color auto="1"/>
      </font>
      <fill>
        <patternFill patternType="solid">
          <bgColor rgb="FFC7F5E7"/>
        </patternFill>
      </fill>
    </dxf>
    <dxf>
      <font>
        <b val="0"/>
        <i val="0"/>
        <color auto="1"/>
      </font>
      <fill>
        <patternFill>
          <bgColor rgb="FF1B9E77"/>
        </patternFill>
      </fill>
    </dxf>
    <dxf>
      <font>
        <b val="0"/>
        <i val="0"/>
        <color auto="1"/>
      </font>
      <fill>
        <patternFill patternType="solid">
          <bgColor rgb="FFD9D9D9"/>
        </patternFill>
      </fill>
    </dxf>
    <dxf>
      <font>
        <b val="0"/>
        <i val="0"/>
        <color auto="1"/>
      </font>
      <fill>
        <patternFill patternType="solid">
          <bgColor rgb="FFF2F2F2"/>
        </patternFill>
      </fill>
    </dxf>
    <dxf>
      <font>
        <b/>
        <i val="0"/>
        <color theme="4"/>
      </font>
      <fill>
        <patternFill patternType="none">
          <bgColor auto="1"/>
        </patternFill>
      </fill>
    </dxf>
    <dxf>
      <font>
        <b/>
        <i val="0"/>
        <color theme="6"/>
      </font>
      <fill>
        <patternFill patternType="none">
          <bgColor auto="1"/>
        </patternFill>
      </fill>
    </dxf>
    <dxf>
      <font>
        <b/>
        <i val="0"/>
        <color theme="5"/>
      </font>
      <fill>
        <patternFill patternType="none">
          <bgColor auto="1"/>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val="0"/>
        <i val="0"/>
        <color auto="1"/>
      </font>
      <fill>
        <patternFill patternType="solid">
          <bgColor rgb="FFFDBD8B"/>
        </patternFill>
      </fill>
    </dxf>
    <dxf>
      <font>
        <b val="0"/>
        <i val="0"/>
        <color auto="1"/>
      </font>
      <fill>
        <patternFill>
          <bgColor rgb="FFD95F02"/>
        </patternFill>
      </fill>
    </dxf>
    <dxf>
      <font>
        <b val="0"/>
        <i val="0"/>
        <color auto="1"/>
      </font>
      <fill>
        <patternFill patternType="solid">
          <bgColor rgb="FFC7F5E7"/>
        </patternFill>
      </fill>
    </dxf>
    <dxf>
      <font>
        <b val="0"/>
        <i val="0"/>
        <color auto="1"/>
      </font>
      <fill>
        <patternFill>
          <bgColor rgb="FF1B9E77"/>
        </patternFill>
      </fill>
    </dxf>
    <dxf>
      <font>
        <b val="0"/>
        <i val="0"/>
        <color auto="1"/>
      </font>
      <fill>
        <patternFill patternType="solid">
          <bgColor rgb="FFD9D9D9"/>
        </patternFill>
      </fill>
    </dxf>
    <dxf>
      <font>
        <b val="0"/>
        <i val="0"/>
        <color auto="1"/>
      </font>
      <fill>
        <patternFill patternType="solid">
          <bgColor rgb="FFF2F2F2"/>
        </patternFill>
      </fill>
    </dxf>
    <dxf>
      <font>
        <b/>
        <i val="0"/>
        <color theme="4"/>
      </font>
      <fill>
        <patternFill patternType="none">
          <bgColor auto="1"/>
        </patternFill>
      </fill>
    </dxf>
    <dxf>
      <font>
        <b/>
        <i val="0"/>
        <color theme="6"/>
      </font>
      <fill>
        <patternFill patternType="none">
          <bgColor auto="1"/>
        </patternFill>
      </fill>
    </dxf>
    <dxf>
      <font>
        <b/>
        <i val="0"/>
        <color theme="5"/>
      </font>
      <fill>
        <patternFill patternType="none">
          <bgColor auto="1"/>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val="0"/>
        <i val="0"/>
        <color auto="1"/>
      </font>
      <fill>
        <patternFill patternType="solid">
          <bgColor rgb="FFFDBD8B"/>
        </patternFill>
      </fill>
    </dxf>
    <dxf>
      <font>
        <b val="0"/>
        <i val="0"/>
        <color auto="1"/>
      </font>
      <fill>
        <patternFill>
          <bgColor rgb="FFD95F02"/>
        </patternFill>
      </fill>
    </dxf>
    <dxf>
      <font>
        <b val="0"/>
        <i val="0"/>
        <color auto="1"/>
      </font>
      <fill>
        <patternFill patternType="solid">
          <bgColor rgb="FFC7F5E7"/>
        </patternFill>
      </fill>
    </dxf>
    <dxf>
      <font>
        <b val="0"/>
        <i val="0"/>
        <color auto="1"/>
      </font>
      <fill>
        <patternFill>
          <bgColor rgb="FF1B9E77"/>
        </patternFill>
      </fill>
    </dxf>
    <dxf>
      <font>
        <b val="0"/>
        <i val="0"/>
        <color auto="1"/>
      </font>
      <fill>
        <patternFill patternType="solid">
          <bgColor rgb="FFD9D9D9"/>
        </patternFill>
      </fill>
    </dxf>
    <dxf>
      <font>
        <b val="0"/>
        <i val="0"/>
        <color auto="1"/>
      </font>
      <fill>
        <patternFill patternType="solid">
          <bgColor rgb="FFF2F2F2"/>
        </patternFill>
      </fill>
    </dxf>
    <dxf>
      <font>
        <b/>
        <i val="0"/>
        <color theme="4"/>
      </font>
      <fill>
        <patternFill patternType="none">
          <bgColor auto="1"/>
        </patternFill>
      </fill>
    </dxf>
    <dxf>
      <font>
        <b/>
        <i val="0"/>
        <color theme="6"/>
      </font>
      <fill>
        <patternFill patternType="none">
          <bgColor auto="1"/>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theme="0" tint="-0.14996795556505021"/>
        </patternFill>
      </fill>
    </dxf>
    <dxf>
      <font>
        <b val="0"/>
        <i val="0"/>
        <color auto="1"/>
      </font>
      <fill>
        <patternFill patternType="solid">
          <bgColor theme="0" tint="-4.9989318521683403E-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theme="4" tint="0.79998168889431442"/>
        </patternFill>
      </fill>
    </dxf>
    <dxf>
      <font>
        <b val="0"/>
        <i val="0"/>
        <color auto="1"/>
      </font>
      <fill>
        <patternFill patternType="solid">
          <bgColor theme="7"/>
        </patternFill>
      </fill>
    </dxf>
    <dxf>
      <fill>
        <patternFill>
          <bgColor theme="4"/>
        </patternFill>
      </fill>
    </dxf>
    <dxf>
      <font>
        <b val="0"/>
        <i val="0"/>
        <color auto="1"/>
      </font>
      <fill>
        <patternFill patternType="solid">
          <bgColor theme="9"/>
        </patternFill>
      </fill>
    </dxf>
    <dxf>
      <fill>
        <patternFill>
          <bgColor theme="6"/>
        </patternFill>
      </fill>
    </dxf>
    <dxf>
      <font>
        <b val="0"/>
        <i val="0"/>
        <color auto="1"/>
      </font>
      <fill>
        <patternFill patternType="solid">
          <bgColor theme="8"/>
        </patternFill>
      </fill>
    </dxf>
    <dxf>
      <fill>
        <patternFill>
          <bgColor theme="5"/>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b val="0"/>
        <i val="0"/>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b val="0"/>
        <i val="0"/>
        <color auto="1"/>
      </font>
      <fill>
        <patternFill>
          <bgColor rgb="FF1B9E77"/>
        </patternFill>
      </fill>
    </dxf>
    <dxf>
      <font>
        <b/>
        <i val="0"/>
        <color theme="5"/>
      </font>
      <fill>
        <patternFill patternType="none">
          <bgColor auto="1"/>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val="0"/>
        <i val="0"/>
        <color auto="1"/>
      </font>
      <fill>
        <patternFill patternType="solid">
          <bgColor rgb="FFFDBD8B"/>
        </patternFill>
      </fill>
    </dxf>
    <dxf>
      <font>
        <b val="0"/>
        <i val="0"/>
        <color auto="1"/>
      </font>
      <fill>
        <patternFill>
          <bgColor rgb="FFD95F02"/>
        </patternFill>
      </fill>
    </dxf>
    <dxf>
      <font>
        <b val="0"/>
        <i val="0"/>
        <color auto="1"/>
      </font>
      <fill>
        <patternFill patternType="solid">
          <bgColor rgb="FFC7F5E7"/>
        </patternFill>
      </fill>
    </dxf>
    <dxf>
      <font>
        <b val="0"/>
        <i val="0"/>
        <color auto="1"/>
      </font>
      <fill>
        <patternFill>
          <bgColor rgb="FF1B9E77"/>
        </patternFill>
      </fill>
    </dxf>
    <dxf>
      <font>
        <b val="0"/>
        <i val="0"/>
        <color auto="1"/>
      </font>
      <fill>
        <patternFill patternType="solid">
          <bgColor rgb="FFD9D9D9"/>
        </patternFill>
      </fill>
    </dxf>
    <dxf>
      <font>
        <b val="0"/>
        <i val="0"/>
        <color auto="1"/>
      </font>
      <fill>
        <patternFill patternType="solid">
          <bgColor rgb="FFF2F2F2"/>
        </patternFill>
      </fill>
    </dxf>
    <dxf>
      <font>
        <b/>
        <i val="0"/>
        <color theme="4"/>
      </font>
      <fill>
        <patternFill patternType="none">
          <bgColor auto="1"/>
        </patternFill>
      </fill>
    </dxf>
    <dxf>
      <font>
        <b/>
        <i val="0"/>
        <color theme="6"/>
      </font>
      <fill>
        <patternFill patternType="none">
          <bgColor auto="1"/>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font>
        <b val="0"/>
        <i val="0"/>
        <color auto="1"/>
      </font>
      <fill>
        <patternFill patternType="solid">
          <bgColor rgb="FFD9D9D9"/>
        </patternFill>
      </fill>
    </dxf>
    <dxf>
      <font>
        <b val="0"/>
        <i val="0"/>
        <color auto="1"/>
      </font>
      <fill>
        <patternFill patternType="solid">
          <bgColor rgb="FFF2F2F2"/>
        </patternFill>
      </fill>
    </dxf>
    <dxf>
      <font>
        <b val="0"/>
        <i val="0"/>
        <color rgb="FF0070C0"/>
      </font>
      <fill>
        <patternFill patternType="none">
          <bgColor auto="1"/>
        </patternFill>
      </fill>
    </dxf>
    <dxf>
      <font>
        <b val="0"/>
        <i val="0"/>
        <color rgb="FF00B050"/>
      </font>
      <fill>
        <patternFill patternType="none">
          <bgColor auto="1"/>
        </patternFill>
      </fill>
    </dxf>
    <dxf>
      <font>
        <b val="0"/>
        <i val="0"/>
        <color rgb="FFD4AF23"/>
      </font>
      <fill>
        <patternFill patternType="none">
          <bgColor auto="1"/>
        </patternFill>
      </fill>
    </dxf>
    <dxf>
      <font>
        <b val="0"/>
        <i val="0"/>
        <color rgb="FFC00000"/>
      </font>
      <fill>
        <patternFill patternType="none">
          <bgColor auto="1"/>
        </patternFill>
      </fill>
    </dxf>
    <dxf>
      <font>
        <b val="0"/>
        <i val="0"/>
        <color auto="1"/>
      </font>
      <fill>
        <patternFill patternType="solid">
          <bgColor rgb="FFE3E2EF"/>
        </patternFill>
      </fill>
    </dxf>
    <dxf>
      <font>
        <b val="0"/>
        <i val="0"/>
        <color auto="1"/>
      </font>
      <fill>
        <patternFill patternType="solid">
          <bgColor theme="4"/>
        </patternFill>
      </fill>
    </dxf>
    <dxf>
      <font>
        <b/>
        <i val="0"/>
        <color theme="4"/>
      </font>
      <fill>
        <patternFill patternType="none">
          <bgColor auto="1"/>
        </patternFill>
      </fill>
    </dxf>
    <dxf>
      <font>
        <b val="0"/>
        <i val="0"/>
        <color auto="1"/>
      </font>
      <fill>
        <patternFill patternType="solid">
          <bgColor rgb="FFFDBD8B"/>
        </patternFill>
      </fill>
    </dxf>
    <dxf>
      <font>
        <color auto="1"/>
      </font>
      <fill>
        <patternFill>
          <bgColor rgb="FFD95F02"/>
        </patternFill>
      </fill>
    </dxf>
    <dxf>
      <font>
        <b/>
        <i val="0"/>
        <color theme="6"/>
      </font>
      <fill>
        <patternFill patternType="none">
          <bgColor auto="1"/>
        </patternFill>
      </fill>
    </dxf>
    <dxf>
      <font>
        <b val="0"/>
        <i val="0"/>
        <color auto="1"/>
      </font>
      <fill>
        <patternFill patternType="solid">
          <bgColor rgb="FFC7F5E7"/>
        </patternFill>
      </fill>
    </dxf>
    <dxf>
      <font>
        <color auto="1"/>
      </font>
      <fill>
        <patternFill>
          <bgColor rgb="FF1B9E77"/>
        </patternFill>
      </fill>
    </dxf>
    <dxf>
      <font>
        <b/>
        <i val="0"/>
        <color theme="5"/>
      </font>
      <fill>
        <patternFill patternType="none">
          <bgColor auto="1"/>
        </patternFill>
      </fill>
    </dxf>
    <dxf>
      <alignment wrapText="0"/>
    </dxf>
    <dxf>
      <alignment wrapText="0"/>
    </dxf>
    <dxf>
      <alignment horizontal="right"/>
    </dxf>
    <dxf>
      <alignment horizontal="right"/>
    </dxf>
    <dxf>
      <font>
        <b val="0"/>
        <i val="0"/>
        <strike val="0"/>
        <condense val="0"/>
        <extend val="0"/>
        <outline val="0"/>
        <shadow val="0"/>
        <u val="none"/>
        <vertAlign val="baseline"/>
        <sz val="11"/>
        <color theme="1"/>
        <name val="Arial"/>
        <family val="2"/>
        <scheme val="none"/>
      </font>
      <alignment horizontal="left"/>
    </dxf>
    <dxf>
      <font>
        <color auto="1"/>
      </font>
    </dxf>
    <dxf>
      <alignment horizontal="left"/>
    </dxf>
    <dxf>
      <alignment vertical="center" indent="0"/>
    </dxf>
    <dxf>
      <alignment vertical="center" indent="0"/>
    </dxf>
    <dxf>
      <alignment vertical="center" indent="0"/>
    </dxf>
    <dxf>
      <alignment vertical="center" indent="0"/>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right"/>
    </dxf>
    <dxf>
      <alignment horizontal="left"/>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4"/>
        </patternFill>
      </fill>
    </dxf>
    <dxf>
      <alignment horizontal="right"/>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right"/>
    </dxf>
    <dxf>
      <alignment vertical="center"/>
    </dxf>
    <dxf>
      <font>
        <b val="0"/>
      </font>
    </dxf>
    <dxf>
      <alignment horizontal="right"/>
    </dxf>
    <dxf>
      <alignment horizontal="right"/>
    </dxf>
    <dxf>
      <font>
        <color theme="1"/>
      </font>
    </dxf>
    <dxf>
      <font>
        <color theme="1"/>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right"/>
    </dxf>
    <dxf>
      <alignment horizontal="right"/>
    </dxf>
    <dxf>
      <font>
        <b val="0"/>
        <i val="0"/>
        <strike val="0"/>
        <condense val="0"/>
        <extend val="0"/>
        <outline val="0"/>
        <shadow val="0"/>
        <u val="none"/>
        <vertAlign val="baseline"/>
        <sz val="11"/>
        <color theme="1"/>
        <name val="Arial"/>
        <family val="2"/>
        <scheme val="none"/>
      </font>
      <alignment horizontal="left"/>
    </dxf>
    <dxf>
      <font>
        <color auto="1"/>
      </font>
    </dxf>
    <dxf>
      <alignment horizontal="left"/>
    </dxf>
    <dxf>
      <alignment vertical="center" indent="0"/>
    </dxf>
    <dxf>
      <alignment vertical="center" indent="0"/>
    </dxf>
    <dxf>
      <alignment vertical="center" indent="0"/>
    </dxf>
    <dxf>
      <alignment vertical="center" indent="0"/>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4"/>
        </patternFill>
      </fill>
    </dxf>
    <dxf>
      <alignment wrapText="0"/>
    </dxf>
    <dxf>
      <alignment horizontal="right"/>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Gardner, Bethany" id="{16822BBF-D719-48B2-991D-70B64E23DB6C}" userId="Gardner, Bethany"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any Gardner" refreshedDate="44789.666069907405" createdVersion="8" refreshedVersion="8" minRefreshableVersion="3" recordCount="120" xr:uid="{9C956DA5-8A7D-4661-B70B-5688F3382257}">
  <cacheSource type="worksheet">
    <worksheetSource ref="A2:S122" sheet="Trial Frames"/>
  </cacheSource>
  <cacheFields count="18">
    <cacheField name="Trial_Type" numFmtId="0">
      <sharedItems/>
    </cacheField>
    <cacheField name="Trial_Type_Grouped" numFmtId="0">
      <sharedItems/>
    </cacheField>
    <cacheField name="Trial_Frame" numFmtId="0">
      <sharedItems/>
    </cacheField>
    <cacheField name="Target_Pronoun" numFmtId="0">
      <sharedItems count="6">
        <s v="he/him 1"/>
        <s v="he/him 2"/>
        <s v="she/her 1"/>
        <s v="she/her 2"/>
        <s v="they/them 1"/>
        <s v="they/them 2"/>
      </sharedItems>
    </cacheField>
    <cacheField name="Competitor_Pronoun" numFmtId="0">
      <sharedItems count="6">
        <s v="she/her 1"/>
        <s v="she/her 2"/>
        <s v="they/them 1"/>
        <s v="they/them 2"/>
        <s v="he/him 1"/>
        <s v="he/him 2"/>
      </sharedItems>
    </cacheField>
    <cacheField name="Distractor1_Char" numFmtId="0">
      <sharedItems count="4">
        <s v="they/them 1"/>
        <s v="she/her 1"/>
        <s v="he/him 1"/>
        <s v="he/him 2"/>
      </sharedItems>
    </cacheField>
    <cacheField name="Distractor2_Char" numFmtId="0">
      <sharedItems count="4">
        <s v="they/them 2"/>
        <s v="she/her 2"/>
        <s v="he/him 2"/>
        <s v="she/her 1"/>
      </sharedItems>
    </cacheField>
    <cacheField name="Distractor3_Char" numFmtId="0">
      <sharedItems count="6">
        <s v="she/her 2"/>
        <s v="she/her 1"/>
        <s v="they/them 2"/>
        <s v="they/them 1"/>
        <s v="he/him 2"/>
        <s v="he/him 1"/>
      </sharedItems>
    </cacheField>
    <cacheField name="Distractor4_Char" numFmtId="0">
      <sharedItems count="6">
        <s v="he/him 2"/>
        <s v="he/him 1"/>
        <s v="she/her 2"/>
        <s v="she/her 1"/>
        <s v="they/them 2"/>
        <s v="they/them 1"/>
      </sharedItems>
    </cacheField>
    <cacheField name="Story_Order" numFmtId="0">
      <sharedItems/>
    </cacheField>
    <cacheField name="Story_Pronoun" numFmtId="0">
      <sharedItems/>
    </cacheField>
    <cacheField name="Story_Color" numFmtId="0">
      <sharedItems/>
    </cacheField>
    <cacheField name="Story_Shape" numFmtId="0">
      <sharedItems/>
    </cacheField>
    <cacheField name="Story_Text3" numFmtId="0">
      <sharedItems/>
    </cacheField>
    <cacheField name="Target_Color" numFmtId="0">
      <sharedItems/>
    </cacheField>
    <cacheField name="Target_Shape" numFmtId="0">
      <sharedItems/>
    </cacheField>
    <cacheField name="Competitor_Color" numFmtId="0">
      <sharedItems/>
    </cacheField>
    <cacheField name="Competitor_Sha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any Gardner" refreshedDate="44789.702099305556" createdVersion="8" refreshedVersion="8" minRefreshableVersion="3" recordCount="36" xr:uid="{276D3800-E482-4505-889C-BF8ABA77F675}">
  <cacheSource type="worksheet">
    <worksheetSource ref="B3:J39" sheet="Character Sets"/>
  </cacheSource>
  <cacheFields count="7">
    <cacheField name="VLookup" numFmtId="0">
      <sharedItems/>
    </cacheField>
    <cacheField name="Char_Set" numFmtId="0">
      <sharedItems/>
    </cacheField>
    <cacheField name="Character" numFmtId="0">
      <sharedItems/>
    </cacheField>
    <cacheField name="Pronouns" numFmtId="0">
      <sharedItems count="9">
        <s v="he"/>
        <s v="she"/>
        <s v="they"/>
        <s v="they/them 2" u="1"/>
        <s v="he/him 2" u="1"/>
        <s v="she/her 2" u="1"/>
        <s v="she/her 1" u="1"/>
        <s v="they/them 1" u="1"/>
        <s v="he/him 1" u="1"/>
      </sharedItems>
    </cacheField>
    <cacheField name="Image" numFmtId="0">
      <sharedItems containsBlank="1" count="8">
        <s v="HT1"/>
        <s v="HT2"/>
        <s v="ST1"/>
        <s v="ST2"/>
        <s v="HT3"/>
        <s v="ST3"/>
        <m u="1"/>
        <s v="Image" u="1"/>
      </sharedItems>
    </cacheField>
    <cacheField name="Name_Code" numFmtId="0">
      <sharedItems/>
    </cacheField>
    <cacheField name="Name" numFmtId="0">
      <sharedItems count="14">
        <s v="Alex"/>
        <s v="Sam"/>
        <s v="Jordan"/>
        <s v="Taylor"/>
        <s v="NameE"/>
        <s v="NameF"/>
        <s v="D" u="1"/>
        <s v="E" u="1"/>
        <s v="A" u="1"/>
        <s v="NameC" u="1"/>
        <s v="F" u="1"/>
        <s v="B" u="1"/>
        <s v="C" u="1"/>
        <s v="NameD"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any Gardner" refreshedDate="44799.612005439812" createdVersion="8" refreshedVersion="8" minRefreshableVersion="3" recordCount="720" xr:uid="{EB49F066-16EA-4ECF-BED2-7C0A0F4E9265}">
  <cacheSource type="worksheet">
    <worksheetSource ref="A2:AS722" sheet="Lists"/>
  </cacheSource>
  <cacheFields count="45">
    <cacheField name="List" numFmtId="49">
      <sharedItems count="6">
        <s v="L01"/>
        <s v="L02"/>
        <s v="L03"/>
        <s v="L04"/>
        <s v="L05"/>
        <s v="L06"/>
      </sharedItems>
    </cacheField>
    <cacheField name="Trial_Type" numFmtId="0">
      <sharedItems count="4">
        <s v="CR"/>
        <s v="FD"/>
        <s v="FP"/>
        <s v="PR"/>
      </sharedItems>
    </cacheField>
    <cacheField name="Trial_Frame" numFmtId="0">
      <sharedItems/>
    </cacheField>
    <cacheField name="Trial_ID" numFmtId="0">
      <sharedItems/>
    </cacheField>
    <cacheField name="Target_Pronoun" numFmtId="0">
      <sharedItems count="6">
        <s v="he/him 1"/>
        <s v="he/him 2"/>
        <s v="she/her 1"/>
        <s v="she/her 2"/>
        <s v="they/them 1"/>
        <s v="they/them 2"/>
      </sharedItems>
    </cacheField>
    <cacheField name="Target_Image" numFmtId="0">
      <sharedItems/>
    </cacheField>
    <cacheField name="Target_Name" numFmtId="0">
      <sharedItems/>
    </cacheField>
    <cacheField name="Target_NameCode" numFmtId="0">
      <sharedItems/>
    </cacheField>
    <cacheField name="Competitor_Pronoun" numFmtId="0">
      <sharedItems/>
    </cacheField>
    <cacheField name="Competitor_Image" numFmtId="0">
      <sharedItems/>
    </cacheField>
    <cacheField name="Competitor_Name" numFmtId="0">
      <sharedItems/>
    </cacheField>
    <cacheField name="Competitor_NameCode" numFmtId="0">
      <sharedItems/>
    </cacheField>
    <cacheField name="Story_Code" numFmtId="0">
      <sharedItems containsBlank="1" count="61">
        <s v="S15"/>
        <s v="S11"/>
        <s v="S12"/>
        <s v="S16"/>
        <s v="S20"/>
        <s v="S17"/>
        <s v="S01"/>
        <s v="S05"/>
        <s v="S02"/>
        <s v="S26"/>
        <s v="S30"/>
        <s v="S27"/>
        <s v="S21"/>
        <s v="S25"/>
        <s v="S22"/>
        <s v="S10"/>
        <s v="S06"/>
        <s v="S07"/>
        <s v="S35"/>
        <s v="S31"/>
        <s v="S32"/>
        <s v="S46"/>
        <s v="S50"/>
        <s v="S47"/>
        <s v="S13"/>
        <s v="S14"/>
        <s v="S03"/>
        <s v="S04"/>
        <s v="S18"/>
        <s v="S19"/>
        <s v="S28"/>
        <s v="S29"/>
        <s v="S40"/>
        <s v="S36"/>
        <s v="S37"/>
        <s v="S41"/>
        <s v="S42"/>
        <s v="S45"/>
        <s v="S55"/>
        <s v="S51"/>
        <s v="S52"/>
        <s v="S60"/>
        <s v="S56"/>
        <s v="S57"/>
        <s v="S23"/>
        <s v="S24"/>
        <s v="S33"/>
        <s v="S34"/>
        <s v="S08"/>
        <s v="S09"/>
        <s v="S48"/>
        <s v="S49"/>
        <s v="S38"/>
        <s v="S39"/>
        <s v="S53"/>
        <s v="S54"/>
        <s v="S43"/>
        <s v="S44"/>
        <s v="S58"/>
        <s v="S59"/>
        <m u="1"/>
      </sharedItems>
      <fieldGroup par="43"/>
    </cacheField>
    <cacheField name="Story_Names" numFmtId="0">
      <sharedItems count="30">
        <s v="AC"/>
        <s v="AD"/>
        <s v="BC"/>
        <s v="BD"/>
        <s v="AE"/>
        <s v="AF"/>
        <s v="BE"/>
        <s v="BF"/>
        <s v="CA"/>
        <s v="CB"/>
        <s v="DA"/>
        <s v="DB"/>
        <s v="CE"/>
        <s v="CF"/>
        <s v="DE"/>
        <s v="DF"/>
        <s v="EA"/>
        <s v="EB"/>
        <s v="FA"/>
        <s v="FB"/>
        <s v="EC"/>
        <s v="ED"/>
        <s v="FC"/>
        <s v="FD"/>
        <s v="CD"/>
        <s v="BA"/>
        <s v="DC"/>
        <s v="EF"/>
        <s v="AB"/>
        <s v="FE"/>
      </sharedItems>
      <fieldGroup par="42"/>
    </cacheField>
    <cacheField name="Name_Pair" numFmtId="0">
      <sharedItems/>
    </cacheField>
    <cacheField name="Order" numFmtId="0">
      <sharedItems count="2">
        <s v="first"/>
        <s v="second"/>
      </sharedItems>
    </cacheField>
    <cacheField name="Story_Text1" numFmtId="0">
      <sharedItems/>
    </cacheField>
    <cacheField name="Story_Text2" numFmtId="0">
      <sharedItems/>
    </cacheField>
    <cacheField name="Story_Pronoun" numFmtId="0">
      <sharedItems/>
    </cacheField>
    <cacheField name="Story_Color" numFmtId="0">
      <sharedItems/>
    </cacheField>
    <cacheField name="Story_Shape" numFmtId="0">
      <sharedItems/>
    </cacheField>
    <cacheField name="Story_Text3" numFmtId="0">
      <sharedItems/>
    </cacheField>
    <cacheField name="Story_Text4" numFmtId="0">
      <sharedItems/>
    </cacheField>
    <cacheField name="Story_Audio1" numFmtId="0">
      <sharedItems containsBlank="1" count="422">
        <s v="S15_Alex_Jordan"/>
        <s v="S11_Jordan_Alex"/>
        <s v="S12_Alex_Jordan"/>
        <s v="S12_Jordan_Alex"/>
        <s v="S16_Alex_Taylor"/>
        <s v="S16_Taylor_Alex"/>
        <s v="S20_Alex_Taylor"/>
        <s v="S17_Taylor_Alex"/>
        <s v="S01_Sam_Jordan"/>
        <s v="S01_Jordan_Sam"/>
        <s v="S05_Sam_Jordan"/>
        <s v="S02_Jordan_Sam"/>
        <s v="S26_Sam_Taylor"/>
        <s v="S30_Taylor_Sam"/>
        <s v="S27_Sam_Taylor"/>
        <s v="S27_Taylor_Sam"/>
        <s v="S21_Alex_Casey"/>
        <s v="S25_Casey_Alex"/>
        <s v="S22_Alex_Casey"/>
        <s v="S22_Casey_Alex"/>
        <s v="S10_Alex_Jaime"/>
        <s v="S06_Jaime_Alex"/>
        <s v="S07_Alex_Jaime"/>
        <s v="S07_Jaime_Alex"/>
        <s v="S35_Sam_Casey"/>
        <s v="S31_Casey_Sam"/>
        <s v="S32_Sam_Casey"/>
        <s v="S32_Casey_Sam"/>
        <s v="S46_Sam_Jaime"/>
        <s v="S50_Jaime_Sam"/>
        <s v="S47_Sam_Jaime"/>
        <s v="S47_Jaime_Sam"/>
        <s v="S13_Jordan_Alex"/>
        <s v="S14_Jordan_Alex"/>
        <s v="S14_Alex_Jordan"/>
        <s v="S03_Jordan_Sam"/>
        <s v="S04_Jordan_Sam"/>
        <s v="S04_Sam_Jordan"/>
        <s v="S20_Taylor_Alex"/>
        <s v="S18_Alex_Taylor"/>
        <s v="S19_Taylor_Alex"/>
        <s v="S19_Alex_Taylor"/>
        <s v="S28_Taylor_Sam"/>
        <s v="S30_Sam_Taylor"/>
        <s v="S29_Taylor_Sam"/>
        <s v="S29_Sam_Taylor"/>
        <s v="S40_Jordan_Casey"/>
        <s v="S36_Casey_Jordan"/>
        <s v="S37_Jordan_Casey"/>
        <s v="S37_Casey_Jordan"/>
        <s v="S41_Jordan_Jaime"/>
        <s v="S41_Jaime_Jordan"/>
        <s v="S42_Jordan_Jaime"/>
        <s v="S45_Jaime_Jordan"/>
        <s v="S55_Taylor_Casey"/>
        <s v="S51_Casey_Taylor"/>
        <s v="S52_Taylor_Casey"/>
        <s v="S52_Casey_Taylor"/>
        <s v="S60_Taylor_Jaime"/>
        <s v="S56_Jaime_Taylor"/>
        <s v="S57_Taylor_Jaime"/>
        <s v="S57_Jaime_Taylor"/>
        <s v="S23_Casey_Alex"/>
        <s v="S25_Alex_Casey"/>
        <s v="S24_Casey_Alex"/>
        <s v="S24_Alex_Casey"/>
        <s v="S33_Casey_Sam"/>
        <s v="S34_Casey_Sam"/>
        <s v="S34_Sam_Casey"/>
        <s v="S10_Jaime_Alex"/>
        <s v="S08_Alex_Jaime"/>
        <s v="S09_Jaime_Alex"/>
        <s v="S09_Alex_Jaime"/>
        <s v="S48_Jaime_Sam"/>
        <s v="S50_Sam_Jaime"/>
        <s v="S49_Jaime_Sam"/>
        <s v="S49_Sam_Jaime"/>
        <s v="S40_Casey_Jordan"/>
        <s v="S38_Jordan_Casey"/>
        <s v="S39_Casey_Jordan"/>
        <s v="S39_Jordan_Casey"/>
        <s v="S55_Casey_Taylor"/>
        <s v="S53_Taylor_Casey"/>
        <s v="S54_Casey_Taylor"/>
        <s v="S54_Taylor_Casey"/>
        <s v="S43_Jordan_Jaime"/>
        <s v="S44_Jaime_Jordan"/>
        <s v="S44_Jordan_Jaime"/>
        <s v="S60_Jaime_Taylor"/>
        <s v="S58_Taylor_Jaime"/>
        <s v="S59_Jaime_Taylor"/>
        <s v="S59_Taylor_Jaime"/>
        <s v="S02_Sam_Jordan"/>
        <s v="S46_Jaime_Sam"/>
        <s v="S36_Jordan_Casey"/>
        <s v="S42_Jaime_Jordan"/>
        <s v="S56_Taylor_Jaime"/>
        <s v="S53_Casey_Taylor"/>
        <s v="S48_Sam_Jaime"/>
        <s v="S11_Alex_Jordan"/>
        <s v="S26_Taylor_Sam"/>
        <s v="S28_Sam_Taylor"/>
        <s v="S38_Casey_Jordan"/>
        <s v="S33_Sam_Casey"/>
        <s v="S58_Jaime_Taylor"/>
        <s v="S31_Sam_Casey"/>
        <s v="S03_Sam_Jordan"/>
        <s v="S18_Taylor_Alex"/>
        <s v="S23_Alex_Casey"/>
        <s v="S43_Jaime_Jordan"/>
        <s v="S35_Casey_Sam"/>
        <s v="S08_Jordan_Taylor"/>
        <s v="S08_Taylor_Jordan"/>
        <s v="S10_Jordan_Taylor"/>
        <s v="S09_Taylor_Jordan"/>
        <s v="S05_Sam_Alex"/>
        <s v="S01_Alex_Sam"/>
        <s v="S02_Sam_Alex"/>
        <s v="S02_Alex_Sam"/>
        <s v="S45_Jordan_Jaime"/>
        <s v="S06_Taylor_Jordan"/>
        <s v="S06_Jordan_Taylor"/>
        <s v="S10_Taylor_Jordan"/>
        <s v="S07_Jordan_Taylor"/>
        <s v="S53_Casey_Jaime"/>
        <s v="S54_Jaime_Casey"/>
        <s v="S55_Casey_Jaime"/>
        <s v="S03_Alex_Sam"/>
        <s v="S03_Sam_Alex"/>
        <s v="S04_Alex_Sam"/>
        <s v="S13_Alex_Jordan"/>
        <s v="S15_Jordan_Alex"/>
        <s v="S55_Jaime_Casey"/>
        <s v="S51_Casey_Jaime"/>
        <s v="S52_Jaime_Casey"/>
        <s v="S52_Casey_Jaime"/>
        <s v="S21_Casey_Alex"/>
        <s v="S09_Jordan_Taylor"/>
        <s v="S17_Alex_Taylor"/>
        <s v="S53_Jaime_Casey"/>
        <s v="S51_Jaime_Casey"/>
        <s v="S04_Sam_Alex"/>
        <s v="S51_Taylor_Casey"/>
        <s v="S08_Jaime_Alex"/>
        <s v="S06_Alex_Jaime"/>
        <s v="S05_Alex_Sam"/>
        <s v="S07_Taylor_Jordan"/>
        <s v="S01_Sam_Alex"/>
        <s v="S54_Casey_Jaime"/>
        <s v="S05_Jordan_Sam"/>
        <s v="S03_NameC_Sam" u="1"/>
        <s v="S35_NameE_Sam" u="1"/>
        <s v="S13_NameC_Alex" u="1"/>
        <s v="S03_NameC_NameB" u="1"/>
        <s v="S06_NameD_NameC" u="1"/>
        <s v="S35_NameE_NameB" u="1"/>
        <s v="S54_NameD_NameE" u="1"/>
        <m u="1"/>
        <s v="S09_NameF_NameA" u="1"/>
        <s v="S44_NameC_NameF" u="1"/>
        <s v="S04_NameC_Sam" u="1"/>
        <s v="S14_NameC_Alex" u="1"/>
        <s v="S21_Alex_NameE" u="1"/>
        <s v="S01_NameB_NameA" u="1"/>
        <s v="S04_NameC_NameB" u="1"/>
        <s v="S07_NameD_NameC" u="1"/>
        <s v="S20_NameA_NameD" u="1"/>
        <s v="S55_NameD_NameE" u="1"/>
        <s v="S01_Sam_NameC" u="1"/>
        <s v="S45_NameC_NameF" u="1"/>
        <s v="S05_NameC_Sam" u="1"/>
        <s v="S15_NameC_Alex" u="1"/>
        <s v="S22_Alex_NameE" u="1"/>
        <s v="S02_NameB_NameA" u="1"/>
        <s v="S05_NameC_NameB" u="1"/>
        <s v="S08_NameD_NameC" u="1"/>
        <s v="S36_NameE_Jordan" u="1"/>
        <s v="S02_Sam_NameC" u="1"/>
        <s v="S16_NameD_NameA" u="1"/>
        <s v="S23_Alex_NameE" u="1"/>
        <s v="S03_NameB_NameA" u="1"/>
        <s v="S09_NameD_NameC" u="1"/>
        <s v="S37_NameE_Jordan" u="1"/>
        <s v="S03_Sam_NameC" u="1"/>
        <s v="S17_NameD_NameA" u="1"/>
        <s v="S24_Alex_NameE" u="1"/>
        <s v="S04_NameB_NameA" u="1"/>
        <s v="S38_NameE_Jordan" u="1"/>
        <s v="S04_Sam_NameC" u="1"/>
        <s v="S20_NameD_Alex" u="1"/>
        <s v="S18_NameD_NameA" u="1"/>
        <s v="S41_NameF_Jordan" u="1"/>
        <s v="S25_Alex_NameE" u="1"/>
        <s v="S05_NameB_NameA" u="1"/>
        <s v="S21_NameE_NameA" u="1"/>
        <s v="S39_NameE_Jordan" u="1"/>
        <s v="S05_Sam_NameC" u="1"/>
        <s v="S19_NameD_NameA" u="1"/>
        <s v="S42_NameF_Jordan" u="1"/>
        <s v="S30_NameD_Sam" u="1"/>
        <s v="S11_Alex_NameC" u="1"/>
        <s v="S22_NameE_NameA" u="1"/>
        <s v="S30_NameD_NameB" u="1"/>
        <s v="S43_NameF_Jordan" u="1"/>
        <s v="S12_Alex_NameC" u="1"/>
        <s v="S23_NameE_NameA" u="1"/>
        <s v="S51_Taylor_NameE" u="1"/>
        <s v="S56_NameF_NameD" u="1"/>
        <s v="S44_NameF_Jordan" u="1"/>
        <s v="S13_Alex_NameC" u="1"/>
        <s v="S24_NameE_NameA" u="1"/>
        <s v="S40_Jordan_NameE" u="1"/>
        <s v="S52_Taylor_NameE" u="1"/>
        <s v="S46_NameF_Sam" u="1"/>
        <s v="S11_NameC_NameA" u="1"/>
        <s v="S30_NameB_NameD" u="1"/>
        <s v="S46_NameF_NameB" u="1"/>
        <s v="S57_NameF_NameD" u="1"/>
        <s v="S45_NameF_Jordan" u="1"/>
        <s v="S14_Alex_NameC" u="1"/>
        <s v="S25_NameE_NameA" u="1"/>
        <s v="S36_NameE_NameC" u="1"/>
        <s v="S53_Taylor_NameE" u="1"/>
        <s v="S47_NameF_Sam" u="1"/>
        <s v="S12_NameC_NameA" u="1"/>
        <s v="S47_NameF_NameB" u="1"/>
        <s v="S58_NameF_NameD" u="1"/>
        <s v="S15_Alex_NameC" u="1"/>
        <s v="S10_NameF_NameA" u="1"/>
        <s v="S21_NameA_NameE" u="1"/>
        <s v="S37_NameE_NameC" u="1"/>
        <s v="S56_NameD_NameF" u="1"/>
        <s v="S54_Taylor_NameE" u="1"/>
        <s v="S48_NameF_Sam" u="1"/>
        <s v="S06_Alex_NameF" u="1"/>
        <s v="S13_NameC_NameA" u="1"/>
        <s v="S48_NameF_NameB" u="1"/>
        <s v="S51_NameF_NameE" u="1"/>
        <s v="S59_NameF_NameD" u="1"/>
        <s v="S11_NameA_NameC" u="1"/>
        <s v="S22_NameA_NameE" u="1"/>
        <s v="S38_NameE_NameC" u="1"/>
        <s v="S57_NameD_NameF" u="1"/>
        <s v="S55_Taylor_NameE" u="1"/>
        <s v="S49_NameF_Sam" u="1"/>
        <s v="S07_Alex_NameF" u="1"/>
        <s v="S14_NameC_NameA" u="1"/>
        <s v="S36_NameC_NameE" u="1"/>
        <s v="S41_NameF_NameC" u="1"/>
        <s v="S49_NameF_NameB" u="1"/>
        <s v="S52_NameF_NameE" u="1"/>
        <s v="S12_NameA_NameC" u="1"/>
        <s v="S23_NameA_NameE" u="1"/>
        <s v="S39_NameE_NameC" u="1"/>
        <s v="S58_NameD_NameF" u="1"/>
        <s v="S08_Alex_NameF" u="1"/>
        <s v="S10_NameD_NameC" u="1"/>
        <s v="S15_NameC_NameA" u="1"/>
        <s v="S37_NameC_NameE" u="1"/>
        <s v="S42_NameF_NameC" u="1"/>
        <s v="S53_NameF_NameE" u="1"/>
        <s v="S31_Sam_NameE" u="1"/>
        <s v="S13_NameA_NameC" u="1"/>
        <s v="S24_NameA_NameE" u="1"/>
        <s v="S59_NameD_NameF" u="1"/>
        <s v="S09_Alex_NameF" u="1"/>
        <s v="S38_NameC_NameE" u="1"/>
        <s v="S43_NameF_NameC" u="1"/>
        <s v="S46_NameB_NameF" u="1"/>
        <s v="S51_NameE_NameD" u="1"/>
        <s v="S54_NameF_NameE" u="1"/>
        <s v="S32_Sam_NameE" u="1"/>
        <s v="S14_NameA_NameC" u="1"/>
        <s v="S25_NameA_NameE" u="1"/>
        <s v="S46_Sam_NameF" u="1"/>
        <s v="S39_NameC_NameE" u="1"/>
        <s v="S44_NameF_NameC" u="1"/>
        <s v="S47_NameB_NameF" u="1"/>
        <s v="S52_NameE_NameD" u="1"/>
        <s v="S55_NameF_NameE" u="1"/>
        <s v="S40_NameE_Jordan" u="1"/>
        <s v="S33_Sam_NameE" u="1"/>
        <s v="S15_NameA_NameC" u="1"/>
        <s v="S20_NameD_NameA" u="1"/>
        <s v="S47_Sam_NameF" u="1"/>
        <s v="S45_NameF_NameC" u="1"/>
        <s v="S48_NameB_NameF" u="1"/>
        <s v="S53_NameE_NameD" u="1"/>
        <s v="S34_Sam_NameE" u="1"/>
        <s v="S56_NameF_Taylor" u="1"/>
        <s v="S48_Sam_NameF" u="1"/>
        <s v="S49_NameB_NameF" u="1"/>
        <s v="S54_NameE_NameD" u="1"/>
        <s v="S41_Jordan_NameF" u="1"/>
        <s v="S35_Sam_NameE" u="1"/>
        <s v="S16_Alex_NameD" u="1"/>
        <s v="S01_NameB_NameC" u="1"/>
        <s v="S57_NameF_Taylor" u="1"/>
        <s v="S49_Sam_NameF" u="1"/>
        <s v="S31_NameB_NameE" u="1"/>
        <s v="S55_NameE_NameD" u="1"/>
        <s v="S42_Jordan_NameF" u="1"/>
        <s v="S17_Alex_NameD" u="1"/>
        <s v="S02_NameB_NameC" u="1"/>
        <s v="S58_NameF_Taylor" u="1"/>
        <s v="S32_NameB_NameE" u="1"/>
        <s v="S43_Jordan_NameF" u="1"/>
        <s v="S18_Alex_NameD" u="1"/>
        <s v="S03_NameB_NameC" u="1"/>
        <s v="S06_NameC_NameD" u="1"/>
        <s v="S59_NameF_Taylor" u="1"/>
        <s v="S33_NameB_NameE" u="1"/>
        <s v="S44_Jordan_NameF" u="1"/>
        <s v="S56_Taylor_NameF" u="1"/>
        <s v="S19_Alex_NameD" u="1"/>
        <s v="S01_NameA_NameB" u="1"/>
        <s v="S04_NameB_NameC" u="1"/>
        <s v="S07_NameC_NameD" u="1"/>
        <s v="S60_NameF_NameD" u="1"/>
        <s v="S34_NameB_NameE" u="1"/>
        <s v="S45_Jordan_NameF" u="1"/>
        <s v="S57_Taylor_NameF" u="1"/>
        <s v="S50_NameF_Sam" u="1"/>
        <s v="S02_NameA_NameB" u="1"/>
        <s v="S05_NameB_NameC" u="1"/>
        <s v="S08_NameC_NameD" u="1"/>
        <s v="S50_NameF_NameB" u="1"/>
        <e v="#N/A" u="1"/>
        <s v="S26_Sam_NameD" u="1"/>
        <s v="S06_NameA_NameF" u="1"/>
        <s v="S35_NameB_NameE" u="1"/>
        <s v="S40_NameE_NameC" u="1"/>
        <s v="S58_Taylor_NameF" u="1"/>
        <s v="S03_NameA_NameB" u="1"/>
        <s v="S09_NameC_NameD" u="1"/>
        <s v="S51_NameE_Taylor" u="1"/>
        <s v="S27_Sam_NameD" u="1"/>
        <s v="S06_NameF_Alex" u="1"/>
        <s v="S07_NameA_NameF" u="1"/>
        <s v="S60_NameD_NameF" u="1"/>
        <s v="S59_Taylor_NameF" u="1"/>
        <s v="S10_Alex_NameF" u="1"/>
        <s v="S04_NameA_NameB" u="1"/>
        <s v="S52_NameE_Taylor" u="1"/>
        <s v="S28_Sam_NameD" u="1"/>
        <s v="S07_NameF_Alex" u="1"/>
        <s v="S08_NameA_NameF" u="1"/>
        <s v="S05_NameA_NameB" u="1"/>
        <s v="S16_NameA_NameD" u="1"/>
        <s v="S40_NameC_NameE" u="1"/>
        <s v="S53_NameE_Taylor" u="1"/>
        <s v="S29_Sam_NameD" u="1"/>
        <s v="S08_NameF_Alex" u="1"/>
        <s v="S09_NameA_NameF" u="1"/>
        <s v="S17_NameA_NameD" u="1"/>
        <s v="S54_NameE_Taylor" u="1"/>
        <s v="S09_NameF_Alex" u="1"/>
        <s v="S18_NameA_NameD" u="1"/>
        <s v="S50_NameB_NameF" u="1"/>
        <s v="S55_NameE_Taylor" u="1"/>
        <s v="S50_Sam_NameF" u="1"/>
        <s v="S19_NameA_NameD" u="1"/>
        <s v="S16_NameD_Alex" u="1"/>
        <s v="S17_NameD_Alex" u="1"/>
        <s v="S60_NameF_Taylor" u="1"/>
        <s v="S26_NameD_Sam" u="1"/>
        <s v="S26_NameD_NameB" u="1"/>
        <s v="S18_NameD_Alex" u="1"/>
        <s v="S20_Alex_NameD" u="1"/>
        <s v="S51_NameE_NameF" u="1"/>
        <s v="S27_NameD_Sam" u="1"/>
        <s v="S21_NameE_Alex" u="1"/>
        <s v="S27_NameD_NameB" u="1"/>
        <s v="S19_NameD_Alex" u="1"/>
        <s v="S52_NameE_NameF" u="1"/>
        <s v="S28_NameD_Sam" u="1"/>
        <s v="S22_NameE_Alex" u="1"/>
        <s v="S28_NameD_NameB" u="1"/>
        <s v="S36_Jordan_NameE" u="1"/>
        <s v="S31_NameE_Sam" u="1"/>
        <s v="S10_NameC_NameD" u="1"/>
        <s v="S26_NameB_NameD" u="1"/>
        <s v="S31_NameE_NameB" u="1"/>
        <s v="S53_NameE_NameF" u="1"/>
        <s v="S29_NameD_Sam" u="1"/>
        <s v="S23_NameE_Alex" u="1"/>
        <s v="S29_NameD_NameB" u="1"/>
        <s v="S37_Jordan_NameE" u="1"/>
        <s v="S60_Taylor_NameF" u="1"/>
        <s v="S32_NameE_Sam" u="1"/>
        <s v="S27_NameB_NameD" u="1"/>
        <s v="S32_NameE_NameB" u="1"/>
        <s v="S51_NameD_NameE" u="1"/>
        <s v="S54_NameE_NameF" u="1"/>
        <s v="S24_NameE_Alex" u="1"/>
        <s v="S06_NameF_NameA" u="1"/>
        <s v="S41_NameC_NameF" u="1"/>
        <s v="S38_Jordan_NameE" u="1"/>
        <s v="S01_NameC_Sam" u="1"/>
        <s v="S33_NameE_Sam" u="1"/>
        <s v="S11_NameC_Alex" u="1"/>
        <s v="S01_NameC_NameB" u="1"/>
        <s v="S28_NameB_NameD" u="1"/>
        <s v="S33_NameE_NameB" u="1"/>
        <s v="S52_NameD_NameE" u="1"/>
        <s v="S55_NameE_NameF" u="1"/>
        <s v="S30_Sam_NameD" u="1"/>
        <s v="S25_NameE_Alex" u="1"/>
        <s v="S07_NameF_NameA" u="1"/>
        <s v="S10_NameA_NameF" u="1"/>
        <s v="S42_NameC_NameF" u="1"/>
        <s v="S39_Jordan_NameE" u="1"/>
        <s v="S02_NameC_Sam" u="1"/>
        <s v="S34_NameE_Sam" u="1"/>
        <s v="S12_NameC_Alex" u="1"/>
        <s v="S02_NameC_NameB" u="1"/>
        <s v="S29_NameB_NameD" u="1"/>
        <s v="S34_NameE_NameB" u="1"/>
        <s v="S53_NameD_NameE" u="1"/>
        <s v="S10_NameF_Alex" u="1"/>
        <s v="S08_NameF_NameA" u="1"/>
        <s v="S43_NameC_NameF" u="1"/>
      </sharedItems>
      <fieldGroup par="44"/>
    </cacheField>
    <cacheField name="Story_Audio2" numFmtId="0">
      <sharedItems/>
    </cacheField>
    <cacheField name="Story_Audio3" numFmtId="0">
      <sharedItems/>
    </cacheField>
    <cacheField name="Distractor1_Pronoun" numFmtId="0">
      <sharedItems/>
    </cacheField>
    <cacheField name="Distractor1_Image" numFmtId="0">
      <sharedItems/>
    </cacheField>
    <cacheField name="Distractor2_Pronoun" numFmtId="0">
      <sharedItems/>
    </cacheField>
    <cacheField name="Distractor2_Image" numFmtId="0">
      <sharedItems/>
    </cacheField>
    <cacheField name="Distractor3_Pronoun" numFmtId="0">
      <sharedItems/>
    </cacheField>
    <cacheField name="Distractor3_Image" numFmtId="0">
      <sharedItems/>
    </cacheField>
    <cacheField name="Distractor4_Pronoun" numFmtId="0">
      <sharedItems/>
    </cacheField>
    <cacheField name="Distractor4_Image" numFmtId="0">
      <sharedItems/>
    </cacheField>
    <cacheField name="Target_Color" numFmtId="0">
      <sharedItems/>
    </cacheField>
    <cacheField name="Target_Shape" numFmtId="0">
      <sharedItems/>
    </cacheField>
    <cacheField name="Competitor_Color" numFmtId="0">
      <sharedItems/>
    </cacheField>
    <cacheField name="Competitor_Shape" numFmtId="0">
      <sharedItems/>
    </cacheField>
    <cacheField name="Distractor1_Color" numFmtId="0">
      <sharedItems/>
    </cacheField>
    <cacheField name="Distractor1_Shape" numFmtId="0">
      <sharedItems/>
    </cacheField>
    <cacheField name="Distractor2_Color" numFmtId="0">
      <sharedItems/>
    </cacheField>
    <cacheField name="Distractor2_Shape" numFmtId="0">
      <sharedItems/>
    </cacheField>
    <cacheField name="Story_Names2" numFmtId="0" databaseField="0">
      <fieldGroup base="13">
        <discretePr count="30">
          <x v="1"/>
          <x v="2"/>
          <x v="3"/>
          <x v="4"/>
          <x v="6"/>
          <x v="7"/>
          <x v="8"/>
          <x v="9"/>
          <x v="1"/>
          <x v="3"/>
          <x v="2"/>
          <x v="4"/>
          <x v="10"/>
          <x v="11"/>
          <x v="12"/>
          <x v="13"/>
          <x v="14"/>
          <x v="15"/>
          <x v="16"/>
          <x v="17"/>
          <x v="18"/>
          <x v="19"/>
          <x v="20"/>
          <x v="21"/>
          <x v="5"/>
          <x v="0"/>
          <x v="5"/>
          <x v="22"/>
          <x v="0"/>
          <x v="23"/>
        </discretePr>
        <groupItems count="24">
          <s v="Group1"/>
          <s v="Group2"/>
          <s v="Group3"/>
          <s v="Group4"/>
          <s v="Group5"/>
          <s v="Group6"/>
          <s v="AE"/>
          <s v="AF"/>
          <s v="BE"/>
          <s v="BF"/>
          <s v="CE"/>
          <s v="CF"/>
          <s v="DE"/>
          <s v="DF"/>
          <s v="EA"/>
          <s v="EB"/>
          <s v="FA"/>
          <s v="FB"/>
          <s v="EC"/>
          <s v="ED"/>
          <s v="FC"/>
          <s v="FD"/>
          <s v="EF"/>
          <s v="FE"/>
        </groupItems>
      </fieldGroup>
    </cacheField>
    <cacheField name="Story_Code2" numFmtId="0" databaseField="0">
      <fieldGroup base="12">
        <discretePr count="61">
          <x v="1"/>
          <x v="1"/>
          <x v="1"/>
          <x v="1"/>
          <x v="1"/>
          <x v="1"/>
          <x v="11"/>
          <x v="11"/>
          <x v="11"/>
          <x v="10"/>
          <x v="10"/>
          <x v="10"/>
          <x v="1"/>
          <x v="10"/>
          <x v="1"/>
          <x v="11"/>
          <x v="11"/>
          <x v="11"/>
          <x v="10"/>
          <x v="10"/>
          <x v="10"/>
          <x v="12"/>
          <x v="25"/>
          <x v="13"/>
          <x v="1"/>
          <x v="1"/>
          <x v="11"/>
          <x v="11"/>
          <x v="1"/>
          <x v="1"/>
          <x v="10"/>
          <x v="10"/>
          <x v="5"/>
          <x v="10"/>
          <x v="2"/>
          <x v="6"/>
          <x v="7"/>
          <x v="24"/>
          <x v="26"/>
          <x v="16"/>
          <x v="17"/>
          <x v="27"/>
          <x v="20"/>
          <x v="21"/>
          <x v="10"/>
          <x v="10"/>
          <x v="10"/>
          <x v="10"/>
          <x v="11"/>
          <x v="11"/>
          <x v="14"/>
          <x v="15"/>
          <x v="3"/>
          <x v="4"/>
          <x v="18"/>
          <x v="19"/>
          <x v="8"/>
          <x v="9"/>
          <x v="22"/>
          <x v="23"/>
          <x v="0"/>
        </discretePr>
        <groupItems count="28">
          <m/>
          <s v="Group2"/>
          <s v="S37"/>
          <s v="S38"/>
          <s v="S39"/>
          <s v="S40"/>
          <s v="S41"/>
          <s v="S42"/>
          <s v="S43"/>
          <s v="S44"/>
          <s v="Group3"/>
          <s v="Group1"/>
          <s v="S46"/>
          <s v="S47"/>
          <s v="S48"/>
          <s v="S49"/>
          <s v="S51"/>
          <s v="S52"/>
          <s v="S53"/>
          <s v="S54"/>
          <s v="S56"/>
          <s v="S57"/>
          <s v="S58"/>
          <s v="S59"/>
          <s v="S45"/>
          <s v="S50"/>
          <s v="S55"/>
          <s v="S60"/>
        </groupItems>
      </fieldGroup>
    </cacheField>
    <cacheField name="Story_Audio1_2" numFmtId="0" databaseField="0">
      <fieldGroup base="23">
        <discretePr count="422">
          <x v="104"/>
          <x v="105"/>
          <x v="106"/>
          <x v="107"/>
          <x v="108"/>
          <x v="109"/>
          <x v="110"/>
          <x v="111"/>
          <x v="112"/>
          <x v="113"/>
          <x v="114"/>
          <x v="115"/>
          <x v="116"/>
          <x v="117"/>
          <x v="118"/>
          <x v="119"/>
          <x v="120"/>
          <x v="121"/>
          <x v="122"/>
          <x v="123"/>
          <x v="231"/>
          <x v="232"/>
          <x v="233"/>
          <x v="234"/>
          <x v="124"/>
          <x v="125"/>
          <x v="126"/>
          <x v="127"/>
          <x v="235"/>
          <x v="236"/>
          <x v="237"/>
          <x v="238"/>
          <x v="128"/>
          <x v="129"/>
          <x v="130"/>
          <x v="131"/>
          <x v="132"/>
          <x v="133"/>
          <x v="134"/>
          <x v="135"/>
          <x v="136"/>
          <x v="137"/>
          <x v="138"/>
          <x v="139"/>
          <x v="140"/>
          <x v="141"/>
          <x v="142"/>
          <x v="143"/>
          <x v="144"/>
          <x v="145"/>
          <x v="239"/>
          <x v="240"/>
          <x v="241"/>
          <x v="242"/>
          <x v="150"/>
          <x v="151"/>
          <x v="152"/>
          <x v="153"/>
          <x v="243"/>
          <x v="244"/>
          <x v="245"/>
          <x v="246"/>
          <x v="158"/>
          <x v="159"/>
          <x v="160"/>
          <x v="161"/>
          <x v="162"/>
          <x v="163"/>
          <x v="164"/>
          <x v="247"/>
          <x v="248"/>
          <x v="249"/>
          <x v="250"/>
          <x v="251"/>
          <x v="252"/>
          <x v="253"/>
          <x v="254"/>
          <x v="165"/>
          <x v="166"/>
          <x v="167"/>
          <x v="168"/>
          <x v="169"/>
          <x v="170"/>
          <x v="171"/>
          <x v="172"/>
          <x v="255"/>
          <x v="256"/>
          <x v="257"/>
          <x v="258"/>
          <x v="259"/>
          <x v="260"/>
          <x v="261"/>
          <x v="180"/>
          <x v="262"/>
          <x v="181"/>
          <x v="263"/>
          <x v="264"/>
          <x v="184"/>
          <x v="265"/>
          <x v="185"/>
          <x v="186"/>
          <x v="187"/>
          <x v="188"/>
          <x v="189"/>
          <x v="266"/>
          <x v="191"/>
          <x v="192"/>
          <x v="193"/>
          <x v="194"/>
          <x v="267"/>
          <x v="268"/>
          <x v="196"/>
          <x v="197"/>
          <x v="198"/>
          <x v="199"/>
          <x v="87"/>
          <x v="88"/>
          <x v="89"/>
          <x v="90"/>
          <x v="269"/>
          <x v="205"/>
          <x v="206"/>
          <x v="207"/>
          <x v="208"/>
          <x v="270"/>
          <x v="271"/>
          <x v="272"/>
          <x v="91"/>
          <x v="92"/>
          <x v="93"/>
          <x v="213"/>
          <x v="214"/>
          <x v="273"/>
          <x v="274"/>
          <x v="275"/>
          <x v="276"/>
          <x v="277"/>
          <x v="215"/>
          <x v="216"/>
          <x v="278"/>
          <x v="279"/>
          <x v="98"/>
          <x v="280"/>
          <x v="281"/>
          <x v="282"/>
          <x v="101"/>
          <x v="228"/>
          <x v="102"/>
          <x v="283"/>
          <x v="229"/>
          <x v="49"/>
          <x v="86"/>
          <x v="46"/>
          <x v="2"/>
          <x v="3"/>
          <x v="8"/>
          <x v="12"/>
          <x v="0"/>
          <x v="3"/>
          <x v="10"/>
          <x v="50"/>
          <x v="47"/>
          <x v="30"/>
          <x v="2"/>
          <x v="2"/>
          <x v="3"/>
          <x v="5"/>
          <x v="12"/>
          <x v="22"/>
          <x v="10"/>
          <x v="103"/>
          <x v="95"/>
          <x v="32"/>
          <x v="2"/>
          <x v="2"/>
          <x v="3"/>
          <x v="209"/>
          <x v="75"/>
          <x v="5"/>
          <x v="85"/>
          <x v="2"/>
          <x v="3"/>
          <x v="211"/>
          <x v="83"/>
          <x v="5"/>
          <x v="63"/>
          <x v="2"/>
          <x v="201"/>
          <x v="51"/>
          <x v="52"/>
          <x v="5"/>
          <x v="147"/>
          <x v="61"/>
          <x v="2"/>
          <x v="6"/>
          <x v="217"/>
          <x v="24"/>
          <x v="5"/>
          <x v="182"/>
          <x v="27"/>
          <x v="78"/>
          <x v="6"/>
          <x v="7"/>
          <x v="195"/>
          <x v="16"/>
          <x v="6"/>
          <x v="219"/>
          <x v="13"/>
          <x v="174"/>
          <x v="94"/>
          <x v="6"/>
          <x v="212"/>
          <x v="226"/>
          <x v="76"/>
          <x v="4"/>
          <x v="7"/>
          <x v="11"/>
          <x v="13"/>
          <x v="149"/>
          <x v="48"/>
          <x v="6"/>
          <x v="9"/>
          <x v="224"/>
          <x v="45"/>
          <x v="4"/>
          <x v="11"/>
          <x v="13"/>
          <x v="14"/>
          <x v="3"/>
          <x v="6"/>
          <x v="9"/>
          <x v="13"/>
          <x v="227"/>
          <x v="71"/>
          <x v="100"/>
          <x v="4"/>
          <x v="11"/>
          <x v="12"/>
          <x v="13"/>
          <x v="4"/>
          <x v="6"/>
          <x v="9"/>
          <x v="13"/>
          <x v="221"/>
          <x v="73"/>
          <x v="36"/>
          <x v="4"/>
          <x v="9"/>
          <x v="10"/>
          <x v="11"/>
          <x v="12"/>
          <x v="4"/>
          <x v="6"/>
          <x v="9"/>
          <x v="13"/>
          <x v="68"/>
          <x v="3"/>
          <x v="4"/>
          <x v="9"/>
          <x v="10"/>
          <x v="12"/>
          <x v="82"/>
          <x v="4"/>
          <x v="6"/>
          <x v="13"/>
          <x v="70"/>
          <x v="9"/>
          <x v="10"/>
          <x v="11"/>
          <x v="12"/>
          <x v="12"/>
          <x v="40"/>
          <x v="4"/>
          <x v="6"/>
          <x v="42"/>
          <x v="9"/>
          <x v="10"/>
          <x v="11"/>
          <x v="12"/>
          <x v="12"/>
          <x v="203"/>
          <x v="81"/>
          <x v="4"/>
          <x v="5"/>
          <x v="44"/>
          <x v="10"/>
          <x v="11"/>
          <x v="12"/>
          <x v="66"/>
          <x v="155"/>
          <x v="77"/>
          <x v="11"/>
          <x v="12"/>
          <x v="146"/>
          <x v="38"/>
          <x v="18"/>
          <x v="2"/>
          <x v="157"/>
          <x v="74"/>
          <x v="8"/>
          <x v="12"/>
          <x v="148"/>
          <x v="97"/>
          <x v="2"/>
          <x v="190"/>
          <x v="8"/>
          <x v="173"/>
          <x v="53"/>
          <x v="2"/>
          <x v="3"/>
          <x v="178"/>
          <x v="8"/>
          <x v="175"/>
          <x v="183"/>
          <x v="55"/>
          <x v="2"/>
          <x v="2"/>
          <x v="3"/>
          <x v="13"/>
          <x v="8"/>
          <x v="204"/>
          <x v="156"/>
          <x v="43"/>
          <x v="2"/>
          <x v="2"/>
          <x v="3"/>
          <x v="11"/>
          <x v="1"/>
          <x v="26"/>
          <x v="3"/>
          <x v="8"/>
          <x v="9"/>
          <x v="177"/>
          <x v="2"/>
          <x v="3"/>
          <x v="220"/>
          <x v="28"/>
          <x v="35"/>
          <x v="3"/>
          <x v="13"/>
          <x v="179"/>
          <x v="34"/>
          <x v="2"/>
          <x v="222"/>
          <x v="80"/>
          <x v="37"/>
          <x v="3"/>
          <x v="2"/>
          <x v="5"/>
          <x v="9"/>
          <x v="223"/>
          <x v="59"/>
          <x v="99"/>
          <x v="3"/>
          <x v="5"/>
          <x v="225"/>
          <x v="69"/>
          <x v="5"/>
          <x v="11"/>
          <x v="230"/>
          <x v="72"/>
          <x v="5"/>
          <x v="19"/>
          <x v="21"/>
          <x v="176"/>
          <x v="79"/>
          <x v="7"/>
          <x v="84"/>
          <x v="20"/>
          <x v="12"/>
          <x v="29"/>
          <x v="96"/>
          <x v="7"/>
          <x v="54"/>
          <x v="12"/>
          <x v="56"/>
          <x v="33"/>
          <x v="7"/>
          <x v="210"/>
          <x v="39"/>
          <x v="3"/>
          <x v="7"/>
          <x v="8"/>
          <x v="12"/>
          <x v="58"/>
          <x v="60"/>
          <x v="7"/>
          <x v="218"/>
          <x v="154"/>
          <x v="41"/>
          <x v="7"/>
          <x v="8"/>
          <x v="12"/>
          <x v="12"/>
          <x v="62"/>
          <x v="3"/>
          <x v="10"/>
          <x v="200"/>
          <x v="23"/>
          <x v="64"/>
          <x v="15"/>
          <x v="2"/>
          <x v="7"/>
          <x v="8"/>
          <x v="12"/>
          <x v="12"/>
          <x v="57"/>
          <x v="31"/>
          <x v="3"/>
          <x v="3"/>
          <x v="10"/>
          <x v="202"/>
          <x v="25"/>
          <x v="65"/>
          <x v="17"/>
          <x v="2"/>
          <x v="7"/>
          <x v="8"/>
          <x v="12"/>
          <x v="67"/>
          <x v="3"/>
          <x v="10"/>
        </discretePr>
        <groupItems count="284">
          <m/>
          <e v="#N/A"/>
          <s v="Group1"/>
          <s v="Group2"/>
          <s v="Group3"/>
          <s v="Group4"/>
          <s v="Group5"/>
          <s v="Group6"/>
          <s v="Group7"/>
          <s v="Group8"/>
          <s v="Group9"/>
          <s v="Group10"/>
          <s v="Group11"/>
          <s v="Group12"/>
          <s v="S15_Alex_NameC"/>
          <s v="S11_NameC_Alex"/>
          <s v="S12_Alex_NameC"/>
          <s v="S12_NameC_Alex"/>
          <s v="S16_Alex_NameD"/>
          <s v="S16_NameD_Alex"/>
          <s v="S20_Alex_NameD"/>
          <s v="S17_NameD_Alex"/>
          <s v="S01_Sam_NameC"/>
          <s v="S01_NameC_Sam"/>
          <s v="S05_Sam_NameC"/>
          <s v="S02_NameC_Sam"/>
          <s v="S26_Sam_NameD"/>
          <s v="S30_NameD_Sam"/>
          <s v="S27_Sam_NameD"/>
          <s v="S27_NameD_Sam"/>
          <s v="S21_Alex_NameE"/>
          <s v="S25_NameE_Alex"/>
          <s v="S22_Alex_NameE"/>
          <s v="S22_NameE_Alex"/>
          <s v="S10_Alex_NameF"/>
          <s v="S06_NameF_Alex"/>
          <s v="S07_Alex_NameF"/>
          <s v="S07_NameF_Alex"/>
          <s v="S35_Sam_NameE"/>
          <s v="S31_NameE_Sam"/>
          <s v="S32_Sam_NameE"/>
          <s v="S32_NameE_Sam"/>
          <s v="S46_Sam_NameF"/>
          <s v="S50_NameF_Sam"/>
          <s v="S47_Sam_NameF"/>
          <s v="S47_NameF_Sam"/>
          <s v="S13_NameC_Alex"/>
          <s v="S14_NameC_Alex"/>
          <s v="S14_Alex_NameC"/>
          <s v="S03_NameC_Sam"/>
          <s v="S04_NameC_Sam"/>
          <s v="S04_Sam_NameC"/>
          <s v="S20_NameD_Alex"/>
          <s v="S18_Alex_NameD"/>
          <s v="S19_NameD_Alex"/>
          <s v="S19_Alex_NameD"/>
          <s v="S28_NameD_Sam"/>
          <s v="S30_Sam_NameD"/>
          <s v="S29_NameD_Sam"/>
          <s v="S29_Sam_NameD"/>
          <s v="S23_NameE_Alex"/>
          <s v="S25_Alex_NameE"/>
          <s v="S24_NameE_Alex"/>
          <s v="S24_Alex_NameE"/>
          <s v="S33_NameE_Sam"/>
          <s v="S34_NameE_Sam"/>
          <s v="S34_Sam_NameE"/>
          <s v="S10_NameF_Alex"/>
          <s v="S08_Alex_NameF"/>
          <s v="S09_NameF_Alex"/>
          <s v="S09_Alex_NameF"/>
          <s v="S48_NameF_Sam"/>
          <s v="S50_Sam_NameF"/>
          <s v="S49_NameF_Sam"/>
          <s v="S49_Sam_NameF"/>
          <s v="S02_Sam_NameC"/>
          <s v="S46_NameF_Sam"/>
          <s v="S48_Sam_NameF"/>
          <s v="S11_Alex_NameC"/>
          <s v="S26_NameD_Sam"/>
          <s v="S28_Sam_NameD"/>
          <s v="S33_Sam_NameE"/>
          <s v="S31_Sam_NameE"/>
          <s v="S03_Sam_NameC"/>
          <s v="S18_NameD_Alex"/>
          <s v="S23_Alex_NameE"/>
          <s v="S35_NameE_Sam"/>
          <s v="S05_Sam_Alex"/>
          <s v="S01_Alex_Sam"/>
          <s v="S02_Sam_Alex"/>
          <s v="S02_Alex_Sam"/>
          <s v="S03_Alex_Sam"/>
          <s v="S03_Sam_Alex"/>
          <s v="S04_Alex_Sam"/>
          <s v="S13_Alex_NameC"/>
          <s v="S15_NameC_Alex"/>
          <s v="S21_NameE_Alex"/>
          <s v="S17_Alex_NameD"/>
          <s v="S04_Sam_Alex"/>
          <s v="S08_NameF_Alex"/>
          <s v="S06_Alex_NameF"/>
          <s v="S05_Alex_Sam"/>
          <s v="S01_Sam_Alex"/>
          <s v="S05_NameC_Sam"/>
          <s v="S15_Alex_Jordan"/>
          <s v="S11_Jordan_Alex"/>
          <s v="S12_Alex_Jordan"/>
          <s v="S12_Jordan_Alex"/>
          <s v="S16_Alex_Taylor"/>
          <s v="S16_Taylor_Alex"/>
          <s v="S20_Alex_Taylor"/>
          <s v="S17_Taylor_Alex"/>
          <s v="S01_Sam_Jordan"/>
          <s v="S01_Jordan_Sam"/>
          <s v="S05_Sam_Jordan"/>
          <s v="S02_Jordan_Sam"/>
          <s v="S26_Sam_Taylor"/>
          <s v="S30_Taylor_Sam"/>
          <s v="S27_Sam_Taylor"/>
          <s v="S27_Taylor_Sam"/>
          <s v="S21_Alex_Casey"/>
          <s v="S25_Casey_Alex"/>
          <s v="S22_Alex_Casey"/>
          <s v="S22_Casey_Alex"/>
          <s v="S35_Sam_Casey"/>
          <s v="S31_Casey_Sam"/>
          <s v="S32_Sam_Casey"/>
          <s v="S32_Casey_Sam"/>
          <s v="S13_Jordan_Alex"/>
          <s v="S14_Jordan_Alex"/>
          <s v="S14_Alex_Jordan"/>
          <s v="S03_Jordan_Sam"/>
          <s v="S04_Jordan_Sam"/>
          <s v="S04_Sam_Jordan"/>
          <s v="S20_Taylor_Alex"/>
          <s v="S18_Alex_Taylor"/>
          <s v="S19_Taylor_Alex"/>
          <s v="S19_Alex_Taylor"/>
          <s v="S28_Taylor_Sam"/>
          <s v="S30_Sam_Taylor"/>
          <s v="S29_Taylor_Sam"/>
          <s v="S29_Sam_Taylor"/>
          <s v="S40_Jordan_Casey"/>
          <s v="S36_Casey_Jordan"/>
          <s v="S37_Jordan_Casey"/>
          <s v="S37_Casey_Jordan"/>
          <s v="S41_Jordan_NameF"/>
          <s v="S41_NameF_Jordan"/>
          <s v="S42_Jordan_NameF"/>
          <s v="S45_NameF_Jordan"/>
          <s v="S55_Taylor_Casey"/>
          <s v="S51_Casey_Taylor"/>
          <s v="S52_Taylor_Casey"/>
          <s v="S52_Casey_Taylor"/>
          <s v="S60_Taylor_NameF"/>
          <s v="S56_NameF_Taylor"/>
          <s v="S57_Taylor_NameF"/>
          <s v="S57_NameF_Taylor"/>
          <s v="S23_Casey_Alex"/>
          <s v="S25_Alex_Casey"/>
          <s v="S24_Casey_Alex"/>
          <s v="S24_Alex_Casey"/>
          <s v="S33_Casey_Sam"/>
          <s v="S34_Casey_Sam"/>
          <s v="S34_Sam_Casey"/>
          <s v="S40_Casey_Jordan"/>
          <s v="S38_Jordan_Casey"/>
          <s v="S39_Casey_Jordan"/>
          <s v="S39_Jordan_Casey"/>
          <s v="S55_Casey_Taylor"/>
          <s v="S53_Taylor_Casey"/>
          <s v="S54_Casey_Taylor"/>
          <s v="S54_Taylor_Casey"/>
          <s v="S43_Jordan_NameF"/>
          <s v="S44_NameF_Jordan"/>
          <s v="S44_Jordan_NameF"/>
          <s v="S60_NameF_Taylor"/>
          <s v="S58_Taylor_NameF"/>
          <s v="S59_NameF_Taylor"/>
          <s v="S59_Taylor_NameF"/>
          <s v="S02_Sam_Jordan"/>
          <s v="S36_Jordan_Casey"/>
          <s v="S42_NameF_Jordan"/>
          <s v="S56_Taylor_NameF"/>
          <s v="S53_Casey_Taylor"/>
          <s v="S11_Alex_Jordan"/>
          <s v="S26_Taylor_Sam"/>
          <s v="S28_Sam_Taylor"/>
          <s v="S38_Casey_Jordan"/>
          <s v="S33_Sam_Casey"/>
          <s v="S58_NameF_Taylor"/>
          <s v="S31_Sam_Casey"/>
          <s v="S03_Sam_Jordan"/>
          <s v="S18_Taylor_Alex"/>
          <s v="S23_Alex_Casey"/>
          <s v="S43_NameF_Jordan"/>
          <s v="S08_Jordan_Taylor"/>
          <s v="S08_Taylor_Jordan"/>
          <s v="S10_Jordan_Taylor"/>
          <s v="S09_Taylor_Jordan"/>
          <s v="S38_Jordan_NameE"/>
          <s v="S38_NameE_Jordan"/>
          <s v="S39_Jordan_NameE"/>
          <s v="S40_NameE_Jordan"/>
          <s v="S45_Jordan_NameF"/>
          <s v="S06_Taylor_Jordan"/>
          <s v="S06_Jordan_Taylor"/>
          <s v="S10_Taylor_Jordan"/>
          <s v="S07_Jordan_Taylor"/>
          <s v="S36_NameE_Jordan"/>
          <s v="S36_Jordan_NameE"/>
          <s v="S37_NameE_Jordan"/>
          <s v="S40_Jordan_NameE"/>
          <s v="S13_Alex_Jordan"/>
          <s v="S15_Jordan_Alex"/>
          <s v="S09_Jordan_Taylor"/>
          <s v="S17_Alex_Taylor"/>
          <s v="S39_NameE_Jordan"/>
          <s v="S37_Jordan_NameE"/>
          <s v="S51_Taylor_NameE"/>
          <s v="S51_NameE_Taylor"/>
          <s v="S55_Taylor_NameE"/>
          <s v="S52_NameE_Taylor"/>
          <s v="S53_NameE_Taylor"/>
          <s v="S53_Taylor_NameE"/>
          <s v="S54_NameE_Taylor"/>
          <s v="S52_Taylor_NameE"/>
          <s v="S54_Taylor_NameE"/>
          <s v="S07_Taylor_Jordan"/>
          <s v="S05_Jordan_Sam"/>
          <s v="S55_NameE_Taylor"/>
          <s v="S10_Alex_Jaime"/>
          <s v="S06_Jaime_Alex"/>
          <s v="S07_Alex_Jaime"/>
          <s v="S07_Jaime_Alex"/>
          <s v="S46_Sam_Jaime"/>
          <s v="S50_Jaime_Sam"/>
          <s v="S47_Sam_Jaime"/>
          <s v="S47_Jaime_Sam"/>
          <s v="S41_Jordan_Jaime"/>
          <s v="S41_Jaime_Jordan"/>
          <s v="S42_Jordan_Jaime"/>
          <s v="S45_Jaime_Jordan"/>
          <s v="S60_Taylor_Jaime"/>
          <s v="S56_Jaime_Taylor"/>
          <s v="S57_Taylor_Jaime"/>
          <s v="S57_Jaime_Taylor"/>
          <s v="S10_Jaime_Alex"/>
          <s v="S08_Alex_Jaime"/>
          <s v="S09_Jaime_Alex"/>
          <s v="S09_Alex_Jaime"/>
          <s v="S48_Jaime_Sam"/>
          <s v="S50_Sam_Jaime"/>
          <s v="S49_Jaime_Sam"/>
          <s v="S49_Sam_Jaime"/>
          <s v="S43_Jordan_Jaime"/>
          <s v="S44_Jaime_Jordan"/>
          <s v="S44_Jordan_Jaime"/>
          <s v="S60_Jaime_Taylor"/>
          <s v="S58_Taylor_Jaime"/>
          <s v="S59_Jaime_Taylor"/>
          <s v="S59_Taylor_Jaime"/>
          <s v="S46_Jaime_Sam"/>
          <s v="S42_Jaime_Jordan"/>
          <s v="S56_Taylor_Jaime"/>
          <s v="S48_Sam_Jaime"/>
          <s v="S58_Jaime_Taylor"/>
          <s v="S43_Jaime_Jordan"/>
          <s v="S35_Casey_Sam"/>
          <s v="S45_Jordan_Jaime"/>
          <s v="S53_Casey_Jaime"/>
          <s v="S54_Jaime_Casey"/>
          <s v="S55_Casey_Jaime"/>
          <s v="S55_Jaime_Casey"/>
          <s v="S51_Casey_Jaime"/>
          <s v="S52_Jaime_Casey"/>
          <s v="S52_Casey_Jaime"/>
          <s v="S21_Casey_Alex"/>
          <s v="S53_Jaime_Casey"/>
          <s v="S51_Jaime_Casey"/>
          <s v="S51_Taylor_Casey"/>
          <s v="S08_Jaime_Alex"/>
          <s v="S06_Alex_Jaime"/>
          <s v="S54_Casey_Jaime"/>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any Gardner" refreshedDate="44812.563703935186" createdVersion="8" refreshedVersion="8" minRefreshableVersion="3" recordCount="120" xr:uid="{9AB7A30F-6C82-4A19-857E-1DC2C300BDFD}">
  <cacheSource type="worksheet">
    <worksheetSource ref="A2:W122" sheet="Trial Frames"/>
  </cacheSource>
  <cacheFields count="22">
    <cacheField name="Trial_Type" numFmtId="0">
      <sharedItems count="6">
        <s v="CR"/>
        <s v="FD"/>
        <s v="FP"/>
        <s v="PR"/>
        <s v="C" u="1"/>
        <s v="P" u="1"/>
      </sharedItems>
    </cacheField>
    <cacheField name="Trial_Type_Grouped" numFmtId="0">
      <sharedItems count="2">
        <s v="Critical"/>
        <s v="Other"/>
      </sharedItems>
    </cacheField>
    <cacheField name="Trial_Frame" numFmtId="0">
      <sharedItems/>
    </cacheField>
    <cacheField name="Target_Pronoun" numFmtId="0">
      <sharedItems containsBlank="1" count="10">
        <s v="he/him 1"/>
        <s v="he/him 2"/>
        <s v="she/her 1"/>
        <s v="she/her 2"/>
        <s v="they/them 1"/>
        <s v="they/them 2"/>
        <m u="1"/>
        <s v="they/them" u="1"/>
        <s v="she/her" u="1"/>
        <s v="he/him" u="1"/>
      </sharedItems>
    </cacheField>
    <cacheField name="Competitor_Pronoun" numFmtId="0">
      <sharedItems containsBlank="1" count="10">
        <s v="she/her 1"/>
        <s v="she/her 2"/>
        <s v="they/them 1"/>
        <s v="they/them 2"/>
        <s v="he/him 1"/>
        <s v="he/him 2"/>
        <m u="1"/>
        <s v="they/them" u="1"/>
        <s v="she/her" u="1"/>
        <s v="he/him" u="1"/>
      </sharedItems>
    </cacheField>
    <cacheField name="Distractor1_Char" numFmtId="0">
      <sharedItems/>
    </cacheField>
    <cacheField name="Distractor2_Char" numFmtId="0">
      <sharedItems/>
    </cacheField>
    <cacheField name="Distractor3_Char" numFmtId="0">
      <sharedItems/>
    </cacheField>
    <cacheField name="Distractor4_Char" numFmtId="0">
      <sharedItems/>
    </cacheField>
    <cacheField name="Story_Order" numFmtId="0">
      <sharedItems containsBlank="1" count="3">
        <s v="first"/>
        <s v="second"/>
        <m u="1"/>
      </sharedItems>
    </cacheField>
    <cacheField name="Story_Pronoun" numFmtId="0">
      <sharedItems containsBlank="1" count="8">
        <s v="he"/>
        <s v="she"/>
        <s v="they"/>
        <s v="name"/>
        <m u="1"/>
        <s v="they/them" u="1"/>
        <s v="she/her" u="1"/>
        <s v="he/him" u="1"/>
      </sharedItems>
    </cacheField>
    <cacheField name="Story_Color" numFmtId="0">
      <sharedItems/>
    </cacheField>
    <cacheField name="Story_Shape" numFmtId="0">
      <sharedItems/>
    </cacheField>
    <cacheField name="Story_Text3" numFmtId="0">
      <sharedItems/>
    </cacheField>
    <cacheField name="Target_Color" numFmtId="0">
      <sharedItems containsBlank="1" count="5">
        <s v="red"/>
        <s v="yellow"/>
        <s v="green"/>
        <s v="blue"/>
        <m u="1"/>
      </sharedItems>
    </cacheField>
    <cacheField name="Target_Shape" numFmtId="0">
      <sharedItems containsBlank="1" count="3">
        <s v="square"/>
        <s v="triangle"/>
        <m u="1"/>
      </sharedItems>
    </cacheField>
    <cacheField name="Competitor_Color" numFmtId="0">
      <sharedItems containsBlank="1" count="5">
        <s v="red"/>
        <s v="yellow"/>
        <s v="green"/>
        <s v="blue"/>
        <m u="1"/>
      </sharedItems>
    </cacheField>
    <cacheField name="Competitor_Shape" numFmtId="0">
      <sharedItems containsBlank="1" count="3">
        <s v="triangle"/>
        <s v="square"/>
        <m u="1"/>
      </sharedItems>
    </cacheField>
    <cacheField name="Distractor1_Color" numFmtId="0">
      <sharedItems/>
    </cacheField>
    <cacheField name="Distractor1_Shape" numFmtId="0">
      <sharedItems/>
    </cacheField>
    <cacheField name="Distractor2_Color" numFmtId="0">
      <sharedItems/>
    </cacheField>
    <cacheField name="Distractor2_Shap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any Gardner" refreshedDate="44833.65093275463" createdVersion="8" refreshedVersion="8" minRefreshableVersion="3" recordCount="120" xr:uid="{5EA1C109-D2F7-471B-89E0-BA420D1EB2B0}">
  <cacheSource type="worksheet">
    <worksheetSource ref="A2:AA122" sheet="Trial Frames"/>
  </cacheSource>
  <cacheFields count="27">
    <cacheField name="Trial_Type" numFmtId="0">
      <sharedItems count="4">
        <s v="CR"/>
        <s v="FD"/>
        <s v="FP"/>
        <s v="PR"/>
      </sharedItems>
    </cacheField>
    <cacheField name="Trial_Type_Grouped" numFmtId="0">
      <sharedItems/>
    </cacheField>
    <cacheField name="Trial_Frame" numFmtId="0">
      <sharedItems/>
    </cacheField>
    <cacheField name="Target_Pronoun" numFmtId="0">
      <sharedItems/>
    </cacheField>
    <cacheField name="Competitor_Pronoun" numFmtId="0">
      <sharedItems/>
    </cacheField>
    <cacheField name="Pronoun_Pair" numFmtId="0">
      <sharedItems count="3">
        <s v="HS_HS"/>
        <s v="HS_T"/>
        <s v="T_HS"/>
      </sharedItems>
    </cacheField>
    <cacheField name="Distractor1_Char" numFmtId="0">
      <sharedItems/>
    </cacheField>
    <cacheField name="Distractor2_Char" numFmtId="0">
      <sharedItems/>
    </cacheField>
    <cacheField name="Distractor3_Char" numFmtId="0">
      <sharedItems/>
    </cacheField>
    <cacheField name="Distractor4_Char" numFmtId="0">
      <sharedItems/>
    </cacheField>
    <cacheField name="Story_Order" numFmtId="0">
      <sharedItems/>
    </cacheField>
    <cacheField name="Story_Pronoun" numFmtId="0">
      <sharedItems/>
    </cacheField>
    <cacheField name="Story_Color" numFmtId="0">
      <sharedItems count="4">
        <s v="red"/>
        <s v="yellow"/>
        <s v="green"/>
        <s v="blue"/>
      </sharedItems>
    </cacheField>
    <cacheField name="Story_Shape" numFmtId="0">
      <sharedItems/>
    </cacheField>
    <cacheField name="Story_Text3" numFmtId="0">
      <sharedItems/>
    </cacheField>
    <cacheField name="Target_Color" numFmtId="0">
      <sharedItems count="4">
        <s v="red"/>
        <s v="yellow"/>
        <s v="green"/>
        <s v="blue"/>
      </sharedItems>
    </cacheField>
    <cacheField name="Target_Shape" numFmtId="0">
      <sharedItems count="2">
        <s v="square"/>
        <s v="triangle"/>
      </sharedItems>
    </cacheField>
    <cacheField name="Competitor_Color" numFmtId="0">
      <sharedItems/>
    </cacheField>
    <cacheField name="Competitor_Shape" numFmtId="0">
      <sharedItems/>
    </cacheField>
    <cacheField name="Distractor1_Color" numFmtId="0">
      <sharedItems count="4">
        <s v="yellow"/>
        <s v="red"/>
        <s v="blue"/>
        <s v="green"/>
      </sharedItems>
    </cacheField>
    <cacheField name="Distractor1_Shape" numFmtId="0">
      <sharedItems/>
    </cacheField>
    <cacheField name="Distractor2_Color" numFmtId="0">
      <sharedItems count="4">
        <s v="yellow"/>
        <s v="red"/>
        <s v="blue"/>
        <s v="green"/>
      </sharedItems>
    </cacheField>
    <cacheField name="Distractor2_Shape" numFmtId="0">
      <sharedItems/>
    </cacheField>
    <cacheField name="Distractor3_Color" numFmtId="0">
      <sharedItems count="4">
        <s v="green"/>
        <s v="blue"/>
        <s v="red"/>
        <s v="yellow"/>
      </sharedItems>
    </cacheField>
    <cacheField name="Distractor3_Shape" numFmtId="0">
      <sharedItems/>
    </cacheField>
    <cacheField name="Distractor4_Color" numFmtId="0">
      <sharedItems count="4">
        <s v="green"/>
        <s v="blue"/>
        <s v="red"/>
        <s v="yellow"/>
      </sharedItems>
    </cacheField>
    <cacheField name="Distractor4_Shape"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any Gardner" refreshedDate="44833.65229027778" createdVersion="8" refreshedVersion="8" minRefreshableVersion="3" recordCount="720" xr:uid="{15631DEB-7B75-4131-9852-BD66F2C31653}">
  <cacheSource type="worksheet">
    <worksheetSource ref="A2:BE722" sheet="Lists"/>
  </cacheSource>
  <cacheFields count="56">
    <cacheField name="List" numFmtId="49">
      <sharedItems/>
    </cacheField>
    <cacheField name="Trial_Type" numFmtId="0">
      <sharedItems count="4">
        <s v="CR"/>
        <s v="FD"/>
        <s v="FP"/>
        <s v="PR"/>
      </sharedItems>
    </cacheField>
    <cacheField name="Trial_Frame" numFmtId="0">
      <sharedItems/>
    </cacheField>
    <cacheField name="Trial_ID" numFmtId="0">
      <sharedItems/>
    </cacheField>
    <cacheField name="Target_Pronoun" numFmtId="0">
      <sharedItems count="6">
        <s v="he/him 1"/>
        <s v="he/him 2"/>
        <s v="she/her 1"/>
        <s v="she/her 2"/>
        <s v="they/them 1"/>
        <s v="they/them 2"/>
      </sharedItems>
    </cacheField>
    <cacheField name="Target_Image" numFmtId="0">
      <sharedItems/>
    </cacheField>
    <cacheField name="Target_Name" numFmtId="0">
      <sharedItems/>
    </cacheField>
    <cacheField name="Target_NameCode" numFmtId="0">
      <sharedItems/>
    </cacheField>
    <cacheField name="Competitor_Pronoun" numFmtId="0">
      <sharedItems count="6">
        <s v="she/her 1"/>
        <s v="she/her 2"/>
        <s v="they/them 1"/>
        <s v="they/them 2"/>
        <s v="he/him 1"/>
        <s v="he/him 2"/>
      </sharedItems>
    </cacheField>
    <cacheField name="Competitor_Image" numFmtId="0">
      <sharedItems/>
    </cacheField>
    <cacheField name="Competitor_Name" numFmtId="0">
      <sharedItems/>
    </cacheField>
    <cacheField name="Competitor_NameCode" numFmtId="0">
      <sharedItems/>
    </cacheField>
    <cacheField name="Pronoun_Pair" numFmtId="0">
      <sharedItems count="3">
        <s v="HS_HS"/>
        <s v="HS_T"/>
        <s v="T_HS"/>
      </sharedItems>
    </cacheField>
    <cacheField name="Image_Group" numFmtId="0">
      <sharedItems count="2">
        <s v="diff"/>
        <s v="same"/>
      </sharedItems>
    </cacheField>
    <cacheField name="Distractor1_Pronoun" numFmtId="0">
      <sharedItems count="4">
        <s v="they/them 1"/>
        <s v="she/her 1"/>
        <s v="he/him 1"/>
        <s v="he/him 2"/>
      </sharedItems>
    </cacheField>
    <cacheField name="Distractor1_Image" numFmtId="0">
      <sharedItems/>
    </cacheField>
    <cacheField name="Distractor2_Pronoun" numFmtId="0">
      <sharedItems count="4">
        <s v="they/them 2"/>
        <s v="she/her 2"/>
        <s v="he/him 2"/>
        <s v="she/her 1"/>
      </sharedItems>
    </cacheField>
    <cacheField name="Distractor2_Image" numFmtId="0">
      <sharedItems/>
    </cacheField>
    <cacheField name="Distractor3_Pronoun" numFmtId="0">
      <sharedItems count="6">
        <s v="she/her 2"/>
        <s v="she/her 1"/>
        <s v="they/them 2"/>
        <s v="they/them 1"/>
        <s v="he/him 2"/>
        <s v="he/him 1"/>
      </sharedItems>
    </cacheField>
    <cacheField name="Distractor3_Image" numFmtId="0">
      <sharedItems/>
    </cacheField>
    <cacheField name="Distractor4_Pronoun" numFmtId="0">
      <sharedItems count="6">
        <s v="he/him 2"/>
        <s v="he/him 1"/>
        <s v="she/her 2"/>
        <s v="she/her 1"/>
        <s v="they/them 2"/>
        <s v="they/them 1"/>
      </sharedItems>
    </cacheField>
    <cacheField name="Distractor4_Image" numFmtId="0">
      <sharedItems/>
    </cacheField>
    <cacheField name="Story_Code" numFmtId="0">
      <sharedItems count="60">
        <s v="S15"/>
        <s v="S11"/>
        <s v="S12"/>
        <s v="S16"/>
        <s v="S20"/>
        <s v="S17"/>
        <s v="S01"/>
        <s v="S05"/>
        <s v="S02"/>
        <s v="S26"/>
        <s v="S30"/>
        <s v="S27"/>
        <s v="S21"/>
        <s v="S25"/>
        <s v="S22"/>
        <s v="S10"/>
        <s v="S06"/>
        <s v="S07"/>
        <s v="S35"/>
        <s v="S31"/>
        <s v="S32"/>
        <s v="S46"/>
        <s v="S50"/>
        <s v="S47"/>
        <s v="S13"/>
        <s v="S14"/>
        <s v="S03"/>
        <s v="S04"/>
        <s v="S18"/>
        <s v="S19"/>
        <s v="S28"/>
        <s v="S29"/>
        <s v="S40"/>
        <s v="S36"/>
        <s v="S37"/>
        <s v="S41"/>
        <s v="S42"/>
        <s v="S45"/>
        <s v="S55"/>
        <s v="S51"/>
        <s v="S52"/>
        <s v="S60"/>
        <s v="S56"/>
        <s v="S57"/>
        <s v="S23"/>
        <s v="S24"/>
        <s v="S33"/>
        <s v="S34"/>
        <s v="S08"/>
        <s v="S09"/>
        <s v="S48"/>
        <s v="S49"/>
        <s v="S38"/>
        <s v="S39"/>
        <s v="S53"/>
        <s v="S54"/>
        <s v="S43"/>
        <s v="S44"/>
        <s v="S58"/>
        <s v="S59"/>
      </sharedItems>
    </cacheField>
    <cacheField name="Story_Names" numFmtId="0">
      <sharedItems/>
    </cacheField>
    <cacheField name="Name_Pair" numFmtId="0">
      <sharedItems/>
    </cacheField>
    <cacheField name="Order" numFmtId="0">
      <sharedItems count="2">
        <s v="first"/>
        <s v="second"/>
      </sharedItems>
    </cacheField>
    <cacheField name="Story_Text1" numFmtId="0">
      <sharedItems/>
    </cacheField>
    <cacheField name="Story_Text2" numFmtId="0">
      <sharedItems/>
    </cacheField>
    <cacheField name="Story_Pronoun" numFmtId="0">
      <sharedItems count="4">
        <s v="he"/>
        <s v="she"/>
        <s v="they"/>
        <s v="name"/>
      </sharedItems>
    </cacheField>
    <cacheField name="Story_Color" numFmtId="0">
      <sharedItems count="4">
        <s v="red"/>
        <s v="yellow"/>
        <s v="green"/>
        <s v="blue"/>
      </sharedItems>
    </cacheField>
    <cacheField name="Story_Shape" numFmtId="0">
      <sharedItems/>
    </cacheField>
    <cacheField name="Story_Text3" numFmtId="0">
      <sharedItems/>
    </cacheField>
    <cacheField name="Story_Text4" numFmtId="0">
      <sharedItems/>
    </cacheField>
    <cacheField name="Story_Audio1" numFmtId="0">
      <sharedItems/>
    </cacheField>
    <cacheField name="Story_Audio2" numFmtId="0">
      <sharedItems/>
    </cacheField>
    <cacheField name="Story_Audio3" numFmtId="0">
      <sharedItems/>
    </cacheField>
    <cacheField name="Target_Color" numFmtId="0">
      <sharedItems count="4">
        <s v="red"/>
        <s v="yellow"/>
        <s v="green"/>
        <s v="blue"/>
      </sharedItems>
    </cacheField>
    <cacheField name="Target_Shape" numFmtId="0">
      <sharedItems count="2">
        <s v="square"/>
        <s v="triangle"/>
      </sharedItems>
    </cacheField>
    <cacheField name="Competitor_Color" numFmtId="0">
      <sharedItems count="4">
        <s v="red"/>
        <s v="yellow"/>
        <s v="green"/>
        <s v="blue"/>
      </sharedItems>
    </cacheField>
    <cacheField name="Competitor_Shape" numFmtId="0">
      <sharedItems count="2">
        <s v="triangle"/>
        <s v="square"/>
      </sharedItems>
    </cacheField>
    <cacheField name="Distractor1_Color" numFmtId="0">
      <sharedItems count="4">
        <s v="yellow"/>
        <s v="red"/>
        <s v="blue"/>
        <s v="green"/>
      </sharedItems>
    </cacheField>
    <cacheField name="Distractor1_Shape" numFmtId="0">
      <sharedItems/>
    </cacheField>
    <cacheField name="Distractor2_Color" numFmtId="0">
      <sharedItems count="4">
        <s v="yellow"/>
        <s v="red"/>
        <s v="blue"/>
        <s v="green"/>
      </sharedItems>
    </cacheField>
    <cacheField name="Distractor2_Shape" numFmtId="0">
      <sharedItems/>
    </cacheField>
    <cacheField name="Distractor3_Color" numFmtId="0">
      <sharedItems count="4">
        <s v="green"/>
        <s v="blue"/>
        <s v="red"/>
        <s v="yellow"/>
      </sharedItems>
    </cacheField>
    <cacheField name="Distractor3_Shape" numFmtId="0">
      <sharedItems/>
    </cacheField>
    <cacheField name="Distractor4_Color" numFmtId="0">
      <sharedItems count="4">
        <s v="green"/>
        <s v="blue"/>
        <s v="red"/>
        <s v="yellow"/>
      </sharedItems>
    </cacheField>
    <cacheField name="Distractor4_Shape" numFmtId="0">
      <sharedItems/>
    </cacheField>
    <cacheField name="ImagePath_Target" numFmtId="0">
      <sharedItems/>
    </cacheField>
    <cacheField name="ImagePath_Competitor" numFmtId="0">
      <sharedItems/>
    </cacheField>
    <cacheField name="ImagePath_Distractor1" numFmtId="0">
      <sharedItems/>
    </cacheField>
    <cacheField name="ImagePath_Distractor2" numFmtId="0">
      <sharedItems/>
    </cacheField>
    <cacheField name="ImagePath_Distractor3" numFmtId="0">
      <sharedItems/>
    </cacheField>
    <cacheField name="ImagePath_Distractor4" numFmtId="0">
      <sharedItems/>
    </cacheField>
    <cacheField name="CorrectAnswer" numFmtId="0">
      <sharedItems containsBlank="1"/>
    </cacheField>
    <cacheField name="Correct_Descrip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s v="CR"/>
    <s v="Critical"/>
    <s v="CR01"/>
    <x v="0"/>
    <x v="0"/>
    <x v="0"/>
    <x v="0"/>
    <x v="0"/>
    <x v="0"/>
    <s v="first"/>
    <s v="he"/>
    <s v="red"/>
    <s v="square"/>
    <s v="he's standing in a red square"/>
    <s v="red"/>
    <s v="square"/>
    <s v="red"/>
    <s v="triangle"/>
  </r>
  <r>
    <s v="CR"/>
    <s v="Critical"/>
    <s v="CR02"/>
    <x v="0"/>
    <x v="0"/>
    <x v="0"/>
    <x v="0"/>
    <x v="0"/>
    <x v="0"/>
    <s v="second"/>
    <s v="he"/>
    <s v="yellow"/>
    <s v="triangle"/>
    <s v="he's standing in a yellow triangle"/>
    <s v="yellow"/>
    <s v="triangle"/>
    <s v="yellow"/>
    <s v="square"/>
  </r>
  <r>
    <s v="CR"/>
    <s v="Critical"/>
    <s v="CR03"/>
    <x v="0"/>
    <x v="0"/>
    <x v="0"/>
    <x v="0"/>
    <x v="0"/>
    <x v="0"/>
    <s v="first"/>
    <s v="he"/>
    <s v="green"/>
    <s v="square"/>
    <s v="he's standing in a green square"/>
    <s v="green"/>
    <s v="square"/>
    <s v="green"/>
    <s v="triangle"/>
  </r>
  <r>
    <s v="CR"/>
    <s v="Critical"/>
    <s v="CR04"/>
    <x v="0"/>
    <x v="0"/>
    <x v="0"/>
    <x v="0"/>
    <x v="0"/>
    <x v="0"/>
    <s v="second"/>
    <s v="he"/>
    <s v="blue"/>
    <s v="triangle"/>
    <s v="he's standing in a blue triangle"/>
    <s v="blue"/>
    <s v="triangle"/>
    <s v="blue"/>
    <s v="square"/>
  </r>
  <r>
    <s v="CR"/>
    <s v="Critical"/>
    <s v="CR05"/>
    <x v="0"/>
    <x v="1"/>
    <x v="0"/>
    <x v="0"/>
    <x v="1"/>
    <x v="0"/>
    <s v="first"/>
    <s v="he"/>
    <s v="yellow"/>
    <s v="square"/>
    <s v="he's standing in a yellow square"/>
    <s v="yellow"/>
    <s v="square"/>
    <s v="yellow"/>
    <s v="triangle"/>
  </r>
  <r>
    <s v="CR"/>
    <s v="Critical"/>
    <s v="CR06"/>
    <x v="0"/>
    <x v="1"/>
    <x v="0"/>
    <x v="0"/>
    <x v="1"/>
    <x v="0"/>
    <s v="second"/>
    <s v="he"/>
    <s v="red"/>
    <s v="triangle"/>
    <s v="he's standing in a red triangle"/>
    <s v="red"/>
    <s v="triangle"/>
    <s v="red"/>
    <s v="square"/>
  </r>
  <r>
    <s v="CR"/>
    <s v="Critical"/>
    <s v="CR07"/>
    <x v="0"/>
    <x v="1"/>
    <x v="0"/>
    <x v="0"/>
    <x v="1"/>
    <x v="0"/>
    <s v="first"/>
    <s v="he"/>
    <s v="blue"/>
    <s v="square"/>
    <s v="he's standing in a blue square"/>
    <s v="blue"/>
    <s v="square"/>
    <s v="blue"/>
    <s v="triangle"/>
  </r>
  <r>
    <s v="CR"/>
    <s v="Critical"/>
    <s v="CR08"/>
    <x v="0"/>
    <x v="1"/>
    <x v="0"/>
    <x v="0"/>
    <x v="1"/>
    <x v="0"/>
    <s v="second"/>
    <s v="he"/>
    <s v="green"/>
    <s v="triangle"/>
    <s v="he's standing in a green triangle"/>
    <s v="green"/>
    <s v="triangle"/>
    <s v="green"/>
    <s v="square"/>
  </r>
  <r>
    <s v="CR"/>
    <s v="Critical"/>
    <s v="CR09"/>
    <x v="1"/>
    <x v="0"/>
    <x v="0"/>
    <x v="0"/>
    <x v="0"/>
    <x v="1"/>
    <s v="first"/>
    <s v="he"/>
    <s v="red"/>
    <s v="square"/>
    <s v="he's standing in a red square"/>
    <s v="red"/>
    <s v="square"/>
    <s v="red"/>
    <s v="triangle"/>
  </r>
  <r>
    <s v="CR"/>
    <s v="Critical"/>
    <s v="CR10"/>
    <x v="1"/>
    <x v="0"/>
    <x v="0"/>
    <x v="0"/>
    <x v="0"/>
    <x v="1"/>
    <s v="second"/>
    <s v="he"/>
    <s v="yellow"/>
    <s v="triangle"/>
    <s v="he's standing in a yellow triangle"/>
    <s v="yellow"/>
    <s v="triangle"/>
    <s v="yellow"/>
    <s v="square"/>
  </r>
  <r>
    <s v="CR"/>
    <s v="Critical"/>
    <s v="CR11"/>
    <x v="1"/>
    <x v="0"/>
    <x v="0"/>
    <x v="0"/>
    <x v="0"/>
    <x v="1"/>
    <s v="first"/>
    <s v="he"/>
    <s v="green"/>
    <s v="square"/>
    <s v="he's standing in a green square"/>
    <s v="green"/>
    <s v="square"/>
    <s v="green"/>
    <s v="triangle"/>
  </r>
  <r>
    <s v="CR"/>
    <s v="Critical"/>
    <s v="CR12"/>
    <x v="1"/>
    <x v="0"/>
    <x v="0"/>
    <x v="0"/>
    <x v="0"/>
    <x v="1"/>
    <s v="second"/>
    <s v="he"/>
    <s v="blue"/>
    <s v="triangle"/>
    <s v="he's standing in a blue triangle"/>
    <s v="blue"/>
    <s v="triangle"/>
    <s v="blue"/>
    <s v="square"/>
  </r>
  <r>
    <s v="CR"/>
    <s v="Critical"/>
    <s v="CR13"/>
    <x v="1"/>
    <x v="1"/>
    <x v="0"/>
    <x v="0"/>
    <x v="1"/>
    <x v="1"/>
    <s v="first"/>
    <s v="he"/>
    <s v="yellow"/>
    <s v="square"/>
    <s v="he's standing in a yellow square"/>
    <s v="yellow"/>
    <s v="square"/>
    <s v="yellow"/>
    <s v="triangle"/>
  </r>
  <r>
    <s v="CR"/>
    <s v="Critical"/>
    <s v="CR14"/>
    <x v="1"/>
    <x v="1"/>
    <x v="0"/>
    <x v="0"/>
    <x v="1"/>
    <x v="1"/>
    <s v="second"/>
    <s v="he"/>
    <s v="red"/>
    <s v="triangle"/>
    <s v="he's standing in a red triangle"/>
    <s v="red"/>
    <s v="triangle"/>
    <s v="red"/>
    <s v="square"/>
  </r>
  <r>
    <s v="CR"/>
    <s v="Critical"/>
    <s v="CR15"/>
    <x v="1"/>
    <x v="1"/>
    <x v="0"/>
    <x v="0"/>
    <x v="1"/>
    <x v="1"/>
    <s v="first"/>
    <s v="he"/>
    <s v="blue"/>
    <s v="square"/>
    <s v="he's standing in a blue square"/>
    <s v="blue"/>
    <s v="square"/>
    <s v="blue"/>
    <s v="triangle"/>
  </r>
  <r>
    <s v="CR"/>
    <s v="Critical"/>
    <s v="CR16"/>
    <x v="1"/>
    <x v="1"/>
    <x v="0"/>
    <x v="0"/>
    <x v="1"/>
    <x v="1"/>
    <s v="second"/>
    <s v="he"/>
    <s v="green"/>
    <s v="triangle"/>
    <s v="he's standing in a green triangle"/>
    <s v="green"/>
    <s v="triangle"/>
    <s v="green"/>
    <s v="square"/>
  </r>
  <r>
    <s v="CR"/>
    <s v="Critical"/>
    <s v="CR17"/>
    <x v="0"/>
    <x v="2"/>
    <x v="1"/>
    <x v="1"/>
    <x v="2"/>
    <x v="0"/>
    <s v="first"/>
    <s v="he"/>
    <s v="red"/>
    <s v="square"/>
    <s v="he's standing in a red square"/>
    <s v="red"/>
    <s v="square"/>
    <s v="red"/>
    <s v="triangle"/>
  </r>
  <r>
    <s v="CR"/>
    <s v="Critical"/>
    <s v="CR18"/>
    <x v="0"/>
    <x v="2"/>
    <x v="1"/>
    <x v="1"/>
    <x v="2"/>
    <x v="0"/>
    <s v="second"/>
    <s v="he"/>
    <s v="yellow"/>
    <s v="triangle"/>
    <s v="he's standing in a yellow triangle"/>
    <s v="yellow"/>
    <s v="triangle"/>
    <s v="yellow"/>
    <s v="square"/>
  </r>
  <r>
    <s v="CR"/>
    <s v="Critical"/>
    <s v="CR19"/>
    <x v="0"/>
    <x v="2"/>
    <x v="1"/>
    <x v="1"/>
    <x v="2"/>
    <x v="0"/>
    <s v="first"/>
    <s v="he"/>
    <s v="green"/>
    <s v="square"/>
    <s v="he's standing in a green square"/>
    <s v="green"/>
    <s v="square"/>
    <s v="green"/>
    <s v="triangle"/>
  </r>
  <r>
    <s v="CR"/>
    <s v="Critical"/>
    <s v="CR20"/>
    <x v="0"/>
    <x v="2"/>
    <x v="1"/>
    <x v="1"/>
    <x v="2"/>
    <x v="0"/>
    <s v="second"/>
    <s v="he"/>
    <s v="blue"/>
    <s v="triangle"/>
    <s v="he's standing in a blue triangle"/>
    <s v="blue"/>
    <s v="triangle"/>
    <s v="blue"/>
    <s v="square"/>
  </r>
  <r>
    <s v="CR"/>
    <s v="Critical"/>
    <s v="CR21"/>
    <x v="0"/>
    <x v="3"/>
    <x v="1"/>
    <x v="1"/>
    <x v="3"/>
    <x v="0"/>
    <s v="first"/>
    <s v="he"/>
    <s v="yellow"/>
    <s v="square"/>
    <s v="he's standing in a yellow square"/>
    <s v="yellow"/>
    <s v="square"/>
    <s v="yellow"/>
    <s v="triangle"/>
  </r>
  <r>
    <s v="CR"/>
    <s v="Critical"/>
    <s v="CR22"/>
    <x v="0"/>
    <x v="3"/>
    <x v="1"/>
    <x v="1"/>
    <x v="3"/>
    <x v="0"/>
    <s v="second"/>
    <s v="he"/>
    <s v="red"/>
    <s v="triangle"/>
    <s v="he's standing in a red triangle"/>
    <s v="red"/>
    <s v="triangle"/>
    <s v="red"/>
    <s v="square"/>
  </r>
  <r>
    <s v="CR"/>
    <s v="Critical"/>
    <s v="CR23"/>
    <x v="0"/>
    <x v="3"/>
    <x v="1"/>
    <x v="1"/>
    <x v="3"/>
    <x v="0"/>
    <s v="first"/>
    <s v="he"/>
    <s v="blue"/>
    <s v="square"/>
    <s v="he's standing in a blue square"/>
    <s v="blue"/>
    <s v="square"/>
    <s v="blue"/>
    <s v="triangle"/>
  </r>
  <r>
    <s v="CR"/>
    <s v="Critical"/>
    <s v="CR24"/>
    <x v="0"/>
    <x v="3"/>
    <x v="1"/>
    <x v="1"/>
    <x v="3"/>
    <x v="0"/>
    <s v="second"/>
    <s v="he"/>
    <s v="green"/>
    <s v="triangle"/>
    <s v="he's standing in a green triangle"/>
    <s v="green"/>
    <s v="triangle"/>
    <s v="green"/>
    <s v="square"/>
  </r>
  <r>
    <s v="CR"/>
    <s v="Critical"/>
    <s v="CR25"/>
    <x v="1"/>
    <x v="2"/>
    <x v="1"/>
    <x v="1"/>
    <x v="2"/>
    <x v="1"/>
    <s v="first"/>
    <s v="he"/>
    <s v="red"/>
    <s v="square"/>
    <s v="he's standing in a red square"/>
    <s v="red"/>
    <s v="square"/>
    <s v="red"/>
    <s v="triangle"/>
  </r>
  <r>
    <s v="CR"/>
    <s v="Critical"/>
    <s v="CR26"/>
    <x v="1"/>
    <x v="2"/>
    <x v="1"/>
    <x v="1"/>
    <x v="2"/>
    <x v="1"/>
    <s v="second"/>
    <s v="he"/>
    <s v="yellow"/>
    <s v="triangle"/>
    <s v="he's standing in a yellow triangle"/>
    <s v="yellow"/>
    <s v="triangle"/>
    <s v="yellow"/>
    <s v="square"/>
  </r>
  <r>
    <s v="CR"/>
    <s v="Critical"/>
    <s v="CR27"/>
    <x v="1"/>
    <x v="2"/>
    <x v="1"/>
    <x v="1"/>
    <x v="2"/>
    <x v="1"/>
    <s v="first"/>
    <s v="he"/>
    <s v="green"/>
    <s v="square"/>
    <s v="he's standing in a green square"/>
    <s v="green"/>
    <s v="square"/>
    <s v="green"/>
    <s v="triangle"/>
  </r>
  <r>
    <s v="CR"/>
    <s v="Critical"/>
    <s v="CR28"/>
    <x v="1"/>
    <x v="2"/>
    <x v="1"/>
    <x v="1"/>
    <x v="2"/>
    <x v="1"/>
    <s v="second"/>
    <s v="he"/>
    <s v="blue"/>
    <s v="triangle"/>
    <s v="he's standing in a blue triangle"/>
    <s v="blue"/>
    <s v="triangle"/>
    <s v="blue"/>
    <s v="square"/>
  </r>
  <r>
    <s v="CR"/>
    <s v="Critical"/>
    <s v="CR29"/>
    <x v="1"/>
    <x v="3"/>
    <x v="1"/>
    <x v="1"/>
    <x v="3"/>
    <x v="1"/>
    <s v="first"/>
    <s v="he"/>
    <s v="yellow"/>
    <s v="square"/>
    <s v="he's standing in a yellow square"/>
    <s v="yellow"/>
    <s v="square"/>
    <s v="yellow"/>
    <s v="triangle"/>
  </r>
  <r>
    <s v="CR"/>
    <s v="Critical"/>
    <s v="CR30"/>
    <x v="1"/>
    <x v="3"/>
    <x v="1"/>
    <x v="1"/>
    <x v="3"/>
    <x v="1"/>
    <s v="second"/>
    <s v="he"/>
    <s v="red"/>
    <s v="triangle"/>
    <s v="he's standing in a red triangle"/>
    <s v="red"/>
    <s v="triangle"/>
    <s v="red"/>
    <s v="square"/>
  </r>
  <r>
    <s v="CR"/>
    <s v="Critical"/>
    <s v="CR31"/>
    <x v="1"/>
    <x v="3"/>
    <x v="1"/>
    <x v="1"/>
    <x v="3"/>
    <x v="1"/>
    <s v="first"/>
    <s v="he"/>
    <s v="blue"/>
    <s v="square"/>
    <s v="he's standing in a blue square"/>
    <s v="blue"/>
    <s v="square"/>
    <s v="blue"/>
    <s v="triangle"/>
  </r>
  <r>
    <s v="CR"/>
    <s v="Critical"/>
    <s v="CR32"/>
    <x v="1"/>
    <x v="3"/>
    <x v="1"/>
    <x v="1"/>
    <x v="3"/>
    <x v="1"/>
    <s v="second"/>
    <s v="he"/>
    <s v="green"/>
    <s v="triangle"/>
    <s v="he's standing in a green triangle"/>
    <s v="green"/>
    <s v="triangle"/>
    <s v="green"/>
    <s v="square"/>
  </r>
  <r>
    <s v="CR"/>
    <s v="Critical"/>
    <s v="CR33"/>
    <x v="2"/>
    <x v="4"/>
    <x v="0"/>
    <x v="0"/>
    <x v="4"/>
    <x v="2"/>
    <s v="first"/>
    <s v="she"/>
    <s v="red"/>
    <s v="square"/>
    <s v="she's standing in a red square"/>
    <s v="red"/>
    <s v="square"/>
    <s v="red"/>
    <s v="triangle"/>
  </r>
  <r>
    <s v="CR"/>
    <s v="Critical"/>
    <s v="CR34"/>
    <x v="2"/>
    <x v="4"/>
    <x v="0"/>
    <x v="0"/>
    <x v="4"/>
    <x v="2"/>
    <s v="second"/>
    <s v="she"/>
    <s v="yellow"/>
    <s v="triangle"/>
    <s v="she's standing in a yellow triangle"/>
    <s v="yellow"/>
    <s v="triangle"/>
    <s v="yellow"/>
    <s v="square"/>
  </r>
  <r>
    <s v="CR"/>
    <s v="Critical"/>
    <s v="CR35"/>
    <x v="2"/>
    <x v="4"/>
    <x v="0"/>
    <x v="0"/>
    <x v="4"/>
    <x v="2"/>
    <s v="first"/>
    <s v="she"/>
    <s v="green"/>
    <s v="square"/>
    <s v="she's standing in a green square"/>
    <s v="green"/>
    <s v="square"/>
    <s v="green"/>
    <s v="triangle"/>
  </r>
  <r>
    <s v="CR"/>
    <s v="Critical"/>
    <s v="CR36"/>
    <x v="2"/>
    <x v="4"/>
    <x v="0"/>
    <x v="0"/>
    <x v="4"/>
    <x v="2"/>
    <s v="second"/>
    <s v="she"/>
    <s v="blue"/>
    <s v="triangle"/>
    <s v="she's standing in a blue triangle"/>
    <s v="blue"/>
    <s v="triangle"/>
    <s v="blue"/>
    <s v="square"/>
  </r>
  <r>
    <s v="CR"/>
    <s v="Critical"/>
    <s v="CR37"/>
    <x v="2"/>
    <x v="5"/>
    <x v="0"/>
    <x v="0"/>
    <x v="5"/>
    <x v="2"/>
    <s v="first"/>
    <s v="she"/>
    <s v="yellow"/>
    <s v="square"/>
    <s v="she's standing in a yellow square"/>
    <s v="yellow"/>
    <s v="square"/>
    <s v="yellow"/>
    <s v="triangle"/>
  </r>
  <r>
    <s v="CR"/>
    <s v="Critical"/>
    <s v="CR38"/>
    <x v="2"/>
    <x v="5"/>
    <x v="0"/>
    <x v="0"/>
    <x v="5"/>
    <x v="2"/>
    <s v="second"/>
    <s v="she"/>
    <s v="red"/>
    <s v="triangle"/>
    <s v="she's standing in a red triangle"/>
    <s v="red"/>
    <s v="triangle"/>
    <s v="red"/>
    <s v="square"/>
  </r>
  <r>
    <s v="CR"/>
    <s v="Critical"/>
    <s v="CR39"/>
    <x v="2"/>
    <x v="5"/>
    <x v="0"/>
    <x v="0"/>
    <x v="5"/>
    <x v="2"/>
    <s v="first"/>
    <s v="she"/>
    <s v="blue"/>
    <s v="square"/>
    <s v="she's standing in a blue square"/>
    <s v="blue"/>
    <s v="square"/>
    <s v="blue"/>
    <s v="triangle"/>
  </r>
  <r>
    <s v="CR"/>
    <s v="Critical"/>
    <s v="CR40"/>
    <x v="2"/>
    <x v="5"/>
    <x v="0"/>
    <x v="0"/>
    <x v="5"/>
    <x v="2"/>
    <s v="second"/>
    <s v="she"/>
    <s v="green"/>
    <s v="triangle"/>
    <s v="she's standing in a green triangle"/>
    <s v="green"/>
    <s v="triangle"/>
    <s v="green"/>
    <s v="square"/>
  </r>
  <r>
    <s v="CR"/>
    <s v="Critical"/>
    <s v="CR41"/>
    <x v="3"/>
    <x v="4"/>
    <x v="0"/>
    <x v="0"/>
    <x v="4"/>
    <x v="3"/>
    <s v="first"/>
    <s v="she"/>
    <s v="red"/>
    <s v="square"/>
    <s v="she's standing in a red square"/>
    <s v="red"/>
    <s v="square"/>
    <s v="red"/>
    <s v="triangle"/>
  </r>
  <r>
    <s v="CR"/>
    <s v="Critical"/>
    <s v="CR42"/>
    <x v="3"/>
    <x v="4"/>
    <x v="0"/>
    <x v="0"/>
    <x v="4"/>
    <x v="3"/>
    <s v="second"/>
    <s v="she"/>
    <s v="yellow"/>
    <s v="triangle"/>
    <s v="she's standing in a yellow triangle"/>
    <s v="yellow"/>
    <s v="triangle"/>
    <s v="yellow"/>
    <s v="square"/>
  </r>
  <r>
    <s v="CR"/>
    <s v="Critical"/>
    <s v="CR43"/>
    <x v="3"/>
    <x v="4"/>
    <x v="0"/>
    <x v="0"/>
    <x v="4"/>
    <x v="3"/>
    <s v="first"/>
    <s v="she"/>
    <s v="green"/>
    <s v="square"/>
    <s v="she's standing in a green square"/>
    <s v="green"/>
    <s v="square"/>
    <s v="green"/>
    <s v="triangle"/>
  </r>
  <r>
    <s v="CR"/>
    <s v="Critical"/>
    <s v="CR44"/>
    <x v="3"/>
    <x v="4"/>
    <x v="0"/>
    <x v="0"/>
    <x v="4"/>
    <x v="3"/>
    <s v="second"/>
    <s v="she"/>
    <s v="blue"/>
    <s v="triangle"/>
    <s v="she's standing in a blue triangle"/>
    <s v="blue"/>
    <s v="triangle"/>
    <s v="blue"/>
    <s v="square"/>
  </r>
  <r>
    <s v="CR"/>
    <s v="Critical"/>
    <s v="CR45"/>
    <x v="3"/>
    <x v="5"/>
    <x v="0"/>
    <x v="0"/>
    <x v="5"/>
    <x v="3"/>
    <s v="first"/>
    <s v="she"/>
    <s v="yellow"/>
    <s v="square"/>
    <s v="she's standing in a yellow square"/>
    <s v="yellow"/>
    <s v="square"/>
    <s v="yellow"/>
    <s v="triangle"/>
  </r>
  <r>
    <s v="CR"/>
    <s v="Critical"/>
    <s v="CR46"/>
    <x v="3"/>
    <x v="5"/>
    <x v="0"/>
    <x v="0"/>
    <x v="5"/>
    <x v="3"/>
    <s v="second"/>
    <s v="she"/>
    <s v="red"/>
    <s v="triangle"/>
    <s v="she's standing in a red triangle"/>
    <s v="red"/>
    <s v="triangle"/>
    <s v="red"/>
    <s v="square"/>
  </r>
  <r>
    <s v="CR"/>
    <s v="Critical"/>
    <s v="CR47"/>
    <x v="3"/>
    <x v="5"/>
    <x v="0"/>
    <x v="0"/>
    <x v="5"/>
    <x v="3"/>
    <s v="first"/>
    <s v="she"/>
    <s v="blue"/>
    <s v="square"/>
    <s v="she's standing in a blue square"/>
    <s v="blue"/>
    <s v="square"/>
    <s v="blue"/>
    <s v="triangle"/>
  </r>
  <r>
    <s v="CR"/>
    <s v="Critical"/>
    <s v="CR48"/>
    <x v="3"/>
    <x v="5"/>
    <x v="0"/>
    <x v="0"/>
    <x v="5"/>
    <x v="3"/>
    <s v="second"/>
    <s v="she"/>
    <s v="green"/>
    <s v="triangle"/>
    <s v="she's standing in a green triangle"/>
    <s v="green"/>
    <s v="triangle"/>
    <s v="green"/>
    <s v="square"/>
  </r>
  <r>
    <s v="CR"/>
    <s v="Critical"/>
    <s v="CR49"/>
    <x v="2"/>
    <x v="2"/>
    <x v="2"/>
    <x v="2"/>
    <x v="2"/>
    <x v="2"/>
    <s v="first"/>
    <s v="she"/>
    <s v="red"/>
    <s v="square"/>
    <s v="she's standing in a red square"/>
    <s v="red"/>
    <s v="square"/>
    <s v="red"/>
    <s v="triangle"/>
  </r>
  <r>
    <s v="CR"/>
    <s v="Critical"/>
    <s v="CR50"/>
    <x v="2"/>
    <x v="2"/>
    <x v="2"/>
    <x v="2"/>
    <x v="2"/>
    <x v="2"/>
    <s v="second"/>
    <s v="she"/>
    <s v="yellow"/>
    <s v="triangle"/>
    <s v="she's standing in a yellow triangle"/>
    <s v="yellow"/>
    <s v="triangle"/>
    <s v="yellow"/>
    <s v="square"/>
  </r>
  <r>
    <s v="CR"/>
    <s v="Critical"/>
    <s v="CR51"/>
    <x v="2"/>
    <x v="2"/>
    <x v="2"/>
    <x v="2"/>
    <x v="2"/>
    <x v="2"/>
    <s v="first"/>
    <s v="she"/>
    <s v="green"/>
    <s v="square"/>
    <s v="she's standing in a green square"/>
    <s v="green"/>
    <s v="square"/>
    <s v="green"/>
    <s v="triangle"/>
  </r>
  <r>
    <s v="CR"/>
    <s v="Critical"/>
    <s v="CR52"/>
    <x v="2"/>
    <x v="2"/>
    <x v="2"/>
    <x v="2"/>
    <x v="2"/>
    <x v="2"/>
    <s v="second"/>
    <s v="she"/>
    <s v="blue"/>
    <s v="triangle"/>
    <s v="she's standing in a blue triangle"/>
    <s v="blue"/>
    <s v="triangle"/>
    <s v="blue"/>
    <s v="square"/>
  </r>
  <r>
    <s v="CR"/>
    <s v="Critical"/>
    <s v="CR53"/>
    <x v="2"/>
    <x v="3"/>
    <x v="2"/>
    <x v="2"/>
    <x v="3"/>
    <x v="2"/>
    <s v="first"/>
    <s v="she"/>
    <s v="yellow"/>
    <s v="square"/>
    <s v="she's standing in a yellow square"/>
    <s v="yellow"/>
    <s v="square"/>
    <s v="yellow"/>
    <s v="triangle"/>
  </r>
  <r>
    <s v="CR"/>
    <s v="Critical"/>
    <s v="CR54"/>
    <x v="2"/>
    <x v="3"/>
    <x v="2"/>
    <x v="2"/>
    <x v="3"/>
    <x v="2"/>
    <s v="second"/>
    <s v="she"/>
    <s v="red"/>
    <s v="triangle"/>
    <s v="she's standing in a red triangle"/>
    <s v="red"/>
    <s v="triangle"/>
    <s v="red"/>
    <s v="square"/>
  </r>
  <r>
    <s v="CR"/>
    <s v="Critical"/>
    <s v="CR55"/>
    <x v="2"/>
    <x v="3"/>
    <x v="2"/>
    <x v="2"/>
    <x v="3"/>
    <x v="2"/>
    <s v="first"/>
    <s v="she"/>
    <s v="blue"/>
    <s v="square"/>
    <s v="she's standing in a blue square"/>
    <s v="blue"/>
    <s v="square"/>
    <s v="blue"/>
    <s v="triangle"/>
  </r>
  <r>
    <s v="CR"/>
    <s v="Critical"/>
    <s v="CR56"/>
    <x v="2"/>
    <x v="3"/>
    <x v="2"/>
    <x v="2"/>
    <x v="3"/>
    <x v="2"/>
    <s v="second"/>
    <s v="she"/>
    <s v="green"/>
    <s v="triangle"/>
    <s v="she's standing in a green triangle"/>
    <s v="green"/>
    <s v="triangle"/>
    <s v="green"/>
    <s v="square"/>
  </r>
  <r>
    <s v="CR"/>
    <s v="Critical"/>
    <s v="CR57"/>
    <x v="3"/>
    <x v="2"/>
    <x v="2"/>
    <x v="2"/>
    <x v="2"/>
    <x v="3"/>
    <s v="first"/>
    <s v="she"/>
    <s v="red"/>
    <s v="square"/>
    <s v="she's standing in a red square"/>
    <s v="red"/>
    <s v="square"/>
    <s v="red"/>
    <s v="triangle"/>
  </r>
  <r>
    <s v="CR"/>
    <s v="Critical"/>
    <s v="CR58"/>
    <x v="3"/>
    <x v="2"/>
    <x v="2"/>
    <x v="2"/>
    <x v="2"/>
    <x v="3"/>
    <s v="second"/>
    <s v="she"/>
    <s v="yellow"/>
    <s v="triangle"/>
    <s v="she's standing in a yellow triangle"/>
    <s v="yellow"/>
    <s v="triangle"/>
    <s v="yellow"/>
    <s v="square"/>
  </r>
  <r>
    <s v="CR"/>
    <s v="Critical"/>
    <s v="CR59"/>
    <x v="3"/>
    <x v="2"/>
    <x v="2"/>
    <x v="2"/>
    <x v="2"/>
    <x v="3"/>
    <s v="first"/>
    <s v="she"/>
    <s v="green"/>
    <s v="square"/>
    <s v="she's standing in a green square"/>
    <s v="green"/>
    <s v="square"/>
    <s v="green"/>
    <s v="triangle"/>
  </r>
  <r>
    <s v="CR"/>
    <s v="Critical"/>
    <s v="CR60"/>
    <x v="3"/>
    <x v="2"/>
    <x v="2"/>
    <x v="2"/>
    <x v="2"/>
    <x v="3"/>
    <s v="second"/>
    <s v="she"/>
    <s v="blue"/>
    <s v="triangle"/>
    <s v="she's standing in a blue triangle"/>
    <s v="blue"/>
    <s v="triangle"/>
    <s v="blue"/>
    <s v="square"/>
  </r>
  <r>
    <s v="CR"/>
    <s v="Critical"/>
    <s v="CR61"/>
    <x v="3"/>
    <x v="3"/>
    <x v="2"/>
    <x v="2"/>
    <x v="3"/>
    <x v="3"/>
    <s v="first"/>
    <s v="she"/>
    <s v="yellow"/>
    <s v="square"/>
    <s v="she's standing in a yellow square"/>
    <s v="yellow"/>
    <s v="square"/>
    <s v="yellow"/>
    <s v="triangle"/>
  </r>
  <r>
    <s v="CR"/>
    <s v="Critical"/>
    <s v="CR62"/>
    <x v="3"/>
    <x v="3"/>
    <x v="2"/>
    <x v="2"/>
    <x v="3"/>
    <x v="3"/>
    <s v="second"/>
    <s v="she"/>
    <s v="red"/>
    <s v="triangle"/>
    <s v="she's standing in a red triangle"/>
    <s v="red"/>
    <s v="triangle"/>
    <s v="red"/>
    <s v="square"/>
  </r>
  <r>
    <s v="CR"/>
    <s v="Critical"/>
    <s v="CR63"/>
    <x v="3"/>
    <x v="3"/>
    <x v="2"/>
    <x v="2"/>
    <x v="3"/>
    <x v="3"/>
    <s v="first"/>
    <s v="she"/>
    <s v="blue"/>
    <s v="square"/>
    <s v="she's standing in a blue square"/>
    <s v="blue"/>
    <s v="square"/>
    <s v="blue"/>
    <s v="triangle"/>
  </r>
  <r>
    <s v="CR"/>
    <s v="Critical"/>
    <s v="CR64"/>
    <x v="3"/>
    <x v="3"/>
    <x v="2"/>
    <x v="2"/>
    <x v="3"/>
    <x v="3"/>
    <s v="second"/>
    <s v="she"/>
    <s v="green"/>
    <s v="triangle"/>
    <s v="she's standing in a green triangle"/>
    <s v="green"/>
    <s v="triangle"/>
    <s v="green"/>
    <s v="square"/>
  </r>
  <r>
    <s v="CR"/>
    <s v="Critical"/>
    <s v="CR65"/>
    <x v="4"/>
    <x v="4"/>
    <x v="1"/>
    <x v="1"/>
    <x v="4"/>
    <x v="4"/>
    <s v="first"/>
    <s v="they"/>
    <s v="red"/>
    <s v="square"/>
    <s v="they're standing in a red square"/>
    <s v="red"/>
    <s v="square"/>
    <s v="red"/>
    <s v="triangle"/>
  </r>
  <r>
    <s v="CR"/>
    <s v="Critical"/>
    <s v="CR66"/>
    <x v="4"/>
    <x v="4"/>
    <x v="1"/>
    <x v="1"/>
    <x v="4"/>
    <x v="4"/>
    <s v="second"/>
    <s v="they"/>
    <s v="yellow"/>
    <s v="triangle"/>
    <s v="they're standing in a yellow triangle"/>
    <s v="yellow"/>
    <s v="triangle"/>
    <s v="yellow"/>
    <s v="square"/>
  </r>
  <r>
    <s v="CR"/>
    <s v="Critical"/>
    <s v="CR67"/>
    <x v="4"/>
    <x v="4"/>
    <x v="1"/>
    <x v="1"/>
    <x v="4"/>
    <x v="4"/>
    <s v="first"/>
    <s v="they"/>
    <s v="green"/>
    <s v="square"/>
    <s v="they're standing in a green square"/>
    <s v="green"/>
    <s v="square"/>
    <s v="green"/>
    <s v="triangle"/>
  </r>
  <r>
    <s v="CR"/>
    <s v="Critical"/>
    <s v="CR68"/>
    <x v="4"/>
    <x v="4"/>
    <x v="1"/>
    <x v="1"/>
    <x v="4"/>
    <x v="4"/>
    <s v="second"/>
    <s v="they"/>
    <s v="blue"/>
    <s v="triangle"/>
    <s v="they're standing in a blue triangle"/>
    <s v="blue"/>
    <s v="triangle"/>
    <s v="blue"/>
    <s v="square"/>
  </r>
  <r>
    <s v="CR"/>
    <s v="Critical"/>
    <s v="CR69"/>
    <x v="4"/>
    <x v="5"/>
    <x v="1"/>
    <x v="1"/>
    <x v="5"/>
    <x v="4"/>
    <s v="first"/>
    <s v="they"/>
    <s v="yellow"/>
    <s v="square"/>
    <s v="they're standing in a yellow square"/>
    <s v="yellow"/>
    <s v="square"/>
    <s v="yellow"/>
    <s v="triangle"/>
  </r>
  <r>
    <s v="CR"/>
    <s v="Critical"/>
    <s v="CR70"/>
    <x v="4"/>
    <x v="5"/>
    <x v="1"/>
    <x v="1"/>
    <x v="5"/>
    <x v="4"/>
    <s v="second"/>
    <s v="they"/>
    <s v="red"/>
    <s v="triangle"/>
    <s v="they're standing in a red triangle"/>
    <s v="red"/>
    <s v="triangle"/>
    <s v="red"/>
    <s v="square"/>
  </r>
  <r>
    <s v="CR"/>
    <s v="Critical"/>
    <s v="CR71"/>
    <x v="4"/>
    <x v="5"/>
    <x v="1"/>
    <x v="1"/>
    <x v="5"/>
    <x v="4"/>
    <s v="first"/>
    <s v="they"/>
    <s v="blue"/>
    <s v="square"/>
    <s v="they're standing in a blue square"/>
    <s v="blue"/>
    <s v="square"/>
    <s v="blue"/>
    <s v="triangle"/>
  </r>
  <r>
    <s v="CR"/>
    <s v="Critical"/>
    <s v="CR72"/>
    <x v="4"/>
    <x v="5"/>
    <x v="1"/>
    <x v="1"/>
    <x v="5"/>
    <x v="4"/>
    <s v="second"/>
    <s v="they"/>
    <s v="green"/>
    <s v="triangle"/>
    <s v="they're standing in a green triangle"/>
    <s v="green"/>
    <s v="triangle"/>
    <s v="green"/>
    <s v="square"/>
  </r>
  <r>
    <s v="CR"/>
    <s v="Critical"/>
    <s v="CR73"/>
    <x v="5"/>
    <x v="4"/>
    <x v="1"/>
    <x v="1"/>
    <x v="4"/>
    <x v="5"/>
    <s v="first"/>
    <s v="they"/>
    <s v="red"/>
    <s v="square"/>
    <s v="they're standing in a red square"/>
    <s v="red"/>
    <s v="square"/>
    <s v="red"/>
    <s v="triangle"/>
  </r>
  <r>
    <s v="CR"/>
    <s v="Critical"/>
    <s v="CR74"/>
    <x v="5"/>
    <x v="4"/>
    <x v="1"/>
    <x v="1"/>
    <x v="4"/>
    <x v="5"/>
    <s v="second"/>
    <s v="they"/>
    <s v="yellow"/>
    <s v="triangle"/>
    <s v="they're standing in a yellow triangle"/>
    <s v="yellow"/>
    <s v="triangle"/>
    <s v="yellow"/>
    <s v="square"/>
  </r>
  <r>
    <s v="CR"/>
    <s v="Critical"/>
    <s v="CR75"/>
    <x v="5"/>
    <x v="4"/>
    <x v="1"/>
    <x v="1"/>
    <x v="4"/>
    <x v="5"/>
    <s v="first"/>
    <s v="they"/>
    <s v="green"/>
    <s v="square"/>
    <s v="they're standing in a green square"/>
    <s v="green"/>
    <s v="square"/>
    <s v="green"/>
    <s v="triangle"/>
  </r>
  <r>
    <s v="CR"/>
    <s v="Critical"/>
    <s v="CR76"/>
    <x v="5"/>
    <x v="4"/>
    <x v="1"/>
    <x v="1"/>
    <x v="4"/>
    <x v="5"/>
    <s v="second"/>
    <s v="they"/>
    <s v="blue"/>
    <s v="triangle"/>
    <s v="they're standing in a blue triangle"/>
    <s v="blue"/>
    <s v="triangle"/>
    <s v="blue"/>
    <s v="square"/>
  </r>
  <r>
    <s v="CR"/>
    <s v="Critical"/>
    <s v="CR77"/>
    <x v="5"/>
    <x v="5"/>
    <x v="1"/>
    <x v="1"/>
    <x v="5"/>
    <x v="5"/>
    <s v="first"/>
    <s v="they"/>
    <s v="yellow"/>
    <s v="square"/>
    <s v="they're standing in a yellow square"/>
    <s v="yellow"/>
    <s v="square"/>
    <s v="yellow"/>
    <s v="triangle"/>
  </r>
  <r>
    <s v="CR"/>
    <s v="Critical"/>
    <s v="CR78"/>
    <x v="5"/>
    <x v="5"/>
    <x v="1"/>
    <x v="1"/>
    <x v="5"/>
    <x v="5"/>
    <s v="second"/>
    <s v="they"/>
    <s v="red"/>
    <s v="triangle"/>
    <s v="they're standing in a red triangle"/>
    <s v="red"/>
    <s v="triangle"/>
    <s v="red"/>
    <s v="square"/>
  </r>
  <r>
    <s v="CR"/>
    <s v="Critical"/>
    <s v="CR79"/>
    <x v="5"/>
    <x v="5"/>
    <x v="1"/>
    <x v="1"/>
    <x v="5"/>
    <x v="5"/>
    <s v="first"/>
    <s v="they"/>
    <s v="blue"/>
    <s v="square"/>
    <s v="they're standing in a blue square"/>
    <s v="blue"/>
    <s v="square"/>
    <s v="blue"/>
    <s v="triangle"/>
  </r>
  <r>
    <s v="CR"/>
    <s v="Critical"/>
    <s v="CR80"/>
    <x v="5"/>
    <x v="5"/>
    <x v="1"/>
    <x v="1"/>
    <x v="5"/>
    <x v="5"/>
    <s v="second"/>
    <s v="they"/>
    <s v="green"/>
    <s v="triangle"/>
    <s v="they're standing in a green triangle"/>
    <s v="green"/>
    <s v="triangle"/>
    <s v="green"/>
    <s v="square"/>
  </r>
  <r>
    <s v="CR"/>
    <s v="Critical"/>
    <s v="CR81"/>
    <x v="4"/>
    <x v="0"/>
    <x v="2"/>
    <x v="2"/>
    <x v="0"/>
    <x v="4"/>
    <s v="first"/>
    <s v="they"/>
    <s v="red"/>
    <s v="square"/>
    <s v="they're standing in a red square"/>
    <s v="red"/>
    <s v="square"/>
    <s v="red"/>
    <s v="triangle"/>
  </r>
  <r>
    <s v="CR"/>
    <s v="Critical"/>
    <s v="CR82"/>
    <x v="4"/>
    <x v="0"/>
    <x v="2"/>
    <x v="2"/>
    <x v="0"/>
    <x v="4"/>
    <s v="second"/>
    <s v="they"/>
    <s v="yellow"/>
    <s v="triangle"/>
    <s v="they're standing in a yellow triangle"/>
    <s v="yellow"/>
    <s v="triangle"/>
    <s v="yellow"/>
    <s v="square"/>
  </r>
  <r>
    <s v="CR"/>
    <s v="Critical"/>
    <s v="CR83"/>
    <x v="4"/>
    <x v="0"/>
    <x v="2"/>
    <x v="2"/>
    <x v="0"/>
    <x v="4"/>
    <s v="first"/>
    <s v="they"/>
    <s v="green"/>
    <s v="square"/>
    <s v="they're standing in a green square"/>
    <s v="green"/>
    <s v="square"/>
    <s v="green"/>
    <s v="triangle"/>
  </r>
  <r>
    <s v="CR"/>
    <s v="Critical"/>
    <s v="CR84"/>
    <x v="4"/>
    <x v="0"/>
    <x v="2"/>
    <x v="2"/>
    <x v="0"/>
    <x v="4"/>
    <s v="second"/>
    <s v="they"/>
    <s v="blue"/>
    <s v="triangle"/>
    <s v="they're standing in a blue triangle"/>
    <s v="blue"/>
    <s v="triangle"/>
    <s v="blue"/>
    <s v="square"/>
  </r>
  <r>
    <s v="CR"/>
    <s v="Critical"/>
    <s v="CR85"/>
    <x v="4"/>
    <x v="1"/>
    <x v="2"/>
    <x v="2"/>
    <x v="1"/>
    <x v="4"/>
    <s v="first"/>
    <s v="they"/>
    <s v="yellow"/>
    <s v="square"/>
    <s v="they're standing in a yellow square"/>
    <s v="yellow"/>
    <s v="square"/>
    <s v="yellow"/>
    <s v="triangle"/>
  </r>
  <r>
    <s v="CR"/>
    <s v="Critical"/>
    <s v="CR86"/>
    <x v="4"/>
    <x v="1"/>
    <x v="2"/>
    <x v="2"/>
    <x v="1"/>
    <x v="4"/>
    <s v="second"/>
    <s v="they"/>
    <s v="red"/>
    <s v="triangle"/>
    <s v="they're standing in a red triangle"/>
    <s v="red"/>
    <s v="triangle"/>
    <s v="red"/>
    <s v="square"/>
  </r>
  <r>
    <s v="CR"/>
    <s v="Critical"/>
    <s v="CR87"/>
    <x v="4"/>
    <x v="1"/>
    <x v="2"/>
    <x v="2"/>
    <x v="1"/>
    <x v="4"/>
    <s v="first"/>
    <s v="they"/>
    <s v="blue"/>
    <s v="square"/>
    <s v="they're standing in a blue square"/>
    <s v="blue"/>
    <s v="square"/>
    <s v="blue"/>
    <s v="triangle"/>
  </r>
  <r>
    <s v="CR"/>
    <s v="Critical"/>
    <s v="CR88"/>
    <x v="4"/>
    <x v="1"/>
    <x v="2"/>
    <x v="2"/>
    <x v="1"/>
    <x v="4"/>
    <s v="second"/>
    <s v="they"/>
    <s v="green"/>
    <s v="triangle"/>
    <s v="they're standing in a green triangle"/>
    <s v="green"/>
    <s v="triangle"/>
    <s v="green"/>
    <s v="square"/>
  </r>
  <r>
    <s v="CR"/>
    <s v="Critical"/>
    <s v="CR89"/>
    <x v="5"/>
    <x v="0"/>
    <x v="2"/>
    <x v="2"/>
    <x v="0"/>
    <x v="5"/>
    <s v="first"/>
    <s v="they"/>
    <s v="red"/>
    <s v="square"/>
    <s v="they're standing in a red square"/>
    <s v="red"/>
    <s v="square"/>
    <s v="red"/>
    <s v="triangle"/>
  </r>
  <r>
    <s v="CR"/>
    <s v="Critical"/>
    <s v="CR90"/>
    <x v="5"/>
    <x v="0"/>
    <x v="2"/>
    <x v="2"/>
    <x v="0"/>
    <x v="5"/>
    <s v="second"/>
    <s v="they"/>
    <s v="yellow"/>
    <s v="triangle"/>
    <s v="they're standing in a yellow triangle"/>
    <s v="yellow"/>
    <s v="triangle"/>
    <s v="yellow"/>
    <s v="square"/>
  </r>
  <r>
    <s v="CR"/>
    <s v="Critical"/>
    <s v="CR91"/>
    <x v="5"/>
    <x v="0"/>
    <x v="2"/>
    <x v="2"/>
    <x v="0"/>
    <x v="5"/>
    <s v="first"/>
    <s v="they"/>
    <s v="green"/>
    <s v="square"/>
    <s v="they're standing in a green square"/>
    <s v="green"/>
    <s v="square"/>
    <s v="green"/>
    <s v="triangle"/>
  </r>
  <r>
    <s v="CR"/>
    <s v="Critical"/>
    <s v="CR92"/>
    <x v="5"/>
    <x v="0"/>
    <x v="2"/>
    <x v="2"/>
    <x v="0"/>
    <x v="5"/>
    <s v="second"/>
    <s v="they"/>
    <s v="blue"/>
    <s v="triangle"/>
    <s v="they're standing in a blue triangle"/>
    <s v="blue"/>
    <s v="triangle"/>
    <s v="blue"/>
    <s v="square"/>
  </r>
  <r>
    <s v="CR"/>
    <s v="Critical"/>
    <s v="CR93"/>
    <x v="5"/>
    <x v="1"/>
    <x v="2"/>
    <x v="2"/>
    <x v="1"/>
    <x v="5"/>
    <s v="first"/>
    <s v="they"/>
    <s v="yellow"/>
    <s v="square"/>
    <s v="they're standing in a yellow square"/>
    <s v="yellow"/>
    <s v="square"/>
    <s v="yellow"/>
    <s v="triangle"/>
  </r>
  <r>
    <s v="CR"/>
    <s v="Critical"/>
    <s v="CR94"/>
    <x v="5"/>
    <x v="1"/>
    <x v="2"/>
    <x v="2"/>
    <x v="1"/>
    <x v="5"/>
    <s v="second"/>
    <s v="they"/>
    <s v="red"/>
    <s v="triangle"/>
    <s v="they're standing in a red triangle"/>
    <s v="red"/>
    <s v="triangle"/>
    <s v="red"/>
    <s v="square"/>
  </r>
  <r>
    <s v="CR"/>
    <s v="Critical"/>
    <s v="CR95"/>
    <x v="5"/>
    <x v="1"/>
    <x v="2"/>
    <x v="2"/>
    <x v="1"/>
    <x v="5"/>
    <s v="first"/>
    <s v="they"/>
    <s v="blue"/>
    <s v="square"/>
    <s v="they're standing in a blue square"/>
    <s v="blue"/>
    <s v="square"/>
    <s v="blue"/>
    <s v="triangle"/>
  </r>
  <r>
    <s v="CR"/>
    <s v="Critical"/>
    <s v="CR96"/>
    <x v="5"/>
    <x v="1"/>
    <x v="2"/>
    <x v="2"/>
    <x v="1"/>
    <x v="5"/>
    <s v="second"/>
    <s v="they"/>
    <s v="green"/>
    <s v="triangle"/>
    <s v="they're standing in a green triangle"/>
    <s v="green"/>
    <s v="triangle"/>
    <s v="green"/>
    <s v="square"/>
  </r>
  <r>
    <s v="FD"/>
    <s v="Other"/>
    <s v="FD01"/>
    <x v="0"/>
    <x v="2"/>
    <x v="3"/>
    <x v="3"/>
    <x v="0"/>
    <x v="4"/>
    <s v="first"/>
    <s v="he"/>
    <s v="yellow"/>
    <s v="triangle"/>
    <s v="he's standing in a yellow triangle"/>
    <s v="blue"/>
    <s v="square"/>
    <s v="blue"/>
    <s v="triangle"/>
  </r>
  <r>
    <s v="FD"/>
    <s v="Other"/>
    <s v="FD02"/>
    <x v="0"/>
    <x v="3"/>
    <x v="3"/>
    <x v="3"/>
    <x v="0"/>
    <x v="5"/>
    <s v="second"/>
    <s v="he"/>
    <s v="red"/>
    <s v="square"/>
    <s v="he's standing in a red square"/>
    <s v="green"/>
    <s v="triangle"/>
    <s v="green"/>
    <s v="square"/>
  </r>
  <r>
    <s v="FD"/>
    <s v="Other"/>
    <s v="FD03"/>
    <x v="1"/>
    <x v="0"/>
    <x v="2"/>
    <x v="1"/>
    <x v="3"/>
    <x v="4"/>
    <s v="first"/>
    <s v="he"/>
    <s v="blue"/>
    <s v="triangle"/>
    <s v="he's standing in a blue triangle"/>
    <s v="green"/>
    <s v="square"/>
    <s v="green"/>
    <s v="triangle"/>
  </r>
  <r>
    <s v="FD"/>
    <s v="Other"/>
    <s v="FD04"/>
    <x v="1"/>
    <x v="3"/>
    <x v="2"/>
    <x v="3"/>
    <x v="0"/>
    <x v="5"/>
    <s v="second"/>
    <s v="he"/>
    <s v="green"/>
    <s v="square"/>
    <s v="he's standing in a green square"/>
    <s v="blue"/>
    <s v="triangle"/>
    <s v="blue"/>
    <s v="square"/>
  </r>
  <r>
    <s v="FD"/>
    <s v="Other"/>
    <s v="FD05"/>
    <x v="2"/>
    <x v="2"/>
    <x v="2"/>
    <x v="2"/>
    <x v="0"/>
    <x v="4"/>
    <s v="first"/>
    <s v="she"/>
    <s v="blue"/>
    <s v="triangle"/>
    <s v="she's standing in a blue triangle"/>
    <s v="red"/>
    <s v="square"/>
    <s v="red"/>
    <s v="triangle"/>
  </r>
  <r>
    <s v="FD"/>
    <s v="Other"/>
    <s v="FD06"/>
    <x v="2"/>
    <x v="3"/>
    <x v="2"/>
    <x v="2"/>
    <x v="0"/>
    <x v="5"/>
    <s v="second"/>
    <s v="she"/>
    <s v="green"/>
    <s v="square"/>
    <s v="she's standing in a green square"/>
    <s v="yellow"/>
    <s v="triangle"/>
    <s v="yellow"/>
    <s v="square"/>
  </r>
  <r>
    <s v="FD"/>
    <s v="Other"/>
    <s v="FD07"/>
    <x v="3"/>
    <x v="3"/>
    <x v="2"/>
    <x v="2"/>
    <x v="1"/>
    <x v="5"/>
    <s v="first"/>
    <s v="she"/>
    <s v="red"/>
    <s v="triangle"/>
    <s v="she's standing in a red triangle"/>
    <s v="yellow"/>
    <s v="square"/>
    <s v="yellow"/>
    <s v="triangle"/>
  </r>
  <r>
    <s v="FD"/>
    <s v="Other"/>
    <s v="FD08"/>
    <x v="3"/>
    <x v="2"/>
    <x v="2"/>
    <x v="2"/>
    <x v="1"/>
    <x v="4"/>
    <s v="second"/>
    <s v="she"/>
    <s v="yellow"/>
    <s v="square"/>
    <s v="she's standing in a yellow square"/>
    <s v="red"/>
    <s v="triangle"/>
    <s v="red"/>
    <s v="square"/>
  </r>
  <r>
    <s v="FD"/>
    <s v="Other"/>
    <s v="FD09"/>
    <x v="4"/>
    <x v="1"/>
    <x v="2"/>
    <x v="2"/>
    <x v="1"/>
    <x v="4"/>
    <s v="first"/>
    <s v="they"/>
    <s v="yellow"/>
    <s v="triangle"/>
    <s v="they're standing in a yellow triangle"/>
    <s v="blue"/>
    <s v="square"/>
    <s v="blue"/>
    <s v="triangle"/>
  </r>
  <r>
    <s v="FD"/>
    <s v="Other"/>
    <s v="FD10"/>
    <x v="5"/>
    <x v="5"/>
    <x v="2"/>
    <x v="3"/>
    <x v="0"/>
    <x v="5"/>
    <s v="second"/>
    <s v="they"/>
    <s v="green"/>
    <s v="square"/>
    <s v="they're standing in a green square"/>
    <s v="red"/>
    <s v="triangle"/>
    <s v="red"/>
    <s v="square"/>
  </r>
  <r>
    <s v="FP"/>
    <s v="Other"/>
    <s v="FP01"/>
    <x v="0"/>
    <x v="0"/>
    <x v="3"/>
    <x v="1"/>
    <x v="3"/>
    <x v="4"/>
    <s v="first"/>
    <s v="they"/>
    <s v="red"/>
    <s v="square"/>
    <s v="they're standing in a red square"/>
    <s v="red"/>
    <s v="square"/>
    <s v="red"/>
    <s v="triangle"/>
  </r>
  <r>
    <s v="FP"/>
    <s v="Other"/>
    <s v="FP02"/>
    <x v="1"/>
    <x v="1"/>
    <x v="2"/>
    <x v="3"/>
    <x v="3"/>
    <x v="4"/>
    <s v="second"/>
    <s v="they"/>
    <s v="yellow"/>
    <s v="triangle"/>
    <s v="they're standing in a yellow triangle"/>
    <s v="yellow"/>
    <s v="triangle"/>
    <s v="yellow"/>
    <s v="square"/>
  </r>
  <r>
    <s v="FP"/>
    <s v="Other"/>
    <s v="FP03"/>
    <x v="2"/>
    <x v="4"/>
    <x v="3"/>
    <x v="1"/>
    <x v="3"/>
    <x v="4"/>
    <s v="first"/>
    <s v="they"/>
    <s v="green"/>
    <s v="square"/>
    <s v="they're standing in a green square"/>
    <s v="green"/>
    <s v="square"/>
    <s v="green"/>
    <s v="triangle"/>
  </r>
  <r>
    <s v="FP"/>
    <s v="Other"/>
    <s v="FP04"/>
    <x v="3"/>
    <x v="5"/>
    <x v="2"/>
    <x v="3"/>
    <x v="3"/>
    <x v="4"/>
    <s v="second"/>
    <s v="they"/>
    <s v="blue"/>
    <s v="triangle"/>
    <s v="they're standing in a blue triangle"/>
    <s v="blue"/>
    <s v="triangle"/>
    <s v="blue"/>
    <s v="square"/>
  </r>
  <r>
    <s v="FP"/>
    <s v="Other"/>
    <s v="FP05"/>
    <x v="4"/>
    <x v="0"/>
    <x v="2"/>
    <x v="2"/>
    <x v="0"/>
    <x v="4"/>
    <s v="first"/>
    <s v="he"/>
    <s v="red"/>
    <s v="square"/>
    <s v="he's standing in a red square"/>
    <s v="red"/>
    <s v="square"/>
    <s v="red"/>
    <s v="triangle"/>
  </r>
  <r>
    <s v="FP"/>
    <s v="Other"/>
    <s v="FP06"/>
    <x v="4"/>
    <x v="5"/>
    <x v="2"/>
    <x v="3"/>
    <x v="0"/>
    <x v="5"/>
    <s v="second"/>
    <s v="she"/>
    <s v="yellow"/>
    <s v="triangle"/>
    <s v="she's standing in a yellow triangle"/>
    <s v="yellow"/>
    <s v="triangle"/>
    <s v="yellow"/>
    <s v="square"/>
  </r>
  <r>
    <s v="FP"/>
    <s v="Other"/>
    <s v="FP07"/>
    <x v="5"/>
    <x v="1"/>
    <x v="2"/>
    <x v="2"/>
    <x v="1"/>
    <x v="5"/>
    <s v="first"/>
    <s v="he"/>
    <s v="green"/>
    <s v="square"/>
    <s v="he's standing in a green square"/>
    <s v="green"/>
    <s v="square"/>
    <s v="green"/>
    <s v="triangle"/>
  </r>
  <r>
    <s v="FP"/>
    <s v="Other"/>
    <s v="FP08"/>
    <x v="5"/>
    <x v="4"/>
    <x v="3"/>
    <x v="3"/>
    <x v="0"/>
    <x v="5"/>
    <s v="second"/>
    <s v="she"/>
    <s v="blue"/>
    <s v="triangle"/>
    <s v="she's standing in a blue triangle"/>
    <s v="blue"/>
    <s v="triangle"/>
    <s v="blue"/>
    <s v="square"/>
  </r>
  <r>
    <s v="PR"/>
    <s v="Other"/>
    <s v="PR01"/>
    <x v="0"/>
    <x v="1"/>
    <x v="3"/>
    <x v="3"/>
    <x v="3"/>
    <x v="4"/>
    <s v="second"/>
    <s v="he"/>
    <s v="yellow"/>
    <s v="triangle"/>
    <s v="he's standing in a yellow triangle"/>
    <s v="yellow"/>
    <s v="triangle"/>
    <s v="yellow"/>
    <s v="square"/>
  </r>
  <r>
    <s v="PR"/>
    <s v="Other"/>
    <s v="PR02"/>
    <x v="1"/>
    <x v="2"/>
    <x v="2"/>
    <x v="3"/>
    <x v="0"/>
    <x v="4"/>
    <s v="first"/>
    <s v="he"/>
    <s v="red"/>
    <s v="square"/>
    <s v="he's standing in a red square"/>
    <s v="red"/>
    <s v="square"/>
    <s v="red"/>
    <s v="triangle"/>
  </r>
  <r>
    <s v="PR"/>
    <s v="Other"/>
    <s v="PR03"/>
    <x v="2"/>
    <x v="5"/>
    <x v="2"/>
    <x v="1"/>
    <x v="3"/>
    <x v="4"/>
    <s v="second"/>
    <s v="she"/>
    <s v="blue"/>
    <s v="triangle"/>
    <s v="she's standing in a blue triangle"/>
    <s v="blue"/>
    <s v="triangle"/>
    <s v="blue"/>
    <s v="square"/>
  </r>
  <r>
    <s v="PR"/>
    <s v="Other"/>
    <s v="PR04"/>
    <x v="3"/>
    <x v="4"/>
    <x v="3"/>
    <x v="3"/>
    <x v="3"/>
    <x v="4"/>
    <s v="first"/>
    <s v="she"/>
    <s v="green"/>
    <s v="square"/>
    <s v="she's standing in a green square"/>
    <s v="green"/>
    <s v="square"/>
    <s v="green"/>
    <s v="triangle"/>
  </r>
  <r>
    <s v="PR"/>
    <s v="Other"/>
    <s v="PR05"/>
    <x v="4"/>
    <x v="4"/>
    <x v="3"/>
    <x v="3"/>
    <x v="0"/>
    <x v="4"/>
    <s v="second"/>
    <s v="they"/>
    <s v="green"/>
    <s v="triangle"/>
    <s v="they're standing in a green triangle"/>
    <s v="green"/>
    <s v="triangle"/>
    <s v="green"/>
    <s v="square"/>
  </r>
  <r>
    <s v="PR"/>
    <s v="Other"/>
    <s v="PR06"/>
    <x v="5"/>
    <x v="0"/>
    <x v="2"/>
    <x v="2"/>
    <x v="0"/>
    <x v="5"/>
    <s v="first"/>
    <s v="they"/>
    <s v="yellow"/>
    <s v="square"/>
    <s v="they're standing in a yellow square"/>
    <s v="yellow"/>
    <s v="square"/>
    <s v="yellow"/>
    <s v="triangl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L01_he/him 1"/>
    <s v="L01"/>
    <s v="he/him 1"/>
    <x v="0"/>
    <x v="0"/>
    <s v="A"/>
    <x v="0"/>
  </r>
  <r>
    <s v="L01_he/him 2"/>
    <s v="L01"/>
    <s v="he/him 2"/>
    <x v="0"/>
    <x v="1"/>
    <s v="B"/>
    <x v="1"/>
  </r>
  <r>
    <s v="L01_she/her 1"/>
    <s v="L01"/>
    <s v="she/her 1"/>
    <x v="1"/>
    <x v="2"/>
    <s v="C"/>
    <x v="2"/>
  </r>
  <r>
    <s v="L01_she/her 2"/>
    <s v="L01"/>
    <s v="she/her 2"/>
    <x v="1"/>
    <x v="3"/>
    <s v="D"/>
    <x v="3"/>
  </r>
  <r>
    <s v="L01_they/them 1"/>
    <s v="L01"/>
    <s v="they/them 1"/>
    <x v="2"/>
    <x v="4"/>
    <s v="E"/>
    <x v="4"/>
  </r>
  <r>
    <s v="L01_they/them 2"/>
    <s v="L01"/>
    <s v="they/them 2"/>
    <x v="2"/>
    <x v="5"/>
    <s v="F"/>
    <x v="5"/>
  </r>
  <r>
    <s v="L02_he/him 1"/>
    <s v="L02"/>
    <s v="he/him 1"/>
    <x v="0"/>
    <x v="0"/>
    <s v="B"/>
    <x v="1"/>
  </r>
  <r>
    <s v="L02_he/him 2"/>
    <s v="L02"/>
    <s v="he/him 2"/>
    <x v="0"/>
    <x v="1"/>
    <s v="C"/>
    <x v="2"/>
  </r>
  <r>
    <s v="L02_she/her 1"/>
    <s v="L02"/>
    <s v="she/her 1"/>
    <x v="1"/>
    <x v="2"/>
    <s v="D"/>
    <x v="3"/>
  </r>
  <r>
    <s v="L02_she/her 2"/>
    <s v="L02"/>
    <s v="she/her 2"/>
    <x v="1"/>
    <x v="3"/>
    <s v="E"/>
    <x v="4"/>
  </r>
  <r>
    <s v="L02_they/them 1"/>
    <s v="L02"/>
    <s v="they/them 1"/>
    <x v="2"/>
    <x v="4"/>
    <s v="F"/>
    <x v="5"/>
  </r>
  <r>
    <s v="L02_they/them 2"/>
    <s v="L02"/>
    <s v="they/them 2"/>
    <x v="2"/>
    <x v="5"/>
    <s v="A"/>
    <x v="0"/>
  </r>
  <r>
    <s v="L03_he/him 1"/>
    <s v="L03"/>
    <s v="he/him 1"/>
    <x v="0"/>
    <x v="4"/>
    <s v="C"/>
    <x v="2"/>
  </r>
  <r>
    <s v="L03_he/him 2"/>
    <s v="L03"/>
    <s v="he/him 2"/>
    <x v="0"/>
    <x v="0"/>
    <s v="D"/>
    <x v="3"/>
  </r>
  <r>
    <s v="L03_she/her 1"/>
    <s v="L03"/>
    <s v="she/her 1"/>
    <x v="1"/>
    <x v="5"/>
    <s v="E"/>
    <x v="4"/>
  </r>
  <r>
    <s v="L03_she/her 2"/>
    <s v="L03"/>
    <s v="she/her 2"/>
    <x v="1"/>
    <x v="2"/>
    <s v="F"/>
    <x v="5"/>
  </r>
  <r>
    <s v="L03_they/them 1"/>
    <s v="L03"/>
    <s v="they/them 1"/>
    <x v="2"/>
    <x v="1"/>
    <s v="A"/>
    <x v="0"/>
  </r>
  <r>
    <s v="L03_they/them 2"/>
    <s v="L03"/>
    <s v="they/them 2"/>
    <x v="2"/>
    <x v="3"/>
    <s v="B"/>
    <x v="1"/>
  </r>
  <r>
    <s v="L04_he/him 1"/>
    <s v="L04"/>
    <s v="he/him 1"/>
    <x v="0"/>
    <x v="4"/>
    <s v="D"/>
    <x v="3"/>
  </r>
  <r>
    <s v="L04_he/him 2"/>
    <s v="L04"/>
    <s v="he/him 2"/>
    <x v="0"/>
    <x v="0"/>
    <s v="E"/>
    <x v="4"/>
  </r>
  <r>
    <s v="L04_she/her 1"/>
    <s v="L04"/>
    <s v="she/her 1"/>
    <x v="1"/>
    <x v="5"/>
    <s v="F"/>
    <x v="5"/>
  </r>
  <r>
    <s v="L04_she/her 2"/>
    <s v="L04"/>
    <s v="she/her 2"/>
    <x v="1"/>
    <x v="2"/>
    <s v="A"/>
    <x v="0"/>
  </r>
  <r>
    <s v="L04_they/them 1"/>
    <s v="L04"/>
    <s v="they/them 1"/>
    <x v="2"/>
    <x v="1"/>
    <s v="B"/>
    <x v="1"/>
  </r>
  <r>
    <s v="L04_they/them 2"/>
    <s v="L04"/>
    <s v="they/them 2"/>
    <x v="2"/>
    <x v="3"/>
    <s v="C"/>
    <x v="2"/>
  </r>
  <r>
    <s v="L05_he/him 1"/>
    <s v="L05"/>
    <s v="he/him 1"/>
    <x v="0"/>
    <x v="1"/>
    <s v="E"/>
    <x v="4"/>
  </r>
  <r>
    <s v="L05_he/him 2"/>
    <s v="L05"/>
    <s v="he/him 2"/>
    <x v="0"/>
    <x v="4"/>
    <s v="F"/>
    <x v="5"/>
  </r>
  <r>
    <s v="L05_she/her 1"/>
    <s v="L05"/>
    <s v="she/her 1"/>
    <x v="1"/>
    <x v="3"/>
    <s v="A"/>
    <x v="0"/>
  </r>
  <r>
    <s v="L05_she/her 2"/>
    <s v="L05"/>
    <s v="she/her 2"/>
    <x v="1"/>
    <x v="5"/>
    <s v="B"/>
    <x v="1"/>
  </r>
  <r>
    <s v="L05_they/them 1"/>
    <s v="L05"/>
    <s v="they/them 1"/>
    <x v="2"/>
    <x v="0"/>
    <s v="C"/>
    <x v="2"/>
  </r>
  <r>
    <s v="L05_they/them 2"/>
    <s v="L05"/>
    <s v="they/them 2"/>
    <x v="2"/>
    <x v="2"/>
    <s v="D"/>
    <x v="3"/>
  </r>
  <r>
    <s v="L06_he/him 1"/>
    <s v="L06"/>
    <s v="he/him 1"/>
    <x v="0"/>
    <x v="1"/>
    <s v="F"/>
    <x v="5"/>
  </r>
  <r>
    <s v="L06_he/him 2"/>
    <s v="L06"/>
    <s v="he/him 2"/>
    <x v="0"/>
    <x v="4"/>
    <s v="A"/>
    <x v="0"/>
  </r>
  <r>
    <s v="L06_she/her 1"/>
    <s v="L06"/>
    <s v="she/her 1"/>
    <x v="1"/>
    <x v="3"/>
    <s v="B"/>
    <x v="1"/>
  </r>
  <r>
    <s v="L06_she/her 2"/>
    <s v="L06"/>
    <s v="she/her 2"/>
    <x v="1"/>
    <x v="5"/>
    <s v="C"/>
    <x v="2"/>
  </r>
  <r>
    <s v="L06_they/them 1"/>
    <s v="L06"/>
    <s v="they/them 1"/>
    <x v="2"/>
    <x v="0"/>
    <s v="D"/>
    <x v="3"/>
  </r>
  <r>
    <s v="L06_they/them 2"/>
    <s v="L06"/>
    <s v="they/them 2"/>
    <x v="2"/>
    <x v="2"/>
    <s v="E"/>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0">
  <r>
    <x v="0"/>
    <x v="0"/>
    <s v="CR01"/>
    <s v="L01_CR01_S15"/>
    <x v="0"/>
    <s v="HT1"/>
    <s v="Alex"/>
    <s v="A"/>
    <s v="she/her 1"/>
    <s v="ST1"/>
    <s v="Jordan"/>
    <s v="C"/>
    <x v="0"/>
    <x v="0"/>
    <s v="AC"/>
    <x v="0"/>
    <s v="Alex is looking at Jordan"/>
    <s v="as the train whistle is blowing loudly"/>
    <s v="he"/>
    <s v="red"/>
    <s v="square"/>
    <s v="he's standing in a red square"/>
    <s v="but the whistle is too loud to hear anything"/>
    <x v="0"/>
    <s v="he_red_square"/>
    <s v="S15_end"/>
    <s v="they/them 1"/>
    <s v="HT3"/>
    <s v="they/them 2"/>
    <s v="ST3"/>
    <s v="she/her 2"/>
    <s v="ST2"/>
    <s v="he/him 2"/>
    <s v="HT2"/>
    <s v="red"/>
    <s v="square"/>
    <s v="red"/>
    <s v="triangle"/>
    <s v="yellow"/>
    <s v="triangle"/>
    <s v="yellow"/>
    <s v="square"/>
  </r>
  <r>
    <x v="0"/>
    <x v="0"/>
    <s v="CR02"/>
    <s v="L01_CR02_S11"/>
    <x v="0"/>
    <s v="HT1"/>
    <s v="Alex"/>
    <s v="A"/>
    <s v="she/her 1"/>
    <s v="ST1"/>
    <s v="Jordan"/>
    <s v="C"/>
    <x v="1"/>
    <x v="0"/>
    <s v="AC"/>
    <x v="1"/>
    <s v="Jordan is singing to Alex"/>
    <s v="and there's a big disco ball overhead"/>
    <s v="he"/>
    <s v="yellow"/>
    <s v="triangle"/>
    <s v="he's standing in a yellow triangle"/>
    <s v="and all the colored lights look fun"/>
    <x v="1"/>
    <s v="he_yellow_triangle"/>
    <s v="S11_end"/>
    <s v="they/them 1"/>
    <s v="HT3"/>
    <s v="they/them 2"/>
    <s v="ST3"/>
    <s v="she/her 2"/>
    <s v="ST2"/>
    <s v="he/him 2"/>
    <s v="HT2"/>
    <s v="yellow"/>
    <s v="triangle"/>
    <s v="yellow"/>
    <s v="square"/>
    <s v="red"/>
    <s v="square"/>
    <s v="red"/>
    <s v="triangle"/>
  </r>
  <r>
    <x v="0"/>
    <x v="0"/>
    <s v="CR03"/>
    <s v="L01_CR03_S12"/>
    <x v="0"/>
    <s v="HT1"/>
    <s v="Alex"/>
    <s v="A"/>
    <s v="she/her 1"/>
    <s v="ST1"/>
    <s v="Jordan"/>
    <s v="C"/>
    <x v="2"/>
    <x v="0"/>
    <s v="AC"/>
    <x v="0"/>
    <s v="Alex is showing a happy birthday sign to Jordan"/>
    <s v="while some balloons are floating up to the ceiling "/>
    <s v="he"/>
    <s v="green"/>
    <s v="square"/>
    <s v="he's standing in a green square"/>
    <s v="and it looks like the party is starting"/>
    <x v="2"/>
    <s v="he_green_square"/>
    <s v="S12_end"/>
    <s v="they/them 1"/>
    <s v="HT3"/>
    <s v="they/them 2"/>
    <s v="ST3"/>
    <s v="she/her 2"/>
    <s v="ST2"/>
    <s v="he/him 2"/>
    <s v="HT2"/>
    <s v="green"/>
    <s v="square"/>
    <s v="green"/>
    <s v="triangle"/>
    <s v="blue"/>
    <s v="triangle"/>
    <s v="blue"/>
    <s v="square"/>
  </r>
  <r>
    <x v="0"/>
    <x v="0"/>
    <s v="CR04"/>
    <s v="L01_CR04_S12"/>
    <x v="0"/>
    <s v="HT1"/>
    <s v="Alex"/>
    <s v="A"/>
    <s v="she/her 1"/>
    <s v="ST1"/>
    <s v="Jordan"/>
    <s v="C"/>
    <x v="2"/>
    <x v="0"/>
    <s v="AC"/>
    <x v="1"/>
    <s v="Jordan is showing a happy birthday sign to Alex"/>
    <s v="while some balloons are floating up to the ceiling "/>
    <s v="he"/>
    <s v="blue"/>
    <s v="triangle"/>
    <s v="he's standing in a blue triangle"/>
    <s v="and it looks like the party is starting"/>
    <x v="3"/>
    <s v="he_blue_triangle"/>
    <s v="S12_end"/>
    <s v="they/them 1"/>
    <s v="HT3"/>
    <s v="they/them 2"/>
    <s v="ST3"/>
    <s v="she/her 2"/>
    <s v="ST2"/>
    <s v="he/him 2"/>
    <s v="HT2"/>
    <s v="blue"/>
    <s v="triangle"/>
    <s v="blue"/>
    <s v="square"/>
    <s v="green"/>
    <s v="square"/>
    <s v="green"/>
    <s v="triangle"/>
  </r>
  <r>
    <x v="0"/>
    <x v="0"/>
    <s v="CR05"/>
    <s v="L01_CR05_S16"/>
    <x v="0"/>
    <s v="HT1"/>
    <s v="Alex"/>
    <s v="A"/>
    <s v="she/her 2"/>
    <s v="ST2"/>
    <s v="Taylor"/>
    <s v="D"/>
    <x v="3"/>
    <x v="1"/>
    <s v="AD"/>
    <x v="0"/>
    <s v="Alex is skateboarding toward Taylor"/>
    <s v="as a car is speeding down the road"/>
    <s v="he"/>
    <s v="yellow"/>
    <s v="square"/>
    <s v="he's standing in a yellow square"/>
    <s v="and it looks like there might be an accident"/>
    <x v="4"/>
    <s v="he_yellow_square"/>
    <s v="S16_end"/>
    <s v="they/them 1"/>
    <s v="HT3"/>
    <s v="they/them 2"/>
    <s v="ST3"/>
    <s v="she/her 1"/>
    <s v="ST1"/>
    <s v="he/him 2"/>
    <s v="HT2"/>
    <s v="yellow"/>
    <s v="square"/>
    <s v="yellow"/>
    <s v="triangle"/>
    <s v="red"/>
    <s v="triangle"/>
    <s v="red"/>
    <s v="square"/>
  </r>
  <r>
    <x v="0"/>
    <x v="0"/>
    <s v="CR06"/>
    <s v="L01_CR06_S16"/>
    <x v="0"/>
    <s v="HT1"/>
    <s v="Alex"/>
    <s v="A"/>
    <s v="she/her 2"/>
    <s v="ST2"/>
    <s v="Taylor"/>
    <s v="D"/>
    <x v="3"/>
    <x v="1"/>
    <s v="AD"/>
    <x v="1"/>
    <s v="Taylor is skateboarding toward Alex"/>
    <s v="as a car is speeding down the road"/>
    <s v="he"/>
    <s v="red"/>
    <s v="triangle"/>
    <s v="he's standing in a red triangle"/>
    <s v="and it looks like there might be an accident"/>
    <x v="5"/>
    <s v="he_red_triangle"/>
    <s v="S16_end"/>
    <s v="they/them 1"/>
    <s v="HT3"/>
    <s v="they/them 2"/>
    <s v="ST3"/>
    <s v="she/her 1"/>
    <s v="ST1"/>
    <s v="he/him 2"/>
    <s v="HT2"/>
    <s v="red"/>
    <s v="triangle"/>
    <s v="red"/>
    <s v="square"/>
    <s v="yellow"/>
    <s v="square"/>
    <s v="yellow"/>
    <s v="triangle"/>
  </r>
  <r>
    <x v="0"/>
    <x v="0"/>
    <s v="CR07"/>
    <s v="L01_CR07_S20"/>
    <x v="0"/>
    <s v="HT1"/>
    <s v="Alex"/>
    <s v="A"/>
    <s v="she/her 2"/>
    <s v="ST2"/>
    <s v="Taylor"/>
    <s v="D"/>
    <x v="4"/>
    <x v="1"/>
    <s v="AD"/>
    <x v="0"/>
    <s v="Alex is shouting at Taylor"/>
    <s v="while a shooting star streaks across the sky"/>
    <s v="he"/>
    <s v="blue"/>
    <s v="square"/>
    <s v="he's standing in a blue square"/>
    <s v="but it looks like an argument has started"/>
    <x v="6"/>
    <s v="he_blue_square"/>
    <s v="S20_end"/>
    <s v="they/them 1"/>
    <s v="HT3"/>
    <s v="they/them 2"/>
    <s v="ST3"/>
    <s v="she/her 1"/>
    <s v="ST1"/>
    <s v="he/him 2"/>
    <s v="HT2"/>
    <s v="blue"/>
    <s v="square"/>
    <s v="blue"/>
    <s v="triangle"/>
    <s v="green"/>
    <s v="triangle"/>
    <s v="green"/>
    <s v="square"/>
  </r>
  <r>
    <x v="0"/>
    <x v="0"/>
    <s v="CR08"/>
    <s v="L01_CR08_S17"/>
    <x v="0"/>
    <s v="HT1"/>
    <s v="Alex"/>
    <s v="A"/>
    <s v="she/her 2"/>
    <s v="ST2"/>
    <s v="Taylor"/>
    <s v="D"/>
    <x v="5"/>
    <x v="1"/>
    <s v="AD"/>
    <x v="1"/>
    <s v="Taylor is singing a song to Alex"/>
    <s v="as the moon is high in the sky"/>
    <s v="he"/>
    <s v="green"/>
    <s v="triangle"/>
    <s v="he's standing in a green triangle"/>
    <s v="and it sounds like the song is almost over"/>
    <x v="7"/>
    <s v="he_green_triangle"/>
    <s v="S17_end"/>
    <s v="they/them 1"/>
    <s v="HT3"/>
    <s v="they/them 2"/>
    <s v="ST3"/>
    <s v="she/her 1"/>
    <s v="ST1"/>
    <s v="he/him 2"/>
    <s v="HT2"/>
    <s v="green"/>
    <s v="triangle"/>
    <s v="green"/>
    <s v="square"/>
    <s v="blue"/>
    <s v="square"/>
    <s v="blue"/>
    <s v="triangle"/>
  </r>
  <r>
    <x v="0"/>
    <x v="0"/>
    <s v="CR09"/>
    <s v="L01_CR09_S01"/>
    <x v="1"/>
    <s v="HT2"/>
    <s v="Sam"/>
    <s v="B"/>
    <s v="she/her 1"/>
    <s v="ST1"/>
    <s v="Jordan"/>
    <s v="C"/>
    <x v="6"/>
    <x v="2"/>
    <s v="BC"/>
    <x v="0"/>
    <s v="Sam is painting a portrait of Jordan"/>
    <s v="and some paint is spilling on the floor"/>
    <s v="he"/>
    <s v="red"/>
    <s v="square"/>
    <s v="he's standing in a red square"/>
    <s v="and the painting looks amazing"/>
    <x v="8"/>
    <s v="he_red_square"/>
    <s v="S01_end"/>
    <s v="they/them 1"/>
    <s v="HT3"/>
    <s v="they/them 2"/>
    <s v="ST3"/>
    <s v="she/her 2"/>
    <s v="ST2"/>
    <s v="he/him 1"/>
    <s v="HT1"/>
    <s v="red"/>
    <s v="square"/>
    <s v="red"/>
    <s v="triangle"/>
    <s v="yellow"/>
    <s v="triangle"/>
    <s v="yellow"/>
    <s v="square"/>
  </r>
  <r>
    <x v="0"/>
    <x v="0"/>
    <s v="CR10"/>
    <s v="L01_CR10_S01"/>
    <x v="1"/>
    <s v="HT2"/>
    <s v="Sam"/>
    <s v="B"/>
    <s v="she/her 1"/>
    <s v="ST1"/>
    <s v="Jordan"/>
    <s v="C"/>
    <x v="6"/>
    <x v="2"/>
    <s v="BC"/>
    <x v="1"/>
    <s v="Jordan is painting a portrait of Sam"/>
    <s v="and some paint is spilling on the floor"/>
    <s v="he"/>
    <s v="yellow"/>
    <s v="triangle"/>
    <s v="he's standing in a yellow triangle"/>
    <s v="and the painting looks amazing"/>
    <x v="9"/>
    <s v="he_yellow_triangle"/>
    <s v="S01_end"/>
    <s v="they/them 1"/>
    <s v="HT3"/>
    <s v="they/them 2"/>
    <s v="ST3"/>
    <s v="she/her 2"/>
    <s v="ST2"/>
    <s v="he/him 1"/>
    <s v="HT1"/>
    <s v="yellow"/>
    <s v="triangle"/>
    <s v="yellow"/>
    <s v="square"/>
    <s v="red"/>
    <s v="square"/>
    <s v="red"/>
    <s v="triangle"/>
  </r>
  <r>
    <x v="0"/>
    <x v="0"/>
    <s v="CR11"/>
    <s v="L01_CR11_S05"/>
    <x v="1"/>
    <s v="HT2"/>
    <s v="Sam"/>
    <s v="B"/>
    <s v="she/her 1"/>
    <s v="ST1"/>
    <s v="Jordan"/>
    <s v="C"/>
    <x v="7"/>
    <x v="2"/>
    <s v="BC"/>
    <x v="0"/>
    <s v="Sam is picking up Jordan from school"/>
    <s v="as the bell is ringing"/>
    <s v="he"/>
    <s v="green"/>
    <s v="square"/>
    <s v="he's standing in a green square"/>
    <s v="and the bell is very loud"/>
    <x v="10"/>
    <s v="he_green_square"/>
    <s v="S05_end"/>
    <s v="they/them 1"/>
    <s v="HT3"/>
    <s v="they/them 2"/>
    <s v="ST3"/>
    <s v="she/her 2"/>
    <s v="ST2"/>
    <s v="he/him 1"/>
    <s v="HT1"/>
    <s v="green"/>
    <s v="square"/>
    <s v="green"/>
    <s v="triangle"/>
    <s v="blue"/>
    <s v="triangle"/>
    <s v="blue"/>
    <s v="square"/>
  </r>
  <r>
    <x v="0"/>
    <x v="0"/>
    <s v="CR12"/>
    <s v="L01_CR12_S02"/>
    <x v="1"/>
    <s v="HT2"/>
    <s v="Sam"/>
    <s v="B"/>
    <s v="she/her 1"/>
    <s v="ST1"/>
    <s v="Jordan"/>
    <s v="C"/>
    <x v="8"/>
    <x v="2"/>
    <s v="BC"/>
    <x v="1"/>
    <s v="Jordan is playing the cello for Sam"/>
    <s v="as the telephone is ringing"/>
    <s v="he"/>
    <s v="blue"/>
    <s v="triangle"/>
    <s v="he's standing in a blue triangle"/>
    <s v="but it doesn't look like anyone is going to answer the phone"/>
    <x v="11"/>
    <s v="he_blue_triangle"/>
    <s v="S02_end"/>
    <s v="they/them 1"/>
    <s v="HT3"/>
    <s v="they/them 2"/>
    <s v="ST3"/>
    <s v="she/her 2"/>
    <s v="ST2"/>
    <s v="he/him 1"/>
    <s v="HT1"/>
    <s v="blue"/>
    <s v="triangle"/>
    <s v="blue"/>
    <s v="square"/>
    <s v="green"/>
    <s v="square"/>
    <s v="green"/>
    <s v="triangle"/>
  </r>
  <r>
    <x v="0"/>
    <x v="0"/>
    <s v="CR13"/>
    <s v="L01_CR13_S26"/>
    <x v="1"/>
    <s v="HT2"/>
    <s v="Sam"/>
    <s v="B"/>
    <s v="she/her 2"/>
    <s v="ST2"/>
    <s v="Taylor"/>
    <s v="D"/>
    <x v="9"/>
    <x v="3"/>
    <s v="BD"/>
    <x v="0"/>
    <s v="Sam is bringing some balloons to Taylor"/>
    <s v="while bright flowers are sitting in the window"/>
    <s v="he"/>
    <s v="yellow"/>
    <s v="square"/>
    <s v="he's standing in a yellow square"/>
    <s v="and it must be someone's birthday"/>
    <x v="12"/>
    <s v="he_yellow_square"/>
    <s v="S26_end"/>
    <s v="they/them 1"/>
    <s v="HT3"/>
    <s v="they/them 2"/>
    <s v="ST3"/>
    <s v="she/her 1"/>
    <s v="ST1"/>
    <s v="he/him 1"/>
    <s v="HT1"/>
    <s v="yellow"/>
    <s v="square"/>
    <s v="yellow"/>
    <s v="triangle"/>
    <s v="red"/>
    <s v="triangle"/>
    <s v="red"/>
    <s v="square"/>
  </r>
  <r>
    <x v="0"/>
    <x v="0"/>
    <s v="CR14"/>
    <s v="L01_CR14_S30"/>
    <x v="1"/>
    <s v="HT2"/>
    <s v="Sam"/>
    <s v="B"/>
    <s v="she/her 2"/>
    <s v="ST2"/>
    <s v="Taylor"/>
    <s v="D"/>
    <x v="10"/>
    <x v="3"/>
    <s v="BD"/>
    <x v="1"/>
    <s v="Taylor is playing the violin for Sam"/>
    <s v="while the sun is shining brightly"/>
    <s v="he"/>
    <s v="red"/>
    <s v="triangle"/>
    <s v="he's standing in a red triangle"/>
    <s v="and it looks like the song is being played well"/>
    <x v="13"/>
    <s v="he_red_triangle"/>
    <s v="S30_end"/>
    <s v="they/them 1"/>
    <s v="HT3"/>
    <s v="they/them 2"/>
    <s v="ST3"/>
    <s v="she/her 1"/>
    <s v="ST1"/>
    <s v="he/him 1"/>
    <s v="HT1"/>
    <s v="red"/>
    <s v="triangle"/>
    <s v="red"/>
    <s v="square"/>
    <s v="yellow"/>
    <s v="square"/>
    <s v="yellow"/>
    <s v="triangle"/>
  </r>
  <r>
    <x v="0"/>
    <x v="0"/>
    <s v="CR15"/>
    <s v="L01_CR15_S27"/>
    <x v="1"/>
    <s v="HT2"/>
    <s v="Sam"/>
    <s v="B"/>
    <s v="she/her 2"/>
    <s v="ST2"/>
    <s v="Taylor"/>
    <s v="D"/>
    <x v="11"/>
    <x v="3"/>
    <s v="BD"/>
    <x v="0"/>
    <s v="Sam is walking with Taylor"/>
    <s v="and the clock is about to ring 3 o'clock"/>
    <s v="he"/>
    <s v="blue"/>
    <s v="square"/>
    <s v="he's standing in a blue square"/>
    <s v="and it seems like class will be starting soon"/>
    <x v="14"/>
    <s v="he_blue_square"/>
    <s v="S27_end"/>
    <s v="they/them 1"/>
    <s v="HT3"/>
    <s v="they/them 2"/>
    <s v="ST3"/>
    <s v="she/her 1"/>
    <s v="ST1"/>
    <s v="he/him 1"/>
    <s v="HT1"/>
    <s v="blue"/>
    <s v="square"/>
    <s v="blue"/>
    <s v="triangle"/>
    <s v="green"/>
    <s v="triangle"/>
    <s v="green"/>
    <s v="square"/>
  </r>
  <r>
    <x v="0"/>
    <x v="0"/>
    <s v="CR16"/>
    <s v="L01_CR16_S27"/>
    <x v="1"/>
    <s v="HT2"/>
    <s v="Sam"/>
    <s v="B"/>
    <s v="she/her 2"/>
    <s v="ST2"/>
    <s v="Taylor"/>
    <s v="D"/>
    <x v="11"/>
    <x v="3"/>
    <s v="BD"/>
    <x v="1"/>
    <s v="Taylor is walking with Sam"/>
    <s v="and the clock is about to ring 3 o'clock"/>
    <s v="he"/>
    <s v="green"/>
    <s v="triangle"/>
    <s v="he's standing in a green triangle"/>
    <s v="and it seems like class will be starting soon"/>
    <x v="15"/>
    <s v="he_green_triangle"/>
    <s v="S27_end"/>
    <s v="they/them 1"/>
    <s v="HT3"/>
    <s v="they/them 2"/>
    <s v="ST3"/>
    <s v="she/her 1"/>
    <s v="ST1"/>
    <s v="he/him 1"/>
    <s v="HT1"/>
    <s v="green"/>
    <s v="triangle"/>
    <s v="green"/>
    <s v="square"/>
    <s v="blue"/>
    <s v="square"/>
    <s v="blue"/>
    <s v="triangle"/>
  </r>
  <r>
    <x v="0"/>
    <x v="0"/>
    <s v="CR17"/>
    <s v="L01_CR17_S21"/>
    <x v="0"/>
    <s v="HT1"/>
    <s v="Alex"/>
    <s v="A"/>
    <s v="they/them 1"/>
    <s v="HT3"/>
    <s v="Casey"/>
    <s v="E"/>
    <x v="12"/>
    <x v="4"/>
    <s v="AE"/>
    <x v="0"/>
    <s v="Alex is carrying a cake to Casey"/>
    <s v="as the refridgerator starts to hum"/>
    <s v="he"/>
    <s v="red"/>
    <s v="square"/>
    <s v="he's standing in a red square"/>
    <s v="and it looks like the cake is fresh out of the oven"/>
    <x v="16"/>
    <s v="he_red_square"/>
    <s v="S21_end"/>
    <s v="she/her 1"/>
    <s v="ST1"/>
    <s v="she/her 2"/>
    <s v="ST2"/>
    <s v="they/them 2"/>
    <s v="ST3"/>
    <s v="he/him 2"/>
    <s v="HT2"/>
    <s v="red"/>
    <s v="square"/>
    <s v="red"/>
    <s v="triangle"/>
    <s v="yellow"/>
    <s v="triangle"/>
    <s v="yellow"/>
    <s v="square"/>
  </r>
  <r>
    <x v="0"/>
    <x v="0"/>
    <s v="CR18"/>
    <s v="L01_CR18_S25"/>
    <x v="0"/>
    <s v="HT1"/>
    <s v="Alex"/>
    <s v="A"/>
    <s v="they/them 1"/>
    <s v="HT3"/>
    <s v="Casey"/>
    <s v="E"/>
    <x v="13"/>
    <x v="4"/>
    <s v="AE"/>
    <x v="1"/>
    <s v="Casey is dancing with Alex"/>
    <s v="while a pinata is hanging overhead"/>
    <s v="he"/>
    <s v="yellow"/>
    <s v="triangle"/>
    <s v="he's standing in a yellow triangle"/>
    <s v="and everyone at the party is having fun"/>
    <x v="17"/>
    <s v="he_yellow_triangle"/>
    <s v="S25_end"/>
    <s v="she/her 1"/>
    <s v="ST1"/>
    <s v="she/her 2"/>
    <s v="ST2"/>
    <s v="they/them 2"/>
    <s v="ST3"/>
    <s v="he/him 2"/>
    <s v="HT2"/>
    <s v="yellow"/>
    <s v="triangle"/>
    <s v="yellow"/>
    <s v="square"/>
    <s v="red"/>
    <s v="square"/>
    <s v="red"/>
    <s v="triangle"/>
  </r>
  <r>
    <x v="0"/>
    <x v="0"/>
    <s v="CR19"/>
    <s v="L01_CR19_S22"/>
    <x v="0"/>
    <s v="HT1"/>
    <s v="Alex"/>
    <s v="A"/>
    <s v="they/them 1"/>
    <s v="HT3"/>
    <s v="Casey"/>
    <s v="E"/>
    <x v="14"/>
    <x v="4"/>
    <s v="AE"/>
    <x v="0"/>
    <s v="Alex is filming a video for Casey"/>
    <s v="as clouds start to cover up the sun"/>
    <s v="he"/>
    <s v="green"/>
    <s v="square"/>
    <s v="he's standing in a green square"/>
    <s v="but it looks like it might start to rain soon"/>
    <x v="18"/>
    <s v="he_green_square"/>
    <s v="S22_end"/>
    <s v="she/her 1"/>
    <s v="ST1"/>
    <s v="she/her 2"/>
    <s v="ST2"/>
    <s v="they/them 2"/>
    <s v="ST3"/>
    <s v="he/him 2"/>
    <s v="HT2"/>
    <s v="green"/>
    <s v="square"/>
    <s v="green"/>
    <s v="triangle"/>
    <s v="blue"/>
    <s v="triangle"/>
    <s v="blue"/>
    <s v="square"/>
  </r>
  <r>
    <x v="0"/>
    <x v="0"/>
    <s v="CR20"/>
    <s v="L01_CR20_S22"/>
    <x v="0"/>
    <s v="HT1"/>
    <s v="Alex"/>
    <s v="A"/>
    <s v="they/them 1"/>
    <s v="HT3"/>
    <s v="Casey"/>
    <s v="E"/>
    <x v="14"/>
    <x v="4"/>
    <s v="AE"/>
    <x v="1"/>
    <s v="Casey is filming a video for Alex"/>
    <s v="as clouds start to cover up the sun"/>
    <s v="he"/>
    <s v="blue"/>
    <s v="triangle"/>
    <s v="he's standing in a blue triangle"/>
    <s v="but it looks like it might start to rain soon"/>
    <x v="19"/>
    <s v="he_blue_triangle"/>
    <s v="S22_end"/>
    <s v="she/her 1"/>
    <s v="ST1"/>
    <s v="she/her 2"/>
    <s v="ST2"/>
    <s v="they/them 2"/>
    <s v="ST3"/>
    <s v="he/him 2"/>
    <s v="HT2"/>
    <s v="blue"/>
    <s v="triangle"/>
    <s v="blue"/>
    <s v="square"/>
    <s v="green"/>
    <s v="square"/>
    <s v="green"/>
    <s v="triangle"/>
  </r>
  <r>
    <x v="0"/>
    <x v="0"/>
    <s v="CR21"/>
    <s v="L01_CR21_S10"/>
    <x v="0"/>
    <s v="HT1"/>
    <s v="Alex"/>
    <s v="A"/>
    <s v="they/them 2"/>
    <s v="ST3"/>
    <s v="Jaime"/>
    <s v="F"/>
    <x v="15"/>
    <x v="5"/>
    <s v="AF"/>
    <x v="0"/>
    <s v="Alex is floating over to Jaime"/>
    <s v="while an airplane is flying overhead"/>
    <s v="he"/>
    <s v="yellow"/>
    <s v="square"/>
    <s v="he's standing in a yellow square"/>
    <s v="and it looks like everyone needs more sunscreen"/>
    <x v="20"/>
    <s v="he_yellow_square"/>
    <s v="S10_end"/>
    <s v="she/her 1"/>
    <s v="ST1"/>
    <s v="she/her 2"/>
    <s v="ST2"/>
    <s v="they/them 1"/>
    <s v="HT3"/>
    <s v="he/him 2"/>
    <s v="HT2"/>
    <s v="yellow"/>
    <s v="square"/>
    <s v="yellow"/>
    <s v="triangle"/>
    <s v="red"/>
    <s v="triangle"/>
    <s v="red"/>
    <s v="square"/>
  </r>
  <r>
    <x v="0"/>
    <x v="0"/>
    <s v="CR22"/>
    <s v="L01_CR22_S06"/>
    <x v="0"/>
    <s v="HT1"/>
    <s v="Alex"/>
    <s v="A"/>
    <s v="they/them 2"/>
    <s v="ST3"/>
    <s v="Jaime"/>
    <s v="F"/>
    <x v="16"/>
    <x v="5"/>
    <s v="AF"/>
    <x v="1"/>
    <s v="Jaime is bringing some mail to Alex"/>
    <s v="as a violent storm is beginning"/>
    <s v="he"/>
    <s v="red"/>
    <s v="triangle"/>
    <s v="he's standing in a red triangle"/>
    <s v="and it looks like a bad day to go outside"/>
    <x v="21"/>
    <s v="he_red_triangle"/>
    <s v="S06_end"/>
    <s v="she/her 1"/>
    <s v="ST1"/>
    <s v="she/her 2"/>
    <s v="ST2"/>
    <s v="they/them 1"/>
    <s v="HT3"/>
    <s v="he/him 2"/>
    <s v="HT2"/>
    <s v="red"/>
    <s v="triangle"/>
    <s v="red"/>
    <s v="square"/>
    <s v="yellow"/>
    <s v="square"/>
    <s v="yellow"/>
    <s v="triangle"/>
  </r>
  <r>
    <x v="0"/>
    <x v="0"/>
    <s v="CR23"/>
    <s v="L01_CR23_S07"/>
    <x v="0"/>
    <s v="HT1"/>
    <s v="Alex"/>
    <s v="A"/>
    <s v="they/them 2"/>
    <s v="ST3"/>
    <s v="Jaime"/>
    <s v="F"/>
    <x v="17"/>
    <x v="5"/>
    <s v="AF"/>
    <x v="0"/>
    <s v="Alex is doing a dance for Jaime"/>
    <s v="while the music is blasting out of a record player"/>
    <s v="he"/>
    <s v="blue"/>
    <s v="square"/>
    <s v="he's standing in a blue square"/>
    <s v="and the chandelier is shaking from all the noise"/>
    <x v="22"/>
    <s v="he_blue_square"/>
    <s v="S07_end"/>
    <s v="she/her 1"/>
    <s v="ST1"/>
    <s v="she/her 2"/>
    <s v="ST2"/>
    <s v="they/them 1"/>
    <s v="HT3"/>
    <s v="he/him 2"/>
    <s v="HT2"/>
    <s v="blue"/>
    <s v="square"/>
    <s v="blue"/>
    <s v="triangle"/>
    <s v="green"/>
    <s v="triangle"/>
    <s v="green"/>
    <s v="square"/>
  </r>
  <r>
    <x v="0"/>
    <x v="0"/>
    <s v="CR24"/>
    <s v="L01_CR24_S07"/>
    <x v="0"/>
    <s v="HT1"/>
    <s v="Alex"/>
    <s v="A"/>
    <s v="they/them 2"/>
    <s v="ST3"/>
    <s v="Jaime"/>
    <s v="F"/>
    <x v="17"/>
    <x v="5"/>
    <s v="AF"/>
    <x v="1"/>
    <s v="Jaime is doing a dance for Alex"/>
    <s v="while the music is blasting out of a record player"/>
    <s v="he"/>
    <s v="green"/>
    <s v="triangle"/>
    <s v="he's standing in a green triangle"/>
    <s v="and the chandelier is shaking from all the noise"/>
    <x v="23"/>
    <s v="he_green_triangle"/>
    <s v="S07_end"/>
    <s v="she/her 1"/>
    <s v="ST1"/>
    <s v="she/her 2"/>
    <s v="ST2"/>
    <s v="they/them 1"/>
    <s v="HT3"/>
    <s v="he/him 2"/>
    <s v="HT2"/>
    <s v="green"/>
    <s v="triangle"/>
    <s v="green"/>
    <s v="square"/>
    <s v="blue"/>
    <s v="square"/>
    <s v="blue"/>
    <s v="triangle"/>
  </r>
  <r>
    <x v="0"/>
    <x v="0"/>
    <s v="CR25"/>
    <s v="L01_CR25_S35"/>
    <x v="1"/>
    <s v="HT2"/>
    <s v="Sam"/>
    <s v="B"/>
    <s v="they/them 1"/>
    <s v="HT3"/>
    <s v="Casey"/>
    <s v="E"/>
    <x v="18"/>
    <x v="6"/>
    <s v="BE"/>
    <x v="0"/>
    <s v="Sam is swimming towards Casey"/>
    <s v="and a goose is swimming nearby"/>
    <s v="he"/>
    <s v="red"/>
    <s v="square"/>
    <s v="he's standing in a red square"/>
    <s v="and it is a beautiful sunny day"/>
    <x v="24"/>
    <s v="he_red_square"/>
    <s v="S35_end"/>
    <s v="she/her 1"/>
    <s v="ST1"/>
    <s v="she/her 2"/>
    <s v="ST2"/>
    <s v="they/them 2"/>
    <s v="ST3"/>
    <s v="he/him 1"/>
    <s v="HT1"/>
    <s v="red"/>
    <s v="square"/>
    <s v="red"/>
    <s v="triangle"/>
    <s v="yellow"/>
    <s v="triangle"/>
    <s v="yellow"/>
    <s v="square"/>
  </r>
  <r>
    <x v="0"/>
    <x v="0"/>
    <s v="CR26"/>
    <s v="L01_CR26_S31"/>
    <x v="1"/>
    <s v="HT2"/>
    <s v="Sam"/>
    <s v="B"/>
    <s v="they/them 1"/>
    <s v="HT3"/>
    <s v="Casey"/>
    <s v="E"/>
    <x v="19"/>
    <x v="6"/>
    <s v="BE"/>
    <x v="1"/>
    <s v="Casey is practicing soccer with Sam"/>
    <s v="as a bird flies overhead"/>
    <s v="he"/>
    <s v="yellow"/>
    <s v="triangle"/>
    <s v="he's standing in a yellow triangle"/>
    <s v="and it looks like the ball just missed the net"/>
    <x v="25"/>
    <s v="he_yellow_triangle"/>
    <s v="S31_end"/>
    <s v="she/her 1"/>
    <s v="ST1"/>
    <s v="she/her 2"/>
    <s v="ST2"/>
    <s v="they/them 2"/>
    <s v="ST3"/>
    <s v="he/him 1"/>
    <s v="HT1"/>
    <s v="yellow"/>
    <s v="triangle"/>
    <s v="yellow"/>
    <s v="square"/>
    <s v="red"/>
    <s v="square"/>
    <s v="red"/>
    <s v="triangle"/>
  </r>
  <r>
    <x v="0"/>
    <x v="0"/>
    <s v="CR27"/>
    <s v="L01_CR27_S32"/>
    <x v="1"/>
    <s v="HT2"/>
    <s v="Sam"/>
    <s v="B"/>
    <s v="they/them 1"/>
    <s v="HT3"/>
    <s v="Casey"/>
    <s v="E"/>
    <x v="20"/>
    <x v="6"/>
    <s v="BE"/>
    <x v="0"/>
    <s v="Sam is cheering on Casey"/>
    <s v="as the wind is blowing some leaves"/>
    <s v="he"/>
    <s v="green"/>
    <s v="square"/>
    <s v="he's standing in a green square"/>
    <s v="and it looks like a race is about to start"/>
    <x v="26"/>
    <s v="he_green_square"/>
    <s v="S32_end"/>
    <s v="she/her 1"/>
    <s v="ST1"/>
    <s v="she/her 2"/>
    <s v="ST2"/>
    <s v="they/them 2"/>
    <s v="ST3"/>
    <s v="he/him 1"/>
    <s v="HT1"/>
    <s v="green"/>
    <s v="square"/>
    <s v="green"/>
    <s v="triangle"/>
    <s v="blue"/>
    <s v="triangle"/>
    <s v="blue"/>
    <s v="square"/>
  </r>
  <r>
    <x v="0"/>
    <x v="0"/>
    <s v="CR28"/>
    <s v="L01_CR28_S32"/>
    <x v="1"/>
    <s v="HT2"/>
    <s v="Sam"/>
    <s v="B"/>
    <s v="they/them 1"/>
    <s v="HT3"/>
    <s v="Casey"/>
    <s v="E"/>
    <x v="20"/>
    <x v="6"/>
    <s v="BE"/>
    <x v="1"/>
    <s v="Casey is cheering on Sam"/>
    <s v="as the wind is blowing some leaves"/>
    <s v="he"/>
    <s v="blue"/>
    <s v="triangle"/>
    <s v="he's standing in a blue triangle"/>
    <s v="and it looks like a race is about to start"/>
    <x v="27"/>
    <s v="he_blue_triangle"/>
    <s v="S32_end"/>
    <s v="she/her 1"/>
    <s v="ST1"/>
    <s v="she/her 2"/>
    <s v="ST2"/>
    <s v="they/them 2"/>
    <s v="ST3"/>
    <s v="he/him 1"/>
    <s v="HT1"/>
    <s v="blue"/>
    <s v="triangle"/>
    <s v="blue"/>
    <s v="square"/>
    <s v="green"/>
    <s v="square"/>
    <s v="green"/>
    <s v="triangle"/>
  </r>
  <r>
    <x v="0"/>
    <x v="0"/>
    <s v="CR29"/>
    <s v="L01_CR29_S46"/>
    <x v="1"/>
    <s v="HT2"/>
    <s v="Sam"/>
    <s v="B"/>
    <s v="they/them 2"/>
    <s v="ST3"/>
    <s v="Jaime"/>
    <s v="F"/>
    <x v="21"/>
    <x v="7"/>
    <s v="BF"/>
    <x v="0"/>
    <s v="Sam is giving flowers to Jaime"/>
    <s v="after the show is over"/>
    <s v="he"/>
    <s v="yellow"/>
    <s v="square"/>
    <s v="he's standing in a yellow square"/>
    <s v="and all the performers were talented"/>
    <x v="28"/>
    <s v="he_yellow_square"/>
    <s v="S46_end"/>
    <s v="she/her 1"/>
    <s v="ST1"/>
    <s v="she/her 2"/>
    <s v="ST2"/>
    <s v="they/them 1"/>
    <s v="HT3"/>
    <s v="he/him 1"/>
    <s v="HT1"/>
    <s v="yellow"/>
    <s v="square"/>
    <s v="yellow"/>
    <s v="triangle"/>
    <s v="red"/>
    <s v="triangle"/>
    <s v="red"/>
    <s v="square"/>
  </r>
  <r>
    <x v="0"/>
    <x v="0"/>
    <s v="CR30"/>
    <s v="L01_CR30_S50"/>
    <x v="1"/>
    <s v="HT2"/>
    <s v="Sam"/>
    <s v="B"/>
    <s v="they/them 2"/>
    <s v="ST3"/>
    <s v="Jaime"/>
    <s v="F"/>
    <x v="22"/>
    <x v="7"/>
    <s v="BF"/>
    <x v="1"/>
    <s v="Jaime is throwing the ball to Sam"/>
    <s v="while the dog is getting excited"/>
    <s v="he"/>
    <s v="red"/>
    <s v="triangle"/>
    <s v="he's standing in a red triangle"/>
    <s v="and the dog caught the ball instead"/>
    <x v="29"/>
    <s v="he_red_triangle"/>
    <s v="S50_end"/>
    <s v="she/her 1"/>
    <s v="ST1"/>
    <s v="she/her 2"/>
    <s v="ST2"/>
    <s v="they/them 1"/>
    <s v="HT3"/>
    <s v="he/him 1"/>
    <s v="HT1"/>
    <s v="red"/>
    <s v="triangle"/>
    <s v="red"/>
    <s v="square"/>
    <s v="yellow"/>
    <s v="square"/>
    <s v="yellow"/>
    <s v="triangle"/>
  </r>
  <r>
    <x v="0"/>
    <x v="0"/>
    <s v="CR31"/>
    <s v="L01_CR31_S47"/>
    <x v="1"/>
    <s v="HT2"/>
    <s v="Sam"/>
    <s v="B"/>
    <s v="they/them 2"/>
    <s v="ST3"/>
    <s v="Jaime"/>
    <s v="F"/>
    <x v="23"/>
    <x v="7"/>
    <s v="BF"/>
    <x v="0"/>
    <s v="Sam is driving away from Jaime"/>
    <s v="while the sun is starting to set"/>
    <s v="he"/>
    <s v="blue"/>
    <s v="square"/>
    <s v="he's standing in a blue square"/>
    <s v="and it looks like it's a long drive home"/>
    <x v="30"/>
    <s v="he_blue_square"/>
    <s v="S47_end"/>
    <s v="she/her 1"/>
    <s v="ST1"/>
    <s v="she/her 2"/>
    <s v="ST2"/>
    <s v="they/them 1"/>
    <s v="HT3"/>
    <s v="he/him 1"/>
    <s v="HT1"/>
    <s v="blue"/>
    <s v="square"/>
    <s v="blue"/>
    <s v="triangle"/>
    <s v="green"/>
    <s v="triangle"/>
    <s v="green"/>
    <s v="square"/>
  </r>
  <r>
    <x v="0"/>
    <x v="0"/>
    <s v="CR32"/>
    <s v="L01_CR32_S47"/>
    <x v="1"/>
    <s v="HT2"/>
    <s v="Sam"/>
    <s v="B"/>
    <s v="they/them 2"/>
    <s v="ST3"/>
    <s v="Jaime"/>
    <s v="F"/>
    <x v="23"/>
    <x v="7"/>
    <s v="BF"/>
    <x v="1"/>
    <s v="Jaime is driving away from Sam"/>
    <s v="while the sun is starting to set"/>
    <s v="he"/>
    <s v="green"/>
    <s v="triangle"/>
    <s v="he's standing in a green triangle"/>
    <s v="and it looks like it's a long drive home"/>
    <x v="31"/>
    <s v="he_green_triangle"/>
    <s v="S47_end"/>
    <s v="she/her 1"/>
    <s v="ST1"/>
    <s v="she/her 2"/>
    <s v="ST2"/>
    <s v="they/them 1"/>
    <s v="HT3"/>
    <s v="he/him 1"/>
    <s v="HT1"/>
    <s v="green"/>
    <s v="triangle"/>
    <s v="green"/>
    <s v="square"/>
    <s v="blue"/>
    <s v="square"/>
    <s v="blue"/>
    <s v="triangle"/>
  </r>
  <r>
    <x v="0"/>
    <x v="0"/>
    <s v="CR33"/>
    <s v="L01_CR33_S13"/>
    <x v="2"/>
    <s v="ST1"/>
    <s v="Jordan"/>
    <s v="C"/>
    <s v="he/him 1"/>
    <s v="HT1"/>
    <s v="Alex"/>
    <s v="A"/>
    <x v="24"/>
    <x v="8"/>
    <s v="AC"/>
    <x v="0"/>
    <s v="Alex is surfing at the beach with Jordan"/>
    <s v="and a crab is scuttling by"/>
    <s v="she"/>
    <s v="red"/>
    <s v="square"/>
    <s v="she's standing in a red square"/>
    <s v="and the waves keep getting bigger"/>
    <x v="32"/>
    <s v="she_red_square"/>
    <s v="S13_end"/>
    <s v="they/them 1"/>
    <s v="HT3"/>
    <s v="they/them 2"/>
    <s v="ST3"/>
    <s v="he/him 2"/>
    <s v="HT2"/>
    <s v="she/her 2"/>
    <s v="ST2"/>
    <s v="red"/>
    <s v="square"/>
    <s v="red"/>
    <s v="triangle"/>
    <s v="yellow"/>
    <s v="triangle"/>
    <s v="yellow"/>
    <s v="square"/>
  </r>
  <r>
    <x v="0"/>
    <x v="0"/>
    <s v="CR34"/>
    <s v="L01_CR34_S15"/>
    <x v="2"/>
    <s v="ST1"/>
    <s v="Jordan"/>
    <s v="C"/>
    <s v="he/him 1"/>
    <s v="HT1"/>
    <s v="Alex"/>
    <s v="A"/>
    <x v="0"/>
    <x v="8"/>
    <s v="AC"/>
    <x v="1"/>
    <s v="Jordan is looking at Alex"/>
    <s v="as the train whistle is blowing loudly"/>
    <s v="she"/>
    <s v="yellow"/>
    <s v="triangle"/>
    <s v="she's standing in a yellow triangle"/>
    <s v="but the whistle is too loud to hear anything"/>
    <x v="0"/>
    <s v="she_yellow_triangle"/>
    <s v="S15_end"/>
    <s v="they/them 1"/>
    <s v="HT3"/>
    <s v="they/them 2"/>
    <s v="ST3"/>
    <s v="he/him 2"/>
    <s v="HT2"/>
    <s v="she/her 2"/>
    <s v="ST2"/>
    <s v="yellow"/>
    <s v="triangle"/>
    <s v="yellow"/>
    <s v="square"/>
    <s v="red"/>
    <s v="square"/>
    <s v="red"/>
    <s v="triangle"/>
  </r>
  <r>
    <x v="0"/>
    <x v="0"/>
    <s v="CR35"/>
    <s v="L01_CR35_S14"/>
    <x v="2"/>
    <s v="ST1"/>
    <s v="Jordan"/>
    <s v="C"/>
    <s v="he/him 1"/>
    <s v="HT1"/>
    <s v="Alex"/>
    <s v="A"/>
    <x v="25"/>
    <x v="8"/>
    <s v="AC"/>
    <x v="0"/>
    <s v="Alex is racing toward Jordan"/>
    <s v="while a house is burning down"/>
    <s v="she"/>
    <s v="green"/>
    <s v="square"/>
    <s v="she's standing in a green square"/>
    <s v="and it sounds like the fire truck is coming"/>
    <x v="33"/>
    <s v="she_green_square"/>
    <s v="S14_end"/>
    <s v="they/them 1"/>
    <s v="HT3"/>
    <s v="they/them 2"/>
    <s v="ST3"/>
    <s v="he/him 2"/>
    <s v="HT2"/>
    <s v="she/her 2"/>
    <s v="ST2"/>
    <s v="green"/>
    <s v="square"/>
    <s v="green"/>
    <s v="triangle"/>
    <s v="blue"/>
    <s v="triangle"/>
    <s v="blue"/>
    <s v="square"/>
  </r>
  <r>
    <x v="0"/>
    <x v="0"/>
    <s v="CR36"/>
    <s v="L01_CR36_S14"/>
    <x v="2"/>
    <s v="ST1"/>
    <s v="Jordan"/>
    <s v="C"/>
    <s v="he/him 1"/>
    <s v="HT1"/>
    <s v="Alex"/>
    <s v="A"/>
    <x v="25"/>
    <x v="8"/>
    <s v="AC"/>
    <x v="1"/>
    <s v="Jordan is racing toward Alex"/>
    <s v="while a house is burning down"/>
    <s v="she"/>
    <s v="blue"/>
    <s v="triangle"/>
    <s v="she's standing in a blue triangle"/>
    <s v="and it sounds like the fire truck is coming"/>
    <x v="34"/>
    <s v="she_blue_triangle"/>
    <s v="S14_end"/>
    <s v="they/them 1"/>
    <s v="HT3"/>
    <s v="they/them 2"/>
    <s v="ST3"/>
    <s v="he/him 2"/>
    <s v="HT2"/>
    <s v="she/her 2"/>
    <s v="ST2"/>
    <s v="blue"/>
    <s v="triangle"/>
    <s v="blue"/>
    <s v="square"/>
    <s v="green"/>
    <s v="square"/>
    <s v="green"/>
    <s v="triangle"/>
  </r>
  <r>
    <x v="0"/>
    <x v="0"/>
    <s v="CR37"/>
    <s v="L01_CR37_S03"/>
    <x v="2"/>
    <s v="ST1"/>
    <s v="Jordan"/>
    <s v="C"/>
    <s v="he/him 2"/>
    <s v="HT2"/>
    <s v="Sam"/>
    <s v="B"/>
    <x v="26"/>
    <x v="9"/>
    <s v="BC"/>
    <x v="0"/>
    <s v="Sam is making a salad for Jordan"/>
    <s v="while a pot is boiling on the stove"/>
    <s v="she"/>
    <s v="yellow"/>
    <s v="square"/>
    <s v="she's standing in a yellow square"/>
    <s v="and it looks like dinner is almost ready"/>
    <x v="35"/>
    <s v="she_yellow_square"/>
    <s v="S03_end"/>
    <s v="they/them 1"/>
    <s v="HT3"/>
    <s v="they/them 2"/>
    <s v="ST3"/>
    <s v="he/him 1"/>
    <s v="HT1"/>
    <s v="she/her 2"/>
    <s v="ST2"/>
    <s v="yellow"/>
    <s v="square"/>
    <s v="yellow"/>
    <s v="triangle"/>
    <s v="red"/>
    <s v="triangle"/>
    <s v="red"/>
    <s v="square"/>
  </r>
  <r>
    <x v="0"/>
    <x v="0"/>
    <s v="CR38"/>
    <s v="L01_CR38_S05"/>
    <x v="2"/>
    <s v="ST1"/>
    <s v="Jordan"/>
    <s v="C"/>
    <s v="he/him 2"/>
    <s v="HT2"/>
    <s v="Sam"/>
    <s v="B"/>
    <x v="7"/>
    <x v="9"/>
    <s v="BC"/>
    <x v="1"/>
    <s v="Jordan is picking up Sam from school"/>
    <s v="as the bell is ringing"/>
    <s v="she"/>
    <s v="red"/>
    <s v="triangle"/>
    <s v="she's standing in a red triangle"/>
    <s v="and the bell is very loud"/>
    <x v="10"/>
    <s v="she_red_triangle"/>
    <s v="S05_end"/>
    <s v="they/them 1"/>
    <s v="HT3"/>
    <s v="they/them 2"/>
    <s v="ST3"/>
    <s v="he/him 1"/>
    <s v="HT1"/>
    <s v="she/her 2"/>
    <s v="ST2"/>
    <s v="red"/>
    <s v="triangle"/>
    <s v="red"/>
    <s v="square"/>
    <s v="yellow"/>
    <s v="square"/>
    <s v="yellow"/>
    <s v="triangle"/>
  </r>
  <r>
    <x v="0"/>
    <x v="0"/>
    <s v="CR39"/>
    <s v="L01_CR39_S04"/>
    <x v="2"/>
    <s v="ST1"/>
    <s v="Jordan"/>
    <s v="C"/>
    <s v="he/him 2"/>
    <s v="HT2"/>
    <s v="Sam"/>
    <s v="B"/>
    <x v="27"/>
    <x v="9"/>
    <s v="BC"/>
    <x v="0"/>
    <s v="Sam is walking over to Jordan"/>
    <s v="and a broken radio is lying on the ground"/>
    <s v="she"/>
    <s v="blue"/>
    <s v="square"/>
    <s v="she's standing in a blue square"/>
    <s v="but it doesn't look like the radio can be fixed"/>
    <x v="36"/>
    <s v="she_blue_square"/>
    <s v="S04_end"/>
    <s v="they/them 1"/>
    <s v="HT3"/>
    <s v="they/them 2"/>
    <s v="ST3"/>
    <s v="he/him 1"/>
    <s v="HT1"/>
    <s v="she/her 2"/>
    <s v="ST2"/>
    <s v="blue"/>
    <s v="square"/>
    <s v="blue"/>
    <s v="triangle"/>
    <s v="green"/>
    <s v="triangle"/>
    <s v="green"/>
    <s v="square"/>
  </r>
  <r>
    <x v="0"/>
    <x v="0"/>
    <s v="CR40"/>
    <s v="L01_CR40_S04"/>
    <x v="2"/>
    <s v="ST1"/>
    <s v="Jordan"/>
    <s v="C"/>
    <s v="he/him 2"/>
    <s v="HT2"/>
    <s v="Sam"/>
    <s v="B"/>
    <x v="27"/>
    <x v="9"/>
    <s v="BC"/>
    <x v="1"/>
    <s v="Jordan is walking over to Sam"/>
    <s v="and a broken radio is lying on the ground"/>
    <s v="she"/>
    <s v="green"/>
    <s v="triangle"/>
    <s v="she's standing in a green triangle"/>
    <s v="but it doesn't look like the radio can be fixed"/>
    <x v="37"/>
    <s v="she_green_triangle"/>
    <s v="S04_end"/>
    <s v="they/them 1"/>
    <s v="HT3"/>
    <s v="they/them 2"/>
    <s v="ST3"/>
    <s v="he/him 1"/>
    <s v="HT1"/>
    <s v="she/her 2"/>
    <s v="ST2"/>
    <s v="green"/>
    <s v="triangle"/>
    <s v="green"/>
    <s v="square"/>
    <s v="blue"/>
    <s v="square"/>
    <s v="blue"/>
    <s v="triangle"/>
  </r>
  <r>
    <x v="0"/>
    <x v="0"/>
    <s v="CR41"/>
    <s v="L01_CR41_S20"/>
    <x v="3"/>
    <s v="ST2"/>
    <s v="Taylor"/>
    <s v="D"/>
    <s v="he/him 1"/>
    <s v="HT1"/>
    <s v="Alex"/>
    <s v="A"/>
    <x v="4"/>
    <x v="10"/>
    <s v="AD"/>
    <x v="0"/>
    <s v="Alex is shouting at Taylor"/>
    <s v="while a shooting star streaks across the sky"/>
    <s v="she"/>
    <s v="red"/>
    <s v="square"/>
    <s v="she's standing in a red square"/>
    <s v="but it looks like an argument has started"/>
    <x v="38"/>
    <s v="she_red_square"/>
    <s v="S20_end"/>
    <s v="they/them 1"/>
    <s v="HT3"/>
    <s v="they/them 2"/>
    <s v="ST3"/>
    <s v="he/him 2"/>
    <s v="HT2"/>
    <s v="she/her 1"/>
    <s v="ST1"/>
    <s v="red"/>
    <s v="square"/>
    <s v="red"/>
    <s v="triangle"/>
    <s v="yellow"/>
    <s v="triangle"/>
    <s v="yellow"/>
    <s v="square"/>
  </r>
  <r>
    <x v="0"/>
    <x v="0"/>
    <s v="CR42"/>
    <s v="L01_CR42_S18"/>
    <x v="3"/>
    <s v="ST2"/>
    <s v="Taylor"/>
    <s v="D"/>
    <s v="he/him 1"/>
    <s v="HT1"/>
    <s v="Alex"/>
    <s v="A"/>
    <x v="28"/>
    <x v="10"/>
    <s v="AD"/>
    <x v="1"/>
    <s v="Taylor is rollerblading towards Alex"/>
    <s v="while several birds fly overhead"/>
    <s v="she"/>
    <s v="yellow"/>
    <s v="triangle"/>
    <s v="she's standing in a yellow triangle"/>
    <s v="but it looks very easy to fall down"/>
    <x v="39"/>
    <s v="she_yellow_triangle"/>
    <s v="S18_end"/>
    <s v="they/them 1"/>
    <s v="HT3"/>
    <s v="they/them 2"/>
    <s v="ST3"/>
    <s v="he/him 2"/>
    <s v="HT2"/>
    <s v="she/her 1"/>
    <s v="ST1"/>
    <s v="yellow"/>
    <s v="triangle"/>
    <s v="yellow"/>
    <s v="square"/>
    <s v="red"/>
    <s v="square"/>
    <s v="red"/>
    <s v="triangle"/>
  </r>
  <r>
    <x v="0"/>
    <x v="0"/>
    <s v="CR43"/>
    <s v="L01_CR43_S19"/>
    <x v="3"/>
    <s v="ST2"/>
    <s v="Taylor"/>
    <s v="D"/>
    <s v="he/him 1"/>
    <s v="HT1"/>
    <s v="Alex"/>
    <s v="A"/>
    <x v="29"/>
    <x v="10"/>
    <s v="AD"/>
    <x v="0"/>
    <s v="Alex is trying to teach some algebra to Taylor"/>
    <s v="as the clock reads three"/>
    <s v="she"/>
    <s v="green"/>
    <s v="square"/>
    <s v="she's standing in a green square"/>
    <s v="and it appears that the lecture is about to end"/>
    <x v="40"/>
    <s v="she_green_square"/>
    <s v="S19_end"/>
    <s v="they/them 1"/>
    <s v="HT3"/>
    <s v="they/them 2"/>
    <s v="ST3"/>
    <s v="he/him 2"/>
    <s v="HT2"/>
    <s v="she/her 1"/>
    <s v="ST1"/>
    <s v="green"/>
    <s v="square"/>
    <s v="green"/>
    <s v="triangle"/>
    <s v="blue"/>
    <s v="triangle"/>
    <s v="blue"/>
    <s v="square"/>
  </r>
  <r>
    <x v="0"/>
    <x v="0"/>
    <s v="CR44"/>
    <s v="L01_CR44_S19"/>
    <x v="3"/>
    <s v="ST2"/>
    <s v="Taylor"/>
    <s v="D"/>
    <s v="he/him 1"/>
    <s v="HT1"/>
    <s v="Alex"/>
    <s v="A"/>
    <x v="29"/>
    <x v="10"/>
    <s v="AD"/>
    <x v="1"/>
    <s v="Taylor is trying to teach some algebra to Alex"/>
    <s v="as the clock reads three"/>
    <s v="she"/>
    <s v="blue"/>
    <s v="triangle"/>
    <s v="she's standing in a blue triangle"/>
    <s v="and it appears that the lecture is about to end"/>
    <x v="41"/>
    <s v="she_blue_triangle"/>
    <s v="S19_end"/>
    <s v="they/them 1"/>
    <s v="HT3"/>
    <s v="they/them 2"/>
    <s v="ST3"/>
    <s v="he/him 2"/>
    <s v="HT2"/>
    <s v="she/her 1"/>
    <s v="ST1"/>
    <s v="blue"/>
    <s v="triangle"/>
    <s v="blue"/>
    <s v="square"/>
    <s v="green"/>
    <s v="square"/>
    <s v="green"/>
    <s v="triangle"/>
  </r>
  <r>
    <x v="0"/>
    <x v="0"/>
    <s v="CR45"/>
    <s v="L01_CR45_S28"/>
    <x v="3"/>
    <s v="ST2"/>
    <s v="Taylor"/>
    <s v="D"/>
    <s v="he/him 2"/>
    <s v="HT2"/>
    <s v="Sam"/>
    <s v="B"/>
    <x v="30"/>
    <x v="11"/>
    <s v="BD"/>
    <x v="0"/>
    <s v="Sam is flying on a broom above Taylor"/>
    <s v="while a bat flutters through the air"/>
    <s v="she"/>
    <s v="yellow"/>
    <s v="square"/>
    <s v="she's standing in a yellow square"/>
    <s v="and it looks like it is Halloween"/>
    <x v="42"/>
    <s v="she_yellow_square"/>
    <s v="S28_end"/>
    <s v="they/them 1"/>
    <s v="HT3"/>
    <s v="they/them 2"/>
    <s v="ST3"/>
    <s v="he/him 1"/>
    <s v="HT1"/>
    <s v="she/her 1"/>
    <s v="ST1"/>
    <s v="yellow"/>
    <s v="square"/>
    <s v="yellow"/>
    <s v="triangle"/>
    <s v="red"/>
    <s v="triangle"/>
    <s v="red"/>
    <s v="square"/>
  </r>
  <r>
    <x v="0"/>
    <x v="0"/>
    <s v="CR46"/>
    <s v="L01_CR46_S30"/>
    <x v="3"/>
    <s v="ST2"/>
    <s v="Taylor"/>
    <s v="D"/>
    <s v="he/him 2"/>
    <s v="HT2"/>
    <s v="Sam"/>
    <s v="B"/>
    <x v="10"/>
    <x v="11"/>
    <s v="BD"/>
    <x v="1"/>
    <s v="Taylor is playing the violin for Sam"/>
    <s v="while the sun is shining brightly"/>
    <s v="she"/>
    <s v="red"/>
    <s v="triangle"/>
    <s v="she's standing in a red triangle"/>
    <s v="and it looks like the song is being played well"/>
    <x v="43"/>
    <s v="she_red_triangle"/>
    <s v="S30_end"/>
    <s v="they/them 1"/>
    <s v="HT3"/>
    <s v="they/them 2"/>
    <s v="ST3"/>
    <s v="he/him 1"/>
    <s v="HT1"/>
    <s v="she/her 1"/>
    <s v="ST1"/>
    <s v="red"/>
    <s v="triangle"/>
    <s v="red"/>
    <s v="square"/>
    <s v="yellow"/>
    <s v="square"/>
    <s v="yellow"/>
    <s v="triangle"/>
  </r>
  <r>
    <x v="0"/>
    <x v="0"/>
    <s v="CR47"/>
    <s v="L01_CR47_S29"/>
    <x v="3"/>
    <s v="ST2"/>
    <s v="Taylor"/>
    <s v="D"/>
    <s v="he/him 2"/>
    <s v="HT2"/>
    <s v="Sam"/>
    <s v="B"/>
    <x v="31"/>
    <x v="11"/>
    <s v="BD"/>
    <x v="0"/>
    <s v="Sam is playing basketball with Taylor"/>
    <s v="as the scoreboard shows the time winding down"/>
    <s v="she"/>
    <s v="blue"/>
    <s v="square"/>
    <s v="she's standing in a blue square"/>
    <s v="and the game appears to be one-sided"/>
    <x v="44"/>
    <s v="she_blue_square"/>
    <s v="S29_end"/>
    <s v="they/them 1"/>
    <s v="HT3"/>
    <s v="they/them 2"/>
    <s v="ST3"/>
    <s v="he/him 1"/>
    <s v="HT1"/>
    <s v="she/her 1"/>
    <s v="ST1"/>
    <s v="blue"/>
    <s v="square"/>
    <s v="blue"/>
    <s v="triangle"/>
    <s v="green"/>
    <s v="triangle"/>
    <s v="green"/>
    <s v="square"/>
  </r>
  <r>
    <x v="0"/>
    <x v="0"/>
    <s v="CR48"/>
    <s v="L01_CR48_S29"/>
    <x v="3"/>
    <s v="ST2"/>
    <s v="Taylor"/>
    <s v="D"/>
    <s v="he/him 2"/>
    <s v="HT2"/>
    <s v="Sam"/>
    <s v="B"/>
    <x v="31"/>
    <x v="11"/>
    <s v="BD"/>
    <x v="1"/>
    <s v="Taylor is playing basketball with Sam "/>
    <s v="as the scoreboard shows the time winding down"/>
    <s v="she"/>
    <s v="green"/>
    <s v="triangle"/>
    <s v="she's standing in a green triangle"/>
    <s v="and the game appears to be one-sided"/>
    <x v="45"/>
    <s v="she_green_triangle"/>
    <s v="S29_end"/>
    <s v="they/them 1"/>
    <s v="HT3"/>
    <s v="they/them 2"/>
    <s v="ST3"/>
    <s v="he/him 1"/>
    <s v="HT1"/>
    <s v="she/her 1"/>
    <s v="ST1"/>
    <s v="green"/>
    <s v="triangle"/>
    <s v="green"/>
    <s v="square"/>
    <s v="blue"/>
    <s v="square"/>
    <s v="blue"/>
    <s v="triangle"/>
  </r>
  <r>
    <x v="0"/>
    <x v="0"/>
    <s v="CR49"/>
    <s v="L01_CR49_S40"/>
    <x v="2"/>
    <s v="ST1"/>
    <s v="Jordan"/>
    <s v="C"/>
    <s v="they/them 1"/>
    <s v="HT3"/>
    <s v="Casey"/>
    <s v="E"/>
    <x v="32"/>
    <x v="12"/>
    <s v="CE"/>
    <x v="0"/>
    <s v="Jordan is bringing a coffee to Casey"/>
    <s v="since it's very early in the morning"/>
    <s v="she"/>
    <s v="red"/>
    <s v="square"/>
    <s v="she's standing in a red square"/>
    <s v="and it looks like it's almost 6am"/>
    <x v="46"/>
    <s v="she_red_square"/>
    <s v="S40_end"/>
    <s v="he/him 1"/>
    <s v="HT1"/>
    <s v="he/him 2"/>
    <s v="HT2"/>
    <s v="they/them 2"/>
    <s v="ST3"/>
    <s v="she/her 2"/>
    <s v="ST2"/>
    <s v="red"/>
    <s v="square"/>
    <s v="red"/>
    <s v="triangle"/>
    <s v="yellow"/>
    <s v="triangle"/>
    <s v="yellow"/>
    <s v="square"/>
  </r>
  <r>
    <x v="0"/>
    <x v="0"/>
    <s v="CR50"/>
    <s v="L01_CR50_S36"/>
    <x v="2"/>
    <s v="ST1"/>
    <s v="Jordan"/>
    <s v="C"/>
    <s v="they/them 1"/>
    <s v="HT3"/>
    <s v="Casey"/>
    <s v="E"/>
    <x v="33"/>
    <x v="12"/>
    <s v="CE"/>
    <x v="1"/>
    <s v="Casey is scuba diving with Jordan"/>
    <s v="and a big fish just came out of nowhere"/>
    <s v="she"/>
    <s v="yellow"/>
    <s v="triangle"/>
    <s v="she's standing in a yellow triangle"/>
    <s v="and it looks like there are a lot more fish about to come by"/>
    <x v="47"/>
    <s v="she_yellow_triangle"/>
    <s v="S36_end"/>
    <s v="he/him 1"/>
    <s v="HT1"/>
    <s v="he/him 2"/>
    <s v="HT2"/>
    <s v="they/them 2"/>
    <s v="ST3"/>
    <s v="she/her 2"/>
    <s v="ST2"/>
    <s v="yellow"/>
    <s v="triangle"/>
    <s v="yellow"/>
    <s v="square"/>
    <s v="red"/>
    <s v="square"/>
    <s v="red"/>
    <s v="triangle"/>
  </r>
  <r>
    <x v="0"/>
    <x v="0"/>
    <s v="CR51"/>
    <s v="L01_CR51_S37"/>
    <x v="2"/>
    <s v="ST1"/>
    <s v="Jordan"/>
    <s v="C"/>
    <s v="they/them 1"/>
    <s v="HT3"/>
    <s v="Casey"/>
    <s v="E"/>
    <x v="34"/>
    <x v="12"/>
    <s v="CE"/>
    <x v="0"/>
    <s v="Jordan is looking for Casey"/>
    <s v="and it looks like it's about to rain "/>
    <s v="she"/>
    <s v="green"/>
    <s v="square"/>
    <s v="she's standing in a green square"/>
    <s v="and it's past time to get inside"/>
    <x v="48"/>
    <s v="she_green_square"/>
    <s v="S37_end"/>
    <s v="he/him 1"/>
    <s v="HT1"/>
    <s v="he/him 2"/>
    <s v="HT2"/>
    <s v="they/them 2"/>
    <s v="ST3"/>
    <s v="she/her 2"/>
    <s v="ST2"/>
    <s v="green"/>
    <s v="square"/>
    <s v="green"/>
    <s v="triangle"/>
    <s v="blue"/>
    <s v="triangle"/>
    <s v="blue"/>
    <s v="square"/>
  </r>
  <r>
    <x v="0"/>
    <x v="0"/>
    <s v="CR52"/>
    <s v="L01_CR52_S37"/>
    <x v="2"/>
    <s v="ST1"/>
    <s v="Jordan"/>
    <s v="C"/>
    <s v="they/them 1"/>
    <s v="HT3"/>
    <s v="Casey"/>
    <s v="E"/>
    <x v="34"/>
    <x v="12"/>
    <s v="CE"/>
    <x v="1"/>
    <s v="Casey is looking for Jordan"/>
    <s v="and it looks like it's about to rain "/>
    <s v="she"/>
    <s v="blue"/>
    <s v="triangle"/>
    <s v="she's standing in a blue triangle"/>
    <s v="and it's past time to get inside"/>
    <x v="49"/>
    <s v="she_blue_triangle"/>
    <s v="S37_end"/>
    <s v="he/him 1"/>
    <s v="HT1"/>
    <s v="he/him 2"/>
    <s v="HT2"/>
    <s v="they/them 2"/>
    <s v="ST3"/>
    <s v="she/her 2"/>
    <s v="ST2"/>
    <s v="blue"/>
    <s v="triangle"/>
    <s v="blue"/>
    <s v="square"/>
    <s v="green"/>
    <s v="square"/>
    <s v="green"/>
    <s v="triangle"/>
  </r>
  <r>
    <x v="0"/>
    <x v="0"/>
    <s v="CR53"/>
    <s v="L01_CR53_S41"/>
    <x v="2"/>
    <s v="ST1"/>
    <s v="Jordan"/>
    <s v="C"/>
    <s v="they/them 2"/>
    <s v="ST3"/>
    <s v="Jaime"/>
    <s v="F"/>
    <x v="35"/>
    <x v="13"/>
    <s v="CF"/>
    <x v="0"/>
    <s v="Jordan is reading to Jaime"/>
    <s v="and the story is almost over"/>
    <s v="she"/>
    <s v="yellow"/>
    <s v="square"/>
    <s v="she's standing in a yellow square"/>
    <s v="and it sounds like the story is a new favorite"/>
    <x v="50"/>
    <s v="she_yellow_square"/>
    <s v="S41_end"/>
    <s v="he/him 1"/>
    <s v="HT1"/>
    <s v="he/him 2"/>
    <s v="HT2"/>
    <s v="they/them 1"/>
    <s v="HT3"/>
    <s v="she/her 2"/>
    <s v="ST2"/>
    <s v="yellow"/>
    <s v="square"/>
    <s v="yellow"/>
    <s v="triangle"/>
    <s v="red"/>
    <s v="triangle"/>
    <s v="red"/>
    <s v="square"/>
  </r>
  <r>
    <x v="0"/>
    <x v="0"/>
    <s v="CR54"/>
    <s v="L01_CR54_S41"/>
    <x v="2"/>
    <s v="ST1"/>
    <s v="Jordan"/>
    <s v="C"/>
    <s v="they/them 2"/>
    <s v="ST3"/>
    <s v="Jaime"/>
    <s v="F"/>
    <x v="35"/>
    <x v="13"/>
    <s v="CF"/>
    <x v="1"/>
    <s v="Jaime is reading to Jordan"/>
    <s v="and the story is almost over"/>
    <s v="she"/>
    <s v="red"/>
    <s v="triangle"/>
    <s v="she's standing in a red triangle"/>
    <s v="and it sounds like the story is a new favorite"/>
    <x v="51"/>
    <s v="she_red_triangle"/>
    <s v="S41_end"/>
    <s v="he/him 1"/>
    <s v="HT1"/>
    <s v="he/him 2"/>
    <s v="HT2"/>
    <s v="they/them 1"/>
    <s v="HT3"/>
    <s v="she/her 2"/>
    <s v="ST2"/>
    <s v="red"/>
    <s v="triangle"/>
    <s v="red"/>
    <s v="square"/>
    <s v="yellow"/>
    <s v="square"/>
    <s v="yellow"/>
    <s v="triangle"/>
  </r>
  <r>
    <x v="0"/>
    <x v="0"/>
    <s v="CR55"/>
    <s v="L01_CR55_S42"/>
    <x v="2"/>
    <s v="ST1"/>
    <s v="Jordan"/>
    <s v="C"/>
    <s v="they/them 2"/>
    <s v="ST3"/>
    <s v="Jaime"/>
    <s v="F"/>
    <x v="36"/>
    <x v="13"/>
    <s v="CF"/>
    <x v="0"/>
    <s v="Jordan is sending a text to Jaime"/>
    <s v="as the battery is about to die"/>
    <s v="she"/>
    <s v="blue"/>
    <s v="square"/>
    <s v="she's standing in a blue square"/>
    <s v="but it looks like the text still sent"/>
    <x v="52"/>
    <s v="she_blue_square"/>
    <s v="S42_end"/>
    <s v="he/him 1"/>
    <s v="HT1"/>
    <s v="he/him 2"/>
    <s v="HT2"/>
    <s v="they/them 1"/>
    <s v="HT3"/>
    <s v="she/her 2"/>
    <s v="ST2"/>
    <s v="blue"/>
    <s v="square"/>
    <s v="blue"/>
    <s v="triangle"/>
    <s v="green"/>
    <s v="triangle"/>
    <s v="green"/>
    <s v="square"/>
  </r>
  <r>
    <x v="0"/>
    <x v="0"/>
    <s v="CR56"/>
    <s v="L01_CR56_S45"/>
    <x v="2"/>
    <s v="ST1"/>
    <s v="Jordan"/>
    <s v="C"/>
    <s v="they/them 2"/>
    <s v="ST3"/>
    <s v="Jaime"/>
    <s v="F"/>
    <x v="37"/>
    <x v="13"/>
    <s v="CF"/>
    <x v="1"/>
    <s v="Jaime is explaining the game to Jordan"/>
    <s v="since it's kind of complicated"/>
    <s v="she"/>
    <s v="green"/>
    <s v="triangle"/>
    <s v="she's standing in a green triangle"/>
    <s v="and it looks like the game will be fun"/>
    <x v="53"/>
    <s v="she_green_triangle"/>
    <s v="S45_end"/>
    <s v="he/him 1"/>
    <s v="HT1"/>
    <s v="he/him 2"/>
    <s v="HT2"/>
    <s v="they/them 1"/>
    <s v="HT3"/>
    <s v="she/her 2"/>
    <s v="ST2"/>
    <s v="green"/>
    <s v="triangle"/>
    <s v="green"/>
    <s v="square"/>
    <s v="blue"/>
    <s v="square"/>
    <s v="blue"/>
    <s v="triangle"/>
  </r>
  <r>
    <x v="0"/>
    <x v="0"/>
    <s v="CR57"/>
    <s v="L01_CR57_S55"/>
    <x v="3"/>
    <s v="ST2"/>
    <s v="Taylor"/>
    <s v="D"/>
    <s v="they/them 1"/>
    <s v="HT3"/>
    <s v="Casey"/>
    <s v="E"/>
    <x v="38"/>
    <x v="14"/>
    <s v="DE"/>
    <x v="0"/>
    <s v="Taylor is holding a spot for Casey"/>
    <s v="because the line is moving slowly"/>
    <s v="she"/>
    <s v="red"/>
    <s v="square"/>
    <s v="she's standing in a red square"/>
    <s v="and the day keeps getting hotter"/>
    <x v="54"/>
    <s v="she_red_square"/>
    <s v="S55_end"/>
    <s v="he/him 1"/>
    <s v="HT1"/>
    <s v="he/him 2"/>
    <s v="HT2"/>
    <s v="they/them 2"/>
    <s v="ST3"/>
    <s v="she/her 1"/>
    <s v="ST1"/>
    <s v="red"/>
    <s v="square"/>
    <s v="red"/>
    <s v="triangle"/>
    <s v="yellow"/>
    <s v="triangle"/>
    <s v="yellow"/>
    <s v="square"/>
  </r>
  <r>
    <x v="0"/>
    <x v="0"/>
    <s v="CR58"/>
    <s v="L01_CR58_S51"/>
    <x v="3"/>
    <s v="ST2"/>
    <s v="Taylor"/>
    <s v="D"/>
    <s v="they/them 1"/>
    <s v="HT3"/>
    <s v="Casey"/>
    <s v="E"/>
    <x v="39"/>
    <x v="14"/>
    <s v="DE"/>
    <x v="1"/>
    <s v="Casey is starting a video call with Taylor"/>
    <s v="but the connection is kind of slow"/>
    <s v="she"/>
    <s v="yellow"/>
    <s v="triangle"/>
    <s v="she's standing in a yellow triangle"/>
    <s v="and it's great to see each other "/>
    <x v="55"/>
    <s v="she_yellow_triangle"/>
    <s v="S51_end"/>
    <s v="he/him 1"/>
    <s v="HT1"/>
    <s v="he/him 2"/>
    <s v="HT2"/>
    <s v="they/them 2"/>
    <s v="ST3"/>
    <s v="she/her 1"/>
    <s v="ST1"/>
    <s v="yellow"/>
    <s v="triangle"/>
    <s v="yellow"/>
    <s v="square"/>
    <s v="red"/>
    <s v="square"/>
    <s v="red"/>
    <s v="triangle"/>
  </r>
  <r>
    <x v="0"/>
    <x v="0"/>
    <s v="CR59"/>
    <s v="L01_CR59_S52"/>
    <x v="3"/>
    <s v="ST2"/>
    <s v="Taylor"/>
    <s v="D"/>
    <s v="they/them 1"/>
    <s v="HT3"/>
    <s v="Casey"/>
    <s v="E"/>
    <x v="40"/>
    <x v="14"/>
    <s v="DE"/>
    <x v="0"/>
    <s v="Taylor is passing a blanket to Casey"/>
    <s v="because the room is cold"/>
    <s v="she"/>
    <s v="green"/>
    <s v="square"/>
    <s v="she's standing in a green square"/>
    <s v="and everyone is comfortable now"/>
    <x v="56"/>
    <s v="she_green_square"/>
    <s v="S52_end"/>
    <s v="he/him 1"/>
    <s v="HT1"/>
    <s v="he/him 2"/>
    <s v="HT2"/>
    <s v="they/them 2"/>
    <s v="ST3"/>
    <s v="she/her 1"/>
    <s v="ST1"/>
    <s v="green"/>
    <s v="square"/>
    <s v="green"/>
    <s v="triangle"/>
    <s v="blue"/>
    <s v="triangle"/>
    <s v="blue"/>
    <s v="square"/>
  </r>
  <r>
    <x v="0"/>
    <x v="0"/>
    <s v="CR60"/>
    <s v="L01_CR60_S52"/>
    <x v="3"/>
    <s v="ST2"/>
    <s v="Taylor"/>
    <s v="D"/>
    <s v="they/them 1"/>
    <s v="HT3"/>
    <s v="Casey"/>
    <s v="E"/>
    <x v="40"/>
    <x v="14"/>
    <s v="DE"/>
    <x v="1"/>
    <s v="Casey is passing a blanket to Taylor"/>
    <s v="because the room is cold"/>
    <s v="she"/>
    <s v="blue"/>
    <s v="triangle"/>
    <s v="she's standing in a blue triangle"/>
    <s v="and everyone is comfortable now"/>
    <x v="57"/>
    <s v="she_blue_triangle"/>
    <s v="S52_end"/>
    <s v="he/him 1"/>
    <s v="HT1"/>
    <s v="he/him 2"/>
    <s v="HT2"/>
    <s v="they/them 2"/>
    <s v="ST3"/>
    <s v="she/her 1"/>
    <s v="ST1"/>
    <s v="blue"/>
    <s v="triangle"/>
    <s v="blue"/>
    <s v="square"/>
    <s v="green"/>
    <s v="square"/>
    <s v="green"/>
    <s v="triangle"/>
  </r>
  <r>
    <x v="0"/>
    <x v="0"/>
    <s v="CR61"/>
    <s v="L01_CR61_S60"/>
    <x v="3"/>
    <s v="ST2"/>
    <s v="Taylor"/>
    <s v="D"/>
    <s v="they/them 2"/>
    <s v="ST3"/>
    <s v="Jaime"/>
    <s v="F"/>
    <x v="41"/>
    <x v="15"/>
    <s v="DF"/>
    <x v="0"/>
    <s v="Taylor is hiking along the trail with Jaime"/>
    <s v="and the leaves are starting to turn"/>
    <s v="she"/>
    <s v="yellow"/>
    <s v="square"/>
    <s v="she's standing in a yellow square"/>
    <s v="and the top of the mountain isn't much further"/>
    <x v="58"/>
    <s v="she_yellow_square"/>
    <s v="S60_end"/>
    <s v="he/him 1"/>
    <s v="HT1"/>
    <s v="he/him 2"/>
    <s v="HT2"/>
    <s v="they/them 1"/>
    <s v="HT3"/>
    <s v="she/her 1"/>
    <s v="ST1"/>
    <s v="yellow"/>
    <s v="square"/>
    <s v="yellow"/>
    <s v="triangle"/>
    <s v="red"/>
    <s v="triangle"/>
    <s v="red"/>
    <s v="square"/>
  </r>
  <r>
    <x v="0"/>
    <x v="0"/>
    <s v="CR62"/>
    <s v="L01_CR62_S56"/>
    <x v="3"/>
    <s v="ST2"/>
    <s v="Taylor"/>
    <s v="D"/>
    <s v="they/them 2"/>
    <s v="ST3"/>
    <s v="Jaime"/>
    <s v="F"/>
    <x v="42"/>
    <x v="15"/>
    <s v="DF"/>
    <x v="1"/>
    <s v="Jaime is carrying a box for Taylor"/>
    <s v="since it's very heavy"/>
    <s v="she"/>
    <s v="red"/>
    <s v="triangle"/>
    <s v="she's standing in a red triangle"/>
    <s v="but there's not much left to move "/>
    <x v="59"/>
    <s v="she_red_triangle"/>
    <s v="S56_end"/>
    <s v="he/him 1"/>
    <s v="HT1"/>
    <s v="he/him 2"/>
    <s v="HT2"/>
    <s v="they/them 1"/>
    <s v="HT3"/>
    <s v="she/her 1"/>
    <s v="ST1"/>
    <s v="red"/>
    <s v="triangle"/>
    <s v="red"/>
    <s v="square"/>
    <s v="yellow"/>
    <s v="square"/>
    <s v="yellow"/>
    <s v="triangle"/>
  </r>
  <r>
    <x v="0"/>
    <x v="0"/>
    <s v="CR63"/>
    <s v="L01_CR63_S57"/>
    <x v="3"/>
    <s v="ST2"/>
    <s v="Taylor"/>
    <s v="D"/>
    <s v="they/them 2"/>
    <s v="ST3"/>
    <s v="Jaime"/>
    <s v="F"/>
    <x v="43"/>
    <x v="15"/>
    <s v="DF"/>
    <x v="0"/>
    <s v="Taylor is giving directions to Jaime"/>
    <s v="and the traffic is starting to clear"/>
    <s v="she"/>
    <s v="blue"/>
    <s v="square"/>
    <s v="she's standing in a blue square"/>
    <s v="and it looks like the rest of the trip will be easy"/>
    <x v="60"/>
    <s v="she_blue_square"/>
    <s v="S57_end"/>
    <s v="he/him 1"/>
    <s v="HT1"/>
    <s v="he/him 2"/>
    <s v="HT2"/>
    <s v="they/them 1"/>
    <s v="HT3"/>
    <s v="she/her 1"/>
    <s v="ST1"/>
    <s v="blue"/>
    <s v="square"/>
    <s v="blue"/>
    <s v="triangle"/>
    <s v="green"/>
    <s v="triangle"/>
    <s v="green"/>
    <s v="square"/>
  </r>
  <r>
    <x v="0"/>
    <x v="0"/>
    <s v="CR64"/>
    <s v="L01_CR64_S57"/>
    <x v="3"/>
    <s v="ST2"/>
    <s v="Taylor"/>
    <s v="D"/>
    <s v="they/them 2"/>
    <s v="ST3"/>
    <s v="Jaime"/>
    <s v="F"/>
    <x v="43"/>
    <x v="15"/>
    <s v="DF"/>
    <x v="1"/>
    <s v="Jaime is giving directions to Taylor"/>
    <s v="and the traffic is starting to clear"/>
    <s v="she"/>
    <s v="green"/>
    <s v="triangle"/>
    <s v="she's standing in a green triangle"/>
    <s v="and it looks like the rest of the trip will be easy"/>
    <x v="61"/>
    <s v="she_green_triangle"/>
    <s v="S57_end"/>
    <s v="he/him 1"/>
    <s v="HT1"/>
    <s v="he/him 2"/>
    <s v="HT2"/>
    <s v="they/them 1"/>
    <s v="HT3"/>
    <s v="she/her 1"/>
    <s v="ST1"/>
    <s v="green"/>
    <s v="triangle"/>
    <s v="green"/>
    <s v="square"/>
    <s v="blue"/>
    <s v="square"/>
    <s v="blue"/>
    <s v="triangle"/>
  </r>
  <r>
    <x v="0"/>
    <x v="0"/>
    <s v="CR65"/>
    <s v="L01_CR65_S23"/>
    <x v="4"/>
    <s v="HT3"/>
    <s v="Casey"/>
    <s v="E"/>
    <s v="he/him 1"/>
    <s v="HT1"/>
    <s v="Alex"/>
    <s v="A"/>
    <x v="44"/>
    <x v="16"/>
    <s v="AE"/>
    <x v="0"/>
    <s v="Alex is talking to Casey"/>
    <s v="while a spotlight is shining overhead"/>
    <s v="they"/>
    <s v="red"/>
    <s v="square"/>
    <s v="they're standing in a red square"/>
    <s v="and it looks like rehearsal just started"/>
    <x v="62"/>
    <s v="they_red_square"/>
    <s v="S23_end"/>
    <s v="she/her 1"/>
    <s v="ST1"/>
    <s v="she/her 2"/>
    <s v="ST2"/>
    <s v="he/him 2"/>
    <s v="HT2"/>
    <s v="they/them 2"/>
    <s v="ST3"/>
    <s v="red"/>
    <s v="square"/>
    <s v="red"/>
    <s v="triangle"/>
    <s v="yellow"/>
    <s v="triangle"/>
    <s v="yellow"/>
    <s v="square"/>
  </r>
  <r>
    <x v="0"/>
    <x v="0"/>
    <s v="CR66"/>
    <s v="L01_CR66_S25"/>
    <x v="4"/>
    <s v="HT3"/>
    <s v="Casey"/>
    <s v="E"/>
    <s v="he/him 1"/>
    <s v="HT1"/>
    <s v="Alex"/>
    <s v="A"/>
    <x v="13"/>
    <x v="16"/>
    <s v="AE"/>
    <x v="1"/>
    <s v="Casey is dancing with Alex"/>
    <s v="while a pinata is hanging overhead"/>
    <s v="they"/>
    <s v="yellow"/>
    <s v="triangle"/>
    <s v="they're standing in a yellow triangle"/>
    <s v="and everyone at the party is having fun"/>
    <x v="63"/>
    <s v="they_yellow_triangle"/>
    <s v="S25_end"/>
    <s v="she/her 1"/>
    <s v="ST1"/>
    <s v="she/her 2"/>
    <s v="ST2"/>
    <s v="he/him 2"/>
    <s v="HT2"/>
    <s v="they/them 2"/>
    <s v="ST3"/>
    <s v="yellow"/>
    <s v="triangle"/>
    <s v="yellow"/>
    <s v="square"/>
    <s v="red"/>
    <s v="square"/>
    <s v="red"/>
    <s v="triangle"/>
  </r>
  <r>
    <x v="0"/>
    <x v="0"/>
    <s v="CR67"/>
    <s v="L01_CR67_S24"/>
    <x v="4"/>
    <s v="HT3"/>
    <s v="Casey"/>
    <s v="E"/>
    <s v="he/him 1"/>
    <s v="HT1"/>
    <s v="Alex"/>
    <s v="A"/>
    <x v="45"/>
    <x v="16"/>
    <s v="AE"/>
    <x v="0"/>
    <s v="Alex is skiing with Casey"/>
    <s v="and snow is falling from the sky"/>
    <s v="they"/>
    <s v="green"/>
    <s v="square"/>
    <s v="they're standing in a green square"/>
    <s v="and it looks like everyone might be cold"/>
    <x v="64"/>
    <s v="they_green_square"/>
    <s v="S24_end"/>
    <s v="she/her 1"/>
    <s v="ST1"/>
    <s v="she/her 2"/>
    <s v="ST2"/>
    <s v="he/him 2"/>
    <s v="HT2"/>
    <s v="they/them 2"/>
    <s v="ST3"/>
    <s v="green"/>
    <s v="square"/>
    <s v="green"/>
    <s v="triangle"/>
    <s v="blue"/>
    <s v="triangle"/>
    <s v="blue"/>
    <s v="square"/>
  </r>
  <r>
    <x v="0"/>
    <x v="0"/>
    <s v="CR68"/>
    <s v="L01_CR68_S24"/>
    <x v="4"/>
    <s v="HT3"/>
    <s v="Casey"/>
    <s v="E"/>
    <s v="he/him 1"/>
    <s v="HT1"/>
    <s v="Alex"/>
    <s v="A"/>
    <x v="45"/>
    <x v="16"/>
    <s v="AE"/>
    <x v="1"/>
    <s v="Casey is skiing with Alex"/>
    <s v="and snow is falling from the sky"/>
    <s v="they"/>
    <s v="blue"/>
    <s v="triangle"/>
    <s v="they're standing in a blue triangle"/>
    <s v="and it looks like everyone might be cold"/>
    <x v="65"/>
    <s v="they_blue_triangle"/>
    <s v="S24_end"/>
    <s v="she/her 1"/>
    <s v="ST1"/>
    <s v="she/her 2"/>
    <s v="ST2"/>
    <s v="he/him 2"/>
    <s v="HT2"/>
    <s v="they/them 2"/>
    <s v="ST3"/>
    <s v="blue"/>
    <s v="triangle"/>
    <s v="blue"/>
    <s v="square"/>
    <s v="green"/>
    <s v="square"/>
    <s v="green"/>
    <s v="triangle"/>
  </r>
  <r>
    <x v="0"/>
    <x v="0"/>
    <s v="CR69"/>
    <s v="L01_CR69_S33"/>
    <x v="4"/>
    <s v="HT3"/>
    <s v="Casey"/>
    <s v="E"/>
    <s v="he/him 2"/>
    <s v="HT2"/>
    <s v="Sam"/>
    <s v="B"/>
    <x v="46"/>
    <x v="17"/>
    <s v="BE"/>
    <x v="0"/>
    <s v="Sam is calling Casey"/>
    <s v="while a cat is walking by"/>
    <s v="they"/>
    <s v="yellow"/>
    <s v="square"/>
    <s v="they're standing in a yellow square"/>
    <s v="and it looks like the cat is very friendly"/>
    <x v="66"/>
    <s v="they_yellow_square"/>
    <s v="S33_end"/>
    <s v="she/her 1"/>
    <s v="ST1"/>
    <s v="she/her 2"/>
    <s v="ST2"/>
    <s v="he/him 1"/>
    <s v="HT1"/>
    <s v="they/them 2"/>
    <s v="ST3"/>
    <s v="yellow"/>
    <s v="square"/>
    <s v="yellow"/>
    <s v="triangle"/>
    <s v="red"/>
    <s v="triangle"/>
    <s v="red"/>
    <s v="square"/>
  </r>
  <r>
    <x v="0"/>
    <x v="0"/>
    <s v="CR70"/>
    <s v="L01_CR70_S35"/>
    <x v="4"/>
    <s v="HT3"/>
    <s v="Casey"/>
    <s v="E"/>
    <s v="he/him 2"/>
    <s v="HT2"/>
    <s v="Sam"/>
    <s v="B"/>
    <x v="18"/>
    <x v="17"/>
    <s v="BE"/>
    <x v="1"/>
    <s v="Casey is swimming towards Sam"/>
    <s v="and a goose is swimming nearby"/>
    <s v="they"/>
    <s v="red"/>
    <s v="triangle"/>
    <s v="they're standing in a red triangle"/>
    <s v="and it is a beautiful sunny day"/>
    <x v="24"/>
    <s v="they_red_triangle"/>
    <s v="S35_end"/>
    <s v="she/her 1"/>
    <s v="ST1"/>
    <s v="she/her 2"/>
    <s v="ST2"/>
    <s v="he/him 1"/>
    <s v="HT1"/>
    <s v="they/them 2"/>
    <s v="ST3"/>
    <s v="red"/>
    <s v="triangle"/>
    <s v="red"/>
    <s v="square"/>
    <s v="yellow"/>
    <s v="square"/>
    <s v="yellow"/>
    <s v="triangle"/>
  </r>
  <r>
    <x v="0"/>
    <x v="0"/>
    <s v="CR71"/>
    <s v="L01_CR71_S34"/>
    <x v="4"/>
    <s v="HT3"/>
    <s v="Casey"/>
    <s v="E"/>
    <s v="he/him 2"/>
    <s v="HT2"/>
    <s v="Sam"/>
    <s v="B"/>
    <x v="47"/>
    <x v="17"/>
    <s v="BE"/>
    <x v="0"/>
    <s v="Sam is buying a gift for Casey"/>
    <s v="but it is almost lunchtime"/>
    <s v="they"/>
    <s v="blue"/>
    <s v="square"/>
    <s v="they're standing in a blue square"/>
    <s v="and there might not be a chance to buy the gift today"/>
    <x v="67"/>
    <s v="they_blue_square"/>
    <s v="S34_end"/>
    <s v="she/her 1"/>
    <s v="ST1"/>
    <s v="she/her 2"/>
    <s v="ST2"/>
    <s v="he/him 1"/>
    <s v="HT1"/>
    <s v="they/them 2"/>
    <s v="ST3"/>
    <s v="blue"/>
    <s v="square"/>
    <s v="blue"/>
    <s v="triangle"/>
    <s v="green"/>
    <s v="triangle"/>
    <s v="green"/>
    <s v="square"/>
  </r>
  <r>
    <x v="0"/>
    <x v="0"/>
    <s v="CR72"/>
    <s v="L01_CR72_S34"/>
    <x v="4"/>
    <s v="HT3"/>
    <s v="Casey"/>
    <s v="E"/>
    <s v="he/him 2"/>
    <s v="HT2"/>
    <s v="Sam"/>
    <s v="B"/>
    <x v="47"/>
    <x v="17"/>
    <s v="BE"/>
    <x v="1"/>
    <s v="Casey is buying a gift for Sam"/>
    <s v="but it is almost lunchtime"/>
    <s v="they"/>
    <s v="green"/>
    <s v="triangle"/>
    <s v="they're standing in a green triangle"/>
    <s v="and there might not be a chance to buy the gift today"/>
    <x v="68"/>
    <s v="they_green_triangle"/>
    <s v="S34_end"/>
    <s v="she/her 1"/>
    <s v="ST1"/>
    <s v="she/her 2"/>
    <s v="ST2"/>
    <s v="he/him 1"/>
    <s v="HT1"/>
    <s v="they/them 2"/>
    <s v="ST3"/>
    <s v="green"/>
    <s v="triangle"/>
    <s v="green"/>
    <s v="square"/>
    <s v="blue"/>
    <s v="square"/>
    <s v="blue"/>
    <s v="triangle"/>
  </r>
  <r>
    <x v="0"/>
    <x v="0"/>
    <s v="CR73"/>
    <s v="L01_CR73_S10"/>
    <x v="5"/>
    <s v="ST3"/>
    <s v="Jaime"/>
    <s v="F"/>
    <s v="he/him 1"/>
    <s v="HT1"/>
    <s v="Alex"/>
    <s v="A"/>
    <x v="15"/>
    <x v="18"/>
    <s v="AF"/>
    <x v="0"/>
    <s v="Alex is floating over to Jaime"/>
    <s v="while an airplane is flying overhead"/>
    <s v="they"/>
    <s v="red"/>
    <s v="square"/>
    <s v="they're standing in a red square"/>
    <s v="and it looks like everyone needs more sunscreen"/>
    <x v="69"/>
    <s v="they_red_square"/>
    <s v="S10_end"/>
    <s v="she/her 1"/>
    <s v="ST1"/>
    <s v="she/her 2"/>
    <s v="ST2"/>
    <s v="he/him 2"/>
    <s v="HT2"/>
    <s v="they/them 1"/>
    <s v="HT3"/>
    <s v="red"/>
    <s v="square"/>
    <s v="red"/>
    <s v="triangle"/>
    <s v="yellow"/>
    <s v="triangle"/>
    <s v="yellow"/>
    <s v="square"/>
  </r>
  <r>
    <x v="0"/>
    <x v="0"/>
    <s v="CR74"/>
    <s v="L01_CR74_S08"/>
    <x v="5"/>
    <s v="ST3"/>
    <s v="Jaime"/>
    <s v="F"/>
    <s v="he/him 1"/>
    <s v="HT1"/>
    <s v="Alex"/>
    <s v="A"/>
    <x v="48"/>
    <x v="18"/>
    <s v="AF"/>
    <x v="1"/>
    <s v="Jaime is taking a picture of Alex"/>
    <s v="next to the Eiffel Tower"/>
    <s v="they"/>
    <s v="yellow"/>
    <s v="triangle"/>
    <s v="they're standing in a yellow triangle"/>
    <s v="and the tower is lit up at night"/>
    <x v="70"/>
    <s v="they_yellow_triangle"/>
    <s v="S08_end"/>
    <s v="she/her 1"/>
    <s v="ST1"/>
    <s v="she/her 2"/>
    <s v="ST2"/>
    <s v="he/him 2"/>
    <s v="HT2"/>
    <s v="they/them 1"/>
    <s v="HT3"/>
    <s v="yellow"/>
    <s v="triangle"/>
    <s v="yellow"/>
    <s v="square"/>
    <s v="red"/>
    <s v="square"/>
    <s v="red"/>
    <s v="triangle"/>
  </r>
  <r>
    <x v="0"/>
    <x v="0"/>
    <s v="CR75"/>
    <s v="L01_CR75_S09"/>
    <x v="5"/>
    <s v="ST3"/>
    <s v="Jaime"/>
    <s v="F"/>
    <s v="he/him 1"/>
    <s v="HT1"/>
    <s v="Alex"/>
    <s v="A"/>
    <x v="49"/>
    <x v="18"/>
    <s v="AF"/>
    <x v="0"/>
    <s v="Alex is playing golf with Jaime"/>
    <s v="as the sun is shining overhead"/>
    <s v="they"/>
    <s v="green"/>
    <s v="square"/>
    <s v="they're standing in a green square"/>
    <s v="and the grass is very green"/>
    <x v="71"/>
    <s v="they_green_square"/>
    <s v="S09_end"/>
    <s v="she/her 1"/>
    <s v="ST1"/>
    <s v="she/her 2"/>
    <s v="ST2"/>
    <s v="he/him 2"/>
    <s v="HT2"/>
    <s v="they/them 1"/>
    <s v="HT3"/>
    <s v="green"/>
    <s v="square"/>
    <s v="green"/>
    <s v="triangle"/>
    <s v="blue"/>
    <s v="triangle"/>
    <s v="blue"/>
    <s v="square"/>
  </r>
  <r>
    <x v="0"/>
    <x v="0"/>
    <s v="CR76"/>
    <s v="L01_CR76_S09"/>
    <x v="5"/>
    <s v="ST3"/>
    <s v="Jaime"/>
    <s v="F"/>
    <s v="he/him 1"/>
    <s v="HT1"/>
    <s v="Alex"/>
    <s v="A"/>
    <x v="49"/>
    <x v="18"/>
    <s v="AF"/>
    <x v="1"/>
    <s v="Jaime is playing golf with Alex"/>
    <s v="as the sun is shining overhead"/>
    <s v="they"/>
    <s v="blue"/>
    <s v="triangle"/>
    <s v="they're standing in a blue triangle"/>
    <s v="and the grass is very green"/>
    <x v="72"/>
    <s v="they_blue_triangle"/>
    <s v="S09_end"/>
    <s v="she/her 1"/>
    <s v="ST1"/>
    <s v="she/her 2"/>
    <s v="ST2"/>
    <s v="he/him 2"/>
    <s v="HT2"/>
    <s v="they/them 1"/>
    <s v="HT3"/>
    <s v="blue"/>
    <s v="triangle"/>
    <s v="blue"/>
    <s v="square"/>
    <s v="green"/>
    <s v="square"/>
    <s v="green"/>
    <s v="triangle"/>
  </r>
  <r>
    <x v="0"/>
    <x v="0"/>
    <s v="CR77"/>
    <s v="L01_CR77_S48"/>
    <x v="5"/>
    <s v="ST3"/>
    <s v="Jaime"/>
    <s v="F"/>
    <s v="he/him 2"/>
    <s v="HT2"/>
    <s v="Sam"/>
    <s v="B"/>
    <x v="50"/>
    <x v="19"/>
    <s v="BF"/>
    <x v="0"/>
    <s v="Sam is playing a video game with Jaime"/>
    <s v="and it's starting to get late"/>
    <s v="they"/>
    <s v="yellow"/>
    <s v="square"/>
    <s v="they're standing in a yellow square"/>
    <s v="but the final level hasn't been beaten yet"/>
    <x v="73"/>
    <s v="they_yellow_square"/>
    <s v="S48_end"/>
    <s v="she/her 1"/>
    <s v="ST1"/>
    <s v="she/her 2"/>
    <s v="ST2"/>
    <s v="he/him 1"/>
    <s v="HT1"/>
    <s v="they/them 1"/>
    <s v="HT3"/>
    <s v="yellow"/>
    <s v="square"/>
    <s v="yellow"/>
    <s v="triangle"/>
    <s v="red"/>
    <s v="triangle"/>
    <s v="red"/>
    <s v="square"/>
  </r>
  <r>
    <x v="0"/>
    <x v="0"/>
    <s v="CR78"/>
    <s v="L01_CR78_S50"/>
    <x v="5"/>
    <s v="ST3"/>
    <s v="Jaime"/>
    <s v="F"/>
    <s v="he/him 2"/>
    <s v="HT2"/>
    <s v="Sam"/>
    <s v="B"/>
    <x v="22"/>
    <x v="19"/>
    <s v="BF"/>
    <x v="1"/>
    <s v="Jaime is throwing the ball to Sam"/>
    <s v="while the dog is getting excited"/>
    <s v="they"/>
    <s v="red"/>
    <s v="triangle"/>
    <s v="they're standing in a red triangle"/>
    <s v="and the dog caught the ball instead"/>
    <x v="74"/>
    <s v="they_red_triangle"/>
    <s v="S50_end"/>
    <s v="she/her 1"/>
    <s v="ST1"/>
    <s v="she/her 2"/>
    <s v="ST2"/>
    <s v="he/him 1"/>
    <s v="HT1"/>
    <s v="they/them 1"/>
    <s v="HT3"/>
    <s v="red"/>
    <s v="triangle"/>
    <s v="red"/>
    <s v="square"/>
    <s v="yellow"/>
    <s v="square"/>
    <s v="yellow"/>
    <s v="triangle"/>
  </r>
  <r>
    <x v="0"/>
    <x v="0"/>
    <s v="CR79"/>
    <s v="L01_CR79_S49"/>
    <x v="5"/>
    <s v="ST3"/>
    <s v="Jaime"/>
    <s v="F"/>
    <s v="he/him 2"/>
    <s v="HT2"/>
    <s v="Sam"/>
    <s v="B"/>
    <x v="51"/>
    <x v="19"/>
    <s v="BF"/>
    <x v="0"/>
    <s v="Sam is whispering to Jaime"/>
    <s v="as the movie is starting"/>
    <s v="they"/>
    <s v="blue"/>
    <s v="square"/>
    <s v="they're standing in a blue square"/>
    <s v="and everyone is quieting down"/>
    <x v="75"/>
    <s v="they_blue_square"/>
    <s v="S49_end"/>
    <s v="she/her 1"/>
    <s v="ST1"/>
    <s v="she/her 2"/>
    <s v="ST2"/>
    <s v="he/him 1"/>
    <s v="HT1"/>
    <s v="they/them 1"/>
    <s v="HT3"/>
    <s v="blue"/>
    <s v="square"/>
    <s v="blue"/>
    <s v="triangle"/>
    <s v="green"/>
    <s v="triangle"/>
    <s v="green"/>
    <s v="square"/>
  </r>
  <r>
    <x v="0"/>
    <x v="0"/>
    <s v="CR80"/>
    <s v="L01_CR80_S49"/>
    <x v="5"/>
    <s v="ST3"/>
    <s v="Jaime"/>
    <s v="F"/>
    <s v="he/him 2"/>
    <s v="HT2"/>
    <s v="Sam"/>
    <s v="B"/>
    <x v="51"/>
    <x v="19"/>
    <s v="BF"/>
    <x v="1"/>
    <s v="Jaime is whispering to Sam"/>
    <s v="as the movie is starting"/>
    <s v="they"/>
    <s v="green"/>
    <s v="triangle"/>
    <s v="they're standing in a green triangle"/>
    <s v="and everyone is quieting down"/>
    <x v="76"/>
    <s v="they_green_triangle"/>
    <s v="S49_end"/>
    <s v="she/her 1"/>
    <s v="ST1"/>
    <s v="she/her 2"/>
    <s v="ST2"/>
    <s v="he/him 1"/>
    <s v="HT1"/>
    <s v="they/them 1"/>
    <s v="HT3"/>
    <s v="green"/>
    <s v="triangle"/>
    <s v="green"/>
    <s v="square"/>
    <s v="blue"/>
    <s v="square"/>
    <s v="blue"/>
    <s v="triangle"/>
  </r>
  <r>
    <x v="0"/>
    <x v="0"/>
    <s v="CR81"/>
    <s v="L01_CR81_S40"/>
    <x v="4"/>
    <s v="HT3"/>
    <s v="Casey"/>
    <s v="E"/>
    <s v="she/her 1"/>
    <s v="ST1"/>
    <s v="Jordan"/>
    <s v="C"/>
    <x v="32"/>
    <x v="20"/>
    <s v="CE"/>
    <x v="0"/>
    <s v="Jordan is bringing a coffee to Casey"/>
    <s v="since it's very early in the morning"/>
    <s v="they"/>
    <s v="red"/>
    <s v="square"/>
    <s v="they're standing in a red square"/>
    <s v="and it looks like it's almost 6am"/>
    <x v="77"/>
    <s v="they_red_square"/>
    <s v="S40_end"/>
    <s v="he/him 1"/>
    <s v="HT1"/>
    <s v="he/him 2"/>
    <s v="HT2"/>
    <s v="she/her 2"/>
    <s v="ST2"/>
    <s v="they/them 2"/>
    <s v="ST3"/>
    <s v="red"/>
    <s v="square"/>
    <s v="red"/>
    <s v="triangle"/>
    <s v="yellow"/>
    <s v="triangle"/>
    <s v="yellow"/>
    <s v="square"/>
  </r>
  <r>
    <x v="0"/>
    <x v="0"/>
    <s v="CR82"/>
    <s v="L01_CR82_S38"/>
    <x v="4"/>
    <s v="HT3"/>
    <s v="Casey"/>
    <s v="E"/>
    <s v="she/her 1"/>
    <s v="ST1"/>
    <s v="Jordan"/>
    <s v="C"/>
    <x v="52"/>
    <x v="20"/>
    <s v="CE"/>
    <x v="1"/>
    <s v="Casey is exercising with Jordan"/>
    <s v="and the time is going by really fast"/>
    <s v="they"/>
    <s v="yellow"/>
    <s v="triangle"/>
    <s v="they're standing in a yellow triangle"/>
    <s v="but the gym is about to close"/>
    <x v="78"/>
    <s v="they_yellow_triangle"/>
    <s v="S38_end"/>
    <s v="he/him 1"/>
    <s v="HT1"/>
    <s v="he/him 2"/>
    <s v="HT2"/>
    <s v="she/her 2"/>
    <s v="ST2"/>
    <s v="they/them 2"/>
    <s v="ST3"/>
    <s v="yellow"/>
    <s v="triangle"/>
    <s v="yellow"/>
    <s v="square"/>
    <s v="red"/>
    <s v="square"/>
    <s v="red"/>
    <s v="triangle"/>
  </r>
  <r>
    <x v="0"/>
    <x v="0"/>
    <s v="CR83"/>
    <s v="L01_CR83_S39"/>
    <x v="4"/>
    <s v="HT3"/>
    <s v="Casey"/>
    <s v="E"/>
    <s v="she/her 1"/>
    <s v="ST1"/>
    <s v="Jordan"/>
    <s v="C"/>
    <x v="53"/>
    <x v="20"/>
    <s v="CE"/>
    <x v="0"/>
    <s v="Jordan is taking a selfie with Casey"/>
    <s v="and the room is kind of dark"/>
    <s v="they"/>
    <s v="green"/>
    <s v="square"/>
    <s v="they're standing in a green square"/>
    <s v="but the picture is coming out ok"/>
    <x v="79"/>
    <s v="they_green_square"/>
    <s v="S39_end"/>
    <s v="he/him 1"/>
    <s v="HT1"/>
    <s v="he/him 2"/>
    <s v="HT2"/>
    <s v="she/her 2"/>
    <s v="ST2"/>
    <s v="they/them 2"/>
    <s v="ST3"/>
    <s v="green"/>
    <s v="square"/>
    <s v="green"/>
    <s v="triangle"/>
    <s v="blue"/>
    <s v="triangle"/>
    <s v="blue"/>
    <s v="square"/>
  </r>
  <r>
    <x v="0"/>
    <x v="0"/>
    <s v="CR84"/>
    <s v="L01_CR84_S39"/>
    <x v="4"/>
    <s v="HT3"/>
    <s v="Casey"/>
    <s v="E"/>
    <s v="she/her 1"/>
    <s v="ST1"/>
    <s v="Jordan"/>
    <s v="C"/>
    <x v="53"/>
    <x v="20"/>
    <s v="CE"/>
    <x v="1"/>
    <s v="Casey is taking a selfie with Jordan"/>
    <s v="and the room is kind of dark"/>
    <s v="they"/>
    <s v="blue"/>
    <s v="triangle"/>
    <s v="they're standing in a blue triangle"/>
    <s v="but the picture is coming out ok"/>
    <x v="80"/>
    <s v="they_blue_triangle"/>
    <s v="S39_end"/>
    <s v="he/him 1"/>
    <s v="HT1"/>
    <s v="he/him 2"/>
    <s v="HT2"/>
    <s v="she/her 2"/>
    <s v="ST2"/>
    <s v="they/them 2"/>
    <s v="ST3"/>
    <s v="blue"/>
    <s v="triangle"/>
    <s v="blue"/>
    <s v="square"/>
    <s v="green"/>
    <s v="square"/>
    <s v="green"/>
    <s v="triangle"/>
  </r>
  <r>
    <x v="0"/>
    <x v="0"/>
    <s v="CR85"/>
    <s v="L01_CR85_S55"/>
    <x v="4"/>
    <s v="HT3"/>
    <s v="Casey"/>
    <s v="E"/>
    <s v="she/her 2"/>
    <s v="ST2"/>
    <s v="Taylor"/>
    <s v="D"/>
    <x v="38"/>
    <x v="21"/>
    <s v="DE"/>
    <x v="0"/>
    <s v="Taylor is holding a spot for Casey"/>
    <s v="because the line is moving slowly"/>
    <s v="they"/>
    <s v="yellow"/>
    <s v="square"/>
    <s v="they're standing in a yellow square"/>
    <s v="and the day keeps getting hotter"/>
    <x v="81"/>
    <s v="they_yellow_square"/>
    <s v="S55_end"/>
    <s v="he/him 1"/>
    <s v="HT1"/>
    <s v="he/him 2"/>
    <s v="HT2"/>
    <s v="she/her 1"/>
    <s v="ST1"/>
    <s v="they/them 2"/>
    <s v="ST3"/>
    <s v="yellow"/>
    <s v="square"/>
    <s v="yellow"/>
    <s v="triangle"/>
    <s v="red"/>
    <s v="triangle"/>
    <s v="red"/>
    <s v="square"/>
  </r>
  <r>
    <x v="0"/>
    <x v="0"/>
    <s v="CR86"/>
    <s v="L01_CR86_S53"/>
    <x v="4"/>
    <s v="HT3"/>
    <s v="Casey"/>
    <s v="E"/>
    <s v="she/her 2"/>
    <s v="ST2"/>
    <s v="Taylor"/>
    <s v="D"/>
    <x v="54"/>
    <x v="21"/>
    <s v="DE"/>
    <x v="1"/>
    <s v="Casey is making a smoothie for Taylor"/>
    <s v="before it's time to leave"/>
    <s v="they"/>
    <s v="red"/>
    <s v="triangle"/>
    <s v="they're standing in a red triangle"/>
    <s v="and it's hard to hear above the blender"/>
    <x v="82"/>
    <s v="they_red_triangle"/>
    <s v="S53_end"/>
    <s v="he/him 1"/>
    <s v="HT1"/>
    <s v="he/him 2"/>
    <s v="HT2"/>
    <s v="she/her 1"/>
    <s v="ST1"/>
    <s v="they/them 2"/>
    <s v="ST3"/>
    <s v="red"/>
    <s v="triangle"/>
    <s v="red"/>
    <s v="square"/>
    <s v="yellow"/>
    <s v="square"/>
    <s v="yellow"/>
    <s v="triangle"/>
  </r>
  <r>
    <x v="0"/>
    <x v="0"/>
    <s v="CR87"/>
    <s v="L01_CR87_S54"/>
    <x v="4"/>
    <s v="HT3"/>
    <s v="Casey"/>
    <s v="E"/>
    <s v="she/her 2"/>
    <s v="ST2"/>
    <s v="Taylor"/>
    <s v="D"/>
    <x v="55"/>
    <x v="21"/>
    <s v="DE"/>
    <x v="0"/>
    <s v="Taylor is opening the door for Casey"/>
    <s v="as the keys rattle in the lock"/>
    <s v="they"/>
    <s v="blue"/>
    <s v="square"/>
    <s v="they're standing in a blue square"/>
    <s v="and no one else is in the house"/>
    <x v="83"/>
    <s v="they_blue_square"/>
    <s v="S54_end"/>
    <s v="he/him 1"/>
    <s v="HT1"/>
    <s v="he/him 2"/>
    <s v="HT2"/>
    <s v="she/her 1"/>
    <s v="ST1"/>
    <s v="they/them 2"/>
    <s v="ST3"/>
    <s v="blue"/>
    <s v="square"/>
    <s v="blue"/>
    <s v="triangle"/>
    <s v="green"/>
    <s v="triangle"/>
    <s v="green"/>
    <s v="square"/>
  </r>
  <r>
    <x v="0"/>
    <x v="0"/>
    <s v="CR88"/>
    <s v="L01_CR88_S54"/>
    <x v="4"/>
    <s v="HT3"/>
    <s v="Casey"/>
    <s v="E"/>
    <s v="she/her 2"/>
    <s v="ST2"/>
    <s v="Taylor"/>
    <s v="D"/>
    <x v="55"/>
    <x v="21"/>
    <s v="DE"/>
    <x v="1"/>
    <s v="Casey is opening the door for Taylor"/>
    <s v="as the keys rattle in the lock"/>
    <s v="they"/>
    <s v="green"/>
    <s v="triangle"/>
    <s v="they're standing in a green triangle"/>
    <s v="and no one else is in the house"/>
    <x v="84"/>
    <s v="they_green_triangle"/>
    <s v="S54_end"/>
    <s v="he/him 1"/>
    <s v="HT1"/>
    <s v="he/him 2"/>
    <s v="HT2"/>
    <s v="she/her 1"/>
    <s v="ST1"/>
    <s v="they/them 2"/>
    <s v="ST3"/>
    <s v="green"/>
    <s v="triangle"/>
    <s v="green"/>
    <s v="square"/>
    <s v="blue"/>
    <s v="square"/>
    <s v="blue"/>
    <s v="triangle"/>
  </r>
  <r>
    <x v="0"/>
    <x v="0"/>
    <s v="CR89"/>
    <s v="L01_CR89_S45"/>
    <x v="5"/>
    <s v="ST3"/>
    <s v="Jaime"/>
    <s v="F"/>
    <s v="she/her 1"/>
    <s v="ST1"/>
    <s v="Jordan"/>
    <s v="C"/>
    <x v="37"/>
    <x v="22"/>
    <s v="CF"/>
    <x v="0"/>
    <s v="Jordan is explaining the game to Jaime"/>
    <s v="since it's kind of complicated"/>
    <s v="they"/>
    <s v="red"/>
    <s v="square"/>
    <s v="they're standing in a red square"/>
    <s v="and it looks like the game will be fun"/>
    <x v="53"/>
    <s v="they_red_square"/>
    <s v="S45_end"/>
    <s v="he/him 1"/>
    <s v="HT1"/>
    <s v="he/him 2"/>
    <s v="HT2"/>
    <s v="she/her 2"/>
    <s v="ST2"/>
    <s v="they/them 1"/>
    <s v="HT3"/>
    <s v="red"/>
    <s v="square"/>
    <s v="red"/>
    <s v="triangle"/>
    <s v="yellow"/>
    <s v="triangle"/>
    <s v="yellow"/>
    <s v="square"/>
  </r>
  <r>
    <x v="0"/>
    <x v="0"/>
    <s v="CR90"/>
    <s v="L01_CR90_S43"/>
    <x v="5"/>
    <s v="ST3"/>
    <s v="Jaime"/>
    <s v="F"/>
    <s v="she/her 1"/>
    <s v="ST1"/>
    <s v="Jordan"/>
    <s v="C"/>
    <x v="56"/>
    <x v="22"/>
    <s v="CF"/>
    <x v="1"/>
    <s v="Jaime is getting a chair for Jordan"/>
    <s v="because the wait will be a while"/>
    <s v="they"/>
    <s v="yellow"/>
    <s v="triangle"/>
    <s v="they're standing in a yellow triangle"/>
    <s v="but it looks like the wait will be worth it"/>
    <x v="85"/>
    <s v="they_yellow_triangle"/>
    <s v="S43_end"/>
    <s v="he/him 1"/>
    <s v="HT1"/>
    <s v="he/him 2"/>
    <s v="HT2"/>
    <s v="she/her 2"/>
    <s v="ST2"/>
    <s v="they/them 1"/>
    <s v="HT3"/>
    <s v="yellow"/>
    <s v="triangle"/>
    <s v="yellow"/>
    <s v="square"/>
    <s v="red"/>
    <s v="square"/>
    <s v="red"/>
    <s v="triangle"/>
  </r>
  <r>
    <x v="0"/>
    <x v="0"/>
    <s v="CR91"/>
    <s v="L01_CR91_S44"/>
    <x v="5"/>
    <s v="ST3"/>
    <s v="Jaime"/>
    <s v="F"/>
    <s v="she/her 1"/>
    <s v="ST1"/>
    <s v="Jordan"/>
    <s v="C"/>
    <x v="57"/>
    <x v="22"/>
    <s v="CF"/>
    <x v="0"/>
    <s v="Jordan is showing a picture to Jaime"/>
    <s v="while the dog is coming over"/>
    <s v="they"/>
    <s v="green"/>
    <s v="square"/>
    <s v="they're standing in a green square"/>
    <s v="and the dog is just as cute as in the picture"/>
    <x v="86"/>
    <s v="they_green_square"/>
    <s v="S44_end"/>
    <s v="he/him 1"/>
    <s v="HT1"/>
    <s v="he/him 2"/>
    <s v="HT2"/>
    <s v="she/her 2"/>
    <s v="ST2"/>
    <s v="they/them 1"/>
    <s v="HT3"/>
    <s v="green"/>
    <s v="square"/>
    <s v="green"/>
    <s v="triangle"/>
    <s v="blue"/>
    <s v="triangle"/>
    <s v="blue"/>
    <s v="square"/>
  </r>
  <r>
    <x v="0"/>
    <x v="0"/>
    <s v="CR92"/>
    <s v="L01_CR92_S44"/>
    <x v="5"/>
    <s v="ST3"/>
    <s v="Jaime"/>
    <s v="F"/>
    <s v="she/her 1"/>
    <s v="ST1"/>
    <s v="Jordan"/>
    <s v="C"/>
    <x v="57"/>
    <x v="22"/>
    <s v="CF"/>
    <x v="1"/>
    <s v="Jaime is showing a picture to Jordan"/>
    <s v="while the dog is coming over"/>
    <s v="they"/>
    <s v="blue"/>
    <s v="triangle"/>
    <s v="they're standing in a blue triangle"/>
    <s v="and the dog is just as cute as in the picture"/>
    <x v="87"/>
    <s v="they_blue_triangle"/>
    <s v="S44_end"/>
    <s v="he/him 1"/>
    <s v="HT1"/>
    <s v="he/him 2"/>
    <s v="HT2"/>
    <s v="she/her 2"/>
    <s v="ST2"/>
    <s v="they/them 1"/>
    <s v="HT3"/>
    <s v="blue"/>
    <s v="triangle"/>
    <s v="blue"/>
    <s v="square"/>
    <s v="green"/>
    <s v="square"/>
    <s v="green"/>
    <s v="triangle"/>
  </r>
  <r>
    <x v="0"/>
    <x v="0"/>
    <s v="CR93"/>
    <s v="L01_CR93_S60"/>
    <x v="5"/>
    <s v="ST3"/>
    <s v="Jaime"/>
    <s v="F"/>
    <s v="she/her 2"/>
    <s v="ST2"/>
    <s v="Taylor"/>
    <s v="D"/>
    <x v="41"/>
    <x v="23"/>
    <s v="DF"/>
    <x v="0"/>
    <s v="Taylor is hiking along the trail with Jaime"/>
    <s v="and the leaves are starting to turn"/>
    <s v="they"/>
    <s v="yellow"/>
    <s v="square"/>
    <s v="they're standing in a yellow square"/>
    <s v="and the top of the mountain isn't much further"/>
    <x v="88"/>
    <s v="they_yellow_square"/>
    <s v="S60_end"/>
    <s v="he/him 1"/>
    <s v="HT1"/>
    <s v="he/him 2"/>
    <s v="HT2"/>
    <s v="she/her 1"/>
    <s v="ST1"/>
    <s v="they/them 1"/>
    <s v="HT3"/>
    <s v="yellow"/>
    <s v="square"/>
    <s v="yellow"/>
    <s v="triangle"/>
    <s v="red"/>
    <s v="triangle"/>
    <s v="red"/>
    <s v="square"/>
  </r>
  <r>
    <x v="0"/>
    <x v="0"/>
    <s v="CR94"/>
    <s v="L01_CR94_S58"/>
    <x v="5"/>
    <s v="ST3"/>
    <s v="Jaime"/>
    <s v="F"/>
    <s v="she/her 2"/>
    <s v="ST2"/>
    <s v="Taylor"/>
    <s v="D"/>
    <x v="58"/>
    <x v="23"/>
    <s v="DF"/>
    <x v="1"/>
    <s v="Jaime is telling a joke to Taylor"/>
    <s v="while the party is getting started"/>
    <s v="they"/>
    <s v="red"/>
    <s v="triangle"/>
    <s v="they're standing in a red triangle"/>
    <s v="and everyone is laughing at how funny it is"/>
    <x v="89"/>
    <s v="they_red_triangle"/>
    <s v="S58_end"/>
    <s v="he/him 1"/>
    <s v="HT1"/>
    <s v="he/him 2"/>
    <s v="HT2"/>
    <s v="she/her 1"/>
    <s v="ST1"/>
    <s v="they/them 1"/>
    <s v="HT3"/>
    <s v="red"/>
    <s v="triangle"/>
    <s v="red"/>
    <s v="square"/>
    <s v="yellow"/>
    <s v="square"/>
    <s v="yellow"/>
    <s v="triangle"/>
  </r>
  <r>
    <x v="0"/>
    <x v="0"/>
    <s v="CR95"/>
    <s v="L01_CR95_S59"/>
    <x v="5"/>
    <s v="ST3"/>
    <s v="Jaime"/>
    <s v="F"/>
    <s v="she/her 2"/>
    <s v="ST2"/>
    <s v="Taylor"/>
    <s v="D"/>
    <x v="59"/>
    <x v="23"/>
    <s v="DF"/>
    <x v="0"/>
    <s v="Taylor is taking notes for Jaime"/>
    <s v="under the fluorescent lights"/>
    <s v="they"/>
    <s v="blue"/>
    <s v="square"/>
    <s v="they're standing in a blue square"/>
    <s v="and it looks like the meeting is almost finished"/>
    <x v="90"/>
    <s v="they_blue_square"/>
    <s v="S59_end"/>
    <s v="he/him 1"/>
    <s v="HT1"/>
    <s v="he/him 2"/>
    <s v="HT2"/>
    <s v="she/her 1"/>
    <s v="ST1"/>
    <s v="they/them 1"/>
    <s v="HT3"/>
    <s v="blue"/>
    <s v="square"/>
    <s v="blue"/>
    <s v="triangle"/>
    <s v="green"/>
    <s v="triangle"/>
    <s v="green"/>
    <s v="square"/>
  </r>
  <r>
    <x v="0"/>
    <x v="0"/>
    <s v="CR96"/>
    <s v="L01_CR96_S59"/>
    <x v="5"/>
    <s v="ST3"/>
    <s v="Jaime"/>
    <s v="F"/>
    <s v="she/her 2"/>
    <s v="ST2"/>
    <s v="Taylor"/>
    <s v="D"/>
    <x v="59"/>
    <x v="23"/>
    <s v="DF"/>
    <x v="1"/>
    <s v="Jaime is taking notes for Taylor"/>
    <s v="under the fluorescent lights"/>
    <s v="they"/>
    <s v="green"/>
    <s v="triangle"/>
    <s v="they're standing in a green triangle"/>
    <s v="and it looks like the meeting is almost finished"/>
    <x v="91"/>
    <s v="they_green_triangle"/>
    <s v="S59_end"/>
    <s v="he/him 1"/>
    <s v="HT1"/>
    <s v="he/him 2"/>
    <s v="HT2"/>
    <s v="she/her 1"/>
    <s v="ST1"/>
    <s v="they/them 1"/>
    <s v="HT3"/>
    <s v="green"/>
    <s v="triangle"/>
    <s v="green"/>
    <s v="square"/>
    <s v="blue"/>
    <s v="square"/>
    <s v="blue"/>
    <s v="triangle"/>
  </r>
  <r>
    <x v="0"/>
    <x v="1"/>
    <s v="FD01"/>
    <s v="L01_FD01_S21"/>
    <x v="0"/>
    <s v="HT1"/>
    <s v="Alex"/>
    <s v="A"/>
    <s v="they/them 1"/>
    <s v="HT3"/>
    <s v="Casey"/>
    <s v="E"/>
    <x v="12"/>
    <x v="4"/>
    <s v="AE"/>
    <x v="0"/>
    <s v="Alex is carrying a cake to Casey"/>
    <s v="as the refridgerator starts to hum"/>
    <s v="he"/>
    <s v="yellow"/>
    <s v="triangle"/>
    <s v="he's standing in a yellow triangle"/>
    <s v="and it looks like the cake is fresh out of the oven"/>
    <x v="16"/>
    <s v="he_yellow_triangle"/>
    <s v="S21_end"/>
    <s v="he/him 2"/>
    <s v="HT2"/>
    <s v="she/her 1"/>
    <s v="ST1"/>
    <s v="she/her 2"/>
    <s v="ST2"/>
    <s v="they/them 2"/>
    <s v="ST3"/>
    <s v="blue"/>
    <s v="square"/>
    <s v="blue"/>
    <s v="triangle"/>
    <s v="red"/>
    <s v="triangle"/>
    <s v="red"/>
    <s v="triangle"/>
  </r>
  <r>
    <x v="0"/>
    <x v="1"/>
    <s v="FD02"/>
    <s v="L01_FD02_S06"/>
    <x v="0"/>
    <s v="HT1"/>
    <s v="Alex"/>
    <s v="A"/>
    <s v="they/them 2"/>
    <s v="ST3"/>
    <s v="Jaime"/>
    <s v="F"/>
    <x v="16"/>
    <x v="5"/>
    <s v="AF"/>
    <x v="1"/>
    <s v="Jaime is bringing some mail to Alex"/>
    <s v="as a violent storm is beginning"/>
    <s v="he"/>
    <s v="red"/>
    <s v="square"/>
    <s v="he's standing in a red square"/>
    <s v="and it looks like a bad day to go outside"/>
    <x v="21"/>
    <s v="he_red_square"/>
    <s v="S06_end"/>
    <s v="he/him 2"/>
    <s v="HT2"/>
    <s v="she/her 1"/>
    <s v="ST1"/>
    <s v="she/her 2"/>
    <s v="ST2"/>
    <s v="they/them 1"/>
    <s v="HT3"/>
    <s v="green"/>
    <s v="triangle"/>
    <s v="green"/>
    <s v="square"/>
    <s v="yellow"/>
    <s v="square"/>
    <s v="yellow"/>
    <s v="square"/>
  </r>
  <r>
    <x v="0"/>
    <x v="1"/>
    <s v="FD03"/>
    <s v="L01_FD03_S02"/>
    <x v="1"/>
    <s v="HT2"/>
    <s v="Sam"/>
    <s v="B"/>
    <s v="she/her 1"/>
    <s v="ST1"/>
    <s v="Jordan"/>
    <s v="C"/>
    <x v="8"/>
    <x v="2"/>
    <s v="BC"/>
    <x v="0"/>
    <s v="Sam is playing the cello for Jordan"/>
    <s v="as the telephone is ringing"/>
    <s v="he"/>
    <s v="blue"/>
    <s v="triangle"/>
    <s v="he's standing in a blue triangle"/>
    <s v="but it doesn't look like anyone is going to answer the phone"/>
    <x v="92"/>
    <s v="he_blue_triangle"/>
    <s v="S02_end"/>
    <s v="he/him 1"/>
    <s v="HT1"/>
    <s v="she/her 2"/>
    <s v="ST2"/>
    <s v="they/them 1"/>
    <s v="HT3"/>
    <s v="they/them 2"/>
    <s v="ST3"/>
    <s v="green"/>
    <s v="square"/>
    <s v="green"/>
    <s v="triangle"/>
    <s v="red"/>
    <s v="triangle"/>
    <s v="red"/>
    <s v="triangle"/>
  </r>
  <r>
    <x v="0"/>
    <x v="1"/>
    <s v="FD04"/>
    <s v="L01_FD04_S46"/>
    <x v="1"/>
    <s v="HT2"/>
    <s v="Sam"/>
    <s v="B"/>
    <s v="they/them 2"/>
    <s v="ST3"/>
    <s v="Jaime"/>
    <s v="F"/>
    <x v="21"/>
    <x v="7"/>
    <s v="BF"/>
    <x v="1"/>
    <s v="Jaime is giving flowers to Sam"/>
    <s v="after the show is over"/>
    <s v="he"/>
    <s v="green"/>
    <s v="square"/>
    <s v="he's standing in a green square"/>
    <s v="and all the performers were talented"/>
    <x v="93"/>
    <s v="he_green_square"/>
    <s v="S46_end"/>
    <s v="he/him 1"/>
    <s v="HT1"/>
    <s v="she/her 1"/>
    <s v="ST1"/>
    <s v="she/her 2"/>
    <s v="ST2"/>
    <s v="they/them 1"/>
    <s v="HT3"/>
    <s v="blue"/>
    <s v="triangle"/>
    <s v="blue"/>
    <s v="square"/>
    <s v="red"/>
    <s v="square"/>
    <s v="red"/>
    <s v="square"/>
  </r>
  <r>
    <x v="0"/>
    <x v="1"/>
    <s v="FD05"/>
    <s v="L01_FD05_S36"/>
    <x v="2"/>
    <s v="ST1"/>
    <s v="Jordan"/>
    <s v="C"/>
    <s v="they/them 1"/>
    <s v="HT3"/>
    <s v="Casey"/>
    <s v="E"/>
    <x v="33"/>
    <x v="12"/>
    <s v="CE"/>
    <x v="0"/>
    <s v="Jordan is scuba diving with Casey"/>
    <s v="and a big fish just came out of nowhere"/>
    <s v="she"/>
    <s v="blue"/>
    <s v="triangle"/>
    <s v="she's standing in a blue triangle"/>
    <s v="and it looks like there are a lot more fish about to come by"/>
    <x v="94"/>
    <s v="she_blue_triangle"/>
    <s v="S36_end"/>
    <s v="he/him 1"/>
    <s v="HT1"/>
    <s v="he/him 2"/>
    <s v="HT2"/>
    <s v="she/her 2"/>
    <s v="ST2"/>
    <s v="they/them 2"/>
    <s v="ST3"/>
    <s v="red"/>
    <s v="square"/>
    <s v="red"/>
    <s v="triangle"/>
    <s v="yellow"/>
    <s v="triangle"/>
    <s v="yellow"/>
    <s v="triangle"/>
  </r>
  <r>
    <x v="0"/>
    <x v="1"/>
    <s v="FD06"/>
    <s v="L01_FD06_S42"/>
    <x v="2"/>
    <s v="ST1"/>
    <s v="Jordan"/>
    <s v="C"/>
    <s v="they/them 2"/>
    <s v="ST3"/>
    <s v="Jaime"/>
    <s v="F"/>
    <x v="36"/>
    <x v="13"/>
    <s v="CF"/>
    <x v="1"/>
    <s v="Jaime is sending a text to Jordan"/>
    <s v="as the battery is about to die"/>
    <s v="she"/>
    <s v="green"/>
    <s v="square"/>
    <s v="she's standing in a green square"/>
    <s v="but it looks like the text still sent"/>
    <x v="95"/>
    <s v="she_green_square"/>
    <s v="S42_end"/>
    <s v="he/him 1"/>
    <s v="HT1"/>
    <s v="he/him 2"/>
    <s v="HT2"/>
    <s v="she/her 2"/>
    <s v="ST2"/>
    <s v="they/them 1"/>
    <s v="HT3"/>
    <s v="yellow"/>
    <s v="triangle"/>
    <s v="yellow"/>
    <s v="square"/>
    <s v="red"/>
    <s v="square"/>
    <s v="red"/>
    <s v="square"/>
  </r>
  <r>
    <x v="0"/>
    <x v="1"/>
    <s v="FD07"/>
    <s v="L01_FD07_S56"/>
    <x v="3"/>
    <s v="ST2"/>
    <s v="Taylor"/>
    <s v="D"/>
    <s v="they/them 2"/>
    <s v="ST3"/>
    <s v="Jaime"/>
    <s v="F"/>
    <x v="42"/>
    <x v="15"/>
    <s v="DF"/>
    <x v="0"/>
    <s v="Taylor is carrying a box for Jaime"/>
    <s v="since it's very heavy"/>
    <s v="she"/>
    <s v="red"/>
    <s v="triangle"/>
    <s v="she's standing in a red triangle"/>
    <s v="but there's not much left to move "/>
    <x v="96"/>
    <s v="she_red_triangle"/>
    <s v="S56_end"/>
    <s v="he/him 1"/>
    <s v="HT1"/>
    <s v="he/him 2"/>
    <s v="HT2"/>
    <s v="she/her 1"/>
    <s v="ST1"/>
    <s v="they/them 1"/>
    <s v="HT3"/>
    <s v="yellow"/>
    <s v="square"/>
    <s v="yellow"/>
    <s v="triangle"/>
    <s v="green"/>
    <s v="triangle"/>
    <s v="green"/>
    <s v="triangle"/>
  </r>
  <r>
    <x v="0"/>
    <x v="1"/>
    <s v="FD08"/>
    <s v="L01_FD08_S51"/>
    <x v="3"/>
    <s v="ST2"/>
    <s v="Taylor"/>
    <s v="D"/>
    <s v="they/them 1"/>
    <s v="HT3"/>
    <s v="Casey"/>
    <s v="E"/>
    <x v="39"/>
    <x v="14"/>
    <s v="DE"/>
    <x v="1"/>
    <s v="Casey is starting a video call with Taylor"/>
    <s v="but the connection is kind of slow"/>
    <s v="she"/>
    <s v="yellow"/>
    <s v="square"/>
    <s v="she's standing in a yellow square"/>
    <s v="and it's great to see each other "/>
    <x v="55"/>
    <s v="she_yellow_square"/>
    <s v="S51_end"/>
    <s v="he/him 1"/>
    <s v="HT1"/>
    <s v="he/him 2"/>
    <s v="HT2"/>
    <s v="she/her 1"/>
    <s v="ST1"/>
    <s v="they/them 2"/>
    <s v="ST3"/>
    <s v="red"/>
    <s v="triangle"/>
    <s v="red"/>
    <s v="square"/>
    <s v="green"/>
    <s v="square"/>
    <s v="green"/>
    <s v="square"/>
  </r>
  <r>
    <x v="0"/>
    <x v="1"/>
    <s v="FD09"/>
    <s v="L01_FD09_S53"/>
    <x v="4"/>
    <s v="HT3"/>
    <s v="Casey"/>
    <s v="E"/>
    <s v="she/her 2"/>
    <s v="ST2"/>
    <s v="Taylor"/>
    <s v="D"/>
    <x v="54"/>
    <x v="21"/>
    <s v="DE"/>
    <x v="0"/>
    <s v="Taylor is making a smoothie for Casey"/>
    <s v="before it's time to leave"/>
    <s v="they"/>
    <s v="yellow"/>
    <s v="triangle"/>
    <s v="they're standing in a yellow triangle"/>
    <s v="and it's hard to hear above the blender"/>
    <x v="97"/>
    <s v="they_yellow_triangle"/>
    <s v="S53_end"/>
    <s v="he/him 1"/>
    <s v="HT1"/>
    <s v="he/him 2"/>
    <s v="HT2"/>
    <s v="she/her 1"/>
    <s v="ST1"/>
    <s v="they/them 2"/>
    <s v="ST3"/>
    <s v="blue"/>
    <s v="square"/>
    <s v="blue"/>
    <s v="triangle"/>
    <s v="red"/>
    <s v="triangle"/>
    <s v="red"/>
    <s v="triangle"/>
  </r>
  <r>
    <x v="0"/>
    <x v="1"/>
    <s v="FD10"/>
    <s v="L01_FD10_S48"/>
    <x v="5"/>
    <s v="ST3"/>
    <s v="Jaime"/>
    <s v="F"/>
    <s v="he/him 2"/>
    <s v="HT2"/>
    <s v="Sam"/>
    <s v="B"/>
    <x v="50"/>
    <x v="19"/>
    <s v="BF"/>
    <x v="1"/>
    <s v="Jaime is playing a video game with Sam"/>
    <s v="and it's starting to get late"/>
    <s v="they"/>
    <s v="green"/>
    <s v="square"/>
    <s v="they're standing in a green square"/>
    <s v="but the final level hasn't been beaten yet"/>
    <x v="98"/>
    <s v="they_green_square"/>
    <s v="S48_end"/>
    <s v="he/him 1"/>
    <s v="HT1"/>
    <s v="she/her 1"/>
    <s v="ST1"/>
    <s v="she/her 2"/>
    <s v="ST2"/>
    <s v="they/them 1"/>
    <s v="HT3"/>
    <s v="red"/>
    <s v="triangle"/>
    <s v="red"/>
    <s v="square"/>
    <s v="yellow"/>
    <s v="square"/>
    <s v="yellow"/>
    <s v="square"/>
  </r>
  <r>
    <x v="0"/>
    <x v="2"/>
    <s v="FP01"/>
    <s v="L01_FP01_S11"/>
    <x v="0"/>
    <s v="HT1"/>
    <s v="Alex"/>
    <s v="A"/>
    <s v="she/her 1"/>
    <s v="ST1"/>
    <s v="Jordan"/>
    <s v="C"/>
    <x v="1"/>
    <x v="0"/>
    <s v="AC"/>
    <x v="0"/>
    <s v="Alex is singing to Jordan"/>
    <s v="and there's a big disco ball overhead"/>
    <s v="they"/>
    <s v="red"/>
    <s v="square"/>
    <s v="they're standing in a red square"/>
    <s v="and all the colored lights look fun"/>
    <x v="99"/>
    <s v="they_red_square"/>
    <s v="S11_end"/>
    <s v="he/him 2"/>
    <s v="HT2"/>
    <s v="she/her 2"/>
    <s v="ST2"/>
    <s v="they/them 1"/>
    <s v="HT3"/>
    <s v="they/them 2"/>
    <s v="ST3"/>
    <s v="red"/>
    <s v="square"/>
    <s v="red"/>
    <s v="triangle"/>
    <s v="yellow"/>
    <s v="triangle"/>
    <s v="yellow"/>
    <s v="square"/>
  </r>
  <r>
    <x v="0"/>
    <x v="2"/>
    <s v="FP02"/>
    <s v="L01_FP02_S26"/>
    <x v="1"/>
    <s v="HT2"/>
    <s v="Sam"/>
    <s v="B"/>
    <s v="she/her 2"/>
    <s v="ST2"/>
    <s v="Taylor"/>
    <s v="D"/>
    <x v="9"/>
    <x v="3"/>
    <s v="BD"/>
    <x v="1"/>
    <s v="Taylor is bringing some balloons to Sam"/>
    <s v="while bright flowers are sitting in the window"/>
    <s v="they"/>
    <s v="yellow"/>
    <s v="triangle"/>
    <s v="they're standing in a yellow triangle"/>
    <s v="and it must be someone's birthday"/>
    <x v="100"/>
    <s v="they_yellow_triangle"/>
    <s v="S26_end"/>
    <s v="he/him 1"/>
    <s v="HT1"/>
    <s v="she/her 1"/>
    <s v="ST1"/>
    <s v="they/them 1"/>
    <s v="HT3"/>
    <s v="they/them 2"/>
    <s v="ST3"/>
    <s v="yellow"/>
    <s v="triangle"/>
    <s v="yellow"/>
    <s v="square"/>
    <s v="green"/>
    <s v="square"/>
    <s v="green"/>
    <s v="triangle"/>
  </r>
  <r>
    <x v="0"/>
    <x v="2"/>
    <s v="FP03"/>
    <s v="L01_FP03_S13"/>
    <x v="2"/>
    <s v="ST1"/>
    <s v="Jordan"/>
    <s v="C"/>
    <s v="he/him 1"/>
    <s v="HT1"/>
    <s v="Alex"/>
    <s v="A"/>
    <x v="24"/>
    <x v="8"/>
    <s v="AC"/>
    <x v="0"/>
    <s v="Alex is surfing at the beach with Jordan"/>
    <s v="and a crab is scuttling by"/>
    <s v="they"/>
    <s v="green"/>
    <s v="square"/>
    <s v="they're standing in a green square"/>
    <s v="and the waves keep getting bigger"/>
    <x v="32"/>
    <s v="they_green_square"/>
    <s v="S13_end"/>
    <s v="he/him 2"/>
    <s v="HT2"/>
    <s v="she/her 2"/>
    <s v="ST2"/>
    <s v="they/them 1"/>
    <s v="HT3"/>
    <s v="they/them 2"/>
    <s v="ST3"/>
    <s v="green"/>
    <s v="square"/>
    <s v="green"/>
    <s v="triangle"/>
    <s v="blue"/>
    <s v="triangle"/>
    <s v="blue"/>
    <s v="square"/>
  </r>
  <r>
    <x v="0"/>
    <x v="2"/>
    <s v="FP04"/>
    <s v="L01_FP04_S28"/>
    <x v="3"/>
    <s v="ST2"/>
    <s v="Taylor"/>
    <s v="D"/>
    <s v="he/him 2"/>
    <s v="HT2"/>
    <s v="Sam"/>
    <s v="B"/>
    <x v="30"/>
    <x v="11"/>
    <s v="BD"/>
    <x v="1"/>
    <s v="Taylor is flying on a broom above Sam"/>
    <s v="while a bat flutters through the air"/>
    <s v="they"/>
    <s v="blue"/>
    <s v="triangle"/>
    <s v="they're standing in a blue triangle"/>
    <s v="and it looks like it is Halloween"/>
    <x v="101"/>
    <s v="they_blue_triangle"/>
    <s v="S28_end"/>
    <s v="he/him 1"/>
    <s v="HT1"/>
    <s v="she/her 1"/>
    <s v="ST1"/>
    <s v="they/them 1"/>
    <s v="HT3"/>
    <s v="they/them 2"/>
    <s v="ST3"/>
    <s v="blue"/>
    <s v="triangle"/>
    <s v="blue"/>
    <s v="square"/>
    <s v="red"/>
    <s v="square"/>
    <s v="red"/>
    <s v="triangle"/>
  </r>
  <r>
    <x v="0"/>
    <x v="2"/>
    <s v="FP05"/>
    <s v="L01_FP05_S38"/>
    <x v="4"/>
    <s v="HT3"/>
    <s v="Casey"/>
    <s v="E"/>
    <s v="she/her 1"/>
    <s v="ST1"/>
    <s v="Jordan"/>
    <s v="C"/>
    <x v="52"/>
    <x v="20"/>
    <s v="CE"/>
    <x v="0"/>
    <s v="Jordan is exercising with Casey"/>
    <s v="and the time is going by really fast"/>
    <s v="he"/>
    <s v="red"/>
    <s v="square"/>
    <s v="he's standing in a red square"/>
    <s v="but the gym is about to close"/>
    <x v="102"/>
    <s v="he_red_square"/>
    <s v="S38_end"/>
    <s v="he/him 1"/>
    <s v="HT1"/>
    <s v="he/him 2"/>
    <s v="HT2"/>
    <s v="she/her 2"/>
    <s v="ST2"/>
    <s v="they/them 2"/>
    <s v="ST3"/>
    <s v="red"/>
    <s v="square"/>
    <s v="red"/>
    <s v="triangle"/>
    <s v="yellow"/>
    <s v="triangle"/>
    <s v="yellow"/>
    <s v="square"/>
  </r>
  <r>
    <x v="0"/>
    <x v="2"/>
    <s v="FP06"/>
    <s v="L01_FP06_S33"/>
    <x v="4"/>
    <s v="HT3"/>
    <s v="Casey"/>
    <s v="E"/>
    <s v="he/him 2"/>
    <s v="HT2"/>
    <s v="Sam"/>
    <s v="B"/>
    <x v="46"/>
    <x v="17"/>
    <s v="BE"/>
    <x v="1"/>
    <s v="Casey is calling Sam"/>
    <s v="while a cat is walking by"/>
    <s v="she"/>
    <s v="yellow"/>
    <s v="triangle"/>
    <s v="she's standing in a yellow triangle"/>
    <s v="and it looks like the cat is very friendly"/>
    <x v="103"/>
    <s v="she_yellow_triangle"/>
    <s v="S33_end"/>
    <s v="he/him 1"/>
    <s v="HT1"/>
    <s v="she/her 1"/>
    <s v="ST1"/>
    <s v="she/her 2"/>
    <s v="ST2"/>
    <s v="they/them 1"/>
    <s v="HT3"/>
    <s v="yellow"/>
    <s v="triangle"/>
    <s v="yellow"/>
    <s v="square"/>
    <s v="green"/>
    <s v="square"/>
    <s v="green"/>
    <s v="triangle"/>
  </r>
  <r>
    <x v="0"/>
    <x v="2"/>
    <s v="FP07"/>
    <s v="L01_FP07_S58"/>
    <x v="5"/>
    <s v="ST3"/>
    <s v="Jaime"/>
    <s v="F"/>
    <s v="she/her 2"/>
    <s v="ST2"/>
    <s v="Taylor"/>
    <s v="D"/>
    <x v="58"/>
    <x v="23"/>
    <s v="DF"/>
    <x v="0"/>
    <s v="Taylor is telling a joke to Jaime"/>
    <s v="while the party is getting started"/>
    <s v="he"/>
    <s v="green"/>
    <s v="square"/>
    <s v="he's standing in a green square"/>
    <s v="and everyone is laughing at how funny it is"/>
    <x v="104"/>
    <s v="he_green_square"/>
    <s v="S58_end"/>
    <s v="he/him 1"/>
    <s v="HT1"/>
    <s v="he/him 2"/>
    <s v="HT2"/>
    <s v="she/her 1"/>
    <s v="ST1"/>
    <s v="they/them 1"/>
    <s v="HT3"/>
    <s v="green"/>
    <s v="square"/>
    <s v="green"/>
    <s v="triangle"/>
    <s v="blue"/>
    <s v="triangle"/>
    <s v="blue"/>
    <s v="square"/>
  </r>
  <r>
    <x v="0"/>
    <x v="2"/>
    <s v="FP08"/>
    <s v="L01_FP08_S08"/>
    <x v="5"/>
    <s v="ST3"/>
    <s v="Jaime"/>
    <s v="F"/>
    <s v="he/him 1"/>
    <s v="HT1"/>
    <s v="Alex"/>
    <s v="A"/>
    <x v="48"/>
    <x v="18"/>
    <s v="AF"/>
    <x v="1"/>
    <s v="Jaime is taking a picture of Alex"/>
    <s v="next to the Eiffel Tower"/>
    <s v="she"/>
    <s v="blue"/>
    <s v="triangle"/>
    <s v="she's standing in a blue triangle"/>
    <s v="and the tower is lit up at night"/>
    <x v="70"/>
    <s v="she_blue_triangle"/>
    <s v="S08_end"/>
    <s v="he/him 2"/>
    <s v="HT2"/>
    <s v="she/her 1"/>
    <s v="ST1"/>
    <s v="she/her 2"/>
    <s v="ST2"/>
    <s v="they/them 1"/>
    <s v="HT3"/>
    <s v="blue"/>
    <s v="triangle"/>
    <s v="blue"/>
    <s v="square"/>
    <s v="red"/>
    <s v="square"/>
    <s v="red"/>
    <s v="triangle"/>
  </r>
  <r>
    <x v="0"/>
    <x v="3"/>
    <s v="PR01"/>
    <s v="L01_PR01_S17"/>
    <x v="0"/>
    <s v="HT1"/>
    <s v="Alex"/>
    <s v="A"/>
    <s v="she/her 2"/>
    <s v="ST2"/>
    <s v="Taylor"/>
    <s v="D"/>
    <x v="5"/>
    <x v="1"/>
    <s v="AD"/>
    <x v="1"/>
    <s v="Taylor is singing a song to Alex"/>
    <s v="as the moon is high in the sky"/>
    <s v="he"/>
    <s v="yellow"/>
    <s v="triangle"/>
    <s v="he's standing in a yellow triangle"/>
    <s v="and it sounds like the song is almost over"/>
    <x v="7"/>
    <s v="he_yellow_triangle"/>
    <s v="S17_end"/>
    <s v="he/him 2"/>
    <s v="HT2"/>
    <s v="she/her 1"/>
    <s v="ST1"/>
    <s v="they/them 1"/>
    <s v="HT3"/>
    <s v="they/them 2"/>
    <s v="ST3"/>
    <s v="yellow"/>
    <s v="triangle"/>
    <s v="yellow"/>
    <s v="square"/>
    <s v="green"/>
    <s v="square"/>
    <s v="green"/>
    <s v="triangle"/>
  </r>
  <r>
    <x v="0"/>
    <x v="3"/>
    <s v="PR02"/>
    <s v="L01_PR02_S31"/>
    <x v="1"/>
    <s v="HT2"/>
    <s v="Sam"/>
    <s v="B"/>
    <s v="they/them 1"/>
    <s v="HT3"/>
    <s v="Casey"/>
    <s v="E"/>
    <x v="19"/>
    <x v="6"/>
    <s v="BE"/>
    <x v="0"/>
    <s v="Sam is practicing soccer with Casey"/>
    <s v="as a bird flies overhead"/>
    <s v="he"/>
    <s v="red"/>
    <s v="square"/>
    <s v="he's standing in a red square"/>
    <s v="and it looks like the ball just missed the net"/>
    <x v="105"/>
    <s v="he_red_square"/>
    <s v="S31_end"/>
    <s v="he/him 1"/>
    <s v="HT1"/>
    <s v="she/her 1"/>
    <s v="ST1"/>
    <s v="she/her 2"/>
    <s v="ST2"/>
    <s v="they/them 2"/>
    <s v="ST3"/>
    <s v="green"/>
    <s v="triangle"/>
    <s v="green"/>
    <s v="square"/>
    <s v="blue"/>
    <s v="triangle"/>
    <s v="blue"/>
    <s v="square"/>
  </r>
  <r>
    <x v="0"/>
    <x v="3"/>
    <s v="PR03"/>
    <s v="L01_PR03_S03"/>
    <x v="2"/>
    <s v="ST1"/>
    <s v="Jordan"/>
    <s v="C"/>
    <s v="he/him 2"/>
    <s v="HT2"/>
    <s v="Sam"/>
    <s v="B"/>
    <x v="26"/>
    <x v="9"/>
    <s v="BC"/>
    <x v="1"/>
    <s v="Jordan is making a salad for Sam"/>
    <s v="while a pot is boiling on the stove"/>
    <s v="she"/>
    <s v="blue"/>
    <s v="triangle"/>
    <s v="she's standing in a blue triangle"/>
    <s v="and it looks like dinner is almost ready"/>
    <x v="106"/>
    <s v="she_blue_triangle"/>
    <s v="S03_end"/>
    <s v="he/him 1"/>
    <s v="HT1"/>
    <s v="she/her 2"/>
    <s v="ST2"/>
    <s v="they/them 1"/>
    <s v="HT3"/>
    <s v="they/them 2"/>
    <s v="ST3"/>
    <s v="blue"/>
    <s v="triangle"/>
    <s v="blue"/>
    <s v="square"/>
    <s v="yellow"/>
    <s v="square"/>
    <s v="yellow"/>
    <s v="triangle"/>
  </r>
  <r>
    <x v="0"/>
    <x v="3"/>
    <s v="PR04"/>
    <s v="L01_PR04_S18"/>
    <x v="3"/>
    <s v="ST2"/>
    <s v="Taylor"/>
    <s v="D"/>
    <s v="he/him 1"/>
    <s v="HT1"/>
    <s v="Alex"/>
    <s v="A"/>
    <x v="28"/>
    <x v="10"/>
    <s v="AD"/>
    <x v="0"/>
    <s v="Alex is rollerblading towards Taylor"/>
    <s v="while several birds fly overhead"/>
    <s v="she"/>
    <s v="green"/>
    <s v="square"/>
    <s v="she's standing in a green square"/>
    <s v="but it looks very easy to fall down"/>
    <x v="107"/>
    <s v="she_green_square"/>
    <s v="S18_end"/>
    <s v="he/him 2"/>
    <s v="HT2"/>
    <s v="she/her 1"/>
    <s v="ST1"/>
    <s v="they/them 1"/>
    <s v="HT3"/>
    <s v="they/them 2"/>
    <s v="ST3"/>
    <s v="red"/>
    <s v="triangle"/>
    <s v="red"/>
    <s v="square"/>
    <s v="red"/>
    <s v="triangle"/>
    <s v="red"/>
    <s v="square"/>
  </r>
  <r>
    <x v="0"/>
    <x v="3"/>
    <s v="PR05"/>
    <s v="L01_PR05_S23"/>
    <x v="4"/>
    <s v="HT3"/>
    <s v="Casey"/>
    <s v="E"/>
    <s v="he/him 1"/>
    <s v="HT1"/>
    <s v="Alex"/>
    <s v="A"/>
    <x v="44"/>
    <x v="16"/>
    <s v="AE"/>
    <x v="1"/>
    <s v="Casey is talking to Alex"/>
    <s v="while a spotlight is shining overhead"/>
    <s v="they"/>
    <s v="green"/>
    <s v="triangle"/>
    <s v="they're standing in a green triangle"/>
    <s v="and it looks like rehearsal just started"/>
    <x v="108"/>
    <s v="they_green_triangle"/>
    <s v="S23_end"/>
    <s v="he/him 2"/>
    <s v="HT2"/>
    <s v="she/her 1"/>
    <s v="ST1"/>
    <s v="she/her 2"/>
    <s v="ST2"/>
    <s v="they/them 2"/>
    <s v="ST3"/>
    <s v="green"/>
    <s v="triangle"/>
    <s v="green"/>
    <s v="square"/>
    <s v="blue"/>
    <s v="square"/>
    <s v="blue"/>
    <s v="triangle"/>
  </r>
  <r>
    <x v="0"/>
    <x v="3"/>
    <s v="PR06"/>
    <s v="L01_PR06_S43"/>
    <x v="5"/>
    <s v="ST3"/>
    <s v="Jaime"/>
    <s v="F"/>
    <s v="she/her 1"/>
    <s v="ST1"/>
    <s v="Jordan"/>
    <s v="C"/>
    <x v="56"/>
    <x v="22"/>
    <s v="CF"/>
    <x v="0"/>
    <s v="Jordan is getting a chair for Jaime"/>
    <s v="because the wait will be a while"/>
    <s v="they"/>
    <s v="yellow"/>
    <s v="square"/>
    <s v="they're standing in a yellow square"/>
    <s v="but it looks like the wait will be worth it"/>
    <x v="109"/>
    <s v="they_yellow_square"/>
    <s v="S43_end"/>
    <s v="he/him 1"/>
    <s v="HT1"/>
    <s v="he/him 2"/>
    <s v="HT2"/>
    <s v="she/her 2"/>
    <s v="ST2"/>
    <s v="they/them 1"/>
    <s v="HT3"/>
    <s v="yellow"/>
    <s v="square"/>
    <s v="yellow"/>
    <s v="triangle"/>
    <s v="red"/>
    <s v="triangle"/>
    <s v="red"/>
    <s v="square"/>
  </r>
  <r>
    <x v="1"/>
    <x v="0"/>
    <s v="CR01"/>
    <s v="L02_CR01_S26"/>
    <x v="0"/>
    <s v="HT1"/>
    <s v="Sam"/>
    <s v="B"/>
    <s v="she/her 1"/>
    <s v="ST1"/>
    <s v="Taylor"/>
    <s v="D"/>
    <x v="9"/>
    <x v="3"/>
    <s v="BD"/>
    <x v="0"/>
    <s v="Sam is bringing some balloons to Taylor"/>
    <s v="while bright flowers are sitting in the window"/>
    <s v="he"/>
    <s v="red"/>
    <s v="square"/>
    <s v="he's standing in a red square"/>
    <s v="and it must be someone's birthday"/>
    <x v="12"/>
    <s v="he_red_square"/>
    <s v="S26_end"/>
    <s v="they/them 1"/>
    <s v="HT3"/>
    <s v="they/them 2"/>
    <s v="ST3"/>
    <s v="she/her 2"/>
    <s v="ST2"/>
    <s v="he/him 2"/>
    <s v="HT2"/>
    <s v="red"/>
    <s v="square"/>
    <s v="red"/>
    <s v="triangle"/>
    <s v="yellow"/>
    <s v="triangle"/>
    <s v="yellow"/>
    <s v="square"/>
  </r>
  <r>
    <x v="1"/>
    <x v="0"/>
    <s v="CR02"/>
    <s v="L02_CR02_S26"/>
    <x v="0"/>
    <s v="HT1"/>
    <s v="Sam"/>
    <s v="B"/>
    <s v="she/her 1"/>
    <s v="ST1"/>
    <s v="Taylor"/>
    <s v="D"/>
    <x v="9"/>
    <x v="3"/>
    <s v="BD"/>
    <x v="1"/>
    <s v="Taylor is bringing some balloons to Sam"/>
    <s v="while bright flowers are sitting in the window"/>
    <s v="he"/>
    <s v="yellow"/>
    <s v="triangle"/>
    <s v="he's standing in a yellow triangle"/>
    <s v="and it must be someone's birthday"/>
    <x v="100"/>
    <s v="he_yellow_triangle"/>
    <s v="S26_end"/>
    <s v="they/them 1"/>
    <s v="HT3"/>
    <s v="they/them 2"/>
    <s v="ST3"/>
    <s v="she/her 2"/>
    <s v="ST2"/>
    <s v="he/him 2"/>
    <s v="HT2"/>
    <s v="yellow"/>
    <s v="triangle"/>
    <s v="yellow"/>
    <s v="square"/>
    <s v="red"/>
    <s v="square"/>
    <s v="red"/>
    <s v="triangle"/>
  </r>
  <r>
    <x v="1"/>
    <x v="0"/>
    <s v="CR03"/>
    <s v="L02_CR03_S30"/>
    <x v="0"/>
    <s v="HT1"/>
    <s v="Sam"/>
    <s v="B"/>
    <s v="she/her 1"/>
    <s v="ST1"/>
    <s v="Taylor"/>
    <s v="D"/>
    <x v="10"/>
    <x v="3"/>
    <s v="BD"/>
    <x v="0"/>
    <s v="Sam is playing the violin for Taylor"/>
    <s v="while the sun is shining brightly"/>
    <s v="he"/>
    <s v="green"/>
    <s v="square"/>
    <s v="he's standing in a green square"/>
    <s v="and it looks like the song is being played well"/>
    <x v="43"/>
    <s v="he_green_square"/>
    <s v="S30_end"/>
    <s v="they/them 1"/>
    <s v="HT3"/>
    <s v="they/them 2"/>
    <s v="ST3"/>
    <s v="she/her 2"/>
    <s v="ST2"/>
    <s v="he/him 2"/>
    <s v="HT2"/>
    <s v="green"/>
    <s v="square"/>
    <s v="green"/>
    <s v="triangle"/>
    <s v="blue"/>
    <s v="triangle"/>
    <s v="blue"/>
    <s v="square"/>
  </r>
  <r>
    <x v="1"/>
    <x v="0"/>
    <s v="CR04"/>
    <s v="L02_CR04_S27"/>
    <x v="0"/>
    <s v="HT1"/>
    <s v="Sam"/>
    <s v="B"/>
    <s v="she/her 1"/>
    <s v="ST1"/>
    <s v="Taylor"/>
    <s v="D"/>
    <x v="11"/>
    <x v="3"/>
    <s v="BD"/>
    <x v="1"/>
    <s v="Taylor is walking with Sam"/>
    <s v="and the clock is about to ring 3 o'clock"/>
    <s v="he"/>
    <s v="blue"/>
    <s v="triangle"/>
    <s v="he's standing in a blue triangle"/>
    <s v="and it seems like class will be starting soon"/>
    <x v="15"/>
    <s v="he_blue_triangle"/>
    <s v="S27_end"/>
    <s v="they/them 1"/>
    <s v="HT3"/>
    <s v="they/them 2"/>
    <s v="ST3"/>
    <s v="she/her 2"/>
    <s v="ST2"/>
    <s v="he/him 2"/>
    <s v="HT2"/>
    <s v="blue"/>
    <s v="triangle"/>
    <s v="blue"/>
    <s v="square"/>
    <s v="green"/>
    <s v="square"/>
    <s v="green"/>
    <s v="triangle"/>
  </r>
  <r>
    <x v="1"/>
    <x v="0"/>
    <s v="CR05"/>
    <s v="L02_CR05_S31"/>
    <x v="0"/>
    <s v="HT1"/>
    <s v="Sam"/>
    <s v="B"/>
    <s v="she/her 2"/>
    <s v="ST2"/>
    <s v="Casey"/>
    <s v="E"/>
    <x v="19"/>
    <x v="6"/>
    <s v="BE"/>
    <x v="0"/>
    <s v="Sam is practicing soccer with Casey"/>
    <s v="as a bird flies overhead"/>
    <s v="he"/>
    <s v="yellow"/>
    <s v="square"/>
    <s v="he's standing in a yellow square"/>
    <s v="and it looks like the ball just missed the net"/>
    <x v="105"/>
    <s v="he_yellow_square"/>
    <s v="S31_end"/>
    <s v="they/them 1"/>
    <s v="HT3"/>
    <s v="they/them 2"/>
    <s v="ST3"/>
    <s v="she/her 1"/>
    <s v="ST1"/>
    <s v="he/him 2"/>
    <s v="HT2"/>
    <s v="yellow"/>
    <s v="square"/>
    <s v="yellow"/>
    <s v="triangle"/>
    <s v="red"/>
    <s v="triangle"/>
    <s v="red"/>
    <s v="square"/>
  </r>
  <r>
    <x v="1"/>
    <x v="0"/>
    <s v="CR06"/>
    <s v="L02_CR06_S31"/>
    <x v="0"/>
    <s v="HT1"/>
    <s v="Sam"/>
    <s v="B"/>
    <s v="she/her 2"/>
    <s v="ST2"/>
    <s v="Casey"/>
    <s v="E"/>
    <x v="19"/>
    <x v="6"/>
    <s v="BE"/>
    <x v="1"/>
    <s v="Casey is practicing soccer with Sam"/>
    <s v="as a bird flies overhead"/>
    <s v="he"/>
    <s v="red"/>
    <s v="triangle"/>
    <s v="he's standing in a red triangle"/>
    <s v="and it looks like the ball just missed the net"/>
    <x v="25"/>
    <s v="he_red_triangle"/>
    <s v="S31_end"/>
    <s v="they/them 1"/>
    <s v="HT3"/>
    <s v="they/them 2"/>
    <s v="ST3"/>
    <s v="she/her 1"/>
    <s v="ST1"/>
    <s v="he/him 2"/>
    <s v="HT2"/>
    <s v="red"/>
    <s v="triangle"/>
    <s v="red"/>
    <s v="square"/>
    <s v="yellow"/>
    <s v="square"/>
    <s v="yellow"/>
    <s v="triangle"/>
  </r>
  <r>
    <x v="1"/>
    <x v="0"/>
    <s v="CR07"/>
    <s v="L02_CR07_S32"/>
    <x v="0"/>
    <s v="HT1"/>
    <s v="Sam"/>
    <s v="B"/>
    <s v="she/her 2"/>
    <s v="ST2"/>
    <s v="Casey"/>
    <s v="E"/>
    <x v="20"/>
    <x v="6"/>
    <s v="BE"/>
    <x v="0"/>
    <s v="Sam is cheering on Casey"/>
    <s v="as the wind is blowing some leaves"/>
    <s v="he"/>
    <s v="blue"/>
    <s v="square"/>
    <s v="he's standing in a blue square"/>
    <s v="and it looks like a race is about to start"/>
    <x v="26"/>
    <s v="he_blue_square"/>
    <s v="S32_end"/>
    <s v="they/them 1"/>
    <s v="HT3"/>
    <s v="they/them 2"/>
    <s v="ST3"/>
    <s v="she/her 1"/>
    <s v="ST1"/>
    <s v="he/him 2"/>
    <s v="HT2"/>
    <s v="blue"/>
    <s v="square"/>
    <s v="blue"/>
    <s v="triangle"/>
    <s v="green"/>
    <s v="triangle"/>
    <s v="green"/>
    <s v="square"/>
  </r>
  <r>
    <x v="1"/>
    <x v="0"/>
    <s v="CR08"/>
    <s v="L02_CR08_S35"/>
    <x v="0"/>
    <s v="HT1"/>
    <s v="Sam"/>
    <s v="B"/>
    <s v="she/her 2"/>
    <s v="ST2"/>
    <s v="Casey"/>
    <s v="E"/>
    <x v="18"/>
    <x v="6"/>
    <s v="BE"/>
    <x v="1"/>
    <s v="Casey is swimming towards Sam"/>
    <s v="and a goose is swimming nearby"/>
    <s v="he"/>
    <s v="green"/>
    <s v="triangle"/>
    <s v="he's standing in a green triangle"/>
    <s v="and it is a beautiful sunny day"/>
    <x v="110"/>
    <s v="he_green_triangle"/>
    <s v="S35_end"/>
    <s v="they/them 1"/>
    <s v="HT3"/>
    <s v="they/them 2"/>
    <s v="ST3"/>
    <s v="she/her 1"/>
    <s v="ST1"/>
    <s v="he/him 2"/>
    <s v="HT2"/>
    <s v="green"/>
    <s v="triangle"/>
    <s v="green"/>
    <s v="square"/>
    <s v="blue"/>
    <s v="square"/>
    <s v="blue"/>
    <s v="triangle"/>
  </r>
  <r>
    <x v="1"/>
    <x v="0"/>
    <s v="CR09"/>
    <s v="L02_CR09_S08"/>
    <x v="1"/>
    <s v="HT2"/>
    <s v="Jordan"/>
    <s v="C"/>
    <s v="she/her 1"/>
    <s v="ST1"/>
    <s v="Taylor"/>
    <s v="D"/>
    <x v="48"/>
    <x v="24"/>
    <s v="CD"/>
    <x v="0"/>
    <s v="Jordan is taking a picture of Taylor"/>
    <s v="next to the Eiffel Tower"/>
    <s v="he"/>
    <s v="red"/>
    <s v="square"/>
    <s v="he's standing in a red square"/>
    <s v="and the tower is lit up at night"/>
    <x v="111"/>
    <s v="he_red_square"/>
    <s v="S08_end"/>
    <s v="they/them 1"/>
    <s v="HT3"/>
    <s v="they/them 2"/>
    <s v="ST3"/>
    <s v="she/her 2"/>
    <s v="ST2"/>
    <s v="he/him 1"/>
    <s v="HT1"/>
    <s v="red"/>
    <s v="square"/>
    <s v="red"/>
    <s v="triangle"/>
    <s v="yellow"/>
    <s v="triangle"/>
    <s v="yellow"/>
    <s v="square"/>
  </r>
  <r>
    <x v="1"/>
    <x v="0"/>
    <s v="CR10"/>
    <s v="L02_CR10_S08"/>
    <x v="1"/>
    <s v="HT2"/>
    <s v="Jordan"/>
    <s v="C"/>
    <s v="she/her 1"/>
    <s v="ST1"/>
    <s v="Taylor"/>
    <s v="D"/>
    <x v="48"/>
    <x v="24"/>
    <s v="CD"/>
    <x v="1"/>
    <s v="Taylor is taking a picture of Jordan"/>
    <s v="next to the Eiffel Tower"/>
    <s v="he"/>
    <s v="yellow"/>
    <s v="triangle"/>
    <s v="he's standing in a yellow triangle"/>
    <s v="and the tower is lit up at night"/>
    <x v="112"/>
    <s v="he_yellow_triangle"/>
    <s v="S08_end"/>
    <s v="they/them 1"/>
    <s v="HT3"/>
    <s v="they/them 2"/>
    <s v="ST3"/>
    <s v="she/her 2"/>
    <s v="ST2"/>
    <s v="he/him 1"/>
    <s v="HT1"/>
    <s v="yellow"/>
    <s v="triangle"/>
    <s v="yellow"/>
    <s v="square"/>
    <s v="red"/>
    <s v="square"/>
    <s v="red"/>
    <s v="triangle"/>
  </r>
  <r>
    <x v="1"/>
    <x v="0"/>
    <s v="CR11"/>
    <s v="L02_CR11_S10"/>
    <x v="1"/>
    <s v="HT2"/>
    <s v="Jordan"/>
    <s v="C"/>
    <s v="she/her 1"/>
    <s v="ST1"/>
    <s v="Taylor"/>
    <s v="D"/>
    <x v="15"/>
    <x v="24"/>
    <s v="CD"/>
    <x v="0"/>
    <s v="Jordan is floating over to Taylor"/>
    <s v="while an airplane is flying overhead"/>
    <s v="he"/>
    <s v="green"/>
    <s v="square"/>
    <s v="he's standing in a green square"/>
    <s v="and it looks like everyone needs more sunscreen"/>
    <x v="113"/>
    <s v="he_green_square"/>
    <s v="S10_end"/>
    <s v="they/them 1"/>
    <s v="HT3"/>
    <s v="they/them 2"/>
    <s v="ST3"/>
    <s v="she/her 2"/>
    <s v="ST2"/>
    <s v="he/him 1"/>
    <s v="HT1"/>
    <s v="green"/>
    <s v="square"/>
    <s v="green"/>
    <s v="triangle"/>
    <s v="blue"/>
    <s v="triangle"/>
    <s v="blue"/>
    <s v="square"/>
  </r>
  <r>
    <x v="1"/>
    <x v="0"/>
    <s v="CR12"/>
    <s v="L02_CR12_S09"/>
    <x v="1"/>
    <s v="HT2"/>
    <s v="Jordan"/>
    <s v="C"/>
    <s v="she/her 1"/>
    <s v="ST1"/>
    <s v="Taylor"/>
    <s v="D"/>
    <x v="49"/>
    <x v="24"/>
    <s v="CD"/>
    <x v="1"/>
    <s v="Taylor is playing golf with Jordan"/>
    <s v="as the sun is shining overhead"/>
    <s v="he"/>
    <s v="blue"/>
    <s v="triangle"/>
    <s v="he's standing in a blue triangle"/>
    <s v="and the grass is very green"/>
    <x v="114"/>
    <s v="he_blue_triangle"/>
    <s v="S09_end"/>
    <s v="they/them 1"/>
    <s v="HT3"/>
    <s v="they/them 2"/>
    <s v="ST3"/>
    <s v="she/her 2"/>
    <s v="ST2"/>
    <s v="he/him 1"/>
    <s v="HT1"/>
    <s v="blue"/>
    <s v="triangle"/>
    <s v="blue"/>
    <s v="square"/>
    <s v="green"/>
    <s v="square"/>
    <s v="green"/>
    <s v="triangle"/>
  </r>
  <r>
    <x v="1"/>
    <x v="0"/>
    <s v="CR13"/>
    <s v="L02_CR13_S38"/>
    <x v="1"/>
    <s v="HT2"/>
    <s v="Jordan"/>
    <s v="C"/>
    <s v="she/her 2"/>
    <s v="ST2"/>
    <s v="Casey"/>
    <s v="E"/>
    <x v="52"/>
    <x v="12"/>
    <s v="CE"/>
    <x v="0"/>
    <s v="Jordan is exercising with Casey"/>
    <s v="and the time is going by really fast"/>
    <s v="he"/>
    <s v="yellow"/>
    <s v="square"/>
    <s v="he's standing in a yellow square"/>
    <s v="but the gym is about to close"/>
    <x v="78"/>
    <s v="he_yellow_square"/>
    <s v="S38_end"/>
    <s v="they/them 1"/>
    <s v="HT3"/>
    <s v="they/them 2"/>
    <s v="ST3"/>
    <s v="she/her 1"/>
    <s v="ST1"/>
    <s v="he/him 1"/>
    <s v="HT1"/>
    <s v="yellow"/>
    <s v="square"/>
    <s v="yellow"/>
    <s v="triangle"/>
    <s v="red"/>
    <s v="triangle"/>
    <s v="red"/>
    <s v="square"/>
  </r>
  <r>
    <x v="1"/>
    <x v="0"/>
    <s v="CR14"/>
    <s v="L02_CR14_S38"/>
    <x v="1"/>
    <s v="HT2"/>
    <s v="Jordan"/>
    <s v="C"/>
    <s v="she/her 2"/>
    <s v="ST2"/>
    <s v="Casey"/>
    <s v="E"/>
    <x v="52"/>
    <x v="12"/>
    <s v="CE"/>
    <x v="1"/>
    <s v="Casey is exercising with Jordan"/>
    <s v="and the time is going by really fast"/>
    <s v="he"/>
    <s v="red"/>
    <s v="triangle"/>
    <s v="he's standing in a red triangle"/>
    <s v="but the gym is about to close"/>
    <x v="102"/>
    <s v="he_red_triangle"/>
    <s v="S38_end"/>
    <s v="they/them 1"/>
    <s v="HT3"/>
    <s v="they/them 2"/>
    <s v="ST3"/>
    <s v="she/her 1"/>
    <s v="ST1"/>
    <s v="he/him 1"/>
    <s v="HT1"/>
    <s v="red"/>
    <s v="triangle"/>
    <s v="red"/>
    <s v="square"/>
    <s v="yellow"/>
    <s v="square"/>
    <s v="yellow"/>
    <s v="triangle"/>
  </r>
  <r>
    <x v="1"/>
    <x v="0"/>
    <s v="CR15"/>
    <s v="L02_CR15_S39"/>
    <x v="1"/>
    <s v="HT2"/>
    <s v="Jordan"/>
    <s v="C"/>
    <s v="she/her 2"/>
    <s v="ST2"/>
    <s v="Casey"/>
    <s v="E"/>
    <x v="53"/>
    <x v="12"/>
    <s v="CE"/>
    <x v="0"/>
    <s v="Jordan is taking a selfie with Casey"/>
    <s v="and the room is kind of dark"/>
    <s v="he"/>
    <s v="blue"/>
    <s v="square"/>
    <s v="he's standing in a blue square"/>
    <s v="but the picture is coming out ok"/>
    <x v="80"/>
    <s v="he_blue_square"/>
    <s v="S39_end"/>
    <s v="they/them 1"/>
    <s v="HT3"/>
    <s v="they/them 2"/>
    <s v="ST3"/>
    <s v="she/her 1"/>
    <s v="ST1"/>
    <s v="he/him 1"/>
    <s v="HT1"/>
    <s v="blue"/>
    <s v="square"/>
    <s v="blue"/>
    <s v="triangle"/>
    <s v="green"/>
    <s v="triangle"/>
    <s v="green"/>
    <s v="square"/>
  </r>
  <r>
    <x v="1"/>
    <x v="0"/>
    <s v="CR16"/>
    <s v="L02_CR16_S40"/>
    <x v="1"/>
    <s v="HT2"/>
    <s v="Jordan"/>
    <s v="C"/>
    <s v="she/her 2"/>
    <s v="ST2"/>
    <s v="Casey"/>
    <s v="E"/>
    <x v="32"/>
    <x v="12"/>
    <s v="CE"/>
    <x v="1"/>
    <s v="Casey is bringing a coffee to Jordan"/>
    <s v="since it's very early in the morning"/>
    <s v="he"/>
    <s v="green"/>
    <s v="triangle"/>
    <s v="he's standing in a green triangle"/>
    <s v="and it looks like it's almost 6am"/>
    <x v="77"/>
    <s v="he_green_triangle"/>
    <s v="S40_end"/>
    <s v="they/them 1"/>
    <s v="HT3"/>
    <s v="they/them 2"/>
    <s v="ST3"/>
    <s v="she/her 1"/>
    <s v="ST1"/>
    <s v="he/him 1"/>
    <s v="HT1"/>
    <s v="green"/>
    <s v="triangle"/>
    <s v="green"/>
    <s v="square"/>
    <s v="blue"/>
    <s v="square"/>
    <s v="blue"/>
    <s v="triangle"/>
  </r>
  <r>
    <x v="1"/>
    <x v="0"/>
    <s v="CR17"/>
    <s v="L02_CR17_S46"/>
    <x v="0"/>
    <s v="HT1"/>
    <s v="Sam"/>
    <s v="B"/>
    <s v="they/them 1"/>
    <s v="HT3"/>
    <s v="Jaime"/>
    <s v="F"/>
    <x v="21"/>
    <x v="7"/>
    <s v="BF"/>
    <x v="0"/>
    <s v="Sam is giving flowers to Jaime"/>
    <s v="after the show is over"/>
    <s v="he"/>
    <s v="red"/>
    <s v="square"/>
    <s v="he's standing in a red square"/>
    <s v="and all the performers were talented"/>
    <x v="28"/>
    <s v="he_red_square"/>
    <s v="S46_end"/>
    <s v="she/her 1"/>
    <s v="ST1"/>
    <s v="she/her 2"/>
    <s v="ST2"/>
    <s v="they/them 2"/>
    <s v="ST3"/>
    <s v="he/him 2"/>
    <s v="HT2"/>
    <s v="red"/>
    <s v="square"/>
    <s v="red"/>
    <s v="triangle"/>
    <s v="yellow"/>
    <s v="triangle"/>
    <s v="yellow"/>
    <s v="square"/>
  </r>
  <r>
    <x v="1"/>
    <x v="0"/>
    <s v="CR18"/>
    <s v="L02_CR18_S46"/>
    <x v="0"/>
    <s v="HT1"/>
    <s v="Sam"/>
    <s v="B"/>
    <s v="they/them 1"/>
    <s v="HT3"/>
    <s v="Jaime"/>
    <s v="F"/>
    <x v="21"/>
    <x v="7"/>
    <s v="BF"/>
    <x v="1"/>
    <s v="Jaime is giving flowers to Sam"/>
    <s v="after the show is over"/>
    <s v="he"/>
    <s v="yellow"/>
    <s v="triangle"/>
    <s v="he's standing in a yellow triangle"/>
    <s v="and all the performers were talented"/>
    <x v="93"/>
    <s v="he_yellow_triangle"/>
    <s v="S46_end"/>
    <s v="she/her 1"/>
    <s v="ST1"/>
    <s v="she/her 2"/>
    <s v="ST2"/>
    <s v="they/them 2"/>
    <s v="ST3"/>
    <s v="he/him 2"/>
    <s v="HT2"/>
    <s v="yellow"/>
    <s v="triangle"/>
    <s v="yellow"/>
    <s v="square"/>
    <s v="red"/>
    <s v="square"/>
    <s v="red"/>
    <s v="triangle"/>
  </r>
  <r>
    <x v="1"/>
    <x v="0"/>
    <s v="CR19"/>
    <s v="L02_CR19_S47"/>
    <x v="0"/>
    <s v="HT1"/>
    <s v="Sam"/>
    <s v="B"/>
    <s v="they/them 1"/>
    <s v="HT3"/>
    <s v="Jaime"/>
    <s v="F"/>
    <x v="23"/>
    <x v="7"/>
    <s v="BF"/>
    <x v="0"/>
    <s v="Sam is driving away from Jaime"/>
    <s v="while the sun is starting to set"/>
    <s v="he"/>
    <s v="green"/>
    <s v="square"/>
    <s v="he's standing in a green square"/>
    <s v="and it looks like it's a long drive home"/>
    <x v="30"/>
    <s v="he_green_square"/>
    <s v="S47_end"/>
    <s v="she/her 1"/>
    <s v="ST1"/>
    <s v="she/her 2"/>
    <s v="ST2"/>
    <s v="they/them 2"/>
    <s v="ST3"/>
    <s v="he/him 2"/>
    <s v="HT2"/>
    <s v="green"/>
    <s v="square"/>
    <s v="green"/>
    <s v="triangle"/>
    <s v="blue"/>
    <s v="triangle"/>
    <s v="blue"/>
    <s v="square"/>
  </r>
  <r>
    <x v="1"/>
    <x v="0"/>
    <s v="CR20"/>
    <s v="L02_CR20_S50"/>
    <x v="0"/>
    <s v="HT1"/>
    <s v="Sam"/>
    <s v="B"/>
    <s v="they/them 1"/>
    <s v="HT3"/>
    <s v="Jaime"/>
    <s v="F"/>
    <x v="22"/>
    <x v="7"/>
    <s v="BF"/>
    <x v="1"/>
    <s v="Jaime is throwing the ball to Sam"/>
    <s v="while the dog is getting excited"/>
    <s v="he"/>
    <s v="blue"/>
    <s v="triangle"/>
    <s v="he's standing in a blue triangle"/>
    <s v="and the dog caught the ball instead"/>
    <x v="29"/>
    <s v="he_blue_triangle"/>
    <s v="S50_end"/>
    <s v="she/her 1"/>
    <s v="ST1"/>
    <s v="she/her 2"/>
    <s v="ST2"/>
    <s v="they/them 2"/>
    <s v="ST3"/>
    <s v="he/him 2"/>
    <s v="HT2"/>
    <s v="blue"/>
    <s v="triangle"/>
    <s v="blue"/>
    <s v="square"/>
    <s v="green"/>
    <s v="square"/>
    <s v="green"/>
    <s v="triangle"/>
  </r>
  <r>
    <x v="1"/>
    <x v="0"/>
    <s v="CR21"/>
    <s v="L02_CR21_S05"/>
    <x v="0"/>
    <s v="HT1"/>
    <s v="Sam"/>
    <s v="B"/>
    <s v="they/them 2"/>
    <s v="ST3"/>
    <s v="Alex"/>
    <s v="A"/>
    <x v="7"/>
    <x v="25"/>
    <s v="AB"/>
    <x v="0"/>
    <e v="#N/A"/>
    <e v="#N/A"/>
    <s v="he"/>
    <s v="yellow"/>
    <s v="square"/>
    <s v="he's standing in a yellow square"/>
    <e v="#N/A"/>
    <x v="115"/>
    <s v="he_yellow_square"/>
    <s v="S05_end"/>
    <s v="she/her 1"/>
    <s v="ST1"/>
    <s v="she/her 2"/>
    <s v="ST2"/>
    <s v="they/them 1"/>
    <s v="HT3"/>
    <s v="he/him 2"/>
    <s v="HT2"/>
    <s v="yellow"/>
    <s v="square"/>
    <s v="yellow"/>
    <s v="triangle"/>
    <s v="red"/>
    <s v="triangle"/>
    <s v="red"/>
    <s v="square"/>
  </r>
  <r>
    <x v="1"/>
    <x v="0"/>
    <s v="CR22"/>
    <s v="L02_CR22_S01"/>
    <x v="0"/>
    <s v="HT1"/>
    <s v="Sam"/>
    <s v="B"/>
    <s v="they/them 2"/>
    <s v="ST3"/>
    <s v="Alex"/>
    <s v="A"/>
    <x v="6"/>
    <x v="25"/>
    <s v="AB"/>
    <x v="1"/>
    <e v="#N/A"/>
    <e v="#N/A"/>
    <s v="he"/>
    <s v="red"/>
    <s v="triangle"/>
    <s v="he's standing in a red triangle"/>
    <e v="#N/A"/>
    <x v="116"/>
    <s v="he_red_triangle"/>
    <s v="S01_end"/>
    <s v="she/her 1"/>
    <s v="ST1"/>
    <s v="she/her 2"/>
    <s v="ST2"/>
    <s v="they/them 1"/>
    <s v="HT3"/>
    <s v="he/him 2"/>
    <s v="HT2"/>
    <s v="red"/>
    <s v="triangle"/>
    <s v="red"/>
    <s v="square"/>
    <s v="yellow"/>
    <s v="square"/>
    <s v="yellow"/>
    <s v="triangle"/>
  </r>
  <r>
    <x v="1"/>
    <x v="0"/>
    <s v="CR23"/>
    <s v="L02_CR23_S02"/>
    <x v="0"/>
    <s v="HT1"/>
    <s v="Sam"/>
    <s v="B"/>
    <s v="they/them 2"/>
    <s v="ST3"/>
    <s v="Alex"/>
    <s v="A"/>
    <x v="8"/>
    <x v="25"/>
    <s v="AB"/>
    <x v="0"/>
    <e v="#N/A"/>
    <e v="#N/A"/>
    <s v="he"/>
    <s v="blue"/>
    <s v="square"/>
    <s v="he's standing in a blue square"/>
    <e v="#N/A"/>
    <x v="117"/>
    <s v="he_blue_square"/>
    <s v="S02_end"/>
    <s v="she/her 1"/>
    <s v="ST1"/>
    <s v="she/her 2"/>
    <s v="ST2"/>
    <s v="they/them 1"/>
    <s v="HT3"/>
    <s v="he/him 2"/>
    <s v="HT2"/>
    <s v="blue"/>
    <s v="square"/>
    <s v="blue"/>
    <s v="triangle"/>
    <s v="green"/>
    <s v="triangle"/>
    <s v="green"/>
    <s v="square"/>
  </r>
  <r>
    <x v="1"/>
    <x v="0"/>
    <s v="CR24"/>
    <s v="L02_CR24_S02"/>
    <x v="0"/>
    <s v="HT1"/>
    <s v="Sam"/>
    <s v="B"/>
    <s v="they/them 2"/>
    <s v="ST3"/>
    <s v="Alex"/>
    <s v="A"/>
    <x v="8"/>
    <x v="25"/>
    <s v="AB"/>
    <x v="1"/>
    <e v="#N/A"/>
    <e v="#N/A"/>
    <s v="he"/>
    <s v="green"/>
    <s v="triangle"/>
    <s v="he's standing in a green triangle"/>
    <e v="#N/A"/>
    <x v="118"/>
    <s v="he_green_triangle"/>
    <s v="S02_end"/>
    <s v="she/her 1"/>
    <s v="ST1"/>
    <s v="she/her 2"/>
    <s v="ST2"/>
    <s v="they/them 1"/>
    <s v="HT3"/>
    <s v="he/him 2"/>
    <s v="HT2"/>
    <s v="green"/>
    <s v="triangle"/>
    <s v="green"/>
    <s v="square"/>
    <s v="blue"/>
    <s v="square"/>
    <s v="blue"/>
    <s v="triangle"/>
  </r>
  <r>
    <x v="1"/>
    <x v="0"/>
    <s v="CR25"/>
    <s v="L02_CR25_S41"/>
    <x v="1"/>
    <s v="HT2"/>
    <s v="Jordan"/>
    <s v="C"/>
    <s v="they/them 1"/>
    <s v="HT3"/>
    <s v="Jaime"/>
    <s v="F"/>
    <x v="35"/>
    <x v="13"/>
    <s v="CF"/>
    <x v="0"/>
    <s v="Jordan is reading to Jaime"/>
    <s v="and the story is almost over"/>
    <s v="he"/>
    <s v="red"/>
    <s v="square"/>
    <s v="he's standing in a red square"/>
    <s v="and it sounds like the story is a new favorite"/>
    <x v="50"/>
    <s v="he_red_square"/>
    <s v="S41_end"/>
    <s v="she/her 1"/>
    <s v="ST1"/>
    <s v="she/her 2"/>
    <s v="ST2"/>
    <s v="they/them 2"/>
    <s v="ST3"/>
    <s v="he/him 1"/>
    <s v="HT1"/>
    <s v="red"/>
    <s v="square"/>
    <s v="red"/>
    <s v="triangle"/>
    <s v="yellow"/>
    <s v="triangle"/>
    <s v="yellow"/>
    <s v="square"/>
  </r>
  <r>
    <x v="1"/>
    <x v="0"/>
    <s v="CR26"/>
    <s v="L02_CR26_S41"/>
    <x v="1"/>
    <s v="HT2"/>
    <s v="Jordan"/>
    <s v="C"/>
    <s v="they/them 1"/>
    <s v="HT3"/>
    <s v="Jaime"/>
    <s v="F"/>
    <x v="35"/>
    <x v="13"/>
    <s v="CF"/>
    <x v="1"/>
    <s v="Jaime is reading to Jordan"/>
    <s v="and the story is almost over"/>
    <s v="he"/>
    <s v="yellow"/>
    <s v="triangle"/>
    <s v="he's standing in a yellow triangle"/>
    <s v="and it sounds like the story is a new favorite"/>
    <x v="51"/>
    <s v="he_yellow_triangle"/>
    <s v="S41_end"/>
    <s v="she/her 1"/>
    <s v="ST1"/>
    <s v="she/her 2"/>
    <s v="ST2"/>
    <s v="they/them 2"/>
    <s v="ST3"/>
    <s v="he/him 1"/>
    <s v="HT1"/>
    <s v="yellow"/>
    <s v="triangle"/>
    <s v="yellow"/>
    <s v="square"/>
    <s v="red"/>
    <s v="square"/>
    <s v="red"/>
    <s v="triangle"/>
  </r>
  <r>
    <x v="1"/>
    <x v="0"/>
    <s v="CR27"/>
    <s v="L02_CR27_S45"/>
    <x v="1"/>
    <s v="HT2"/>
    <s v="Jordan"/>
    <s v="C"/>
    <s v="they/them 1"/>
    <s v="HT3"/>
    <s v="Jaime"/>
    <s v="F"/>
    <x v="37"/>
    <x v="13"/>
    <s v="CF"/>
    <x v="0"/>
    <s v="Jordan is explaining the game to Jaime"/>
    <s v="since it's kind of complicated"/>
    <s v="he"/>
    <s v="green"/>
    <s v="square"/>
    <s v="he's standing in a green square"/>
    <s v="and it looks like the game will be fun"/>
    <x v="119"/>
    <s v="he_green_square"/>
    <s v="S45_end"/>
    <s v="she/her 1"/>
    <s v="ST1"/>
    <s v="she/her 2"/>
    <s v="ST2"/>
    <s v="they/them 2"/>
    <s v="ST3"/>
    <s v="he/him 1"/>
    <s v="HT1"/>
    <s v="green"/>
    <s v="square"/>
    <s v="green"/>
    <s v="triangle"/>
    <s v="blue"/>
    <s v="triangle"/>
    <s v="blue"/>
    <s v="square"/>
  </r>
  <r>
    <x v="1"/>
    <x v="0"/>
    <s v="CR28"/>
    <s v="L02_CR28_S42"/>
    <x v="1"/>
    <s v="HT2"/>
    <s v="Jordan"/>
    <s v="C"/>
    <s v="they/them 1"/>
    <s v="HT3"/>
    <s v="Jaime"/>
    <s v="F"/>
    <x v="36"/>
    <x v="13"/>
    <s v="CF"/>
    <x v="1"/>
    <s v="Jaime is sending a text to Jordan"/>
    <s v="as the battery is about to die"/>
    <s v="he"/>
    <s v="blue"/>
    <s v="triangle"/>
    <s v="he's standing in a blue triangle"/>
    <s v="but it looks like the text still sent"/>
    <x v="95"/>
    <s v="he_blue_triangle"/>
    <s v="S42_end"/>
    <s v="she/her 1"/>
    <s v="ST1"/>
    <s v="she/her 2"/>
    <s v="ST2"/>
    <s v="they/them 2"/>
    <s v="ST3"/>
    <s v="he/him 1"/>
    <s v="HT1"/>
    <s v="blue"/>
    <s v="triangle"/>
    <s v="blue"/>
    <s v="square"/>
    <s v="green"/>
    <s v="square"/>
    <s v="green"/>
    <s v="triangle"/>
  </r>
  <r>
    <x v="1"/>
    <x v="0"/>
    <s v="CR29"/>
    <s v="L02_CR29_S11"/>
    <x v="1"/>
    <s v="HT2"/>
    <s v="Jordan"/>
    <s v="C"/>
    <s v="they/them 2"/>
    <s v="ST3"/>
    <s v="Alex"/>
    <s v="A"/>
    <x v="1"/>
    <x v="8"/>
    <s v="AC"/>
    <x v="0"/>
    <s v="Alex is singing to Jordan"/>
    <s v="and there's a big disco ball overhead"/>
    <s v="he"/>
    <s v="yellow"/>
    <s v="square"/>
    <s v="he's standing in a yellow square"/>
    <s v="and all the colored lights look fun"/>
    <x v="1"/>
    <s v="he_yellow_square"/>
    <s v="S11_end"/>
    <s v="she/her 1"/>
    <s v="ST1"/>
    <s v="she/her 2"/>
    <s v="ST2"/>
    <s v="they/them 1"/>
    <s v="HT3"/>
    <s v="he/him 1"/>
    <s v="HT1"/>
    <s v="yellow"/>
    <s v="square"/>
    <s v="yellow"/>
    <s v="triangle"/>
    <s v="red"/>
    <s v="triangle"/>
    <s v="red"/>
    <s v="square"/>
  </r>
  <r>
    <x v="1"/>
    <x v="0"/>
    <s v="CR30"/>
    <s v="L02_CR30_S11"/>
    <x v="1"/>
    <s v="HT2"/>
    <s v="Jordan"/>
    <s v="C"/>
    <s v="they/them 2"/>
    <s v="ST3"/>
    <s v="Alex"/>
    <s v="A"/>
    <x v="1"/>
    <x v="8"/>
    <s v="AC"/>
    <x v="1"/>
    <s v="Jordan is singing to Alex"/>
    <s v="and there's a big disco ball overhead"/>
    <s v="he"/>
    <s v="red"/>
    <s v="triangle"/>
    <s v="he's standing in a red triangle"/>
    <s v="and all the colored lights look fun"/>
    <x v="99"/>
    <s v="he_red_triangle"/>
    <s v="S11_end"/>
    <s v="she/her 1"/>
    <s v="ST1"/>
    <s v="she/her 2"/>
    <s v="ST2"/>
    <s v="they/them 1"/>
    <s v="HT3"/>
    <s v="he/him 1"/>
    <s v="HT1"/>
    <s v="red"/>
    <s v="triangle"/>
    <s v="red"/>
    <s v="square"/>
    <s v="yellow"/>
    <s v="square"/>
    <s v="yellow"/>
    <s v="triangle"/>
  </r>
  <r>
    <x v="1"/>
    <x v="0"/>
    <s v="CR31"/>
    <s v="L02_CR31_S12"/>
    <x v="1"/>
    <s v="HT2"/>
    <s v="Jordan"/>
    <s v="C"/>
    <s v="they/them 2"/>
    <s v="ST3"/>
    <s v="Alex"/>
    <s v="A"/>
    <x v="2"/>
    <x v="8"/>
    <s v="AC"/>
    <x v="0"/>
    <s v="Alex is showing a happy birthday sign to Jordan"/>
    <s v="while some balloons are floating up to the ceiling "/>
    <s v="he"/>
    <s v="blue"/>
    <s v="square"/>
    <s v="he's standing in a blue square"/>
    <s v="and it looks like the party is starting"/>
    <x v="3"/>
    <s v="he_blue_square"/>
    <s v="S12_end"/>
    <s v="she/her 1"/>
    <s v="ST1"/>
    <s v="she/her 2"/>
    <s v="ST2"/>
    <s v="they/them 1"/>
    <s v="HT3"/>
    <s v="he/him 1"/>
    <s v="HT1"/>
    <s v="blue"/>
    <s v="square"/>
    <s v="blue"/>
    <s v="triangle"/>
    <s v="green"/>
    <s v="triangle"/>
    <s v="green"/>
    <s v="square"/>
  </r>
  <r>
    <x v="1"/>
    <x v="0"/>
    <s v="CR32"/>
    <s v="L02_CR32_S15"/>
    <x v="1"/>
    <s v="HT2"/>
    <s v="Jordan"/>
    <s v="C"/>
    <s v="they/them 2"/>
    <s v="ST3"/>
    <s v="Alex"/>
    <s v="A"/>
    <x v="0"/>
    <x v="8"/>
    <s v="AC"/>
    <x v="1"/>
    <s v="Jordan is looking at Alex"/>
    <s v="as the train whistle is blowing loudly"/>
    <s v="he"/>
    <s v="green"/>
    <s v="triangle"/>
    <s v="he's standing in a green triangle"/>
    <s v="but the whistle is too loud to hear anything"/>
    <x v="0"/>
    <s v="he_green_triangle"/>
    <s v="S15_end"/>
    <s v="she/her 1"/>
    <s v="ST1"/>
    <s v="she/her 2"/>
    <s v="ST2"/>
    <s v="they/them 1"/>
    <s v="HT3"/>
    <s v="he/him 1"/>
    <s v="HT1"/>
    <s v="green"/>
    <s v="triangle"/>
    <s v="green"/>
    <s v="square"/>
    <s v="blue"/>
    <s v="square"/>
    <s v="blue"/>
    <s v="triangle"/>
  </r>
  <r>
    <x v="1"/>
    <x v="0"/>
    <s v="CR33"/>
    <s v="L02_CR33_S28"/>
    <x v="2"/>
    <s v="ST1"/>
    <s v="Taylor"/>
    <s v="D"/>
    <s v="he/him 1"/>
    <s v="HT1"/>
    <s v="Sam"/>
    <s v="B"/>
    <x v="30"/>
    <x v="11"/>
    <s v="BD"/>
    <x v="0"/>
    <s v="Sam is flying on a broom above Taylor"/>
    <s v="while a bat flutters through the air"/>
    <s v="she"/>
    <s v="red"/>
    <s v="square"/>
    <s v="she's standing in a red square"/>
    <s v="and it looks like it is Halloween"/>
    <x v="42"/>
    <s v="she_red_square"/>
    <s v="S28_end"/>
    <s v="they/them 1"/>
    <s v="HT3"/>
    <s v="they/them 2"/>
    <s v="ST3"/>
    <s v="he/him 2"/>
    <s v="HT2"/>
    <s v="she/her 2"/>
    <s v="ST2"/>
    <s v="red"/>
    <s v="square"/>
    <s v="red"/>
    <s v="triangle"/>
    <s v="yellow"/>
    <s v="triangle"/>
    <s v="yellow"/>
    <s v="square"/>
  </r>
  <r>
    <x v="1"/>
    <x v="0"/>
    <s v="CR34"/>
    <s v="L02_CR34_S28"/>
    <x v="2"/>
    <s v="ST1"/>
    <s v="Taylor"/>
    <s v="D"/>
    <s v="he/him 1"/>
    <s v="HT1"/>
    <s v="Sam"/>
    <s v="B"/>
    <x v="30"/>
    <x v="11"/>
    <s v="BD"/>
    <x v="1"/>
    <s v="Taylor is flying on a broom above Sam"/>
    <s v="while a bat flutters through the air"/>
    <s v="she"/>
    <s v="yellow"/>
    <s v="triangle"/>
    <s v="she's standing in a yellow triangle"/>
    <s v="and it looks like it is Halloween"/>
    <x v="101"/>
    <s v="she_yellow_triangle"/>
    <s v="S28_end"/>
    <s v="they/them 1"/>
    <s v="HT3"/>
    <s v="they/them 2"/>
    <s v="ST3"/>
    <s v="he/him 2"/>
    <s v="HT2"/>
    <s v="she/her 2"/>
    <s v="ST2"/>
    <s v="yellow"/>
    <s v="triangle"/>
    <s v="yellow"/>
    <s v="square"/>
    <s v="red"/>
    <s v="square"/>
    <s v="red"/>
    <s v="triangle"/>
  </r>
  <r>
    <x v="1"/>
    <x v="0"/>
    <s v="CR35"/>
    <s v="L02_CR35_S29"/>
    <x v="2"/>
    <s v="ST1"/>
    <s v="Taylor"/>
    <s v="D"/>
    <s v="he/him 1"/>
    <s v="HT1"/>
    <s v="Sam"/>
    <s v="B"/>
    <x v="31"/>
    <x v="11"/>
    <s v="BD"/>
    <x v="0"/>
    <s v="Sam is playing basketball with Taylor"/>
    <s v="as the scoreboard shows the time winding down"/>
    <s v="she"/>
    <s v="green"/>
    <s v="square"/>
    <s v="she's standing in a green square"/>
    <s v="and the game appears to be one-sided"/>
    <x v="44"/>
    <s v="she_green_square"/>
    <s v="S29_end"/>
    <s v="they/them 1"/>
    <s v="HT3"/>
    <s v="they/them 2"/>
    <s v="ST3"/>
    <s v="he/him 2"/>
    <s v="HT2"/>
    <s v="she/her 2"/>
    <s v="ST2"/>
    <s v="green"/>
    <s v="square"/>
    <s v="green"/>
    <s v="triangle"/>
    <s v="blue"/>
    <s v="triangle"/>
    <s v="blue"/>
    <s v="square"/>
  </r>
  <r>
    <x v="1"/>
    <x v="0"/>
    <s v="CR36"/>
    <s v="L02_CR36_S30"/>
    <x v="2"/>
    <s v="ST1"/>
    <s v="Taylor"/>
    <s v="D"/>
    <s v="he/him 1"/>
    <s v="HT1"/>
    <s v="Sam"/>
    <s v="B"/>
    <x v="10"/>
    <x v="11"/>
    <s v="BD"/>
    <x v="1"/>
    <s v="Taylor is playing the violin for Sam"/>
    <s v="while the sun is shining brightly"/>
    <s v="she"/>
    <s v="blue"/>
    <s v="triangle"/>
    <s v="she's standing in a blue triangle"/>
    <s v="and it looks like the song is being played well"/>
    <x v="43"/>
    <s v="she_blue_triangle"/>
    <s v="S30_end"/>
    <s v="they/them 1"/>
    <s v="HT3"/>
    <s v="they/them 2"/>
    <s v="ST3"/>
    <s v="he/him 2"/>
    <s v="HT2"/>
    <s v="she/her 2"/>
    <s v="ST2"/>
    <s v="blue"/>
    <s v="triangle"/>
    <s v="blue"/>
    <s v="square"/>
    <s v="green"/>
    <s v="square"/>
    <s v="green"/>
    <s v="triangle"/>
  </r>
  <r>
    <x v="1"/>
    <x v="0"/>
    <s v="CR37"/>
    <s v="L02_CR37_S06"/>
    <x v="2"/>
    <s v="ST1"/>
    <s v="Taylor"/>
    <s v="D"/>
    <s v="he/him 2"/>
    <s v="HT2"/>
    <s v="Jordan"/>
    <s v="C"/>
    <x v="16"/>
    <x v="26"/>
    <s v="CD"/>
    <x v="0"/>
    <s v="Jordan is bringing some mail to Taylor"/>
    <s v="as a violent storm is beginning"/>
    <s v="she"/>
    <s v="yellow"/>
    <s v="square"/>
    <s v="she's standing in a yellow square"/>
    <s v="and it looks like a bad day to go outside"/>
    <x v="120"/>
    <s v="she_yellow_square"/>
    <s v="S06_end"/>
    <s v="they/them 1"/>
    <s v="HT3"/>
    <s v="they/them 2"/>
    <s v="ST3"/>
    <s v="he/him 1"/>
    <s v="HT1"/>
    <s v="she/her 2"/>
    <s v="ST2"/>
    <s v="yellow"/>
    <s v="square"/>
    <s v="yellow"/>
    <s v="triangle"/>
    <s v="red"/>
    <s v="triangle"/>
    <s v="red"/>
    <s v="square"/>
  </r>
  <r>
    <x v="1"/>
    <x v="0"/>
    <s v="CR38"/>
    <s v="L02_CR38_S06"/>
    <x v="2"/>
    <s v="ST1"/>
    <s v="Taylor"/>
    <s v="D"/>
    <s v="he/him 2"/>
    <s v="HT2"/>
    <s v="Jordan"/>
    <s v="C"/>
    <x v="16"/>
    <x v="26"/>
    <s v="CD"/>
    <x v="1"/>
    <s v="Taylor is bringing some mail to Jordan"/>
    <s v="as a violent storm is beginning"/>
    <s v="she"/>
    <s v="red"/>
    <s v="triangle"/>
    <s v="she's standing in a red triangle"/>
    <s v="and it looks like a bad day to go outside"/>
    <x v="121"/>
    <s v="she_red_triangle"/>
    <s v="S06_end"/>
    <s v="they/them 1"/>
    <s v="HT3"/>
    <s v="they/them 2"/>
    <s v="ST3"/>
    <s v="he/him 1"/>
    <s v="HT1"/>
    <s v="she/her 2"/>
    <s v="ST2"/>
    <s v="red"/>
    <s v="triangle"/>
    <s v="red"/>
    <s v="square"/>
    <s v="yellow"/>
    <s v="square"/>
    <s v="yellow"/>
    <s v="triangle"/>
  </r>
  <r>
    <x v="1"/>
    <x v="0"/>
    <s v="CR39"/>
    <s v="L02_CR39_S10"/>
    <x v="2"/>
    <s v="ST1"/>
    <s v="Taylor"/>
    <s v="D"/>
    <s v="he/him 2"/>
    <s v="HT2"/>
    <s v="Jordan"/>
    <s v="C"/>
    <x v="15"/>
    <x v="26"/>
    <s v="CD"/>
    <x v="0"/>
    <s v="Jordan is floating over to Taylor"/>
    <s v="while an airplane is flying overhead"/>
    <s v="she"/>
    <s v="blue"/>
    <s v="square"/>
    <s v="she's standing in a blue square"/>
    <s v="and it looks like everyone needs more sunscreen"/>
    <x v="122"/>
    <s v="she_blue_square"/>
    <s v="S10_end"/>
    <s v="they/them 1"/>
    <s v="HT3"/>
    <s v="they/them 2"/>
    <s v="ST3"/>
    <s v="he/him 1"/>
    <s v="HT1"/>
    <s v="she/her 2"/>
    <s v="ST2"/>
    <s v="blue"/>
    <s v="square"/>
    <s v="blue"/>
    <s v="triangle"/>
    <s v="green"/>
    <s v="triangle"/>
    <s v="green"/>
    <s v="square"/>
  </r>
  <r>
    <x v="1"/>
    <x v="0"/>
    <s v="CR40"/>
    <s v="L02_CR40_S07"/>
    <x v="2"/>
    <s v="ST1"/>
    <s v="Taylor"/>
    <s v="D"/>
    <s v="he/him 2"/>
    <s v="HT2"/>
    <s v="Jordan"/>
    <s v="C"/>
    <x v="17"/>
    <x v="26"/>
    <s v="CD"/>
    <x v="1"/>
    <s v="Taylor is doing a dance for Jordan"/>
    <s v="while the music is blasting out of a record player"/>
    <s v="she"/>
    <s v="green"/>
    <s v="triangle"/>
    <s v="she's standing in a green triangle"/>
    <s v="and the chandelier is shaking from all the noise"/>
    <x v="123"/>
    <s v="she_green_triangle"/>
    <s v="S07_end"/>
    <s v="they/them 1"/>
    <s v="HT3"/>
    <s v="they/them 2"/>
    <s v="ST3"/>
    <s v="he/him 1"/>
    <s v="HT1"/>
    <s v="she/her 2"/>
    <s v="ST2"/>
    <s v="green"/>
    <s v="triangle"/>
    <s v="green"/>
    <s v="square"/>
    <s v="blue"/>
    <s v="square"/>
    <s v="blue"/>
    <s v="triangle"/>
  </r>
  <r>
    <x v="1"/>
    <x v="0"/>
    <s v="CR41"/>
    <s v="L02_CR41_S35"/>
    <x v="3"/>
    <s v="ST2"/>
    <s v="Casey"/>
    <s v="E"/>
    <s v="he/him 1"/>
    <s v="HT1"/>
    <s v="Sam"/>
    <s v="B"/>
    <x v="18"/>
    <x v="17"/>
    <s v="BE"/>
    <x v="0"/>
    <s v="Sam is swimming towards Casey"/>
    <s v="and a goose is swimming nearby"/>
    <s v="she"/>
    <s v="red"/>
    <s v="square"/>
    <s v="she's standing in a red square"/>
    <s v="and it is a beautiful sunny day"/>
    <x v="110"/>
    <s v="she_red_square"/>
    <s v="S35_end"/>
    <s v="they/them 1"/>
    <s v="HT3"/>
    <s v="they/them 2"/>
    <s v="ST3"/>
    <s v="he/him 2"/>
    <s v="HT2"/>
    <s v="she/her 1"/>
    <s v="ST1"/>
    <s v="red"/>
    <s v="square"/>
    <s v="red"/>
    <s v="triangle"/>
    <s v="yellow"/>
    <s v="triangle"/>
    <s v="yellow"/>
    <s v="square"/>
  </r>
  <r>
    <x v="1"/>
    <x v="0"/>
    <s v="CR42"/>
    <s v="L02_CR42_S33"/>
    <x v="3"/>
    <s v="ST2"/>
    <s v="Casey"/>
    <s v="E"/>
    <s v="he/him 1"/>
    <s v="HT1"/>
    <s v="Sam"/>
    <s v="B"/>
    <x v="46"/>
    <x v="17"/>
    <s v="BE"/>
    <x v="1"/>
    <s v="Casey is calling Sam"/>
    <s v="while a cat is walking by"/>
    <s v="she"/>
    <s v="yellow"/>
    <s v="triangle"/>
    <s v="she's standing in a yellow triangle"/>
    <s v="and it looks like the cat is very friendly"/>
    <x v="103"/>
    <s v="she_yellow_triangle"/>
    <s v="S33_end"/>
    <s v="they/them 1"/>
    <s v="HT3"/>
    <s v="they/them 2"/>
    <s v="ST3"/>
    <s v="he/him 2"/>
    <s v="HT2"/>
    <s v="she/her 1"/>
    <s v="ST1"/>
    <s v="yellow"/>
    <s v="triangle"/>
    <s v="yellow"/>
    <s v="square"/>
    <s v="red"/>
    <s v="square"/>
    <s v="red"/>
    <s v="triangle"/>
  </r>
  <r>
    <x v="1"/>
    <x v="0"/>
    <s v="CR43"/>
    <s v="L02_CR43_S34"/>
    <x v="3"/>
    <s v="ST2"/>
    <s v="Casey"/>
    <s v="E"/>
    <s v="he/him 1"/>
    <s v="HT1"/>
    <s v="Sam"/>
    <s v="B"/>
    <x v="47"/>
    <x v="17"/>
    <s v="BE"/>
    <x v="0"/>
    <s v="Sam is buying a gift for Casey"/>
    <s v="but it is almost lunchtime"/>
    <s v="she"/>
    <s v="green"/>
    <s v="square"/>
    <s v="she's standing in a green square"/>
    <s v="and there might not be a chance to buy the gift today"/>
    <x v="67"/>
    <s v="she_green_square"/>
    <s v="S34_end"/>
    <s v="they/them 1"/>
    <s v="HT3"/>
    <s v="they/them 2"/>
    <s v="ST3"/>
    <s v="he/him 2"/>
    <s v="HT2"/>
    <s v="she/her 1"/>
    <s v="ST1"/>
    <s v="green"/>
    <s v="square"/>
    <s v="green"/>
    <s v="triangle"/>
    <s v="blue"/>
    <s v="triangle"/>
    <s v="blue"/>
    <s v="square"/>
  </r>
  <r>
    <x v="1"/>
    <x v="0"/>
    <s v="CR44"/>
    <s v="L02_CR44_S34"/>
    <x v="3"/>
    <s v="ST2"/>
    <s v="Casey"/>
    <s v="E"/>
    <s v="he/him 1"/>
    <s v="HT1"/>
    <s v="Sam"/>
    <s v="B"/>
    <x v="47"/>
    <x v="17"/>
    <s v="BE"/>
    <x v="1"/>
    <s v="Casey is buying a gift for Sam"/>
    <s v="but it is almost lunchtime"/>
    <s v="she"/>
    <s v="blue"/>
    <s v="triangle"/>
    <s v="she's standing in a blue triangle"/>
    <s v="and there might not be a chance to buy the gift today"/>
    <x v="68"/>
    <s v="she_blue_triangle"/>
    <s v="S34_end"/>
    <s v="they/them 1"/>
    <s v="HT3"/>
    <s v="they/them 2"/>
    <s v="ST3"/>
    <s v="he/him 2"/>
    <s v="HT2"/>
    <s v="she/her 1"/>
    <s v="ST1"/>
    <s v="blue"/>
    <s v="triangle"/>
    <s v="blue"/>
    <s v="square"/>
    <s v="green"/>
    <s v="square"/>
    <s v="green"/>
    <s v="triangle"/>
  </r>
  <r>
    <x v="1"/>
    <x v="0"/>
    <s v="CR45"/>
    <s v="L02_CR45_S36"/>
    <x v="3"/>
    <s v="ST2"/>
    <s v="Casey"/>
    <s v="E"/>
    <s v="he/him 2"/>
    <s v="HT2"/>
    <s v="Jordan"/>
    <s v="C"/>
    <x v="33"/>
    <x v="20"/>
    <s v="CE"/>
    <x v="0"/>
    <s v="Jordan is scuba diving with Casey"/>
    <s v="and a big fish just came out of nowhere"/>
    <s v="she"/>
    <s v="yellow"/>
    <s v="square"/>
    <s v="she's standing in a yellow square"/>
    <s v="and it looks like there are a lot more fish about to come by"/>
    <x v="47"/>
    <s v="she_yellow_square"/>
    <s v="S36_end"/>
    <s v="they/them 1"/>
    <s v="HT3"/>
    <s v="they/them 2"/>
    <s v="ST3"/>
    <s v="he/him 1"/>
    <s v="HT1"/>
    <s v="she/her 1"/>
    <s v="ST1"/>
    <s v="yellow"/>
    <s v="square"/>
    <s v="yellow"/>
    <s v="triangle"/>
    <s v="red"/>
    <s v="triangle"/>
    <s v="red"/>
    <s v="square"/>
  </r>
  <r>
    <x v="1"/>
    <x v="0"/>
    <s v="CR46"/>
    <s v="L02_CR46_S36"/>
    <x v="3"/>
    <s v="ST2"/>
    <s v="Casey"/>
    <s v="E"/>
    <s v="he/him 2"/>
    <s v="HT2"/>
    <s v="Jordan"/>
    <s v="C"/>
    <x v="33"/>
    <x v="20"/>
    <s v="CE"/>
    <x v="1"/>
    <s v="Casey is scuba diving with Jordan"/>
    <s v="and a big fish just came out of nowhere"/>
    <s v="she"/>
    <s v="red"/>
    <s v="triangle"/>
    <s v="she's standing in a red triangle"/>
    <s v="and it looks like there are a lot more fish about to come by"/>
    <x v="94"/>
    <s v="she_red_triangle"/>
    <s v="S36_end"/>
    <s v="they/them 1"/>
    <s v="HT3"/>
    <s v="they/them 2"/>
    <s v="ST3"/>
    <s v="he/him 1"/>
    <s v="HT1"/>
    <s v="she/her 1"/>
    <s v="ST1"/>
    <s v="red"/>
    <s v="triangle"/>
    <s v="red"/>
    <s v="square"/>
    <s v="yellow"/>
    <s v="square"/>
    <s v="yellow"/>
    <s v="triangle"/>
  </r>
  <r>
    <x v="1"/>
    <x v="0"/>
    <s v="CR47"/>
    <s v="L02_CR47_S37"/>
    <x v="3"/>
    <s v="ST2"/>
    <s v="Casey"/>
    <s v="E"/>
    <s v="he/him 2"/>
    <s v="HT2"/>
    <s v="Jordan"/>
    <s v="C"/>
    <x v="34"/>
    <x v="20"/>
    <s v="CE"/>
    <x v="0"/>
    <s v="Jordan is looking for Casey"/>
    <s v="and it looks like it's about to rain "/>
    <s v="she"/>
    <s v="blue"/>
    <s v="square"/>
    <s v="she's standing in a blue square"/>
    <s v="and it's past time to get inside"/>
    <x v="49"/>
    <s v="she_blue_square"/>
    <s v="S37_end"/>
    <s v="they/them 1"/>
    <s v="HT3"/>
    <s v="they/them 2"/>
    <s v="ST3"/>
    <s v="he/him 1"/>
    <s v="HT1"/>
    <s v="she/her 1"/>
    <s v="ST1"/>
    <s v="blue"/>
    <s v="square"/>
    <s v="blue"/>
    <s v="triangle"/>
    <s v="green"/>
    <s v="triangle"/>
    <s v="green"/>
    <s v="square"/>
  </r>
  <r>
    <x v="1"/>
    <x v="0"/>
    <s v="CR48"/>
    <s v="L02_CR48_S40"/>
    <x v="3"/>
    <s v="ST2"/>
    <s v="Casey"/>
    <s v="E"/>
    <s v="he/him 2"/>
    <s v="HT2"/>
    <s v="Jordan"/>
    <s v="C"/>
    <x v="32"/>
    <x v="20"/>
    <s v="CE"/>
    <x v="1"/>
    <s v="Casey is bringing a coffee to Jordan"/>
    <s v="since it's very early in the morning"/>
    <s v="she"/>
    <s v="green"/>
    <s v="triangle"/>
    <s v="she's standing in a green triangle"/>
    <s v="and it looks like it's almost 6am"/>
    <x v="46"/>
    <s v="she_green_triangle"/>
    <s v="S40_end"/>
    <s v="they/them 1"/>
    <s v="HT3"/>
    <s v="they/them 2"/>
    <s v="ST3"/>
    <s v="he/him 1"/>
    <s v="HT1"/>
    <s v="she/her 1"/>
    <s v="ST1"/>
    <s v="green"/>
    <s v="triangle"/>
    <s v="green"/>
    <s v="square"/>
    <s v="blue"/>
    <s v="square"/>
    <s v="blue"/>
    <s v="triangle"/>
  </r>
  <r>
    <x v="1"/>
    <x v="0"/>
    <s v="CR49"/>
    <s v="L02_CR49_S56"/>
    <x v="2"/>
    <s v="ST1"/>
    <s v="Taylor"/>
    <s v="D"/>
    <s v="they/them 1"/>
    <s v="HT3"/>
    <s v="Jaime"/>
    <s v="F"/>
    <x v="42"/>
    <x v="15"/>
    <s v="DF"/>
    <x v="0"/>
    <s v="Taylor is carrying a box for Jaime"/>
    <s v="since it's very heavy"/>
    <s v="she"/>
    <s v="red"/>
    <s v="square"/>
    <s v="she's standing in a red square"/>
    <s v="but there's not much left to move "/>
    <x v="96"/>
    <s v="she_red_square"/>
    <s v="S56_end"/>
    <s v="he/him 1"/>
    <s v="HT1"/>
    <s v="he/him 2"/>
    <s v="HT2"/>
    <s v="they/them 2"/>
    <s v="ST3"/>
    <s v="she/her 2"/>
    <s v="ST2"/>
    <s v="red"/>
    <s v="square"/>
    <s v="red"/>
    <s v="triangle"/>
    <s v="yellow"/>
    <s v="triangle"/>
    <s v="yellow"/>
    <s v="square"/>
  </r>
  <r>
    <x v="1"/>
    <x v="0"/>
    <s v="CR50"/>
    <s v="L02_CR50_S56"/>
    <x v="2"/>
    <s v="ST1"/>
    <s v="Taylor"/>
    <s v="D"/>
    <s v="they/them 1"/>
    <s v="HT3"/>
    <s v="Jaime"/>
    <s v="F"/>
    <x v="42"/>
    <x v="15"/>
    <s v="DF"/>
    <x v="1"/>
    <s v="Jaime is carrying a box for Taylor"/>
    <s v="since it's very heavy"/>
    <s v="she"/>
    <s v="yellow"/>
    <s v="triangle"/>
    <s v="she's standing in a yellow triangle"/>
    <s v="but there's not much left to move "/>
    <x v="59"/>
    <s v="she_yellow_triangle"/>
    <s v="S56_end"/>
    <s v="he/him 1"/>
    <s v="HT1"/>
    <s v="he/him 2"/>
    <s v="HT2"/>
    <s v="they/them 2"/>
    <s v="ST3"/>
    <s v="she/her 2"/>
    <s v="ST2"/>
    <s v="yellow"/>
    <s v="triangle"/>
    <s v="yellow"/>
    <s v="square"/>
    <s v="red"/>
    <s v="square"/>
    <s v="red"/>
    <s v="triangle"/>
  </r>
  <r>
    <x v="1"/>
    <x v="0"/>
    <s v="CR51"/>
    <s v="L02_CR51_S60"/>
    <x v="2"/>
    <s v="ST1"/>
    <s v="Taylor"/>
    <s v="D"/>
    <s v="they/them 1"/>
    <s v="HT3"/>
    <s v="Jaime"/>
    <s v="F"/>
    <x v="41"/>
    <x v="15"/>
    <s v="DF"/>
    <x v="0"/>
    <s v="Taylor is hiking along the trail with Jaime"/>
    <s v="and the leaves are starting to turn"/>
    <s v="she"/>
    <s v="green"/>
    <s v="square"/>
    <s v="she's standing in a green square"/>
    <s v="and the top of the mountain isn't much further"/>
    <x v="58"/>
    <s v="she_green_square"/>
    <s v="S60_end"/>
    <s v="he/him 1"/>
    <s v="HT1"/>
    <s v="he/him 2"/>
    <s v="HT2"/>
    <s v="they/them 2"/>
    <s v="ST3"/>
    <s v="she/her 2"/>
    <s v="ST2"/>
    <s v="green"/>
    <s v="square"/>
    <s v="green"/>
    <s v="triangle"/>
    <s v="blue"/>
    <s v="triangle"/>
    <s v="blue"/>
    <s v="square"/>
  </r>
  <r>
    <x v="1"/>
    <x v="0"/>
    <s v="CR52"/>
    <s v="L02_CR52_S57"/>
    <x v="2"/>
    <s v="ST1"/>
    <s v="Taylor"/>
    <s v="D"/>
    <s v="they/them 1"/>
    <s v="HT3"/>
    <s v="Jaime"/>
    <s v="F"/>
    <x v="43"/>
    <x v="15"/>
    <s v="DF"/>
    <x v="1"/>
    <s v="Jaime is giving directions to Taylor"/>
    <s v="and the traffic is starting to clear"/>
    <s v="she"/>
    <s v="blue"/>
    <s v="triangle"/>
    <s v="she's standing in a blue triangle"/>
    <s v="and it looks like the rest of the trip will be easy"/>
    <x v="61"/>
    <s v="she_blue_triangle"/>
    <s v="S57_end"/>
    <s v="he/him 1"/>
    <s v="HT1"/>
    <s v="he/him 2"/>
    <s v="HT2"/>
    <s v="they/them 2"/>
    <s v="ST3"/>
    <s v="she/her 2"/>
    <s v="ST2"/>
    <s v="blue"/>
    <s v="triangle"/>
    <s v="blue"/>
    <s v="square"/>
    <s v="green"/>
    <s v="square"/>
    <s v="green"/>
    <s v="triangle"/>
  </r>
  <r>
    <x v="1"/>
    <x v="0"/>
    <s v="CR53"/>
    <s v="L02_CR53_S16"/>
    <x v="2"/>
    <s v="ST1"/>
    <s v="Taylor"/>
    <s v="D"/>
    <s v="they/them 2"/>
    <s v="ST3"/>
    <s v="Alex"/>
    <s v="A"/>
    <x v="3"/>
    <x v="10"/>
    <s v="AD"/>
    <x v="0"/>
    <s v="Alex is skateboarding toward Taylor"/>
    <s v="as a car is speeding down the road"/>
    <s v="she"/>
    <s v="yellow"/>
    <s v="square"/>
    <s v="she's standing in a yellow square"/>
    <s v="and it looks like there might be an accident"/>
    <x v="5"/>
    <s v="she_yellow_square"/>
    <s v="S16_end"/>
    <s v="he/him 1"/>
    <s v="HT1"/>
    <s v="he/him 2"/>
    <s v="HT2"/>
    <s v="they/them 1"/>
    <s v="HT3"/>
    <s v="she/her 2"/>
    <s v="ST2"/>
    <s v="yellow"/>
    <s v="square"/>
    <s v="yellow"/>
    <s v="triangle"/>
    <s v="red"/>
    <s v="triangle"/>
    <s v="red"/>
    <s v="square"/>
  </r>
  <r>
    <x v="1"/>
    <x v="0"/>
    <s v="CR54"/>
    <s v="L02_CR54_S16"/>
    <x v="2"/>
    <s v="ST1"/>
    <s v="Taylor"/>
    <s v="D"/>
    <s v="they/them 2"/>
    <s v="ST3"/>
    <s v="Alex"/>
    <s v="A"/>
    <x v="3"/>
    <x v="10"/>
    <s v="AD"/>
    <x v="1"/>
    <s v="Taylor is skateboarding toward Alex"/>
    <s v="as a car is speeding down the road"/>
    <s v="she"/>
    <s v="red"/>
    <s v="triangle"/>
    <s v="she's standing in a red triangle"/>
    <s v="and it looks like there might be an accident"/>
    <x v="4"/>
    <s v="she_red_triangle"/>
    <s v="S16_end"/>
    <s v="he/him 1"/>
    <s v="HT1"/>
    <s v="he/him 2"/>
    <s v="HT2"/>
    <s v="they/them 1"/>
    <s v="HT3"/>
    <s v="she/her 2"/>
    <s v="ST2"/>
    <s v="red"/>
    <s v="triangle"/>
    <s v="red"/>
    <s v="square"/>
    <s v="yellow"/>
    <s v="square"/>
    <s v="yellow"/>
    <s v="triangle"/>
  </r>
  <r>
    <x v="1"/>
    <x v="0"/>
    <s v="CR55"/>
    <s v="L02_CR55_S17"/>
    <x v="2"/>
    <s v="ST1"/>
    <s v="Taylor"/>
    <s v="D"/>
    <s v="they/them 2"/>
    <s v="ST3"/>
    <s v="Alex"/>
    <s v="A"/>
    <x v="5"/>
    <x v="10"/>
    <s v="AD"/>
    <x v="0"/>
    <s v="Alex is singing a song to Taylor"/>
    <s v="as the moon is high in the sky"/>
    <s v="she"/>
    <s v="blue"/>
    <s v="square"/>
    <s v="she's standing in a blue square"/>
    <s v="and it sounds like the song is almost over"/>
    <x v="7"/>
    <s v="she_blue_square"/>
    <s v="S17_end"/>
    <s v="he/him 1"/>
    <s v="HT1"/>
    <s v="he/him 2"/>
    <s v="HT2"/>
    <s v="they/them 1"/>
    <s v="HT3"/>
    <s v="she/her 2"/>
    <s v="ST2"/>
    <s v="blue"/>
    <s v="square"/>
    <s v="blue"/>
    <s v="triangle"/>
    <s v="green"/>
    <s v="triangle"/>
    <s v="green"/>
    <s v="square"/>
  </r>
  <r>
    <x v="1"/>
    <x v="0"/>
    <s v="CR56"/>
    <s v="L02_CR56_S20"/>
    <x v="2"/>
    <s v="ST1"/>
    <s v="Taylor"/>
    <s v="D"/>
    <s v="they/them 2"/>
    <s v="ST3"/>
    <s v="Alex"/>
    <s v="A"/>
    <x v="4"/>
    <x v="10"/>
    <s v="AD"/>
    <x v="1"/>
    <s v="Taylor is shouting at Alex"/>
    <s v="while a shooting star streaks across the sky"/>
    <s v="she"/>
    <s v="green"/>
    <s v="triangle"/>
    <s v="she's standing in a green triangle"/>
    <s v="but it looks like an argument has started"/>
    <x v="6"/>
    <s v="she_green_triangle"/>
    <s v="S20_end"/>
    <s v="he/him 1"/>
    <s v="HT1"/>
    <s v="he/him 2"/>
    <s v="HT2"/>
    <s v="they/them 1"/>
    <s v="HT3"/>
    <s v="she/her 2"/>
    <s v="ST2"/>
    <s v="green"/>
    <s v="triangle"/>
    <s v="green"/>
    <s v="square"/>
    <s v="blue"/>
    <s v="square"/>
    <s v="blue"/>
    <s v="triangle"/>
  </r>
  <r>
    <x v="1"/>
    <x v="0"/>
    <s v="CR57"/>
    <s v="L02_CR57_S53"/>
    <x v="3"/>
    <s v="ST2"/>
    <s v="Casey"/>
    <s v="E"/>
    <s v="they/them 1"/>
    <s v="HT3"/>
    <s v="Jaime"/>
    <s v="F"/>
    <x v="54"/>
    <x v="27"/>
    <s v="EF"/>
    <x v="0"/>
    <s v="Casey is making a smoothie for Jaime"/>
    <s v="before it's time to leave"/>
    <s v="she"/>
    <s v="red"/>
    <s v="square"/>
    <s v="she's standing in a red square"/>
    <s v="and it's hard to hear above the blender"/>
    <x v="124"/>
    <s v="she_red_square"/>
    <s v="S53_end"/>
    <s v="he/him 1"/>
    <s v="HT1"/>
    <s v="he/him 2"/>
    <s v="HT2"/>
    <s v="they/them 2"/>
    <s v="ST3"/>
    <s v="she/her 1"/>
    <s v="ST1"/>
    <s v="red"/>
    <s v="square"/>
    <s v="red"/>
    <s v="triangle"/>
    <s v="yellow"/>
    <s v="triangle"/>
    <s v="yellow"/>
    <s v="square"/>
  </r>
  <r>
    <x v="1"/>
    <x v="0"/>
    <s v="CR58"/>
    <s v="L02_CR58_S54"/>
    <x v="3"/>
    <s v="ST2"/>
    <s v="Casey"/>
    <s v="E"/>
    <s v="they/them 1"/>
    <s v="HT3"/>
    <s v="Jaime"/>
    <s v="F"/>
    <x v="55"/>
    <x v="27"/>
    <s v="EF"/>
    <x v="1"/>
    <s v="Jaime is opening the door for Casey"/>
    <s v="as the keys rattle in the lock"/>
    <s v="she"/>
    <s v="yellow"/>
    <s v="triangle"/>
    <s v="she's standing in a yellow triangle"/>
    <s v="and no one else is in the house"/>
    <x v="125"/>
    <s v="she_yellow_triangle"/>
    <s v="S54_end"/>
    <s v="he/him 1"/>
    <s v="HT1"/>
    <s v="he/him 2"/>
    <s v="HT2"/>
    <s v="they/them 2"/>
    <s v="ST3"/>
    <s v="she/her 1"/>
    <s v="ST1"/>
    <s v="yellow"/>
    <s v="triangle"/>
    <s v="yellow"/>
    <s v="square"/>
    <s v="red"/>
    <s v="square"/>
    <s v="red"/>
    <s v="triangle"/>
  </r>
  <r>
    <x v="1"/>
    <x v="0"/>
    <s v="CR59"/>
    <s v="L02_CR59_S55"/>
    <x v="3"/>
    <s v="ST2"/>
    <s v="Casey"/>
    <s v="E"/>
    <s v="they/them 1"/>
    <s v="HT3"/>
    <s v="Jaime"/>
    <s v="F"/>
    <x v="38"/>
    <x v="27"/>
    <s v="EF"/>
    <x v="0"/>
    <s v="Casey is holding a spot for Jaime"/>
    <s v="because the line is moving slowly"/>
    <s v="she"/>
    <s v="green"/>
    <s v="square"/>
    <s v="she's standing in a green square"/>
    <s v="and the day keeps getting hotter"/>
    <x v="126"/>
    <s v="she_green_square"/>
    <s v="S55_end"/>
    <s v="he/him 1"/>
    <s v="HT1"/>
    <s v="he/him 2"/>
    <s v="HT2"/>
    <s v="they/them 2"/>
    <s v="ST3"/>
    <s v="she/her 1"/>
    <s v="ST1"/>
    <s v="green"/>
    <s v="square"/>
    <s v="green"/>
    <s v="triangle"/>
    <s v="blue"/>
    <s v="triangle"/>
    <s v="blue"/>
    <s v="square"/>
  </r>
  <r>
    <x v="1"/>
    <x v="0"/>
    <s v="CR60"/>
    <s v="L02_CR60_S54"/>
    <x v="3"/>
    <s v="ST2"/>
    <s v="Casey"/>
    <s v="E"/>
    <s v="they/them 1"/>
    <s v="HT3"/>
    <s v="Jaime"/>
    <s v="F"/>
    <x v="55"/>
    <x v="27"/>
    <s v="EF"/>
    <x v="1"/>
    <s v="Jaime is opening the door for Casey"/>
    <s v="as the keys rattle in the lock"/>
    <s v="she"/>
    <s v="blue"/>
    <s v="triangle"/>
    <s v="she's standing in a blue triangle"/>
    <s v="and no one else is in the house"/>
    <x v="125"/>
    <s v="she_blue_triangle"/>
    <s v="S54_end"/>
    <s v="he/him 1"/>
    <s v="HT1"/>
    <s v="he/him 2"/>
    <s v="HT2"/>
    <s v="they/them 2"/>
    <s v="ST3"/>
    <s v="she/her 1"/>
    <s v="ST1"/>
    <s v="blue"/>
    <s v="triangle"/>
    <s v="blue"/>
    <s v="square"/>
    <s v="green"/>
    <s v="square"/>
    <s v="green"/>
    <s v="triangle"/>
  </r>
  <r>
    <x v="1"/>
    <x v="0"/>
    <s v="CR61"/>
    <s v="L02_CR61_S23"/>
    <x v="3"/>
    <s v="ST2"/>
    <s v="Casey"/>
    <s v="E"/>
    <s v="they/them 2"/>
    <s v="ST3"/>
    <s v="Alex"/>
    <s v="A"/>
    <x v="44"/>
    <x v="16"/>
    <s v="AE"/>
    <x v="0"/>
    <s v="Alex is talking to Casey"/>
    <s v="while a spotlight is shining overhead"/>
    <s v="she"/>
    <s v="yellow"/>
    <s v="square"/>
    <s v="she's standing in a yellow square"/>
    <s v="and it looks like rehearsal just started"/>
    <x v="62"/>
    <s v="she_yellow_square"/>
    <s v="S23_end"/>
    <s v="he/him 1"/>
    <s v="HT1"/>
    <s v="he/him 2"/>
    <s v="HT2"/>
    <s v="they/them 1"/>
    <s v="HT3"/>
    <s v="she/her 1"/>
    <s v="ST1"/>
    <s v="yellow"/>
    <s v="square"/>
    <s v="yellow"/>
    <s v="triangle"/>
    <s v="red"/>
    <s v="triangle"/>
    <s v="red"/>
    <s v="square"/>
  </r>
  <r>
    <x v="1"/>
    <x v="0"/>
    <s v="CR62"/>
    <s v="L02_CR62_S23"/>
    <x v="3"/>
    <s v="ST2"/>
    <s v="Casey"/>
    <s v="E"/>
    <s v="they/them 2"/>
    <s v="ST3"/>
    <s v="Alex"/>
    <s v="A"/>
    <x v="44"/>
    <x v="16"/>
    <s v="AE"/>
    <x v="1"/>
    <s v="Casey is talking to Alex"/>
    <s v="while a spotlight is shining overhead"/>
    <s v="she"/>
    <s v="red"/>
    <s v="triangle"/>
    <s v="she's standing in a red triangle"/>
    <s v="and it looks like rehearsal just started"/>
    <x v="108"/>
    <s v="she_red_triangle"/>
    <s v="S23_end"/>
    <s v="he/him 1"/>
    <s v="HT1"/>
    <s v="he/him 2"/>
    <s v="HT2"/>
    <s v="they/them 1"/>
    <s v="HT3"/>
    <s v="she/her 1"/>
    <s v="ST1"/>
    <s v="red"/>
    <s v="triangle"/>
    <s v="red"/>
    <s v="square"/>
    <s v="yellow"/>
    <s v="square"/>
    <s v="yellow"/>
    <s v="triangle"/>
  </r>
  <r>
    <x v="1"/>
    <x v="0"/>
    <s v="CR63"/>
    <s v="L02_CR63_S25"/>
    <x v="3"/>
    <s v="ST2"/>
    <s v="Casey"/>
    <s v="E"/>
    <s v="they/them 2"/>
    <s v="ST3"/>
    <s v="Alex"/>
    <s v="A"/>
    <x v="13"/>
    <x v="16"/>
    <s v="AE"/>
    <x v="0"/>
    <s v="Alex is dancing with Casey"/>
    <s v="while a pinata is hanging overhead"/>
    <s v="she"/>
    <s v="blue"/>
    <s v="square"/>
    <s v="she's standing in a blue square"/>
    <s v="and everyone at the party is having fun"/>
    <x v="17"/>
    <s v="she_blue_square"/>
    <s v="S25_end"/>
    <s v="he/him 1"/>
    <s v="HT1"/>
    <s v="he/him 2"/>
    <s v="HT2"/>
    <s v="they/them 1"/>
    <s v="HT3"/>
    <s v="she/her 1"/>
    <s v="ST1"/>
    <s v="blue"/>
    <s v="square"/>
    <s v="blue"/>
    <s v="triangle"/>
    <s v="green"/>
    <s v="triangle"/>
    <s v="green"/>
    <s v="square"/>
  </r>
  <r>
    <x v="1"/>
    <x v="0"/>
    <s v="CR64"/>
    <s v="L02_CR64_S24"/>
    <x v="3"/>
    <s v="ST2"/>
    <s v="Casey"/>
    <s v="E"/>
    <s v="they/them 2"/>
    <s v="ST3"/>
    <s v="Alex"/>
    <s v="A"/>
    <x v="45"/>
    <x v="16"/>
    <s v="AE"/>
    <x v="1"/>
    <s v="Casey is skiing with Alex"/>
    <s v="and snow is falling from the sky"/>
    <s v="she"/>
    <s v="green"/>
    <s v="triangle"/>
    <s v="she's standing in a green triangle"/>
    <s v="and it looks like everyone might be cold"/>
    <x v="65"/>
    <s v="she_green_triangle"/>
    <s v="S24_end"/>
    <s v="he/him 1"/>
    <s v="HT1"/>
    <s v="he/him 2"/>
    <s v="HT2"/>
    <s v="they/them 1"/>
    <s v="HT3"/>
    <s v="she/her 1"/>
    <s v="ST1"/>
    <s v="green"/>
    <s v="triangle"/>
    <s v="green"/>
    <s v="square"/>
    <s v="blue"/>
    <s v="square"/>
    <s v="blue"/>
    <s v="triangle"/>
  </r>
  <r>
    <x v="1"/>
    <x v="0"/>
    <s v="CR65"/>
    <s v="L02_CR65_S48"/>
    <x v="4"/>
    <s v="HT3"/>
    <s v="Jaime"/>
    <s v="F"/>
    <s v="he/him 1"/>
    <s v="HT1"/>
    <s v="Sam"/>
    <s v="B"/>
    <x v="50"/>
    <x v="19"/>
    <s v="BF"/>
    <x v="0"/>
    <s v="Sam is playing a video game with Jaime"/>
    <s v="and it's starting to get late"/>
    <s v="they"/>
    <s v="red"/>
    <s v="square"/>
    <s v="they're standing in a red square"/>
    <s v="but the final level hasn't been beaten yet"/>
    <x v="73"/>
    <s v="they_red_square"/>
    <s v="S48_end"/>
    <s v="she/her 1"/>
    <s v="ST1"/>
    <s v="she/her 2"/>
    <s v="ST2"/>
    <s v="he/him 2"/>
    <s v="HT2"/>
    <s v="they/them 2"/>
    <s v="ST3"/>
    <s v="red"/>
    <s v="square"/>
    <s v="red"/>
    <s v="triangle"/>
    <s v="yellow"/>
    <s v="triangle"/>
    <s v="yellow"/>
    <s v="square"/>
  </r>
  <r>
    <x v="1"/>
    <x v="0"/>
    <s v="CR66"/>
    <s v="L02_CR66_S48"/>
    <x v="4"/>
    <s v="HT3"/>
    <s v="Jaime"/>
    <s v="F"/>
    <s v="he/him 1"/>
    <s v="HT1"/>
    <s v="Sam"/>
    <s v="B"/>
    <x v="50"/>
    <x v="19"/>
    <s v="BF"/>
    <x v="1"/>
    <s v="Jaime is playing a video game with Sam"/>
    <s v="and it's starting to get late"/>
    <s v="they"/>
    <s v="yellow"/>
    <s v="triangle"/>
    <s v="they're standing in a yellow triangle"/>
    <s v="but the final level hasn't been beaten yet"/>
    <x v="98"/>
    <s v="they_yellow_triangle"/>
    <s v="S48_end"/>
    <s v="she/her 1"/>
    <s v="ST1"/>
    <s v="she/her 2"/>
    <s v="ST2"/>
    <s v="he/him 2"/>
    <s v="HT2"/>
    <s v="they/them 2"/>
    <s v="ST3"/>
    <s v="yellow"/>
    <s v="triangle"/>
    <s v="yellow"/>
    <s v="square"/>
    <s v="red"/>
    <s v="square"/>
    <s v="red"/>
    <s v="triangle"/>
  </r>
  <r>
    <x v="1"/>
    <x v="0"/>
    <s v="CR67"/>
    <s v="L02_CR67_S49"/>
    <x v="4"/>
    <s v="HT3"/>
    <s v="Jaime"/>
    <s v="F"/>
    <s v="he/him 1"/>
    <s v="HT1"/>
    <s v="Sam"/>
    <s v="B"/>
    <x v="51"/>
    <x v="19"/>
    <s v="BF"/>
    <x v="0"/>
    <s v="Sam is whispering to Jaime"/>
    <s v="as the movie is starting"/>
    <s v="they"/>
    <s v="green"/>
    <s v="square"/>
    <s v="they're standing in a green square"/>
    <s v="and everyone is quieting down"/>
    <x v="75"/>
    <s v="they_green_square"/>
    <s v="S49_end"/>
    <s v="she/her 1"/>
    <s v="ST1"/>
    <s v="she/her 2"/>
    <s v="ST2"/>
    <s v="he/him 2"/>
    <s v="HT2"/>
    <s v="they/them 2"/>
    <s v="ST3"/>
    <s v="green"/>
    <s v="square"/>
    <s v="green"/>
    <s v="triangle"/>
    <s v="blue"/>
    <s v="triangle"/>
    <s v="blue"/>
    <s v="square"/>
  </r>
  <r>
    <x v="1"/>
    <x v="0"/>
    <s v="CR68"/>
    <s v="L02_CR68_S50"/>
    <x v="4"/>
    <s v="HT3"/>
    <s v="Jaime"/>
    <s v="F"/>
    <s v="he/him 1"/>
    <s v="HT1"/>
    <s v="Sam"/>
    <s v="B"/>
    <x v="22"/>
    <x v="19"/>
    <s v="BF"/>
    <x v="1"/>
    <s v="Jaime is throwing the ball to Sam"/>
    <s v="while the dog is getting excited"/>
    <s v="they"/>
    <s v="blue"/>
    <s v="triangle"/>
    <s v="they're standing in a blue triangle"/>
    <s v="and the dog caught the ball instead"/>
    <x v="74"/>
    <s v="they_blue_triangle"/>
    <s v="S50_end"/>
    <s v="she/her 1"/>
    <s v="ST1"/>
    <s v="she/her 2"/>
    <s v="ST2"/>
    <s v="he/him 2"/>
    <s v="HT2"/>
    <s v="they/them 2"/>
    <s v="ST3"/>
    <s v="blue"/>
    <s v="triangle"/>
    <s v="blue"/>
    <s v="square"/>
    <s v="green"/>
    <s v="square"/>
    <s v="green"/>
    <s v="triangle"/>
  </r>
  <r>
    <x v="1"/>
    <x v="0"/>
    <s v="CR69"/>
    <s v="L02_CR69_S43"/>
    <x v="4"/>
    <s v="HT3"/>
    <s v="Jaime"/>
    <s v="F"/>
    <s v="he/him 2"/>
    <s v="HT2"/>
    <s v="Jordan"/>
    <s v="C"/>
    <x v="56"/>
    <x v="22"/>
    <s v="CF"/>
    <x v="0"/>
    <s v="Jordan is getting a chair for Jaime"/>
    <s v="because the wait will be a while"/>
    <s v="they"/>
    <s v="yellow"/>
    <s v="square"/>
    <s v="they're standing in a yellow square"/>
    <s v="but it looks like the wait will be worth it"/>
    <x v="109"/>
    <s v="they_yellow_square"/>
    <s v="S43_end"/>
    <s v="she/her 1"/>
    <s v="ST1"/>
    <s v="she/her 2"/>
    <s v="ST2"/>
    <s v="he/him 1"/>
    <s v="HT1"/>
    <s v="they/them 2"/>
    <s v="ST3"/>
    <s v="yellow"/>
    <s v="square"/>
    <s v="yellow"/>
    <s v="triangle"/>
    <s v="red"/>
    <s v="triangle"/>
    <s v="red"/>
    <s v="square"/>
  </r>
  <r>
    <x v="1"/>
    <x v="0"/>
    <s v="CR70"/>
    <s v="L02_CR70_S43"/>
    <x v="4"/>
    <s v="HT3"/>
    <s v="Jaime"/>
    <s v="F"/>
    <s v="he/him 2"/>
    <s v="HT2"/>
    <s v="Jordan"/>
    <s v="C"/>
    <x v="56"/>
    <x v="22"/>
    <s v="CF"/>
    <x v="1"/>
    <s v="Jaime is getting a chair for Jordan"/>
    <s v="because the wait will be a while"/>
    <s v="they"/>
    <s v="red"/>
    <s v="triangle"/>
    <s v="they're standing in a red triangle"/>
    <s v="but it looks like the wait will be worth it"/>
    <x v="85"/>
    <s v="they_red_triangle"/>
    <s v="S43_end"/>
    <s v="she/her 1"/>
    <s v="ST1"/>
    <s v="she/her 2"/>
    <s v="ST2"/>
    <s v="he/him 1"/>
    <s v="HT1"/>
    <s v="they/them 2"/>
    <s v="ST3"/>
    <s v="red"/>
    <s v="triangle"/>
    <s v="red"/>
    <s v="square"/>
    <s v="yellow"/>
    <s v="square"/>
    <s v="yellow"/>
    <s v="triangle"/>
  </r>
  <r>
    <x v="1"/>
    <x v="0"/>
    <s v="CR71"/>
    <s v="L02_CR71_S44"/>
    <x v="4"/>
    <s v="HT3"/>
    <s v="Jaime"/>
    <s v="F"/>
    <s v="he/him 2"/>
    <s v="HT2"/>
    <s v="Jordan"/>
    <s v="C"/>
    <x v="57"/>
    <x v="22"/>
    <s v="CF"/>
    <x v="0"/>
    <s v="Jordan is showing a picture to Jaime"/>
    <s v="while the dog is coming over"/>
    <s v="they"/>
    <s v="blue"/>
    <s v="square"/>
    <s v="they're standing in a blue square"/>
    <s v="and the dog is just as cute as in the picture"/>
    <x v="86"/>
    <s v="they_blue_square"/>
    <s v="S44_end"/>
    <s v="she/her 1"/>
    <s v="ST1"/>
    <s v="she/her 2"/>
    <s v="ST2"/>
    <s v="he/him 1"/>
    <s v="HT1"/>
    <s v="they/them 2"/>
    <s v="ST3"/>
    <s v="blue"/>
    <s v="square"/>
    <s v="blue"/>
    <s v="triangle"/>
    <s v="green"/>
    <s v="triangle"/>
    <s v="green"/>
    <s v="square"/>
  </r>
  <r>
    <x v="1"/>
    <x v="0"/>
    <s v="CR72"/>
    <s v="L02_CR72_S45"/>
    <x v="4"/>
    <s v="HT3"/>
    <s v="Jaime"/>
    <s v="F"/>
    <s v="he/him 2"/>
    <s v="HT2"/>
    <s v="Jordan"/>
    <s v="C"/>
    <x v="37"/>
    <x v="22"/>
    <s v="CF"/>
    <x v="1"/>
    <s v="Jaime is explaining the game to Jordan"/>
    <s v="since it's kind of complicated"/>
    <s v="they"/>
    <s v="green"/>
    <s v="triangle"/>
    <s v="they're standing in a green triangle"/>
    <s v="and it looks like the game will be fun"/>
    <x v="119"/>
    <s v="they_green_triangle"/>
    <s v="S45_end"/>
    <s v="she/her 1"/>
    <s v="ST1"/>
    <s v="she/her 2"/>
    <s v="ST2"/>
    <s v="he/him 1"/>
    <s v="HT1"/>
    <s v="they/them 2"/>
    <s v="ST3"/>
    <s v="green"/>
    <s v="triangle"/>
    <s v="green"/>
    <s v="square"/>
    <s v="blue"/>
    <s v="square"/>
    <s v="blue"/>
    <s v="triangle"/>
  </r>
  <r>
    <x v="1"/>
    <x v="0"/>
    <s v="CR73"/>
    <s v="L02_CR73_S03"/>
    <x v="5"/>
    <s v="ST3"/>
    <s v="Alex"/>
    <s v="A"/>
    <s v="he/him 1"/>
    <s v="HT1"/>
    <s v="Sam"/>
    <s v="B"/>
    <x v="26"/>
    <x v="28"/>
    <s v="AB"/>
    <x v="0"/>
    <e v="#N/A"/>
    <e v="#N/A"/>
    <s v="they"/>
    <s v="red"/>
    <s v="square"/>
    <s v="they're standing in a red square"/>
    <e v="#N/A"/>
    <x v="127"/>
    <s v="they_red_square"/>
    <s v="S03_end"/>
    <s v="she/her 1"/>
    <s v="ST1"/>
    <s v="she/her 2"/>
    <s v="ST2"/>
    <s v="he/him 2"/>
    <s v="HT2"/>
    <s v="they/them 1"/>
    <s v="HT3"/>
    <s v="red"/>
    <s v="square"/>
    <s v="red"/>
    <s v="triangle"/>
    <s v="yellow"/>
    <s v="triangle"/>
    <s v="yellow"/>
    <s v="square"/>
  </r>
  <r>
    <x v="1"/>
    <x v="0"/>
    <s v="CR74"/>
    <s v="L02_CR74_S03"/>
    <x v="5"/>
    <s v="ST3"/>
    <s v="Alex"/>
    <s v="A"/>
    <s v="he/him 1"/>
    <s v="HT1"/>
    <s v="Sam"/>
    <s v="B"/>
    <x v="26"/>
    <x v="28"/>
    <s v="AB"/>
    <x v="1"/>
    <e v="#N/A"/>
    <e v="#N/A"/>
    <s v="they"/>
    <s v="yellow"/>
    <s v="triangle"/>
    <s v="they're standing in a yellow triangle"/>
    <e v="#N/A"/>
    <x v="128"/>
    <s v="they_yellow_triangle"/>
    <s v="S03_end"/>
    <s v="she/her 1"/>
    <s v="ST1"/>
    <s v="she/her 2"/>
    <s v="ST2"/>
    <s v="he/him 2"/>
    <s v="HT2"/>
    <s v="they/them 1"/>
    <s v="HT3"/>
    <s v="yellow"/>
    <s v="triangle"/>
    <s v="yellow"/>
    <s v="square"/>
    <s v="red"/>
    <s v="square"/>
    <s v="red"/>
    <s v="triangle"/>
  </r>
  <r>
    <x v="1"/>
    <x v="0"/>
    <s v="CR75"/>
    <s v="L02_CR75_S04"/>
    <x v="5"/>
    <s v="ST3"/>
    <s v="Alex"/>
    <s v="A"/>
    <s v="he/him 1"/>
    <s v="HT1"/>
    <s v="Sam"/>
    <s v="B"/>
    <x v="27"/>
    <x v="28"/>
    <s v="AB"/>
    <x v="0"/>
    <e v="#N/A"/>
    <e v="#N/A"/>
    <s v="they"/>
    <s v="green"/>
    <s v="square"/>
    <s v="they're standing in a green square"/>
    <e v="#N/A"/>
    <x v="129"/>
    <s v="they_green_square"/>
    <s v="S04_end"/>
    <s v="she/her 1"/>
    <s v="ST1"/>
    <s v="she/her 2"/>
    <s v="ST2"/>
    <s v="he/him 2"/>
    <s v="HT2"/>
    <s v="they/them 1"/>
    <s v="HT3"/>
    <s v="green"/>
    <s v="square"/>
    <s v="green"/>
    <s v="triangle"/>
    <s v="blue"/>
    <s v="triangle"/>
    <s v="blue"/>
    <s v="square"/>
  </r>
  <r>
    <x v="1"/>
    <x v="0"/>
    <s v="CR76"/>
    <s v="L02_CR76_S05"/>
    <x v="5"/>
    <s v="ST3"/>
    <s v="Alex"/>
    <s v="A"/>
    <s v="he/him 1"/>
    <s v="HT1"/>
    <s v="Sam"/>
    <s v="B"/>
    <x v="7"/>
    <x v="28"/>
    <s v="AB"/>
    <x v="1"/>
    <e v="#N/A"/>
    <e v="#N/A"/>
    <s v="they"/>
    <s v="blue"/>
    <s v="triangle"/>
    <s v="they're standing in a blue triangle"/>
    <e v="#N/A"/>
    <x v="115"/>
    <s v="they_blue_triangle"/>
    <s v="S05_end"/>
    <s v="she/her 1"/>
    <s v="ST1"/>
    <s v="she/her 2"/>
    <s v="ST2"/>
    <s v="he/him 2"/>
    <s v="HT2"/>
    <s v="they/them 1"/>
    <s v="HT3"/>
    <s v="blue"/>
    <s v="triangle"/>
    <s v="blue"/>
    <s v="square"/>
    <s v="green"/>
    <s v="square"/>
    <s v="green"/>
    <s v="triangle"/>
  </r>
  <r>
    <x v="1"/>
    <x v="0"/>
    <s v="CR77"/>
    <s v="L02_CR77_S13"/>
    <x v="5"/>
    <s v="ST3"/>
    <s v="Alex"/>
    <s v="A"/>
    <s v="he/him 2"/>
    <s v="HT2"/>
    <s v="Jordan"/>
    <s v="C"/>
    <x v="24"/>
    <x v="0"/>
    <s v="AC"/>
    <x v="0"/>
    <s v="Alex is surfing at the beach with Jordan"/>
    <s v="and a crab is scuttling by"/>
    <s v="they"/>
    <s v="yellow"/>
    <s v="square"/>
    <s v="they're standing in a yellow square"/>
    <s v="and the waves keep getting bigger"/>
    <x v="130"/>
    <s v="they_yellow_square"/>
    <s v="S13_end"/>
    <s v="she/her 1"/>
    <s v="ST1"/>
    <s v="she/her 2"/>
    <s v="ST2"/>
    <s v="he/him 1"/>
    <s v="HT1"/>
    <s v="they/them 1"/>
    <s v="HT3"/>
    <s v="yellow"/>
    <s v="square"/>
    <s v="yellow"/>
    <s v="triangle"/>
    <s v="red"/>
    <s v="triangle"/>
    <s v="red"/>
    <s v="square"/>
  </r>
  <r>
    <x v="1"/>
    <x v="0"/>
    <s v="CR78"/>
    <s v="L02_CR78_S13"/>
    <x v="5"/>
    <s v="ST3"/>
    <s v="Alex"/>
    <s v="A"/>
    <s v="he/him 2"/>
    <s v="HT2"/>
    <s v="Jordan"/>
    <s v="C"/>
    <x v="24"/>
    <x v="0"/>
    <s v="AC"/>
    <x v="1"/>
    <s v="Jordan is surfing at the beach with Alex"/>
    <s v="and a crab is scuttling by"/>
    <s v="they"/>
    <s v="red"/>
    <s v="triangle"/>
    <s v="they're standing in a red triangle"/>
    <s v="and the waves keep getting bigger"/>
    <x v="32"/>
    <s v="they_red_triangle"/>
    <s v="S13_end"/>
    <s v="she/her 1"/>
    <s v="ST1"/>
    <s v="she/her 2"/>
    <s v="ST2"/>
    <s v="he/him 1"/>
    <s v="HT1"/>
    <s v="they/them 1"/>
    <s v="HT3"/>
    <s v="red"/>
    <s v="triangle"/>
    <s v="red"/>
    <s v="square"/>
    <s v="yellow"/>
    <s v="square"/>
    <s v="yellow"/>
    <s v="triangle"/>
  </r>
  <r>
    <x v="1"/>
    <x v="0"/>
    <s v="CR79"/>
    <s v="L02_CR79_S14"/>
    <x v="5"/>
    <s v="ST3"/>
    <s v="Alex"/>
    <s v="A"/>
    <s v="he/him 2"/>
    <s v="HT2"/>
    <s v="Jordan"/>
    <s v="C"/>
    <x v="25"/>
    <x v="0"/>
    <s v="AC"/>
    <x v="0"/>
    <s v="Alex is racing toward Jordan"/>
    <s v="while a house is burning down"/>
    <s v="they"/>
    <s v="blue"/>
    <s v="square"/>
    <s v="they're standing in a blue square"/>
    <s v="and it sounds like the fire truck is coming"/>
    <x v="34"/>
    <s v="they_blue_square"/>
    <s v="S14_end"/>
    <s v="she/her 1"/>
    <s v="ST1"/>
    <s v="she/her 2"/>
    <s v="ST2"/>
    <s v="he/him 1"/>
    <s v="HT1"/>
    <s v="they/them 1"/>
    <s v="HT3"/>
    <s v="blue"/>
    <s v="square"/>
    <s v="blue"/>
    <s v="triangle"/>
    <s v="green"/>
    <s v="triangle"/>
    <s v="green"/>
    <s v="square"/>
  </r>
  <r>
    <x v="1"/>
    <x v="0"/>
    <s v="CR80"/>
    <s v="L02_CR80_S15"/>
    <x v="5"/>
    <s v="ST3"/>
    <s v="Alex"/>
    <s v="A"/>
    <s v="he/him 2"/>
    <s v="HT2"/>
    <s v="Jordan"/>
    <s v="C"/>
    <x v="0"/>
    <x v="0"/>
    <s v="AC"/>
    <x v="1"/>
    <s v="Jordan is looking at Alex"/>
    <s v="as the train whistle is blowing loudly"/>
    <s v="they"/>
    <s v="green"/>
    <s v="triangle"/>
    <s v="they're standing in a green triangle"/>
    <s v="but the whistle is too loud to hear anything"/>
    <x v="131"/>
    <s v="they_green_triangle"/>
    <s v="S15_end"/>
    <s v="she/her 1"/>
    <s v="ST1"/>
    <s v="she/her 2"/>
    <s v="ST2"/>
    <s v="he/him 1"/>
    <s v="HT1"/>
    <s v="they/them 1"/>
    <s v="HT3"/>
    <s v="green"/>
    <s v="triangle"/>
    <s v="green"/>
    <s v="square"/>
    <s v="blue"/>
    <s v="square"/>
    <s v="blue"/>
    <s v="triangle"/>
  </r>
  <r>
    <x v="1"/>
    <x v="0"/>
    <s v="CR81"/>
    <s v="L02_CR81_S58"/>
    <x v="4"/>
    <s v="HT3"/>
    <s v="Jaime"/>
    <s v="F"/>
    <s v="she/her 1"/>
    <s v="ST1"/>
    <s v="Taylor"/>
    <s v="D"/>
    <x v="58"/>
    <x v="23"/>
    <s v="DF"/>
    <x v="0"/>
    <s v="Taylor is telling a joke to Jaime"/>
    <s v="while the party is getting started"/>
    <s v="they"/>
    <s v="red"/>
    <s v="square"/>
    <s v="they're standing in a red square"/>
    <s v="and everyone is laughing at how funny it is"/>
    <x v="104"/>
    <s v="they_red_square"/>
    <s v="S58_end"/>
    <s v="he/him 1"/>
    <s v="HT1"/>
    <s v="he/him 2"/>
    <s v="HT2"/>
    <s v="she/her 2"/>
    <s v="ST2"/>
    <s v="they/them 2"/>
    <s v="ST3"/>
    <s v="red"/>
    <s v="square"/>
    <s v="red"/>
    <s v="triangle"/>
    <s v="yellow"/>
    <s v="triangle"/>
    <s v="yellow"/>
    <s v="square"/>
  </r>
  <r>
    <x v="1"/>
    <x v="0"/>
    <s v="CR82"/>
    <s v="L02_CR82_S58"/>
    <x v="4"/>
    <s v="HT3"/>
    <s v="Jaime"/>
    <s v="F"/>
    <s v="she/her 1"/>
    <s v="ST1"/>
    <s v="Taylor"/>
    <s v="D"/>
    <x v="58"/>
    <x v="23"/>
    <s v="DF"/>
    <x v="1"/>
    <s v="Jaime is telling a joke to Taylor"/>
    <s v="while the party is getting started"/>
    <s v="they"/>
    <s v="yellow"/>
    <s v="triangle"/>
    <s v="they're standing in a yellow triangle"/>
    <s v="and everyone is laughing at how funny it is"/>
    <x v="89"/>
    <s v="they_yellow_triangle"/>
    <s v="S58_end"/>
    <s v="he/him 1"/>
    <s v="HT1"/>
    <s v="he/him 2"/>
    <s v="HT2"/>
    <s v="she/her 2"/>
    <s v="ST2"/>
    <s v="they/them 2"/>
    <s v="ST3"/>
    <s v="yellow"/>
    <s v="triangle"/>
    <s v="yellow"/>
    <s v="square"/>
    <s v="red"/>
    <s v="square"/>
    <s v="red"/>
    <s v="triangle"/>
  </r>
  <r>
    <x v="1"/>
    <x v="0"/>
    <s v="CR83"/>
    <s v="L02_CR83_S59"/>
    <x v="4"/>
    <s v="HT3"/>
    <s v="Jaime"/>
    <s v="F"/>
    <s v="she/her 1"/>
    <s v="ST1"/>
    <s v="Taylor"/>
    <s v="D"/>
    <x v="59"/>
    <x v="23"/>
    <s v="DF"/>
    <x v="0"/>
    <s v="Taylor is taking notes for Jaime"/>
    <s v="under the fluorescent lights"/>
    <s v="they"/>
    <s v="green"/>
    <s v="square"/>
    <s v="they're standing in a green square"/>
    <s v="and it looks like the meeting is almost finished"/>
    <x v="90"/>
    <s v="they_green_square"/>
    <s v="S59_end"/>
    <s v="he/him 1"/>
    <s v="HT1"/>
    <s v="he/him 2"/>
    <s v="HT2"/>
    <s v="she/her 2"/>
    <s v="ST2"/>
    <s v="they/them 2"/>
    <s v="ST3"/>
    <s v="green"/>
    <s v="square"/>
    <s v="green"/>
    <s v="triangle"/>
    <s v="blue"/>
    <s v="triangle"/>
    <s v="blue"/>
    <s v="square"/>
  </r>
  <r>
    <x v="1"/>
    <x v="0"/>
    <s v="CR84"/>
    <s v="L02_CR84_S60"/>
    <x v="4"/>
    <s v="HT3"/>
    <s v="Jaime"/>
    <s v="F"/>
    <s v="she/her 1"/>
    <s v="ST1"/>
    <s v="Taylor"/>
    <s v="D"/>
    <x v="41"/>
    <x v="23"/>
    <s v="DF"/>
    <x v="1"/>
    <s v="Jaime is hiking along the trail with Taylor"/>
    <s v="and the leaves are starting to turn"/>
    <s v="they"/>
    <s v="blue"/>
    <s v="triangle"/>
    <s v="they're standing in a blue triangle"/>
    <s v="and the top of the mountain isn't much further"/>
    <x v="58"/>
    <s v="they_blue_triangle"/>
    <s v="S60_end"/>
    <s v="he/him 1"/>
    <s v="HT1"/>
    <s v="he/him 2"/>
    <s v="HT2"/>
    <s v="she/her 2"/>
    <s v="ST2"/>
    <s v="they/them 2"/>
    <s v="ST3"/>
    <s v="blue"/>
    <s v="triangle"/>
    <s v="blue"/>
    <s v="square"/>
    <s v="green"/>
    <s v="square"/>
    <s v="green"/>
    <s v="triangle"/>
  </r>
  <r>
    <x v="1"/>
    <x v="0"/>
    <s v="CR85"/>
    <s v="L02_CR85_S55"/>
    <x v="4"/>
    <s v="HT3"/>
    <s v="Jaime"/>
    <s v="F"/>
    <s v="she/her 2"/>
    <s v="ST2"/>
    <s v="Casey"/>
    <s v="E"/>
    <x v="38"/>
    <x v="29"/>
    <s v="EF"/>
    <x v="0"/>
    <s v="Casey is holding a spot for Jaime"/>
    <s v="because the line is moving slowly"/>
    <s v="they"/>
    <s v="yellow"/>
    <s v="square"/>
    <s v="they're standing in a yellow square"/>
    <s v="and the day keeps getting hotter"/>
    <x v="132"/>
    <s v="they_yellow_square"/>
    <s v="S55_end"/>
    <s v="he/him 1"/>
    <s v="HT1"/>
    <s v="he/him 2"/>
    <s v="HT2"/>
    <s v="she/her 1"/>
    <s v="ST1"/>
    <s v="they/them 2"/>
    <s v="ST3"/>
    <s v="yellow"/>
    <s v="square"/>
    <s v="yellow"/>
    <s v="triangle"/>
    <s v="red"/>
    <s v="triangle"/>
    <s v="red"/>
    <s v="square"/>
  </r>
  <r>
    <x v="1"/>
    <x v="0"/>
    <s v="CR86"/>
    <s v="L02_CR86_S51"/>
    <x v="4"/>
    <s v="HT3"/>
    <s v="Jaime"/>
    <s v="F"/>
    <s v="she/her 2"/>
    <s v="ST2"/>
    <s v="Casey"/>
    <s v="E"/>
    <x v="39"/>
    <x v="29"/>
    <s v="EF"/>
    <x v="1"/>
    <s v="Jaime is starting a video call with Casey"/>
    <s v="but the connection is kind of slow"/>
    <s v="they"/>
    <s v="red"/>
    <s v="triangle"/>
    <s v="they're standing in a red triangle"/>
    <s v="and it's great to see each other "/>
    <x v="133"/>
    <s v="they_red_triangle"/>
    <s v="S51_end"/>
    <s v="he/him 1"/>
    <s v="HT1"/>
    <s v="he/him 2"/>
    <s v="HT2"/>
    <s v="she/her 1"/>
    <s v="ST1"/>
    <s v="they/them 2"/>
    <s v="ST3"/>
    <s v="red"/>
    <s v="triangle"/>
    <s v="red"/>
    <s v="square"/>
    <s v="yellow"/>
    <s v="square"/>
    <s v="yellow"/>
    <s v="triangle"/>
  </r>
  <r>
    <x v="1"/>
    <x v="0"/>
    <s v="CR87"/>
    <s v="L02_CR87_S52"/>
    <x v="4"/>
    <s v="HT3"/>
    <s v="Jaime"/>
    <s v="F"/>
    <s v="she/her 2"/>
    <s v="ST2"/>
    <s v="Casey"/>
    <s v="E"/>
    <x v="40"/>
    <x v="29"/>
    <s v="EF"/>
    <x v="0"/>
    <s v="Casey is passing a blanket to Jaime"/>
    <s v="because the room is cold"/>
    <s v="they"/>
    <s v="blue"/>
    <s v="square"/>
    <s v="they're standing in a blue square"/>
    <s v="and everyone is comfortable now"/>
    <x v="134"/>
    <s v="they_blue_square"/>
    <s v="S52_end"/>
    <s v="he/him 1"/>
    <s v="HT1"/>
    <s v="he/him 2"/>
    <s v="HT2"/>
    <s v="she/her 1"/>
    <s v="ST1"/>
    <s v="they/them 2"/>
    <s v="ST3"/>
    <s v="blue"/>
    <s v="square"/>
    <s v="blue"/>
    <s v="triangle"/>
    <s v="green"/>
    <s v="triangle"/>
    <s v="green"/>
    <s v="square"/>
  </r>
  <r>
    <x v="1"/>
    <x v="0"/>
    <s v="CR88"/>
    <s v="L02_CR88_S52"/>
    <x v="4"/>
    <s v="HT3"/>
    <s v="Jaime"/>
    <s v="F"/>
    <s v="she/her 2"/>
    <s v="ST2"/>
    <s v="Casey"/>
    <s v="E"/>
    <x v="40"/>
    <x v="29"/>
    <s v="EF"/>
    <x v="1"/>
    <s v="Jaime is passing a blanket to Casey"/>
    <s v="because the room is cold"/>
    <s v="they"/>
    <s v="green"/>
    <s v="triangle"/>
    <s v="they're standing in a green triangle"/>
    <s v="and everyone is comfortable now"/>
    <x v="135"/>
    <s v="they_green_triangle"/>
    <s v="S52_end"/>
    <s v="he/him 1"/>
    <s v="HT1"/>
    <s v="he/him 2"/>
    <s v="HT2"/>
    <s v="she/her 1"/>
    <s v="ST1"/>
    <s v="they/them 2"/>
    <s v="ST3"/>
    <s v="green"/>
    <s v="triangle"/>
    <s v="green"/>
    <s v="square"/>
    <s v="blue"/>
    <s v="square"/>
    <s v="blue"/>
    <s v="triangle"/>
  </r>
  <r>
    <x v="1"/>
    <x v="0"/>
    <s v="CR89"/>
    <s v="L02_CR89_S18"/>
    <x v="5"/>
    <s v="ST3"/>
    <s v="Alex"/>
    <s v="A"/>
    <s v="she/her 1"/>
    <s v="ST1"/>
    <s v="Taylor"/>
    <s v="D"/>
    <x v="28"/>
    <x v="1"/>
    <s v="AD"/>
    <x v="0"/>
    <s v="Alex is rollerblading towards Taylor"/>
    <s v="while several birds fly overhead"/>
    <s v="they"/>
    <s v="red"/>
    <s v="square"/>
    <s v="they're standing in a red square"/>
    <s v="but it looks very easy to fall down"/>
    <x v="39"/>
    <s v="they_red_square"/>
    <s v="S18_end"/>
    <s v="he/him 1"/>
    <s v="HT1"/>
    <s v="he/him 2"/>
    <s v="HT2"/>
    <s v="she/her 2"/>
    <s v="ST2"/>
    <s v="they/them 1"/>
    <s v="HT3"/>
    <s v="red"/>
    <s v="square"/>
    <s v="red"/>
    <s v="triangle"/>
    <s v="yellow"/>
    <s v="triangle"/>
    <s v="yellow"/>
    <s v="square"/>
  </r>
  <r>
    <x v="1"/>
    <x v="0"/>
    <s v="CR90"/>
    <s v="L02_CR90_S18"/>
    <x v="5"/>
    <s v="ST3"/>
    <s v="Alex"/>
    <s v="A"/>
    <s v="she/her 1"/>
    <s v="ST1"/>
    <s v="Taylor"/>
    <s v="D"/>
    <x v="28"/>
    <x v="1"/>
    <s v="AD"/>
    <x v="1"/>
    <s v="Taylor is rollerblading towards Alex"/>
    <s v="while several birds fly overhead"/>
    <s v="they"/>
    <s v="yellow"/>
    <s v="triangle"/>
    <s v="they're standing in a yellow triangle"/>
    <s v="but it looks very easy to fall down"/>
    <x v="107"/>
    <s v="they_yellow_triangle"/>
    <s v="S18_end"/>
    <s v="he/him 1"/>
    <s v="HT1"/>
    <s v="he/him 2"/>
    <s v="HT2"/>
    <s v="she/her 2"/>
    <s v="ST2"/>
    <s v="they/them 1"/>
    <s v="HT3"/>
    <s v="yellow"/>
    <s v="triangle"/>
    <s v="yellow"/>
    <s v="square"/>
    <s v="red"/>
    <s v="square"/>
    <s v="red"/>
    <s v="triangle"/>
  </r>
  <r>
    <x v="1"/>
    <x v="0"/>
    <s v="CR91"/>
    <s v="L02_CR91_S20"/>
    <x v="5"/>
    <s v="ST3"/>
    <s v="Alex"/>
    <s v="A"/>
    <s v="she/her 1"/>
    <s v="ST1"/>
    <s v="Taylor"/>
    <s v="D"/>
    <x v="4"/>
    <x v="1"/>
    <s v="AD"/>
    <x v="0"/>
    <s v="Alex is shouting at Taylor"/>
    <s v="while a shooting star streaks across the sky"/>
    <s v="they"/>
    <s v="green"/>
    <s v="square"/>
    <s v="they're standing in a green square"/>
    <s v="but it looks like an argument has started"/>
    <x v="6"/>
    <s v="they_green_square"/>
    <s v="S20_end"/>
    <s v="he/him 1"/>
    <s v="HT1"/>
    <s v="he/him 2"/>
    <s v="HT2"/>
    <s v="she/her 2"/>
    <s v="ST2"/>
    <s v="they/them 1"/>
    <s v="HT3"/>
    <s v="green"/>
    <s v="square"/>
    <s v="green"/>
    <s v="triangle"/>
    <s v="blue"/>
    <s v="triangle"/>
    <s v="blue"/>
    <s v="square"/>
  </r>
  <r>
    <x v="1"/>
    <x v="0"/>
    <s v="CR92"/>
    <s v="L02_CR92_S19"/>
    <x v="5"/>
    <s v="ST3"/>
    <s v="Alex"/>
    <s v="A"/>
    <s v="she/her 1"/>
    <s v="ST1"/>
    <s v="Taylor"/>
    <s v="D"/>
    <x v="29"/>
    <x v="1"/>
    <s v="AD"/>
    <x v="1"/>
    <s v="Taylor is trying to teach some algebra to Alex"/>
    <s v="as the clock reads three"/>
    <s v="they"/>
    <s v="blue"/>
    <s v="triangle"/>
    <s v="they're standing in a blue triangle"/>
    <s v="and it appears that the lecture is about to end"/>
    <x v="40"/>
    <s v="they_blue_triangle"/>
    <s v="S19_end"/>
    <s v="he/him 1"/>
    <s v="HT1"/>
    <s v="he/him 2"/>
    <s v="HT2"/>
    <s v="she/her 2"/>
    <s v="ST2"/>
    <s v="they/them 1"/>
    <s v="HT3"/>
    <s v="blue"/>
    <s v="triangle"/>
    <s v="blue"/>
    <s v="square"/>
    <s v="green"/>
    <s v="square"/>
    <s v="green"/>
    <s v="triangle"/>
  </r>
  <r>
    <x v="1"/>
    <x v="0"/>
    <s v="CR93"/>
    <s v="L02_CR93_S21"/>
    <x v="5"/>
    <s v="ST3"/>
    <s v="Alex"/>
    <s v="A"/>
    <s v="she/her 2"/>
    <s v="ST2"/>
    <s v="Casey"/>
    <s v="E"/>
    <x v="12"/>
    <x v="4"/>
    <s v="AE"/>
    <x v="0"/>
    <s v="Alex is carrying a cake to Casey"/>
    <s v="as the refridgerator starts to hum"/>
    <s v="they"/>
    <s v="yellow"/>
    <s v="square"/>
    <s v="they're standing in a yellow square"/>
    <s v="and it looks like the cake is fresh out of the oven"/>
    <x v="16"/>
    <s v="they_yellow_square"/>
    <s v="S21_end"/>
    <s v="he/him 1"/>
    <s v="HT1"/>
    <s v="he/him 2"/>
    <s v="HT2"/>
    <s v="she/her 1"/>
    <s v="ST1"/>
    <s v="they/them 1"/>
    <s v="HT3"/>
    <s v="yellow"/>
    <s v="square"/>
    <s v="yellow"/>
    <s v="triangle"/>
    <s v="red"/>
    <s v="triangle"/>
    <s v="red"/>
    <s v="square"/>
  </r>
  <r>
    <x v="1"/>
    <x v="0"/>
    <s v="CR94"/>
    <s v="L02_CR94_S21"/>
    <x v="5"/>
    <s v="ST3"/>
    <s v="Alex"/>
    <s v="A"/>
    <s v="she/her 2"/>
    <s v="ST2"/>
    <s v="Casey"/>
    <s v="E"/>
    <x v="12"/>
    <x v="4"/>
    <s v="AE"/>
    <x v="1"/>
    <s v="Casey is carrying a cake to Alex"/>
    <s v="as the refridgerator starts to hum"/>
    <s v="they"/>
    <s v="red"/>
    <s v="triangle"/>
    <s v="they're standing in a red triangle"/>
    <s v="and it looks like the cake is fresh out of the oven"/>
    <x v="136"/>
    <s v="they_red_triangle"/>
    <s v="S21_end"/>
    <s v="he/him 1"/>
    <s v="HT1"/>
    <s v="he/him 2"/>
    <s v="HT2"/>
    <s v="she/her 1"/>
    <s v="ST1"/>
    <s v="they/them 1"/>
    <s v="HT3"/>
    <s v="red"/>
    <s v="triangle"/>
    <s v="red"/>
    <s v="square"/>
    <s v="yellow"/>
    <s v="square"/>
    <s v="yellow"/>
    <s v="triangle"/>
  </r>
  <r>
    <x v="1"/>
    <x v="0"/>
    <s v="CR95"/>
    <s v="L02_CR95_S25"/>
    <x v="5"/>
    <s v="ST3"/>
    <s v="Alex"/>
    <s v="A"/>
    <s v="she/her 2"/>
    <s v="ST2"/>
    <s v="Casey"/>
    <s v="E"/>
    <x v="13"/>
    <x v="4"/>
    <s v="AE"/>
    <x v="0"/>
    <s v="Alex is dancing with Casey"/>
    <s v="while a pinata is hanging overhead"/>
    <s v="they"/>
    <s v="blue"/>
    <s v="square"/>
    <s v="they're standing in a blue square"/>
    <s v="and everyone at the party is having fun"/>
    <x v="63"/>
    <s v="they_blue_square"/>
    <s v="S25_end"/>
    <s v="he/him 1"/>
    <s v="HT1"/>
    <s v="he/him 2"/>
    <s v="HT2"/>
    <s v="she/her 1"/>
    <s v="ST1"/>
    <s v="they/them 1"/>
    <s v="HT3"/>
    <s v="blue"/>
    <s v="square"/>
    <s v="blue"/>
    <s v="triangle"/>
    <s v="green"/>
    <s v="triangle"/>
    <s v="green"/>
    <s v="square"/>
  </r>
  <r>
    <x v="1"/>
    <x v="0"/>
    <s v="CR96"/>
    <s v="L02_CR96_S22"/>
    <x v="5"/>
    <s v="ST3"/>
    <s v="Alex"/>
    <s v="A"/>
    <s v="she/her 2"/>
    <s v="ST2"/>
    <s v="Casey"/>
    <s v="E"/>
    <x v="14"/>
    <x v="4"/>
    <s v="AE"/>
    <x v="1"/>
    <s v="Casey is filming a video for Alex"/>
    <s v="as clouds start to cover up the sun"/>
    <s v="they"/>
    <s v="green"/>
    <s v="triangle"/>
    <s v="they're standing in a green triangle"/>
    <s v="but it looks like it might start to rain soon"/>
    <x v="19"/>
    <s v="they_green_triangle"/>
    <s v="S22_end"/>
    <s v="he/him 1"/>
    <s v="HT1"/>
    <s v="he/him 2"/>
    <s v="HT2"/>
    <s v="she/her 1"/>
    <s v="ST1"/>
    <s v="they/them 1"/>
    <s v="HT3"/>
    <s v="green"/>
    <s v="triangle"/>
    <s v="green"/>
    <s v="square"/>
    <s v="blue"/>
    <s v="square"/>
    <s v="blue"/>
    <s v="triangle"/>
  </r>
  <r>
    <x v="1"/>
    <x v="1"/>
    <s v="FD01"/>
    <s v="L02_FD01_S47"/>
    <x v="0"/>
    <s v="HT1"/>
    <s v="Sam"/>
    <s v="B"/>
    <s v="they/them 1"/>
    <s v="HT3"/>
    <s v="Jaime"/>
    <s v="F"/>
    <x v="23"/>
    <x v="7"/>
    <s v="BF"/>
    <x v="0"/>
    <s v="Sam is driving away from Jaime"/>
    <s v="while the sun is starting to set"/>
    <s v="he"/>
    <s v="yellow"/>
    <s v="triangle"/>
    <s v="he's standing in a yellow triangle"/>
    <s v="and it looks like it's a long drive home"/>
    <x v="30"/>
    <s v="he_yellow_triangle"/>
    <s v="S47_end"/>
    <s v="he/him 2"/>
    <s v="HT2"/>
    <s v="she/her 1"/>
    <s v="ST1"/>
    <s v="she/her 2"/>
    <s v="ST2"/>
    <s v="they/them 2"/>
    <s v="ST3"/>
    <s v="blue"/>
    <s v="square"/>
    <s v="blue"/>
    <s v="triangle"/>
    <s v="red"/>
    <s v="triangle"/>
    <s v="red"/>
    <s v="triangle"/>
  </r>
  <r>
    <x v="1"/>
    <x v="1"/>
    <s v="FD02"/>
    <s v="L02_FD02_S01"/>
    <x v="0"/>
    <s v="HT1"/>
    <s v="Sam"/>
    <s v="B"/>
    <s v="they/them 2"/>
    <s v="ST3"/>
    <s v="Alex"/>
    <s v="A"/>
    <x v="6"/>
    <x v="25"/>
    <s v="AB"/>
    <x v="1"/>
    <e v="#N/A"/>
    <e v="#N/A"/>
    <s v="he"/>
    <s v="red"/>
    <s v="square"/>
    <s v="he's standing in a red square"/>
    <e v="#N/A"/>
    <x v="116"/>
    <s v="he_red_square"/>
    <s v="S01_end"/>
    <s v="he/him 2"/>
    <s v="HT2"/>
    <s v="she/her 1"/>
    <s v="ST1"/>
    <s v="she/her 2"/>
    <s v="ST2"/>
    <s v="they/them 1"/>
    <s v="HT3"/>
    <s v="green"/>
    <s v="triangle"/>
    <s v="green"/>
    <s v="square"/>
    <s v="yellow"/>
    <s v="square"/>
    <s v="yellow"/>
    <s v="square"/>
  </r>
  <r>
    <x v="1"/>
    <x v="1"/>
    <s v="FD03"/>
    <s v="L02_FD03_S09"/>
    <x v="1"/>
    <s v="HT2"/>
    <s v="Jordan"/>
    <s v="C"/>
    <s v="she/her 1"/>
    <s v="ST1"/>
    <s v="Taylor"/>
    <s v="D"/>
    <x v="49"/>
    <x v="24"/>
    <s v="CD"/>
    <x v="0"/>
    <s v="Jordan is playing golf with Taylor"/>
    <s v="as the sun is shining overhead"/>
    <s v="he"/>
    <s v="blue"/>
    <s v="triangle"/>
    <s v="he's standing in a blue triangle"/>
    <s v="and the grass is very green"/>
    <x v="137"/>
    <s v="he_blue_triangle"/>
    <s v="S09_end"/>
    <s v="he/him 1"/>
    <s v="HT1"/>
    <s v="she/her 2"/>
    <s v="ST2"/>
    <s v="they/them 1"/>
    <s v="HT3"/>
    <s v="they/them 2"/>
    <s v="ST3"/>
    <s v="green"/>
    <s v="square"/>
    <s v="green"/>
    <s v="triangle"/>
    <s v="red"/>
    <s v="triangle"/>
    <s v="red"/>
    <s v="triangle"/>
  </r>
  <r>
    <x v="1"/>
    <x v="1"/>
    <s v="FD04"/>
    <s v="L02_FD04_S12"/>
    <x v="1"/>
    <s v="HT2"/>
    <s v="Jordan"/>
    <s v="C"/>
    <s v="they/them 2"/>
    <s v="ST3"/>
    <s v="Alex"/>
    <s v="A"/>
    <x v="2"/>
    <x v="8"/>
    <s v="AC"/>
    <x v="1"/>
    <s v="Jordan is showing a happy birthday sign to Alex"/>
    <s v="while some balloons are floating up to the ceiling "/>
    <s v="he"/>
    <s v="green"/>
    <s v="square"/>
    <s v="he's standing in a green square"/>
    <s v="and it looks like the party is starting"/>
    <x v="2"/>
    <s v="he_green_square"/>
    <s v="S12_end"/>
    <s v="he/him 1"/>
    <s v="HT1"/>
    <s v="she/her 1"/>
    <s v="ST1"/>
    <s v="she/her 2"/>
    <s v="ST2"/>
    <s v="they/them 1"/>
    <s v="HT3"/>
    <s v="blue"/>
    <s v="triangle"/>
    <s v="blue"/>
    <s v="square"/>
    <s v="red"/>
    <s v="square"/>
    <s v="red"/>
    <s v="square"/>
  </r>
  <r>
    <x v="1"/>
    <x v="1"/>
    <s v="FD05"/>
    <s v="L02_FD05_S57"/>
    <x v="2"/>
    <s v="ST1"/>
    <s v="Taylor"/>
    <s v="D"/>
    <s v="they/them 1"/>
    <s v="HT3"/>
    <s v="Jaime"/>
    <s v="F"/>
    <x v="43"/>
    <x v="15"/>
    <s v="DF"/>
    <x v="0"/>
    <s v="Taylor is giving directions to Jaime"/>
    <s v="and the traffic is starting to clear"/>
    <s v="she"/>
    <s v="blue"/>
    <s v="triangle"/>
    <s v="she's standing in a blue triangle"/>
    <s v="and it looks like the rest of the trip will be easy"/>
    <x v="60"/>
    <s v="she_blue_triangle"/>
    <s v="S57_end"/>
    <s v="he/him 1"/>
    <s v="HT1"/>
    <s v="he/him 2"/>
    <s v="HT2"/>
    <s v="she/her 2"/>
    <s v="ST2"/>
    <s v="they/them 2"/>
    <s v="ST3"/>
    <s v="red"/>
    <s v="square"/>
    <s v="red"/>
    <s v="triangle"/>
    <s v="yellow"/>
    <s v="triangle"/>
    <s v="yellow"/>
    <s v="triangle"/>
  </r>
  <r>
    <x v="1"/>
    <x v="1"/>
    <s v="FD06"/>
    <s v="L02_FD06_S17"/>
    <x v="2"/>
    <s v="ST1"/>
    <s v="Taylor"/>
    <s v="D"/>
    <s v="they/them 2"/>
    <s v="ST3"/>
    <s v="Alex"/>
    <s v="A"/>
    <x v="5"/>
    <x v="10"/>
    <s v="AD"/>
    <x v="1"/>
    <s v="Taylor is singing a song to Alex"/>
    <s v="as the moon is high in the sky"/>
    <s v="she"/>
    <s v="green"/>
    <s v="square"/>
    <s v="she's standing in a green square"/>
    <s v="and it sounds like the song is almost over"/>
    <x v="138"/>
    <s v="she_green_square"/>
    <s v="S17_end"/>
    <s v="he/him 1"/>
    <s v="HT1"/>
    <s v="he/him 2"/>
    <s v="HT2"/>
    <s v="she/her 2"/>
    <s v="ST2"/>
    <s v="they/them 1"/>
    <s v="HT3"/>
    <s v="yellow"/>
    <s v="triangle"/>
    <s v="yellow"/>
    <s v="square"/>
    <s v="red"/>
    <s v="square"/>
    <s v="red"/>
    <s v="square"/>
  </r>
  <r>
    <x v="1"/>
    <x v="1"/>
    <s v="FD07"/>
    <s v="L02_FD07_S24"/>
    <x v="3"/>
    <s v="ST2"/>
    <s v="Casey"/>
    <s v="E"/>
    <s v="they/them 2"/>
    <s v="ST3"/>
    <s v="Alex"/>
    <s v="A"/>
    <x v="45"/>
    <x v="16"/>
    <s v="AE"/>
    <x v="0"/>
    <s v="Alex is skiing with Casey"/>
    <s v="and snow is falling from the sky"/>
    <s v="she"/>
    <s v="red"/>
    <s v="triangle"/>
    <s v="she's standing in a red triangle"/>
    <s v="and it looks like everyone might be cold"/>
    <x v="64"/>
    <s v="she_red_triangle"/>
    <s v="S24_end"/>
    <s v="he/him 1"/>
    <s v="HT1"/>
    <s v="he/him 2"/>
    <s v="HT2"/>
    <s v="she/her 1"/>
    <s v="ST1"/>
    <s v="they/them 1"/>
    <s v="HT3"/>
    <s v="yellow"/>
    <s v="square"/>
    <s v="yellow"/>
    <s v="triangle"/>
    <s v="green"/>
    <s v="triangle"/>
    <s v="green"/>
    <s v="triangle"/>
  </r>
  <r>
    <x v="1"/>
    <x v="1"/>
    <s v="FD08"/>
    <s v="L02_FD08_S53"/>
    <x v="3"/>
    <s v="ST2"/>
    <s v="Casey"/>
    <s v="E"/>
    <s v="they/them 1"/>
    <s v="HT3"/>
    <s v="Jaime"/>
    <s v="F"/>
    <x v="54"/>
    <x v="27"/>
    <s v="EF"/>
    <x v="1"/>
    <s v="Jaime is making a smoothie for Casey"/>
    <s v="before it's time to leave"/>
    <s v="she"/>
    <s v="yellow"/>
    <s v="square"/>
    <s v="she's standing in a yellow square"/>
    <s v="and it's hard to hear above the blender"/>
    <x v="139"/>
    <s v="she_yellow_square"/>
    <s v="S53_end"/>
    <s v="he/him 1"/>
    <s v="HT1"/>
    <s v="he/him 2"/>
    <s v="HT2"/>
    <s v="she/her 1"/>
    <s v="ST1"/>
    <s v="they/them 2"/>
    <s v="ST3"/>
    <s v="red"/>
    <s v="triangle"/>
    <s v="red"/>
    <s v="square"/>
    <s v="green"/>
    <s v="square"/>
    <s v="green"/>
    <s v="square"/>
  </r>
  <r>
    <x v="1"/>
    <x v="1"/>
    <s v="FD09"/>
    <s v="L02_FD09_S51"/>
    <x v="4"/>
    <s v="HT3"/>
    <s v="Jaime"/>
    <s v="F"/>
    <s v="she/her 2"/>
    <s v="ST2"/>
    <s v="Casey"/>
    <s v="E"/>
    <x v="39"/>
    <x v="29"/>
    <s v="EF"/>
    <x v="0"/>
    <s v="Casey is starting a video call with Jaime"/>
    <s v="but the connection is kind of slow"/>
    <s v="they"/>
    <s v="yellow"/>
    <s v="triangle"/>
    <s v="they're standing in a yellow triangle"/>
    <s v="and it's great to see each other "/>
    <x v="140"/>
    <s v="they_yellow_triangle"/>
    <s v="S51_end"/>
    <s v="he/him 1"/>
    <s v="HT1"/>
    <s v="he/him 2"/>
    <s v="HT2"/>
    <s v="she/her 1"/>
    <s v="ST1"/>
    <s v="they/them 2"/>
    <s v="ST3"/>
    <s v="blue"/>
    <s v="square"/>
    <s v="blue"/>
    <s v="triangle"/>
    <s v="red"/>
    <s v="triangle"/>
    <s v="red"/>
    <s v="triangle"/>
  </r>
  <r>
    <x v="1"/>
    <x v="1"/>
    <s v="FD10"/>
    <s v="L02_FD10_S14"/>
    <x v="5"/>
    <s v="ST3"/>
    <s v="Alex"/>
    <s v="A"/>
    <s v="he/him 2"/>
    <s v="HT2"/>
    <s v="Jordan"/>
    <s v="C"/>
    <x v="25"/>
    <x v="0"/>
    <s v="AC"/>
    <x v="1"/>
    <s v="Jordan is racing toward Alex"/>
    <s v="while a house is burning down"/>
    <s v="they"/>
    <s v="green"/>
    <s v="square"/>
    <s v="they're standing in a green square"/>
    <s v="and it sounds like the fire truck is coming"/>
    <x v="33"/>
    <s v="they_green_square"/>
    <s v="S14_end"/>
    <s v="he/him 1"/>
    <s v="HT1"/>
    <s v="she/her 1"/>
    <s v="ST1"/>
    <s v="she/her 2"/>
    <s v="ST2"/>
    <s v="they/them 1"/>
    <s v="HT3"/>
    <s v="red"/>
    <s v="triangle"/>
    <s v="red"/>
    <s v="square"/>
    <s v="yellow"/>
    <s v="square"/>
    <s v="yellow"/>
    <s v="square"/>
  </r>
  <r>
    <x v="1"/>
    <x v="2"/>
    <s v="FP01"/>
    <s v="L02_FP01_S27"/>
    <x v="0"/>
    <s v="HT1"/>
    <s v="Sam"/>
    <s v="B"/>
    <s v="she/her 1"/>
    <s v="ST1"/>
    <s v="Taylor"/>
    <s v="D"/>
    <x v="11"/>
    <x v="3"/>
    <s v="BD"/>
    <x v="0"/>
    <s v="Sam is walking with Taylor"/>
    <s v="and the clock is about to ring 3 o'clock"/>
    <s v="they"/>
    <s v="red"/>
    <s v="square"/>
    <s v="they're standing in a red square"/>
    <s v="and it seems like class will be starting soon"/>
    <x v="14"/>
    <s v="they_red_square"/>
    <s v="S27_end"/>
    <s v="he/him 2"/>
    <s v="HT2"/>
    <s v="she/her 2"/>
    <s v="ST2"/>
    <s v="they/them 1"/>
    <s v="HT3"/>
    <s v="they/them 2"/>
    <s v="ST3"/>
    <s v="red"/>
    <s v="square"/>
    <s v="red"/>
    <s v="triangle"/>
    <s v="yellow"/>
    <s v="triangle"/>
    <s v="yellow"/>
    <s v="square"/>
  </r>
  <r>
    <x v="1"/>
    <x v="2"/>
    <s v="FP02"/>
    <s v="L02_FP02_S39"/>
    <x v="1"/>
    <s v="HT2"/>
    <s v="Jordan"/>
    <s v="C"/>
    <s v="she/her 2"/>
    <s v="ST2"/>
    <s v="Casey"/>
    <s v="E"/>
    <x v="53"/>
    <x v="12"/>
    <s v="CE"/>
    <x v="1"/>
    <s v="Casey is taking a selfie with Jordan"/>
    <s v="and the room is kind of dark"/>
    <s v="they"/>
    <s v="yellow"/>
    <s v="triangle"/>
    <s v="they're standing in a yellow triangle"/>
    <s v="but the picture is coming out ok"/>
    <x v="79"/>
    <s v="they_yellow_triangle"/>
    <s v="S39_end"/>
    <s v="he/him 1"/>
    <s v="HT1"/>
    <s v="she/her 1"/>
    <s v="ST1"/>
    <s v="they/them 1"/>
    <s v="HT3"/>
    <s v="they/them 2"/>
    <s v="ST3"/>
    <s v="yellow"/>
    <s v="triangle"/>
    <s v="yellow"/>
    <s v="square"/>
    <s v="green"/>
    <s v="square"/>
    <s v="green"/>
    <s v="triangle"/>
  </r>
  <r>
    <x v="1"/>
    <x v="2"/>
    <s v="FP03"/>
    <s v="L02_FP03_S29"/>
    <x v="2"/>
    <s v="ST1"/>
    <s v="Taylor"/>
    <s v="D"/>
    <s v="he/him 1"/>
    <s v="HT1"/>
    <s v="Sam"/>
    <s v="B"/>
    <x v="31"/>
    <x v="11"/>
    <s v="BD"/>
    <x v="0"/>
    <s v="Sam is playing basketball with Taylor"/>
    <s v="as the scoreboard shows the time winding down"/>
    <s v="they"/>
    <s v="green"/>
    <s v="square"/>
    <s v="they're standing in a green square"/>
    <s v="and the game appears to be one-sided"/>
    <x v="44"/>
    <s v="they_green_square"/>
    <s v="S29_end"/>
    <s v="he/him 2"/>
    <s v="HT2"/>
    <s v="she/her 2"/>
    <s v="ST2"/>
    <s v="they/them 1"/>
    <s v="HT3"/>
    <s v="they/them 2"/>
    <s v="ST3"/>
    <s v="green"/>
    <s v="square"/>
    <s v="green"/>
    <s v="triangle"/>
    <s v="blue"/>
    <s v="triangle"/>
    <s v="blue"/>
    <s v="square"/>
  </r>
  <r>
    <x v="1"/>
    <x v="2"/>
    <s v="FP04"/>
    <s v="L02_FP04_S37"/>
    <x v="3"/>
    <s v="ST2"/>
    <s v="Casey"/>
    <s v="E"/>
    <s v="he/him 2"/>
    <s v="HT2"/>
    <s v="Jordan"/>
    <s v="C"/>
    <x v="34"/>
    <x v="20"/>
    <s v="CE"/>
    <x v="1"/>
    <s v="Casey is looking for Jordan"/>
    <s v="and it looks like it's about to rain "/>
    <s v="they"/>
    <s v="blue"/>
    <s v="triangle"/>
    <s v="they're standing in a blue triangle"/>
    <s v="and it's past time to get inside"/>
    <x v="48"/>
    <s v="they_blue_triangle"/>
    <s v="S37_end"/>
    <s v="he/him 1"/>
    <s v="HT1"/>
    <s v="she/her 1"/>
    <s v="ST1"/>
    <s v="they/them 1"/>
    <s v="HT3"/>
    <s v="they/them 2"/>
    <s v="ST3"/>
    <s v="blue"/>
    <s v="triangle"/>
    <s v="blue"/>
    <s v="square"/>
    <s v="red"/>
    <s v="square"/>
    <s v="red"/>
    <s v="triangle"/>
  </r>
  <r>
    <x v="1"/>
    <x v="2"/>
    <s v="FP05"/>
    <s v="L02_FP05_S59"/>
    <x v="4"/>
    <s v="HT3"/>
    <s v="Jaime"/>
    <s v="F"/>
    <s v="she/her 1"/>
    <s v="ST1"/>
    <s v="Taylor"/>
    <s v="D"/>
    <x v="59"/>
    <x v="23"/>
    <s v="DF"/>
    <x v="0"/>
    <s v="Taylor is taking notes for Jaime"/>
    <s v="under the fluorescent lights"/>
    <s v="he"/>
    <s v="red"/>
    <s v="square"/>
    <s v="he's standing in a red square"/>
    <s v="and it looks like the meeting is almost finished"/>
    <x v="90"/>
    <s v="he_red_square"/>
    <s v="S59_end"/>
    <s v="he/him 1"/>
    <s v="HT1"/>
    <s v="he/him 2"/>
    <s v="HT2"/>
    <s v="she/her 2"/>
    <s v="ST2"/>
    <s v="they/them 2"/>
    <s v="ST3"/>
    <s v="red"/>
    <s v="square"/>
    <s v="red"/>
    <s v="triangle"/>
    <s v="yellow"/>
    <s v="triangle"/>
    <s v="yellow"/>
    <s v="square"/>
  </r>
  <r>
    <x v="1"/>
    <x v="2"/>
    <s v="FP06"/>
    <s v="L02_FP06_S44"/>
    <x v="4"/>
    <s v="HT3"/>
    <s v="Jaime"/>
    <s v="F"/>
    <s v="he/him 2"/>
    <s v="HT2"/>
    <s v="Jordan"/>
    <s v="C"/>
    <x v="57"/>
    <x v="22"/>
    <s v="CF"/>
    <x v="1"/>
    <s v="Jaime is showing a picture to Jordan"/>
    <s v="while the dog is coming over"/>
    <s v="she"/>
    <s v="yellow"/>
    <s v="triangle"/>
    <s v="she's standing in a yellow triangle"/>
    <s v="and the dog is just as cute as in the picture"/>
    <x v="87"/>
    <s v="she_yellow_triangle"/>
    <s v="S44_end"/>
    <s v="he/him 1"/>
    <s v="HT1"/>
    <s v="she/her 1"/>
    <s v="ST1"/>
    <s v="she/her 2"/>
    <s v="ST2"/>
    <s v="they/them 1"/>
    <s v="HT3"/>
    <s v="yellow"/>
    <s v="triangle"/>
    <s v="yellow"/>
    <s v="square"/>
    <s v="green"/>
    <s v="square"/>
    <s v="green"/>
    <s v="triangle"/>
  </r>
  <r>
    <x v="1"/>
    <x v="2"/>
    <s v="FP07"/>
    <s v="L02_FP07_S22"/>
    <x v="5"/>
    <s v="ST3"/>
    <s v="Alex"/>
    <s v="A"/>
    <s v="she/her 2"/>
    <s v="ST2"/>
    <s v="Casey"/>
    <s v="E"/>
    <x v="14"/>
    <x v="4"/>
    <s v="AE"/>
    <x v="0"/>
    <s v="Alex is filming a video for Casey"/>
    <s v="as clouds start to cover up the sun"/>
    <s v="he"/>
    <s v="green"/>
    <s v="square"/>
    <s v="he's standing in a green square"/>
    <s v="but it looks like it might start to rain soon"/>
    <x v="18"/>
    <s v="he_green_square"/>
    <s v="S22_end"/>
    <s v="he/him 1"/>
    <s v="HT1"/>
    <s v="he/him 2"/>
    <s v="HT2"/>
    <s v="she/her 1"/>
    <s v="ST1"/>
    <s v="they/them 1"/>
    <s v="HT3"/>
    <s v="green"/>
    <s v="square"/>
    <s v="green"/>
    <s v="triangle"/>
    <s v="blue"/>
    <s v="triangle"/>
    <s v="blue"/>
    <s v="square"/>
  </r>
  <r>
    <x v="1"/>
    <x v="2"/>
    <s v="FP08"/>
    <s v="L02_FP08_S04"/>
    <x v="5"/>
    <s v="ST3"/>
    <s v="Alex"/>
    <s v="A"/>
    <s v="he/him 1"/>
    <s v="HT1"/>
    <s v="Sam"/>
    <s v="B"/>
    <x v="27"/>
    <x v="28"/>
    <s v="AB"/>
    <x v="1"/>
    <e v="#N/A"/>
    <e v="#N/A"/>
    <s v="she"/>
    <s v="blue"/>
    <s v="triangle"/>
    <s v="she's standing in a blue triangle"/>
    <e v="#N/A"/>
    <x v="141"/>
    <s v="she_blue_triangle"/>
    <s v="S04_end"/>
    <s v="he/him 2"/>
    <s v="HT2"/>
    <s v="she/her 1"/>
    <s v="ST1"/>
    <s v="she/her 2"/>
    <s v="ST2"/>
    <s v="they/them 1"/>
    <s v="HT3"/>
    <s v="blue"/>
    <s v="triangle"/>
    <s v="blue"/>
    <s v="square"/>
    <s v="red"/>
    <s v="square"/>
    <s v="red"/>
    <s v="triangle"/>
  </r>
  <r>
    <x v="1"/>
    <x v="3"/>
    <s v="PR01"/>
    <s v="L02_PR01_S32"/>
    <x v="0"/>
    <s v="HT1"/>
    <s v="Sam"/>
    <s v="B"/>
    <s v="she/her 2"/>
    <s v="ST2"/>
    <s v="Casey"/>
    <s v="E"/>
    <x v="20"/>
    <x v="6"/>
    <s v="BE"/>
    <x v="1"/>
    <s v="Casey is cheering on Sam"/>
    <s v="as the wind is blowing some leaves"/>
    <s v="he"/>
    <s v="yellow"/>
    <s v="triangle"/>
    <s v="he's standing in a yellow triangle"/>
    <s v="and it looks like a race is about to start"/>
    <x v="27"/>
    <s v="he_yellow_triangle"/>
    <s v="S32_end"/>
    <s v="he/him 2"/>
    <s v="HT2"/>
    <s v="she/her 1"/>
    <s v="ST1"/>
    <s v="they/them 1"/>
    <s v="HT3"/>
    <s v="they/them 2"/>
    <s v="ST3"/>
    <s v="yellow"/>
    <s v="triangle"/>
    <s v="yellow"/>
    <s v="square"/>
    <s v="green"/>
    <s v="square"/>
    <s v="green"/>
    <s v="triangle"/>
  </r>
  <r>
    <x v="1"/>
    <x v="3"/>
    <s v="PR02"/>
    <s v="L02_PR02_S42"/>
    <x v="1"/>
    <s v="HT2"/>
    <s v="Jordan"/>
    <s v="C"/>
    <s v="they/them 1"/>
    <s v="HT3"/>
    <s v="Jaime"/>
    <s v="F"/>
    <x v="36"/>
    <x v="13"/>
    <s v="CF"/>
    <x v="0"/>
    <s v="Jordan is sending a text to Jaime"/>
    <s v="as the battery is about to die"/>
    <s v="he"/>
    <s v="red"/>
    <s v="square"/>
    <s v="he's standing in a red square"/>
    <s v="but it looks like the text still sent"/>
    <x v="52"/>
    <s v="he_red_square"/>
    <s v="S42_end"/>
    <s v="he/him 1"/>
    <s v="HT1"/>
    <s v="she/her 1"/>
    <s v="ST1"/>
    <s v="she/her 2"/>
    <s v="ST2"/>
    <s v="they/them 2"/>
    <s v="ST3"/>
    <s v="green"/>
    <s v="triangle"/>
    <s v="green"/>
    <s v="square"/>
    <s v="blue"/>
    <s v="triangle"/>
    <s v="blue"/>
    <s v="square"/>
  </r>
  <r>
    <x v="1"/>
    <x v="3"/>
    <s v="PR03"/>
    <s v="L02_PR03_S07"/>
    <x v="2"/>
    <s v="ST1"/>
    <s v="Taylor"/>
    <s v="D"/>
    <s v="he/him 2"/>
    <s v="HT2"/>
    <s v="Jordan"/>
    <s v="C"/>
    <x v="17"/>
    <x v="26"/>
    <s v="CD"/>
    <x v="1"/>
    <s v="Taylor is doing a dance for Jordan"/>
    <s v="while the music is blasting out of a record player"/>
    <s v="she"/>
    <s v="blue"/>
    <s v="triangle"/>
    <s v="she's standing in a blue triangle"/>
    <s v="and the chandelier is shaking from all the noise"/>
    <x v="123"/>
    <s v="she_blue_triangle"/>
    <s v="S07_end"/>
    <s v="he/him 1"/>
    <s v="HT1"/>
    <s v="she/her 2"/>
    <s v="ST2"/>
    <s v="they/them 1"/>
    <s v="HT3"/>
    <s v="they/them 2"/>
    <s v="ST3"/>
    <s v="blue"/>
    <s v="triangle"/>
    <s v="blue"/>
    <s v="square"/>
    <s v="yellow"/>
    <s v="square"/>
    <s v="yellow"/>
    <s v="triangle"/>
  </r>
  <r>
    <x v="1"/>
    <x v="3"/>
    <s v="PR04"/>
    <s v="L02_PR04_S33"/>
    <x v="3"/>
    <s v="ST2"/>
    <s v="Casey"/>
    <s v="E"/>
    <s v="he/him 1"/>
    <s v="HT1"/>
    <s v="Sam"/>
    <s v="B"/>
    <x v="46"/>
    <x v="17"/>
    <s v="BE"/>
    <x v="0"/>
    <s v="Sam is calling Casey"/>
    <s v="while a cat is walking by"/>
    <s v="she"/>
    <s v="green"/>
    <s v="square"/>
    <s v="she's standing in a green square"/>
    <s v="and it looks like the cat is very friendly"/>
    <x v="66"/>
    <s v="she_green_square"/>
    <s v="S33_end"/>
    <s v="he/him 2"/>
    <s v="HT2"/>
    <s v="she/her 1"/>
    <s v="ST1"/>
    <s v="they/them 1"/>
    <s v="HT3"/>
    <s v="they/them 2"/>
    <s v="ST3"/>
    <s v="red"/>
    <s v="triangle"/>
    <s v="red"/>
    <s v="square"/>
    <s v="red"/>
    <s v="triangle"/>
    <s v="red"/>
    <s v="square"/>
  </r>
  <r>
    <x v="1"/>
    <x v="3"/>
    <s v="PR05"/>
    <s v="L02_PR05_S49"/>
    <x v="4"/>
    <s v="HT3"/>
    <s v="Jaime"/>
    <s v="F"/>
    <s v="he/him 1"/>
    <s v="HT1"/>
    <s v="Sam"/>
    <s v="B"/>
    <x v="51"/>
    <x v="19"/>
    <s v="BF"/>
    <x v="1"/>
    <s v="Jaime is whispering to Sam"/>
    <s v="as the movie is starting"/>
    <s v="they"/>
    <s v="green"/>
    <s v="triangle"/>
    <s v="they're standing in a green triangle"/>
    <s v="and everyone is quieting down"/>
    <x v="76"/>
    <s v="they_green_triangle"/>
    <s v="S49_end"/>
    <s v="he/him 2"/>
    <s v="HT2"/>
    <s v="she/her 1"/>
    <s v="ST1"/>
    <s v="she/her 2"/>
    <s v="ST2"/>
    <s v="they/them 2"/>
    <s v="ST3"/>
    <s v="green"/>
    <s v="triangle"/>
    <s v="green"/>
    <s v="square"/>
    <s v="blue"/>
    <s v="square"/>
    <s v="blue"/>
    <s v="triangle"/>
  </r>
  <r>
    <x v="1"/>
    <x v="3"/>
    <s v="PR06"/>
    <s v="L02_PR06_S19"/>
    <x v="5"/>
    <s v="ST3"/>
    <s v="Alex"/>
    <s v="A"/>
    <s v="she/her 1"/>
    <s v="ST1"/>
    <s v="Taylor"/>
    <s v="D"/>
    <x v="29"/>
    <x v="1"/>
    <s v="AD"/>
    <x v="0"/>
    <s v="Alex is trying to teach some algebra to Taylor"/>
    <s v="as the clock reads three"/>
    <s v="they"/>
    <s v="yellow"/>
    <s v="square"/>
    <s v="they're standing in a yellow square"/>
    <s v="and it appears that the lecture is about to end"/>
    <x v="41"/>
    <s v="they_yellow_square"/>
    <s v="S19_end"/>
    <s v="he/him 1"/>
    <s v="HT1"/>
    <s v="he/him 2"/>
    <s v="HT2"/>
    <s v="she/her 2"/>
    <s v="ST2"/>
    <s v="they/them 1"/>
    <s v="HT3"/>
    <s v="yellow"/>
    <s v="square"/>
    <s v="yellow"/>
    <s v="triangle"/>
    <s v="red"/>
    <s v="triangle"/>
    <s v="red"/>
    <s v="square"/>
  </r>
  <r>
    <x v="2"/>
    <x v="0"/>
    <s v="CR01"/>
    <s v="L03_CR01_S40"/>
    <x v="0"/>
    <s v="HT3"/>
    <s v="Jordan"/>
    <s v="C"/>
    <s v="she/her 1"/>
    <s v="ST3"/>
    <s v="Casey"/>
    <s v="E"/>
    <x v="32"/>
    <x v="12"/>
    <s v="CE"/>
    <x v="0"/>
    <s v="Jordan is bringing a coffee to Casey"/>
    <s v="since it's very early in the morning"/>
    <s v="he"/>
    <s v="red"/>
    <s v="square"/>
    <s v="he's standing in a red square"/>
    <s v="and it looks like it's almost 6am"/>
    <x v="46"/>
    <s v="he_red_square"/>
    <s v="S40_end"/>
    <s v="they/them 1"/>
    <s v="HT2"/>
    <s v="they/them 2"/>
    <s v="ST2"/>
    <s v="she/her 2"/>
    <s v="ST1"/>
    <s v="he/him 2"/>
    <s v="HT1"/>
    <s v="red"/>
    <s v="square"/>
    <s v="red"/>
    <s v="triangle"/>
    <s v="yellow"/>
    <s v="triangle"/>
    <s v="yellow"/>
    <s v="square"/>
  </r>
  <r>
    <x v="2"/>
    <x v="0"/>
    <s v="CR02"/>
    <s v="L03_CR02_S36"/>
    <x v="0"/>
    <s v="HT3"/>
    <s v="Jordan"/>
    <s v="C"/>
    <s v="she/her 1"/>
    <s v="ST3"/>
    <s v="Casey"/>
    <s v="E"/>
    <x v="33"/>
    <x v="12"/>
    <s v="CE"/>
    <x v="1"/>
    <s v="Casey is scuba diving with Jordan"/>
    <s v="and a big fish just came out of nowhere"/>
    <s v="he"/>
    <s v="yellow"/>
    <s v="triangle"/>
    <s v="he's standing in a yellow triangle"/>
    <s v="and it looks like there are a lot more fish about to come by"/>
    <x v="47"/>
    <s v="he_yellow_triangle"/>
    <s v="S36_end"/>
    <s v="they/them 1"/>
    <s v="HT2"/>
    <s v="they/them 2"/>
    <s v="ST2"/>
    <s v="she/her 2"/>
    <s v="ST1"/>
    <s v="he/him 2"/>
    <s v="HT1"/>
    <s v="yellow"/>
    <s v="triangle"/>
    <s v="yellow"/>
    <s v="square"/>
    <s v="red"/>
    <s v="square"/>
    <s v="red"/>
    <s v="triangle"/>
  </r>
  <r>
    <x v="2"/>
    <x v="0"/>
    <s v="CR03"/>
    <s v="L03_CR03_S37"/>
    <x v="0"/>
    <s v="HT3"/>
    <s v="Jordan"/>
    <s v="C"/>
    <s v="she/her 1"/>
    <s v="ST3"/>
    <s v="Casey"/>
    <s v="E"/>
    <x v="34"/>
    <x v="12"/>
    <s v="CE"/>
    <x v="0"/>
    <s v="Jordan is looking for Casey"/>
    <s v="and it looks like it's about to rain "/>
    <s v="he"/>
    <s v="green"/>
    <s v="square"/>
    <s v="he's standing in a green square"/>
    <s v="and it's past time to get inside"/>
    <x v="48"/>
    <s v="he_green_square"/>
    <s v="S37_end"/>
    <s v="they/them 1"/>
    <s v="HT2"/>
    <s v="they/them 2"/>
    <s v="ST2"/>
    <s v="she/her 2"/>
    <s v="ST1"/>
    <s v="he/him 2"/>
    <s v="HT1"/>
    <s v="green"/>
    <s v="square"/>
    <s v="green"/>
    <s v="triangle"/>
    <s v="blue"/>
    <s v="triangle"/>
    <s v="blue"/>
    <s v="square"/>
  </r>
  <r>
    <x v="2"/>
    <x v="0"/>
    <s v="CR04"/>
    <s v="L03_CR04_S37"/>
    <x v="0"/>
    <s v="HT3"/>
    <s v="Jordan"/>
    <s v="C"/>
    <s v="she/her 1"/>
    <s v="ST3"/>
    <s v="Casey"/>
    <s v="E"/>
    <x v="34"/>
    <x v="12"/>
    <s v="CE"/>
    <x v="1"/>
    <s v="Casey is looking for Jordan"/>
    <s v="and it looks like it's about to rain "/>
    <s v="he"/>
    <s v="blue"/>
    <s v="triangle"/>
    <s v="he's standing in a blue triangle"/>
    <s v="and it's past time to get inside"/>
    <x v="49"/>
    <s v="he_blue_triangle"/>
    <s v="S37_end"/>
    <s v="they/them 1"/>
    <s v="HT2"/>
    <s v="they/them 2"/>
    <s v="ST2"/>
    <s v="she/her 2"/>
    <s v="ST1"/>
    <s v="he/him 2"/>
    <s v="HT1"/>
    <s v="blue"/>
    <s v="triangle"/>
    <s v="blue"/>
    <s v="square"/>
    <s v="green"/>
    <s v="square"/>
    <s v="green"/>
    <s v="triangle"/>
  </r>
  <r>
    <x v="2"/>
    <x v="0"/>
    <s v="CR05"/>
    <s v="L03_CR05_S41"/>
    <x v="0"/>
    <s v="HT3"/>
    <s v="Jordan"/>
    <s v="C"/>
    <s v="she/her 2"/>
    <s v="ST1"/>
    <s v="Jaime"/>
    <s v="F"/>
    <x v="35"/>
    <x v="13"/>
    <s v="CF"/>
    <x v="0"/>
    <s v="Jordan is reading to Jaime"/>
    <s v="and the story is almost over"/>
    <s v="he"/>
    <s v="yellow"/>
    <s v="square"/>
    <s v="he's standing in a yellow square"/>
    <s v="and it sounds like the story is a new favorite"/>
    <x v="50"/>
    <s v="he_yellow_square"/>
    <s v="S41_end"/>
    <s v="they/them 1"/>
    <s v="HT2"/>
    <s v="they/them 2"/>
    <s v="ST2"/>
    <s v="she/her 1"/>
    <s v="ST3"/>
    <s v="he/him 2"/>
    <s v="HT1"/>
    <s v="yellow"/>
    <s v="square"/>
    <s v="yellow"/>
    <s v="triangle"/>
    <s v="red"/>
    <s v="triangle"/>
    <s v="red"/>
    <s v="square"/>
  </r>
  <r>
    <x v="2"/>
    <x v="0"/>
    <s v="CR06"/>
    <s v="L03_CR06_S45"/>
    <x v="0"/>
    <s v="HT3"/>
    <s v="Jordan"/>
    <s v="C"/>
    <s v="she/her 2"/>
    <s v="ST1"/>
    <s v="Jaime"/>
    <s v="F"/>
    <x v="37"/>
    <x v="13"/>
    <s v="CF"/>
    <x v="1"/>
    <s v="Jaime is explaining the game to Jordan"/>
    <s v="since it's kind of complicated"/>
    <s v="he"/>
    <s v="red"/>
    <s v="triangle"/>
    <s v="he's standing in a red triangle"/>
    <s v="and it looks like the game will be fun"/>
    <x v="53"/>
    <s v="he_red_triangle"/>
    <s v="S45_end"/>
    <s v="they/them 1"/>
    <s v="HT2"/>
    <s v="they/them 2"/>
    <s v="ST2"/>
    <s v="she/her 1"/>
    <s v="ST3"/>
    <s v="he/him 2"/>
    <s v="HT1"/>
    <s v="red"/>
    <s v="triangle"/>
    <s v="red"/>
    <s v="square"/>
    <s v="yellow"/>
    <s v="square"/>
    <s v="yellow"/>
    <s v="triangle"/>
  </r>
  <r>
    <x v="2"/>
    <x v="0"/>
    <s v="CR07"/>
    <s v="L03_CR07_S42"/>
    <x v="0"/>
    <s v="HT3"/>
    <s v="Jordan"/>
    <s v="C"/>
    <s v="she/her 2"/>
    <s v="ST1"/>
    <s v="Jaime"/>
    <s v="F"/>
    <x v="36"/>
    <x v="13"/>
    <s v="CF"/>
    <x v="0"/>
    <s v="Jordan is sending a text to Jaime"/>
    <s v="as the battery is about to die"/>
    <s v="he"/>
    <s v="blue"/>
    <s v="square"/>
    <s v="he's standing in a blue square"/>
    <s v="but it looks like the text still sent"/>
    <x v="52"/>
    <s v="he_blue_square"/>
    <s v="S42_end"/>
    <s v="they/them 1"/>
    <s v="HT2"/>
    <s v="they/them 2"/>
    <s v="ST2"/>
    <s v="she/her 1"/>
    <s v="ST3"/>
    <s v="he/him 2"/>
    <s v="HT1"/>
    <s v="blue"/>
    <s v="square"/>
    <s v="blue"/>
    <s v="triangle"/>
    <s v="green"/>
    <s v="triangle"/>
    <s v="green"/>
    <s v="square"/>
  </r>
  <r>
    <x v="2"/>
    <x v="0"/>
    <s v="CR08"/>
    <s v="L03_CR08_S42"/>
    <x v="0"/>
    <s v="HT3"/>
    <s v="Jordan"/>
    <s v="C"/>
    <s v="she/her 2"/>
    <s v="ST1"/>
    <s v="Jaime"/>
    <s v="F"/>
    <x v="36"/>
    <x v="13"/>
    <s v="CF"/>
    <x v="1"/>
    <s v="Jaime is sending a text to Jordan"/>
    <s v="as the battery is about to die"/>
    <s v="he"/>
    <s v="green"/>
    <s v="triangle"/>
    <s v="he's standing in a green triangle"/>
    <s v="but it looks like the text still sent"/>
    <x v="95"/>
    <s v="he_green_triangle"/>
    <s v="S42_end"/>
    <s v="they/them 1"/>
    <s v="HT2"/>
    <s v="they/them 2"/>
    <s v="ST2"/>
    <s v="she/her 1"/>
    <s v="ST3"/>
    <s v="he/him 2"/>
    <s v="HT1"/>
    <s v="green"/>
    <s v="triangle"/>
    <s v="green"/>
    <s v="square"/>
    <s v="blue"/>
    <s v="square"/>
    <s v="blue"/>
    <s v="triangle"/>
  </r>
  <r>
    <x v="2"/>
    <x v="0"/>
    <s v="CR09"/>
    <s v="L03_CR09_S51"/>
    <x v="1"/>
    <s v="HT1"/>
    <s v="Taylor"/>
    <s v="D"/>
    <s v="she/her 1"/>
    <s v="ST3"/>
    <s v="Casey"/>
    <s v="E"/>
    <x v="39"/>
    <x v="14"/>
    <s v="DE"/>
    <x v="0"/>
    <s v="Taylor is starting a video call with Casey"/>
    <s v="but the connection is kind of slow"/>
    <s v="he"/>
    <s v="red"/>
    <s v="square"/>
    <s v="he's standing in a red square"/>
    <s v="and it's great to see each other "/>
    <x v="142"/>
    <s v="he_red_square"/>
    <s v="S51_end"/>
    <s v="they/them 1"/>
    <s v="HT2"/>
    <s v="they/them 2"/>
    <s v="ST2"/>
    <s v="she/her 2"/>
    <s v="ST1"/>
    <s v="he/him 1"/>
    <s v="HT3"/>
    <s v="red"/>
    <s v="square"/>
    <s v="red"/>
    <s v="triangle"/>
    <s v="yellow"/>
    <s v="triangle"/>
    <s v="yellow"/>
    <s v="square"/>
  </r>
  <r>
    <x v="2"/>
    <x v="0"/>
    <s v="CR10"/>
    <s v="L03_CR10_S51"/>
    <x v="1"/>
    <s v="HT1"/>
    <s v="Taylor"/>
    <s v="D"/>
    <s v="she/her 1"/>
    <s v="ST3"/>
    <s v="Casey"/>
    <s v="E"/>
    <x v="39"/>
    <x v="14"/>
    <s v="DE"/>
    <x v="1"/>
    <s v="Casey is starting a video call with Taylor"/>
    <s v="but the connection is kind of slow"/>
    <s v="he"/>
    <s v="yellow"/>
    <s v="triangle"/>
    <s v="he's standing in a yellow triangle"/>
    <s v="and it's great to see each other "/>
    <x v="55"/>
    <s v="he_yellow_triangle"/>
    <s v="S51_end"/>
    <s v="they/them 1"/>
    <s v="HT2"/>
    <s v="they/them 2"/>
    <s v="ST2"/>
    <s v="she/her 2"/>
    <s v="ST1"/>
    <s v="he/him 1"/>
    <s v="HT3"/>
    <s v="yellow"/>
    <s v="triangle"/>
    <s v="yellow"/>
    <s v="square"/>
    <s v="red"/>
    <s v="square"/>
    <s v="red"/>
    <s v="triangle"/>
  </r>
  <r>
    <x v="2"/>
    <x v="0"/>
    <s v="CR11"/>
    <s v="L03_CR11_S55"/>
    <x v="1"/>
    <s v="HT1"/>
    <s v="Taylor"/>
    <s v="D"/>
    <s v="she/her 1"/>
    <s v="ST3"/>
    <s v="Casey"/>
    <s v="E"/>
    <x v="38"/>
    <x v="14"/>
    <s v="DE"/>
    <x v="0"/>
    <s v="Taylor is holding a spot for Casey"/>
    <s v="because the line is moving slowly"/>
    <s v="he"/>
    <s v="green"/>
    <s v="square"/>
    <s v="he's standing in a green square"/>
    <s v="and the day keeps getting hotter"/>
    <x v="54"/>
    <s v="he_green_square"/>
    <s v="S55_end"/>
    <s v="they/them 1"/>
    <s v="HT2"/>
    <s v="they/them 2"/>
    <s v="ST2"/>
    <s v="she/her 2"/>
    <s v="ST1"/>
    <s v="he/him 1"/>
    <s v="HT3"/>
    <s v="green"/>
    <s v="square"/>
    <s v="green"/>
    <s v="triangle"/>
    <s v="blue"/>
    <s v="triangle"/>
    <s v="blue"/>
    <s v="square"/>
  </r>
  <r>
    <x v="2"/>
    <x v="0"/>
    <s v="CR12"/>
    <s v="L03_CR12_S52"/>
    <x v="1"/>
    <s v="HT1"/>
    <s v="Taylor"/>
    <s v="D"/>
    <s v="she/her 1"/>
    <s v="ST3"/>
    <s v="Casey"/>
    <s v="E"/>
    <x v="40"/>
    <x v="14"/>
    <s v="DE"/>
    <x v="1"/>
    <s v="Casey is passing a blanket to Taylor"/>
    <s v="because the room is cold"/>
    <s v="he"/>
    <s v="blue"/>
    <s v="triangle"/>
    <s v="he's standing in a blue triangle"/>
    <s v="and everyone is comfortable now"/>
    <x v="57"/>
    <s v="he_blue_triangle"/>
    <s v="S52_end"/>
    <s v="they/them 1"/>
    <s v="HT2"/>
    <s v="they/them 2"/>
    <s v="ST2"/>
    <s v="she/her 2"/>
    <s v="ST1"/>
    <s v="he/him 1"/>
    <s v="HT3"/>
    <s v="blue"/>
    <s v="triangle"/>
    <s v="blue"/>
    <s v="square"/>
    <s v="green"/>
    <s v="square"/>
    <s v="green"/>
    <s v="triangle"/>
  </r>
  <r>
    <x v="2"/>
    <x v="0"/>
    <s v="CR13"/>
    <s v="L03_CR13_S56"/>
    <x v="1"/>
    <s v="HT1"/>
    <s v="Taylor"/>
    <s v="D"/>
    <s v="she/her 2"/>
    <s v="ST1"/>
    <s v="Jaime"/>
    <s v="F"/>
    <x v="42"/>
    <x v="15"/>
    <s v="DF"/>
    <x v="0"/>
    <s v="Taylor is carrying a box for Jaime"/>
    <s v="since it's very heavy"/>
    <s v="he"/>
    <s v="yellow"/>
    <s v="square"/>
    <s v="he's standing in a yellow square"/>
    <s v="but there's not much left to move "/>
    <x v="96"/>
    <s v="he_yellow_square"/>
    <s v="S56_end"/>
    <s v="they/them 1"/>
    <s v="HT2"/>
    <s v="they/them 2"/>
    <s v="ST2"/>
    <s v="she/her 1"/>
    <s v="ST3"/>
    <s v="he/him 1"/>
    <s v="HT3"/>
    <s v="yellow"/>
    <s v="square"/>
    <s v="yellow"/>
    <s v="triangle"/>
    <s v="red"/>
    <s v="triangle"/>
    <s v="red"/>
    <s v="square"/>
  </r>
  <r>
    <x v="2"/>
    <x v="0"/>
    <s v="CR14"/>
    <s v="L03_CR14_S60"/>
    <x v="1"/>
    <s v="HT1"/>
    <s v="Taylor"/>
    <s v="D"/>
    <s v="she/her 2"/>
    <s v="ST1"/>
    <s v="Jaime"/>
    <s v="F"/>
    <x v="41"/>
    <x v="15"/>
    <s v="DF"/>
    <x v="1"/>
    <s v="Jaime is hiking along the trail with Taylor"/>
    <s v="and the leaves are starting to turn"/>
    <s v="he"/>
    <s v="red"/>
    <s v="triangle"/>
    <s v="he's standing in a red triangle"/>
    <s v="and the top of the mountain isn't much further"/>
    <x v="88"/>
    <s v="he_red_triangle"/>
    <s v="S60_end"/>
    <s v="they/them 1"/>
    <s v="HT2"/>
    <s v="they/them 2"/>
    <s v="ST2"/>
    <s v="she/her 1"/>
    <s v="ST3"/>
    <s v="he/him 1"/>
    <s v="HT3"/>
    <s v="red"/>
    <s v="triangle"/>
    <s v="red"/>
    <s v="square"/>
    <s v="yellow"/>
    <s v="square"/>
    <s v="yellow"/>
    <s v="triangle"/>
  </r>
  <r>
    <x v="2"/>
    <x v="0"/>
    <s v="CR15"/>
    <s v="L03_CR15_S57"/>
    <x v="1"/>
    <s v="HT1"/>
    <s v="Taylor"/>
    <s v="D"/>
    <s v="she/her 2"/>
    <s v="ST1"/>
    <s v="Jaime"/>
    <s v="F"/>
    <x v="43"/>
    <x v="15"/>
    <s v="DF"/>
    <x v="0"/>
    <s v="Taylor is giving directions to Jaime"/>
    <s v="and the traffic is starting to clear"/>
    <s v="he"/>
    <s v="blue"/>
    <s v="square"/>
    <s v="he's standing in a blue square"/>
    <s v="and it looks like the rest of the trip will be easy"/>
    <x v="60"/>
    <s v="he_blue_square"/>
    <s v="S57_end"/>
    <s v="they/them 1"/>
    <s v="HT2"/>
    <s v="they/them 2"/>
    <s v="ST2"/>
    <s v="she/her 1"/>
    <s v="ST3"/>
    <s v="he/him 1"/>
    <s v="HT3"/>
    <s v="blue"/>
    <s v="square"/>
    <s v="blue"/>
    <s v="triangle"/>
    <s v="green"/>
    <s v="triangle"/>
    <s v="green"/>
    <s v="square"/>
  </r>
  <r>
    <x v="2"/>
    <x v="0"/>
    <s v="CR16"/>
    <s v="L03_CR16_S57"/>
    <x v="1"/>
    <s v="HT1"/>
    <s v="Taylor"/>
    <s v="D"/>
    <s v="she/her 2"/>
    <s v="ST1"/>
    <s v="Jaime"/>
    <s v="F"/>
    <x v="43"/>
    <x v="15"/>
    <s v="DF"/>
    <x v="1"/>
    <s v="Jaime is giving directions to Taylor"/>
    <s v="and the traffic is starting to clear"/>
    <s v="he"/>
    <s v="green"/>
    <s v="triangle"/>
    <s v="he's standing in a green triangle"/>
    <s v="and it looks like the rest of the trip will be easy"/>
    <x v="61"/>
    <s v="he_green_triangle"/>
    <s v="S57_end"/>
    <s v="they/them 1"/>
    <s v="HT2"/>
    <s v="they/them 2"/>
    <s v="ST2"/>
    <s v="she/her 1"/>
    <s v="ST3"/>
    <s v="he/him 1"/>
    <s v="HT3"/>
    <s v="green"/>
    <s v="triangle"/>
    <s v="green"/>
    <s v="square"/>
    <s v="blue"/>
    <s v="square"/>
    <s v="blue"/>
    <s v="triangle"/>
  </r>
  <r>
    <x v="2"/>
    <x v="0"/>
    <s v="CR17"/>
    <s v="L03_CR17_S15"/>
    <x v="0"/>
    <s v="HT3"/>
    <s v="Jordan"/>
    <s v="C"/>
    <s v="they/them 1"/>
    <s v="HT2"/>
    <s v="Alex"/>
    <s v="A"/>
    <x v="0"/>
    <x v="8"/>
    <s v="AC"/>
    <x v="0"/>
    <s v="Alex is looking at Jordan"/>
    <s v="as the train whistle is blowing loudly"/>
    <s v="he"/>
    <s v="red"/>
    <s v="square"/>
    <s v="he's standing in a red square"/>
    <s v="but the whistle is too loud to hear anything"/>
    <x v="131"/>
    <s v="he_red_square"/>
    <s v="S15_end"/>
    <s v="she/her 1"/>
    <s v="ST3"/>
    <s v="she/her 2"/>
    <s v="ST1"/>
    <s v="they/them 2"/>
    <s v="ST2"/>
    <s v="he/him 2"/>
    <s v="HT1"/>
    <s v="red"/>
    <s v="square"/>
    <s v="red"/>
    <s v="triangle"/>
    <s v="yellow"/>
    <s v="triangle"/>
    <s v="yellow"/>
    <s v="square"/>
  </r>
  <r>
    <x v="2"/>
    <x v="0"/>
    <s v="CR18"/>
    <s v="L03_CR18_S13"/>
    <x v="0"/>
    <s v="HT3"/>
    <s v="Jordan"/>
    <s v="C"/>
    <s v="they/them 1"/>
    <s v="HT2"/>
    <s v="Alex"/>
    <s v="A"/>
    <x v="24"/>
    <x v="8"/>
    <s v="AC"/>
    <x v="1"/>
    <s v="Jordan is surfing at the beach with Alex"/>
    <s v="and a crab is scuttling by"/>
    <s v="he"/>
    <s v="yellow"/>
    <s v="triangle"/>
    <s v="he's standing in a yellow triangle"/>
    <s v="and the waves keep getting bigger"/>
    <x v="130"/>
    <s v="he_yellow_triangle"/>
    <s v="S13_end"/>
    <s v="she/her 1"/>
    <s v="ST3"/>
    <s v="she/her 2"/>
    <s v="ST1"/>
    <s v="they/them 2"/>
    <s v="ST2"/>
    <s v="he/him 2"/>
    <s v="HT1"/>
    <s v="yellow"/>
    <s v="triangle"/>
    <s v="yellow"/>
    <s v="square"/>
    <s v="red"/>
    <s v="square"/>
    <s v="red"/>
    <s v="triangle"/>
  </r>
  <r>
    <x v="2"/>
    <x v="0"/>
    <s v="CR19"/>
    <s v="L03_CR19_S14"/>
    <x v="0"/>
    <s v="HT3"/>
    <s v="Jordan"/>
    <s v="C"/>
    <s v="they/them 1"/>
    <s v="HT2"/>
    <s v="Alex"/>
    <s v="A"/>
    <x v="25"/>
    <x v="8"/>
    <s v="AC"/>
    <x v="0"/>
    <s v="Alex is racing toward Jordan"/>
    <s v="while a house is burning down"/>
    <s v="he"/>
    <s v="green"/>
    <s v="square"/>
    <s v="he's standing in a green square"/>
    <s v="and it sounds like the fire truck is coming"/>
    <x v="33"/>
    <s v="he_green_square"/>
    <s v="S14_end"/>
    <s v="she/her 1"/>
    <s v="ST3"/>
    <s v="she/her 2"/>
    <s v="ST1"/>
    <s v="they/them 2"/>
    <s v="ST2"/>
    <s v="he/him 2"/>
    <s v="HT1"/>
    <s v="green"/>
    <s v="square"/>
    <s v="green"/>
    <s v="triangle"/>
    <s v="blue"/>
    <s v="triangle"/>
    <s v="blue"/>
    <s v="square"/>
  </r>
  <r>
    <x v="2"/>
    <x v="0"/>
    <s v="CR20"/>
    <s v="L03_CR20_S14"/>
    <x v="0"/>
    <s v="HT3"/>
    <s v="Jordan"/>
    <s v="C"/>
    <s v="they/them 1"/>
    <s v="HT2"/>
    <s v="Alex"/>
    <s v="A"/>
    <x v="25"/>
    <x v="8"/>
    <s v="AC"/>
    <x v="1"/>
    <s v="Jordan is racing toward Alex"/>
    <s v="while a house is burning down"/>
    <s v="he"/>
    <s v="blue"/>
    <s v="triangle"/>
    <s v="he's standing in a blue triangle"/>
    <s v="and it sounds like the fire truck is coming"/>
    <x v="34"/>
    <s v="he_blue_triangle"/>
    <s v="S14_end"/>
    <s v="she/her 1"/>
    <s v="ST3"/>
    <s v="she/her 2"/>
    <s v="ST1"/>
    <s v="they/them 2"/>
    <s v="ST2"/>
    <s v="he/him 2"/>
    <s v="HT1"/>
    <s v="blue"/>
    <s v="triangle"/>
    <s v="blue"/>
    <s v="square"/>
    <s v="green"/>
    <s v="square"/>
    <s v="green"/>
    <s v="triangle"/>
  </r>
  <r>
    <x v="2"/>
    <x v="0"/>
    <s v="CR21"/>
    <s v="L03_CR21_S03"/>
    <x v="0"/>
    <s v="HT3"/>
    <s v="Jordan"/>
    <s v="C"/>
    <s v="they/them 2"/>
    <s v="ST2"/>
    <s v="Sam"/>
    <s v="B"/>
    <x v="26"/>
    <x v="9"/>
    <s v="BC"/>
    <x v="0"/>
    <s v="Sam is making a salad for Jordan"/>
    <s v="while a pot is boiling on the stove"/>
    <s v="he"/>
    <s v="yellow"/>
    <s v="square"/>
    <s v="he's standing in a yellow square"/>
    <s v="and it looks like dinner is almost ready"/>
    <x v="35"/>
    <s v="he_yellow_square"/>
    <s v="S03_end"/>
    <s v="she/her 1"/>
    <s v="ST3"/>
    <s v="she/her 2"/>
    <s v="ST1"/>
    <s v="they/them 1"/>
    <s v="HT2"/>
    <s v="he/him 2"/>
    <s v="HT1"/>
    <s v="yellow"/>
    <s v="square"/>
    <s v="yellow"/>
    <s v="triangle"/>
    <s v="red"/>
    <s v="triangle"/>
    <s v="red"/>
    <s v="square"/>
  </r>
  <r>
    <x v="2"/>
    <x v="0"/>
    <s v="CR22"/>
    <s v="L03_CR22_S03"/>
    <x v="0"/>
    <s v="HT3"/>
    <s v="Jordan"/>
    <s v="C"/>
    <s v="they/them 2"/>
    <s v="ST2"/>
    <s v="Sam"/>
    <s v="B"/>
    <x v="26"/>
    <x v="9"/>
    <s v="BC"/>
    <x v="1"/>
    <s v="Jordan is making a salad for Sam"/>
    <s v="while a pot is boiling on the stove"/>
    <s v="he"/>
    <s v="red"/>
    <s v="triangle"/>
    <s v="he's standing in a red triangle"/>
    <s v="and it looks like dinner is almost ready"/>
    <x v="106"/>
    <s v="he_red_triangle"/>
    <s v="S03_end"/>
    <s v="she/her 1"/>
    <s v="ST3"/>
    <s v="she/her 2"/>
    <s v="ST1"/>
    <s v="they/them 1"/>
    <s v="HT2"/>
    <s v="he/him 2"/>
    <s v="HT1"/>
    <s v="red"/>
    <s v="triangle"/>
    <s v="red"/>
    <s v="square"/>
    <s v="yellow"/>
    <s v="square"/>
    <s v="yellow"/>
    <s v="triangle"/>
  </r>
  <r>
    <x v="2"/>
    <x v="0"/>
    <s v="CR23"/>
    <s v="L03_CR23_S04"/>
    <x v="0"/>
    <s v="HT3"/>
    <s v="Jordan"/>
    <s v="C"/>
    <s v="they/them 2"/>
    <s v="ST2"/>
    <s v="Sam"/>
    <s v="B"/>
    <x v="27"/>
    <x v="9"/>
    <s v="BC"/>
    <x v="0"/>
    <s v="Sam is walking over to Jordan"/>
    <s v="and a broken radio is lying on the ground"/>
    <s v="he"/>
    <s v="blue"/>
    <s v="square"/>
    <s v="he's standing in a blue square"/>
    <s v="but it doesn't look like the radio can be fixed"/>
    <x v="36"/>
    <s v="he_blue_square"/>
    <s v="S04_end"/>
    <s v="she/her 1"/>
    <s v="ST3"/>
    <s v="she/her 2"/>
    <s v="ST1"/>
    <s v="they/them 1"/>
    <s v="HT2"/>
    <s v="he/him 2"/>
    <s v="HT1"/>
    <s v="blue"/>
    <s v="square"/>
    <s v="blue"/>
    <s v="triangle"/>
    <s v="green"/>
    <s v="triangle"/>
    <s v="green"/>
    <s v="square"/>
  </r>
  <r>
    <x v="2"/>
    <x v="0"/>
    <s v="CR24"/>
    <s v="L03_CR24_S05"/>
    <x v="0"/>
    <s v="HT3"/>
    <s v="Jordan"/>
    <s v="C"/>
    <s v="they/them 2"/>
    <s v="ST2"/>
    <s v="Sam"/>
    <s v="B"/>
    <x v="7"/>
    <x v="9"/>
    <s v="BC"/>
    <x v="1"/>
    <s v="Jordan is picking up Sam from school"/>
    <s v="as the bell is ringing"/>
    <s v="he"/>
    <s v="green"/>
    <s v="triangle"/>
    <s v="he's standing in a green triangle"/>
    <s v="and the bell is very loud"/>
    <x v="10"/>
    <s v="he_green_triangle"/>
    <s v="S05_end"/>
    <s v="she/her 1"/>
    <s v="ST3"/>
    <s v="she/her 2"/>
    <s v="ST1"/>
    <s v="they/them 1"/>
    <s v="HT2"/>
    <s v="he/him 2"/>
    <s v="HT1"/>
    <s v="green"/>
    <s v="triangle"/>
    <s v="green"/>
    <s v="square"/>
    <s v="blue"/>
    <s v="square"/>
    <s v="blue"/>
    <s v="triangle"/>
  </r>
  <r>
    <x v="2"/>
    <x v="0"/>
    <s v="CR25"/>
    <s v="L03_CR25_S18"/>
    <x v="1"/>
    <s v="HT1"/>
    <s v="Taylor"/>
    <s v="D"/>
    <s v="they/them 1"/>
    <s v="HT2"/>
    <s v="Alex"/>
    <s v="A"/>
    <x v="28"/>
    <x v="10"/>
    <s v="AD"/>
    <x v="0"/>
    <s v="Alex is rollerblading towards Taylor"/>
    <s v="while several birds fly overhead"/>
    <s v="he"/>
    <s v="red"/>
    <s v="square"/>
    <s v="he's standing in a red square"/>
    <s v="but it looks very easy to fall down"/>
    <x v="107"/>
    <s v="he_red_square"/>
    <s v="S18_end"/>
    <s v="she/her 1"/>
    <s v="ST3"/>
    <s v="she/her 2"/>
    <s v="ST1"/>
    <s v="they/them 2"/>
    <s v="ST2"/>
    <s v="he/him 1"/>
    <s v="HT3"/>
    <s v="red"/>
    <s v="square"/>
    <s v="red"/>
    <s v="triangle"/>
    <s v="yellow"/>
    <s v="triangle"/>
    <s v="yellow"/>
    <s v="square"/>
  </r>
  <r>
    <x v="2"/>
    <x v="0"/>
    <s v="CR26"/>
    <s v="L03_CR26_S18"/>
    <x v="1"/>
    <s v="HT1"/>
    <s v="Taylor"/>
    <s v="D"/>
    <s v="they/them 1"/>
    <s v="HT2"/>
    <s v="Alex"/>
    <s v="A"/>
    <x v="28"/>
    <x v="10"/>
    <s v="AD"/>
    <x v="1"/>
    <s v="Taylor is rollerblading towards Alex"/>
    <s v="while several birds fly overhead"/>
    <s v="he"/>
    <s v="yellow"/>
    <s v="triangle"/>
    <s v="he's standing in a yellow triangle"/>
    <s v="but it looks very easy to fall down"/>
    <x v="39"/>
    <s v="he_yellow_triangle"/>
    <s v="S18_end"/>
    <s v="she/her 1"/>
    <s v="ST3"/>
    <s v="she/her 2"/>
    <s v="ST1"/>
    <s v="they/them 2"/>
    <s v="ST2"/>
    <s v="he/him 1"/>
    <s v="HT3"/>
    <s v="yellow"/>
    <s v="triangle"/>
    <s v="yellow"/>
    <s v="square"/>
    <s v="red"/>
    <s v="square"/>
    <s v="red"/>
    <s v="triangle"/>
  </r>
  <r>
    <x v="2"/>
    <x v="0"/>
    <s v="CR27"/>
    <s v="L03_CR27_S19"/>
    <x v="1"/>
    <s v="HT1"/>
    <s v="Taylor"/>
    <s v="D"/>
    <s v="they/them 1"/>
    <s v="HT2"/>
    <s v="Alex"/>
    <s v="A"/>
    <x v="29"/>
    <x v="10"/>
    <s v="AD"/>
    <x v="0"/>
    <s v="Alex is trying to teach some algebra to Taylor"/>
    <s v="as the clock reads three"/>
    <s v="he"/>
    <s v="green"/>
    <s v="square"/>
    <s v="he's standing in a green square"/>
    <s v="and it appears that the lecture is about to end"/>
    <x v="40"/>
    <s v="he_green_square"/>
    <s v="S19_end"/>
    <s v="she/her 1"/>
    <s v="ST3"/>
    <s v="she/her 2"/>
    <s v="ST1"/>
    <s v="they/them 2"/>
    <s v="ST2"/>
    <s v="he/him 1"/>
    <s v="HT3"/>
    <s v="green"/>
    <s v="square"/>
    <s v="green"/>
    <s v="triangle"/>
    <s v="blue"/>
    <s v="triangle"/>
    <s v="blue"/>
    <s v="square"/>
  </r>
  <r>
    <x v="2"/>
    <x v="0"/>
    <s v="CR28"/>
    <s v="L03_CR28_S20"/>
    <x v="1"/>
    <s v="HT1"/>
    <s v="Taylor"/>
    <s v="D"/>
    <s v="they/them 1"/>
    <s v="HT2"/>
    <s v="Alex"/>
    <s v="A"/>
    <x v="4"/>
    <x v="10"/>
    <s v="AD"/>
    <x v="1"/>
    <s v="Taylor is shouting at Alex"/>
    <s v="while a shooting star streaks across the sky"/>
    <s v="he"/>
    <s v="blue"/>
    <s v="triangle"/>
    <s v="he's standing in a blue triangle"/>
    <s v="but it looks like an argument has started"/>
    <x v="6"/>
    <s v="he_blue_triangle"/>
    <s v="S20_end"/>
    <s v="she/her 1"/>
    <s v="ST3"/>
    <s v="she/her 2"/>
    <s v="ST1"/>
    <s v="they/them 2"/>
    <s v="ST2"/>
    <s v="he/him 1"/>
    <s v="HT3"/>
    <s v="blue"/>
    <s v="triangle"/>
    <s v="blue"/>
    <s v="square"/>
    <s v="green"/>
    <s v="square"/>
    <s v="green"/>
    <s v="triangle"/>
  </r>
  <r>
    <x v="2"/>
    <x v="0"/>
    <s v="CR29"/>
    <s v="L03_CR29_S28"/>
    <x v="1"/>
    <s v="HT1"/>
    <s v="Taylor"/>
    <s v="D"/>
    <s v="they/them 2"/>
    <s v="ST2"/>
    <s v="Sam"/>
    <s v="B"/>
    <x v="30"/>
    <x v="11"/>
    <s v="BD"/>
    <x v="0"/>
    <s v="Sam is flying on a broom above Taylor"/>
    <s v="while a bat flutters through the air"/>
    <s v="he"/>
    <s v="yellow"/>
    <s v="square"/>
    <s v="he's standing in a yellow square"/>
    <s v="and it looks like it is Halloween"/>
    <x v="42"/>
    <s v="he_yellow_square"/>
    <s v="S28_end"/>
    <s v="she/her 1"/>
    <s v="ST3"/>
    <s v="she/her 2"/>
    <s v="ST1"/>
    <s v="they/them 1"/>
    <s v="HT2"/>
    <s v="he/him 1"/>
    <s v="HT3"/>
    <s v="yellow"/>
    <s v="square"/>
    <s v="yellow"/>
    <s v="triangle"/>
    <s v="red"/>
    <s v="triangle"/>
    <s v="red"/>
    <s v="square"/>
  </r>
  <r>
    <x v="2"/>
    <x v="0"/>
    <s v="CR30"/>
    <s v="L03_CR30_S30"/>
    <x v="1"/>
    <s v="HT1"/>
    <s v="Taylor"/>
    <s v="D"/>
    <s v="they/them 2"/>
    <s v="ST2"/>
    <s v="Sam"/>
    <s v="B"/>
    <x v="10"/>
    <x v="11"/>
    <s v="BD"/>
    <x v="1"/>
    <s v="Taylor is playing the violin for Sam"/>
    <s v="while the sun is shining brightly"/>
    <s v="he"/>
    <s v="red"/>
    <s v="triangle"/>
    <s v="he's standing in a red triangle"/>
    <s v="and it looks like the song is being played well"/>
    <x v="43"/>
    <s v="he_red_triangle"/>
    <s v="S30_end"/>
    <s v="she/her 1"/>
    <s v="ST3"/>
    <s v="she/her 2"/>
    <s v="ST1"/>
    <s v="they/them 1"/>
    <s v="HT2"/>
    <s v="he/him 1"/>
    <s v="HT3"/>
    <s v="red"/>
    <s v="triangle"/>
    <s v="red"/>
    <s v="square"/>
    <s v="yellow"/>
    <s v="square"/>
    <s v="yellow"/>
    <s v="triangle"/>
  </r>
  <r>
    <x v="2"/>
    <x v="0"/>
    <s v="CR31"/>
    <s v="L03_CR31_S29"/>
    <x v="1"/>
    <s v="HT1"/>
    <s v="Taylor"/>
    <s v="D"/>
    <s v="they/them 2"/>
    <s v="ST2"/>
    <s v="Sam"/>
    <s v="B"/>
    <x v="31"/>
    <x v="11"/>
    <s v="BD"/>
    <x v="0"/>
    <s v="Sam is playing basketball with Taylor"/>
    <s v="as the scoreboard shows the time winding down"/>
    <s v="he"/>
    <s v="blue"/>
    <s v="square"/>
    <s v="he's standing in a blue square"/>
    <s v="and the game appears to be one-sided"/>
    <x v="44"/>
    <s v="he_blue_square"/>
    <s v="S29_end"/>
    <s v="she/her 1"/>
    <s v="ST3"/>
    <s v="she/her 2"/>
    <s v="ST1"/>
    <s v="they/them 1"/>
    <s v="HT2"/>
    <s v="he/him 1"/>
    <s v="HT3"/>
    <s v="blue"/>
    <s v="square"/>
    <s v="blue"/>
    <s v="triangle"/>
    <s v="green"/>
    <s v="triangle"/>
    <s v="green"/>
    <s v="square"/>
  </r>
  <r>
    <x v="2"/>
    <x v="0"/>
    <s v="CR32"/>
    <s v="L03_CR32_S29"/>
    <x v="1"/>
    <s v="HT1"/>
    <s v="Taylor"/>
    <s v="D"/>
    <s v="they/them 2"/>
    <s v="ST2"/>
    <s v="Sam"/>
    <s v="B"/>
    <x v="31"/>
    <x v="11"/>
    <s v="BD"/>
    <x v="1"/>
    <s v="Taylor is playing basketball with Sam "/>
    <s v="as the scoreboard shows the time winding down"/>
    <s v="he"/>
    <s v="green"/>
    <s v="triangle"/>
    <s v="he's standing in a green triangle"/>
    <s v="and the game appears to be one-sided"/>
    <x v="45"/>
    <s v="he_green_triangle"/>
    <s v="S29_end"/>
    <s v="she/her 1"/>
    <s v="ST3"/>
    <s v="she/her 2"/>
    <s v="ST1"/>
    <s v="they/them 1"/>
    <s v="HT2"/>
    <s v="he/him 1"/>
    <s v="HT3"/>
    <s v="green"/>
    <s v="triangle"/>
    <s v="green"/>
    <s v="square"/>
    <s v="blue"/>
    <s v="square"/>
    <s v="blue"/>
    <s v="triangle"/>
  </r>
  <r>
    <x v="2"/>
    <x v="0"/>
    <s v="CR33"/>
    <s v="L03_CR33_S38"/>
    <x v="2"/>
    <s v="ST3"/>
    <s v="Casey"/>
    <s v="E"/>
    <s v="he/him 1"/>
    <s v="HT3"/>
    <s v="Jordan"/>
    <s v="C"/>
    <x v="52"/>
    <x v="20"/>
    <s v="CE"/>
    <x v="0"/>
    <s v="Jordan is exercising with Casey"/>
    <s v="and the time is going by really fast"/>
    <s v="she"/>
    <s v="red"/>
    <s v="square"/>
    <s v="she's standing in a red square"/>
    <s v="but the gym is about to close"/>
    <x v="102"/>
    <s v="she_red_square"/>
    <s v="S38_end"/>
    <s v="they/them 1"/>
    <s v="HT2"/>
    <s v="they/them 2"/>
    <s v="ST2"/>
    <s v="he/him 2"/>
    <s v="HT1"/>
    <s v="she/her 2"/>
    <s v="ST1"/>
    <s v="red"/>
    <s v="square"/>
    <s v="red"/>
    <s v="triangle"/>
    <s v="yellow"/>
    <s v="triangle"/>
    <s v="yellow"/>
    <s v="square"/>
  </r>
  <r>
    <x v="2"/>
    <x v="0"/>
    <s v="CR34"/>
    <s v="L03_CR34_S40"/>
    <x v="2"/>
    <s v="ST3"/>
    <s v="Casey"/>
    <s v="E"/>
    <s v="he/him 1"/>
    <s v="HT3"/>
    <s v="Jordan"/>
    <s v="C"/>
    <x v="32"/>
    <x v="20"/>
    <s v="CE"/>
    <x v="1"/>
    <s v="Casey is bringing a coffee to Jordan"/>
    <s v="since it's very early in the morning"/>
    <s v="she"/>
    <s v="yellow"/>
    <s v="triangle"/>
    <s v="she's standing in a yellow triangle"/>
    <s v="and it looks like it's almost 6am"/>
    <x v="46"/>
    <s v="she_yellow_triangle"/>
    <s v="S40_end"/>
    <s v="they/them 1"/>
    <s v="HT2"/>
    <s v="they/them 2"/>
    <s v="ST2"/>
    <s v="he/him 2"/>
    <s v="HT1"/>
    <s v="she/her 2"/>
    <s v="ST1"/>
    <s v="yellow"/>
    <s v="triangle"/>
    <s v="yellow"/>
    <s v="square"/>
    <s v="red"/>
    <s v="square"/>
    <s v="red"/>
    <s v="triangle"/>
  </r>
  <r>
    <x v="2"/>
    <x v="0"/>
    <s v="CR35"/>
    <s v="L03_CR35_S39"/>
    <x v="2"/>
    <s v="ST3"/>
    <s v="Casey"/>
    <s v="E"/>
    <s v="he/him 1"/>
    <s v="HT3"/>
    <s v="Jordan"/>
    <s v="C"/>
    <x v="53"/>
    <x v="20"/>
    <s v="CE"/>
    <x v="0"/>
    <s v="Jordan is taking a selfie with Casey"/>
    <s v="and the room is kind of dark"/>
    <s v="she"/>
    <s v="green"/>
    <s v="square"/>
    <s v="she's standing in a green square"/>
    <s v="but the picture is coming out ok"/>
    <x v="79"/>
    <s v="she_green_square"/>
    <s v="S39_end"/>
    <s v="they/them 1"/>
    <s v="HT2"/>
    <s v="they/them 2"/>
    <s v="ST2"/>
    <s v="he/him 2"/>
    <s v="HT1"/>
    <s v="she/her 2"/>
    <s v="ST1"/>
    <s v="green"/>
    <s v="square"/>
    <s v="green"/>
    <s v="triangle"/>
    <s v="blue"/>
    <s v="triangle"/>
    <s v="blue"/>
    <s v="square"/>
  </r>
  <r>
    <x v="2"/>
    <x v="0"/>
    <s v="CR36"/>
    <s v="L03_CR36_S39"/>
    <x v="2"/>
    <s v="ST3"/>
    <s v="Casey"/>
    <s v="E"/>
    <s v="he/him 1"/>
    <s v="HT3"/>
    <s v="Jordan"/>
    <s v="C"/>
    <x v="53"/>
    <x v="20"/>
    <s v="CE"/>
    <x v="1"/>
    <s v="Casey is taking a selfie with Jordan"/>
    <s v="and the room is kind of dark"/>
    <s v="she"/>
    <s v="blue"/>
    <s v="triangle"/>
    <s v="she's standing in a blue triangle"/>
    <s v="but the picture is coming out ok"/>
    <x v="80"/>
    <s v="she_blue_triangle"/>
    <s v="S39_end"/>
    <s v="they/them 1"/>
    <s v="HT2"/>
    <s v="they/them 2"/>
    <s v="ST2"/>
    <s v="he/him 2"/>
    <s v="HT1"/>
    <s v="she/her 2"/>
    <s v="ST1"/>
    <s v="blue"/>
    <s v="triangle"/>
    <s v="blue"/>
    <s v="square"/>
    <s v="green"/>
    <s v="square"/>
    <s v="green"/>
    <s v="triangle"/>
  </r>
  <r>
    <x v="2"/>
    <x v="0"/>
    <s v="CR37"/>
    <s v="L03_CR37_S53"/>
    <x v="2"/>
    <s v="ST3"/>
    <s v="Casey"/>
    <s v="E"/>
    <s v="he/him 2"/>
    <s v="HT1"/>
    <s v="Taylor"/>
    <s v="D"/>
    <x v="54"/>
    <x v="21"/>
    <s v="DE"/>
    <x v="0"/>
    <s v="Taylor is making a smoothie for Casey"/>
    <s v="before it's time to leave"/>
    <s v="she"/>
    <s v="yellow"/>
    <s v="square"/>
    <s v="she's standing in a yellow square"/>
    <s v="and it's hard to hear above the blender"/>
    <x v="97"/>
    <s v="she_yellow_square"/>
    <s v="S53_end"/>
    <s v="they/them 1"/>
    <s v="HT2"/>
    <s v="they/them 2"/>
    <s v="ST2"/>
    <s v="he/him 1"/>
    <s v="HT3"/>
    <s v="she/her 2"/>
    <s v="ST1"/>
    <s v="yellow"/>
    <s v="square"/>
    <s v="yellow"/>
    <s v="triangle"/>
    <s v="red"/>
    <s v="triangle"/>
    <s v="red"/>
    <s v="square"/>
  </r>
  <r>
    <x v="2"/>
    <x v="0"/>
    <s v="CR38"/>
    <s v="L03_CR38_S53"/>
    <x v="2"/>
    <s v="ST3"/>
    <s v="Casey"/>
    <s v="E"/>
    <s v="he/him 2"/>
    <s v="HT1"/>
    <s v="Taylor"/>
    <s v="D"/>
    <x v="54"/>
    <x v="21"/>
    <s v="DE"/>
    <x v="1"/>
    <s v="Casey is making a smoothie for Taylor"/>
    <s v="before it's time to leave"/>
    <s v="she"/>
    <s v="red"/>
    <s v="triangle"/>
    <s v="she's standing in a red triangle"/>
    <s v="and it's hard to hear above the blender"/>
    <x v="82"/>
    <s v="she_red_triangle"/>
    <s v="S53_end"/>
    <s v="they/them 1"/>
    <s v="HT2"/>
    <s v="they/them 2"/>
    <s v="ST2"/>
    <s v="he/him 1"/>
    <s v="HT3"/>
    <s v="she/her 2"/>
    <s v="ST1"/>
    <s v="red"/>
    <s v="triangle"/>
    <s v="red"/>
    <s v="square"/>
    <s v="yellow"/>
    <s v="square"/>
    <s v="yellow"/>
    <s v="triangle"/>
  </r>
  <r>
    <x v="2"/>
    <x v="0"/>
    <s v="CR39"/>
    <s v="L03_CR39_S54"/>
    <x v="2"/>
    <s v="ST3"/>
    <s v="Casey"/>
    <s v="E"/>
    <s v="he/him 2"/>
    <s v="HT1"/>
    <s v="Taylor"/>
    <s v="D"/>
    <x v="55"/>
    <x v="21"/>
    <s v="DE"/>
    <x v="0"/>
    <s v="Taylor is opening the door for Casey"/>
    <s v="as the keys rattle in the lock"/>
    <s v="she"/>
    <s v="blue"/>
    <s v="square"/>
    <s v="she's standing in a blue square"/>
    <s v="and no one else is in the house"/>
    <x v="83"/>
    <s v="she_blue_square"/>
    <s v="S54_end"/>
    <s v="they/them 1"/>
    <s v="HT2"/>
    <s v="they/them 2"/>
    <s v="ST2"/>
    <s v="he/him 1"/>
    <s v="HT3"/>
    <s v="she/her 2"/>
    <s v="ST1"/>
    <s v="blue"/>
    <s v="square"/>
    <s v="blue"/>
    <s v="triangle"/>
    <s v="green"/>
    <s v="triangle"/>
    <s v="green"/>
    <s v="square"/>
  </r>
  <r>
    <x v="2"/>
    <x v="0"/>
    <s v="CR40"/>
    <s v="L03_CR40_S55"/>
    <x v="2"/>
    <s v="ST3"/>
    <s v="Casey"/>
    <s v="E"/>
    <s v="he/him 2"/>
    <s v="HT1"/>
    <s v="Taylor"/>
    <s v="D"/>
    <x v="38"/>
    <x v="21"/>
    <s v="DE"/>
    <x v="1"/>
    <s v="Casey is holding a spot for Taylor"/>
    <s v="because the line is moving slowly"/>
    <s v="she"/>
    <s v="green"/>
    <s v="triangle"/>
    <s v="she's standing in a green triangle"/>
    <s v="and the day keeps getting hotter"/>
    <x v="54"/>
    <s v="she_green_triangle"/>
    <s v="S55_end"/>
    <s v="they/them 1"/>
    <s v="HT2"/>
    <s v="they/them 2"/>
    <s v="ST2"/>
    <s v="he/him 1"/>
    <s v="HT3"/>
    <s v="she/her 2"/>
    <s v="ST1"/>
    <s v="green"/>
    <s v="triangle"/>
    <s v="green"/>
    <s v="square"/>
    <s v="blue"/>
    <s v="square"/>
    <s v="blue"/>
    <s v="triangle"/>
  </r>
  <r>
    <x v="2"/>
    <x v="0"/>
    <s v="CR41"/>
    <s v="L03_CR41_S45"/>
    <x v="3"/>
    <s v="ST1"/>
    <s v="Jaime"/>
    <s v="F"/>
    <s v="he/him 1"/>
    <s v="HT3"/>
    <s v="Jordan"/>
    <s v="C"/>
    <x v="37"/>
    <x v="22"/>
    <s v="CF"/>
    <x v="0"/>
    <s v="Jordan is explaining the game to Jaime"/>
    <s v="since it's kind of complicated"/>
    <s v="she"/>
    <s v="red"/>
    <s v="square"/>
    <s v="she's standing in a red square"/>
    <s v="and it looks like the game will be fun"/>
    <x v="53"/>
    <s v="she_red_square"/>
    <s v="S45_end"/>
    <s v="they/them 1"/>
    <s v="HT2"/>
    <s v="they/them 2"/>
    <s v="ST2"/>
    <s v="he/him 2"/>
    <s v="HT1"/>
    <s v="she/her 1"/>
    <s v="ST3"/>
    <s v="red"/>
    <s v="square"/>
    <s v="red"/>
    <s v="triangle"/>
    <s v="yellow"/>
    <s v="triangle"/>
    <s v="yellow"/>
    <s v="square"/>
  </r>
  <r>
    <x v="2"/>
    <x v="0"/>
    <s v="CR42"/>
    <s v="L03_CR42_S43"/>
    <x v="3"/>
    <s v="ST1"/>
    <s v="Jaime"/>
    <s v="F"/>
    <s v="he/him 1"/>
    <s v="HT3"/>
    <s v="Jordan"/>
    <s v="C"/>
    <x v="56"/>
    <x v="22"/>
    <s v="CF"/>
    <x v="1"/>
    <s v="Jaime is getting a chair for Jordan"/>
    <s v="because the wait will be a while"/>
    <s v="she"/>
    <s v="yellow"/>
    <s v="triangle"/>
    <s v="she's standing in a yellow triangle"/>
    <s v="but it looks like the wait will be worth it"/>
    <x v="85"/>
    <s v="she_yellow_triangle"/>
    <s v="S43_end"/>
    <s v="they/them 1"/>
    <s v="HT2"/>
    <s v="they/them 2"/>
    <s v="ST2"/>
    <s v="he/him 2"/>
    <s v="HT1"/>
    <s v="she/her 1"/>
    <s v="ST3"/>
    <s v="yellow"/>
    <s v="triangle"/>
    <s v="yellow"/>
    <s v="square"/>
    <s v="red"/>
    <s v="square"/>
    <s v="red"/>
    <s v="triangle"/>
  </r>
  <r>
    <x v="2"/>
    <x v="0"/>
    <s v="CR43"/>
    <s v="L03_CR43_S44"/>
    <x v="3"/>
    <s v="ST1"/>
    <s v="Jaime"/>
    <s v="F"/>
    <s v="he/him 1"/>
    <s v="HT3"/>
    <s v="Jordan"/>
    <s v="C"/>
    <x v="57"/>
    <x v="22"/>
    <s v="CF"/>
    <x v="0"/>
    <s v="Jordan is showing a picture to Jaime"/>
    <s v="while the dog is coming over"/>
    <s v="she"/>
    <s v="green"/>
    <s v="square"/>
    <s v="she's standing in a green square"/>
    <s v="and the dog is just as cute as in the picture"/>
    <x v="86"/>
    <s v="she_green_square"/>
    <s v="S44_end"/>
    <s v="they/them 1"/>
    <s v="HT2"/>
    <s v="they/them 2"/>
    <s v="ST2"/>
    <s v="he/him 2"/>
    <s v="HT1"/>
    <s v="she/her 1"/>
    <s v="ST3"/>
    <s v="green"/>
    <s v="square"/>
    <s v="green"/>
    <s v="triangle"/>
    <s v="blue"/>
    <s v="triangle"/>
    <s v="blue"/>
    <s v="square"/>
  </r>
  <r>
    <x v="2"/>
    <x v="0"/>
    <s v="CR44"/>
    <s v="L03_CR44_S44"/>
    <x v="3"/>
    <s v="ST1"/>
    <s v="Jaime"/>
    <s v="F"/>
    <s v="he/him 1"/>
    <s v="HT3"/>
    <s v="Jordan"/>
    <s v="C"/>
    <x v="57"/>
    <x v="22"/>
    <s v="CF"/>
    <x v="1"/>
    <s v="Jaime is showing a picture to Jordan"/>
    <s v="while the dog is coming over"/>
    <s v="she"/>
    <s v="blue"/>
    <s v="triangle"/>
    <s v="she's standing in a blue triangle"/>
    <s v="and the dog is just as cute as in the picture"/>
    <x v="87"/>
    <s v="she_blue_triangle"/>
    <s v="S44_end"/>
    <s v="they/them 1"/>
    <s v="HT2"/>
    <s v="they/them 2"/>
    <s v="ST2"/>
    <s v="he/him 2"/>
    <s v="HT1"/>
    <s v="she/her 1"/>
    <s v="ST3"/>
    <s v="blue"/>
    <s v="triangle"/>
    <s v="blue"/>
    <s v="square"/>
    <s v="green"/>
    <s v="square"/>
    <s v="green"/>
    <s v="triangle"/>
  </r>
  <r>
    <x v="2"/>
    <x v="0"/>
    <s v="CR45"/>
    <s v="L03_CR45_S58"/>
    <x v="3"/>
    <s v="ST1"/>
    <s v="Jaime"/>
    <s v="F"/>
    <s v="he/him 2"/>
    <s v="HT1"/>
    <s v="Taylor"/>
    <s v="D"/>
    <x v="58"/>
    <x v="23"/>
    <s v="DF"/>
    <x v="0"/>
    <s v="Taylor is telling a joke to Jaime"/>
    <s v="while the party is getting started"/>
    <s v="she"/>
    <s v="yellow"/>
    <s v="square"/>
    <s v="she's standing in a yellow square"/>
    <s v="and everyone is laughing at how funny it is"/>
    <x v="104"/>
    <s v="she_yellow_square"/>
    <s v="S58_end"/>
    <s v="they/them 1"/>
    <s v="HT2"/>
    <s v="they/them 2"/>
    <s v="ST2"/>
    <s v="he/him 1"/>
    <s v="HT3"/>
    <s v="she/her 1"/>
    <s v="ST3"/>
    <s v="yellow"/>
    <s v="square"/>
    <s v="yellow"/>
    <s v="triangle"/>
    <s v="red"/>
    <s v="triangle"/>
    <s v="red"/>
    <s v="square"/>
  </r>
  <r>
    <x v="2"/>
    <x v="0"/>
    <s v="CR46"/>
    <s v="L03_CR46_S60"/>
    <x v="3"/>
    <s v="ST1"/>
    <s v="Jaime"/>
    <s v="F"/>
    <s v="he/him 2"/>
    <s v="HT1"/>
    <s v="Taylor"/>
    <s v="D"/>
    <x v="41"/>
    <x v="23"/>
    <s v="DF"/>
    <x v="1"/>
    <s v="Jaime is hiking along the trail with Taylor"/>
    <s v="and the leaves are starting to turn"/>
    <s v="she"/>
    <s v="red"/>
    <s v="triangle"/>
    <s v="she's standing in a red triangle"/>
    <s v="and the top of the mountain isn't much further"/>
    <x v="58"/>
    <s v="she_red_triangle"/>
    <s v="S60_end"/>
    <s v="they/them 1"/>
    <s v="HT2"/>
    <s v="they/them 2"/>
    <s v="ST2"/>
    <s v="he/him 1"/>
    <s v="HT3"/>
    <s v="she/her 1"/>
    <s v="ST3"/>
    <s v="red"/>
    <s v="triangle"/>
    <s v="red"/>
    <s v="square"/>
    <s v="yellow"/>
    <s v="square"/>
    <s v="yellow"/>
    <s v="triangle"/>
  </r>
  <r>
    <x v="2"/>
    <x v="0"/>
    <s v="CR47"/>
    <s v="L03_CR47_S59"/>
    <x v="3"/>
    <s v="ST1"/>
    <s v="Jaime"/>
    <s v="F"/>
    <s v="he/him 2"/>
    <s v="HT1"/>
    <s v="Taylor"/>
    <s v="D"/>
    <x v="59"/>
    <x v="23"/>
    <s v="DF"/>
    <x v="0"/>
    <s v="Taylor is taking notes for Jaime"/>
    <s v="under the fluorescent lights"/>
    <s v="she"/>
    <s v="blue"/>
    <s v="square"/>
    <s v="she's standing in a blue square"/>
    <s v="and it looks like the meeting is almost finished"/>
    <x v="90"/>
    <s v="she_blue_square"/>
    <s v="S59_end"/>
    <s v="they/them 1"/>
    <s v="HT2"/>
    <s v="they/them 2"/>
    <s v="ST2"/>
    <s v="he/him 1"/>
    <s v="HT3"/>
    <s v="she/her 1"/>
    <s v="ST3"/>
    <s v="blue"/>
    <s v="square"/>
    <s v="blue"/>
    <s v="triangle"/>
    <s v="green"/>
    <s v="triangle"/>
    <s v="green"/>
    <s v="square"/>
  </r>
  <r>
    <x v="2"/>
    <x v="0"/>
    <s v="CR48"/>
    <s v="L03_CR48_S59"/>
    <x v="3"/>
    <s v="ST1"/>
    <s v="Jaime"/>
    <s v="F"/>
    <s v="he/him 2"/>
    <s v="HT1"/>
    <s v="Taylor"/>
    <s v="D"/>
    <x v="59"/>
    <x v="23"/>
    <s v="DF"/>
    <x v="1"/>
    <s v="Jaime is taking notes for Taylor"/>
    <s v="under the fluorescent lights"/>
    <s v="she"/>
    <s v="green"/>
    <s v="triangle"/>
    <s v="she's standing in a green triangle"/>
    <s v="and it looks like the meeting is almost finished"/>
    <x v="91"/>
    <s v="she_green_triangle"/>
    <s v="S59_end"/>
    <s v="they/them 1"/>
    <s v="HT2"/>
    <s v="they/them 2"/>
    <s v="ST2"/>
    <s v="he/him 1"/>
    <s v="HT3"/>
    <s v="she/her 1"/>
    <s v="ST3"/>
    <s v="green"/>
    <s v="triangle"/>
    <s v="green"/>
    <s v="square"/>
    <s v="blue"/>
    <s v="square"/>
    <s v="blue"/>
    <s v="triangle"/>
  </r>
  <r>
    <x v="2"/>
    <x v="0"/>
    <s v="CR49"/>
    <s v="L03_CR49_S25"/>
    <x v="2"/>
    <s v="ST3"/>
    <s v="Casey"/>
    <s v="E"/>
    <s v="they/them 1"/>
    <s v="HT2"/>
    <s v="Alex"/>
    <s v="A"/>
    <x v="13"/>
    <x v="16"/>
    <s v="AE"/>
    <x v="0"/>
    <s v="Alex is dancing with Casey"/>
    <s v="while a pinata is hanging overhead"/>
    <s v="she"/>
    <s v="red"/>
    <s v="square"/>
    <s v="she's standing in a red square"/>
    <s v="and everyone at the party is having fun"/>
    <x v="17"/>
    <s v="she_red_square"/>
    <s v="S25_end"/>
    <s v="he/him 1"/>
    <s v="HT3"/>
    <s v="he/him 2"/>
    <s v="HT1"/>
    <s v="they/them 2"/>
    <s v="ST2"/>
    <s v="she/her 2"/>
    <s v="ST1"/>
    <s v="red"/>
    <s v="square"/>
    <s v="red"/>
    <s v="triangle"/>
    <s v="yellow"/>
    <s v="triangle"/>
    <s v="yellow"/>
    <s v="square"/>
  </r>
  <r>
    <x v="2"/>
    <x v="0"/>
    <s v="CR50"/>
    <s v="L03_CR50_S23"/>
    <x v="2"/>
    <s v="ST3"/>
    <s v="Casey"/>
    <s v="E"/>
    <s v="they/them 1"/>
    <s v="HT2"/>
    <s v="Alex"/>
    <s v="A"/>
    <x v="44"/>
    <x v="16"/>
    <s v="AE"/>
    <x v="1"/>
    <s v="Casey is talking to Alex"/>
    <s v="while a spotlight is shining overhead"/>
    <s v="she"/>
    <s v="yellow"/>
    <s v="triangle"/>
    <s v="she's standing in a yellow triangle"/>
    <s v="and it looks like rehearsal just started"/>
    <x v="108"/>
    <s v="she_yellow_triangle"/>
    <s v="S23_end"/>
    <s v="he/him 1"/>
    <s v="HT3"/>
    <s v="he/him 2"/>
    <s v="HT1"/>
    <s v="they/them 2"/>
    <s v="ST2"/>
    <s v="she/her 2"/>
    <s v="ST1"/>
    <s v="yellow"/>
    <s v="triangle"/>
    <s v="yellow"/>
    <s v="square"/>
    <s v="red"/>
    <s v="square"/>
    <s v="red"/>
    <s v="triangle"/>
  </r>
  <r>
    <x v="2"/>
    <x v="0"/>
    <s v="CR51"/>
    <s v="L03_CR51_S24"/>
    <x v="2"/>
    <s v="ST3"/>
    <s v="Casey"/>
    <s v="E"/>
    <s v="they/them 1"/>
    <s v="HT2"/>
    <s v="Alex"/>
    <s v="A"/>
    <x v="45"/>
    <x v="16"/>
    <s v="AE"/>
    <x v="0"/>
    <s v="Alex is skiing with Casey"/>
    <s v="and snow is falling from the sky"/>
    <s v="she"/>
    <s v="green"/>
    <s v="square"/>
    <s v="she's standing in a green square"/>
    <s v="and it looks like everyone might be cold"/>
    <x v="64"/>
    <s v="she_green_square"/>
    <s v="S24_end"/>
    <s v="he/him 1"/>
    <s v="HT3"/>
    <s v="he/him 2"/>
    <s v="HT1"/>
    <s v="they/them 2"/>
    <s v="ST2"/>
    <s v="she/her 2"/>
    <s v="ST1"/>
    <s v="green"/>
    <s v="square"/>
    <s v="green"/>
    <s v="triangle"/>
    <s v="blue"/>
    <s v="triangle"/>
    <s v="blue"/>
    <s v="square"/>
  </r>
  <r>
    <x v="2"/>
    <x v="0"/>
    <s v="CR52"/>
    <s v="L03_CR52_S24"/>
    <x v="2"/>
    <s v="ST3"/>
    <s v="Casey"/>
    <s v="E"/>
    <s v="they/them 1"/>
    <s v="HT2"/>
    <s v="Alex"/>
    <s v="A"/>
    <x v="45"/>
    <x v="16"/>
    <s v="AE"/>
    <x v="1"/>
    <s v="Casey is skiing with Alex"/>
    <s v="and snow is falling from the sky"/>
    <s v="she"/>
    <s v="blue"/>
    <s v="triangle"/>
    <s v="she's standing in a blue triangle"/>
    <s v="and it looks like everyone might be cold"/>
    <x v="65"/>
    <s v="she_blue_triangle"/>
    <s v="S24_end"/>
    <s v="he/him 1"/>
    <s v="HT3"/>
    <s v="he/him 2"/>
    <s v="HT1"/>
    <s v="they/them 2"/>
    <s v="ST2"/>
    <s v="she/her 2"/>
    <s v="ST1"/>
    <s v="blue"/>
    <s v="triangle"/>
    <s v="blue"/>
    <s v="square"/>
    <s v="green"/>
    <s v="square"/>
    <s v="green"/>
    <s v="triangle"/>
  </r>
  <r>
    <x v="2"/>
    <x v="0"/>
    <s v="CR53"/>
    <s v="L03_CR53_S31"/>
    <x v="2"/>
    <s v="ST3"/>
    <s v="Casey"/>
    <s v="E"/>
    <s v="they/them 2"/>
    <s v="ST2"/>
    <s v="Sam"/>
    <s v="B"/>
    <x v="19"/>
    <x v="17"/>
    <s v="BE"/>
    <x v="0"/>
    <s v="Sam is practicing soccer with Casey"/>
    <s v="as a bird flies overhead"/>
    <s v="she"/>
    <s v="yellow"/>
    <s v="square"/>
    <s v="she's standing in a yellow square"/>
    <s v="and it looks like the ball just missed the net"/>
    <x v="25"/>
    <s v="she_yellow_square"/>
    <s v="S31_end"/>
    <s v="he/him 1"/>
    <s v="HT3"/>
    <s v="he/him 2"/>
    <s v="HT1"/>
    <s v="they/them 1"/>
    <s v="HT2"/>
    <s v="she/her 2"/>
    <s v="ST1"/>
    <s v="yellow"/>
    <s v="square"/>
    <s v="yellow"/>
    <s v="triangle"/>
    <s v="red"/>
    <s v="triangle"/>
    <s v="red"/>
    <s v="square"/>
  </r>
  <r>
    <x v="2"/>
    <x v="0"/>
    <s v="CR54"/>
    <s v="L03_CR54_S31"/>
    <x v="2"/>
    <s v="ST3"/>
    <s v="Casey"/>
    <s v="E"/>
    <s v="they/them 2"/>
    <s v="ST2"/>
    <s v="Sam"/>
    <s v="B"/>
    <x v="19"/>
    <x v="17"/>
    <s v="BE"/>
    <x v="1"/>
    <s v="Casey is practicing soccer with Sam"/>
    <s v="as a bird flies overhead"/>
    <s v="she"/>
    <s v="red"/>
    <s v="triangle"/>
    <s v="she's standing in a red triangle"/>
    <s v="and it looks like the ball just missed the net"/>
    <x v="105"/>
    <s v="she_red_triangle"/>
    <s v="S31_end"/>
    <s v="he/him 1"/>
    <s v="HT3"/>
    <s v="he/him 2"/>
    <s v="HT1"/>
    <s v="they/them 1"/>
    <s v="HT2"/>
    <s v="she/her 2"/>
    <s v="ST1"/>
    <s v="red"/>
    <s v="triangle"/>
    <s v="red"/>
    <s v="square"/>
    <s v="yellow"/>
    <s v="square"/>
    <s v="yellow"/>
    <s v="triangle"/>
  </r>
  <r>
    <x v="2"/>
    <x v="0"/>
    <s v="CR55"/>
    <s v="L03_CR55_S32"/>
    <x v="2"/>
    <s v="ST3"/>
    <s v="Casey"/>
    <s v="E"/>
    <s v="they/them 2"/>
    <s v="ST2"/>
    <s v="Sam"/>
    <s v="B"/>
    <x v="20"/>
    <x v="17"/>
    <s v="BE"/>
    <x v="0"/>
    <s v="Sam is cheering on Casey"/>
    <s v="as the wind is blowing some leaves"/>
    <s v="she"/>
    <s v="blue"/>
    <s v="square"/>
    <s v="she's standing in a blue square"/>
    <s v="and it looks like a race is about to start"/>
    <x v="27"/>
    <s v="she_blue_square"/>
    <s v="S32_end"/>
    <s v="he/him 1"/>
    <s v="HT3"/>
    <s v="he/him 2"/>
    <s v="HT1"/>
    <s v="they/them 1"/>
    <s v="HT2"/>
    <s v="she/her 2"/>
    <s v="ST1"/>
    <s v="blue"/>
    <s v="square"/>
    <s v="blue"/>
    <s v="triangle"/>
    <s v="green"/>
    <s v="triangle"/>
    <s v="green"/>
    <s v="square"/>
  </r>
  <r>
    <x v="2"/>
    <x v="0"/>
    <s v="CR56"/>
    <s v="L03_CR56_S35"/>
    <x v="2"/>
    <s v="ST3"/>
    <s v="Casey"/>
    <s v="E"/>
    <s v="they/them 2"/>
    <s v="ST2"/>
    <s v="Sam"/>
    <s v="B"/>
    <x v="18"/>
    <x v="17"/>
    <s v="BE"/>
    <x v="1"/>
    <s v="Casey is swimming towards Sam"/>
    <s v="and a goose is swimming nearby"/>
    <s v="she"/>
    <s v="green"/>
    <s v="triangle"/>
    <s v="she's standing in a green triangle"/>
    <s v="and it is a beautiful sunny day"/>
    <x v="24"/>
    <s v="she_green_triangle"/>
    <s v="S35_end"/>
    <s v="he/him 1"/>
    <s v="HT3"/>
    <s v="he/him 2"/>
    <s v="HT1"/>
    <s v="they/them 1"/>
    <s v="HT2"/>
    <s v="she/her 2"/>
    <s v="ST1"/>
    <s v="green"/>
    <s v="triangle"/>
    <s v="green"/>
    <s v="square"/>
    <s v="blue"/>
    <s v="square"/>
    <s v="blue"/>
    <s v="triangle"/>
  </r>
  <r>
    <x v="2"/>
    <x v="0"/>
    <s v="CR57"/>
    <s v="L03_CR57_S08"/>
    <x v="3"/>
    <s v="ST1"/>
    <s v="Jaime"/>
    <s v="F"/>
    <s v="they/them 1"/>
    <s v="HT2"/>
    <s v="Alex"/>
    <s v="A"/>
    <x v="48"/>
    <x v="18"/>
    <s v="AF"/>
    <x v="0"/>
    <s v="Alex is taking a picture of Jaime"/>
    <s v="next to the Eiffel Tower"/>
    <s v="she"/>
    <s v="red"/>
    <s v="square"/>
    <s v="she's standing in a red square"/>
    <s v="and the tower is lit up at night"/>
    <x v="143"/>
    <s v="she_red_square"/>
    <s v="S08_end"/>
    <s v="he/him 1"/>
    <s v="HT3"/>
    <s v="he/him 2"/>
    <s v="HT1"/>
    <s v="they/them 2"/>
    <s v="ST2"/>
    <s v="she/her 1"/>
    <s v="ST3"/>
    <s v="red"/>
    <s v="square"/>
    <s v="red"/>
    <s v="triangle"/>
    <s v="yellow"/>
    <s v="triangle"/>
    <s v="yellow"/>
    <s v="square"/>
  </r>
  <r>
    <x v="2"/>
    <x v="0"/>
    <s v="CR58"/>
    <s v="L03_CR58_S08"/>
    <x v="3"/>
    <s v="ST1"/>
    <s v="Jaime"/>
    <s v="F"/>
    <s v="they/them 1"/>
    <s v="HT2"/>
    <s v="Alex"/>
    <s v="A"/>
    <x v="48"/>
    <x v="18"/>
    <s v="AF"/>
    <x v="1"/>
    <s v="Jaime is taking a picture of Alex"/>
    <s v="next to the Eiffel Tower"/>
    <s v="she"/>
    <s v="yellow"/>
    <s v="triangle"/>
    <s v="she's standing in a yellow triangle"/>
    <s v="and the tower is lit up at night"/>
    <x v="70"/>
    <s v="she_yellow_triangle"/>
    <s v="S08_end"/>
    <s v="he/him 1"/>
    <s v="HT3"/>
    <s v="he/him 2"/>
    <s v="HT1"/>
    <s v="they/them 2"/>
    <s v="ST2"/>
    <s v="she/her 1"/>
    <s v="ST3"/>
    <s v="yellow"/>
    <s v="triangle"/>
    <s v="yellow"/>
    <s v="square"/>
    <s v="red"/>
    <s v="square"/>
    <s v="red"/>
    <s v="triangle"/>
  </r>
  <r>
    <x v="2"/>
    <x v="0"/>
    <s v="CR59"/>
    <s v="L03_CR59_S09"/>
    <x v="3"/>
    <s v="ST1"/>
    <s v="Jaime"/>
    <s v="F"/>
    <s v="they/them 1"/>
    <s v="HT2"/>
    <s v="Alex"/>
    <s v="A"/>
    <x v="49"/>
    <x v="18"/>
    <s v="AF"/>
    <x v="0"/>
    <s v="Alex is playing golf with Jaime"/>
    <s v="as the sun is shining overhead"/>
    <s v="she"/>
    <s v="green"/>
    <s v="square"/>
    <s v="she's standing in a green square"/>
    <s v="and the grass is very green"/>
    <x v="71"/>
    <s v="she_green_square"/>
    <s v="S09_end"/>
    <s v="he/him 1"/>
    <s v="HT3"/>
    <s v="he/him 2"/>
    <s v="HT1"/>
    <s v="they/them 2"/>
    <s v="ST2"/>
    <s v="she/her 1"/>
    <s v="ST3"/>
    <s v="green"/>
    <s v="square"/>
    <s v="green"/>
    <s v="triangle"/>
    <s v="blue"/>
    <s v="triangle"/>
    <s v="blue"/>
    <s v="square"/>
  </r>
  <r>
    <x v="2"/>
    <x v="0"/>
    <s v="CR60"/>
    <s v="L03_CR60_S10"/>
    <x v="3"/>
    <s v="ST1"/>
    <s v="Jaime"/>
    <s v="F"/>
    <s v="they/them 1"/>
    <s v="HT2"/>
    <s v="Alex"/>
    <s v="A"/>
    <x v="15"/>
    <x v="18"/>
    <s v="AF"/>
    <x v="1"/>
    <s v="Jaime is floating over to Alex"/>
    <s v="while an airplane is flying overhead"/>
    <s v="she"/>
    <s v="blue"/>
    <s v="triangle"/>
    <s v="she's standing in a blue triangle"/>
    <s v="and it looks like everyone needs more sunscreen"/>
    <x v="20"/>
    <s v="she_blue_triangle"/>
    <s v="S10_end"/>
    <s v="he/him 1"/>
    <s v="HT3"/>
    <s v="he/him 2"/>
    <s v="HT1"/>
    <s v="they/them 2"/>
    <s v="ST2"/>
    <s v="she/her 1"/>
    <s v="ST3"/>
    <s v="blue"/>
    <s v="triangle"/>
    <s v="blue"/>
    <s v="square"/>
    <s v="green"/>
    <s v="square"/>
    <s v="green"/>
    <s v="triangle"/>
  </r>
  <r>
    <x v="2"/>
    <x v="0"/>
    <s v="CR61"/>
    <s v="L03_CR61_S50"/>
    <x v="3"/>
    <s v="ST1"/>
    <s v="Jaime"/>
    <s v="F"/>
    <s v="they/them 2"/>
    <s v="ST2"/>
    <s v="Sam"/>
    <s v="B"/>
    <x v="22"/>
    <x v="19"/>
    <s v="BF"/>
    <x v="0"/>
    <s v="Sam is throwing the ball to Jaime"/>
    <s v="while the dog is getting excited"/>
    <s v="she"/>
    <s v="yellow"/>
    <s v="square"/>
    <s v="she's standing in a yellow square"/>
    <s v="and the dog caught the ball instead"/>
    <x v="29"/>
    <s v="she_yellow_square"/>
    <s v="S50_end"/>
    <s v="he/him 1"/>
    <s v="HT3"/>
    <s v="he/him 2"/>
    <s v="HT1"/>
    <s v="they/them 1"/>
    <s v="HT2"/>
    <s v="she/her 1"/>
    <s v="ST3"/>
    <s v="yellow"/>
    <s v="square"/>
    <s v="yellow"/>
    <s v="triangle"/>
    <s v="red"/>
    <s v="triangle"/>
    <s v="red"/>
    <s v="square"/>
  </r>
  <r>
    <x v="2"/>
    <x v="0"/>
    <s v="CR62"/>
    <s v="L03_CR62_S48"/>
    <x v="3"/>
    <s v="ST1"/>
    <s v="Jaime"/>
    <s v="F"/>
    <s v="they/them 2"/>
    <s v="ST2"/>
    <s v="Sam"/>
    <s v="B"/>
    <x v="50"/>
    <x v="19"/>
    <s v="BF"/>
    <x v="1"/>
    <s v="Jaime is playing a video game with Sam"/>
    <s v="and it's starting to get late"/>
    <s v="she"/>
    <s v="red"/>
    <s v="triangle"/>
    <s v="she's standing in a red triangle"/>
    <s v="but the final level hasn't been beaten yet"/>
    <x v="98"/>
    <s v="she_red_triangle"/>
    <s v="S48_end"/>
    <s v="he/him 1"/>
    <s v="HT3"/>
    <s v="he/him 2"/>
    <s v="HT1"/>
    <s v="they/them 1"/>
    <s v="HT2"/>
    <s v="she/her 1"/>
    <s v="ST3"/>
    <s v="red"/>
    <s v="triangle"/>
    <s v="red"/>
    <s v="square"/>
    <s v="yellow"/>
    <s v="square"/>
    <s v="yellow"/>
    <s v="triangle"/>
  </r>
  <r>
    <x v="2"/>
    <x v="0"/>
    <s v="CR63"/>
    <s v="L03_CR63_S49"/>
    <x v="3"/>
    <s v="ST1"/>
    <s v="Jaime"/>
    <s v="F"/>
    <s v="they/them 2"/>
    <s v="ST2"/>
    <s v="Sam"/>
    <s v="B"/>
    <x v="51"/>
    <x v="19"/>
    <s v="BF"/>
    <x v="0"/>
    <s v="Sam is whispering to Jaime"/>
    <s v="as the movie is starting"/>
    <s v="she"/>
    <s v="blue"/>
    <s v="square"/>
    <s v="she's standing in a blue square"/>
    <s v="and everyone is quieting down"/>
    <x v="75"/>
    <s v="she_blue_square"/>
    <s v="S49_end"/>
    <s v="he/him 1"/>
    <s v="HT3"/>
    <s v="he/him 2"/>
    <s v="HT1"/>
    <s v="they/them 1"/>
    <s v="HT2"/>
    <s v="she/her 1"/>
    <s v="ST3"/>
    <s v="blue"/>
    <s v="square"/>
    <s v="blue"/>
    <s v="triangle"/>
    <s v="green"/>
    <s v="triangle"/>
    <s v="green"/>
    <s v="square"/>
  </r>
  <r>
    <x v="2"/>
    <x v="0"/>
    <s v="CR64"/>
    <s v="L03_CR64_S49"/>
    <x v="3"/>
    <s v="ST1"/>
    <s v="Jaime"/>
    <s v="F"/>
    <s v="they/them 2"/>
    <s v="ST2"/>
    <s v="Sam"/>
    <s v="B"/>
    <x v="51"/>
    <x v="19"/>
    <s v="BF"/>
    <x v="1"/>
    <s v="Jaime is whispering to Sam"/>
    <s v="as the movie is starting"/>
    <s v="she"/>
    <s v="green"/>
    <s v="triangle"/>
    <s v="she's standing in a green triangle"/>
    <s v="and everyone is quieting down"/>
    <x v="76"/>
    <s v="she_green_triangle"/>
    <s v="S49_end"/>
    <s v="he/him 1"/>
    <s v="HT3"/>
    <s v="he/him 2"/>
    <s v="HT1"/>
    <s v="they/them 1"/>
    <s v="HT2"/>
    <s v="she/her 1"/>
    <s v="ST3"/>
    <s v="green"/>
    <s v="triangle"/>
    <s v="green"/>
    <s v="square"/>
    <s v="blue"/>
    <s v="square"/>
    <s v="blue"/>
    <s v="triangle"/>
  </r>
  <r>
    <x v="2"/>
    <x v="0"/>
    <s v="CR65"/>
    <s v="L03_CR65_S11"/>
    <x v="4"/>
    <s v="HT2"/>
    <s v="Alex"/>
    <s v="A"/>
    <s v="he/him 1"/>
    <s v="HT3"/>
    <s v="Jordan"/>
    <s v="C"/>
    <x v="1"/>
    <x v="0"/>
    <s v="AC"/>
    <x v="0"/>
    <s v="Alex is singing to Jordan"/>
    <s v="and there's a big disco ball overhead"/>
    <s v="they"/>
    <s v="red"/>
    <s v="square"/>
    <s v="they're standing in a red square"/>
    <s v="and all the colored lights look fun"/>
    <x v="99"/>
    <s v="they_red_square"/>
    <s v="S11_end"/>
    <s v="she/her 1"/>
    <s v="ST3"/>
    <s v="she/her 2"/>
    <s v="ST1"/>
    <s v="he/him 2"/>
    <s v="HT1"/>
    <s v="they/them 2"/>
    <s v="ST2"/>
    <s v="red"/>
    <s v="square"/>
    <s v="red"/>
    <s v="triangle"/>
    <s v="yellow"/>
    <s v="triangle"/>
    <s v="yellow"/>
    <s v="square"/>
  </r>
  <r>
    <x v="2"/>
    <x v="0"/>
    <s v="CR66"/>
    <s v="L03_CR66_S15"/>
    <x v="4"/>
    <s v="HT2"/>
    <s v="Alex"/>
    <s v="A"/>
    <s v="he/him 1"/>
    <s v="HT3"/>
    <s v="Jordan"/>
    <s v="C"/>
    <x v="0"/>
    <x v="0"/>
    <s v="AC"/>
    <x v="1"/>
    <s v="Jordan is looking at Alex"/>
    <s v="as the train whistle is blowing loudly"/>
    <s v="they"/>
    <s v="yellow"/>
    <s v="triangle"/>
    <s v="they're standing in a yellow triangle"/>
    <s v="but the whistle is too loud to hear anything"/>
    <x v="131"/>
    <s v="they_yellow_triangle"/>
    <s v="S15_end"/>
    <s v="she/her 1"/>
    <s v="ST3"/>
    <s v="she/her 2"/>
    <s v="ST1"/>
    <s v="he/him 2"/>
    <s v="HT1"/>
    <s v="they/them 2"/>
    <s v="ST2"/>
    <s v="yellow"/>
    <s v="triangle"/>
    <s v="yellow"/>
    <s v="square"/>
    <s v="red"/>
    <s v="square"/>
    <s v="red"/>
    <s v="triangle"/>
  </r>
  <r>
    <x v="2"/>
    <x v="0"/>
    <s v="CR67"/>
    <s v="L03_CR67_S12"/>
    <x v="4"/>
    <s v="HT2"/>
    <s v="Alex"/>
    <s v="A"/>
    <s v="he/him 1"/>
    <s v="HT3"/>
    <s v="Jordan"/>
    <s v="C"/>
    <x v="2"/>
    <x v="0"/>
    <s v="AC"/>
    <x v="0"/>
    <s v="Alex is showing a happy birthday sign to Jordan"/>
    <s v="while some balloons are floating up to the ceiling "/>
    <s v="they"/>
    <s v="green"/>
    <s v="square"/>
    <s v="they're standing in a green square"/>
    <s v="and it looks like the party is starting"/>
    <x v="2"/>
    <s v="they_green_square"/>
    <s v="S12_end"/>
    <s v="she/her 1"/>
    <s v="ST3"/>
    <s v="she/her 2"/>
    <s v="ST1"/>
    <s v="he/him 2"/>
    <s v="HT1"/>
    <s v="they/them 2"/>
    <s v="ST2"/>
    <s v="green"/>
    <s v="square"/>
    <s v="green"/>
    <s v="triangle"/>
    <s v="blue"/>
    <s v="triangle"/>
    <s v="blue"/>
    <s v="square"/>
  </r>
  <r>
    <x v="2"/>
    <x v="0"/>
    <s v="CR68"/>
    <s v="L03_CR68_S12"/>
    <x v="4"/>
    <s v="HT2"/>
    <s v="Alex"/>
    <s v="A"/>
    <s v="he/him 1"/>
    <s v="HT3"/>
    <s v="Jordan"/>
    <s v="C"/>
    <x v="2"/>
    <x v="0"/>
    <s v="AC"/>
    <x v="1"/>
    <s v="Jordan is showing a happy birthday sign to Alex"/>
    <s v="while some balloons are floating up to the ceiling "/>
    <s v="they"/>
    <s v="blue"/>
    <s v="triangle"/>
    <s v="they're standing in a blue triangle"/>
    <s v="and it looks like the party is starting"/>
    <x v="3"/>
    <s v="they_blue_triangle"/>
    <s v="S12_end"/>
    <s v="she/her 1"/>
    <s v="ST3"/>
    <s v="she/her 2"/>
    <s v="ST1"/>
    <s v="he/him 2"/>
    <s v="HT1"/>
    <s v="they/them 2"/>
    <s v="ST2"/>
    <s v="blue"/>
    <s v="triangle"/>
    <s v="blue"/>
    <s v="square"/>
    <s v="green"/>
    <s v="square"/>
    <s v="green"/>
    <s v="triangle"/>
  </r>
  <r>
    <x v="2"/>
    <x v="0"/>
    <s v="CR69"/>
    <s v="L03_CR69_S20"/>
    <x v="4"/>
    <s v="HT2"/>
    <s v="Alex"/>
    <s v="A"/>
    <s v="he/him 2"/>
    <s v="HT1"/>
    <s v="Taylor"/>
    <s v="D"/>
    <x v="4"/>
    <x v="1"/>
    <s v="AD"/>
    <x v="0"/>
    <s v="Alex is shouting at Taylor"/>
    <s v="while a shooting star streaks across the sky"/>
    <s v="they"/>
    <s v="yellow"/>
    <s v="square"/>
    <s v="they're standing in a yellow square"/>
    <s v="but it looks like an argument has started"/>
    <x v="6"/>
    <s v="they_yellow_square"/>
    <s v="S20_end"/>
    <s v="she/her 1"/>
    <s v="ST3"/>
    <s v="she/her 2"/>
    <s v="ST1"/>
    <s v="he/him 1"/>
    <s v="HT3"/>
    <s v="they/them 2"/>
    <s v="ST2"/>
    <s v="yellow"/>
    <s v="square"/>
    <s v="yellow"/>
    <s v="triangle"/>
    <s v="red"/>
    <s v="triangle"/>
    <s v="red"/>
    <s v="square"/>
  </r>
  <r>
    <x v="2"/>
    <x v="0"/>
    <s v="CR70"/>
    <s v="L03_CR70_S16"/>
    <x v="4"/>
    <s v="HT2"/>
    <s v="Alex"/>
    <s v="A"/>
    <s v="he/him 2"/>
    <s v="HT1"/>
    <s v="Taylor"/>
    <s v="D"/>
    <x v="3"/>
    <x v="1"/>
    <s v="AD"/>
    <x v="1"/>
    <s v="Taylor is skateboarding toward Alex"/>
    <s v="as a car is speeding down the road"/>
    <s v="they"/>
    <s v="red"/>
    <s v="triangle"/>
    <s v="they're standing in a red triangle"/>
    <s v="and it looks like there might be an accident"/>
    <x v="5"/>
    <s v="they_red_triangle"/>
    <s v="S16_end"/>
    <s v="she/her 1"/>
    <s v="ST3"/>
    <s v="she/her 2"/>
    <s v="ST1"/>
    <s v="he/him 1"/>
    <s v="HT3"/>
    <s v="they/them 2"/>
    <s v="ST2"/>
    <s v="red"/>
    <s v="triangle"/>
    <s v="red"/>
    <s v="square"/>
    <s v="yellow"/>
    <s v="square"/>
    <s v="yellow"/>
    <s v="triangle"/>
  </r>
  <r>
    <x v="2"/>
    <x v="0"/>
    <s v="CR71"/>
    <s v="L03_CR71_S17"/>
    <x v="4"/>
    <s v="HT2"/>
    <s v="Alex"/>
    <s v="A"/>
    <s v="he/him 2"/>
    <s v="HT1"/>
    <s v="Taylor"/>
    <s v="D"/>
    <x v="5"/>
    <x v="1"/>
    <s v="AD"/>
    <x v="0"/>
    <s v="Alex is singing a song to Taylor"/>
    <s v="as the moon is high in the sky"/>
    <s v="they"/>
    <s v="blue"/>
    <s v="square"/>
    <s v="they're standing in a blue square"/>
    <s v="and it sounds like the song is almost over"/>
    <x v="138"/>
    <s v="they_blue_square"/>
    <s v="S17_end"/>
    <s v="she/her 1"/>
    <s v="ST3"/>
    <s v="she/her 2"/>
    <s v="ST1"/>
    <s v="he/him 1"/>
    <s v="HT3"/>
    <s v="they/them 2"/>
    <s v="ST2"/>
    <s v="blue"/>
    <s v="square"/>
    <s v="blue"/>
    <s v="triangle"/>
    <s v="green"/>
    <s v="triangle"/>
    <s v="green"/>
    <s v="square"/>
  </r>
  <r>
    <x v="2"/>
    <x v="0"/>
    <s v="CR72"/>
    <s v="L03_CR72_S17"/>
    <x v="4"/>
    <s v="HT2"/>
    <s v="Alex"/>
    <s v="A"/>
    <s v="he/him 2"/>
    <s v="HT1"/>
    <s v="Taylor"/>
    <s v="D"/>
    <x v="5"/>
    <x v="1"/>
    <s v="AD"/>
    <x v="1"/>
    <s v="Taylor is singing a song to Alex"/>
    <s v="as the moon is high in the sky"/>
    <s v="they"/>
    <s v="green"/>
    <s v="triangle"/>
    <s v="they're standing in a green triangle"/>
    <s v="and it sounds like the song is almost over"/>
    <x v="7"/>
    <s v="they_green_triangle"/>
    <s v="S17_end"/>
    <s v="she/her 1"/>
    <s v="ST3"/>
    <s v="she/her 2"/>
    <s v="ST1"/>
    <s v="he/him 1"/>
    <s v="HT3"/>
    <s v="they/them 2"/>
    <s v="ST2"/>
    <s v="green"/>
    <s v="triangle"/>
    <s v="green"/>
    <s v="square"/>
    <s v="blue"/>
    <s v="square"/>
    <s v="blue"/>
    <s v="triangle"/>
  </r>
  <r>
    <x v="2"/>
    <x v="0"/>
    <s v="CR73"/>
    <s v="L03_CR73_S01"/>
    <x v="5"/>
    <s v="ST2"/>
    <s v="Sam"/>
    <s v="B"/>
    <s v="he/him 1"/>
    <s v="HT3"/>
    <s v="Jordan"/>
    <s v="C"/>
    <x v="6"/>
    <x v="2"/>
    <s v="BC"/>
    <x v="0"/>
    <s v="Sam is painting a portrait of Jordan"/>
    <s v="and some paint is spilling on the floor"/>
    <s v="they"/>
    <s v="red"/>
    <s v="square"/>
    <s v="they're standing in a red square"/>
    <s v="and the painting looks amazing"/>
    <x v="8"/>
    <s v="they_red_square"/>
    <s v="S01_end"/>
    <s v="she/her 1"/>
    <s v="ST3"/>
    <s v="she/her 2"/>
    <s v="ST1"/>
    <s v="he/him 2"/>
    <s v="HT1"/>
    <s v="they/them 1"/>
    <s v="HT2"/>
    <s v="red"/>
    <s v="square"/>
    <s v="red"/>
    <s v="triangle"/>
    <s v="yellow"/>
    <s v="triangle"/>
    <s v="yellow"/>
    <s v="square"/>
  </r>
  <r>
    <x v="2"/>
    <x v="0"/>
    <s v="CR74"/>
    <s v="L03_CR74_S01"/>
    <x v="5"/>
    <s v="ST2"/>
    <s v="Sam"/>
    <s v="B"/>
    <s v="he/him 1"/>
    <s v="HT3"/>
    <s v="Jordan"/>
    <s v="C"/>
    <x v="6"/>
    <x v="2"/>
    <s v="BC"/>
    <x v="1"/>
    <s v="Jordan is painting a portrait of Sam"/>
    <s v="and some paint is spilling on the floor"/>
    <s v="they"/>
    <s v="yellow"/>
    <s v="triangle"/>
    <s v="they're standing in a yellow triangle"/>
    <s v="and the painting looks amazing"/>
    <x v="9"/>
    <s v="they_yellow_triangle"/>
    <s v="S01_end"/>
    <s v="she/her 1"/>
    <s v="ST3"/>
    <s v="she/her 2"/>
    <s v="ST1"/>
    <s v="he/him 2"/>
    <s v="HT1"/>
    <s v="they/them 1"/>
    <s v="HT2"/>
    <s v="yellow"/>
    <s v="triangle"/>
    <s v="yellow"/>
    <s v="square"/>
    <s v="red"/>
    <s v="square"/>
    <s v="red"/>
    <s v="triangle"/>
  </r>
  <r>
    <x v="2"/>
    <x v="0"/>
    <s v="CR75"/>
    <s v="L03_CR75_S05"/>
    <x v="5"/>
    <s v="ST2"/>
    <s v="Sam"/>
    <s v="B"/>
    <s v="he/him 1"/>
    <s v="HT3"/>
    <s v="Jordan"/>
    <s v="C"/>
    <x v="7"/>
    <x v="2"/>
    <s v="BC"/>
    <x v="0"/>
    <s v="Sam is picking up Jordan from school"/>
    <s v="as the bell is ringing"/>
    <s v="they"/>
    <s v="green"/>
    <s v="square"/>
    <s v="they're standing in a green square"/>
    <s v="and the bell is very loud"/>
    <x v="10"/>
    <s v="they_green_square"/>
    <s v="S05_end"/>
    <s v="she/her 1"/>
    <s v="ST3"/>
    <s v="she/her 2"/>
    <s v="ST1"/>
    <s v="he/him 2"/>
    <s v="HT1"/>
    <s v="they/them 1"/>
    <s v="HT2"/>
    <s v="green"/>
    <s v="square"/>
    <s v="green"/>
    <s v="triangle"/>
    <s v="blue"/>
    <s v="triangle"/>
    <s v="blue"/>
    <s v="square"/>
  </r>
  <r>
    <x v="2"/>
    <x v="0"/>
    <s v="CR76"/>
    <s v="L03_CR76_S02"/>
    <x v="5"/>
    <s v="ST2"/>
    <s v="Sam"/>
    <s v="B"/>
    <s v="he/him 1"/>
    <s v="HT3"/>
    <s v="Jordan"/>
    <s v="C"/>
    <x v="8"/>
    <x v="2"/>
    <s v="BC"/>
    <x v="1"/>
    <s v="Jordan is playing the cello for Sam"/>
    <s v="as the telephone is ringing"/>
    <s v="they"/>
    <s v="blue"/>
    <s v="triangle"/>
    <s v="they're standing in a blue triangle"/>
    <s v="but it doesn't look like anyone is going to answer the phone"/>
    <x v="11"/>
    <s v="they_blue_triangle"/>
    <s v="S02_end"/>
    <s v="she/her 1"/>
    <s v="ST3"/>
    <s v="she/her 2"/>
    <s v="ST1"/>
    <s v="he/him 2"/>
    <s v="HT1"/>
    <s v="they/them 1"/>
    <s v="HT2"/>
    <s v="blue"/>
    <s v="triangle"/>
    <s v="blue"/>
    <s v="square"/>
    <s v="green"/>
    <s v="square"/>
    <s v="green"/>
    <s v="triangle"/>
  </r>
  <r>
    <x v="2"/>
    <x v="0"/>
    <s v="CR77"/>
    <s v="L03_CR77_S26"/>
    <x v="5"/>
    <s v="ST2"/>
    <s v="Sam"/>
    <s v="B"/>
    <s v="he/him 2"/>
    <s v="HT1"/>
    <s v="Taylor"/>
    <s v="D"/>
    <x v="9"/>
    <x v="3"/>
    <s v="BD"/>
    <x v="0"/>
    <s v="Sam is bringing some balloons to Taylor"/>
    <s v="while bright flowers are sitting in the window"/>
    <s v="they"/>
    <s v="yellow"/>
    <s v="square"/>
    <s v="they're standing in a yellow square"/>
    <s v="and it must be someone's birthday"/>
    <x v="12"/>
    <s v="they_yellow_square"/>
    <s v="S26_end"/>
    <s v="she/her 1"/>
    <s v="ST3"/>
    <s v="she/her 2"/>
    <s v="ST1"/>
    <s v="he/him 1"/>
    <s v="HT3"/>
    <s v="they/them 1"/>
    <s v="HT2"/>
    <s v="yellow"/>
    <s v="square"/>
    <s v="yellow"/>
    <s v="triangle"/>
    <s v="red"/>
    <s v="triangle"/>
    <s v="red"/>
    <s v="square"/>
  </r>
  <r>
    <x v="2"/>
    <x v="0"/>
    <s v="CR78"/>
    <s v="L03_CR78_S30"/>
    <x v="5"/>
    <s v="ST2"/>
    <s v="Sam"/>
    <s v="B"/>
    <s v="he/him 2"/>
    <s v="HT1"/>
    <s v="Taylor"/>
    <s v="D"/>
    <x v="10"/>
    <x v="3"/>
    <s v="BD"/>
    <x v="1"/>
    <s v="Taylor is playing the violin for Sam"/>
    <s v="while the sun is shining brightly"/>
    <s v="they"/>
    <s v="red"/>
    <s v="triangle"/>
    <s v="they're standing in a red triangle"/>
    <s v="and it looks like the song is being played well"/>
    <x v="13"/>
    <s v="they_red_triangle"/>
    <s v="S30_end"/>
    <s v="she/her 1"/>
    <s v="ST3"/>
    <s v="she/her 2"/>
    <s v="ST1"/>
    <s v="he/him 1"/>
    <s v="HT3"/>
    <s v="they/them 1"/>
    <s v="HT2"/>
    <s v="red"/>
    <s v="triangle"/>
    <s v="red"/>
    <s v="square"/>
    <s v="yellow"/>
    <s v="square"/>
    <s v="yellow"/>
    <s v="triangle"/>
  </r>
  <r>
    <x v="2"/>
    <x v="0"/>
    <s v="CR79"/>
    <s v="L03_CR79_S27"/>
    <x v="5"/>
    <s v="ST2"/>
    <s v="Sam"/>
    <s v="B"/>
    <s v="he/him 2"/>
    <s v="HT1"/>
    <s v="Taylor"/>
    <s v="D"/>
    <x v="11"/>
    <x v="3"/>
    <s v="BD"/>
    <x v="0"/>
    <s v="Sam is walking with Taylor"/>
    <s v="and the clock is about to ring 3 o'clock"/>
    <s v="they"/>
    <s v="blue"/>
    <s v="square"/>
    <s v="they're standing in a blue square"/>
    <s v="and it seems like class will be starting soon"/>
    <x v="14"/>
    <s v="they_blue_square"/>
    <s v="S27_end"/>
    <s v="she/her 1"/>
    <s v="ST3"/>
    <s v="she/her 2"/>
    <s v="ST1"/>
    <s v="he/him 1"/>
    <s v="HT3"/>
    <s v="they/them 1"/>
    <s v="HT2"/>
    <s v="blue"/>
    <s v="square"/>
    <s v="blue"/>
    <s v="triangle"/>
    <s v="green"/>
    <s v="triangle"/>
    <s v="green"/>
    <s v="square"/>
  </r>
  <r>
    <x v="2"/>
    <x v="0"/>
    <s v="CR80"/>
    <s v="L03_CR80_S27"/>
    <x v="5"/>
    <s v="ST2"/>
    <s v="Sam"/>
    <s v="B"/>
    <s v="he/him 2"/>
    <s v="HT1"/>
    <s v="Taylor"/>
    <s v="D"/>
    <x v="11"/>
    <x v="3"/>
    <s v="BD"/>
    <x v="1"/>
    <s v="Taylor is walking with Sam"/>
    <s v="and the clock is about to ring 3 o'clock"/>
    <s v="they"/>
    <s v="green"/>
    <s v="triangle"/>
    <s v="they're standing in a green triangle"/>
    <s v="and it seems like class will be starting soon"/>
    <x v="15"/>
    <s v="they_green_triangle"/>
    <s v="S27_end"/>
    <s v="she/her 1"/>
    <s v="ST3"/>
    <s v="she/her 2"/>
    <s v="ST1"/>
    <s v="he/him 1"/>
    <s v="HT3"/>
    <s v="they/them 1"/>
    <s v="HT2"/>
    <s v="green"/>
    <s v="triangle"/>
    <s v="green"/>
    <s v="square"/>
    <s v="blue"/>
    <s v="square"/>
    <s v="blue"/>
    <s v="triangle"/>
  </r>
  <r>
    <x v="2"/>
    <x v="0"/>
    <s v="CR81"/>
    <s v="L03_CR81_S25"/>
    <x v="4"/>
    <s v="HT2"/>
    <s v="Alex"/>
    <s v="A"/>
    <s v="she/her 1"/>
    <s v="ST3"/>
    <s v="Casey"/>
    <s v="E"/>
    <x v="13"/>
    <x v="4"/>
    <s v="AE"/>
    <x v="0"/>
    <s v="Alex is dancing with Casey"/>
    <s v="while a pinata is hanging overhead"/>
    <s v="they"/>
    <s v="red"/>
    <s v="square"/>
    <s v="they're standing in a red square"/>
    <s v="and everyone at the party is having fun"/>
    <x v="63"/>
    <s v="they_red_square"/>
    <s v="S25_end"/>
    <s v="he/him 1"/>
    <s v="HT3"/>
    <s v="he/him 2"/>
    <s v="HT1"/>
    <s v="she/her 2"/>
    <s v="ST1"/>
    <s v="they/them 2"/>
    <s v="ST2"/>
    <s v="red"/>
    <s v="square"/>
    <s v="red"/>
    <s v="triangle"/>
    <s v="yellow"/>
    <s v="triangle"/>
    <s v="yellow"/>
    <s v="square"/>
  </r>
  <r>
    <x v="2"/>
    <x v="0"/>
    <s v="CR82"/>
    <s v="L03_CR82_S21"/>
    <x v="4"/>
    <s v="HT2"/>
    <s v="Alex"/>
    <s v="A"/>
    <s v="she/her 1"/>
    <s v="ST3"/>
    <s v="Casey"/>
    <s v="E"/>
    <x v="12"/>
    <x v="4"/>
    <s v="AE"/>
    <x v="1"/>
    <s v="Casey is carrying a cake to Alex"/>
    <s v="as the refridgerator starts to hum"/>
    <s v="they"/>
    <s v="yellow"/>
    <s v="triangle"/>
    <s v="they're standing in a yellow triangle"/>
    <s v="and it looks like the cake is fresh out of the oven"/>
    <x v="136"/>
    <s v="they_yellow_triangle"/>
    <s v="S21_end"/>
    <s v="he/him 1"/>
    <s v="HT3"/>
    <s v="he/him 2"/>
    <s v="HT1"/>
    <s v="she/her 2"/>
    <s v="ST1"/>
    <s v="they/them 2"/>
    <s v="ST2"/>
    <s v="yellow"/>
    <s v="triangle"/>
    <s v="yellow"/>
    <s v="square"/>
    <s v="red"/>
    <s v="square"/>
    <s v="red"/>
    <s v="triangle"/>
  </r>
  <r>
    <x v="2"/>
    <x v="0"/>
    <s v="CR83"/>
    <s v="L03_CR83_S22"/>
    <x v="4"/>
    <s v="HT2"/>
    <s v="Alex"/>
    <s v="A"/>
    <s v="she/her 1"/>
    <s v="ST3"/>
    <s v="Casey"/>
    <s v="E"/>
    <x v="14"/>
    <x v="4"/>
    <s v="AE"/>
    <x v="0"/>
    <s v="Alex is filming a video for Casey"/>
    <s v="as clouds start to cover up the sun"/>
    <s v="they"/>
    <s v="green"/>
    <s v="square"/>
    <s v="they're standing in a green square"/>
    <s v="but it looks like it might start to rain soon"/>
    <x v="18"/>
    <s v="they_green_square"/>
    <s v="S22_end"/>
    <s v="he/him 1"/>
    <s v="HT3"/>
    <s v="he/him 2"/>
    <s v="HT1"/>
    <s v="she/her 2"/>
    <s v="ST1"/>
    <s v="they/them 2"/>
    <s v="ST2"/>
    <s v="green"/>
    <s v="square"/>
    <s v="green"/>
    <s v="triangle"/>
    <s v="blue"/>
    <s v="triangle"/>
    <s v="blue"/>
    <s v="square"/>
  </r>
  <r>
    <x v="2"/>
    <x v="0"/>
    <s v="CR84"/>
    <s v="L03_CR84_S22"/>
    <x v="4"/>
    <s v="HT2"/>
    <s v="Alex"/>
    <s v="A"/>
    <s v="she/her 1"/>
    <s v="ST3"/>
    <s v="Casey"/>
    <s v="E"/>
    <x v="14"/>
    <x v="4"/>
    <s v="AE"/>
    <x v="1"/>
    <s v="Casey is filming a video for Alex"/>
    <s v="as clouds start to cover up the sun"/>
    <s v="they"/>
    <s v="blue"/>
    <s v="triangle"/>
    <s v="they're standing in a blue triangle"/>
    <s v="but it looks like it might start to rain soon"/>
    <x v="19"/>
    <s v="they_blue_triangle"/>
    <s v="S22_end"/>
    <s v="he/him 1"/>
    <s v="HT3"/>
    <s v="he/him 2"/>
    <s v="HT1"/>
    <s v="she/her 2"/>
    <s v="ST1"/>
    <s v="they/them 2"/>
    <s v="ST2"/>
    <s v="blue"/>
    <s v="triangle"/>
    <s v="blue"/>
    <s v="square"/>
    <s v="green"/>
    <s v="square"/>
    <s v="green"/>
    <s v="triangle"/>
  </r>
  <r>
    <x v="2"/>
    <x v="0"/>
    <s v="CR85"/>
    <s v="L03_CR85_S06"/>
    <x v="4"/>
    <s v="HT2"/>
    <s v="Alex"/>
    <s v="A"/>
    <s v="she/her 2"/>
    <s v="ST1"/>
    <s v="Jaime"/>
    <s v="F"/>
    <x v="16"/>
    <x v="5"/>
    <s v="AF"/>
    <x v="0"/>
    <s v="Alex is bringing some mail to Jaime"/>
    <s v="as a violent storm is beginning"/>
    <s v="they"/>
    <s v="yellow"/>
    <s v="square"/>
    <s v="they're standing in a yellow square"/>
    <s v="and it looks like a bad day to go outside"/>
    <x v="144"/>
    <s v="they_yellow_square"/>
    <s v="S06_end"/>
    <s v="he/him 1"/>
    <s v="HT3"/>
    <s v="he/him 2"/>
    <s v="HT1"/>
    <s v="she/her 1"/>
    <s v="ST3"/>
    <s v="they/them 2"/>
    <s v="ST2"/>
    <s v="yellow"/>
    <s v="square"/>
    <s v="yellow"/>
    <s v="triangle"/>
    <s v="red"/>
    <s v="triangle"/>
    <s v="red"/>
    <s v="square"/>
  </r>
  <r>
    <x v="2"/>
    <x v="0"/>
    <s v="CR86"/>
    <s v="L03_CR86_S06"/>
    <x v="4"/>
    <s v="HT2"/>
    <s v="Alex"/>
    <s v="A"/>
    <s v="she/her 2"/>
    <s v="ST1"/>
    <s v="Jaime"/>
    <s v="F"/>
    <x v="16"/>
    <x v="5"/>
    <s v="AF"/>
    <x v="1"/>
    <s v="Jaime is bringing some mail to Alex"/>
    <s v="as a violent storm is beginning"/>
    <s v="they"/>
    <s v="red"/>
    <s v="triangle"/>
    <s v="they're standing in a red triangle"/>
    <s v="and it looks like a bad day to go outside"/>
    <x v="21"/>
    <s v="they_red_triangle"/>
    <s v="S06_end"/>
    <s v="he/him 1"/>
    <s v="HT3"/>
    <s v="he/him 2"/>
    <s v="HT1"/>
    <s v="she/her 1"/>
    <s v="ST3"/>
    <s v="they/them 2"/>
    <s v="ST2"/>
    <s v="red"/>
    <s v="triangle"/>
    <s v="red"/>
    <s v="square"/>
    <s v="yellow"/>
    <s v="square"/>
    <s v="yellow"/>
    <s v="triangle"/>
  </r>
  <r>
    <x v="2"/>
    <x v="0"/>
    <s v="CR87"/>
    <s v="L03_CR87_S10"/>
    <x v="4"/>
    <s v="HT2"/>
    <s v="Alex"/>
    <s v="A"/>
    <s v="she/her 2"/>
    <s v="ST1"/>
    <s v="Jaime"/>
    <s v="F"/>
    <x v="15"/>
    <x v="5"/>
    <s v="AF"/>
    <x v="0"/>
    <s v="Alex is floating over to Jaime"/>
    <s v="while an airplane is flying overhead"/>
    <s v="they"/>
    <s v="blue"/>
    <s v="square"/>
    <s v="they're standing in a blue square"/>
    <s v="and it looks like everyone needs more sunscreen"/>
    <x v="20"/>
    <s v="they_blue_square"/>
    <s v="S10_end"/>
    <s v="he/him 1"/>
    <s v="HT3"/>
    <s v="he/him 2"/>
    <s v="HT1"/>
    <s v="she/her 1"/>
    <s v="ST3"/>
    <s v="they/them 2"/>
    <s v="ST2"/>
    <s v="blue"/>
    <s v="square"/>
    <s v="blue"/>
    <s v="triangle"/>
    <s v="green"/>
    <s v="triangle"/>
    <s v="green"/>
    <s v="square"/>
  </r>
  <r>
    <x v="2"/>
    <x v="0"/>
    <s v="CR88"/>
    <s v="L03_CR88_S07"/>
    <x v="4"/>
    <s v="HT2"/>
    <s v="Alex"/>
    <s v="A"/>
    <s v="she/her 2"/>
    <s v="ST1"/>
    <s v="Jaime"/>
    <s v="F"/>
    <x v="17"/>
    <x v="5"/>
    <s v="AF"/>
    <x v="1"/>
    <s v="Jaime is doing a dance for Alex"/>
    <s v="while the music is blasting out of a record player"/>
    <s v="they"/>
    <s v="green"/>
    <s v="triangle"/>
    <s v="they're standing in a green triangle"/>
    <s v="and the chandelier is shaking from all the noise"/>
    <x v="23"/>
    <s v="they_green_triangle"/>
    <s v="S07_end"/>
    <s v="he/him 1"/>
    <s v="HT3"/>
    <s v="he/him 2"/>
    <s v="HT1"/>
    <s v="she/her 1"/>
    <s v="ST3"/>
    <s v="they/them 2"/>
    <s v="ST2"/>
    <s v="green"/>
    <s v="triangle"/>
    <s v="green"/>
    <s v="square"/>
    <s v="blue"/>
    <s v="square"/>
    <s v="blue"/>
    <s v="triangle"/>
  </r>
  <r>
    <x v="2"/>
    <x v="0"/>
    <s v="CR89"/>
    <s v="L03_CR89_S33"/>
    <x v="5"/>
    <s v="ST2"/>
    <s v="Sam"/>
    <s v="B"/>
    <s v="she/her 1"/>
    <s v="ST3"/>
    <s v="Casey"/>
    <s v="E"/>
    <x v="46"/>
    <x v="6"/>
    <s v="BE"/>
    <x v="0"/>
    <s v="Sam is calling Casey"/>
    <s v="while a cat is walking by"/>
    <s v="they"/>
    <s v="red"/>
    <s v="square"/>
    <s v="they're standing in a red square"/>
    <s v="and it looks like the cat is very friendly"/>
    <x v="103"/>
    <s v="they_red_square"/>
    <s v="S33_end"/>
    <s v="he/him 1"/>
    <s v="HT3"/>
    <s v="he/him 2"/>
    <s v="HT1"/>
    <s v="she/her 2"/>
    <s v="ST1"/>
    <s v="they/them 1"/>
    <s v="HT2"/>
    <s v="red"/>
    <s v="square"/>
    <s v="red"/>
    <s v="triangle"/>
    <s v="yellow"/>
    <s v="triangle"/>
    <s v="yellow"/>
    <s v="square"/>
  </r>
  <r>
    <x v="2"/>
    <x v="0"/>
    <s v="CR90"/>
    <s v="L03_CR90_S33"/>
    <x v="5"/>
    <s v="ST2"/>
    <s v="Sam"/>
    <s v="B"/>
    <s v="she/her 1"/>
    <s v="ST3"/>
    <s v="Casey"/>
    <s v="E"/>
    <x v="46"/>
    <x v="6"/>
    <s v="BE"/>
    <x v="1"/>
    <s v="Casey is calling Sam"/>
    <s v="while a cat is walking by"/>
    <s v="they"/>
    <s v="yellow"/>
    <s v="triangle"/>
    <s v="they're standing in a yellow triangle"/>
    <s v="and it looks like the cat is very friendly"/>
    <x v="66"/>
    <s v="they_yellow_triangle"/>
    <s v="S33_end"/>
    <s v="he/him 1"/>
    <s v="HT3"/>
    <s v="he/him 2"/>
    <s v="HT1"/>
    <s v="she/her 2"/>
    <s v="ST1"/>
    <s v="they/them 1"/>
    <s v="HT2"/>
    <s v="yellow"/>
    <s v="triangle"/>
    <s v="yellow"/>
    <s v="square"/>
    <s v="red"/>
    <s v="square"/>
    <s v="red"/>
    <s v="triangle"/>
  </r>
  <r>
    <x v="2"/>
    <x v="0"/>
    <s v="CR91"/>
    <s v="L03_CR91_S35"/>
    <x v="5"/>
    <s v="ST2"/>
    <s v="Sam"/>
    <s v="B"/>
    <s v="she/her 1"/>
    <s v="ST3"/>
    <s v="Casey"/>
    <s v="E"/>
    <x v="18"/>
    <x v="6"/>
    <s v="BE"/>
    <x v="0"/>
    <s v="Sam is swimming towards Casey"/>
    <s v="and a goose is swimming nearby"/>
    <s v="they"/>
    <s v="green"/>
    <s v="square"/>
    <s v="they're standing in a green square"/>
    <s v="and it is a beautiful sunny day"/>
    <x v="24"/>
    <s v="they_green_square"/>
    <s v="S35_end"/>
    <s v="he/him 1"/>
    <s v="HT3"/>
    <s v="he/him 2"/>
    <s v="HT1"/>
    <s v="she/her 2"/>
    <s v="ST1"/>
    <s v="they/them 1"/>
    <s v="HT2"/>
    <s v="green"/>
    <s v="square"/>
    <s v="green"/>
    <s v="triangle"/>
    <s v="blue"/>
    <s v="triangle"/>
    <s v="blue"/>
    <s v="square"/>
  </r>
  <r>
    <x v="2"/>
    <x v="0"/>
    <s v="CR92"/>
    <s v="L03_CR92_S34"/>
    <x v="5"/>
    <s v="ST2"/>
    <s v="Sam"/>
    <s v="B"/>
    <s v="she/her 1"/>
    <s v="ST3"/>
    <s v="Casey"/>
    <s v="E"/>
    <x v="47"/>
    <x v="6"/>
    <s v="BE"/>
    <x v="1"/>
    <s v="Casey is buying a gift for Sam"/>
    <s v="but it is almost lunchtime"/>
    <s v="they"/>
    <s v="blue"/>
    <s v="triangle"/>
    <s v="they're standing in a blue triangle"/>
    <s v="and there might not be a chance to buy the gift today"/>
    <x v="67"/>
    <s v="they_blue_triangle"/>
    <s v="S34_end"/>
    <s v="he/him 1"/>
    <s v="HT3"/>
    <s v="he/him 2"/>
    <s v="HT1"/>
    <s v="she/her 2"/>
    <s v="ST1"/>
    <s v="they/them 1"/>
    <s v="HT2"/>
    <s v="blue"/>
    <s v="triangle"/>
    <s v="blue"/>
    <s v="square"/>
    <s v="green"/>
    <s v="square"/>
    <s v="green"/>
    <s v="triangle"/>
  </r>
  <r>
    <x v="2"/>
    <x v="0"/>
    <s v="CR93"/>
    <s v="L03_CR93_S50"/>
    <x v="5"/>
    <s v="ST2"/>
    <s v="Sam"/>
    <s v="B"/>
    <s v="she/her 2"/>
    <s v="ST1"/>
    <s v="Jaime"/>
    <s v="F"/>
    <x v="22"/>
    <x v="7"/>
    <s v="BF"/>
    <x v="0"/>
    <s v="Sam is throwing the ball to Jaime"/>
    <s v="while the dog is getting excited"/>
    <s v="they"/>
    <s v="yellow"/>
    <s v="square"/>
    <s v="they're standing in a yellow square"/>
    <s v="and the dog caught the ball instead"/>
    <x v="74"/>
    <s v="they_yellow_square"/>
    <s v="S50_end"/>
    <s v="he/him 1"/>
    <s v="HT3"/>
    <s v="he/him 2"/>
    <s v="HT1"/>
    <s v="she/her 1"/>
    <s v="ST3"/>
    <s v="they/them 1"/>
    <s v="HT2"/>
    <s v="yellow"/>
    <s v="square"/>
    <s v="yellow"/>
    <s v="triangle"/>
    <s v="red"/>
    <s v="triangle"/>
    <s v="red"/>
    <s v="square"/>
  </r>
  <r>
    <x v="2"/>
    <x v="0"/>
    <s v="CR94"/>
    <s v="L03_CR94_S46"/>
    <x v="5"/>
    <s v="ST2"/>
    <s v="Sam"/>
    <s v="B"/>
    <s v="she/her 2"/>
    <s v="ST1"/>
    <s v="Jaime"/>
    <s v="F"/>
    <x v="21"/>
    <x v="7"/>
    <s v="BF"/>
    <x v="1"/>
    <s v="Jaime is giving flowers to Sam"/>
    <s v="after the show is over"/>
    <s v="they"/>
    <s v="red"/>
    <s v="triangle"/>
    <s v="they're standing in a red triangle"/>
    <s v="and all the performers were talented"/>
    <x v="93"/>
    <s v="they_red_triangle"/>
    <s v="S46_end"/>
    <s v="he/him 1"/>
    <s v="HT3"/>
    <s v="he/him 2"/>
    <s v="HT1"/>
    <s v="she/her 1"/>
    <s v="ST3"/>
    <s v="they/them 1"/>
    <s v="HT2"/>
    <s v="red"/>
    <s v="triangle"/>
    <s v="red"/>
    <s v="square"/>
    <s v="yellow"/>
    <s v="square"/>
    <s v="yellow"/>
    <s v="triangle"/>
  </r>
  <r>
    <x v="2"/>
    <x v="0"/>
    <s v="CR95"/>
    <s v="L03_CR95_S47"/>
    <x v="5"/>
    <s v="ST2"/>
    <s v="Sam"/>
    <s v="B"/>
    <s v="she/her 2"/>
    <s v="ST1"/>
    <s v="Jaime"/>
    <s v="F"/>
    <x v="23"/>
    <x v="7"/>
    <s v="BF"/>
    <x v="0"/>
    <s v="Sam is driving away from Jaime"/>
    <s v="while the sun is starting to set"/>
    <s v="they"/>
    <s v="blue"/>
    <s v="square"/>
    <s v="they're standing in a blue square"/>
    <s v="and it looks like it's a long drive home"/>
    <x v="30"/>
    <s v="they_blue_square"/>
    <s v="S47_end"/>
    <s v="he/him 1"/>
    <s v="HT3"/>
    <s v="he/him 2"/>
    <s v="HT1"/>
    <s v="she/her 1"/>
    <s v="ST3"/>
    <s v="they/them 1"/>
    <s v="HT2"/>
    <s v="blue"/>
    <s v="square"/>
    <s v="blue"/>
    <s v="triangle"/>
    <s v="green"/>
    <s v="triangle"/>
    <s v="green"/>
    <s v="square"/>
  </r>
  <r>
    <x v="2"/>
    <x v="0"/>
    <s v="CR96"/>
    <s v="L03_CR96_S47"/>
    <x v="5"/>
    <s v="ST2"/>
    <s v="Sam"/>
    <s v="B"/>
    <s v="she/her 2"/>
    <s v="ST1"/>
    <s v="Jaime"/>
    <s v="F"/>
    <x v="23"/>
    <x v="7"/>
    <s v="BF"/>
    <x v="1"/>
    <s v="Jaime is driving away from Sam"/>
    <s v="while the sun is starting to set"/>
    <s v="they"/>
    <s v="green"/>
    <s v="triangle"/>
    <s v="they're standing in a green triangle"/>
    <s v="and it looks like it's a long drive home"/>
    <x v="31"/>
    <s v="they_green_triangle"/>
    <s v="S47_end"/>
    <s v="he/him 1"/>
    <s v="HT3"/>
    <s v="he/him 2"/>
    <s v="HT1"/>
    <s v="she/her 1"/>
    <s v="ST3"/>
    <s v="they/them 1"/>
    <s v="HT2"/>
    <s v="green"/>
    <s v="triangle"/>
    <s v="green"/>
    <s v="square"/>
    <s v="blue"/>
    <s v="square"/>
    <s v="blue"/>
    <s v="triangle"/>
  </r>
  <r>
    <x v="2"/>
    <x v="1"/>
    <s v="FD01"/>
    <s v="L03_FD01_S13"/>
    <x v="0"/>
    <s v="HT3"/>
    <s v="Jordan"/>
    <s v="C"/>
    <s v="they/them 1"/>
    <s v="HT2"/>
    <s v="Alex"/>
    <s v="A"/>
    <x v="24"/>
    <x v="8"/>
    <s v="AC"/>
    <x v="0"/>
    <s v="Alex is surfing at the beach with Jordan"/>
    <s v="and a crab is scuttling by"/>
    <s v="he"/>
    <s v="yellow"/>
    <s v="triangle"/>
    <s v="he's standing in a yellow triangle"/>
    <s v="and the waves keep getting bigger"/>
    <x v="32"/>
    <s v="he_yellow_triangle"/>
    <s v="S13_end"/>
    <s v="he/him 2"/>
    <s v="HT1"/>
    <s v="she/her 1"/>
    <s v="ST3"/>
    <s v="she/her 2"/>
    <s v="ST1"/>
    <s v="they/them 2"/>
    <s v="ST2"/>
    <s v="blue"/>
    <s v="square"/>
    <s v="blue"/>
    <s v="triangle"/>
    <s v="red"/>
    <s v="triangle"/>
    <s v="red"/>
    <s v="triangle"/>
  </r>
  <r>
    <x v="2"/>
    <x v="1"/>
    <s v="FD02"/>
    <s v="L03_FD02_S04"/>
    <x v="0"/>
    <s v="HT3"/>
    <s v="Jordan"/>
    <s v="C"/>
    <s v="they/them 2"/>
    <s v="ST2"/>
    <s v="Sam"/>
    <s v="B"/>
    <x v="27"/>
    <x v="9"/>
    <s v="BC"/>
    <x v="1"/>
    <s v="Jordan is walking over to Sam"/>
    <s v="and a broken radio is lying on the ground"/>
    <s v="he"/>
    <s v="red"/>
    <s v="square"/>
    <s v="he's standing in a red square"/>
    <s v="but it doesn't look like the radio can be fixed"/>
    <x v="37"/>
    <s v="he_red_square"/>
    <s v="S04_end"/>
    <s v="he/him 2"/>
    <s v="HT1"/>
    <s v="she/her 1"/>
    <s v="ST3"/>
    <s v="she/her 2"/>
    <s v="ST1"/>
    <s v="they/them 1"/>
    <s v="HT2"/>
    <s v="green"/>
    <s v="triangle"/>
    <s v="green"/>
    <s v="square"/>
    <s v="yellow"/>
    <s v="square"/>
    <s v="yellow"/>
    <s v="square"/>
  </r>
  <r>
    <x v="2"/>
    <x v="1"/>
    <s v="FD03"/>
    <s v="L03_FD03_S52"/>
    <x v="1"/>
    <s v="HT1"/>
    <s v="Taylor"/>
    <s v="D"/>
    <s v="she/her 1"/>
    <s v="ST3"/>
    <s v="Casey"/>
    <s v="E"/>
    <x v="40"/>
    <x v="14"/>
    <s v="DE"/>
    <x v="0"/>
    <s v="Taylor is passing a blanket to Casey"/>
    <s v="because the room is cold"/>
    <s v="he"/>
    <s v="blue"/>
    <s v="triangle"/>
    <s v="he's standing in a blue triangle"/>
    <s v="and everyone is comfortable now"/>
    <x v="56"/>
    <s v="he_blue_triangle"/>
    <s v="S52_end"/>
    <s v="he/him 1"/>
    <s v="HT3"/>
    <s v="she/her 2"/>
    <s v="ST1"/>
    <s v="they/them 1"/>
    <s v="HT2"/>
    <s v="they/them 2"/>
    <s v="ST2"/>
    <s v="green"/>
    <s v="square"/>
    <s v="green"/>
    <s v="triangle"/>
    <s v="red"/>
    <s v="triangle"/>
    <s v="red"/>
    <s v="triangle"/>
  </r>
  <r>
    <x v="2"/>
    <x v="1"/>
    <s v="FD04"/>
    <s v="L03_FD04_S28"/>
    <x v="1"/>
    <s v="HT1"/>
    <s v="Taylor"/>
    <s v="D"/>
    <s v="they/them 2"/>
    <s v="ST2"/>
    <s v="Sam"/>
    <s v="B"/>
    <x v="30"/>
    <x v="11"/>
    <s v="BD"/>
    <x v="1"/>
    <s v="Taylor is flying on a broom above Sam"/>
    <s v="while a bat flutters through the air"/>
    <s v="he"/>
    <s v="green"/>
    <s v="square"/>
    <s v="he's standing in a green square"/>
    <s v="and it looks like it is Halloween"/>
    <x v="101"/>
    <s v="he_green_square"/>
    <s v="S28_end"/>
    <s v="he/him 1"/>
    <s v="HT3"/>
    <s v="she/her 1"/>
    <s v="ST3"/>
    <s v="she/her 2"/>
    <s v="ST1"/>
    <s v="they/them 1"/>
    <s v="HT2"/>
    <s v="blue"/>
    <s v="triangle"/>
    <s v="blue"/>
    <s v="square"/>
    <s v="red"/>
    <s v="square"/>
    <s v="red"/>
    <s v="square"/>
  </r>
  <r>
    <x v="2"/>
    <x v="1"/>
    <s v="FD05"/>
    <s v="L03_FD05_S23"/>
    <x v="2"/>
    <s v="ST3"/>
    <s v="Casey"/>
    <s v="E"/>
    <s v="they/them 1"/>
    <s v="HT2"/>
    <s v="Alex"/>
    <s v="A"/>
    <x v="44"/>
    <x v="16"/>
    <s v="AE"/>
    <x v="0"/>
    <s v="Alex is talking to Casey"/>
    <s v="while a spotlight is shining overhead"/>
    <s v="she"/>
    <s v="blue"/>
    <s v="triangle"/>
    <s v="she's standing in a blue triangle"/>
    <s v="and it looks like rehearsal just started"/>
    <x v="62"/>
    <s v="she_blue_triangle"/>
    <s v="S23_end"/>
    <s v="he/him 1"/>
    <s v="HT3"/>
    <s v="he/him 2"/>
    <s v="HT1"/>
    <s v="she/her 2"/>
    <s v="ST1"/>
    <s v="they/them 2"/>
    <s v="ST2"/>
    <s v="red"/>
    <s v="square"/>
    <s v="red"/>
    <s v="triangle"/>
    <s v="yellow"/>
    <s v="triangle"/>
    <s v="yellow"/>
    <s v="triangle"/>
  </r>
  <r>
    <x v="2"/>
    <x v="1"/>
    <s v="FD06"/>
    <s v="L03_FD06_S32"/>
    <x v="2"/>
    <s v="ST3"/>
    <s v="Casey"/>
    <s v="E"/>
    <s v="they/them 2"/>
    <s v="ST2"/>
    <s v="Sam"/>
    <s v="B"/>
    <x v="20"/>
    <x v="17"/>
    <s v="BE"/>
    <x v="1"/>
    <s v="Casey is cheering on Sam"/>
    <s v="as the wind is blowing some leaves"/>
    <s v="she"/>
    <s v="green"/>
    <s v="square"/>
    <s v="she's standing in a green square"/>
    <s v="and it looks like a race is about to start"/>
    <x v="26"/>
    <s v="she_green_square"/>
    <s v="S32_end"/>
    <s v="he/him 1"/>
    <s v="HT3"/>
    <s v="he/him 2"/>
    <s v="HT1"/>
    <s v="she/her 2"/>
    <s v="ST1"/>
    <s v="they/them 1"/>
    <s v="HT2"/>
    <s v="yellow"/>
    <s v="triangle"/>
    <s v="yellow"/>
    <s v="square"/>
    <s v="red"/>
    <s v="square"/>
    <s v="red"/>
    <s v="square"/>
  </r>
  <r>
    <x v="2"/>
    <x v="1"/>
    <s v="FD07"/>
    <s v="L03_FD07_S48"/>
    <x v="3"/>
    <s v="ST1"/>
    <s v="Jaime"/>
    <s v="F"/>
    <s v="they/them 2"/>
    <s v="ST2"/>
    <s v="Sam"/>
    <s v="B"/>
    <x v="50"/>
    <x v="19"/>
    <s v="BF"/>
    <x v="0"/>
    <s v="Sam is playing a video game with Jaime"/>
    <s v="and it's starting to get late"/>
    <s v="she"/>
    <s v="red"/>
    <s v="triangle"/>
    <s v="she's standing in a red triangle"/>
    <s v="but the final level hasn't been beaten yet"/>
    <x v="73"/>
    <s v="she_red_triangle"/>
    <s v="S48_end"/>
    <s v="he/him 1"/>
    <s v="HT3"/>
    <s v="he/him 2"/>
    <s v="HT1"/>
    <s v="she/her 1"/>
    <s v="ST3"/>
    <s v="they/them 1"/>
    <s v="HT2"/>
    <s v="yellow"/>
    <s v="square"/>
    <s v="yellow"/>
    <s v="triangle"/>
    <s v="green"/>
    <s v="triangle"/>
    <s v="green"/>
    <s v="triangle"/>
  </r>
  <r>
    <x v="2"/>
    <x v="1"/>
    <s v="FD08"/>
    <s v="L03_FD08_S09"/>
    <x v="3"/>
    <s v="ST1"/>
    <s v="Jaime"/>
    <s v="F"/>
    <s v="they/them 1"/>
    <s v="HT2"/>
    <s v="Alex"/>
    <s v="A"/>
    <x v="49"/>
    <x v="18"/>
    <s v="AF"/>
    <x v="1"/>
    <s v="Jaime is playing golf with Alex"/>
    <s v="as the sun is shining overhead"/>
    <s v="she"/>
    <s v="yellow"/>
    <s v="square"/>
    <s v="she's standing in a yellow square"/>
    <s v="and the grass is very green"/>
    <x v="72"/>
    <s v="she_yellow_square"/>
    <s v="S09_end"/>
    <s v="he/him 1"/>
    <s v="HT3"/>
    <s v="he/him 2"/>
    <s v="HT1"/>
    <s v="she/her 1"/>
    <s v="ST3"/>
    <s v="they/them 2"/>
    <s v="ST2"/>
    <s v="red"/>
    <s v="triangle"/>
    <s v="red"/>
    <s v="square"/>
    <s v="green"/>
    <s v="square"/>
    <s v="green"/>
    <s v="square"/>
  </r>
  <r>
    <x v="2"/>
    <x v="1"/>
    <s v="FD09"/>
    <s v="L03_FD09_S07"/>
    <x v="4"/>
    <s v="HT2"/>
    <s v="Alex"/>
    <s v="A"/>
    <s v="she/her 2"/>
    <s v="ST1"/>
    <s v="Jaime"/>
    <s v="F"/>
    <x v="17"/>
    <x v="5"/>
    <s v="AF"/>
    <x v="0"/>
    <s v="Alex is doing a dance for Jaime"/>
    <s v="while the music is blasting out of a record player"/>
    <s v="they"/>
    <s v="yellow"/>
    <s v="triangle"/>
    <s v="they're standing in a yellow triangle"/>
    <s v="and the chandelier is shaking from all the noise"/>
    <x v="22"/>
    <s v="they_yellow_triangle"/>
    <s v="S07_end"/>
    <s v="he/him 1"/>
    <s v="HT3"/>
    <s v="he/him 2"/>
    <s v="HT1"/>
    <s v="she/her 1"/>
    <s v="ST3"/>
    <s v="they/them 2"/>
    <s v="ST2"/>
    <s v="blue"/>
    <s v="square"/>
    <s v="blue"/>
    <s v="triangle"/>
    <s v="red"/>
    <s v="triangle"/>
    <s v="red"/>
    <s v="triangle"/>
  </r>
  <r>
    <x v="2"/>
    <x v="1"/>
    <s v="FD10"/>
    <s v="L03_FD10_S26"/>
    <x v="5"/>
    <s v="ST2"/>
    <s v="Sam"/>
    <s v="B"/>
    <s v="he/him 2"/>
    <s v="HT1"/>
    <s v="Taylor"/>
    <s v="D"/>
    <x v="9"/>
    <x v="3"/>
    <s v="BD"/>
    <x v="1"/>
    <s v="Taylor is bringing some balloons to Sam"/>
    <s v="while bright flowers are sitting in the window"/>
    <s v="they"/>
    <s v="green"/>
    <s v="square"/>
    <s v="they're standing in a green square"/>
    <s v="and it must be someone's birthday"/>
    <x v="100"/>
    <s v="they_green_square"/>
    <s v="S26_end"/>
    <s v="he/him 1"/>
    <s v="HT3"/>
    <s v="she/her 1"/>
    <s v="ST3"/>
    <s v="she/her 2"/>
    <s v="ST1"/>
    <s v="they/them 1"/>
    <s v="HT2"/>
    <s v="red"/>
    <s v="triangle"/>
    <s v="red"/>
    <s v="square"/>
    <s v="yellow"/>
    <s v="square"/>
    <s v="yellow"/>
    <s v="square"/>
  </r>
  <r>
    <x v="2"/>
    <x v="2"/>
    <s v="FP01"/>
    <s v="L03_FP01_S36"/>
    <x v="0"/>
    <s v="HT3"/>
    <s v="Jordan"/>
    <s v="C"/>
    <s v="she/her 1"/>
    <s v="ST3"/>
    <s v="Casey"/>
    <s v="E"/>
    <x v="33"/>
    <x v="12"/>
    <s v="CE"/>
    <x v="0"/>
    <s v="Jordan is scuba diving with Casey"/>
    <s v="and a big fish just came out of nowhere"/>
    <s v="they"/>
    <s v="red"/>
    <s v="square"/>
    <s v="they're standing in a red square"/>
    <s v="and it looks like there are a lot more fish about to come by"/>
    <x v="94"/>
    <s v="they_red_square"/>
    <s v="S36_end"/>
    <s v="he/him 2"/>
    <s v="HT1"/>
    <s v="she/her 2"/>
    <s v="ST1"/>
    <s v="they/them 1"/>
    <s v="HT2"/>
    <s v="they/them 2"/>
    <s v="ST2"/>
    <s v="red"/>
    <s v="square"/>
    <s v="red"/>
    <s v="triangle"/>
    <s v="yellow"/>
    <s v="triangle"/>
    <s v="yellow"/>
    <s v="square"/>
  </r>
  <r>
    <x v="2"/>
    <x v="2"/>
    <s v="FP02"/>
    <s v="L03_FP02_S56"/>
    <x v="1"/>
    <s v="HT1"/>
    <s v="Taylor"/>
    <s v="D"/>
    <s v="she/her 2"/>
    <s v="ST1"/>
    <s v="Jaime"/>
    <s v="F"/>
    <x v="42"/>
    <x v="15"/>
    <s v="DF"/>
    <x v="1"/>
    <s v="Jaime is carrying a box for Taylor"/>
    <s v="since it's very heavy"/>
    <s v="they"/>
    <s v="yellow"/>
    <s v="triangle"/>
    <s v="they're standing in a yellow triangle"/>
    <s v="but there's not much left to move "/>
    <x v="59"/>
    <s v="they_yellow_triangle"/>
    <s v="S56_end"/>
    <s v="he/him 1"/>
    <s v="HT3"/>
    <s v="she/her 1"/>
    <s v="ST3"/>
    <s v="they/them 1"/>
    <s v="HT2"/>
    <s v="they/them 2"/>
    <s v="ST2"/>
    <s v="yellow"/>
    <s v="triangle"/>
    <s v="yellow"/>
    <s v="square"/>
    <s v="green"/>
    <s v="square"/>
    <s v="green"/>
    <s v="triangle"/>
  </r>
  <r>
    <x v="2"/>
    <x v="2"/>
    <s v="FP03"/>
    <s v="L03_FP03_S38"/>
    <x v="2"/>
    <s v="ST3"/>
    <s v="Casey"/>
    <s v="E"/>
    <s v="he/him 1"/>
    <s v="HT3"/>
    <s v="Jordan"/>
    <s v="C"/>
    <x v="52"/>
    <x v="20"/>
    <s v="CE"/>
    <x v="0"/>
    <s v="Jordan is exercising with Casey"/>
    <s v="and the time is going by really fast"/>
    <s v="they"/>
    <s v="green"/>
    <s v="square"/>
    <s v="they're standing in a green square"/>
    <s v="but the gym is about to close"/>
    <x v="102"/>
    <s v="they_green_square"/>
    <s v="S38_end"/>
    <s v="he/him 2"/>
    <s v="HT1"/>
    <s v="she/her 2"/>
    <s v="ST1"/>
    <s v="they/them 1"/>
    <s v="HT2"/>
    <s v="they/them 2"/>
    <s v="ST2"/>
    <s v="green"/>
    <s v="square"/>
    <s v="green"/>
    <s v="triangle"/>
    <s v="blue"/>
    <s v="triangle"/>
    <s v="blue"/>
    <s v="square"/>
  </r>
  <r>
    <x v="2"/>
    <x v="2"/>
    <s v="FP04"/>
    <s v="L03_FP04_S58"/>
    <x v="3"/>
    <s v="ST1"/>
    <s v="Jaime"/>
    <s v="F"/>
    <s v="he/him 2"/>
    <s v="HT1"/>
    <s v="Taylor"/>
    <s v="D"/>
    <x v="58"/>
    <x v="23"/>
    <s v="DF"/>
    <x v="1"/>
    <s v="Jaime is telling a joke to Taylor"/>
    <s v="while the party is getting started"/>
    <s v="they"/>
    <s v="blue"/>
    <s v="triangle"/>
    <s v="they're standing in a blue triangle"/>
    <s v="and everyone is laughing at how funny it is"/>
    <x v="89"/>
    <s v="they_blue_triangle"/>
    <s v="S58_end"/>
    <s v="he/him 1"/>
    <s v="HT3"/>
    <s v="she/her 1"/>
    <s v="ST3"/>
    <s v="they/them 1"/>
    <s v="HT2"/>
    <s v="they/them 2"/>
    <s v="ST2"/>
    <s v="blue"/>
    <s v="triangle"/>
    <s v="blue"/>
    <s v="square"/>
    <s v="red"/>
    <s v="square"/>
    <s v="red"/>
    <s v="triangle"/>
  </r>
  <r>
    <x v="2"/>
    <x v="2"/>
    <s v="FP05"/>
    <s v="L03_FP05_S21"/>
    <x v="4"/>
    <s v="HT2"/>
    <s v="Alex"/>
    <s v="A"/>
    <s v="she/her 1"/>
    <s v="ST3"/>
    <s v="Casey"/>
    <s v="E"/>
    <x v="12"/>
    <x v="4"/>
    <s v="AE"/>
    <x v="0"/>
    <s v="Alex is carrying a cake to Casey"/>
    <s v="as the refridgerator starts to hum"/>
    <s v="he"/>
    <s v="red"/>
    <s v="square"/>
    <s v="he's standing in a red square"/>
    <s v="and it looks like the cake is fresh out of the oven"/>
    <x v="16"/>
    <s v="he_red_square"/>
    <s v="S21_end"/>
    <s v="he/him 1"/>
    <s v="HT3"/>
    <s v="he/him 2"/>
    <s v="HT1"/>
    <s v="she/her 2"/>
    <s v="ST1"/>
    <s v="they/them 2"/>
    <s v="ST2"/>
    <s v="red"/>
    <s v="square"/>
    <s v="red"/>
    <s v="triangle"/>
    <s v="yellow"/>
    <s v="triangle"/>
    <s v="yellow"/>
    <s v="square"/>
  </r>
  <r>
    <x v="2"/>
    <x v="2"/>
    <s v="FP06"/>
    <s v="L03_FP06_S16"/>
    <x v="4"/>
    <s v="HT2"/>
    <s v="Alex"/>
    <s v="A"/>
    <s v="he/him 2"/>
    <s v="HT1"/>
    <s v="Taylor"/>
    <s v="D"/>
    <x v="3"/>
    <x v="1"/>
    <s v="AD"/>
    <x v="1"/>
    <s v="Taylor is skateboarding toward Alex"/>
    <s v="as a car is speeding down the road"/>
    <s v="she"/>
    <s v="yellow"/>
    <s v="triangle"/>
    <s v="she's standing in a yellow triangle"/>
    <s v="and it looks like there might be an accident"/>
    <x v="5"/>
    <s v="she_yellow_triangle"/>
    <s v="S16_end"/>
    <s v="he/him 1"/>
    <s v="HT3"/>
    <s v="she/her 1"/>
    <s v="ST3"/>
    <s v="she/her 2"/>
    <s v="ST1"/>
    <s v="they/them 1"/>
    <s v="HT2"/>
    <s v="yellow"/>
    <s v="triangle"/>
    <s v="yellow"/>
    <s v="square"/>
    <s v="green"/>
    <s v="square"/>
    <s v="green"/>
    <s v="triangle"/>
  </r>
  <r>
    <x v="2"/>
    <x v="2"/>
    <s v="FP07"/>
    <s v="L03_FP07_S46"/>
    <x v="5"/>
    <s v="ST2"/>
    <s v="Sam"/>
    <s v="B"/>
    <s v="she/her 2"/>
    <s v="ST1"/>
    <s v="Jaime"/>
    <s v="F"/>
    <x v="21"/>
    <x v="7"/>
    <s v="BF"/>
    <x v="0"/>
    <s v="Sam is giving flowers to Jaime"/>
    <s v="after the show is over"/>
    <s v="he"/>
    <s v="green"/>
    <s v="square"/>
    <s v="he's standing in a green square"/>
    <s v="and all the performers were talented"/>
    <x v="28"/>
    <s v="he_green_square"/>
    <s v="S46_end"/>
    <s v="he/him 1"/>
    <s v="HT3"/>
    <s v="he/him 2"/>
    <s v="HT1"/>
    <s v="she/her 1"/>
    <s v="ST3"/>
    <s v="they/them 1"/>
    <s v="HT2"/>
    <s v="green"/>
    <s v="square"/>
    <s v="green"/>
    <s v="triangle"/>
    <s v="blue"/>
    <s v="triangle"/>
    <s v="blue"/>
    <s v="square"/>
  </r>
  <r>
    <x v="2"/>
    <x v="2"/>
    <s v="FP08"/>
    <s v="L03_FP08_S02"/>
    <x v="5"/>
    <s v="ST2"/>
    <s v="Sam"/>
    <s v="B"/>
    <s v="he/him 1"/>
    <s v="HT3"/>
    <s v="Jordan"/>
    <s v="C"/>
    <x v="8"/>
    <x v="2"/>
    <s v="BC"/>
    <x v="1"/>
    <s v="Jordan is playing the cello for Sam"/>
    <s v="as the telephone is ringing"/>
    <s v="she"/>
    <s v="blue"/>
    <s v="triangle"/>
    <s v="she's standing in a blue triangle"/>
    <s v="but it doesn't look like anyone is going to answer the phone"/>
    <x v="11"/>
    <s v="she_blue_triangle"/>
    <s v="S02_end"/>
    <s v="he/him 2"/>
    <s v="HT1"/>
    <s v="she/her 1"/>
    <s v="ST3"/>
    <s v="she/her 2"/>
    <s v="ST1"/>
    <s v="they/them 1"/>
    <s v="HT2"/>
    <s v="blue"/>
    <s v="triangle"/>
    <s v="blue"/>
    <s v="square"/>
    <s v="red"/>
    <s v="square"/>
    <s v="red"/>
    <s v="triangle"/>
  </r>
  <r>
    <x v="2"/>
    <x v="3"/>
    <s v="PR01"/>
    <s v="L03_PR01_S41"/>
    <x v="0"/>
    <s v="HT3"/>
    <s v="Jordan"/>
    <s v="C"/>
    <s v="she/her 2"/>
    <s v="ST1"/>
    <s v="Jaime"/>
    <s v="F"/>
    <x v="35"/>
    <x v="13"/>
    <s v="CF"/>
    <x v="1"/>
    <s v="Jaime is reading to Jordan"/>
    <s v="and the story is almost over"/>
    <s v="he"/>
    <s v="yellow"/>
    <s v="triangle"/>
    <s v="he's standing in a yellow triangle"/>
    <s v="and it sounds like the story is a new favorite"/>
    <x v="51"/>
    <s v="he_yellow_triangle"/>
    <s v="S41_end"/>
    <s v="he/him 2"/>
    <s v="HT1"/>
    <s v="she/her 1"/>
    <s v="ST3"/>
    <s v="they/them 1"/>
    <s v="HT2"/>
    <s v="they/them 2"/>
    <s v="ST2"/>
    <s v="yellow"/>
    <s v="triangle"/>
    <s v="yellow"/>
    <s v="square"/>
    <s v="green"/>
    <s v="square"/>
    <s v="green"/>
    <s v="triangle"/>
  </r>
  <r>
    <x v="2"/>
    <x v="3"/>
    <s v="PR02"/>
    <s v="L03_PR02_S19"/>
    <x v="1"/>
    <s v="HT1"/>
    <s v="Taylor"/>
    <s v="D"/>
    <s v="they/them 1"/>
    <s v="HT2"/>
    <s v="Alex"/>
    <s v="A"/>
    <x v="29"/>
    <x v="10"/>
    <s v="AD"/>
    <x v="0"/>
    <s v="Alex is trying to teach some algebra to Taylor"/>
    <s v="as the clock reads three"/>
    <s v="he"/>
    <s v="red"/>
    <s v="square"/>
    <s v="he's standing in a red square"/>
    <s v="and it appears that the lecture is about to end"/>
    <x v="40"/>
    <s v="he_red_square"/>
    <s v="S19_end"/>
    <s v="he/him 1"/>
    <s v="HT3"/>
    <s v="she/her 1"/>
    <s v="ST3"/>
    <s v="she/her 2"/>
    <s v="ST1"/>
    <s v="they/them 2"/>
    <s v="ST2"/>
    <s v="green"/>
    <s v="triangle"/>
    <s v="green"/>
    <s v="square"/>
    <s v="blue"/>
    <s v="triangle"/>
    <s v="blue"/>
    <s v="square"/>
  </r>
  <r>
    <x v="2"/>
    <x v="3"/>
    <s v="PR03"/>
    <s v="L03_PR03_S54"/>
    <x v="2"/>
    <s v="ST3"/>
    <s v="Casey"/>
    <s v="E"/>
    <s v="he/him 2"/>
    <s v="HT1"/>
    <s v="Taylor"/>
    <s v="D"/>
    <x v="55"/>
    <x v="21"/>
    <s v="DE"/>
    <x v="1"/>
    <s v="Casey is opening the door for Taylor"/>
    <s v="as the keys rattle in the lock"/>
    <s v="she"/>
    <s v="blue"/>
    <s v="triangle"/>
    <s v="she's standing in a blue triangle"/>
    <s v="and no one else is in the house"/>
    <x v="84"/>
    <s v="she_blue_triangle"/>
    <s v="S54_end"/>
    <s v="he/him 1"/>
    <s v="HT3"/>
    <s v="she/her 2"/>
    <s v="ST1"/>
    <s v="they/them 1"/>
    <s v="HT2"/>
    <s v="they/them 2"/>
    <s v="ST2"/>
    <s v="blue"/>
    <s v="triangle"/>
    <s v="blue"/>
    <s v="square"/>
    <s v="yellow"/>
    <s v="square"/>
    <s v="yellow"/>
    <s v="triangle"/>
  </r>
  <r>
    <x v="2"/>
    <x v="3"/>
    <s v="PR04"/>
    <s v="L03_PR04_S43"/>
    <x v="3"/>
    <s v="ST1"/>
    <s v="Jaime"/>
    <s v="F"/>
    <s v="he/him 1"/>
    <s v="HT3"/>
    <s v="Jordan"/>
    <s v="C"/>
    <x v="56"/>
    <x v="22"/>
    <s v="CF"/>
    <x v="0"/>
    <s v="Jordan is getting a chair for Jaime"/>
    <s v="because the wait will be a while"/>
    <s v="she"/>
    <s v="green"/>
    <s v="square"/>
    <s v="she's standing in a green square"/>
    <s v="but it looks like the wait will be worth it"/>
    <x v="109"/>
    <s v="she_green_square"/>
    <s v="S43_end"/>
    <s v="he/him 2"/>
    <s v="HT1"/>
    <s v="she/her 1"/>
    <s v="ST3"/>
    <s v="they/them 1"/>
    <s v="HT2"/>
    <s v="they/them 2"/>
    <s v="ST2"/>
    <s v="red"/>
    <s v="triangle"/>
    <s v="red"/>
    <s v="square"/>
    <s v="red"/>
    <s v="triangle"/>
    <s v="red"/>
    <s v="square"/>
  </r>
  <r>
    <x v="2"/>
    <x v="3"/>
    <s v="PR05"/>
    <s v="L03_PR05_S11"/>
    <x v="4"/>
    <s v="HT2"/>
    <s v="Alex"/>
    <s v="A"/>
    <s v="he/him 1"/>
    <s v="HT3"/>
    <s v="Jordan"/>
    <s v="C"/>
    <x v="1"/>
    <x v="0"/>
    <s v="AC"/>
    <x v="1"/>
    <s v="Jordan is singing to Alex"/>
    <s v="and there's a big disco ball overhead"/>
    <s v="they"/>
    <s v="green"/>
    <s v="triangle"/>
    <s v="they're standing in a green triangle"/>
    <s v="and all the colored lights look fun"/>
    <x v="1"/>
    <s v="they_green_triangle"/>
    <s v="S11_end"/>
    <s v="he/him 2"/>
    <s v="HT1"/>
    <s v="she/her 1"/>
    <s v="ST3"/>
    <s v="she/her 2"/>
    <s v="ST1"/>
    <s v="they/them 2"/>
    <s v="ST2"/>
    <s v="green"/>
    <s v="triangle"/>
    <s v="green"/>
    <s v="square"/>
    <s v="blue"/>
    <s v="square"/>
    <s v="blue"/>
    <s v="triangle"/>
  </r>
  <r>
    <x v="2"/>
    <x v="3"/>
    <s v="PR06"/>
    <s v="L03_PR06_S34"/>
    <x v="5"/>
    <s v="ST2"/>
    <s v="Sam"/>
    <s v="B"/>
    <s v="she/her 1"/>
    <s v="ST3"/>
    <s v="Casey"/>
    <s v="E"/>
    <x v="47"/>
    <x v="6"/>
    <s v="BE"/>
    <x v="0"/>
    <s v="Sam is buying a gift for Casey"/>
    <s v="but it is almost lunchtime"/>
    <s v="they"/>
    <s v="yellow"/>
    <s v="square"/>
    <s v="they're standing in a yellow square"/>
    <s v="and there might not be a chance to buy the gift today"/>
    <x v="68"/>
    <s v="they_yellow_square"/>
    <s v="S34_end"/>
    <s v="he/him 1"/>
    <s v="HT3"/>
    <s v="he/him 2"/>
    <s v="HT1"/>
    <s v="she/her 2"/>
    <s v="ST1"/>
    <s v="they/them 1"/>
    <s v="HT2"/>
    <s v="yellow"/>
    <s v="square"/>
    <s v="yellow"/>
    <s v="triangle"/>
    <s v="red"/>
    <s v="triangle"/>
    <s v="red"/>
    <s v="square"/>
  </r>
  <r>
    <x v="3"/>
    <x v="0"/>
    <s v="CR01"/>
    <s v="L04_CR01_S56"/>
    <x v="0"/>
    <s v="HT3"/>
    <s v="Taylor"/>
    <s v="D"/>
    <s v="she/her 1"/>
    <s v="ST3"/>
    <s v="Jaime"/>
    <s v="F"/>
    <x v="42"/>
    <x v="15"/>
    <s v="DF"/>
    <x v="0"/>
    <s v="Taylor is carrying a box for Jaime"/>
    <s v="since it's very heavy"/>
    <s v="he"/>
    <s v="red"/>
    <s v="square"/>
    <s v="he's standing in a red square"/>
    <s v="but there's not much left to move "/>
    <x v="96"/>
    <s v="he_red_square"/>
    <s v="S56_end"/>
    <s v="they/them 1"/>
    <s v="HT2"/>
    <s v="they/them 2"/>
    <s v="ST2"/>
    <s v="she/her 2"/>
    <s v="ST1"/>
    <s v="he/him 2"/>
    <s v="HT1"/>
    <s v="red"/>
    <s v="square"/>
    <s v="red"/>
    <s v="triangle"/>
    <s v="yellow"/>
    <s v="triangle"/>
    <s v="yellow"/>
    <s v="square"/>
  </r>
  <r>
    <x v="3"/>
    <x v="0"/>
    <s v="CR02"/>
    <s v="L04_CR02_S56"/>
    <x v="0"/>
    <s v="HT3"/>
    <s v="Taylor"/>
    <s v="D"/>
    <s v="she/her 1"/>
    <s v="ST3"/>
    <s v="Jaime"/>
    <s v="F"/>
    <x v="42"/>
    <x v="15"/>
    <s v="DF"/>
    <x v="1"/>
    <s v="Jaime is carrying a box for Taylor"/>
    <s v="since it's very heavy"/>
    <s v="he"/>
    <s v="yellow"/>
    <s v="triangle"/>
    <s v="he's standing in a yellow triangle"/>
    <s v="but there's not much left to move "/>
    <x v="59"/>
    <s v="he_yellow_triangle"/>
    <s v="S56_end"/>
    <s v="they/them 1"/>
    <s v="HT2"/>
    <s v="they/them 2"/>
    <s v="ST2"/>
    <s v="she/her 2"/>
    <s v="ST1"/>
    <s v="he/him 2"/>
    <s v="HT1"/>
    <s v="yellow"/>
    <s v="triangle"/>
    <s v="yellow"/>
    <s v="square"/>
    <s v="red"/>
    <s v="square"/>
    <s v="red"/>
    <s v="triangle"/>
  </r>
  <r>
    <x v="3"/>
    <x v="0"/>
    <s v="CR03"/>
    <s v="L04_CR03_S60"/>
    <x v="0"/>
    <s v="HT3"/>
    <s v="Taylor"/>
    <s v="D"/>
    <s v="she/her 1"/>
    <s v="ST3"/>
    <s v="Jaime"/>
    <s v="F"/>
    <x v="41"/>
    <x v="15"/>
    <s v="DF"/>
    <x v="0"/>
    <s v="Taylor is hiking along the trail with Jaime"/>
    <s v="and the leaves are starting to turn"/>
    <s v="he"/>
    <s v="green"/>
    <s v="square"/>
    <s v="he's standing in a green square"/>
    <s v="and the top of the mountain isn't much further"/>
    <x v="58"/>
    <s v="he_green_square"/>
    <s v="S60_end"/>
    <s v="they/them 1"/>
    <s v="HT2"/>
    <s v="they/them 2"/>
    <s v="ST2"/>
    <s v="she/her 2"/>
    <s v="ST1"/>
    <s v="he/him 2"/>
    <s v="HT1"/>
    <s v="green"/>
    <s v="square"/>
    <s v="green"/>
    <s v="triangle"/>
    <s v="blue"/>
    <s v="triangle"/>
    <s v="blue"/>
    <s v="square"/>
  </r>
  <r>
    <x v="3"/>
    <x v="0"/>
    <s v="CR04"/>
    <s v="L04_CR04_S57"/>
    <x v="0"/>
    <s v="HT3"/>
    <s v="Taylor"/>
    <s v="D"/>
    <s v="she/her 1"/>
    <s v="ST3"/>
    <s v="Jaime"/>
    <s v="F"/>
    <x v="43"/>
    <x v="15"/>
    <s v="DF"/>
    <x v="1"/>
    <s v="Jaime is giving directions to Taylor"/>
    <s v="and the traffic is starting to clear"/>
    <s v="he"/>
    <s v="blue"/>
    <s v="triangle"/>
    <s v="he's standing in a blue triangle"/>
    <s v="and it looks like the rest of the trip will be easy"/>
    <x v="61"/>
    <s v="he_blue_triangle"/>
    <s v="S57_end"/>
    <s v="they/them 1"/>
    <s v="HT2"/>
    <s v="they/them 2"/>
    <s v="ST2"/>
    <s v="she/her 2"/>
    <s v="ST1"/>
    <s v="he/him 2"/>
    <s v="HT1"/>
    <s v="blue"/>
    <s v="triangle"/>
    <s v="blue"/>
    <s v="square"/>
    <s v="green"/>
    <s v="square"/>
    <s v="green"/>
    <s v="triangle"/>
  </r>
  <r>
    <x v="3"/>
    <x v="0"/>
    <s v="CR05"/>
    <s v="L04_CR05_S18"/>
    <x v="0"/>
    <s v="HT3"/>
    <s v="Taylor"/>
    <s v="D"/>
    <s v="she/her 2"/>
    <s v="ST1"/>
    <s v="Alex"/>
    <s v="A"/>
    <x v="28"/>
    <x v="10"/>
    <s v="AD"/>
    <x v="0"/>
    <s v="Alex is rollerblading towards Taylor"/>
    <s v="while several birds fly overhead"/>
    <s v="he"/>
    <s v="yellow"/>
    <s v="square"/>
    <s v="he's standing in a yellow square"/>
    <s v="but it looks very easy to fall down"/>
    <x v="107"/>
    <s v="he_yellow_square"/>
    <s v="S18_end"/>
    <s v="they/them 1"/>
    <s v="HT2"/>
    <s v="they/them 2"/>
    <s v="ST2"/>
    <s v="she/her 1"/>
    <s v="ST3"/>
    <s v="he/him 2"/>
    <s v="HT1"/>
    <s v="yellow"/>
    <s v="square"/>
    <s v="yellow"/>
    <s v="triangle"/>
    <s v="red"/>
    <s v="triangle"/>
    <s v="red"/>
    <s v="square"/>
  </r>
  <r>
    <x v="3"/>
    <x v="0"/>
    <s v="CR06"/>
    <s v="L04_CR06_S20"/>
    <x v="0"/>
    <s v="HT3"/>
    <s v="Taylor"/>
    <s v="D"/>
    <s v="she/her 2"/>
    <s v="ST1"/>
    <s v="Alex"/>
    <s v="A"/>
    <x v="4"/>
    <x v="10"/>
    <s v="AD"/>
    <x v="1"/>
    <s v="Taylor is shouting at Alex"/>
    <s v="while a shooting star streaks across the sky"/>
    <s v="he"/>
    <s v="red"/>
    <s v="triangle"/>
    <s v="he's standing in a red triangle"/>
    <s v="but it looks like an argument has started"/>
    <x v="6"/>
    <s v="he_red_triangle"/>
    <s v="S20_end"/>
    <s v="they/them 1"/>
    <s v="HT2"/>
    <s v="they/them 2"/>
    <s v="ST2"/>
    <s v="she/her 1"/>
    <s v="ST3"/>
    <s v="he/him 2"/>
    <s v="HT1"/>
    <s v="red"/>
    <s v="triangle"/>
    <s v="red"/>
    <s v="square"/>
    <s v="yellow"/>
    <s v="square"/>
    <s v="yellow"/>
    <s v="triangle"/>
  </r>
  <r>
    <x v="3"/>
    <x v="0"/>
    <s v="CR07"/>
    <s v="L04_CR07_S19"/>
    <x v="0"/>
    <s v="HT3"/>
    <s v="Taylor"/>
    <s v="D"/>
    <s v="she/her 2"/>
    <s v="ST1"/>
    <s v="Alex"/>
    <s v="A"/>
    <x v="29"/>
    <x v="10"/>
    <s v="AD"/>
    <x v="0"/>
    <s v="Alex is trying to teach some algebra to Taylor"/>
    <s v="as the clock reads three"/>
    <s v="he"/>
    <s v="blue"/>
    <s v="square"/>
    <s v="he's standing in a blue square"/>
    <s v="and it appears that the lecture is about to end"/>
    <x v="40"/>
    <s v="he_blue_square"/>
    <s v="S19_end"/>
    <s v="they/them 1"/>
    <s v="HT2"/>
    <s v="they/them 2"/>
    <s v="ST2"/>
    <s v="she/her 1"/>
    <s v="ST3"/>
    <s v="he/him 2"/>
    <s v="HT1"/>
    <s v="blue"/>
    <s v="square"/>
    <s v="blue"/>
    <s v="triangle"/>
    <s v="green"/>
    <s v="triangle"/>
    <s v="green"/>
    <s v="square"/>
  </r>
  <r>
    <x v="3"/>
    <x v="0"/>
    <s v="CR08"/>
    <s v="L04_CR08_S19"/>
    <x v="0"/>
    <s v="HT3"/>
    <s v="Taylor"/>
    <s v="D"/>
    <s v="she/her 2"/>
    <s v="ST1"/>
    <s v="Alex"/>
    <s v="A"/>
    <x v="29"/>
    <x v="10"/>
    <s v="AD"/>
    <x v="1"/>
    <s v="Taylor is trying to teach some algebra to Alex"/>
    <s v="as the clock reads three"/>
    <s v="he"/>
    <s v="green"/>
    <s v="triangle"/>
    <s v="he's standing in a green triangle"/>
    <s v="and it appears that the lecture is about to end"/>
    <x v="41"/>
    <s v="he_green_triangle"/>
    <s v="S19_end"/>
    <s v="they/them 1"/>
    <s v="HT2"/>
    <s v="they/them 2"/>
    <s v="ST2"/>
    <s v="she/her 1"/>
    <s v="ST3"/>
    <s v="he/him 2"/>
    <s v="HT1"/>
    <s v="green"/>
    <s v="triangle"/>
    <s v="green"/>
    <s v="square"/>
    <s v="blue"/>
    <s v="square"/>
    <s v="blue"/>
    <s v="triangle"/>
  </r>
  <r>
    <x v="3"/>
    <x v="0"/>
    <s v="CR09"/>
    <s v="L04_CR09_S53"/>
    <x v="1"/>
    <s v="HT1"/>
    <s v="Casey"/>
    <s v="E"/>
    <s v="she/her 1"/>
    <s v="ST3"/>
    <s v="Jaime"/>
    <s v="F"/>
    <x v="54"/>
    <x v="27"/>
    <s v="EF"/>
    <x v="0"/>
    <s v="Casey is making a smoothie for Jaime"/>
    <s v="before it's time to leave"/>
    <s v="he"/>
    <s v="red"/>
    <s v="square"/>
    <s v="he's standing in a red square"/>
    <s v="and it's hard to hear above the blender"/>
    <x v="124"/>
    <s v="he_red_square"/>
    <s v="S53_end"/>
    <s v="they/them 1"/>
    <s v="HT2"/>
    <s v="they/them 2"/>
    <s v="ST2"/>
    <s v="she/her 2"/>
    <s v="ST1"/>
    <s v="he/him 1"/>
    <s v="HT3"/>
    <s v="red"/>
    <s v="square"/>
    <s v="red"/>
    <s v="triangle"/>
    <s v="yellow"/>
    <s v="triangle"/>
    <s v="yellow"/>
    <s v="square"/>
  </r>
  <r>
    <x v="3"/>
    <x v="0"/>
    <s v="CR10"/>
    <s v="L04_CR10_S53"/>
    <x v="1"/>
    <s v="HT1"/>
    <s v="Casey"/>
    <s v="E"/>
    <s v="she/her 1"/>
    <s v="ST3"/>
    <s v="Jaime"/>
    <s v="F"/>
    <x v="54"/>
    <x v="27"/>
    <s v="EF"/>
    <x v="1"/>
    <s v="Jaime is making a smoothie for Casey"/>
    <s v="before it's time to leave"/>
    <s v="he"/>
    <s v="yellow"/>
    <s v="triangle"/>
    <s v="he's standing in a yellow triangle"/>
    <s v="and it's hard to hear above the blender"/>
    <x v="139"/>
    <s v="he_yellow_triangle"/>
    <s v="S53_end"/>
    <s v="they/them 1"/>
    <s v="HT2"/>
    <s v="they/them 2"/>
    <s v="ST2"/>
    <s v="she/her 2"/>
    <s v="ST1"/>
    <s v="he/him 1"/>
    <s v="HT3"/>
    <s v="yellow"/>
    <s v="triangle"/>
    <s v="yellow"/>
    <s v="square"/>
    <s v="red"/>
    <s v="square"/>
    <s v="red"/>
    <s v="triangle"/>
  </r>
  <r>
    <x v="3"/>
    <x v="0"/>
    <s v="CR11"/>
    <s v="L04_CR11_S55"/>
    <x v="1"/>
    <s v="HT1"/>
    <s v="Casey"/>
    <s v="E"/>
    <s v="she/her 1"/>
    <s v="ST3"/>
    <s v="Jaime"/>
    <s v="F"/>
    <x v="38"/>
    <x v="27"/>
    <s v="EF"/>
    <x v="0"/>
    <s v="Casey is holding a spot for Jaime"/>
    <s v="because the line is moving slowly"/>
    <s v="he"/>
    <s v="green"/>
    <s v="square"/>
    <s v="he's standing in a green square"/>
    <s v="and the day keeps getting hotter"/>
    <x v="126"/>
    <s v="he_green_square"/>
    <s v="S55_end"/>
    <s v="they/them 1"/>
    <s v="HT2"/>
    <s v="they/them 2"/>
    <s v="ST2"/>
    <s v="she/her 2"/>
    <s v="ST1"/>
    <s v="he/him 1"/>
    <s v="HT3"/>
    <s v="green"/>
    <s v="square"/>
    <s v="green"/>
    <s v="triangle"/>
    <s v="blue"/>
    <s v="triangle"/>
    <s v="blue"/>
    <s v="square"/>
  </r>
  <r>
    <x v="3"/>
    <x v="0"/>
    <s v="CR12"/>
    <s v="L04_CR12_S54"/>
    <x v="1"/>
    <s v="HT1"/>
    <s v="Casey"/>
    <s v="E"/>
    <s v="she/her 1"/>
    <s v="ST3"/>
    <s v="Jaime"/>
    <s v="F"/>
    <x v="55"/>
    <x v="27"/>
    <s v="EF"/>
    <x v="1"/>
    <s v="Jaime is opening the door for Casey"/>
    <s v="as the keys rattle in the lock"/>
    <s v="he"/>
    <s v="blue"/>
    <s v="triangle"/>
    <s v="he's standing in a blue triangle"/>
    <s v="and no one else is in the house"/>
    <x v="125"/>
    <s v="he_blue_triangle"/>
    <s v="S54_end"/>
    <s v="they/them 1"/>
    <s v="HT2"/>
    <s v="they/them 2"/>
    <s v="ST2"/>
    <s v="she/her 2"/>
    <s v="ST1"/>
    <s v="he/him 1"/>
    <s v="HT3"/>
    <s v="blue"/>
    <s v="triangle"/>
    <s v="blue"/>
    <s v="square"/>
    <s v="green"/>
    <s v="square"/>
    <s v="green"/>
    <s v="triangle"/>
  </r>
  <r>
    <x v="3"/>
    <x v="0"/>
    <s v="CR13"/>
    <s v="L04_CR13_S23"/>
    <x v="1"/>
    <s v="HT1"/>
    <s v="Casey"/>
    <s v="E"/>
    <s v="she/her 2"/>
    <s v="ST1"/>
    <s v="Alex"/>
    <s v="A"/>
    <x v="44"/>
    <x v="16"/>
    <s v="AE"/>
    <x v="0"/>
    <s v="Alex is talking to Casey"/>
    <s v="while a spotlight is shining overhead"/>
    <s v="he"/>
    <s v="yellow"/>
    <s v="square"/>
    <s v="he's standing in a yellow square"/>
    <s v="and it looks like rehearsal just started"/>
    <x v="62"/>
    <s v="he_yellow_square"/>
    <s v="S23_end"/>
    <s v="they/them 1"/>
    <s v="HT2"/>
    <s v="they/them 2"/>
    <s v="ST2"/>
    <s v="she/her 1"/>
    <s v="ST3"/>
    <s v="he/him 1"/>
    <s v="HT3"/>
    <s v="yellow"/>
    <s v="square"/>
    <s v="yellow"/>
    <s v="triangle"/>
    <s v="red"/>
    <s v="triangle"/>
    <s v="red"/>
    <s v="square"/>
  </r>
  <r>
    <x v="3"/>
    <x v="0"/>
    <s v="CR14"/>
    <s v="L04_CR14_S23"/>
    <x v="1"/>
    <s v="HT1"/>
    <s v="Casey"/>
    <s v="E"/>
    <s v="she/her 2"/>
    <s v="ST1"/>
    <s v="Alex"/>
    <s v="A"/>
    <x v="44"/>
    <x v="16"/>
    <s v="AE"/>
    <x v="1"/>
    <s v="Casey is talking to Alex"/>
    <s v="while a spotlight is shining overhead"/>
    <s v="he"/>
    <s v="red"/>
    <s v="triangle"/>
    <s v="he's standing in a red triangle"/>
    <s v="and it looks like rehearsal just started"/>
    <x v="108"/>
    <s v="he_red_triangle"/>
    <s v="S23_end"/>
    <s v="they/them 1"/>
    <s v="HT2"/>
    <s v="they/them 2"/>
    <s v="ST2"/>
    <s v="she/her 1"/>
    <s v="ST3"/>
    <s v="he/him 1"/>
    <s v="HT3"/>
    <s v="red"/>
    <s v="triangle"/>
    <s v="red"/>
    <s v="square"/>
    <s v="yellow"/>
    <s v="square"/>
    <s v="yellow"/>
    <s v="triangle"/>
  </r>
  <r>
    <x v="3"/>
    <x v="0"/>
    <s v="CR15"/>
    <s v="L04_CR15_S24"/>
    <x v="1"/>
    <s v="HT1"/>
    <s v="Casey"/>
    <s v="E"/>
    <s v="she/her 2"/>
    <s v="ST1"/>
    <s v="Alex"/>
    <s v="A"/>
    <x v="45"/>
    <x v="16"/>
    <s v="AE"/>
    <x v="0"/>
    <s v="Alex is skiing with Casey"/>
    <s v="and snow is falling from the sky"/>
    <s v="he"/>
    <s v="blue"/>
    <s v="square"/>
    <s v="he's standing in a blue square"/>
    <s v="and it looks like everyone might be cold"/>
    <x v="64"/>
    <s v="he_blue_square"/>
    <s v="S24_end"/>
    <s v="they/them 1"/>
    <s v="HT2"/>
    <s v="they/them 2"/>
    <s v="ST2"/>
    <s v="she/her 1"/>
    <s v="ST3"/>
    <s v="he/him 1"/>
    <s v="HT3"/>
    <s v="blue"/>
    <s v="square"/>
    <s v="blue"/>
    <s v="triangle"/>
    <s v="green"/>
    <s v="triangle"/>
    <s v="green"/>
    <s v="square"/>
  </r>
  <r>
    <x v="3"/>
    <x v="0"/>
    <s v="CR16"/>
    <s v="L04_CR16_S25"/>
    <x v="1"/>
    <s v="HT1"/>
    <s v="Casey"/>
    <s v="E"/>
    <s v="she/her 2"/>
    <s v="ST1"/>
    <s v="Alex"/>
    <s v="A"/>
    <x v="13"/>
    <x v="16"/>
    <s v="AE"/>
    <x v="1"/>
    <s v="Casey is dancing with Alex"/>
    <s v="while a pinata is hanging overhead"/>
    <s v="he"/>
    <s v="green"/>
    <s v="triangle"/>
    <s v="he's standing in a green triangle"/>
    <s v="and everyone at the party is having fun"/>
    <x v="63"/>
    <s v="he_green_triangle"/>
    <s v="S25_end"/>
    <s v="they/them 1"/>
    <s v="HT2"/>
    <s v="they/them 2"/>
    <s v="ST2"/>
    <s v="she/her 1"/>
    <s v="ST3"/>
    <s v="he/him 1"/>
    <s v="HT3"/>
    <s v="green"/>
    <s v="triangle"/>
    <s v="green"/>
    <s v="square"/>
    <s v="blue"/>
    <s v="square"/>
    <s v="blue"/>
    <s v="triangle"/>
  </r>
  <r>
    <x v="3"/>
    <x v="0"/>
    <s v="CR17"/>
    <s v="L04_CR17_S28"/>
    <x v="0"/>
    <s v="HT3"/>
    <s v="Taylor"/>
    <s v="D"/>
    <s v="they/them 1"/>
    <s v="HT2"/>
    <s v="Sam"/>
    <s v="B"/>
    <x v="30"/>
    <x v="11"/>
    <s v="BD"/>
    <x v="0"/>
    <s v="Sam is flying on a broom above Taylor"/>
    <s v="while a bat flutters through the air"/>
    <s v="he"/>
    <s v="red"/>
    <s v="square"/>
    <s v="he's standing in a red square"/>
    <s v="and it looks like it is Halloween"/>
    <x v="42"/>
    <s v="he_red_square"/>
    <s v="S28_end"/>
    <s v="she/her 1"/>
    <s v="ST3"/>
    <s v="she/her 2"/>
    <s v="ST1"/>
    <s v="they/them 2"/>
    <s v="ST2"/>
    <s v="he/him 2"/>
    <s v="HT1"/>
    <s v="red"/>
    <s v="square"/>
    <s v="red"/>
    <s v="triangle"/>
    <s v="yellow"/>
    <s v="triangle"/>
    <s v="yellow"/>
    <s v="square"/>
  </r>
  <r>
    <x v="3"/>
    <x v="0"/>
    <s v="CR18"/>
    <s v="L04_CR18_S28"/>
    <x v="0"/>
    <s v="HT3"/>
    <s v="Taylor"/>
    <s v="D"/>
    <s v="they/them 1"/>
    <s v="HT2"/>
    <s v="Sam"/>
    <s v="B"/>
    <x v="30"/>
    <x v="11"/>
    <s v="BD"/>
    <x v="1"/>
    <s v="Taylor is flying on a broom above Sam"/>
    <s v="while a bat flutters through the air"/>
    <s v="he"/>
    <s v="yellow"/>
    <s v="triangle"/>
    <s v="he's standing in a yellow triangle"/>
    <s v="and it looks like it is Halloween"/>
    <x v="101"/>
    <s v="he_yellow_triangle"/>
    <s v="S28_end"/>
    <s v="she/her 1"/>
    <s v="ST3"/>
    <s v="she/her 2"/>
    <s v="ST1"/>
    <s v="they/them 2"/>
    <s v="ST2"/>
    <s v="he/him 2"/>
    <s v="HT1"/>
    <s v="yellow"/>
    <s v="triangle"/>
    <s v="yellow"/>
    <s v="square"/>
    <s v="red"/>
    <s v="square"/>
    <s v="red"/>
    <s v="triangle"/>
  </r>
  <r>
    <x v="3"/>
    <x v="0"/>
    <s v="CR19"/>
    <s v="L04_CR19_S30"/>
    <x v="0"/>
    <s v="HT3"/>
    <s v="Taylor"/>
    <s v="D"/>
    <s v="they/them 1"/>
    <s v="HT2"/>
    <s v="Sam"/>
    <s v="B"/>
    <x v="10"/>
    <x v="11"/>
    <s v="BD"/>
    <x v="0"/>
    <s v="Sam is playing the violin for Taylor"/>
    <s v="while the sun is shining brightly"/>
    <s v="he"/>
    <s v="green"/>
    <s v="square"/>
    <s v="he's standing in a green square"/>
    <s v="and it looks like the song is being played well"/>
    <x v="13"/>
    <s v="he_green_square"/>
    <s v="S30_end"/>
    <s v="she/her 1"/>
    <s v="ST3"/>
    <s v="she/her 2"/>
    <s v="ST1"/>
    <s v="they/them 2"/>
    <s v="ST2"/>
    <s v="he/him 2"/>
    <s v="HT1"/>
    <s v="green"/>
    <s v="square"/>
    <s v="green"/>
    <s v="triangle"/>
    <s v="blue"/>
    <s v="triangle"/>
    <s v="blue"/>
    <s v="square"/>
  </r>
  <r>
    <x v="3"/>
    <x v="0"/>
    <s v="CR20"/>
    <s v="L04_CR20_S29"/>
    <x v="0"/>
    <s v="HT3"/>
    <s v="Taylor"/>
    <s v="D"/>
    <s v="they/them 1"/>
    <s v="HT2"/>
    <s v="Sam"/>
    <s v="B"/>
    <x v="31"/>
    <x v="11"/>
    <s v="BD"/>
    <x v="1"/>
    <s v="Taylor is playing basketball with Sam "/>
    <s v="as the scoreboard shows the time winding down"/>
    <s v="he"/>
    <s v="blue"/>
    <s v="triangle"/>
    <s v="he's standing in a blue triangle"/>
    <s v="and the game appears to be one-sided"/>
    <x v="45"/>
    <s v="he_blue_triangle"/>
    <s v="S29_end"/>
    <s v="she/her 1"/>
    <s v="ST3"/>
    <s v="she/her 2"/>
    <s v="ST1"/>
    <s v="they/them 2"/>
    <s v="ST2"/>
    <s v="he/him 2"/>
    <s v="HT1"/>
    <s v="blue"/>
    <s v="triangle"/>
    <s v="blue"/>
    <s v="square"/>
    <s v="green"/>
    <s v="square"/>
    <s v="green"/>
    <s v="triangle"/>
  </r>
  <r>
    <x v="3"/>
    <x v="0"/>
    <s v="CR21"/>
    <s v="L04_CR21_S08"/>
    <x v="0"/>
    <s v="HT3"/>
    <s v="Taylor"/>
    <s v="D"/>
    <s v="they/them 2"/>
    <s v="ST2"/>
    <s v="Jordan"/>
    <s v="C"/>
    <x v="48"/>
    <x v="26"/>
    <s v="CD"/>
    <x v="0"/>
    <s v="Jordan is taking a picture of Taylor"/>
    <s v="next to the Eiffel Tower"/>
    <s v="he"/>
    <s v="yellow"/>
    <s v="square"/>
    <s v="he's standing in a yellow square"/>
    <s v="and the tower is lit up at night"/>
    <x v="112"/>
    <s v="he_yellow_square"/>
    <s v="S08_end"/>
    <s v="she/her 1"/>
    <s v="ST3"/>
    <s v="she/her 2"/>
    <s v="ST1"/>
    <s v="they/them 1"/>
    <s v="HT2"/>
    <s v="he/him 2"/>
    <s v="HT1"/>
    <s v="yellow"/>
    <s v="square"/>
    <s v="yellow"/>
    <s v="triangle"/>
    <s v="red"/>
    <s v="triangle"/>
    <s v="red"/>
    <s v="square"/>
  </r>
  <r>
    <x v="3"/>
    <x v="0"/>
    <s v="CR22"/>
    <s v="L04_CR22_S10"/>
    <x v="0"/>
    <s v="HT3"/>
    <s v="Taylor"/>
    <s v="D"/>
    <s v="they/them 2"/>
    <s v="ST2"/>
    <s v="Jordan"/>
    <s v="C"/>
    <x v="15"/>
    <x v="26"/>
    <s v="CD"/>
    <x v="1"/>
    <s v="Taylor is floating over to Jordan"/>
    <s v="while an airplane is flying overhead"/>
    <s v="he"/>
    <s v="red"/>
    <s v="triangle"/>
    <s v="he's standing in a red triangle"/>
    <s v="and it looks like everyone needs more sunscreen"/>
    <x v="113"/>
    <s v="he_red_triangle"/>
    <s v="S10_end"/>
    <s v="she/her 1"/>
    <s v="ST3"/>
    <s v="she/her 2"/>
    <s v="ST1"/>
    <s v="they/them 1"/>
    <s v="HT2"/>
    <s v="he/him 2"/>
    <s v="HT1"/>
    <s v="red"/>
    <s v="triangle"/>
    <s v="red"/>
    <s v="square"/>
    <s v="yellow"/>
    <s v="square"/>
    <s v="yellow"/>
    <s v="triangle"/>
  </r>
  <r>
    <x v="3"/>
    <x v="0"/>
    <s v="CR23"/>
    <s v="L04_CR23_S09"/>
    <x v="0"/>
    <s v="HT3"/>
    <s v="Taylor"/>
    <s v="D"/>
    <s v="they/them 2"/>
    <s v="ST2"/>
    <s v="Jordan"/>
    <s v="C"/>
    <x v="49"/>
    <x v="26"/>
    <s v="CD"/>
    <x v="0"/>
    <s v="Jordan is playing golf with Taylor"/>
    <s v="as the sun is shining overhead"/>
    <s v="he"/>
    <s v="blue"/>
    <s v="square"/>
    <s v="he's standing in a blue square"/>
    <s v="and the grass is very green"/>
    <x v="114"/>
    <s v="he_blue_square"/>
    <s v="S09_end"/>
    <s v="she/her 1"/>
    <s v="ST3"/>
    <s v="she/her 2"/>
    <s v="ST1"/>
    <s v="they/them 1"/>
    <s v="HT2"/>
    <s v="he/him 2"/>
    <s v="HT1"/>
    <s v="blue"/>
    <s v="square"/>
    <s v="blue"/>
    <s v="triangle"/>
    <s v="green"/>
    <s v="triangle"/>
    <s v="green"/>
    <s v="square"/>
  </r>
  <r>
    <x v="3"/>
    <x v="0"/>
    <s v="CR24"/>
    <s v="L04_CR24_S09"/>
    <x v="0"/>
    <s v="HT3"/>
    <s v="Taylor"/>
    <s v="D"/>
    <s v="they/them 2"/>
    <s v="ST2"/>
    <s v="Jordan"/>
    <s v="C"/>
    <x v="49"/>
    <x v="26"/>
    <s v="CD"/>
    <x v="1"/>
    <s v="Taylor is playing golf with Jordan"/>
    <s v="as the sun is shining overhead"/>
    <s v="he"/>
    <s v="green"/>
    <s v="triangle"/>
    <s v="he's standing in a green triangle"/>
    <s v="and the grass is very green"/>
    <x v="137"/>
    <s v="he_green_triangle"/>
    <s v="S09_end"/>
    <s v="she/her 1"/>
    <s v="ST3"/>
    <s v="she/her 2"/>
    <s v="ST1"/>
    <s v="they/them 1"/>
    <s v="HT2"/>
    <s v="he/him 2"/>
    <s v="HT1"/>
    <s v="green"/>
    <s v="triangle"/>
    <s v="green"/>
    <s v="square"/>
    <s v="blue"/>
    <s v="square"/>
    <s v="blue"/>
    <s v="triangle"/>
  </r>
  <r>
    <x v="3"/>
    <x v="0"/>
    <s v="CR25"/>
    <s v="L04_CR25_S35"/>
    <x v="1"/>
    <s v="HT1"/>
    <s v="Casey"/>
    <s v="E"/>
    <s v="they/them 1"/>
    <s v="HT2"/>
    <s v="Sam"/>
    <s v="B"/>
    <x v="18"/>
    <x v="17"/>
    <s v="BE"/>
    <x v="0"/>
    <s v="Sam is swimming towards Casey"/>
    <s v="and a goose is swimming nearby"/>
    <s v="he"/>
    <s v="red"/>
    <s v="square"/>
    <s v="he's standing in a red square"/>
    <s v="and it is a beautiful sunny day"/>
    <x v="110"/>
    <s v="he_red_square"/>
    <s v="S35_end"/>
    <s v="she/her 1"/>
    <s v="ST3"/>
    <s v="she/her 2"/>
    <s v="ST1"/>
    <s v="they/them 2"/>
    <s v="ST2"/>
    <s v="he/him 1"/>
    <s v="HT3"/>
    <s v="red"/>
    <s v="square"/>
    <s v="red"/>
    <s v="triangle"/>
    <s v="yellow"/>
    <s v="triangle"/>
    <s v="yellow"/>
    <s v="square"/>
  </r>
  <r>
    <x v="3"/>
    <x v="0"/>
    <s v="CR26"/>
    <s v="L04_CR26_S33"/>
    <x v="1"/>
    <s v="HT1"/>
    <s v="Casey"/>
    <s v="E"/>
    <s v="they/them 1"/>
    <s v="HT2"/>
    <s v="Sam"/>
    <s v="B"/>
    <x v="46"/>
    <x v="17"/>
    <s v="BE"/>
    <x v="1"/>
    <s v="Casey is calling Sam"/>
    <s v="while a cat is walking by"/>
    <s v="he"/>
    <s v="yellow"/>
    <s v="triangle"/>
    <s v="he's standing in a yellow triangle"/>
    <s v="and it looks like the cat is very friendly"/>
    <x v="103"/>
    <s v="he_yellow_triangle"/>
    <s v="S33_end"/>
    <s v="she/her 1"/>
    <s v="ST3"/>
    <s v="she/her 2"/>
    <s v="ST1"/>
    <s v="they/them 2"/>
    <s v="ST2"/>
    <s v="he/him 1"/>
    <s v="HT3"/>
    <s v="yellow"/>
    <s v="triangle"/>
    <s v="yellow"/>
    <s v="square"/>
    <s v="red"/>
    <s v="square"/>
    <s v="red"/>
    <s v="triangle"/>
  </r>
  <r>
    <x v="3"/>
    <x v="0"/>
    <s v="CR27"/>
    <s v="L04_CR27_S34"/>
    <x v="1"/>
    <s v="HT1"/>
    <s v="Casey"/>
    <s v="E"/>
    <s v="they/them 1"/>
    <s v="HT2"/>
    <s v="Sam"/>
    <s v="B"/>
    <x v="47"/>
    <x v="17"/>
    <s v="BE"/>
    <x v="0"/>
    <s v="Sam is buying a gift for Casey"/>
    <s v="but it is almost lunchtime"/>
    <s v="he"/>
    <s v="green"/>
    <s v="square"/>
    <s v="he's standing in a green square"/>
    <s v="and there might not be a chance to buy the gift today"/>
    <x v="67"/>
    <s v="he_green_square"/>
    <s v="S34_end"/>
    <s v="she/her 1"/>
    <s v="ST3"/>
    <s v="she/her 2"/>
    <s v="ST1"/>
    <s v="they/them 2"/>
    <s v="ST2"/>
    <s v="he/him 1"/>
    <s v="HT3"/>
    <s v="green"/>
    <s v="square"/>
    <s v="green"/>
    <s v="triangle"/>
    <s v="blue"/>
    <s v="triangle"/>
    <s v="blue"/>
    <s v="square"/>
  </r>
  <r>
    <x v="3"/>
    <x v="0"/>
    <s v="CR28"/>
    <s v="L04_CR28_S34"/>
    <x v="1"/>
    <s v="HT1"/>
    <s v="Casey"/>
    <s v="E"/>
    <s v="they/them 1"/>
    <s v="HT2"/>
    <s v="Sam"/>
    <s v="B"/>
    <x v="47"/>
    <x v="17"/>
    <s v="BE"/>
    <x v="1"/>
    <s v="Casey is buying a gift for Sam"/>
    <s v="but it is almost lunchtime"/>
    <s v="he"/>
    <s v="blue"/>
    <s v="triangle"/>
    <s v="he's standing in a blue triangle"/>
    <s v="and there might not be a chance to buy the gift today"/>
    <x v="68"/>
    <s v="he_blue_triangle"/>
    <s v="S34_end"/>
    <s v="she/her 1"/>
    <s v="ST3"/>
    <s v="she/her 2"/>
    <s v="ST1"/>
    <s v="they/them 2"/>
    <s v="ST2"/>
    <s v="he/him 1"/>
    <s v="HT3"/>
    <s v="blue"/>
    <s v="triangle"/>
    <s v="blue"/>
    <s v="square"/>
    <s v="green"/>
    <s v="square"/>
    <s v="green"/>
    <s v="triangle"/>
  </r>
  <r>
    <x v="3"/>
    <x v="0"/>
    <s v="CR29"/>
    <s v="L04_CR29_S36"/>
    <x v="1"/>
    <s v="HT1"/>
    <s v="Casey"/>
    <s v="E"/>
    <s v="they/them 2"/>
    <s v="ST2"/>
    <s v="Jordan"/>
    <s v="C"/>
    <x v="33"/>
    <x v="20"/>
    <s v="CE"/>
    <x v="0"/>
    <s v="Jordan is scuba diving with Casey"/>
    <s v="and a big fish just came out of nowhere"/>
    <s v="he"/>
    <s v="yellow"/>
    <s v="square"/>
    <s v="he's standing in a yellow square"/>
    <s v="and it looks like there are a lot more fish about to come by"/>
    <x v="47"/>
    <s v="he_yellow_square"/>
    <s v="S36_end"/>
    <s v="she/her 1"/>
    <s v="ST3"/>
    <s v="she/her 2"/>
    <s v="ST1"/>
    <s v="they/them 1"/>
    <s v="HT2"/>
    <s v="he/him 1"/>
    <s v="HT3"/>
    <s v="yellow"/>
    <s v="square"/>
    <s v="yellow"/>
    <s v="triangle"/>
    <s v="red"/>
    <s v="triangle"/>
    <s v="red"/>
    <s v="square"/>
  </r>
  <r>
    <x v="3"/>
    <x v="0"/>
    <s v="CR30"/>
    <s v="L04_CR30_S36"/>
    <x v="1"/>
    <s v="HT1"/>
    <s v="Casey"/>
    <s v="E"/>
    <s v="they/them 2"/>
    <s v="ST2"/>
    <s v="Jordan"/>
    <s v="C"/>
    <x v="33"/>
    <x v="20"/>
    <s v="CE"/>
    <x v="1"/>
    <s v="Casey is scuba diving with Jordan"/>
    <s v="and a big fish just came out of nowhere"/>
    <s v="he"/>
    <s v="red"/>
    <s v="triangle"/>
    <s v="he's standing in a red triangle"/>
    <s v="and it looks like there are a lot more fish about to come by"/>
    <x v="94"/>
    <s v="he_red_triangle"/>
    <s v="S36_end"/>
    <s v="she/her 1"/>
    <s v="ST3"/>
    <s v="she/her 2"/>
    <s v="ST1"/>
    <s v="they/them 1"/>
    <s v="HT2"/>
    <s v="he/him 1"/>
    <s v="HT3"/>
    <s v="red"/>
    <s v="triangle"/>
    <s v="red"/>
    <s v="square"/>
    <s v="yellow"/>
    <s v="square"/>
    <s v="yellow"/>
    <s v="triangle"/>
  </r>
  <r>
    <x v="3"/>
    <x v="0"/>
    <s v="CR31"/>
    <s v="L04_CR31_S37"/>
    <x v="1"/>
    <s v="HT1"/>
    <s v="Casey"/>
    <s v="E"/>
    <s v="they/them 2"/>
    <s v="ST2"/>
    <s v="Jordan"/>
    <s v="C"/>
    <x v="34"/>
    <x v="20"/>
    <s v="CE"/>
    <x v="0"/>
    <s v="Jordan is looking for Casey"/>
    <s v="and it looks like it's about to rain "/>
    <s v="he"/>
    <s v="blue"/>
    <s v="square"/>
    <s v="he's standing in a blue square"/>
    <s v="and it's past time to get inside"/>
    <x v="49"/>
    <s v="he_blue_square"/>
    <s v="S37_end"/>
    <s v="she/her 1"/>
    <s v="ST3"/>
    <s v="she/her 2"/>
    <s v="ST1"/>
    <s v="they/them 1"/>
    <s v="HT2"/>
    <s v="he/him 1"/>
    <s v="HT3"/>
    <s v="blue"/>
    <s v="square"/>
    <s v="blue"/>
    <s v="triangle"/>
    <s v="green"/>
    <s v="triangle"/>
    <s v="green"/>
    <s v="square"/>
  </r>
  <r>
    <x v="3"/>
    <x v="0"/>
    <s v="CR32"/>
    <s v="L04_CR32_S40"/>
    <x v="1"/>
    <s v="HT1"/>
    <s v="Casey"/>
    <s v="E"/>
    <s v="they/them 2"/>
    <s v="ST2"/>
    <s v="Jordan"/>
    <s v="C"/>
    <x v="32"/>
    <x v="20"/>
    <s v="CE"/>
    <x v="1"/>
    <s v="Casey is bringing a coffee to Jordan"/>
    <s v="since it's very early in the morning"/>
    <s v="he"/>
    <s v="green"/>
    <s v="triangle"/>
    <s v="he's standing in a green triangle"/>
    <s v="and it looks like it's almost 6am"/>
    <x v="46"/>
    <s v="he_green_triangle"/>
    <s v="S40_end"/>
    <s v="she/her 1"/>
    <s v="ST3"/>
    <s v="she/her 2"/>
    <s v="ST1"/>
    <s v="they/them 1"/>
    <s v="HT2"/>
    <s v="he/him 1"/>
    <s v="HT3"/>
    <s v="green"/>
    <s v="triangle"/>
    <s v="green"/>
    <s v="square"/>
    <s v="blue"/>
    <s v="square"/>
    <s v="blue"/>
    <s v="triangle"/>
  </r>
  <r>
    <x v="3"/>
    <x v="0"/>
    <s v="CR33"/>
    <s v="L04_CR33_S58"/>
    <x v="2"/>
    <s v="ST3"/>
    <s v="Jaime"/>
    <s v="F"/>
    <s v="he/him 1"/>
    <s v="HT3"/>
    <s v="Taylor"/>
    <s v="D"/>
    <x v="58"/>
    <x v="23"/>
    <s v="DF"/>
    <x v="0"/>
    <s v="Taylor is telling a joke to Jaime"/>
    <s v="while the party is getting started"/>
    <s v="she"/>
    <s v="red"/>
    <s v="square"/>
    <s v="she's standing in a red square"/>
    <s v="and everyone is laughing at how funny it is"/>
    <x v="104"/>
    <s v="she_red_square"/>
    <s v="S58_end"/>
    <s v="they/them 1"/>
    <s v="HT2"/>
    <s v="they/them 2"/>
    <s v="ST2"/>
    <s v="he/him 2"/>
    <s v="HT1"/>
    <s v="she/her 2"/>
    <s v="ST1"/>
    <s v="red"/>
    <s v="square"/>
    <s v="red"/>
    <s v="triangle"/>
    <s v="yellow"/>
    <s v="triangle"/>
    <s v="yellow"/>
    <s v="square"/>
  </r>
  <r>
    <x v="3"/>
    <x v="0"/>
    <s v="CR34"/>
    <s v="L04_CR34_S58"/>
    <x v="2"/>
    <s v="ST3"/>
    <s v="Jaime"/>
    <s v="F"/>
    <s v="he/him 1"/>
    <s v="HT3"/>
    <s v="Taylor"/>
    <s v="D"/>
    <x v="58"/>
    <x v="23"/>
    <s v="DF"/>
    <x v="1"/>
    <s v="Jaime is telling a joke to Taylor"/>
    <s v="while the party is getting started"/>
    <s v="she"/>
    <s v="yellow"/>
    <s v="triangle"/>
    <s v="she's standing in a yellow triangle"/>
    <s v="and everyone is laughing at how funny it is"/>
    <x v="89"/>
    <s v="she_yellow_triangle"/>
    <s v="S58_end"/>
    <s v="they/them 1"/>
    <s v="HT2"/>
    <s v="they/them 2"/>
    <s v="ST2"/>
    <s v="he/him 2"/>
    <s v="HT1"/>
    <s v="she/her 2"/>
    <s v="ST1"/>
    <s v="yellow"/>
    <s v="triangle"/>
    <s v="yellow"/>
    <s v="square"/>
    <s v="red"/>
    <s v="square"/>
    <s v="red"/>
    <s v="triangle"/>
  </r>
  <r>
    <x v="3"/>
    <x v="0"/>
    <s v="CR35"/>
    <s v="L04_CR35_S60"/>
    <x v="2"/>
    <s v="ST3"/>
    <s v="Jaime"/>
    <s v="F"/>
    <s v="he/him 1"/>
    <s v="HT3"/>
    <s v="Taylor"/>
    <s v="D"/>
    <x v="41"/>
    <x v="23"/>
    <s v="DF"/>
    <x v="0"/>
    <s v="Taylor is hiking along the trail with Jaime"/>
    <s v="and the leaves are starting to turn"/>
    <s v="she"/>
    <s v="green"/>
    <s v="square"/>
    <s v="she's standing in a green square"/>
    <s v="and the top of the mountain isn't much further"/>
    <x v="88"/>
    <s v="she_green_square"/>
    <s v="S60_end"/>
    <s v="they/them 1"/>
    <s v="HT2"/>
    <s v="they/them 2"/>
    <s v="ST2"/>
    <s v="he/him 2"/>
    <s v="HT1"/>
    <s v="she/her 2"/>
    <s v="ST1"/>
    <s v="green"/>
    <s v="square"/>
    <s v="green"/>
    <s v="triangle"/>
    <s v="blue"/>
    <s v="triangle"/>
    <s v="blue"/>
    <s v="square"/>
  </r>
  <r>
    <x v="3"/>
    <x v="0"/>
    <s v="CR36"/>
    <s v="L04_CR36_S59"/>
    <x v="2"/>
    <s v="ST3"/>
    <s v="Jaime"/>
    <s v="F"/>
    <s v="he/him 1"/>
    <s v="HT3"/>
    <s v="Taylor"/>
    <s v="D"/>
    <x v="59"/>
    <x v="23"/>
    <s v="DF"/>
    <x v="1"/>
    <s v="Jaime is taking notes for Taylor"/>
    <s v="under the fluorescent lights"/>
    <s v="she"/>
    <s v="blue"/>
    <s v="triangle"/>
    <s v="she's standing in a blue triangle"/>
    <s v="and it looks like the meeting is almost finished"/>
    <x v="91"/>
    <s v="she_blue_triangle"/>
    <s v="S59_end"/>
    <s v="they/them 1"/>
    <s v="HT2"/>
    <s v="they/them 2"/>
    <s v="ST2"/>
    <s v="he/him 2"/>
    <s v="HT1"/>
    <s v="she/her 2"/>
    <s v="ST1"/>
    <s v="blue"/>
    <s v="triangle"/>
    <s v="blue"/>
    <s v="square"/>
    <s v="green"/>
    <s v="square"/>
    <s v="green"/>
    <s v="triangle"/>
  </r>
  <r>
    <x v="3"/>
    <x v="0"/>
    <s v="CR37"/>
    <s v="L04_CR37_S51"/>
    <x v="2"/>
    <s v="ST3"/>
    <s v="Jaime"/>
    <s v="F"/>
    <s v="he/him 2"/>
    <s v="HT1"/>
    <s v="Casey"/>
    <s v="E"/>
    <x v="39"/>
    <x v="29"/>
    <s v="EF"/>
    <x v="0"/>
    <s v="Casey is starting a video call with Jaime"/>
    <s v="but the connection is kind of slow"/>
    <s v="she"/>
    <s v="yellow"/>
    <s v="square"/>
    <s v="she's standing in a yellow square"/>
    <s v="and it's great to see each other "/>
    <x v="140"/>
    <s v="she_yellow_square"/>
    <s v="S51_end"/>
    <s v="they/them 1"/>
    <s v="HT2"/>
    <s v="they/them 2"/>
    <s v="ST2"/>
    <s v="he/him 1"/>
    <s v="HT3"/>
    <s v="she/her 2"/>
    <s v="ST1"/>
    <s v="yellow"/>
    <s v="square"/>
    <s v="yellow"/>
    <s v="triangle"/>
    <s v="red"/>
    <s v="triangle"/>
    <s v="red"/>
    <s v="square"/>
  </r>
  <r>
    <x v="3"/>
    <x v="0"/>
    <s v="CR38"/>
    <s v="L04_CR38_S51"/>
    <x v="2"/>
    <s v="ST3"/>
    <s v="Jaime"/>
    <s v="F"/>
    <s v="he/him 2"/>
    <s v="HT1"/>
    <s v="Casey"/>
    <s v="E"/>
    <x v="39"/>
    <x v="29"/>
    <s v="EF"/>
    <x v="1"/>
    <s v="Jaime is starting a video call with Casey"/>
    <s v="but the connection is kind of slow"/>
    <s v="she"/>
    <s v="red"/>
    <s v="triangle"/>
    <s v="she's standing in a red triangle"/>
    <s v="and it's great to see each other "/>
    <x v="133"/>
    <s v="she_red_triangle"/>
    <s v="S51_end"/>
    <s v="they/them 1"/>
    <s v="HT2"/>
    <s v="they/them 2"/>
    <s v="ST2"/>
    <s v="he/him 1"/>
    <s v="HT3"/>
    <s v="she/her 2"/>
    <s v="ST1"/>
    <s v="red"/>
    <s v="triangle"/>
    <s v="red"/>
    <s v="square"/>
    <s v="yellow"/>
    <s v="square"/>
    <s v="yellow"/>
    <s v="triangle"/>
  </r>
  <r>
    <x v="3"/>
    <x v="0"/>
    <s v="CR39"/>
    <s v="L04_CR39_S52"/>
    <x v="2"/>
    <s v="ST3"/>
    <s v="Jaime"/>
    <s v="F"/>
    <s v="he/him 2"/>
    <s v="HT1"/>
    <s v="Casey"/>
    <s v="E"/>
    <x v="40"/>
    <x v="29"/>
    <s v="EF"/>
    <x v="0"/>
    <s v="Casey is passing a blanket to Jaime"/>
    <s v="because the room is cold"/>
    <s v="she"/>
    <s v="blue"/>
    <s v="square"/>
    <s v="she's standing in a blue square"/>
    <s v="and everyone is comfortable now"/>
    <x v="134"/>
    <s v="she_blue_square"/>
    <s v="S52_end"/>
    <s v="they/them 1"/>
    <s v="HT2"/>
    <s v="they/them 2"/>
    <s v="ST2"/>
    <s v="he/him 1"/>
    <s v="HT3"/>
    <s v="she/her 2"/>
    <s v="ST1"/>
    <s v="blue"/>
    <s v="square"/>
    <s v="blue"/>
    <s v="triangle"/>
    <s v="green"/>
    <s v="triangle"/>
    <s v="green"/>
    <s v="square"/>
  </r>
  <r>
    <x v="3"/>
    <x v="0"/>
    <s v="CR40"/>
    <s v="L04_CR40_S55"/>
    <x v="2"/>
    <s v="ST3"/>
    <s v="Jaime"/>
    <s v="F"/>
    <s v="he/him 2"/>
    <s v="HT1"/>
    <s v="Casey"/>
    <s v="E"/>
    <x v="38"/>
    <x v="29"/>
    <s v="EF"/>
    <x v="1"/>
    <s v="Jaime is holding a spot for Casey"/>
    <s v="because the line is moving slowly"/>
    <s v="she"/>
    <s v="green"/>
    <s v="triangle"/>
    <s v="she's standing in a green triangle"/>
    <s v="and the day keeps getting hotter"/>
    <x v="126"/>
    <s v="she_green_triangle"/>
    <s v="S55_end"/>
    <s v="they/them 1"/>
    <s v="HT2"/>
    <s v="they/them 2"/>
    <s v="ST2"/>
    <s v="he/him 1"/>
    <s v="HT3"/>
    <s v="she/her 2"/>
    <s v="ST1"/>
    <s v="green"/>
    <s v="triangle"/>
    <s v="green"/>
    <s v="square"/>
    <s v="blue"/>
    <s v="square"/>
    <s v="blue"/>
    <s v="triangle"/>
  </r>
  <r>
    <x v="3"/>
    <x v="0"/>
    <s v="CR41"/>
    <s v="L04_CR41_S16"/>
    <x v="3"/>
    <s v="ST1"/>
    <s v="Alex"/>
    <s v="A"/>
    <s v="he/him 1"/>
    <s v="HT3"/>
    <s v="Taylor"/>
    <s v="D"/>
    <x v="3"/>
    <x v="1"/>
    <s v="AD"/>
    <x v="0"/>
    <s v="Alex is skateboarding toward Taylor"/>
    <s v="as a car is speeding down the road"/>
    <s v="she"/>
    <s v="red"/>
    <s v="square"/>
    <s v="she's standing in a red square"/>
    <s v="and it looks like there might be an accident"/>
    <x v="4"/>
    <s v="she_red_square"/>
    <s v="S16_end"/>
    <s v="they/them 1"/>
    <s v="HT2"/>
    <s v="they/them 2"/>
    <s v="ST2"/>
    <s v="he/him 2"/>
    <s v="HT1"/>
    <s v="she/her 1"/>
    <s v="ST3"/>
    <s v="red"/>
    <s v="square"/>
    <s v="red"/>
    <s v="triangle"/>
    <s v="yellow"/>
    <s v="triangle"/>
    <s v="yellow"/>
    <s v="square"/>
  </r>
  <r>
    <x v="3"/>
    <x v="0"/>
    <s v="CR42"/>
    <s v="L04_CR42_S20"/>
    <x v="3"/>
    <s v="ST1"/>
    <s v="Alex"/>
    <s v="A"/>
    <s v="he/him 1"/>
    <s v="HT3"/>
    <s v="Taylor"/>
    <s v="D"/>
    <x v="4"/>
    <x v="1"/>
    <s v="AD"/>
    <x v="1"/>
    <s v="Taylor is shouting at Alex"/>
    <s v="while a shooting star streaks across the sky"/>
    <s v="she"/>
    <s v="yellow"/>
    <s v="triangle"/>
    <s v="she's standing in a yellow triangle"/>
    <s v="but it looks like an argument has started"/>
    <x v="38"/>
    <s v="she_yellow_triangle"/>
    <s v="S20_end"/>
    <s v="they/them 1"/>
    <s v="HT2"/>
    <s v="they/them 2"/>
    <s v="ST2"/>
    <s v="he/him 2"/>
    <s v="HT1"/>
    <s v="she/her 1"/>
    <s v="ST3"/>
    <s v="yellow"/>
    <s v="triangle"/>
    <s v="yellow"/>
    <s v="square"/>
    <s v="red"/>
    <s v="square"/>
    <s v="red"/>
    <s v="triangle"/>
  </r>
  <r>
    <x v="3"/>
    <x v="0"/>
    <s v="CR43"/>
    <s v="L04_CR43_S17"/>
    <x v="3"/>
    <s v="ST1"/>
    <s v="Alex"/>
    <s v="A"/>
    <s v="he/him 1"/>
    <s v="HT3"/>
    <s v="Taylor"/>
    <s v="D"/>
    <x v="5"/>
    <x v="1"/>
    <s v="AD"/>
    <x v="0"/>
    <s v="Alex is singing a song to Taylor"/>
    <s v="as the moon is high in the sky"/>
    <s v="she"/>
    <s v="green"/>
    <s v="square"/>
    <s v="she's standing in a green square"/>
    <s v="and it sounds like the song is almost over"/>
    <x v="138"/>
    <s v="she_green_square"/>
    <s v="S17_end"/>
    <s v="they/them 1"/>
    <s v="HT2"/>
    <s v="they/them 2"/>
    <s v="ST2"/>
    <s v="he/him 2"/>
    <s v="HT1"/>
    <s v="she/her 1"/>
    <s v="ST3"/>
    <s v="green"/>
    <s v="square"/>
    <s v="green"/>
    <s v="triangle"/>
    <s v="blue"/>
    <s v="triangle"/>
    <s v="blue"/>
    <s v="square"/>
  </r>
  <r>
    <x v="3"/>
    <x v="0"/>
    <s v="CR44"/>
    <s v="L04_CR44_S17"/>
    <x v="3"/>
    <s v="ST1"/>
    <s v="Alex"/>
    <s v="A"/>
    <s v="he/him 1"/>
    <s v="HT3"/>
    <s v="Taylor"/>
    <s v="D"/>
    <x v="5"/>
    <x v="1"/>
    <s v="AD"/>
    <x v="1"/>
    <s v="Taylor is singing a song to Alex"/>
    <s v="as the moon is high in the sky"/>
    <s v="she"/>
    <s v="blue"/>
    <s v="triangle"/>
    <s v="she's standing in a blue triangle"/>
    <s v="and it sounds like the song is almost over"/>
    <x v="7"/>
    <s v="she_blue_triangle"/>
    <s v="S17_end"/>
    <s v="they/them 1"/>
    <s v="HT2"/>
    <s v="they/them 2"/>
    <s v="ST2"/>
    <s v="he/him 2"/>
    <s v="HT1"/>
    <s v="she/her 1"/>
    <s v="ST3"/>
    <s v="blue"/>
    <s v="triangle"/>
    <s v="blue"/>
    <s v="square"/>
    <s v="green"/>
    <s v="square"/>
    <s v="green"/>
    <s v="triangle"/>
  </r>
  <r>
    <x v="3"/>
    <x v="0"/>
    <s v="CR45"/>
    <s v="L04_CR45_S21"/>
    <x v="3"/>
    <s v="ST1"/>
    <s v="Alex"/>
    <s v="A"/>
    <s v="he/him 2"/>
    <s v="HT1"/>
    <s v="Casey"/>
    <s v="E"/>
    <x v="12"/>
    <x v="4"/>
    <s v="AE"/>
    <x v="0"/>
    <s v="Alex is carrying a cake to Casey"/>
    <s v="as the refridgerator starts to hum"/>
    <s v="she"/>
    <s v="yellow"/>
    <s v="square"/>
    <s v="she's standing in a yellow square"/>
    <s v="and it looks like the cake is fresh out of the oven"/>
    <x v="16"/>
    <s v="she_yellow_square"/>
    <s v="S21_end"/>
    <s v="they/them 1"/>
    <s v="HT2"/>
    <s v="they/them 2"/>
    <s v="ST2"/>
    <s v="he/him 1"/>
    <s v="HT3"/>
    <s v="she/her 1"/>
    <s v="ST3"/>
    <s v="yellow"/>
    <s v="square"/>
    <s v="yellow"/>
    <s v="triangle"/>
    <s v="red"/>
    <s v="triangle"/>
    <s v="red"/>
    <s v="square"/>
  </r>
  <r>
    <x v="3"/>
    <x v="0"/>
    <s v="CR46"/>
    <s v="L04_CR46_S21"/>
    <x v="3"/>
    <s v="ST1"/>
    <s v="Alex"/>
    <s v="A"/>
    <s v="he/him 2"/>
    <s v="HT1"/>
    <s v="Casey"/>
    <s v="E"/>
    <x v="12"/>
    <x v="4"/>
    <s v="AE"/>
    <x v="1"/>
    <s v="Casey is carrying a cake to Alex"/>
    <s v="as the refridgerator starts to hum"/>
    <s v="she"/>
    <s v="red"/>
    <s v="triangle"/>
    <s v="she's standing in a red triangle"/>
    <s v="and it looks like the cake is fresh out of the oven"/>
    <x v="136"/>
    <s v="she_red_triangle"/>
    <s v="S21_end"/>
    <s v="they/them 1"/>
    <s v="HT2"/>
    <s v="they/them 2"/>
    <s v="ST2"/>
    <s v="he/him 1"/>
    <s v="HT3"/>
    <s v="she/her 1"/>
    <s v="ST3"/>
    <s v="red"/>
    <s v="triangle"/>
    <s v="red"/>
    <s v="square"/>
    <s v="yellow"/>
    <s v="square"/>
    <s v="yellow"/>
    <s v="triangle"/>
  </r>
  <r>
    <x v="3"/>
    <x v="0"/>
    <s v="CR47"/>
    <s v="L04_CR47_S22"/>
    <x v="3"/>
    <s v="ST1"/>
    <s v="Alex"/>
    <s v="A"/>
    <s v="he/him 2"/>
    <s v="HT1"/>
    <s v="Casey"/>
    <s v="E"/>
    <x v="14"/>
    <x v="4"/>
    <s v="AE"/>
    <x v="0"/>
    <s v="Alex is filming a video for Casey"/>
    <s v="as clouds start to cover up the sun"/>
    <s v="she"/>
    <s v="blue"/>
    <s v="square"/>
    <s v="she's standing in a blue square"/>
    <s v="but it looks like it might start to rain soon"/>
    <x v="18"/>
    <s v="she_blue_square"/>
    <s v="S22_end"/>
    <s v="they/them 1"/>
    <s v="HT2"/>
    <s v="they/them 2"/>
    <s v="ST2"/>
    <s v="he/him 1"/>
    <s v="HT3"/>
    <s v="she/her 1"/>
    <s v="ST3"/>
    <s v="blue"/>
    <s v="square"/>
    <s v="blue"/>
    <s v="triangle"/>
    <s v="green"/>
    <s v="triangle"/>
    <s v="green"/>
    <s v="square"/>
  </r>
  <r>
    <x v="3"/>
    <x v="0"/>
    <s v="CR48"/>
    <s v="L04_CR48_S25"/>
    <x v="3"/>
    <s v="ST1"/>
    <s v="Alex"/>
    <s v="A"/>
    <s v="he/him 2"/>
    <s v="HT1"/>
    <s v="Casey"/>
    <s v="E"/>
    <x v="13"/>
    <x v="4"/>
    <s v="AE"/>
    <x v="1"/>
    <s v="Casey is dancing with Alex"/>
    <s v="while a pinata is hanging overhead"/>
    <s v="she"/>
    <s v="green"/>
    <s v="triangle"/>
    <s v="she's standing in a green triangle"/>
    <s v="and everyone at the party is having fun"/>
    <x v="17"/>
    <s v="she_green_triangle"/>
    <s v="S25_end"/>
    <s v="they/them 1"/>
    <s v="HT2"/>
    <s v="they/them 2"/>
    <s v="ST2"/>
    <s v="he/him 1"/>
    <s v="HT3"/>
    <s v="she/her 1"/>
    <s v="ST3"/>
    <s v="green"/>
    <s v="triangle"/>
    <s v="green"/>
    <s v="square"/>
    <s v="blue"/>
    <s v="square"/>
    <s v="blue"/>
    <s v="triangle"/>
  </r>
  <r>
    <x v="3"/>
    <x v="0"/>
    <s v="CR49"/>
    <s v="L04_CR49_S48"/>
    <x v="2"/>
    <s v="ST3"/>
    <s v="Jaime"/>
    <s v="F"/>
    <s v="they/them 1"/>
    <s v="HT2"/>
    <s v="Sam"/>
    <s v="B"/>
    <x v="50"/>
    <x v="19"/>
    <s v="BF"/>
    <x v="0"/>
    <s v="Sam is playing a video game with Jaime"/>
    <s v="and it's starting to get late"/>
    <s v="she"/>
    <s v="red"/>
    <s v="square"/>
    <s v="she's standing in a red square"/>
    <s v="but the final level hasn't been beaten yet"/>
    <x v="73"/>
    <s v="she_red_square"/>
    <s v="S48_end"/>
    <s v="he/him 1"/>
    <s v="HT3"/>
    <s v="he/him 2"/>
    <s v="HT1"/>
    <s v="they/them 2"/>
    <s v="ST2"/>
    <s v="she/her 2"/>
    <s v="ST1"/>
    <s v="red"/>
    <s v="square"/>
    <s v="red"/>
    <s v="triangle"/>
    <s v="yellow"/>
    <s v="triangle"/>
    <s v="yellow"/>
    <s v="square"/>
  </r>
  <r>
    <x v="3"/>
    <x v="0"/>
    <s v="CR50"/>
    <s v="L04_CR50_S48"/>
    <x v="2"/>
    <s v="ST3"/>
    <s v="Jaime"/>
    <s v="F"/>
    <s v="they/them 1"/>
    <s v="HT2"/>
    <s v="Sam"/>
    <s v="B"/>
    <x v="50"/>
    <x v="19"/>
    <s v="BF"/>
    <x v="1"/>
    <s v="Jaime is playing a video game with Sam"/>
    <s v="and it's starting to get late"/>
    <s v="she"/>
    <s v="yellow"/>
    <s v="triangle"/>
    <s v="she's standing in a yellow triangle"/>
    <s v="but the final level hasn't been beaten yet"/>
    <x v="98"/>
    <s v="she_yellow_triangle"/>
    <s v="S48_end"/>
    <s v="he/him 1"/>
    <s v="HT3"/>
    <s v="he/him 2"/>
    <s v="HT1"/>
    <s v="they/them 2"/>
    <s v="ST2"/>
    <s v="she/her 2"/>
    <s v="ST1"/>
    <s v="yellow"/>
    <s v="triangle"/>
    <s v="yellow"/>
    <s v="square"/>
    <s v="red"/>
    <s v="square"/>
    <s v="red"/>
    <s v="triangle"/>
  </r>
  <r>
    <x v="3"/>
    <x v="0"/>
    <s v="CR51"/>
    <s v="L04_CR51_S50"/>
    <x v="2"/>
    <s v="ST3"/>
    <s v="Jaime"/>
    <s v="F"/>
    <s v="they/them 1"/>
    <s v="HT2"/>
    <s v="Sam"/>
    <s v="B"/>
    <x v="22"/>
    <x v="19"/>
    <s v="BF"/>
    <x v="0"/>
    <s v="Sam is throwing the ball to Jaime"/>
    <s v="while the dog is getting excited"/>
    <s v="she"/>
    <s v="green"/>
    <s v="square"/>
    <s v="she's standing in a green square"/>
    <s v="and the dog caught the ball instead"/>
    <x v="29"/>
    <s v="she_green_square"/>
    <s v="S50_end"/>
    <s v="he/him 1"/>
    <s v="HT3"/>
    <s v="he/him 2"/>
    <s v="HT1"/>
    <s v="they/them 2"/>
    <s v="ST2"/>
    <s v="she/her 2"/>
    <s v="ST1"/>
    <s v="green"/>
    <s v="square"/>
    <s v="green"/>
    <s v="triangle"/>
    <s v="blue"/>
    <s v="triangle"/>
    <s v="blue"/>
    <s v="square"/>
  </r>
  <r>
    <x v="3"/>
    <x v="0"/>
    <s v="CR52"/>
    <s v="L04_CR52_S49"/>
    <x v="2"/>
    <s v="ST3"/>
    <s v="Jaime"/>
    <s v="F"/>
    <s v="they/them 1"/>
    <s v="HT2"/>
    <s v="Sam"/>
    <s v="B"/>
    <x v="51"/>
    <x v="19"/>
    <s v="BF"/>
    <x v="1"/>
    <s v="Jaime is whispering to Sam"/>
    <s v="as the movie is starting"/>
    <s v="she"/>
    <s v="blue"/>
    <s v="triangle"/>
    <s v="she's standing in a blue triangle"/>
    <s v="and everyone is quieting down"/>
    <x v="76"/>
    <s v="she_blue_triangle"/>
    <s v="S49_end"/>
    <s v="he/him 1"/>
    <s v="HT3"/>
    <s v="he/him 2"/>
    <s v="HT1"/>
    <s v="they/them 2"/>
    <s v="ST2"/>
    <s v="she/her 2"/>
    <s v="ST1"/>
    <s v="blue"/>
    <s v="triangle"/>
    <s v="blue"/>
    <s v="square"/>
    <s v="green"/>
    <s v="square"/>
    <s v="green"/>
    <s v="triangle"/>
  </r>
  <r>
    <x v="3"/>
    <x v="0"/>
    <s v="CR53"/>
    <s v="L04_CR53_S43"/>
    <x v="2"/>
    <s v="ST3"/>
    <s v="Jaime"/>
    <s v="F"/>
    <s v="they/them 2"/>
    <s v="ST2"/>
    <s v="Jordan"/>
    <s v="C"/>
    <x v="56"/>
    <x v="22"/>
    <s v="CF"/>
    <x v="0"/>
    <s v="Jordan is getting a chair for Jaime"/>
    <s v="because the wait will be a while"/>
    <s v="she"/>
    <s v="yellow"/>
    <s v="square"/>
    <s v="she's standing in a yellow square"/>
    <s v="but it looks like the wait will be worth it"/>
    <x v="109"/>
    <s v="she_yellow_square"/>
    <s v="S43_end"/>
    <s v="he/him 1"/>
    <s v="HT3"/>
    <s v="he/him 2"/>
    <s v="HT1"/>
    <s v="they/them 1"/>
    <s v="HT2"/>
    <s v="she/her 2"/>
    <s v="ST1"/>
    <s v="yellow"/>
    <s v="square"/>
    <s v="yellow"/>
    <s v="triangle"/>
    <s v="red"/>
    <s v="triangle"/>
    <s v="red"/>
    <s v="square"/>
  </r>
  <r>
    <x v="3"/>
    <x v="0"/>
    <s v="CR54"/>
    <s v="L04_CR54_S43"/>
    <x v="2"/>
    <s v="ST3"/>
    <s v="Jaime"/>
    <s v="F"/>
    <s v="they/them 2"/>
    <s v="ST2"/>
    <s v="Jordan"/>
    <s v="C"/>
    <x v="56"/>
    <x v="22"/>
    <s v="CF"/>
    <x v="1"/>
    <s v="Jaime is getting a chair for Jordan"/>
    <s v="because the wait will be a while"/>
    <s v="she"/>
    <s v="red"/>
    <s v="triangle"/>
    <s v="she's standing in a red triangle"/>
    <s v="but it looks like the wait will be worth it"/>
    <x v="85"/>
    <s v="she_red_triangle"/>
    <s v="S43_end"/>
    <s v="he/him 1"/>
    <s v="HT3"/>
    <s v="he/him 2"/>
    <s v="HT1"/>
    <s v="they/them 1"/>
    <s v="HT2"/>
    <s v="she/her 2"/>
    <s v="ST1"/>
    <s v="red"/>
    <s v="triangle"/>
    <s v="red"/>
    <s v="square"/>
    <s v="yellow"/>
    <s v="square"/>
    <s v="yellow"/>
    <s v="triangle"/>
  </r>
  <r>
    <x v="3"/>
    <x v="0"/>
    <s v="CR55"/>
    <s v="L04_CR55_S45"/>
    <x v="2"/>
    <s v="ST3"/>
    <s v="Jaime"/>
    <s v="F"/>
    <s v="they/them 2"/>
    <s v="ST2"/>
    <s v="Jordan"/>
    <s v="C"/>
    <x v="37"/>
    <x v="22"/>
    <s v="CF"/>
    <x v="0"/>
    <s v="Jordan is explaining the game to Jaime"/>
    <s v="since it's kind of complicated"/>
    <s v="she"/>
    <s v="blue"/>
    <s v="square"/>
    <s v="she's standing in a blue square"/>
    <s v="and it looks like the game will be fun"/>
    <x v="53"/>
    <s v="she_blue_square"/>
    <s v="S45_end"/>
    <s v="he/him 1"/>
    <s v="HT3"/>
    <s v="he/him 2"/>
    <s v="HT1"/>
    <s v="they/them 1"/>
    <s v="HT2"/>
    <s v="she/her 2"/>
    <s v="ST1"/>
    <s v="blue"/>
    <s v="square"/>
    <s v="blue"/>
    <s v="triangle"/>
    <s v="green"/>
    <s v="triangle"/>
    <s v="green"/>
    <s v="square"/>
  </r>
  <r>
    <x v="3"/>
    <x v="0"/>
    <s v="CR56"/>
    <s v="L04_CR56_S44"/>
    <x v="2"/>
    <s v="ST3"/>
    <s v="Jaime"/>
    <s v="F"/>
    <s v="they/them 2"/>
    <s v="ST2"/>
    <s v="Jordan"/>
    <s v="C"/>
    <x v="57"/>
    <x v="22"/>
    <s v="CF"/>
    <x v="1"/>
    <s v="Jaime is showing a picture to Jordan"/>
    <s v="while the dog is coming over"/>
    <s v="she"/>
    <s v="green"/>
    <s v="triangle"/>
    <s v="she's standing in a green triangle"/>
    <s v="and the dog is just as cute as in the picture"/>
    <x v="87"/>
    <s v="she_green_triangle"/>
    <s v="S44_end"/>
    <s v="he/him 1"/>
    <s v="HT3"/>
    <s v="he/him 2"/>
    <s v="HT1"/>
    <s v="they/them 1"/>
    <s v="HT2"/>
    <s v="she/her 2"/>
    <s v="ST1"/>
    <s v="green"/>
    <s v="triangle"/>
    <s v="green"/>
    <s v="square"/>
    <s v="blue"/>
    <s v="square"/>
    <s v="blue"/>
    <s v="triangle"/>
  </r>
  <r>
    <x v="3"/>
    <x v="0"/>
    <s v="CR57"/>
    <s v="L04_CR57_S05"/>
    <x v="3"/>
    <s v="ST1"/>
    <s v="Alex"/>
    <s v="A"/>
    <s v="they/them 1"/>
    <s v="HT2"/>
    <s v="Sam"/>
    <s v="B"/>
    <x v="7"/>
    <x v="28"/>
    <s v="AB"/>
    <x v="0"/>
    <e v="#N/A"/>
    <e v="#N/A"/>
    <s v="she"/>
    <s v="red"/>
    <s v="square"/>
    <s v="she's standing in a red square"/>
    <e v="#N/A"/>
    <x v="145"/>
    <s v="she_red_square"/>
    <s v="S05_end"/>
    <s v="he/him 1"/>
    <s v="HT3"/>
    <s v="he/him 2"/>
    <s v="HT1"/>
    <s v="they/them 2"/>
    <s v="ST2"/>
    <s v="she/her 1"/>
    <s v="ST3"/>
    <s v="red"/>
    <s v="square"/>
    <s v="red"/>
    <s v="triangle"/>
    <s v="yellow"/>
    <s v="triangle"/>
    <s v="yellow"/>
    <s v="square"/>
  </r>
  <r>
    <x v="3"/>
    <x v="0"/>
    <s v="CR58"/>
    <s v="L04_CR58_S03"/>
    <x v="3"/>
    <s v="ST1"/>
    <s v="Alex"/>
    <s v="A"/>
    <s v="they/them 1"/>
    <s v="HT2"/>
    <s v="Sam"/>
    <s v="B"/>
    <x v="26"/>
    <x v="28"/>
    <s v="AB"/>
    <x v="1"/>
    <e v="#N/A"/>
    <e v="#N/A"/>
    <s v="she"/>
    <s v="yellow"/>
    <s v="triangle"/>
    <s v="she's standing in a yellow triangle"/>
    <e v="#N/A"/>
    <x v="128"/>
    <s v="she_yellow_triangle"/>
    <s v="S03_end"/>
    <s v="he/him 1"/>
    <s v="HT3"/>
    <s v="he/him 2"/>
    <s v="HT1"/>
    <s v="they/them 2"/>
    <s v="ST2"/>
    <s v="she/her 1"/>
    <s v="ST3"/>
    <s v="yellow"/>
    <s v="triangle"/>
    <s v="yellow"/>
    <s v="square"/>
    <s v="red"/>
    <s v="square"/>
    <s v="red"/>
    <s v="triangle"/>
  </r>
  <r>
    <x v="3"/>
    <x v="0"/>
    <s v="CR59"/>
    <s v="L04_CR59_S04"/>
    <x v="3"/>
    <s v="ST1"/>
    <s v="Alex"/>
    <s v="A"/>
    <s v="they/them 1"/>
    <s v="HT2"/>
    <s v="Sam"/>
    <s v="B"/>
    <x v="27"/>
    <x v="28"/>
    <s v="AB"/>
    <x v="0"/>
    <e v="#N/A"/>
    <e v="#N/A"/>
    <s v="she"/>
    <s v="green"/>
    <s v="square"/>
    <s v="she's standing in a green square"/>
    <e v="#N/A"/>
    <x v="129"/>
    <s v="she_green_square"/>
    <s v="S04_end"/>
    <s v="he/him 1"/>
    <s v="HT3"/>
    <s v="he/him 2"/>
    <s v="HT1"/>
    <s v="they/them 2"/>
    <s v="ST2"/>
    <s v="she/her 1"/>
    <s v="ST3"/>
    <s v="green"/>
    <s v="square"/>
    <s v="green"/>
    <s v="triangle"/>
    <s v="blue"/>
    <s v="triangle"/>
    <s v="blue"/>
    <s v="square"/>
  </r>
  <r>
    <x v="3"/>
    <x v="0"/>
    <s v="CR60"/>
    <s v="L04_CR60_S04"/>
    <x v="3"/>
    <s v="ST1"/>
    <s v="Alex"/>
    <s v="A"/>
    <s v="they/them 1"/>
    <s v="HT2"/>
    <s v="Sam"/>
    <s v="B"/>
    <x v="27"/>
    <x v="28"/>
    <s v="AB"/>
    <x v="1"/>
    <e v="#N/A"/>
    <e v="#N/A"/>
    <s v="she"/>
    <s v="blue"/>
    <s v="triangle"/>
    <s v="she's standing in a blue triangle"/>
    <e v="#N/A"/>
    <x v="141"/>
    <s v="she_blue_triangle"/>
    <s v="S04_end"/>
    <s v="he/him 1"/>
    <s v="HT3"/>
    <s v="he/him 2"/>
    <s v="HT1"/>
    <s v="they/them 2"/>
    <s v="ST2"/>
    <s v="she/her 1"/>
    <s v="ST3"/>
    <s v="blue"/>
    <s v="triangle"/>
    <s v="blue"/>
    <s v="square"/>
    <s v="green"/>
    <s v="square"/>
    <s v="green"/>
    <s v="triangle"/>
  </r>
  <r>
    <x v="3"/>
    <x v="0"/>
    <s v="CR61"/>
    <s v="L04_CR61_S13"/>
    <x v="3"/>
    <s v="ST1"/>
    <s v="Alex"/>
    <s v="A"/>
    <s v="they/them 2"/>
    <s v="ST2"/>
    <s v="Jordan"/>
    <s v="C"/>
    <x v="24"/>
    <x v="0"/>
    <s v="AC"/>
    <x v="0"/>
    <s v="Alex is surfing at the beach with Jordan"/>
    <s v="and a crab is scuttling by"/>
    <s v="she"/>
    <s v="yellow"/>
    <s v="square"/>
    <s v="she's standing in a yellow square"/>
    <s v="and the waves keep getting bigger"/>
    <x v="130"/>
    <s v="she_yellow_square"/>
    <s v="S13_end"/>
    <s v="he/him 1"/>
    <s v="HT3"/>
    <s v="he/him 2"/>
    <s v="HT1"/>
    <s v="they/them 1"/>
    <s v="HT2"/>
    <s v="she/her 1"/>
    <s v="ST3"/>
    <s v="yellow"/>
    <s v="square"/>
    <s v="yellow"/>
    <s v="triangle"/>
    <s v="red"/>
    <s v="triangle"/>
    <s v="red"/>
    <s v="square"/>
  </r>
  <r>
    <x v="3"/>
    <x v="0"/>
    <s v="CR62"/>
    <s v="L04_CR62_S13"/>
    <x v="3"/>
    <s v="ST1"/>
    <s v="Alex"/>
    <s v="A"/>
    <s v="they/them 2"/>
    <s v="ST2"/>
    <s v="Jordan"/>
    <s v="C"/>
    <x v="24"/>
    <x v="0"/>
    <s v="AC"/>
    <x v="1"/>
    <s v="Jordan is surfing at the beach with Alex"/>
    <s v="and a crab is scuttling by"/>
    <s v="she"/>
    <s v="red"/>
    <s v="triangle"/>
    <s v="she's standing in a red triangle"/>
    <s v="and the waves keep getting bigger"/>
    <x v="32"/>
    <s v="she_red_triangle"/>
    <s v="S13_end"/>
    <s v="he/him 1"/>
    <s v="HT3"/>
    <s v="he/him 2"/>
    <s v="HT1"/>
    <s v="they/them 1"/>
    <s v="HT2"/>
    <s v="she/her 1"/>
    <s v="ST3"/>
    <s v="red"/>
    <s v="triangle"/>
    <s v="red"/>
    <s v="square"/>
    <s v="yellow"/>
    <s v="square"/>
    <s v="yellow"/>
    <s v="triangle"/>
  </r>
  <r>
    <x v="3"/>
    <x v="0"/>
    <s v="CR63"/>
    <s v="L04_CR63_S15"/>
    <x v="3"/>
    <s v="ST1"/>
    <s v="Alex"/>
    <s v="A"/>
    <s v="they/them 2"/>
    <s v="ST2"/>
    <s v="Jordan"/>
    <s v="C"/>
    <x v="0"/>
    <x v="0"/>
    <s v="AC"/>
    <x v="0"/>
    <s v="Alex is looking at Jordan"/>
    <s v="as the train whistle is blowing loudly"/>
    <s v="she"/>
    <s v="blue"/>
    <s v="square"/>
    <s v="she's standing in a blue square"/>
    <s v="but the whistle is too loud to hear anything"/>
    <x v="0"/>
    <s v="she_blue_square"/>
    <s v="S15_end"/>
    <s v="he/him 1"/>
    <s v="HT3"/>
    <s v="he/him 2"/>
    <s v="HT1"/>
    <s v="they/them 1"/>
    <s v="HT2"/>
    <s v="she/her 1"/>
    <s v="ST3"/>
    <s v="blue"/>
    <s v="square"/>
    <s v="blue"/>
    <s v="triangle"/>
    <s v="green"/>
    <s v="triangle"/>
    <s v="green"/>
    <s v="square"/>
  </r>
  <r>
    <x v="3"/>
    <x v="0"/>
    <s v="CR64"/>
    <s v="L04_CR64_S14"/>
    <x v="3"/>
    <s v="ST1"/>
    <s v="Alex"/>
    <s v="A"/>
    <s v="they/them 2"/>
    <s v="ST2"/>
    <s v="Jordan"/>
    <s v="C"/>
    <x v="25"/>
    <x v="0"/>
    <s v="AC"/>
    <x v="1"/>
    <s v="Jordan is racing toward Alex"/>
    <s v="while a house is burning down"/>
    <s v="she"/>
    <s v="green"/>
    <s v="triangle"/>
    <s v="she's standing in a green triangle"/>
    <s v="and it sounds like the fire truck is coming"/>
    <x v="33"/>
    <s v="she_green_triangle"/>
    <s v="S14_end"/>
    <s v="he/him 1"/>
    <s v="HT3"/>
    <s v="he/him 2"/>
    <s v="HT1"/>
    <s v="they/them 1"/>
    <s v="HT2"/>
    <s v="she/her 1"/>
    <s v="ST3"/>
    <s v="green"/>
    <s v="triangle"/>
    <s v="green"/>
    <s v="square"/>
    <s v="blue"/>
    <s v="square"/>
    <s v="blue"/>
    <s v="triangle"/>
  </r>
  <r>
    <x v="3"/>
    <x v="0"/>
    <s v="CR65"/>
    <s v="L04_CR65_S26"/>
    <x v="4"/>
    <s v="HT2"/>
    <s v="Sam"/>
    <s v="B"/>
    <s v="he/him 1"/>
    <s v="HT3"/>
    <s v="Taylor"/>
    <s v="D"/>
    <x v="9"/>
    <x v="3"/>
    <s v="BD"/>
    <x v="0"/>
    <s v="Sam is bringing some balloons to Taylor"/>
    <s v="while bright flowers are sitting in the window"/>
    <s v="they"/>
    <s v="red"/>
    <s v="square"/>
    <s v="they're standing in a red square"/>
    <s v="and it must be someone's birthday"/>
    <x v="12"/>
    <s v="they_red_square"/>
    <s v="S26_end"/>
    <s v="she/her 1"/>
    <s v="ST3"/>
    <s v="she/her 2"/>
    <s v="ST1"/>
    <s v="he/him 2"/>
    <s v="HT1"/>
    <s v="they/them 2"/>
    <s v="ST2"/>
    <s v="red"/>
    <s v="square"/>
    <s v="red"/>
    <s v="triangle"/>
    <s v="yellow"/>
    <s v="triangle"/>
    <s v="yellow"/>
    <s v="square"/>
  </r>
  <r>
    <x v="3"/>
    <x v="0"/>
    <s v="CR66"/>
    <s v="L04_CR66_S26"/>
    <x v="4"/>
    <s v="HT2"/>
    <s v="Sam"/>
    <s v="B"/>
    <s v="he/him 1"/>
    <s v="HT3"/>
    <s v="Taylor"/>
    <s v="D"/>
    <x v="9"/>
    <x v="3"/>
    <s v="BD"/>
    <x v="1"/>
    <s v="Taylor is bringing some balloons to Sam"/>
    <s v="while bright flowers are sitting in the window"/>
    <s v="they"/>
    <s v="yellow"/>
    <s v="triangle"/>
    <s v="they're standing in a yellow triangle"/>
    <s v="and it must be someone's birthday"/>
    <x v="100"/>
    <s v="they_yellow_triangle"/>
    <s v="S26_end"/>
    <s v="she/her 1"/>
    <s v="ST3"/>
    <s v="she/her 2"/>
    <s v="ST1"/>
    <s v="he/him 2"/>
    <s v="HT1"/>
    <s v="they/them 2"/>
    <s v="ST2"/>
    <s v="yellow"/>
    <s v="triangle"/>
    <s v="yellow"/>
    <s v="square"/>
    <s v="red"/>
    <s v="square"/>
    <s v="red"/>
    <s v="triangle"/>
  </r>
  <r>
    <x v="3"/>
    <x v="0"/>
    <s v="CR67"/>
    <s v="L04_CR67_S27"/>
    <x v="4"/>
    <s v="HT2"/>
    <s v="Sam"/>
    <s v="B"/>
    <s v="he/him 1"/>
    <s v="HT3"/>
    <s v="Taylor"/>
    <s v="D"/>
    <x v="11"/>
    <x v="3"/>
    <s v="BD"/>
    <x v="0"/>
    <s v="Sam is walking with Taylor"/>
    <s v="and the clock is about to ring 3 o'clock"/>
    <s v="they"/>
    <s v="green"/>
    <s v="square"/>
    <s v="they're standing in a green square"/>
    <s v="and it seems like class will be starting soon"/>
    <x v="14"/>
    <s v="they_green_square"/>
    <s v="S27_end"/>
    <s v="she/her 1"/>
    <s v="ST3"/>
    <s v="she/her 2"/>
    <s v="ST1"/>
    <s v="he/him 2"/>
    <s v="HT1"/>
    <s v="they/them 2"/>
    <s v="ST2"/>
    <s v="green"/>
    <s v="square"/>
    <s v="green"/>
    <s v="triangle"/>
    <s v="blue"/>
    <s v="triangle"/>
    <s v="blue"/>
    <s v="square"/>
  </r>
  <r>
    <x v="3"/>
    <x v="0"/>
    <s v="CR68"/>
    <s v="L04_CR68_S30"/>
    <x v="4"/>
    <s v="HT2"/>
    <s v="Sam"/>
    <s v="B"/>
    <s v="he/him 1"/>
    <s v="HT3"/>
    <s v="Taylor"/>
    <s v="D"/>
    <x v="10"/>
    <x v="3"/>
    <s v="BD"/>
    <x v="1"/>
    <s v="Taylor is playing the violin for Sam"/>
    <s v="while the sun is shining brightly"/>
    <s v="they"/>
    <s v="blue"/>
    <s v="triangle"/>
    <s v="they're standing in a blue triangle"/>
    <s v="and it looks like the song is being played well"/>
    <x v="13"/>
    <s v="they_blue_triangle"/>
    <s v="S30_end"/>
    <s v="she/her 1"/>
    <s v="ST3"/>
    <s v="she/her 2"/>
    <s v="ST1"/>
    <s v="he/him 2"/>
    <s v="HT1"/>
    <s v="they/them 2"/>
    <s v="ST2"/>
    <s v="blue"/>
    <s v="triangle"/>
    <s v="blue"/>
    <s v="square"/>
    <s v="green"/>
    <s v="square"/>
    <s v="green"/>
    <s v="triangle"/>
  </r>
  <r>
    <x v="3"/>
    <x v="0"/>
    <s v="CR69"/>
    <s v="L04_CR69_S31"/>
    <x v="4"/>
    <s v="HT2"/>
    <s v="Sam"/>
    <s v="B"/>
    <s v="he/him 2"/>
    <s v="HT1"/>
    <s v="Casey"/>
    <s v="E"/>
    <x v="19"/>
    <x v="6"/>
    <s v="BE"/>
    <x v="0"/>
    <s v="Sam is practicing soccer with Casey"/>
    <s v="as a bird flies overhead"/>
    <s v="they"/>
    <s v="yellow"/>
    <s v="square"/>
    <s v="they're standing in a yellow square"/>
    <s v="and it looks like the ball just missed the net"/>
    <x v="105"/>
    <s v="they_yellow_square"/>
    <s v="S31_end"/>
    <s v="she/her 1"/>
    <s v="ST3"/>
    <s v="she/her 2"/>
    <s v="ST1"/>
    <s v="he/him 1"/>
    <s v="HT3"/>
    <s v="they/them 2"/>
    <s v="ST2"/>
    <s v="yellow"/>
    <s v="square"/>
    <s v="yellow"/>
    <s v="triangle"/>
    <s v="red"/>
    <s v="triangle"/>
    <s v="red"/>
    <s v="square"/>
  </r>
  <r>
    <x v="3"/>
    <x v="0"/>
    <s v="CR70"/>
    <s v="L04_CR70_S35"/>
    <x v="4"/>
    <s v="HT2"/>
    <s v="Sam"/>
    <s v="B"/>
    <s v="he/him 2"/>
    <s v="HT1"/>
    <s v="Casey"/>
    <s v="E"/>
    <x v="18"/>
    <x v="6"/>
    <s v="BE"/>
    <x v="1"/>
    <s v="Casey is swimming towards Sam"/>
    <s v="and a goose is swimming nearby"/>
    <s v="they"/>
    <s v="red"/>
    <s v="triangle"/>
    <s v="they're standing in a red triangle"/>
    <s v="and it is a beautiful sunny day"/>
    <x v="110"/>
    <s v="they_red_triangle"/>
    <s v="S35_end"/>
    <s v="she/her 1"/>
    <s v="ST3"/>
    <s v="she/her 2"/>
    <s v="ST1"/>
    <s v="he/him 1"/>
    <s v="HT3"/>
    <s v="they/them 2"/>
    <s v="ST2"/>
    <s v="red"/>
    <s v="triangle"/>
    <s v="red"/>
    <s v="square"/>
    <s v="yellow"/>
    <s v="square"/>
    <s v="yellow"/>
    <s v="triangle"/>
  </r>
  <r>
    <x v="3"/>
    <x v="0"/>
    <s v="CR71"/>
    <s v="L04_CR71_S32"/>
    <x v="4"/>
    <s v="HT2"/>
    <s v="Sam"/>
    <s v="B"/>
    <s v="he/him 2"/>
    <s v="HT1"/>
    <s v="Casey"/>
    <s v="E"/>
    <x v="20"/>
    <x v="6"/>
    <s v="BE"/>
    <x v="0"/>
    <s v="Sam is cheering on Casey"/>
    <s v="as the wind is blowing some leaves"/>
    <s v="they"/>
    <s v="blue"/>
    <s v="square"/>
    <s v="they're standing in a blue square"/>
    <s v="and it looks like a race is about to start"/>
    <x v="26"/>
    <s v="they_blue_square"/>
    <s v="S32_end"/>
    <s v="she/her 1"/>
    <s v="ST3"/>
    <s v="she/her 2"/>
    <s v="ST1"/>
    <s v="he/him 1"/>
    <s v="HT3"/>
    <s v="they/them 2"/>
    <s v="ST2"/>
    <s v="blue"/>
    <s v="square"/>
    <s v="blue"/>
    <s v="triangle"/>
    <s v="green"/>
    <s v="triangle"/>
    <s v="green"/>
    <s v="square"/>
  </r>
  <r>
    <x v="3"/>
    <x v="0"/>
    <s v="CR72"/>
    <s v="L04_CR72_S32"/>
    <x v="4"/>
    <s v="HT2"/>
    <s v="Sam"/>
    <s v="B"/>
    <s v="he/him 2"/>
    <s v="HT1"/>
    <s v="Casey"/>
    <s v="E"/>
    <x v="20"/>
    <x v="6"/>
    <s v="BE"/>
    <x v="1"/>
    <s v="Casey is cheering on Sam"/>
    <s v="as the wind is blowing some leaves"/>
    <s v="they"/>
    <s v="green"/>
    <s v="triangle"/>
    <s v="they're standing in a green triangle"/>
    <s v="and it looks like a race is about to start"/>
    <x v="27"/>
    <s v="they_green_triangle"/>
    <s v="S32_end"/>
    <s v="she/her 1"/>
    <s v="ST3"/>
    <s v="she/her 2"/>
    <s v="ST1"/>
    <s v="he/him 1"/>
    <s v="HT3"/>
    <s v="they/them 2"/>
    <s v="ST2"/>
    <s v="green"/>
    <s v="triangle"/>
    <s v="green"/>
    <s v="square"/>
    <s v="blue"/>
    <s v="square"/>
    <s v="blue"/>
    <s v="triangle"/>
  </r>
  <r>
    <x v="3"/>
    <x v="0"/>
    <s v="CR73"/>
    <s v="L04_CR73_S06"/>
    <x v="5"/>
    <s v="ST2"/>
    <s v="Jordan"/>
    <s v="C"/>
    <s v="he/him 1"/>
    <s v="HT3"/>
    <s v="Taylor"/>
    <s v="D"/>
    <x v="16"/>
    <x v="24"/>
    <s v="CD"/>
    <x v="0"/>
    <s v="Jordan is bringing some mail to Taylor"/>
    <s v="as a violent storm is beginning"/>
    <s v="they"/>
    <s v="red"/>
    <s v="square"/>
    <s v="they're standing in a red square"/>
    <s v="and it looks like a bad day to go outside"/>
    <x v="121"/>
    <s v="they_red_square"/>
    <s v="S06_end"/>
    <s v="she/her 1"/>
    <s v="ST3"/>
    <s v="she/her 2"/>
    <s v="ST1"/>
    <s v="he/him 2"/>
    <s v="HT1"/>
    <s v="they/them 1"/>
    <s v="HT2"/>
    <s v="red"/>
    <s v="square"/>
    <s v="red"/>
    <s v="triangle"/>
    <s v="yellow"/>
    <s v="triangle"/>
    <s v="yellow"/>
    <s v="square"/>
  </r>
  <r>
    <x v="3"/>
    <x v="0"/>
    <s v="CR74"/>
    <s v="L04_CR74_S10"/>
    <x v="5"/>
    <s v="ST2"/>
    <s v="Jordan"/>
    <s v="C"/>
    <s v="he/him 1"/>
    <s v="HT3"/>
    <s v="Taylor"/>
    <s v="D"/>
    <x v="15"/>
    <x v="24"/>
    <s v="CD"/>
    <x v="1"/>
    <s v="Taylor is floating over to Jordan"/>
    <s v="while an airplane is flying overhead"/>
    <s v="they"/>
    <s v="yellow"/>
    <s v="triangle"/>
    <s v="they're standing in a yellow triangle"/>
    <s v="and it looks like everyone needs more sunscreen"/>
    <x v="122"/>
    <s v="they_yellow_triangle"/>
    <s v="S10_end"/>
    <s v="she/her 1"/>
    <s v="ST3"/>
    <s v="she/her 2"/>
    <s v="ST1"/>
    <s v="he/him 2"/>
    <s v="HT1"/>
    <s v="they/them 1"/>
    <s v="HT2"/>
    <s v="yellow"/>
    <s v="triangle"/>
    <s v="yellow"/>
    <s v="square"/>
    <s v="red"/>
    <s v="square"/>
    <s v="red"/>
    <s v="triangle"/>
  </r>
  <r>
    <x v="3"/>
    <x v="0"/>
    <s v="CR75"/>
    <s v="L04_CR75_S07"/>
    <x v="5"/>
    <s v="ST2"/>
    <s v="Jordan"/>
    <s v="C"/>
    <s v="he/him 1"/>
    <s v="HT3"/>
    <s v="Taylor"/>
    <s v="D"/>
    <x v="17"/>
    <x v="24"/>
    <s v="CD"/>
    <x v="0"/>
    <s v="Jordan is doing a dance for Taylor"/>
    <s v="while the music is blasting out of a record player"/>
    <s v="they"/>
    <s v="green"/>
    <s v="square"/>
    <s v="they're standing in a green square"/>
    <s v="and the chandelier is shaking from all the noise"/>
    <x v="123"/>
    <s v="they_green_square"/>
    <s v="S07_end"/>
    <s v="she/her 1"/>
    <s v="ST3"/>
    <s v="she/her 2"/>
    <s v="ST1"/>
    <s v="he/him 2"/>
    <s v="HT1"/>
    <s v="they/them 1"/>
    <s v="HT2"/>
    <s v="green"/>
    <s v="square"/>
    <s v="green"/>
    <s v="triangle"/>
    <s v="blue"/>
    <s v="triangle"/>
    <s v="blue"/>
    <s v="square"/>
  </r>
  <r>
    <x v="3"/>
    <x v="0"/>
    <s v="CR76"/>
    <s v="L04_CR76_S07"/>
    <x v="5"/>
    <s v="ST2"/>
    <s v="Jordan"/>
    <s v="C"/>
    <s v="he/him 1"/>
    <s v="HT3"/>
    <s v="Taylor"/>
    <s v="D"/>
    <x v="17"/>
    <x v="24"/>
    <s v="CD"/>
    <x v="1"/>
    <s v="Taylor is doing a dance for Jordan"/>
    <s v="while the music is blasting out of a record player"/>
    <s v="they"/>
    <s v="blue"/>
    <s v="triangle"/>
    <s v="they're standing in a blue triangle"/>
    <s v="and the chandelier is shaking from all the noise"/>
    <x v="146"/>
    <s v="they_blue_triangle"/>
    <s v="S07_end"/>
    <s v="she/her 1"/>
    <s v="ST3"/>
    <s v="she/her 2"/>
    <s v="ST1"/>
    <s v="he/him 2"/>
    <s v="HT1"/>
    <s v="they/them 1"/>
    <s v="HT2"/>
    <s v="blue"/>
    <s v="triangle"/>
    <s v="blue"/>
    <s v="square"/>
    <s v="green"/>
    <s v="square"/>
    <s v="green"/>
    <s v="triangle"/>
  </r>
  <r>
    <x v="3"/>
    <x v="0"/>
    <s v="CR77"/>
    <s v="L04_CR77_S38"/>
    <x v="5"/>
    <s v="ST2"/>
    <s v="Jordan"/>
    <s v="C"/>
    <s v="he/him 2"/>
    <s v="HT1"/>
    <s v="Casey"/>
    <s v="E"/>
    <x v="52"/>
    <x v="12"/>
    <s v="CE"/>
    <x v="0"/>
    <s v="Jordan is exercising with Casey"/>
    <s v="and the time is going by really fast"/>
    <s v="they"/>
    <s v="yellow"/>
    <s v="square"/>
    <s v="they're standing in a yellow square"/>
    <s v="but the gym is about to close"/>
    <x v="78"/>
    <s v="they_yellow_square"/>
    <s v="S38_end"/>
    <s v="she/her 1"/>
    <s v="ST3"/>
    <s v="she/her 2"/>
    <s v="ST1"/>
    <s v="he/him 1"/>
    <s v="HT3"/>
    <s v="they/them 1"/>
    <s v="HT2"/>
    <s v="yellow"/>
    <s v="square"/>
    <s v="yellow"/>
    <s v="triangle"/>
    <s v="red"/>
    <s v="triangle"/>
    <s v="red"/>
    <s v="square"/>
  </r>
  <r>
    <x v="3"/>
    <x v="0"/>
    <s v="CR78"/>
    <s v="L04_CR78_S38"/>
    <x v="5"/>
    <s v="ST2"/>
    <s v="Jordan"/>
    <s v="C"/>
    <s v="he/him 2"/>
    <s v="HT1"/>
    <s v="Casey"/>
    <s v="E"/>
    <x v="52"/>
    <x v="12"/>
    <s v="CE"/>
    <x v="1"/>
    <s v="Casey is exercising with Jordan"/>
    <s v="and the time is going by really fast"/>
    <s v="they"/>
    <s v="red"/>
    <s v="triangle"/>
    <s v="they're standing in a red triangle"/>
    <s v="but the gym is about to close"/>
    <x v="102"/>
    <s v="they_red_triangle"/>
    <s v="S38_end"/>
    <s v="she/her 1"/>
    <s v="ST3"/>
    <s v="she/her 2"/>
    <s v="ST1"/>
    <s v="he/him 1"/>
    <s v="HT3"/>
    <s v="they/them 1"/>
    <s v="HT2"/>
    <s v="red"/>
    <s v="triangle"/>
    <s v="red"/>
    <s v="square"/>
    <s v="yellow"/>
    <s v="square"/>
    <s v="yellow"/>
    <s v="triangle"/>
  </r>
  <r>
    <x v="3"/>
    <x v="0"/>
    <s v="CR79"/>
    <s v="L04_CR79_S39"/>
    <x v="5"/>
    <s v="ST2"/>
    <s v="Jordan"/>
    <s v="C"/>
    <s v="he/him 2"/>
    <s v="HT1"/>
    <s v="Casey"/>
    <s v="E"/>
    <x v="53"/>
    <x v="12"/>
    <s v="CE"/>
    <x v="0"/>
    <s v="Jordan is taking a selfie with Casey"/>
    <s v="and the room is kind of dark"/>
    <s v="they"/>
    <s v="blue"/>
    <s v="square"/>
    <s v="they're standing in a blue square"/>
    <s v="but the picture is coming out ok"/>
    <x v="80"/>
    <s v="they_blue_square"/>
    <s v="S39_end"/>
    <s v="she/her 1"/>
    <s v="ST3"/>
    <s v="she/her 2"/>
    <s v="ST1"/>
    <s v="he/him 1"/>
    <s v="HT3"/>
    <s v="they/them 1"/>
    <s v="HT2"/>
    <s v="blue"/>
    <s v="square"/>
    <s v="blue"/>
    <s v="triangle"/>
    <s v="green"/>
    <s v="triangle"/>
    <s v="green"/>
    <s v="square"/>
  </r>
  <r>
    <x v="3"/>
    <x v="0"/>
    <s v="CR80"/>
    <s v="L04_CR80_S40"/>
    <x v="5"/>
    <s v="ST2"/>
    <s v="Jordan"/>
    <s v="C"/>
    <s v="he/him 2"/>
    <s v="HT1"/>
    <s v="Casey"/>
    <s v="E"/>
    <x v="32"/>
    <x v="12"/>
    <s v="CE"/>
    <x v="1"/>
    <s v="Casey is bringing a coffee to Jordan"/>
    <s v="since it's very early in the morning"/>
    <s v="they"/>
    <s v="green"/>
    <s v="triangle"/>
    <s v="they're standing in a green triangle"/>
    <s v="and it looks like it's almost 6am"/>
    <x v="77"/>
    <s v="they_green_triangle"/>
    <s v="S40_end"/>
    <s v="she/her 1"/>
    <s v="ST3"/>
    <s v="she/her 2"/>
    <s v="ST1"/>
    <s v="he/him 1"/>
    <s v="HT3"/>
    <s v="they/them 1"/>
    <s v="HT2"/>
    <s v="green"/>
    <s v="triangle"/>
    <s v="green"/>
    <s v="square"/>
    <s v="blue"/>
    <s v="square"/>
    <s v="blue"/>
    <s v="triangle"/>
  </r>
  <r>
    <x v="3"/>
    <x v="0"/>
    <s v="CR81"/>
    <s v="L04_CR81_S46"/>
    <x v="4"/>
    <s v="HT2"/>
    <s v="Sam"/>
    <s v="B"/>
    <s v="she/her 1"/>
    <s v="ST3"/>
    <s v="Jaime"/>
    <s v="F"/>
    <x v="21"/>
    <x v="7"/>
    <s v="BF"/>
    <x v="0"/>
    <s v="Sam is giving flowers to Jaime"/>
    <s v="after the show is over"/>
    <s v="they"/>
    <s v="red"/>
    <s v="square"/>
    <s v="they're standing in a red square"/>
    <s v="and all the performers were talented"/>
    <x v="28"/>
    <s v="they_red_square"/>
    <s v="S46_end"/>
    <s v="he/him 1"/>
    <s v="HT3"/>
    <s v="he/him 2"/>
    <s v="HT1"/>
    <s v="she/her 2"/>
    <s v="ST1"/>
    <s v="they/them 2"/>
    <s v="ST2"/>
    <s v="red"/>
    <s v="square"/>
    <s v="red"/>
    <s v="triangle"/>
    <s v="yellow"/>
    <s v="triangle"/>
    <s v="yellow"/>
    <s v="square"/>
  </r>
  <r>
    <x v="3"/>
    <x v="0"/>
    <s v="CR82"/>
    <s v="L04_CR82_S46"/>
    <x v="4"/>
    <s v="HT2"/>
    <s v="Sam"/>
    <s v="B"/>
    <s v="she/her 1"/>
    <s v="ST3"/>
    <s v="Jaime"/>
    <s v="F"/>
    <x v="21"/>
    <x v="7"/>
    <s v="BF"/>
    <x v="1"/>
    <s v="Jaime is giving flowers to Sam"/>
    <s v="after the show is over"/>
    <s v="they"/>
    <s v="yellow"/>
    <s v="triangle"/>
    <s v="they're standing in a yellow triangle"/>
    <s v="and all the performers were talented"/>
    <x v="93"/>
    <s v="they_yellow_triangle"/>
    <s v="S46_end"/>
    <s v="he/him 1"/>
    <s v="HT3"/>
    <s v="he/him 2"/>
    <s v="HT1"/>
    <s v="she/her 2"/>
    <s v="ST1"/>
    <s v="they/them 2"/>
    <s v="ST2"/>
    <s v="yellow"/>
    <s v="triangle"/>
    <s v="yellow"/>
    <s v="square"/>
    <s v="red"/>
    <s v="square"/>
    <s v="red"/>
    <s v="triangle"/>
  </r>
  <r>
    <x v="3"/>
    <x v="0"/>
    <s v="CR83"/>
    <s v="L04_CR83_S50"/>
    <x v="4"/>
    <s v="HT2"/>
    <s v="Sam"/>
    <s v="B"/>
    <s v="she/her 1"/>
    <s v="ST3"/>
    <s v="Jaime"/>
    <s v="F"/>
    <x v="22"/>
    <x v="7"/>
    <s v="BF"/>
    <x v="0"/>
    <s v="Sam is throwing the ball to Jaime"/>
    <s v="while the dog is getting excited"/>
    <s v="they"/>
    <s v="green"/>
    <s v="square"/>
    <s v="they're standing in a green square"/>
    <s v="and the dog caught the ball instead"/>
    <x v="74"/>
    <s v="they_green_square"/>
    <s v="S50_end"/>
    <s v="he/him 1"/>
    <s v="HT3"/>
    <s v="he/him 2"/>
    <s v="HT1"/>
    <s v="she/her 2"/>
    <s v="ST1"/>
    <s v="they/them 2"/>
    <s v="ST2"/>
    <s v="green"/>
    <s v="square"/>
    <s v="green"/>
    <s v="triangle"/>
    <s v="blue"/>
    <s v="triangle"/>
    <s v="blue"/>
    <s v="square"/>
  </r>
  <r>
    <x v="3"/>
    <x v="0"/>
    <s v="CR84"/>
    <s v="L04_CR84_S47"/>
    <x v="4"/>
    <s v="HT2"/>
    <s v="Sam"/>
    <s v="B"/>
    <s v="she/her 1"/>
    <s v="ST3"/>
    <s v="Jaime"/>
    <s v="F"/>
    <x v="23"/>
    <x v="7"/>
    <s v="BF"/>
    <x v="1"/>
    <s v="Jaime is driving away from Sam"/>
    <s v="while the sun is starting to set"/>
    <s v="they"/>
    <s v="blue"/>
    <s v="triangle"/>
    <s v="they're standing in a blue triangle"/>
    <s v="and it looks like it's a long drive home"/>
    <x v="31"/>
    <s v="they_blue_triangle"/>
    <s v="S47_end"/>
    <s v="he/him 1"/>
    <s v="HT3"/>
    <s v="he/him 2"/>
    <s v="HT1"/>
    <s v="she/her 2"/>
    <s v="ST1"/>
    <s v="they/them 2"/>
    <s v="ST2"/>
    <s v="blue"/>
    <s v="triangle"/>
    <s v="blue"/>
    <s v="square"/>
    <s v="green"/>
    <s v="square"/>
    <s v="green"/>
    <s v="triangle"/>
  </r>
  <r>
    <x v="3"/>
    <x v="0"/>
    <s v="CR85"/>
    <s v="L04_CR85_S01"/>
    <x v="4"/>
    <s v="HT2"/>
    <s v="Sam"/>
    <s v="B"/>
    <s v="she/her 2"/>
    <s v="ST1"/>
    <s v="Alex"/>
    <s v="A"/>
    <x v="6"/>
    <x v="25"/>
    <s v="AB"/>
    <x v="0"/>
    <e v="#N/A"/>
    <e v="#N/A"/>
    <s v="they"/>
    <s v="yellow"/>
    <s v="square"/>
    <s v="they're standing in a yellow square"/>
    <e v="#N/A"/>
    <x v="147"/>
    <s v="they_yellow_square"/>
    <s v="S01_end"/>
    <s v="he/him 1"/>
    <s v="HT3"/>
    <s v="he/him 2"/>
    <s v="HT1"/>
    <s v="she/her 1"/>
    <s v="ST3"/>
    <s v="they/them 2"/>
    <s v="ST2"/>
    <s v="yellow"/>
    <s v="square"/>
    <s v="yellow"/>
    <s v="triangle"/>
    <s v="red"/>
    <s v="triangle"/>
    <s v="red"/>
    <s v="square"/>
  </r>
  <r>
    <x v="3"/>
    <x v="0"/>
    <s v="CR86"/>
    <s v="L04_CR86_S05"/>
    <x v="4"/>
    <s v="HT2"/>
    <s v="Sam"/>
    <s v="B"/>
    <s v="she/her 2"/>
    <s v="ST1"/>
    <s v="Alex"/>
    <s v="A"/>
    <x v="7"/>
    <x v="25"/>
    <s v="AB"/>
    <x v="1"/>
    <e v="#N/A"/>
    <e v="#N/A"/>
    <s v="they"/>
    <s v="red"/>
    <s v="triangle"/>
    <s v="they're standing in a red triangle"/>
    <e v="#N/A"/>
    <x v="145"/>
    <s v="they_red_triangle"/>
    <s v="S05_end"/>
    <s v="he/him 1"/>
    <s v="HT3"/>
    <s v="he/him 2"/>
    <s v="HT1"/>
    <s v="she/her 1"/>
    <s v="ST3"/>
    <s v="they/them 2"/>
    <s v="ST2"/>
    <s v="red"/>
    <s v="triangle"/>
    <s v="red"/>
    <s v="square"/>
    <s v="yellow"/>
    <s v="square"/>
    <s v="yellow"/>
    <s v="triangle"/>
  </r>
  <r>
    <x v="3"/>
    <x v="0"/>
    <s v="CR87"/>
    <s v="L04_CR87_S02"/>
    <x v="4"/>
    <s v="HT2"/>
    <s v="Sam"/>
    <s v="B"/>
    <s v="she/her 2"/>
    <s v="ST1"/>
    <s v="Alex"/>
    <s v="A"/>
    <x v="8"/>
    <x v="25"/>
    <s v="AB"/>
    <x v="0"/>
    <e v="#N/A"/>
    <e v="#N/A"/>
    <s v="they"/>
    <s v="blue"/>
    <s v="square"/>
    <s v="they're standing in a blue square"/>
    <e v="#N/A"/>
    <x v="117"/>
    <s v="they_blue_square"/>
    <s v="S02_end"/>
    <s v="he/him 1"/>
    <s v="HT3"/>
    <s v="he/him 2"/>
    <s v="HT1"/>
    <s v="she/her 1"/>
    <s v="ST3"/>
    <s v="they/them 2"/>
    <s v="ST2"/>
    <s v="blue"/>
    <s v="square"/>
    <s v="blue"/>
    <s v="triangle"/>
    <s v="green"/>
    <s v="triangle"/>
    <s v="green"/>
    <s v="square"/>
  </r>
  <r>
    <x v="3"/>
    <x v="0"/>
    <s v="CR88"/>
    <s v="L04_CR88_S02"/>
    <x v="4"/>
    <s v="HT2"/>
    <s v="Sam"/>
    <s v="B"/>
    <s v="she/her 2"/>
    <s v="ST1"/>
    <s v="Alex"/>
    <s v="A"/>
    <x v="8"/>
    <x v="25"/>
    <s v="AB"/>
    <x v="1"/>
    <e v="#N/A"/>
    <e v="#N/A"/>
    <s v="they"/>
    <s v="green"/>
    <s v="triangle"/>
    <s v="they're standing in a green triangle"/>
    <e v="#N/A"/>
    <x v="118"/>
    <s v="they_green_triangle"/>
    <s v="S02_end"/>
    <s v="he/him 1"/>
    <s v="HT3"/>
    <s v="he/him 2"/>
    <s v="HT1"/>
    <s v="she/her 1"/>
    <s v="ST3"/>
    <s v="they/them 2"/>
    <s v="ST2"/>
    <s v="green"/>
    <s v="triangle"/>
    <s v="green"/>
    <s v="square"/>
    <s v="blue"/>
    <s v="square"/>
    <s v="blue"/>
    <s v="triangle"/>
  </r>
  <r>
    <x v="3"/>
    <x v="0"/>
    <s v="CR89"/>
    <s v="L04_CR89_S41"/>
    <x v="5"/>
    <s v="ST2"/>
    <s v="Jordan"/>
    <s v="C"/>
    <s v="she/her 1"/>
    <s v="ST3"/>
    <s v="Jaime"/>
    <s v="F"/>
    <x v="35"/>
    <x v="13"/>
    <s v="CF"/>
    <x v="0"/>
    <s v="Jordan is reading to Jaime"/>
    <s v="and the story is almost over"/>
    <s v="they"/>
    <s v="red"/>
    <s v="square"/>
    <s v="they're standing in a red square"/>
    <s v="and it sounds like the story is a new favorite"/>
    <x v="50"/>
    <s v="they_red_square"/>
    <s v="S41_end"/>
    <s v="he/him 1"/>
    <s v="HT3"/>
    <s v="he/him 2"/>
    <s v="HT1"/>
    <s v="she/her 2"/>
    <s v="ST1"/>
    <s v="they/them 1"/>
    <s v="HT2"/>
    <s v="red"/>
    <s v="square"/>
    <s v="red"/>
    <s v="triangle"/>
    <s v="yellow"/>
    <s v="triangle"/>
    <s v="yellow"/>
    <s v="square"/>
  </r>
  <r>
    <x v="3"/>
    <x v="0"/>
    <s v="CR90"/>
    <s v="L04_CR90_S45"/>
    <x v="5"/>
    <s v="ST2"/>
    <s v="Jordan"/>
    <s v="C"/>
    <s v="she/her 1"/>
    <s v="ST3"/>
    <s v="Jaime"/>
    <s v="F"/>
    <x v="37"/>
    <x v="13"/>
    <s v="CF"/>
    <x v="1"/>
    <s v="Jaime is explaining the game to Jordan"/>
    <s v="since it's kind of complicated"/>
    <s v="they"/>
    <s v="yellow"/>
    <s v="triangle"/>
    <s v="they're standing in a yellow triangle"/>
    <s v="and it looks like the game will be fun"/>
    <x v="53"/>
    <s v="they_yellow_triangle"/>
    <s v="S45_end"/>
    <s v="he/him 1"/>
    <s v="HT3"/>
    <s v="he/him 2"/>
    <s v="HT1"/>
    <s v="she/her 2"/>
    <s v="ST1"/>
    <s v="they/them 1"/>
    <s v="HT2"/>
    <s v="yellow"/>
    <s v="triangle"/>
    <s v="yellow"/>
    <s v="square"/>
    <s v="red"/>
    <s v="square"/>
    <s v="red"/>
    <s v="triangle"/>
  </r>
  <r>
    <x v="3"/>
    <x v="0"/>
    <s v="CR91"/>
    <s v="L04_CR91_S42"/>
    <x v="5"/>
    <s v="ST2"/>
    <s v="Jordan"/>
    <s v="C"/>
    <s v="she/her 1"/>
    <s v="ST3"/>
    <s v="Jaime"/>
    <s v="F"/>
    <x v="36"/>
    <x v="13"/>
    <s v="CF"/>
    <x v="0"/>
    <s v="Jordan is sending a text to Jaime"/>
    <s v="as the battery is about to die"/>
    <s v="they"/>
    <s v="green"/>
    <s v="square"/>
    <s v="they're standing in a green square"/>
    <s v="but it looks like the text still sent"/>
    <x v="52"/>
    <s v="they_green_square"/>
    <s v="S42_end"/>
    <s v="he/him 1"/>
    <s v="HT3"/>
    <s v="he/him 2"/>
    <s v="HT1"/>
    <s v="she/her 2"/>
    <s v="ST1"/>
    <s v="they/them 1"/>
    <s v="HT2"/>
    <s v="green"/>
    <s v="square"/>
    <s v="green"/>
    <s v="triangle"/>
    <s v="blue"/>
    <s v="triangle"/>
    <s v="blue"/>
    <s v="square"/>
  </r>
  <r>
    <x v="3"/>
    <x v="0"/>
    <s v="CR92"/>
    <s v="L04_CR92_S42"/>
    <x v="5"/>
    <s v="ST2"/>
    <s v="Jordan"/>
    <s v="C"/>
    <s v="she/her 1"/>
    <s v="ST3"/>
    <s v="Jaime"/>
    <s v="F"/>
    <x v="36"/>
    <x v="13"/>
    <s v="CF"/>
    <x v="1"/>
    <s v="Jaime is sending a text to Jordan"/>
    <s v="as the battery is about to die"/>
    <s v="they"/>
    <s v="blue"/>
    <s v="triangle"/>
    <s v="they're standing in a blue triangle"/>
    <s v="but it looks like the text still sent"/>
    <x v="95"/>
    <s v="they_blue_triangle"/>
    <s v="S42_end"/>
    <s v="he/him 1"/>
    <s v="HT3"/>
    <s v="he/him 2"/>
    <s v="HT1"/>
    <s v="she/her 2"/>
    <s v="ST1"/>
    <s v="they/them 1"/>
    <s v="HT2"/>
    <s v="blue"/>
    <s v="triangle"/>
    <s v="blue"/>
    <s v="square"/>
    <s v="green"/>
    <s v="square"/>
    <s v="green"/>
    <s v="triangle"/>
  </r>
  <r>
    <x v="3"/>
    <x v="0"/>
    <s v="CR93"/>
    <s v="L04_CR93_S11"/>
    <x v="5"/>
    <s v="ST2"/>
    <s v="Jordan"/>
    <s v="C"/>
    <s v="she/her 2"/>
    <s v="ST1"/>
    <s v="Alex"/>
    <s v="A"/>
    <x v="1"/>
    <x v="8"/>
    <s v="AC"/>
    <x v="0"/>
    <s v="Alex is singing to Jordan"/>
    <s v="and there's a big disco ball overhead"/>
    <s v="they"/>
    <s v="yellow"/>
    <s v="square"/>
    <s v="they're standing in a yellow square"/>
    <s v="and all the colored lights look fun"/>
    <x v="1"/>
    <s v="they_yellow_square"/>
    <s v="S11_end"/>
    <s v="he/him 1"/>
    <s v="HT3"/>
    <s v="he/him 2"/>
    <s v="HT1"/>
    <s v="she/her 1"/>
    <s v="ST3"/>
    <s v="they/them 1"/>
    <s v="HT2"/>
    <s v="yellow"/>
    <s v="square"/>
    <s v="yellow"/>
    <s v="triangle"/>
    <s v="red"/>
    <s v="triangle"/>
    <s v="red"/>
    <s v="square"/>
  </r>
  <r>
    <x v="3"/>
    <x v="0"/>
    <s v="CR94"/>
    <s v="L04_CR94_S11"/>
    <x v="5"/>
    <s v="ST2"/>
    <s v="Jordan"/>
    <s v="C"/>
    <s v="she/her 2"/>
    <s v="ST1"/>
    <s v="Alex"/>
    <s v="A"/>
    <x v="1"/>
    <x v="8"/>
    <s v="AC"/>
    <x v="1"/>
    <s v="Jordan is singing to Alex"/>
    <s v="and there's a big disco ball overhead"/>
    <s v="they"/>
    <s v="red"/>
    <s v="triangle"/>
    <s v="they're standing in a red triangle"/>
    <s v="and all the colored lights look fun"/>
    <x v="99"/>
    <s v="they_red_triangle"/>
    <s v="S11_end"/>
    <s v="he/him 1"/>
    <s v="HT3"/>
    <s v="he/him 2"/>
    <s v="HT1"/>
    <s v="she/her 1"/>
    <s v="ST3"/>
    <s v="they/them 1"/>
    <s v="HT2"/>
    <s v="red"/>
    <s v="triangle"/>
    <s v="red"/>
    <s v="square"/>
    <s v="yellow"/>
    <s v="square"/>
    <s v="yellow"/>
    <s v="triangle"/>
  </r>
  <r>
    <x v="3"/>
    <x v="0"/>
    <s v="CR95"/>
    <s v="L04_CR95_S15"/>
    <x v="5"/>
    <s v="ST2"/>
    <s v="Jordan"/>
    <s v="C"/>
    <s v="she/her 2"/>
    <s v="ST1"/>
    <s v="Alex"/>
    <s v="A"/>
    <x v="0"/>
    <x v="8"/>
    <s v="AC"/>
    <x v="0"/>
    <s v="Alex is looking at Jordan"/>
    <s v="as the train whistle is blowing loudly"/>
    <s v="they"/>
    <s v="blue"/>
    <s v="square"/>
    <s v="they're standing in a blue square"/>
    <s v="but the whistle is too loud to hear anything"/>
    <x v="131"/>
    <s v="they_blue_square"/>
    <s v="S15_end"/>
    <s v="he/him 1"/>
    <s v="HT3"/>
    <s v="he/him 2"/>
    <s v="HT1"/>
    <s v="she/her 1"/>
    <s v="ST3"/>
    <s v="they/them 1"/>
    <s v="HT2"/>
    <s v="blue"/>
    <s v="square"/>
    <s v="blue"/>
    <s v="triangle"/>
    <s v="green"/>
    <s v="triangle"/>
    <s v="green"/>
    <s v="square"/>
  </r>
  <r>
    <x v="3"/>
    <x v="0"/>
    <s v="CR96"/>
    <s v="L04_CR96_S12"/>
    <x v="5"/>
    <s v="ST2"/>
    <s v="Jordan"/>
    <s v="C"/>
    <s v="she/her 2"/>
    <s v="ST1"/>
    <s v="Alex"/>
    <s v="A"/>
    <x v="2"/>
    <x v="8"/>
    <s v="AC"/>
    <x v="1"/>
    <s v="Jordan is showing a happy birthday sign to Alex"/>
    <s v="while some balloons are floating up to the ceiling "/>
    <s v="they"/>
    <s v="green"/>
    <s v="triangle"/>
    <s v="they're standing in a green triangle"/>
    <s v="and it looks like the party is starting"/>
    <x v="2"/>
    <s v="they_green_triangle"/>
    <s v="S12_end"/>
    <s v="he/him 1"/>
    <s v="HT3"/>
    <s v="he/him 2"/>
    <s v="HT1"/>
    <s v="she/her 1"/>
    <s v="ST3"/>
    <s v="they/them 1"/>
    <s v="HT2"/>
    <s v="green"/>
    <s v="triangle"/>
    <s v="green"/>
    <s v="square"/>
    <s v="blue"/>
    <s v="square"/>
    <s v="blue"/>
    <s v="triangle"/>
  </r>
  <r>
    <x v="3"/>
    <x v="1"/>
    <s v="FD01"/>
    <s v="L04_FD01_S29"/>
    <x v="0"/>
    <s v="HT3"/>
    <s v="Taylor"/>
    <s v="D"/>
    <s v="they/them 1"/>
    <s v="HT2"/>
    <s v="Sam"/>
    <s v="B"/>
    <x v="31"/>
    <x v="11"/>
    <s v="BD"/>
    <x v="0"/>
    <s v="Sam is playing basketball with Taylor"/>
    <s v="as the scoreboard shows the time winding down"/>
    <s v="he"/>
    <s v="yellow"/>
    <s v="triangle"/>
    <s v="he's standing in a yellow triangle"/>
    <s v="and the game appears to be one-sided"/>
    <x v="44"/>
    <s v="he_yellow_triangle"/>
    <s v="S29_end"/>
    <s v="he/him 2"/>
    <s v="HT1"/>
    <s v="she/her 1"/>
    <s v="ST3"/>
    <s v="she/her 2"/>
    <s v="ST1"/>
    <s v="they/them 2"/>
    <s v="ST2"/>
    <s v="blue"/>
    <s v="square"/>
    <s v="blue"/>
    <s v="triangle"/>
    <s v="red"/>
    <s v="triangle"/>
    <s v="red"/>
    <s v="triangle"/>
  </r>
  <r>
    <x v="3"/>
    <x v="1"/>
    <s v="FD02"/>
    <s v="L04_FD02_S08"/>
    <x v="0"/>
    <s v="HT3"/>
    <s v="Taylor"/>
    <s v="D"/>
    <s v="they/them 2"/>
    <s v="ST2"/>
    <s v="Jordan"/>
    <s v="C"/>
    <x v="48"/>
    <x v="26"/>
    <s v="CD"/>
    <x v="1"/>
    <s v="Taylor is taking a picture of Jordan"/>
    <s v="next to the Eiffel Tower"/>
    <s v="he"/>
    <s v="red"/>
    <s v="square"/>
    <s v="he's standing in a red square"/>
    <s v="and the tower is lit up at night"/>
    <x v="111"/>
    <s v="he_red_square"/>
    <s v="S08_end"/>
    <s v="he/him 2"/>
    <s v="HT1"/>
    <s v="she/her 1"/>
    <s v="ST3"/>
    <s v="she/her 2"/>
    <s v="ST1"/>
    <s v="they/them 1"/>
    <s v="HT2"/>
    <s v="green"/>
    <s v="triangle"/>
    <s v="green"/>
    <s v="square"/>
    <s v="yellow"/>
    <s v="square"/>
    <s v="yellow"/>
    <s v="square"/>
  </r>
  <r>
    <x v="3"/>
    <x v="1"/>
    <s v="FD03"/>
    <s v="L04_FD03_S54"/>
    <x v="1"/>
    <s v="HT1"/>
    <s v="Casey"/>
    <s v="E"/>
    <s v="she/her 1"/>
    <s v="ST3"/>
    <s v="Jaime"/>
    <s v="F"/>
    <x v="55"/>
    <x v="27"/>
    <s v="EF"/>
    <x v="0"/>
    <s v="Casey is opening the door for Jaime"/>
    <s v="as the keys rattle in the lock"/>
    <s v="he"/>
    <s v="blue"/>
    <s v="triangle"/>
    <s v="he's standing in a blue triangle"/>
    <s v="and no one else is in the house"/>
    <x v="148"/>
    <s v="he_blue_triangle"/>
    <s v="S54_end"/>
    <s v="he/him 1"/>
    <s v="HT3"/>
    <s v="she/her 2"/>
    <s v="ST1"/>
    <s v="they/them 1"/>
    <s v="HT2"/>
    <s v="they/them 2"/>
    <s v="ST2"/>
    <s v="green"/>
    <s v="square"/>
    <s v="green"/>
    <s v="triangle"/>
    <s v="red"/>
    <s v="triangle"/>
    <s v="red"/>
    <s v="triangle"/>
  </r>
  <r>
    <x v="3"/>
    <x v="1"/>
    <s v="FD04"/>
    <s v="L04_FD04_S37"/>
    <x v="1"/>
    <s v="HT1"/>
    <s v="Casey"/>
    <s v="E"/>
    <s v="they/them 2"/>
    <s v="ST2"/>
    <s v="Jordan"/>
    <s v="C"/>
    <x v="34"/>
    <x v="20"/>
    <s v="CE"/>
    <x v="1"/>
    <s v="Casey is looking for Jordan"/>
    <s v="and it looks like it's about to rain "/>
    <s v="he"/>
    <s v="green"/>
    <s v="square"/>
    <s v="he's standing in a green square"/>
    <s v="and it's past time to get inside"/>
    <x v="48"/>
    <s v="he_green_square"/>
    <s v="S37_end"/>
    <s v="he/him 1"/>
    <s v="HT3"/>
    <s v="she/her 1"/>
    <s v="ST3"/>
    <s v="she/her 2"/>
    <s v="ST1"/>
    <s v="they/them 1"/>
    <s v="HT2"/>
    <s v="blue"/>
    <s v="triangle"/>
    <s v="blue"/>
    <s v="square"/>
    <s v="red"/>
    <s v="square"/>
    <s v="red"/>
    <s v="square"/>
  </r>
  <r>
    <x v="3"/>
    <x v="1"/>
    <s v="FD05"/>
    <s v="L04_FD05_S49"/>
    <x v="2"/>
    <s v="ST3"/>
    <s v="Jaime"/>
    <s v="F"/>
    <s v="they/them 1"/>
    <s v="HT2"/>
    <s v="Sam"/>
    <s v="B"/>
    <x v="51"/>
    <x v="19"/>
    <s v="BF"/>
    <x v="0"/>
    <s v="Sam is whispering to Jaime"/>
    <s v="as the movie is starting"/>
    <s v="she"/>
    <s v="blue"/>
    <s v="triangle"/>
    <s v="she's standing in a blue triangle"/>
    <s v="and everyone is quieting down"/>
    <x v="75"/>
    <s v="she_blue_triangle"/>
    <s v="S49_end"/>
    <s v="he/him 1"/>
    <s v="HT3"/>
    <s v="he/him 2"/>
    <s v="HT1"/>
    <s v="she/her 2"/>
    <s v="ST1"/>
    <s v="they/them 2"/>
    <s v="ST2"/>
    <s v="red"/>
    <s v="square"/>
    <s v="red"/>
    <s v="triangle"/>
    <s v="yellow"/>
    <s v="triangle"/>
    <s v="yellow"/>
    <s v="triangle"/>
  </r>
  <r>
    <x v="3"/>
    <x v="1"/>
    <s v="FD06"/>
    <s v="L04_FD06_S44"/>
    <x v="2"/>
    <s v="ST3"/>
    <s v="Jaime"/>
    <s v="F"/>
    <s v="they/them 2"/>
    <s v="ST2"/>
    <s v="Jordan"/>
    <s v="C"/>
    <x v="57"/>
    <x v="22"/>
    <s v="CF"/>
    <x v="1"/>
    <s v="Jaime is showing a picture to Jordan"/>
    <s v="while the dog is coming over"/>
    <s v="she"/>
    <s v="green"/>
    <s v="square"/>
    <s v="she's standing in a green square"/>
    <s v="and the dog is just as cute as in the picture"/>
    <x v="87"/>
    <s v="she_green_square"/>
    <s v="S44_end"/>
    <s v="he/him 1"/>
    <s v="HT3"/>
    <s v="he/him 2"/>
    <s v="HT1"/>
    <s v="she/her 2"/>
    <s v="ST1"/>
    <s v="they/them 1"/>
    <s v="HT2"/>
    <s v="yellow"/>
    <s v="triangle"/>
    <s v="yellow"/>
    <s v="square"/>
    <s v="red"/>
    <s v="square"/>
    <s v="red"/>
    <s v="square"/>
  </r>
  <r>
    <x v="3"/>
    <x v="1"/>
    <s v="FD07"/>
    <s v="L04_FD07_S14"/>
    <x v="3"/>
    <s v="ST1"/>
    <s v="Alex"/>
    <s v="A"/>
    <s v="they/them 2"/>
    <s v="ST2"/>
    <s v="Jordan"/>
    <s v="C"/>
    <x v="25"/>
    <x v="0"/>
    <s v="AC"/>
    <x v="0"/>
    <s v="Alex is racing toward Jordan"/>
    <s v="while a house is burning down"/>
    <s v="she"/>
    <s v="red"/>
    <s v="triangle"/>
    <s v="she's standing in a red triangle"/>
    <s v="and it sounds like the fire truck is coming"/>
    <x v="34"/>
    <s v="she_red_triangle"/>
    <s v="S14_end"/>
    <s v="he/him 1"/>
    <s v="HT3"/>
    <s v="he/him 2"/>
    <s v="HT1"/>
    <s v="she/her 1"/>
    <s v="ST3"/>
    <s v="they/them 1"/>
    <s v="HT2"/>
    <s v="yellow"/>
    <s v="square"/>
    <s v="yellow"/>
    <s v="triangle"/>
    <s v="green"/>
    <s v="triangle"/>
    <s v="green"/>
    <s v="triangle"/>
  </r>
  <r>
    <x v="3"/>
    <x v="1"/>
    <s v="FD08"/>
    <s v="L04_FD08_S03"/>
    <x v="3"/>
    <s v="ST1"/>
    <s v="Alex"/>
    <s v="A"/>
    <s v="they/them 1"/>
    <s v="HT2"/>
    <s v="Sam"/>
    <s v="B"/>
    <x v="26"/>
    <x v="28"/>
    <s v="AB"/>
    <x v="1"/>
    <e v="#N/A"/>
    <e v="#N/A"/>
    <s v="she"/>
    <s v="yellow"/>
    <s v="square"/>
    <s v="she's standing in a yellow square"/>
    <e v="#N/A"/>
    <x v="128"/>
    <s v="she_yellow_square"/>
    <s v="S03_end"/>
    <s v="he/him 1"/>
    <s v="HT3"/>
    <s v="he/him 2"/>
    <s v="HT1"/>
    <s v="she/her 1"/>
    <s v="ST3"/>
    <s v="they/them 2"/>
    <s v="ST2"/>
    <s v="red"/>
    <s v="triangle"/>
    <s v="red"/>
    <s v="square"/>
    <s v="green"/>
    <s v="square"/>
    <s v="green"/>
    <s v="square"/>
  </r>
  <r>
    <x v="3"/>
    <x v="1"/>
    <s v="FD09"/>
    <s v="L04_FD09_S01"/>
    <x v="4"/>
    <s v="HT2"/>
    <s v="Sam"/>
    <s v="B"/>
    <s v="she/her 2"/>
    <s v="ST1"/>
    <s v="Alex"/>
    <s v="A"/>
    <x v="6"/>
    <x v="25"/>
    <s v="AB"/>
    <x v="0"/>
    <e v="#N/A"/>
    <e v="#N/A"/>
    <s v="they"/>
    <s v="yellow"/>
    <s v="triangle"/>
    <s v="they're standing in a yellow triangle"/>
    <e v="#N/A"/>
    <x v="147"/>
    <s v="they_yellow_triangle"/>
    <s v="S01_end"/>
    <s v="he/him 1"/>
    <s v="HT3"/>
    <s v="he/him 2"/>
    <s v="HT1"/>
    <s v="she/her 1"/>
    <s v="ST3"/>
    <s v="they/them 2"/>
    <s v="ST2"/>
    <s v="blue"/>
    <s v="square"/>
    <s v="blue"/>
    <s v="triangle"/>
    <s v="red"/>
    <s v="triangle"/>
    <s v="red"/>
    <s v="triangle"/>
  </r>
  <r>
    <x v="3"/>
    <x v="1"/>
    <s v="FD10"/>
    <s v="L04_FD10_S39"/>
    <x v="5"/>
    <s v="ST2"/>
    <s v="Jordan"/>
    <s v="C"/>
    <s v="he/him 2"/>
    <s v="HT1"/>
    <s v="Casey"/>
    <s v="E"/>
    <x v="53"/>
    <x v="12"/>
    <s v="CE"/>
    <x v="1"/>
    <s v="Casey is taking a selfie with Jordan"/>
    <s v="and the room is kind of dark"/>
    <s v="they"/>
    <s v="green"/>
    <s v="square"/>
    <s v="they're standing in a green square"/>
    <s v="but the picture is coming out ok"/>
    <x v="79"/>
    <s v="they_green_square"/>
    <s v="S39_end"/>
    <s v="he/him 1"/>
    <s v="HT3"/>
    <s v="she/her 1"/>
    <s v="ST3"/>
    <s v="she/her 2"/>
    <s v="ST1"/>
    <s v="they/them 1"/>
    <s v="HT2"/>
    <s v="red"/>
    <s v="triangle"/>
    <s v="red"/>
    <s v="square"/>
    <s v="yellow"/>
    <s v="square"/>
    <s v="yellow"/>
    <s v="square"/>
  </r>
  <r>
    <x v="3"/>
    <x v="2"/>
    <s v="FP01"/>
    <s v="L04_FP01_S57"/>
    <x v="0"/>
    <s v="HT3"/>
    <s v="Taylor"/>
    <s v="D"/>
    <s v="she/her 1"/>
    <s v="ST3"/>
    <s v="Jaime"/>
    <s v="F"/>
    <x v="43"/>
    <x v="15"/>
    <s v="DF"/>
    <x v="0"/>
    <s v="Taylor is giving directions to Jaime"/>
    <s v="and the traffic is starting to clear"/>
    <s v="they"/>
    <s v="red"/>
    <s v="square"/>
    <s v="they're standing in a red square"/>
    <s v="and it looks like the rest of the trip will be easy"/>
    <x v="60"/>
    <s v="they_red_square"/>
    <s v="S57_end"/>
    <s v="he/him 2"/>
    <s v="HT1"/>
    <s v="she/her 2"/>
    <s v="ST1"/>
    <s v="they/them 1"/>
    <s v="HT2"/>
    <s v="they/them 2"/>
    <s v="ST2"/>
    <s v="red"/>
    <s v="square"/>
    <s v="red"/>
    <s v="triangle"/>
    <s v="yellow"/>
    <s v="triangle"/>
    <s v="yellow"/>
    <s v="square"/>
  </r>
  <r>
    <x v="3"/>
    <x v="2"/>
    <s v="FP02"/>
    <s v="L04_FP02_S24"/>
    <x v="1"/>
    <s v="HT1"/>
    <s v="Casey"/>
    <s v="E"/>
    <s v="she/her 2"/>
    <s v="ST1"/>
    <s v="Alex"/>
    <s v="A"/>
    <x v="45"/>
    <x v="16"/>
    <s v="AE"/>
    <x v="1"/>
    <s v="Casey is skiing with Alex"/>
    <s v="and snow is falling from the sky"/>
    <s v="they"/>
    <s v="yellow"/>
    <s v="triangle"/>
    <s v="they're standing in a yellow triangle"/>
    <s v="and it looks like everyone might be cold"/>
    <x v="65"/>
    <s v="they_yellow_triangle"/>
    <s v="S24_end"/>
    <s v="he/him 1"/>
    <s v="HT3"/>
    <s v="she/her 1"/>
    <s v="ST3"/>
    <s v="they/them 1"/>
    <s v="HT2"/>
    <s v="they/them 2"/>
    <s v="ST2"/>
    <s v="yellow"/>
    <s v="triangle"/>
    <s v="yellow"/>
    <s v="square"/>
    <s v="green"/>
    <s v="square"/>
    <s v="green"/>
    <s v="triangle"/>
  </r>
  <r>
    <x v="3"/>
    <x v="2"/>
    <s v="FP03"/>
    <s v="L04_FP03_S59"/>
    <x v="2"/>
    <s v="ST3"/>
    <s v="Jaime"/>
    <s v="F"/>
    <s v="he/him 1"/>
    <s v="HT3"/>
    <s v="Taylor"/>
    <s v="D"/>
    <x v="59"/>
    <x v="23"/>
    <s v="DF"/>
    <x v="0"/>
    <s v="Taylor is taking notes for Jaime"/>
    <s v="under the fluorescent lights"/>
    <s v="they"/>
    <s v="green"/>
    <s v="square"/>
    <s v="they're standing in a green square"/>
    <s v="and it looks like the meeting is almost finished"/>
    <x v="90"/>
    <s v="they_green_square"/>
    <s v="S59_end"/>
    <s v="he/him 2"/>
    <s v="HT1"/>
    <s v="she/her 2"/>
    <s v="ST1"/>
    <s v="they/them 1"/>
    <s v="HT2"/>
    <s v="they/them 2"/>
    <s v="ST2"/>
    <s v="green"/>
    <s v="square"/>
    <s v="green"/>
    <s v="triangle"/>
    <s v="blue"/>
    <s v="triangle"/>
    <s v="blue"/>
    <s v="square"/>
  </r>
  <r>
    <x v="3"/>
    <x v="2"/>
    <s v="FP04"/>
    <s v="L04_FP04_S22"/>
    <x v="3"/>
    <s v="ST1"/>
    <s v="Alex"/>
    <s v="A"/>
    <s v="he/him 2"/>
    <s v="HT1"/>
    <s v="Casey"/>
    <s v="E"/>
    <x v="14"/>
    <x v="4"/>
    <s v="AE"/>
    <x v="1"/>
    <s v="Casey is filming a video for Alex"/>
    <s v="as clouds start to cover up the sun"/>
    <s v="they"/>
    <s v="blue"/>
    <s v="triangle"/>
    <s v="they're standing in a blue triangle"/>
    <s v="but it looks like it might start to rain soon"/>
    <x v="19"/>
    <s v="they_blue_triangle"/>
    <s v="S22_end"/>
    <s v="he/him 1"/>
    <s v="HT3"/>
    <s v="she/her 1"/>
    <s v="ST3"/>
    <s v="they/them 1"/>
    <s v="HT2"/>
    <s v="they/them 2"/>
    <s v="ST2"/>
    <s v="blue"/>
    <s v="triangle"/>
    <s v="blue"/>
    <s v="square"/>
    <s v="red"/>
    <s v="square"/>
    <s v="red"/>
    <s v="triangle"/>
  </r>
  <r>
    <x v="3"/>
    <x v="2"/>
    <s v="FP05"/>
    <s v="L04_FP05_S47"/>
    <x v="4"/>
    <s v="HT2"/>
    <s v="Sam"/>
    <s v="B"/>
    <s v="she/her 1"/>
    <s v="ST3"/>
    <s v="Jaime"/>
    <s v="F"/>
    <x v="23"/>
    <x v="7"/>
    <s v="BF"/>
    <x v="0"/>
    <s v="Sam is driving away from Jaime"/>
    <s v="while the sun is starting to set"/>
    <s v="he"/>
    <s v="red"/>
    <s v="square"/>
    <s v="he's standing in a red square"/>
    <s v="and it looks like it's a long drive home"/>
    <x v="30"/>
    <s v="he_red_square"/>
    <s v="S47_end"/>
    <s v="he/him 1"/>
    <s v="HT3"/>
    <s v="he/him 2"/>
    <s v="HT1"/>
    <s v="she/her 2"/>
    <s v="ST1"/>
    <s v="they/them 2"/>
    <s v="ST2"/>
    <s v="red"/>
    <s v="square"/>
    <s v="red"/>
    <s v="triangle"/>
    <s v="yellow"/>
    <s v="triangle"/>
    <s v="yellow"/>
    <s v="square"/>
  </r>
  <r>
    <x v="3"/>
    <x v="2"/>
    <s v="FP06"/>
    <s v="L04_FP06_S31"/>
    <x v="4"/>
    <s v="HT2"/>
    <s v="Sam"/>
    <s v="B"/>
    <s v="he/him 2"/>
    <s v="HT1"/>
    <s v="Casey"/>
    <s v="E"/>
    <x v="19"/>
    <x v="6"/>
    <s v="BE"/>
    <x v="1"/>
    <s v="Casey is practicing soccer with Sam"/>
    <s v="as a bird flies overhead"/>
    <s v="she"/>
    <s v="yellow"/>
    <s v="triangle"/>
    <s v="she's standing in a yellow triangle"/>
    <s v="and it looks like the ball just missed the net"/>
    <x v="25"/>
    <s v="she_yellow_triangle"/>
    <s v="S31_end"/>
    <s v="he/him 1"/>
    <s v="HT3"/>
    <s v="she/her 1"/>
    <s v="ST3"/>
    <s v="she/her 2"/>
    <s v="ST1"/>
    <s v="they/them 1"/>
    <s v="HT2"/>
    <s v="yellow"/>
    <s v="triangle"/>
    <s v="yellow"/>
    <s v="square"/>
    <s v="green"/>
    <s v="square"/>
    <s v="green"/>
    <s v="triangle"/>
  </r>
  <r>
    <x v="3"/>
    <x v="2"/>
    <s v="FP07"/>
    <s v="L04_FP07_S12"/>
    <x v="5"/>
    <s v="ST2"/>
    <s v="Jordan"/>
    <s v="C"/>
    <s v="she/her 2"/>
    <s v="ST1"/>
    <s v="Alex"/>
    <s v="A"/>
    <x v="2"/>
    <x v="8"/>
    <s v="AC"/>
    <x v="0"/>
    <s v="Alex is showing a happy birthday sign to Jordan"/>
    <s v="while some balloons are floating up to the ceiling "/>
    <s v="he"/>
    <s v="green"/>
    <s v="square"/>
    <s v="he's standing in a green square"/>
    <s v="and it looks like the party is starting"/>
    <x v="3"/>
    <s v="he_green_square"/>
    <s v="S12_end"/>
    <s v="he/him 1"/>
    <s v="HT3"/>
    <s v="he/him 2"/>
    <s v="HT1"/>
    <s v="she/her 1"/>
    <s v="ST3"/>
    <s v="they/them 1"/>
    <s v="HT2"/>
    <s v="green"/>
    <s v="square"/>
    <s v="green"/>
    <s v="triangle"/>
    <s v="blue"/>
    <s v="triangle"/>
    <s v="blue"/>
    <s v="square"/>
  </r>
  <r>
    <x v="3"/>
    <x v="2"/>
    <s v="FP08"/>
    <s v="L04_FP08_S06"/>
    <x v="5"/>
    <s v="ST2"/>
    <s v="Jordan"/>
    <s v="C"/>
    <s v="he/him 1"/>
    <s v="HT3"/>
    <s v="Taylor"/>
    <s v="D"/>
    <x v="16"/>
    <x v="24"/>
    <s v="CD"/>
    <x v="1"/>
    <s v="Taylor is bringing some mail to Jordan"/>
    <s v="as a violent storm is beginning"/>
    <s v="she"/>
    <s v="blue"/>
    <s v="triangle"/>
    <s v="she's standing in a blue triangle"/>
    <s v="and it looks like a bad day to go outside"/>
    <x v="120"/>
    <s v="she_blue_triangle"/>
    <s v="S06_end"/>
    <s v="he/him 2"/>
    <s v="HT1"/>
    <s v="she/her 1"/>
    <s v="ST3"/>
    <s v="she/her 2"/>
    <s v="ST1"/>
    <s v="they/them 1"/>
    <s v="HT2"/>
    <s v="blue"/>
    <s v="triangle"/>
    <s v="blue"/>
    <s v="square"/>
    <s v="red"/>
    <s v="square"/>
    <s v="red"/>
    <s v="triangle"/>
  </r>
  <r>
    <x v="3"/>
    <x v="3"/>
    <s v="PR01"/>
    <s v="L04_PR01_S18"/>
    <x v="0"/>
    <s v="HT3"/>
    <s v="Taylor"/>
    <s v="D"/>
    <s v="she/her 2"/>
    <s v="ST1"/>
    <s v="Alex"/>
    <s v="A"/>
    <x v="28"/>
    <x v="10"/>
    <s v="AD"/>
    <x v="1"/>
    <s v="Taylor is rollerblading towards Alex"/>
    <s v="while several birds fly overhead"/>
    <s v="he"/>
    <s v="yellow"/>
    <s v="triangle"/>
    <s v="he's standing in a yellow triangle"/>
    <s v="but it looks very easy to fall down"/>
    <x v="39"/>
    <s v="he_yellow_triangle"/>
    <s v="S18_end"/>
    <s v="he/him 2"/>
    <s v="HT1"/>
    <s v="she/her 1"/>
    <s v="ST3"/>
    <s v="they/them 1"/>
    <s v="HT2"/>
    <s v="they/them 2"/>
    <s v="ST2"/>
    <s v="yellow"/>
    <s v="triangle"/>
    <s v="yellow"/>
    <s v="square"/>
    <s v="green"/>
    <s v="square"/>
    <s v="green"/>
    <s v="triangle"/>
  </r>
  <r>
    <x v="3"/>
    <x v="3"/>
    <s v="PR02"/>
    <s v="L04_PR02_S33"/>
    <x v="1"/>
    <s v="HT1"/>
    <s v="Casey"/>
    <s v="E"/>
    <s v="they/them 1"/>
    <s v="HT2"/>
    <s v="Sam"/>
    <s v="B"/>
    <x v="46"/>
    <x v="17"/>
    <s v="BE"/>
    <x v="0"/>
    <s v="Sam is calling Casey"/>
    <s v="while a cat is walking by"/>
    <s v="he"/>
    <s v="red"/>
    <s v="square"/>
    <s v="he's standing in a red square"/>
    <s v="and it looks like the cat is very friendly"/>
    <x v="66"/>
    <s v="he_red_square"/>
    <s v="S33_end"/>
    <s v="he/him 1"/>
    <s v="HT3"/>
    <s v="she/her 1"/>
    <s v="ST3"/>
    <s v="she/her 2"/>
    <s v="ST1"/>
    <s v="they/them 2"/>
    <s v="ST2"/>
    <s v="green"/>
    <s v="triangle"/>
    <s v="green"/>
    <s v="square"/>
    <s v="blue"/>
    <s v="triangle"/>
    <s v="blue"/>
    <s v="square"/>
  </r>
  <r>
    <x v="3"/>
    <x v="3"/>
    <s v="PR03"/>
    <s v="L04_PR03_S52"/>
    <x v="2"/>
    <s v="ST3"/>
    <s v="Jaime"/>
    <s v="F"/>
    <s v="he/him 2"/>
    <s v="HT1"/>
    <s v="Casey"/>
    <s v="E"/>
    <x v="40"/>
    <x v="29"/>
    <s v="EF"/>
    <x v="1"/>
    <s v="Jaime is passing a blanket to Casey"/>
    <s v="because the room is cold"/>
    <s v="she"/>
    <s v="blue"/>
    <s v="triangle"/>
    <s v="she's standing in a blue triangle"/>
    <s v="and everyone is comfortable now"/>
    <x v="135"/>
    <s v="she_blue_triangle"/>
    <s v="S52_end"/>
    <s v="he/him 1"/>
    <s v="HT3"/>
    <s v="she/her 2"/>
    <s v="ST1"/>
    <s v="they/them 1"/>
    <s v="HT2"/>
    <s v="they/them 2"/>
    <s v="ST2"/>
    <s v="blue"/>
    <s v="triangle"/>
    <s v="blue"/>
    <s v="square"/>
    <s v="yellow"/>
    <s v="square"/>
    <s v="yellow"/>
    <s v="triangle"/>
  </r>
  <r>
    <x v="3"/>
    <x v="3"/>
    <s v="PR04"/>
    <s v="L04_PR04_S16"/>
    <x v="3"/>
    <s v="ST1"/>
    <s v="Alex"/>
    <s v="A"/>
    <s v="he/him 1"/>
    <s v="HT3"/>
    <s v="Taylor"/>
    <s v="D"/>
    <x v="3"/>
    <x v="1"/>
    <s v="AD"/>
    <x v="0"/>
    <s v="Alex is skateboarding toward Taylor"/>
    <s v="as a car is speeding down the road"/>
    <s v="she"/>
    <s v="green"/>
    <s v="square"/>
    <s v="she's standing in a green square"/>
    <s v="and it looks like there might be an accident"/>
    <x v="4"/>
    <s v="she_green_square"/>
    <s v="S16_end"/>
    <s v="he/him 2"/>
    <s v="HT1"/>
    <s v="she/her 1"/>
    <s v="ST3"/>
    <s v="they/them 1"/>
    <s v="HT2"/>
    <s v="they/them 2"/>
    <s v="ST2"/>
    <s v="red"/>
    <s v="triangle"/>
    <s v="red"/>
    <s v="square"/>
    <s v="red"/>
    <s v="triangle"/>
    <s v="red"/>
    <s v="square"/>
  </r>
  <r>
    <x v="3"/>
    <x v="3"/>
    <s v="PR05"/>
    <s v="L04_PR05_S27"/>
    <x v="4"/>
    <s v="HT2"/>
    <s v="Sam"/>
    <s v="B"/>
    <s v="he/him 1"/>
    <s v="HT3"/>
    <s v="Taylor"/>
    <s v="D"/>
    <x v="11"/>
    <x v="3"/>
    <s v="BD"/>
    <x v="1"/>
    <s v="Taylor is walking with Sam"/>
    <s v="and the clock is about to ring 3 o'clock"/>
    <s v="they"/>
    <s v="green"/>
    <s v="triangle"/>
    <s v="they're standing in a green triangle"/>
    <s v="and it seems like class will be starting soon"/>
    <x v="15"/>
    <s v="they_green_triangle"/>
    <s v="S27_end"/>
    <s v="he/him 2"/>
    <s v="HT1"/>
    <s v="she/her 1"/>
    <s v="ST3"/>
    <s v="she/her 2"/>
    <s v="ST1"/>
    <s v="they/them 2"/>
    <s v="ST2"/>
    <s v="green"/>
    <s v="triangle"/>
    <s v="green"/>
    <s v="square"/>
    <s v="blue"/>
    <s v="square"/>
    <s v="blue"/>
    <s v="triangle"/>
  </r>
  <r>
    <x v="3"/>
    <x v="3"/>
    <s v="PR06"/>
    <s v="L04_PR06_S41"/>
    <x v="5"/>
    <s v="ST2"/>
    <s v="Jordan"/>
    <s v="C"/>
    <s v="she/her 1"/>
    <s v="ST3"/>
    <s v="Jaime"/>
    <s v="F"/>
    <x v="35"/>
    <x v="13"/>
    <s v="CF"/>
    <x v="0"/>
    <s v="Jordan is reading to Jaime"/>
    <s v="and the story is almost over"/>
    <s v="they"/>
    <s v="yellow"/>
    <s v="square"/>
    <s v="they're standing in a yellow square"/>
    <s v="and it sounds like the story is a new favorite"/>
    <x v="50"/>
    <s v="they_yellow_square"/>
    <s v="S41_end"/>
    <s v="he/him 1"/>
    <s v="HT3"/>
    <s v="he/him 2"/>
    <s v="HT1"/>
    <s v="she/her 2"/>
    <s v="ST1"/>
    <s v="they/them 1"/>
    <s v="HT2"/>
    <s v="yellow"/>
    <s v="square"/>
    <s v="yellow"/>
    <s v="triangle"/>
    <s v="red"/>
    <s v="triangle"/>
    <s v="red"/>
    <s v="square"/>
  </r>
  <r>
    <x v="4"/>
    <x v="0"/>
    <s v="CR01"/>
    <s v="L05_CR01_S23"/>
    <x v="0"/>
    <s v="HT2"/>
    <s v="Casey"/>
    <s v="E"/>
    <s v="she/her 1"/>
    <s v="ST2"/>
    <s v="Alex"/>
    <s v="A"/>
    <x v="44"/>
    <x v="16"/>
    <s v="AE"/>
    <x v="0"/>
    <s v="Alex is talking to Casey"/>
    <s v="while a spotlight is shining overhead"/>
    <s v="he"/>
    <s v="red"/>
    <s v="square"/>
    <s v="he's standing in a red square"/>
    <s v="and it looks like rehearsal just started"/>
    <x v="62"/>
    <s v="he_red_square"/>
    <s v="S23_end"/>
    <s v="they/them 1"/>
    <s v="HT1"/>
    <s v="they/them 2"/>
    <s v="ST1"/>
    <s v="she/her 2"/>
    <s v="ST3"/>
    <s v="he/him 2"/>
    <s v="HT3"/>
    <s v="red"/>
    <s v="square"/>
    <s v="red"/>
    <s v="triangle"/>
    <s v="yellow"/>
    <s v="triangle"/>
    <s v="yellow"/>
    <s v="square"/>
  </r>
  <r>
    <x v="4"/>
    <x v="0"/>
    <s v="CR02"/>
    <s v="L05_CR02_S23"/>
    <x v="0"/>
    <s v="HT2"/>
    <s v="Casey"/>
    <s v="E"/>
    <s v="she/her 1"/>
    <s v="ST2"/>
    <s v="Alex"/>
    <s v="A"/>
    <x v="44"/>
    <x v="16"/>
    <s v="AE"/>
    <x v="1"/>
    <s v="Casey is talking to Alex"/>
    <s v="while a spotlight is shining overhead"/>
    <s v="he"/>
    <s v="yellow"/>
    <s v="triangle"/>
    <s v="he's standing in a yellow triangle"/>
    <s v="and it looks like rehearsal just started"/>
    <x v="108"/>
    <s v="he_yellow_triangle"/>
    <s v="S23_end"/>
    <s v="they/them 1"/>
    <s v="HT1"/>
    <s v="they/them 2"/>
    <s v="ST1"/>
    <s v="she/her 2"/>
    <s v="ST3"/>
    <s v="he/him 2"/>
    <s v="HT3"/>
    <s v="yellow"/>
    <s v="triangle"/>
    <s v="yellow"/>
    <s v="square"/>
    <s v="red"/>
    <s v="square"/>
    <s v="red"/>
    <s v="triangle"/>
  </r>
  <r>
    <x v="4"/>
    <x v="0"/>
    <s v="CR03"/>
    <s v="L05_CR03_S25"/>
    <x v="0"/>
    <s v="HT2"/>
    <s v="Casey"/>
    <s v="E"/>
    <s v="she/her 1"/>
    <s v="ST2"/>
    <s v="Alex"/>
    <s v="A"/>
    <x v="13"/>
    <x v="16"/>
    <s v="AE"/>
    <x v="0"/>
    <s v="Alex is dancing with Casey"/>
    <s v="while a pinata is hanging overhead"/>
    <s v="he"/>
    <s v="green"/>
    <s v="square"/>
    <s v="he's standing in a green square"/>
    <s v="and everyone at the party is having fun"/>
    <x v="17"/>
    <s v="he_green_square"/>
    <s v="S25_end"/>
    <s v="they/them 1"/>
    <s v="HT1"/>
    <s v="they/them 2"/>
    <s v="ST1"/>
    <s v="she/her 2"/>
    <s v="ST3"/>
    <s v="he/him 2"/>
    <s v="HT3"/>
    <s v="green"/>
    <s v="square"/>
    <s v="green"/>
    <s v="triangle"/>
    <s v="blue"/>
    <s v="triangle"/>
    <s v="blue"/>
    <s v="square"/>
  </r>
  <r>
    <x v="4"/>
    <x v="0"/>
    <s v="CR04"/>
    <s v="L05_CR04_S24"/>
    <x v="0"/>
    <s v="HT2"/>
    <s v="Casey"/>
    <s v="E"/>
    <s v="she/her 1"/>
    <s v="ST2"/>
    <s v="Alex"/>
    <s v="A"/>
    <x v="45"/>
    <x v="16"/>
    <s v="AE"/>
    <x v="1"/>
    <s v="Casey is skiing with Alex"/>
    <s v="and snow is falling from the sky"/>
    <s v="he"/>
    <s v="blue"/>
    <s v="triangle"/>
    <s v="he's standing in a blue triangle"/>
    <s v="and it looks like everyone might be cold"/>
    <x v="65"/>
    <s v="he_blue_triangle"/>
    <s v="S24_end"/>
    <s v="they/them 1"/>
    <s v="HT1"/>
    <s v="they/them 2"/>
    <s v="ST1"/>
    <s v="she/her 2"/>
    <s v="ST3"/>
    <s v="he/him 2"/>
    <s v="HT3"/>
    <s v="blue"/>
    <s v="triangle"/>
    <s v="blue"/>
    <s v="square"/>
    <s v="green"/>
    <s v="square"/>
    <s v="green"/>
    <s v="triangle"/>
  </r>
  <r>
    <x v="4"/>
    <x v="0"/>
    <s v="CR05"/>
    <s v="L05_CR05_S33"/>
    <x v="0"/>
    <s v="HT2"/>
    <s v="Casey"/>
    <s v="E"/>
    <s v="she/her 2"/>
    <s v="ST3"/>
    <s v="Sam"/>
    <s v="B"/>
    <x v="46"/>
    <x v="17"/>
    <s v="BE"/>
    <x v="0"/>
    <s v="Sam is calling Casey"/>
    <s v="while a cat is walking by"/>
    <s v="he"/>
    <s v="yellow"/>
    <s v="square"/>
    <s v="he's standing in a yellow square"/>
    <s v="and it looks like the cat is very friendly"/>
    <x v="66"/>
    <s v="he_yellow_square"/>
    <s v="S33_end"/>
    <s v="they/them 1"/>
    <s v="HT1"/>
    <s v="they/them 2"/>
    <s v="ST1"/>
    <s v="she/her 1"/>
    <s v="ST2"/>
    <s v="he/him 2"/>
    <s v="HT3"/>
    <s v="yellow"/>
    <s v="square"/>
    <s v="yellow"/>
    <s v="triangle"/>
    <s v="red"/>
    <s v="triangle"/>
    <s v="red"/>
    <s v="square"/>
  </r>
  <r>
    <x v="4"/>
    <x v="0"/>
    <s v="CR06"/>
    <s v="L05_CR06_S33"/>
    <x v="0"/>
    <s v="HT2"/>
    <s v="Casey"/>
    <s v="E"/>
    <s v="she/her 2"/>
    <s v="ST3"/>
    <s v="Sam"/>
    <s v="B"/>
    <x v="46"/>
    <x v="17"/>
    <s v="BE"/>
    <x v="1"/>
    <s v="Casey is calling Sam"/>
    <s v="while a cat is walking by"/>
    <s v="he"/>
    <s v="red"/>
    <s v="triangle"/>
    <s v="he's standing in a red triangle"/>
    <s v="and it looks like the cat is very friendly"/>
    <x v="103"/>
    <s v="he_red_triangle"/>
    <s v="S33_end"/>
    <s v="they/them 1"/>
    <s v="HT1"/>
    <s v="they/them 2"/>
    <s v="ST1"/>
    <s v="she/her 1"/>
    <s v="ST2"/>
    <s v="he/him 2"/>
    <s v="HT3"/>
    <s v="red"/>
    <s v="triangle"/>
    <s v="red"/>
    <s v="square"/>
    <s v="yellow"/>
    <s v="square"/>
    <s v="yellow"/>
    <s v="triangle"/>
  </r>
  <r>
    <x v="4"/>
    <x v="0"/>
    <s v="CR07"/>
    <s v="L05_CR07_S34"/>
    <x v="0"/>
    <s v="HT2"/>
    <s v="Casey"/>
    <s v="E"/>
    <s v="she/her 2"/>
    <s v="ST3"/>
    <s v="Sam"/>
    <s v="B"/>
    <x v="47"/>
    <x v="17"/>
    <s v="BE"/>
    <x v="0"/>
    <s v="Sam is buying a gift for Casey"/>
    <s v="but it is almost lunchtime"/>
    <s v="he"/>
    <s v="blue"/>
    <s v="square"/>
    <s v="he's standing in a blue square"/>
    <s v="and there might not be a chance to buy the gift today"/>
    <x v="67"/>
    <s v="he_blue_square"/>
    <s v="S34_end"/>
    <s v="they/them 1"/>
    <s v="HT1"/>
    <s v="they/them 2"/>
    <s v="ST1"/>
    <s v="she/her 1"/>
    <s v="ST2"/>
    <s v="he/him 2"/>
    <s v="HT3"/>
    <s v="blue"/>
    <s v="square"/>
    <s v="blue"/>
    <s v="triangle"/>
    <s v="green"/>
    <s v="triangle"/>
    <s v="green"/>
    <s v="square"/>
  </r>
  <r>
    <x v="4"/>
    <x v="0"/>
    <s v="CR08"/>
    <s v="L05_CR08_S35"/>
    <x v="0"/>
    <s v="HT2"/>
    <s v="Casey"/>
    <s v="E"/>
    <s v="she/her 2"/>
    <s v="ST3"/>
    <s v="Sam"/>
    <s v="B"/>
    <x v="18"/>
    <x v="17"/>
    <s v="BE"/>
    <x v="1"/>
    <s v="Casey is swimming towards Sam"/>
    <s v="and a goose is swimming nearby"/>
    <s v="he"/>
    <s v="green"/>
    <s v="triangle"/>
    <s v="he's standing in a green triangle"/>
    <s v="and it is a beautiful sunny day"/>
    <x v="24"/>
    <s v="he_green_triangle"/>
    <s v="S35_end"/>
    <s v="they/them 1"/>
    <s v="HT1"/>
    <s v="they/them 2"/>
    <s v="ST1"/>
    <s v="she/her 1"/>
    <s v="ST2"/>
    <s v="he/him 2"/>
    <s v="HT3"/>
    <s v="green"/>
    <s v="triangle"/>
    <s v="green"/>
    <s v="square"/>
    <s v="blue"/>
    <s v="square"/>
    <s v="blue"/>
    <s v="triangle"/>
  </r>
  <r>
    <x v="4"/>
    <x v="0"/>
    <s v="CR09"/>
    <s v="L05_CR09_S06"/>
    <x v="1"/>
    <s v="HT3"/>
    <s v="Jaime"/>
    <s v="F"/>
    <s v="she/her 1"/>
    <s v="ST2"/>
    <s v="Alex"/>
    <s v="A"/>
    <x v="16"/>
    <x v="18"/>
    <s v="AF"/>
    <x v="0"/>
    <s v="Alex is bringing some mail to Jaime"/>
    <s v="as a violent storm is beginning"/>
    <s v="he"/>
    <s v="red"/>
    <s v="square"/>
    <s v="he's standing in a red square"/>
    <s v="and it looks like a bad day to go outside"/>
    <x v="21"/>
    <s v="he_red_square"/>
    <s v="S06_end"/>
    <s v="they/them 1"/>
    <s v="HT1"/>
    <s v="they/them 2"/>
    <s v="ST1"/>
    <s v="she/her 2"/>
    <s v="ST3"/>
    <s v="he/him 1"/>
    <s v="HT2"/>
    <s v="red"/>
    <s v="square"/>
    <s v="red"/>
    <s v="triangle"/>
    <s v="yellow"/>
    <s v="triangle"/>
    <s v="yellow"/>
    <s v="square"/>
  </r>
  <r>
    <x v="4"/>
    <x v="0"/>
    <s v="CR10"/>
    <s v="L05_CR10_S06"/>
    <x v="1"/>
    <s v="HT3"/>
    <s v="Jaime"/>
    <s v="F"/>
    <s v="she/her 1"/>
    <s v="ST2"/>
    <s v="Alex"/>
    <s v="A"/>
    <x v="16"/>
    <x v="18"/>
    <s v="AF"/>
    <x v="1"/>
    <s v="Jaime is bringing some mail to Alex"/>
    <s v="as a violent storm is beginning"/>
    <s v="he"/>
    <s v="yellow"/>
    <s v="triangle"/>
    <s v="he's standing in a yellow triangle"/>
    <s v="and it looks like a bad day to go outside"/>
    <x v="144"/>
    <s v="he_yellow_triangle"/>
    <s v="S06_end"/>
    <s v="they/them 1"/>
    <s v="HT1"/>
    <s v="they/them 2"/>
    <s v="ST1"/>
    <s v="she/her 2"/>
    <s v="ST3"/>
    <s v="he/him 1"/>
    <s v="HT2"/>
    <s v="yellow"/>
    <s v="triangle"/>
    <s v="yellow"/>
    <s v="square"/>
    <s v="red"/>
    <s v="square"/>
    <s v="red"/>
    <s v="triangle"/>
  </r>
  <r>
    <x v="4"/>
    <x v="0"/>
    <s v="CR11"/>
    <s v="L05_CR11_S07"/>
    <x v="1"/>
    <s v="HT3"/>
    <s v="Jaime"/>
    <s v="F"/>
    <s v="she/her 1"/>
    <s v="ST2"/>
    <s v="Alex"/>
    <s v="A"/>
    <x v="17"/>
    <x v="18"/>
    <s v="AF"/>
    <x v="0"/>
    <s v="Alex is doing a dance for Jaime"/>
    <s v="while the music is blasting out of a record player"/>
    <s v="he"/>
    <s v="green"/>
    <s v="square"/>
    <s v="he's standing in a green square"/>
    <s v="and the chandelier is shaking from all the noise"/>
    <x v="23"/>
    <s v="he_green_square"/>
    <s v="S07_end"/>
    <s v="they/them 1"/>
    <s v="HT1"/>
    <s v="they/them 2"/>
    <s v="ST1"/>
    <s v="she/her 2"/>
    <s v="ST3"/>
    <s v="he/him 1"/>
    <s v="HT2"/>
    <s v="green"/>
    <s v="square"/>
    <s v="green"/>
    <s v="triangle"/>
    <s v="blue"/>
    <s v="triangle"/>
    <s v="blue"/>
    <s v="square"/>
  </r>
  <r>
    <x v="4"/>
    <x v="0"/>
    <s v="CR12"/>
    <s v="L05_CR12_S10"/>
    <x v="1"/>
    <s v="HT3"/>
    <s v="Jaime"/>
    <s v="F"/>
    <s v="she/her 1"/>
    <s v="ST2"/>
    <s v="Alex"/>
    <s v="A"/>
    <x v="15"/>
    <x v="18"/>
    <s v="AF"/>
    <x v="1"/>
    <s v="Jaime is floating over to Alex"/>
    <s v="while an airplane is flying overhead"/>
    <s v="he"/>
    <s v="blue"/>
    <s v="triangle"/>
    <s v="he's standing in a blue triangle"/>
    <s v="and it looks like everyone needs more sunscreen"/>
    <x v="20"/>
    <s v="he_blue_triangle"/>
    <s v="S10_end"/>
    <s v="they/them 1"/>
    <s v="HT1"/>
    <s v="they/them 2"/>
    <s v="ST1"/>
    <s v="she/her 2"/>
    <s v="ST3"/>
    <s v="he/him 1"/>
    <s v="HT2"/>
    <s v="blue"/>
    <s v="triangle"/>
    <s v="blue"/>
    <s v="square"/>
    <s v="green"/>
    <s v="square"/>
    <s v="green"/>
    <s v="triangle"/>
  </r>
  <r>
    <x v="4"/>
    <x v="0"/>
    <s v="CR13"/>
    <s v="L05_CR13_S48"/>
    <x v="1"/>
    <s v="HT3"/>
    <s v="Jaime"/>
    <s v="F"/>
    <s v="she/her 2"/>
    <s v="ST3"/>
    <s v="Sam"/>
    <s v="B"/>
    <x v="50"/>
    <x v="19"/>
    <s v="BF"/>
    <x v="0"/>
    <s v="Sam is playing a video game with Jaime"/>
    <s v="and it's starting to get late"/>
    <s v="he"/>
    <s v="yellow"/>
    <s v="square"/>
    <s v="he's standing in a yellow square"/>
    <s v="but the final level hasn't been beaten yet"/>
    <x v="73"/>
    <s v="he_yellow_square"/>
    <s v="S48_end"/>
    <s v="they/them 1"/>
    <s v="HT1"/>
    <s v="they/them 2"/>
    <s v="ST1"/>
    <s v="she/her 1"/>
    <s v="ST2"/>
    <s v="he/him 1"/>
    <s v="HT2"/>
    <s v="yellow"/>
    <s v="square"/>
    <s v="yellow"/>
    <s v="triangle"/>
    <s v="red"/>
    <s v="triangle"/>
    <s v="red"/>
    <s v="square"/>
  </r>
  <r>
    <x v="4"/>
    <x v="0"/>
    <s v="CR14"/>
    <s v="L05_CR14_S50"/>
    <x v="1"/>
    <s v="HT3"/>
    <s v="Jaime"/>
    <s v="F"/>
    <s v="she/her 2"/>
    <s v="ST3"/>
    <s v="Sam"/>
    <s v="B"/>
    <x v="22"/>
    <x v="19"/>
    <s v="BF"/>
    <x v="1"/>
    <s v="Jaime is throwing the ball to Sam"/>
    <s v="while the dog is getting excited"/>
    <s v="he"/>
    <s v="red"/>
    <s v="triangle"/>
    <s v="he's standing in a red triangle"/>
    <s v="and the dog caught the ball instead"/>
    <x v="74"/>
    <s v="he_red_triangle"/>
    <s v="S50_end"/>
    <s v="they/them 1"/>
    <s v="HT1"/>
    <s v="they/them 2"/>
    <s v="ST1"/>
    <s v="she/her 1"/>
    <s v="ST2"/>
    <s v="he/him 1"/>
    <s v="HT2"/>
    <s v="red"/>
    <s v="triangle"/>
    <s v="red"/>
    <s v="square"/>
    <s v="yellow"/>
    <s v="square"/>
    <s v="yellow"/>
    <s v="triangle"/>
  </r>
  <r>
    <x v="4"/>
    <x v="0"/>
    <s v="CR15"/>
    <s v="L05_CR15_S49"/>
    <x v="1"/>
    <s v="HT3"/>
    <s v="Jaime"/>
    <s v="F"/>
    <s v="she/her 2"/>
    <s v="ST3"/>
    <s v="Sam"/>
    <s v="B"/>
    <x v="51"/>
    <x v="19"/>
    <s v="BF"/>
    <x v="0"/>
    <s v="Sam is whispering to Jaime"/>
    <s v="as the movie is starting"/>
    <s v="he"/>
    <s v="blue"/>
    <s v="square"/>
    <s v="he's standing in a blue square"/>
    <s v="and everyone is quieting down"/>
    <x v="75"/>
    <s v="he_blue_square"/>
    <s v="S49_end"/>
    <s v="they/them 1"/>
    <s v="HT1"/>
    <s v="they/them 2"/>
    <s v="ST1"/>
    <s v="she/her 1"/>
    <s v="ST2"/>
    <s v="he/him 1"/>
    <s v="HT2"/>
    <s v="blue"/>
    <s v="square"/>
    <s v="blue"/>
    <s v="triangle"/>
    <s v="green"/>
    <s v="triangle"/>
    <s v="green"/>
    <s v="square"/>
  </r>
  <r>
    <x v="4"/>
    <x v="0"/>
    <s v="CR16"/>
    <s v="L05_CR16_S49"/>
    <x v="1"/>
    <s v="HT3"/>
    <s v="Jaime"/>
    <s v="F"/>
    <s v="she/her 2"/>
    <s v="ST3"/>
    <s v="Sam"/>
    <s v="B"/>
    <x v="51"/>
    <x v="19"/>
    <s v="BF"/>
    <x v="1"/>
    <s v="Jaime is whispering to Sam"/>
    <s v="as the movie is starting"/>
    <s v="he"/>
    <s v="green"/>
    <s v="triangle"/>
    <s v="he's standing in a green triangle"/>
    <s v="and everyone is quieting down"/>
    <x v="76"/>
    <s v="he_green_triangle"/>
    <s v="S49_end"/>
    <s v="they/them 1"/>
    <s v="HT1"/>
    <s v="they/them 2"/>
    <s v="ST1"/>
    <s v="she/her 1"/>
    <s v="ST2"/>
    <s v="he/him 1"/>
    <s v="HT2"/>
    <s v="green"/>
    <s v="triangle"/>
    <s v="green"/>
    <s v="square"/>
    <s v="blue"/>
    <s v="square"/>
    <s v="blue"/>
    <s v="triangle"/>
  </r>
  <r>
    <x v="4"/>
    <x v="0"/>
    <s v="CR17"/>
    <s v="L05_CR17_S40"/>
    <x v="0"/>
    <s v="HT2"/>
    <s v="Casey"/>
    <s v="E"/>
    <s v="they/them 1"/>
    <s v="HT1"/>
    <s v="Jordan"/>
    <s v="C"/>
    <x v="32"/>
    <x v="20"/>
    <s v="CE"/>
    <x v="0"/>
    <s v="Jordan is bringing a coffee to Casey"/>
    <s v="since it's very early in the morning"/>
    <s v="he"/>
    <s v="red"/>
    <s v="square"/>
    <s v="he's standing in a red square"/>
    <s v="and it looks like it's almost 6am"/>
    <x v="77"/>
    <s v="he_red_square"/>
    <s v="S40_end"/>
    <s v="she/her 1"/>
    <s v="ST2"/>
    <s v="she/her 2"/>
    <s v="ST3"/>
    <s v="they/them 2"/>
    <s v="ST1"/>
    <s v="he/him 2"/>
    <s v="HT3"/>
    <s v="red"/>
    <s v="square"/>
    <s v="red"/>
    <s v="triangle"/>
    <s v="yellow"/>
    <s v="triangle"/>
    <s v="yellow"/>
    <s v="square"/>
  </r>
  <r>
    <x v="4"/>
    <x v="0"/>
    <s v="CR18"/>
    <s v="L05_CR18_S38"/>
    <x v="0"/>
    <s v="HT2"/>
    <s v="Casey"/>
    <s v="E"/>
    <s v="they/them 1"/>
    <s v="HT1"/>
    <s v="Jordan"/>
    <s v="C"/>
    <x v="52"/>
    <x v="20"/>
    <s v="CE"/>
    <x v="1"/>
    <s v="Casey is exercising with Jordan"/>
    <s v="and the time is going by really fast"/>
    <s v="he"/>
    <s v="yellow"/>
    <s v="triangle"/>
    <s v="he's standing in a yellow triangle"/>
    <s v="but the gym is about to close"/>
    <x v="78"/>
    <s v="he_yellow_triangle"/>
    <s v="S38_end"/>
    <s v="she/her 1"/>
    <s v="ST2"/>
    <s v="she/her 2"/>
    <s v="ST3"/>
    <s v="they/them 2"/>
    <s v="ST1"/>
    <s v="he/him 2"/>
    <s v="HT3"/>
    <s v="yellow"/>
    <s v="triangle"/>
    <s v="yellow"/>
    <s v="square"/>
    <s v="red"/>
    <s v="square"/>
    <s v="red"/>
    <s v="triangle"/>
  </r>
  <r>
    <x v="4"/>
    <x v="0"/>
    <s v="CR19"/>
    <s v="L05_CR19_S39"/>
    <x v="0"/>
    <s v="HT2"/>
    <s v="Casey"/>
    <s v="E"/>
    <s v="they/them 1"/>
    <s v="HT1"/>
    <s v="Jordan"/>
    <s v="C"/>
    <x v="53"/>
    <x v="20"/>
    <s v="CE"/>
    <x v="0"/>
    <s v="Jordan is taking a selfie with Casey"/>
    <s v="and the room is kind of dark"/>
    <s v="he"/>
    <s v="green"/>
    <s v="square"/>
    <s v="he's standing in a green square"/>
    <s v="but the picture is coming out ok"/>
    <x v="79"/>
    <s v="he_green_square"/>
    <s v="S39_end"/>
    <s v="she/her 1"/>
    <s v="ST2"/>
    <s v="she/her 2"/>
    <s v="ST3"/>
    <s v="they/them 2"/>
    <s v="ST1"/>
    <s v="he/him 2"/>
    <s v="HT3"/>
    <s v="green"/>
    <s v="square"/>
    <s v="green"/>
    <s v="triangle"/>
    <s v="blue"/>
    <s v="triangle"/>
    <s v="blue"/>
    <s v="square"/>
  </r>
  <r>
    <x v="4"/>
    <x v="0"/>
    <s v="CR20"/>
    <s v="L05_CR20_S39"/>
    <x v="0"/>
    <s v="HT2"/>
    <s v="Casey"/>
    <s v="E"/>
    <s v="they/them 1"/>
    <s v="HT1"/>
    <s v="Jordan"/>
    <s v="C"/>
    <x v="53"/>
    <x v="20"/>
    <s v="CE"/>
    <x v="1"/>
    <s v="Casey is taking a selfie with Jordan"/>
    <s v="and the room is kind of dark"/>
    <s v="he"/>
    <s v="blue"/>
    <s v="triangle"/>
    <s v="he's standing in a blue triangle"/>
    <s v="but the picture is coming out ok"/>
    <x v="80"/>
    <s v="he_blue_triangle"/>
    <s v="S39_end"/>
    <s v="she/her 1"/>
    <s v="ST2"/>
    <s v="she/her 2"/>
    <s v="ST3"/>
    <s v="they/them 2"/>
    <s v="ST1"/>
    <s v="he/him 2"/>
    <s v="HT3"/>
    <s v="blue"/>
    <s v="triangle"/>
    <s v="blue"/>
    <s v="square"/>
    <s v="green"/>
    <s v="square"/>
    <s v="green"/>
    <s v="triangle"/>
  </r>
  <r>
    <x v="4"/>
    <x v="0"/>
    <s v="CR21"/>
    <s v="L05_CR21_S51"/>
    <x v="0"/>
    <s v="HT2"/>
    <s v="Casey"/>
    <s v="E"/>
    <s v="they/them 2"/>
    <s v="ST1"/>
    <s v="Taylor"/>
    <s v="D"/>
    <x v="39"/>
    <x v="21"/>
    <s v="DE"/>
    <x v="0"/>
    <s v="Taylor is starting a video call with Casey"/>
    <s v="but the connection is kind of slow"/>
    <s v="he"/>
    <s v="yellow"/>
    <s v="square"/>
    <s v="he's standing in a yellow square"/>
    <s v="and it's great to see each other "/>
    <x v="55"/>
    <s v="he_yellow_square"/>
    <s v="S51_end"/>
    <s v="she/her 1"/>
    <s v="ST2"/>
    <s v="she/her 2"/>
    <s v="ST3"/>
    <s v="they/them 1"/>
    <s v="HT1"/>
    <s v="he/him 2"/>
    <s v="HT3"/>
    <s v="yellow"/>
    <s v="square"/>
    <s v="yellow"/>
    <s v="triangle"/>
    <s v="red"/>
    <s v="triangle"/>
    <s v="red"/>
    <s v="square"/>
  </r>
  <r>
    <x v="4"/>
    <x v="0"/>
    <s v="CR22"/>
    <s v="L05_CR22_S55"/>
    <x v="0"/>
    <s v="HT2"/>
    <s v="Casey"/>
    <s v="E"/>
    <s v="they/them 2"/>
    <s v="ST1"/>
    <s v="Taylor"/>
    <s v="D"/>
    <x v="38"/>
    <x v="21"/>
    <s v="DE"/>
    <x v="1"/>
    <s v="Casey is holding a spot for Taylor"/>
    <s v="because the line is moving slowly"/>
    <s v="he"/>
    <s v="red"/>
    <s v="triangle"/>
    <s v="he's standing in a red triangle"/>
    <s v="and the day keeps getting hotter"/>
    <x v="54"/>
    <s v="he_red_triangle"/>
    <s v="S55_end"/>
    <s v="she/her 1"/>
    <s v="ST2"/>
    <s v="she/her 2"/>
    <s v="ST3"/>
    <s v="they/them 1"/>
    <s v="HT1"/>
    <s v="he/him 2"/>
    <s v="HT3"/>
    <s v="red"/>
    <s v="triangle"/>
    <s v="red"/>
    <s v="square"/>
    <s v="yellow"/>
    <s v="square"/>
    <s v="yellow"/>
    <s v="triangle"/>
  </r>
  <r>
    <x v="4"/>
    <x v="0"/>
    <s v="CR23"/>
    <s v="L05_CR23_S52"/>
    <x v="0"/>
    <s v="HT2"/>
    <s v="Casey"/>
    <s v="E"/>
    <s v="they/them 2"/>
    <s v="ST1"/>
    <s v="Taylor"/>
    <s v="D"/>
    <x v="40"/>
    <x v="21"/>
    <s v="DE"/>
    <x v="0"/>
    <s v="Taylor is passing a blanket to Casey"/>
    <s v="because the room is cold"/>
    <s v="he"/>
    <s v="blue"/>
    <s v="square"/>
    <s v="he's standing in a blue square"/>
    <s v="and everyone is comfortable now"/>
    <x v="57"/>
    <s v="he_blue_square"/>
    <s v="S52_end"/>
    <s v="she/her 1"/>
    <s v="ST2"/>
    <s v="she/her 2"/>
    <s v="ST3"/>
    <s v="they/them 1"/>
    <s v="HT1"/>
    <s v="he/him 2"/>
    <s v="HT3"/>
    <s v="blue"/>
    <s v="square"/>
    <s v="blue"/>
    <s v="triangle"/>
    <s v="green"/>
    <s v="triangle"/>
    <s v="green"/>
    <s v="square"/>
  </r>
  <r>
    <x v="4"/>
    <x v="0"/>
    <s v="CR24"/>
    <s v="L05_CR24_S52"/>
    <x v="0"/>
    <s v="HT2"/>
    <s v="Casey"/>
    <s v="E"/>
    <s v="they/them 2"/>
    <s v="ST1"/>
    <s v="Taylor"/>
    <s v="D"/>
    <x v="40"/>
    <x v="21"/>
    <s v="DE"/>
    <x v="1"/>
    <s v="Casey is passing a blanket to Taylor"/>
    <s v="because the room is cold"/>
    <s v="he"/>
    <s v="green"/>
    <s v="triangle"/>
    <s v="he's standing in a green triangle"/>
    <s v="and everyone is comfortable now"/>
    <x v="56"/>
    <s v="he_green_triangle"/>
    <s v="S52_end"/>
    <s v="she/her 1"/>
    <s v="ST2"/>
    <s v="she/her 2"/>
    <s v="ST3"/>
    <s v="they/them 1"/>
    <s v="HT1"/>
    <s v="he/him 2"/>
    <s v="HT3"/>
    <s v="green"/>
    <s v="triangle"/>
    <s v="green"/>
    <s v="square"/>
    <s v="blue"/>
    <s v="square"/>
    <s v="blue"/>
    <s v="triangle"/>
  </r>
  <r>
    <x v="4"/>
    <x v="0"/>
    <s v="CR25"/>
    <s v="L05_CR25_S43"/>
    <x v="1"/>
    <s v="HT3"/>
    <s v="Jaime"/>
    <s v="F"/>
    <s v="they/them 1"/>
    <s v="HT1"/>
    <s v="Jordan"/>
    <s v="C"/>
    <x v="56"/>
    <x v="22"/>
    <s v="CF"/>
    <x v="0"/>
    <s v="Jordan is getting a chair for Jaime"/>
    <s v="because the wait will be a while"/>
    <s v="he"/>
    <s v="red"/>
    <s v="square"/>
    <s v="he's standing in a red square"/>
    <s v="but it looks like the wait will be worth it"/>
    <x v="109"/>
    <s v="he_red_square"/>
    <s v="S43_end"/>
    <s v="she/her 1"/>
    <s v="ST2"/>
    <s v="she/her 2"/>
    <s v="ST3"/>
    <s v="they/them 2"/>
    <s v="ST1"/>
    <s v="he/him 1"/>
    <s v="HT2"/>
    <s v="red"/>
    <s v="square"/>
    <s v="red"/>
    <s v="triangle"/>
    <s v="yellow"/>
    <s v="triangle"/>
    <s v="yellow"/>
    <s v="square"/>
  </r>
  <r>
    <x v="4"/>
    <x v="0"/>
    <s v="CR26"/>
    <s v="L05_CR26_S45"/>
    <x v="1"/>
    <s v="HT3"/>
    <s v="Jaime"/>
    <s v="F"/>
    <s v="they/them 1"/>
    <s v="HT1"/>
    <s v="Jordan"/>
    <s v="C"/>
    <x v="37"/>
    <x v="22"/>
    <s v="CF"/>
    <x v="1"/>
    <s v="Jaime is explaining the game to Jordan"/>
    <s v="since it's kind of complicated"/>
    <s v="he"/>
    <s v="yellow"/>
    <s v="triangle"/>
    <s v="he's standing in a yellow triangle"/>
    <s v="and it looks like the game will be fun"/>
    <x v="119"/>
    <s v="he_yellow_triangle"/>
    <s v="S45_end"/>
    <s v="she/her 1"/>
    <s v="ST2"/>
    <s v="she/her 2"/>
    <s v="ST3"/>
    <s v="they/them 2"/>
    <s v="ST1"/>
    <s v="he/him 1"/>
    <s v="HT2"/>
    <s v="yellow"/>
    <s v="triangle"/>
    <s v="yellow"/>
    <s v="square"/>
    <s v="red"/>
    <s v="square"/>
    <s v="red"/>
    <s v="triangle"/>
  </r>
  <r>
    <x v="4"/>
    <x v="0"/>
    <s v="CR27"/>
    <s v="L05_CR27_S44"/>
    <x v="1"/>
    <s v="HT3"/>
    <s v="Jaime"/>
    <s v="F"/>
    <s v="they/them 1"/>
    <s v="HT1"/>
    <s v="Jordan"/>
    <s v="C"/>
    <x v="57"/>
    <x v="22"/>
    <s v="CF"/>
    <x v="0"/>
    <s v="Jordan is showing a picture to Jaime"/>
    <s v="while the dog is coming over"/>
    <s v="he"/>
    <s v="green"/>
    <s v="square"/>
    <s v="he's standing in a green square"/>
    <s v="and the dog is just as cute as in the picture"/>
    <x v="86"/>
    <s v="he_green_square"/>
    <s v="S44_end"/>
    <s v="she/her 1"/>
    <s v="ST2"/>
    <s v="she/her 2"/>
    <s v="ST3"/>
    <s v="they/them 2"/>
    <s v="ST1"/>
    <s v="he/him 1"/>
    <s v="HT2"/>
    <s v="green"/>
    <s v="square"/>
    <s v="green"/>
    <s v="triangle"/>
    <s v="blue"/>
    <s v="triangle"/>
    <s v="blue"/>
    <s v="square"/>
  </r>
  <r>
    <x v="4"/>
    <x v="0"/>
    <s v="CR28"/>
    <s v="L05_CR28_S44"/>
    <x v="1"/>
    <s v="HT3"/>
    <s v="Jaime"/>
    <s v="F"/>
    <s v="they/them 1"/>
    <s v="HT1"/>
    <s v="Jordan"/>
    <s v="C"/>
    <x v="57"/>
    <x v="22"/>
    <s v="CF"/>
    <x v="1"/>
    <s v="Jaime is showing a picture to Jordan"/>
    <s v="while the dog is coming over"/>
    <s v="he"/>
    <s v="blue"/>
    <s v="triangle"/>
    <s v="he's standing in a blue triangle"/>
    <s v="and the dog is just as cute as in the picture"/>
    <x v="87"/>
    <s v="he_blue_triangle"/>
    <s v="S44_end"/>
    <s v="she/her 1"/>
    <s v="ST2"/>
    <s v="she/her 2"/>
    <s v="ST3"/>
    <s v="they/them 2"/>
    <s v="ST1"/>
    <s v="he/him 1"/>
    <s v="HT2"/>
    <s v="blue"/>
    <s v="triangle"/>
    <s v="blue"/>
    <s v="square"/>
    <s v="green"/>
    <s v="square"/>
    <s v="green"/>
    <s v="triangle"/>
  </r>
  <r>
    <x v="4"/>
    <x v="0"/>
    <s v="CR29"/>
    <s v="L05_CR29_S58"/>
    <x v="1"/>
    <s v="HT3"/>
    <s v="Jaime"/>
    <s v="F"/>
    <s v="they/them 2"/>
    <s v="ST1"/>
    <s v="Taylor"/>
    <s v="D"/>
    <x v="58"/>
    <x v="23"/>
    <s v="DF"/>
    <x v="0"/>
    <s v="Taylor is telling a joke to Jaime"/>
    <s v="while the party is getting started"/>
    <s v="he"/>
    <s v="yellow"/>
    <s v="square"/>
    <s v="he's standing in a yellow square"/>
    <s v="and everyone is laughing at how funny it is"/>
    <x v="104"/>
    <s v="he_yellow_square"/>
    <s v="S58_end"/>
    <s v="she/her 1"/>
    <s v="ST2"/>
    <s v="she/her 2"/>
    <s v="ST3"/>
    <s v="they/them 1"/>
    <s v="HT1"/>
    <s v="he/him 1"/>
    <s v="HT2"/>
    <s v="yellow"/>
    <s v="square"/>
    <s v="yellow"/>
    <s v="triangle"/>
    <s v="red"/>
    <s v="triangle"/>
    <s v="red"/>
    <s v="square"/>
  </r>
  <r>
    <x v="4"/>
    <x v="0"/>
    <s v="CR30"/>
    <s v="L05_CR30_S60"/>
    <x v="1"/>
    <s v="HT3"/>
    <s v="Jaime"/>
    <s v="F"/>
    <s v="they/them 2"/>
    <s v="ST1"/>
    <s v="Taylor"/>
    <s v="D"/>
    <x v="41"/>
    <x v="23"/>
    <s v="DF"/>
    <x v="1"/>
    <s v="Jaime is hiking along the trail with Taylor"/>
    <s v="and the leaves are starting to turn"/>
    <s v="he"/>
    <s v="red"/>
    <s v="triangle"/>
    <s v="he's standing in a red triangle"/>
    <s v="and the top of the mountain isn't much further"/>
    <x v="58"/>
    <s v="he_red_triangle"/>
    <s v="S60_end"/>
    <s v="she/her 1"/>
    <s v="ST2"/>
    <s v="she/her 2"/>
    <s v="ST3"/>
    <s v="they/them 1"/>
    <s v="HT1"/>
    <s v="he/him 1"/>
    <s v="HT2"/>
    <s v="red"/>
    <s v="triangle"/>
    <s v="red"/>
    <s v="square"/>
    <s v="yellow"/>
    <s v="square"/>
    <s v="yellow"/>
    <s v="triangle"/>
  </r>
  <r>
    <x v="4"/>
    <x v="0"/>
    <s v="CR31"/>
    <s v="L05_CR31_S59"/>
    <x v="1"/>
    <s v="HT3"/>
    <s v="Jaime"/>
    <s v="F"/>
    <s v="they/them 2"/>
    <s v="ST1"/>
    <s v="Taylor"/>
    <s v="D"/>
    <x v="59"/>
    <x v="23"/>
    <s v="DF"/>
    <x v="0"/>
    <s v="Taylor is taking notes for Jaime"/>
    <s v="under the fluorescent lights"/>
    <s v="he"/>
    <s v="blue"/>
    <s v="square"/>
    <s v="he's standing in a blue square"/>
    <s v="and it looks like the meeting is almost finished"/>
    <x v="90"/>
    <s v="he_blue_square"/>
    <s v="S59_end"/>
    <s v="she/her 1"/>
    <s v="ST2"/>
    <s v="she/her 2"/>
    <s v="ST3"/>
    <s v="they/them 1"/>
    <s v="HT1"/>
    <s v="he/him 1"/>
    <s v="HT2"/>
    <s v="blue"/>
    <s v="square"/>
    <s v="blue"/>
    <s v="triangle"/>
    <s v="green"/>
    <s v="triangle"/>
    <s v="green"/>
    <s v="square"/>
  </r>
  <r>
    <x v="4"/>
    <x v="0"/>
    <s v="CR32"/>
    <s v="L05_CR32_S59"/>
    <x v="1"/>
    <s v="HT3"/>
    <s v="Jaime"/>
    <s v="F"/>
    <s v="they/them 2"/>
    <s v="ST1"/>
    <s v="Taylor"/>
    <s v="D"/>
    <x v="59"/>
    <x v="23"/>
    <s v="DF"/>
    <x v="1"/>
    <s v="Jaime is taking notes for Taylor"/>
    <s v="under the fluorescent lights"/>
    <s v="he"/>
    <s v="green"/>
    <s v="triangle"/>
    <s v="he's standing in a green triangle"/>
    <s v="and it looks like the meeting is almost finished"/>
    <x v="91"/>
    <s v="he_green_triangle"/>
    <s v="S59_end"/>
    <s v="she/her 1"/>
    <s v="ST2"/>
    <s v="she/her 2"/>
    <s v="ST3"/>
    <s v="they/them 1"/>
    <s v="HT1"/>
    <s v="he/him 1"/>
    <s v="HT2"/>
    <s v="green"/>
    <s v="triangle"/>
    <s v="green"/>
    <s v="square"/>
    <s v="blue"/>
    <s v="square"/>
    <s v="blue"/>
    <s v="triangle"/>
  </r>
  <r>
    <x v="4"/>
    <x v="0"/>
    <s v="CR33"/>
    <s v="L05_CR33_S21"/>
    <x v="2"/>
    <s v="ST2"/>
    <s v="Alex"/>
    <s v="A"/>
    <s v="he/him 1"/>
    <s v="HT2"/>
    <s v="Casey"/>
    <s v="E"/>
    <x v="12"/>
    <x v="4"/>
    <s v="AE"/>
    <x v="0"/>
    <s v="Alex is carrying a cake to Casey"/>
    <s v="as the refridgerator starts to hum"/>
    <s v="she"/>
    <s v="red"/>
    <s v="square"/>
    <s v="she's standing in a red square"/>
    <s v="and it looks like the cake is fresh out of the oven"/>
    <x v="16"/>
    <s v="she_red_square"/>
    <s v="S21_end"/>
    <s v="they/them 1"/>
    <s v="HT1"/>
    <s v="they/them 2"/>
    <s v="ST1"/>
    <s v="he/him 2"/>
    <s v="HT3"/>
    <s v="she/her 2"/>
    <s v="ST3"/>
    <s v="red"/>
    <s v="square"/>
    <s v="red"/>
    <s v="triangle"/>
    <s v="yellow"/>
    <s v="triangle"/>
    <s v="yellow"/>
    <s v="square"/>
  </r>
  <r>
    <x v="4"/>
    <x v="0"/>
    <s v="CR34"/>
    <s v="L05_CR34_S21"/>
    <x v="2"/>
    <s v="ST2"/>
    <s v="Alex"/>
    <s v="A"/>
    <s v="he/him 1"/>
    <s v="HT2"/>
    <s v="Casey"/>
    <s v="E"/>
    <x v="12"/>
    <x v="4"/>
    <s v="AE"/>
    <x v="1"/>
    <s v="Casey is carrying a cake to Alex"/>
    <s v="as the refridgerator starts to hum"/>
    <s v="she"/>
    <s v="yellow"/>
    <s v="triangle"/>
    <s v="she's standing in a yellow triangle"/>
    <s v="and it looks like the cake is fresh out of the oven"/>
    <x v="136"/>
    <s v="she_yellow_triangle"/>
    <s v="S21_end"/>
    <s v="they/them 1"/>
    <s v="HT1"/>
    <s v="they/them 2"/>
    <s v="ST1"/>
    <s v="he/him 2"/>
    <s v="HT3"/>
    <s v="she/her 2"/>
    <s v="ST3"/>
    <s v="yellow"/>
    <s v="triangle"/>
    <s v="yellow"/>
    <s v="square"/>
    <s v="red"/>
    <s v="square"/>
    <s v="red"/>
    <s v="triangle"/>
  </r>
  <r>
    <x v="4"/>
    <x v="0"/>
    <s v="CR35"/>
    <s v="L05_CR35_S25"/>
    <x v="2"/>
    <s v="ST2"/>
    <s v="Alex"/>
    <s v="A"/>
    <s v="he/him 1"/>
    <s v="HT2"/>
    <s v="Casey"/>
    <s v="E"/>
    <x v="13"/>
    <x v="4"/>
    <s v="AE"/>
    <x v="0"/>
    <s v="Alex is dancing with Casey"/>
    <s v="while a pinata is hanging overhead"/>
    <s v="she"/>
    <s v="green"/>
    <s v="square"/>
    <s v="she's standing in a green square"/>
    <s v="and everyone at the party is having fun"/>
    <x v="63"/>
    <s v="she_green_square"/>
    <s v="S25_end"/>
    <s v="they/them 1"/>
    <s v="HT1"/>
    <s v="they/them 2"/>
    <s v="ST1"/>
    <s v="he/him 2"/>
    <s v="HT3"/>
    <s v="she/her 2"/>
    <s v="ST3"/>
    <s v="green"/>
    <s v="square"/>
    <s v="green"/>
    <s v="triangle"/>
    <s v="blue"/>
    <s v="triangle"/>
    <s v="blue"/>
    <s v="square"/>
  </r>
  <r>
    <x v="4"/>
    <x v="0"/>
    <s v="CR36"/>
    <s v="L05_CR36_S22"/>
    <x v="2"/>
    <s v="ST2"/>
    <s v="Alex"/>
    <s v="A"/>
    <s v="he/him 1"/>
    <s v="HT2"/>
    <s v="Casey"/>
    <s v="E"/>
    <x v="14"/>
    <x v="4"/>
    <s v="AE"/>
    <x v="1"/>
    <s v="Casey is filming a video for Alex"/>
    <s v="as clouds start to cover up the sun"/>
    <s v="she"/>
    <s v="blue"/>
    <s v="triangle"/>
    <s v="she's standing in a blue triangle"/>
    <s v="but it looks like it might start to rain soon"/>
    <x v="19"/>
    <s v="she_blue_triangle"/>
    <s v="S22_end"/>
    <s v="they/them 1"/>
    <s v="HT1"/>
    <s v="they/them 2"/>
    <s v="ST1"/>
    <s v="he/him 2"/>
    <s v="HT3"/>
    <s v="she/her 2"/>
    <s v="ST3"/>
    <s v="blue"/>
    <s v="triangle"/>
    <s v="blue"/>
    <s v="square"/>
    <s v="green"/>
    <s v="square"/>
    <s v="green"/>
    <s v="triangle"/>
  </r>
  <r>
    <x v="4"/>
    <x v="0"/>
    <s v="CR37"/>
    <s v="L05_CR37_S08"/>
    <x v="2"/>
    <s v="ST2"/>
    <s v="Alex"/>
    <s v="A"/>
    <s v="he/him 2"/>
    <s v="HT3"/>
    <s v="Jaime"/>
    <s v="F"/>
    <x v="48"/>
    <x v="5"/>
    <s v="AF"/>
    <x v="0"/>
    <s v="Alex is taking a picture of Jaime"/>
    <s v="next to the Eiffel Tower"/>
    <s v="she"/>
    <s v="yellow"/>
    <s v="square"/>
    <s v="she's standing in a yellow square"/>
    <s v="and the tower is lit up at night"/>
    <x v="70"/>
    <s v="she_yellow_square"/>
    <s v="S08_end"/>
    <s v="they/them 1"/>
    <s v="HT1"/>
    <s v="they/them 2"/>
    <s v="ST1"/>
    <s v="he/him 1"/>
    <s v="HT2"/>
    <s v="she/her 2"/>
    <s v="ST3"/>
    <s v="yellow"/>
    <s v="square"/>
    <s v="yellow"/>
    <s v="triangle"/>
    <s v="red"/>
    <s v="triangle"/>
    <s v="red"/>
    <s v="square"/>
  </r>
  <r>
    <x v="4"/>
    <x v="0"/>
    <s v="CR38"/>
    <s v="L05_CR38_S08"/>
    <x v="2"/>
    <s v="ST2"/>
    <s v="Alex"/>
    <s v="A"/>
    <s v="he/him 2"/>
    <s v="HT3"/>
    <s v="Jaime"/>
    <s v="F"/>
    <x v="48"/>
    <x v="5"/>
    <s v="AF"/>
    <x v="1"/>
    <s v="Jaime is taking a picture of Alex"/>
    <s v="next to the Eiffel Tower"/>
    <s v="she"/>
    <s v="red"/>
    <s v="triangle"/>
    <s v="she's standing in a red triangle"/>
    <s v="and the tower is lit up at night"/>
    <x v="143"/>
    <s v="she_red_triangle"/>
    <s v="S08_end"/>
    <s v="they/them 1"/>
    <s v="HT1"/>
    <s v="they/them 2"/>
    <s v="ST1"/>
    <s v="he/him 1"/>
    <s v="HT2"/>
    <s v="she/her 2"/>
    <s v="ST3"/>
    <s v="red"/>
    <s v="triangle"/>
    <s v="red"/>
    <s v="square"/>
    <s v="yellow"/>
    <s v="square"/>
    <s v="yellow"/>
    <s v="triangle"/>
  </r>
  <r>
    <x v="4"/>
    <x v="0"/>
    <s v="CR39"/>
    <s v="L05_CR39_S09"/>
    <x v="2"/>
    <s v="ST2"/>
    <s v="Alex"/>
    <s v="A"/>
    <s v="he/him 2"/>
    <s v="HT3"/>
    <s v="Jaime"/>
    <s v="F"/>
    <x v="49"/>
    <x v="5"/>
    <s v="AF"/>
    <x v="0"/>
    <s v="Alex is playing golf with Jaime"/>
    <s v="as the sun is shining overhead"/>
    <s v="she"/>
    <s v="blue"/>
    <s v="square"/>
    <s v="she's standing in a blue square"/>
    <s v="and the grass is very green"/>
    <x v="72"/>
    <s v="she_blue_square"/>
    <s v="S09_end"/>
    <s v="they/them 1"/>
    <s v="HT1"/>
    <s v="they/them 2"/>
    <s v="ST1"/>
    <s v="he/him 1"/>
    <s v="HT2"/>
    <s v="she/her 2"/>
    <s v="ST3"/>
    <s v="blue"/>
    <s v="square"/>
    <s v="blue"/>
    <s v="triangle"/>
    <s v="green"/>
    <s v="triangle"/>
    <s v="green"/>
    <s v="square"/>
  </r>
  <r>
    <x v="4"/>
    <x v="0"/>
    <s v="CR40"/>
    <s v="L05_CR40_S10"/>
    <x v="2"/>
    <s v="ST2"/>
    <s v="Alex"/>
    <s v="A"/>
    <s v="he/him 2"/>
    <s v="HT3"/>
    <s v="Jaime"/>
    <s v="F"/>
    <x v="15"/>
    <x v="5"/>
    <s v="AF"/>
    <x v="1"/>
    <s v="Jaime is floating over to Alex"/>
    <s v="while an airplane is flying overhead"/>
    <s v="she"/>
    <s v="green"/>
    <s v="triangle"/>
    <s v="she's standing in a green triangle"/>
    <s v="and it looks like everyone needs more sunscreen"/>
    <x v="69"/>
    <s v="she_green_triangle"/>
    <s v="S10_end"/>
    <s v="they/them 1"/>
    <s v="HT1"/>
    <s v="they/them 2"/>
    <s v="ST1"/>
    <s v="he/him 1"/>
    <s v="HT2"/>
    <s v="she/her 2"/>
    <s v="ST3"/>
    <s v="green"/>
    <s v="triangle"/>
    <s v="green"/>
    <s v="square"/>
    <s v="blue"/>
    <s v="square"/>
    <s v="blue"/>
    <s v="triangle"/>
  </r>
  <r>
    <x v="4"/>
    <x v="0"/>
    <s v="CR41"/>
    <s v="L05_CR41_S35"/>
    <x v="3"/>
    <s v="ST3"/>
    <s v="Sam"/>
    <s v="B"/>
    <s v="he/him 1"/>
    <s v="HT2"/>
    <s v="Casey"/>
    <s v="E"/>
    <x v="18"/>
    <x v="6"/>
    <s v="BE"/>
    <x v="0"/>
    <s v="Sam is swimming towards Casey"/>
    <s v="and a goose is swimming nearby"/>
    <s v="she"/>
    <s v="red"/>
    <s v="square"/>
    <s v="she's standing in a red square"/>
    <s v="and it is a beautiful sunny day"/>
    <x v="24"/>
    <s v="she_red_square"/>
    <s v="S35_end"/>
    <s v="they/them 1"/>
    <s v="HT1"/>
    <s v="they/them 2"/>
    <s v="ST1"/>
    <s v="he/him 2"/>
    <s v="HT3"/>
    <s v="she/her 1"/>
    <s v="ST2"/>
    <s v="red"/>
    <s v="square"/>
    <s v="red"/>
    <s v="triangle"/>
    <s v="yellow"/>
    <s v="triangle"/>
    <s v="yellow"/>
    <s v="square"/>
  </r>
  <r>
    <x v="4"/>
    <x v="0"/>
    <s v="CR42"/>
    <s v="L05_CR42_S31"/>
    <x v="3"/>
    <s v="ST3"/>
    <s v="Sam"/>
    <s v="B"/>
    <s v="he/him 1"/>
    <s v="HT2"/>
    <s v="Casey"/>
    <s v="E"/>
    <x v="19"/>
    <x v="6"/>
    <s v="BE"/>
    <x v="1"/>
    <s v="Casey is practicing soccer with Sam"/>
    <s v="as a bird flies overhead"/>
    <s v="she"/>
    <s v="yellow"/>
    <s v="triangle"/>
    <s v="she's standing in a yellow triangle"/>
    <s v="and it looks like the ball just missed the net"/>
    <x v="25"/>
    <s v="she_yellow_triangle"/>
    <s v="S31_end"/>
    <s v="they/them 1"/>
    <s v="HT1"/>
    <s v="they/them 2"/>
    <s v="ST1"/>
    <s v="he/him 2"/>
    <s v="HT3"/>
    <s v="she/her 1"/>
    <s v="ST2"/>
    <s v="yellow"/>
    <s v="triangle"/>
    <s v="yellow"/>
    <s v="square"/>
    <s v="red"/>
    <s v="square"/>
    <s v="red"/>
    <s v="triangle"/>
  </r>
  <r>
    <x v="4"/>
    <x v="0"/>
    <s v="CR43"/>
    <s v="L05_CR43_S32"/>
    <x v="3"/>
    <s v="ST3"/>
    <s v="Sam"/>
    <s v="B"/>
    <s v="he/him 1"/>
    <s v="HT2"/>
    <s v="Casey"/>
    <s v="E"/>
    <x v="20"/>
    <x v="6"/>
    <s v="BE"/>
    <x v="0"/>
    <s v="Sam is cheering on Casey"/>
    <s v="as the wind is blowing some leaves"/>
    <s v="she"/>
    <s v="green"/>
    <s v="square"/>
    <s v="she's standing in a green square"/>
    <s v="and it looks like a race is about to start"/>
    <x v="26"/>
    <s v="she_green_square"/>
    <s v="S32_end"/>
    <s v="they/them 1"/>
    <s v="HT1"/>
    <s v="they/them 2"/>
    <s v="ST1"/>
    <s v="he/him 2"/>
    <s v="HT3"/>
    <s v="she/her 1"/>
    <s v="ST2"/>
    <s v="green"/>
    <s v="square"/>
    <s v="green"/>
    <s v="triangle"/>
    <s v="blue"/>
    <s v="triangle"/>
    <s v="blue"/>
    <s v="square"/>
  </r>
  <r>
    <x v="4"/>
    <x v="0"/>
    <s v="CR44"/>
    <s v="L05_CR44_S32"/>
    <x v="3"/>
    <s v="ST3"/>
    <s v="Sam"/>
    <s v="B"/>
    <s v="he/him 1"/>
    <s v="HT2"/>
    <s v="Casey"/>
    <s v="E"/>
    <x v="20"/>
    <x v="6"/>
    <s v="BE"/>
    <x v="1"/>
    <s v="Casey is cheering on Sam"/>
    <s v="as the wind is blowing some leaves"/>
    <s v="she"/>
    <s v="blue"/>
    <s v="triangle"/>
    <s v="she's standing in a blue triangle"/>
    <s v="and it looks like a race is about to start"/>
    <x v="27"/>
    <s v="she_blue_triangle"/>
    <s v="S32_end"/>
    <s v="they/them 1"/>
    <s v="HT1"/>
    <s v="they/them 2"/>
    <s v="ST1"/>
    <s v="he/him 2"/>
    <s v="HT3"/>
    <s v="she/her 1"/>
    <s v="ST2"/>
    <s v="blue"/>
    <s v="triangle"/>
    <s v="blue"/>
    <s v="square"/>
    <s v="green"/>
    <s v="square"/>
    <s v="green"/>
    <s v="triangle"/>
  </r>
  <r>
    <x v="4"/>
    <x v="0"/>
    <s v="CR45"/>
    <s v="L05_CR45_S46"/>
    <x v="3"/>
    <s v="ST3"/>
    <s v="Sam"/>
    <s v="B"/>
    <s v="he/him 2"/>
    <s v="HT3"/>
    <s v="Jaime"/>
    <s v="F"/>
    <x v="21"/>
    <x v="7"/>
    <s v="BF"/>
    <x v="0"/>
    <s v="Sam is giving flowers to Jaime"/>
    <s v="after the show is over"/>
    <s v="she"/>
    <s v="yellow"/>
    <s v="square"/>
    <s v="she's standing in a yellow square"/>
    <s v="and all the performers were talented"/>
    <x v="28"/>
    <s v="she_yellow_square"/>
    <s v="S46_end"/>
    <s v="they/them 1"/>
    <s v="HT1"/>
    <s v="they/them 2"/>
    <s v="ST1"/>
    <s v="he/him 1"/>
    <s v="HT2"/>
    <s v="she/her 1"/>
    <s v="ST2"/>
    <s v="yellow"/>
    <s v="square"/>
    <s v="yellow"/>
    <s v="triangle"/>
    <s v="red"/>
    <s v="triangle"/>
    <s v="red"/>
    <s v="square"/>
  </r>
  <r>
    <x v="4"/>
    <x v="0"/>
    <s v="CR46"/>
    <s v="L05_CR46_S50"/>
    <x v="3"/>
    <s v="ST3"/>
    <s v="Sam"/>
    <s v="B"/>
    <s v="he/him 2"/>
    <s v="HT3"/>
    <s v="Jaime"/>
    <s v="F"/>
    <x v="22"/>
    <x v="7"/>
    <s v="BF"/>
    <x v="1"/>
    <s v="Jaime is throwing the ball to Sam"/>
    <s v="while the dog is getting excited"/>
    <s v="she"/>
    <s v="red"/>
    <s v="triangle"/>
    <s v="she's standing in a red triangle"/>
    <s v="and the dog caught the ball instead"/>
    <x v="29"/>
    <s v="she_red_triangle"/>
    <s v="S50_end"/>
    <s v="they/them 1"/>
    <s v="HT1"/>
    <s v="they/them 2"/>
    <s v="ST1"/>
    <s v="he/him 1"/>
    <s v="HT2"/>
    <s v="she/her 1"/>
    <s v="ST2"/>
    <s v="red"/>
    <s v="triangle"/>
    <s v="red"/>
    <s v="square"/>
    <s v="yellow"/>
    <s v="square"/>
    <s v="yellow"/>
    <s v="triangle"/>
  </r>
  <r>
    <x v="4"/>
    <x v="0"/>
    <s v="CR47"/>
    <s v="L05_CR47_S47"/>
    <x v="3"/>
    <s v="ST3"/>
    <s v="Sam"/>
    <s v="B"/>
    <s v="he/him 2"/>
    <s v="HT3"/>
    <s v="Jaime"/>
    <s v="F"/>
    <x v="23"/>
    <x v="7"/>
    <s v="BF"/>
    <x v="0"/>
    <s v="Sam is driving away from Jaime"/>
    <s v="while the sun is starting to set"/>
    <s v="she"/>
    <s v="blue"/>
    <s v="square"/>
    <s v="she's standing in a blue square"/>
    <s v="and it looks like it's a long drive home"/>
    <x v="30"/>
    <s v="she_blue_square"/>
    <s v="S47_end"/>
    <s v="they/them 1"/>
    <s v="HT1"/>
    <s v="they/them 2"/>
    <s v="ST1"/>
    <s v="he/him 1"/>
    <s v="HT2"/>
    <s v="she/her 1"/>
    <s v="ST2"/>
    <s v="blue"/>
    <s v="square"/>
    <s v="blue"/>
    <s v="triangle"/>
    <s v="green"/>
    <s v="triangle"/>
    <s v="green"/>
    <s v="square"/>
  </r>
  <r>
    <x v="4"/>
    <x v="0"/>
    <s v="CR48"/>
    <s v="L05_CR48_S47"/>
    <x v="3"/>
    <s v="ST3"/>
    <s v="Sam"/>
    <s v="B"/>
    <s v="he/him 2"/>
    <s v="HT3"/>
    <s v="Jaime"/>
    <s v="F"/>
    <x v="23"/>
    <x v="7"/>
    <s v="BF"/>
    <x v="1"/>
    <s v="Jaime is driving away from Sam"/>
    <s v="while the sun is starting to set"/>
    <s v="she"/>
    <s v="green"/>
    <s v="triangle"/>
    <s v="she's standing in a green triangle"/>
    <s v="and it looks like it's a long drive home"/>
    <x v="31"/>
    <s v="she_green_triangle"/>
    <s v="S47_end"/>
    <s v="they/them 1"/>
    <s v="HT1"/>
    <s v="they/them 2"/>
    <s v="ST1"/>
    <s v="he/him 1"/>
    <s v="HT2"/>
    <s v="she/her 1"/>
    <s v="ST2"/>
    <s v="green"/>
    <s v="triangle"/>
    <s v="green"/>
    <s v="square"/>
    <s v="blue"/>
    <s v="square"/>
    <s v="blue"/>
    <s v="triangle"/>
  </r>
  <r>
    <x v="4"/>
    <x v="0"/>
    <s v="CR49"/>
    <s v="L05_CR49_S15"/>
    <x v="2"/>
    <s v="ST2"/>
    <s v="Alex"/>
    <s v="A"/>
    <s v="they/them 1"/>
    <s v="HT1"/>
    <s v="Jordan"/>
    <s v="C"/>
    <x v="0"/>
    <x v="0"/>
    <s v="AC"/>
    <x v="0"/>
    <s v="Alex is looking at Jordan"/>
    <s v="as the train whistle is blowing loudly"/>
    <s v="she"/>
    <s v="red"/>
    <s v="square"/>
    <s v="she's standing in a red square"/>
    <s v="but the whistle is too loud to hear anything"/>
    <x v="0"/>
    <s v="she_red_square"/>
    <s v="S15_end"/>
    <s v="he/him 1"/>
    <s v="HT2"/>
    <s v="he/him 2"/>
    <s v="HT3"/>
    <s v="they/them 2"/>
    <s v="ST1"/>
    <s v="she/her 2"/>
    <s v="ST3"/>
    <s v="red"/>
    <s v="square"/>
    <s v="red"/>
    <s v="triangle"/>
    <s v="yellow"/>
    <s v="triangle"/>
    <s v="yellow"/>
    <s v="square"/>
  </r>
  <r>
    <x v="4"/>
    <x v="0"/>
    <s v="CR50"/>
    <s v="L05_CR50_S11"/>
    <x v="2"/>
    <s v="ST2"/>
    <s v="Alex"/>
    <s v="A"/>
    <s v="they/them 1"/>
    <s v="HT1"/>
    <s v="Jordan"/>
    <s v="C"/>
    <x v="1"/>
    <x v="0"/>
    <s v="AC"/>
    <x v="1"/>
    <s v="Jordan is singing to Alex"/>
    <s v="and there's a big disco ball overhead"/>
    <s v="she"/>
    <s v="yellow"/>
    <s v="triangle"/>
    <s v="she's standing in a yellow triangle"/>
    <s v="and all the colored lights look fun"/>
    <x v="1"/>
    <s v="she_yellow_triangle"/>
    <s v="S11_end"/>
    <s v="he/him 1"/>
    <s v="HT2"/>
    <s v="he/him 2"/>
    <s v="HT3"/>
    <s v="they/them 2"/>
    <s v="ST1"/>
    <s v="she/her 2"/>
    <s v="ST3"/>
    <s v="yellow"/>
    <s v="triangle"/>
    <s v="yellow"/>
    <s v="square"/>
    <s v="red"/>
    <s v="square"/>
    <s v="red"/>
    <s v="triangle"/>
  </r>
  <r>
    <x v="4"/>
    <x v="0"/>
    <s v="CR51"/>
    <s v="L05_CR51_S12"/>
    <x v="2"/>
    <s v="ST2"/>
    <s v="Alex"/>
    <s v="A"/>
    <s v="they/them 1"/>
    <s v="HT1"/>
    <s v="Jordan"/>
    <s v="C"/>
    <x v="2"/>
    <x v="0"/>
    <s v="AC"/>
    <x v="0"/>
    <s v="Alex is showing a happy birthday sign to Jordan"/>
    <s v="while some balloons are floating up to the ceiling "/>
    <s v="she"/>
    <s v="green"/>
    <s v="square"/>
    <s v="she's standing in a green square"/>
    <s v="and it looks like the party is starting"/>
    <x v="2"/>
    <s v="she_green_square"/>
    <s v="S12_end"/>
    <s v="he/him 1"/>
    <s v="HT2"/>
    <s v="he/him 2"/>
    <s v="HT3"/>
    <s v="they/them 2"/>
    <s v="ST1"/>
    <s v="she/her 2"/>
    <s v="ST3"/>
    <s v="green"/>
    <s v="square"/>
    <s v="green"/>
    <s v="triangle"/>
    <s v="blue"/>
    <s v="triangle"/>
    <s v="blue"/>
    <s v="square"/>
  </r>
  <r>
    <x v="4"/>
    <x v="0"/>
    <s v="CR52"/>
    <s v="L05_CR52_S12"/>
    <x v="2"/>
    <s v="ST2"/>
    <s v="Alex"/>
    <s v="A"/>
    <s v="they/them 1"/>
    <s v="HT1"/>
    <s v="Jordan"/>
    <s v="C"/>
    <x v="2"/>
    <x v="0"/>
    <s v="AC"/>
    <x v="1"/>
    <s v="Jordan is showing a happy birthday sign to Alex"/>
    <s v="while some balloons are floating up to the ceiling "/>
    <s v="she"/>
    <s v="blue"/>
    <s v="triangle"/>
    <s v="she's standing in a blue triangle"/>
    <s v="and it looks like the party is starting"/>
    <x v="3"/>
    <s v="she_blue_triangle"/>
    <s v="S12_end"/>
    <s v="he/him 1"/>
    <s v="HT2"/>
    <s v="he/him 2"/>
    <s v="HT3"/>
    <s v="they/them 2"/>
    <s v="ST1"/>
    <s v="she/her 2"/>
    <s v="ST3"/>
    <s v="blue"/>
    <s v="triangle"/>
    <s v="blue"/>
    <s v="square"/>
    <s v="green"/>
    <s v="square"/>
    <s v="green"/>
    <s v="triangle"/>
  </r>
  <r>
    <x v="4"/>
    <x v="0"/>
    <s v="CR53"/>
    <s v="L05_CR53_S18"/>
    <x v="2"/>
    <s v="ST2"/>
    <s v="Alex"/>
    <s v="A"/>
    <s v="they/them 2"/>
    <s v="ST1"/>
    <s v="Taylor"/>
    <s v="D"/>
    <x v="28"/>
    <x v="1"/>
    <s v="AD"/>
    <x v="0"/>
    <s v="Alex is rollerblading towards Taylor"/>
    <s v="while several birds fly overhead"/>
    <s v="she"/>
    <s v="yellow"/>
    <s v="square"/>
    <s v="she's standing in a yellow square"/>
    <s v="but it looks very easy to fall down"/>
    <x v="39"/>
    <s v="she_yellow_square"/>
    <s v="S18_end"/>
    <s v="he/him 1"/>
    <s v="HT2"/>
    <s v="he/him 2"/>
    <s v="HT3"/>
    <s v="they/them 1"/>
    <s v="HT1"/>
    <s v="she/her 2"/>
    <s v="ST3"/>
    <s v="yellow"/>
    <s v="square"/>
    <s v="yellow"/>
    <s v="triangle"/>
    <s v="red"/>
    <s v="triangle"/>
    <s v="red"/>
    <s v="square"/>
  </r>
  <r>
    <x v="4"/>
    <x v="0"/>
    <s v="CR54"/>
    <s v="L05_CR54_S18"/>
    <x v="2"/>
    <s v="ST2"/>
    <s v="Alex"/>
    <s v="A"/>
    <s v="they/them 2"/>
    <s v="ST1"/>
    <s v="Taylor"/>
    <s v="D"/>
    <x v="28"/>
    <x v="1"/>
    <s v="AD"/>
    <x v="1"/>
    <s v="Taylor is rollerblading towards Alex"/>
    <s v="while several birds fly overhead"/>
    <s v="she"/>
    <s v="red"/>
    <s v="triangle"/>
    <s v="she's standing in a red triangle"/>
    <s v="but it looks very easy to fall down"/>
    <x v="107"/>
    <s v="she_red_triangle"/>
    <s v="S18_end"/>
    <s v="he/him 1"/>
    <s v="HT2"/>
    <s v="he/him 2"/>
    <s v="HT3"/>
    <s v="they/them 1"/>
    <s v="HT1"/>
    <s v="she/her 2"/>
    <s v="ST3"/>
    <s v="red"/>
    <s v="triangle"/>
    <s v="red"/>
    <s v="square"/>
    <s v="yellow"/>
    <s v="square"/>
    <s v="yellow"/>
    <s v="triangle"/>
  </r>
  <r>
    <x v="4"/>
    <x v="0"/>
    <s v="CR55"/>
    <s v="L05_CR55_S19"/>
    <x v="2"/>
    <s v="ST2"/>
    <s v="Alex"/>
    <s v="A"/>
    <s v="they/them 2"/>
    <s v="ST1"/>
    <s v="Taylor"/>
    <s v="D"/>
    <x v="29"/>
    <x v="1"/>
    <s v="AD"/>
    <x v="0"/>
    <s v="Alex is trying to teach some algebra to Taylor"/>
    <s v="as the clock reads three"/>
    <s v="she"/>
    <s v="blue"/>
    <s v="square"/>
    <s v="she's standing in a blue square"/>
    <s v="and it appears that the lecture is about to end"/>
    <x v="41"/>
    <s v="she_blue_square"/>
    <s v="S19_end"/>
    <s v="he/him 1"/>
    <s v="HT2"/>
    <s v="he/him 2"/>
    <s v="HT3"/>
    <s v="they/them 1"/>
    <s v="HT1"/>
    <s v="she/her 2"/>
    <s v="ST3"/>
    <s v="blue"/>
    <s v="square"/>
    <s v="blue"/>
    <s v="triangle"/>
    <s v="green"/>
    <s v="triangle"/>
    <s v="green"/>
    <s v="square"/>
  </r>
  <r>
    <x v="4"/>
    <x v="0"/>
    <s v="CR56"/>
    <s v="L05_CR56_S20"/>
    <x v="2"/>
    <s v="ST2"/>
    <s v="Alex"/>
    <s v="A"/>
    <s v="they/them 2"/>
    <s v="ST1"/>
    <s v="Taylor"/>
    <s v="D"/>
    <x v="4"/>
    <x v="1"/>
    <s v="AD"/>
    <x v="1"/>
    <s v="Taylor is shouting at Alex"/>
    <s v="while a shooting star streaks across the sky"/>
    <s v="she"/>
    <s v="green"/>
    <s v="triangle"/>
    <s v="she's standing in a green triangle"/>
    <s v="but it looks like an argument has started"/>
    <x v="38"/>
    <s v="she_green_triangle"/>
    <s v="S20_end"/>
    <s v="he/him 1"/>
    <s v="HT2"/>
    <s v="he/him 2"/>
    <s v="HT3"/>
    <s v="they/them 1"/>
    <s v="HT1"/>
    <s v="she/her 2"/>
    <s v="ST3"/>
    <s v="green"/>
    <s v="triangle"/>
    <s v="green"/>
    <s v="square"/>
    <s v="blue"/>
    <s v="square"/>
    <s v="blue"/>
    <s v="triangle"/>
  </r>
  <r>
    <x v="4"/>
    <x v="0"/>
    <s v="CR57"/>
    <s v="L05_CR57_S01"/>
    <x v="3"/>
    <s v="ST3"/>
    <s v="Sam"/>
    <s v="B"/>
    <s v="they/them 1"/>
    <s v="HT1"/>
    <s v="Jordan"/>
    <s v="C"/>
    <x v="6"/>
    <x v="2"/>
    <s v="BC"/>
    <x v="0"/>
    <s v="Sam is painting a portrait of Jordan"/>
    <s v="and some paint is spilling on the floor"/>
    <s v="she"/>
    <s v="red"/>
    <s v="square"/>
    <s v="she's standing in a red square"/>
    <s v="and the painting looks amazing"/>
    <x v="8"/>
    <s v="she_red_square"/>
    <s v="S01_end"/>
    <s v="he/him 1"/>
    <s v="HT2"/>
    <s v="he/him 2"/>
    <s v="HT3"/>
    <s v="they/them 2"/>
    <s v="ST1"/>
    <s v="she/her 1"/>
    <s v="ST2"/>
    <s v="red"/>
    <s v="square"/>
    <s v="red"/>
    <s v="triangle"/>
    <s v="yellow"/>
    <s v="triangle"/>
    <s v="yellow"/>
    <s v="square"/>
  </r>
  <r>
    <x v="4"/>
    <x v="0"/>
    <s v="CR58"/>
    <s v="L05_CR58_S05"/>
    <x v="3"/>
    <s v="ST3"/>
    <s v="Sam"/>
    <s v="B"/>
    <s v="they/them 1"/>
    <s v="HT1"/>
    <s v="Jordan"/>
    <s v="C"/>
    <x v="7"/>
    <x v="2"/>
    <s v="BC"/>
    <x v="1"/>
    <s v="Jordan is picking up Sam from school"/>
    <s v="as the bell is ringing"/>
    <s v="she"/>
    <s v="yellow"/>
    <s v="triangle"/>
    <s v="she's standing in a yellow triangle"/>
    <s v="and the bell is very loud"/>
    <x v="149"/>
    <s v="she_yellow_triangle"/>
    <s v="S05_end"/>
    <s v="he/him 1"/>
    <s v="HT2"/>
    <s v="he/him 2"/>
    <s v="HT3"/>
    <s v="they/them 2"/>
    <s v="ST1"/>
    <s v="she/her 1"/>
    <s v="ST2"/>
    <s v="yellow"/>
    <s v="triangle"/>
    <s v="yellow"/>
    <s v="square"/>
    <s v="red"/>
    <s v="square"/>
    <s v="red"/>
    <s v="triangle"/>
  </r>
  <r>
    <x v="4"/>
    <x v="0"/>
    <s v="CR59"/>
    <s v="L05_CR59_S02"/>
    <x v="3"/>
    <s v="ST3"/>
    <s v="Sam"/>
    <s v="B"/>
    <s v="they/them 1"/>
    <s v="HT1"/>
    <s v="Jordan"/>
    <s v="C"/>
    <x v="8"/>
    <x v="2"/>
    <s v="BC"/>
    <x v="0"/>
    <s v="Sam is playing the cello for Jordan"/>
    <s v="as the telephone is ringing"/>
    <s v="she"/>
    <s v="green"/>
    <s v="square"/>
    <s v="she's standing in a green square"/>
    <s v="but it doesn't look like anyone is going to answer the phone"/>
    <x v="92"/>
    <s v="she_green_square"/>
    <s v="S02_end"/>
    <s v="he/him 1"/>
    <s v="HT2"/>
    <s v="he/him 2"/>
    <s v="HT3"/>
    <s v="they/them 2"/>
    <s v="ST1"/>
    <s v="she/her 1"/>
    <s v="ST2"/>
    <s v="green"/>
    <s v="square"/>
    <s v="green"/>
    <s v="triangle"/>
    <s v="blue"/>
    <s v="triangle"/>
    <s v="blue"/>
    <s v="square"/>
  </r>
  <r>
    <x v="4"/>
    <x v="0"/>
    <s v="CR60"/>
    <s v="L05_CR60_S02"/>
    <x v="3"/>
    <s v="ST3"/>
    <s v="Sam"/>
    <s v="B"/>
    <s v="they/them 1"/>
    <s v="HT1"/>
    <s v="Jordan"/>
    <s v="C"/>
    <x v="8"/>
    <x v="2"/>
    <s v="BC"/>
    <x v="1"/>
    <s v="Jordan is playing the cello for Sam"/>
    <s v="as the telephone is ringing"/>
    <s v="she"/>
    <s v="blue"/>
    <s v="triangle"/>
    <s v="she's standing in a blue triangle"/>
    <s v="but it doesn't look like anyone is going to answer the phone"/>
    <x v="11"/>
    <s v="she_blue_triangle"/>
    <s v="S02_end"/>
    <s v="he/him 1"/>
    <s v="HT2"/>
    <s v="he/him 2"/>
    <s v="HT3"/>
    <s v="they/them 2"/>
    <s v="ST1"/>
    <s v="she/her 1"/>
    <s v="ST2"/>
    <s v="blue"/>
    <s v="triangle"/>
    <s v="blue"/>
    <s v="square"/>
    <s v="green"/>
    <s v="square"/>
    <s v="green"/>
    <s v="triangle"/>
  </r>
  <r>
    <x v="4"/>
    <x v="0"/>
    <s v="CR61"/>
    <s v="L05_CR61_S30"/>
    <x v="3"/>
    <s v="ST3"/>
    <s v="Sam"/>
    <s v="B"/>
    <s v="they/them 2"/>
    <s v="ST1"/>
    <s v="Taylor"/>
    <s v="D"/>
    <x v="10"/>
    <x v="3"/>
    <s v="BD"/>
    <x v="0"/>
    <s v="Sam is playing the violin for Taylor"/>
    <s v="while the sun is shining brightly"/>
    <s v="she"/>
    <s v="yellow"/>
    <s v="square"/>
    <s v="she's standing in a yellow square"/>
    <s v="and it looks like the song is being played well"/>
    <x v="43"/>
    <s v="she_yellow_square"/>
    <s v="S30_end"/>
    <s v="he/him 1"/>
    <s v="HT2"/>
    <s v="he/him 2"/>
    <s v="HT3"/>
    <s v="they/them 1"/>
    <s v="HT1"/>
    <s v="she/her 1"/>
    <s v="ST2"/>
    <s v="yellow"/>
    <s v="square"/>
    <s v="yellow"/>
    <s v="triangle"/>
    <s v="red"/>
    <s v="triangle"/>
    <s v="red"/>
    <s v="square"/>
  </r>
  <r>
    <x v="4"/>
    <x v="0"/>
    <s v="CR62"/>
    <s v="L05_CR62_S26"/>
    <x v="3"/>
    <s v="ST3"/>
    <s v="Sam"/>
    <s v="B"/>
    <s v="they/them 2"/>
    <s v="ST1"/>
    <s v="Taylor"/>
    <s v="D"/>
    <x v="9"/>
    <x v="3"/>
    <s v="BD"/>
    <x v="1"/>
    <s v="Taylor is bringing some balloons to Sam"/>
    <s v="while bright flowers are sitting in the window"/>
    <s v="she"/>
    <s v="red"/>
    <s v="triangle"/>
    <s v="she's standing in a red triangle"/>
    <s v="and it must be someone's birthday"/>
    <x v="100"/>
    <s v="she_red_triangle"/>
    <s v="S26_end"/>
    <s v="he/him 1"/>
    <s v="HT2"/>
    <s v="he/him 2"/>
    <s v="HT3"/>
    <s v="they/them 1"/>
    <s v="HT1"/>
    <s v="she/her 1"/>
    <s v="ST2"/>
    <s v="red"/>
    <s v="triangle"/>
    <s v="red"/>
    <s v="square"/>
    <s v="yellow"/>
    <s v="square"/>
    <s v="yellow"/>
    <s v="triangle"/>
  </r>
  <r>
    <x v="4"/>
    <x v="0"/>
    <s v="CR63"/>
    <s v="L05_CR63_S27"/>
    <x v="3"/>
    <s v="ST3"/>
    <s v="Sam"/>
    <s v="B"/>
    <s v="they/them 2"/>
    <s v="ST1"/>
    <s v="Taylor"/>
    <s v="D"/>
    <x v="11"/>
    <x v="3"/>
    <s v="BD"/>
    <x v="0"/>
    <s v="Sam is walking with Taylor"/>
    <s v="and the clock is about to ring 3 o'clock"/>
    <s v="she"/>
    <s v="blue"/>
    <s v="square"/>
    <s v="she's standing in a blue square"/>
    <s v="and it seems like class will be starting soon"/>
    <x v="14"/>
    <s v="she_blue_square"/>
    <s v="S27_end"/>
    <s v="he/him 1"/>
    <s v="HT2"/>
    <s v="he/him 2"/>
    <s v="HT3"/>
    <s v="they/them 1"/>
    <s v="HT1"/>
    <s v="she/her 1"/>
    <s v="ST2"/>
    <s v="blue"/>
    <s v="square"/>
    <s v="blue"/>
    <s v="triangle"/>
    <s v="green"/>
    <s v="triangle"/>
    <s v="green"/>
    <s v="square"/>
  </r>
  <r>
    <x v="4"/>
    <x v="0"/>
    <s v="CR64"/>
    <s v="L05_CR64_S27"/>
    <x v="3"/>
    <s v="ST3"/>
    <s v="Sam"/>
    <s v="B"/>
    <s v="they/them 2"/>
    <s v="ST1"/>
    <s v="Taylor"/>
    <s v="D"/>
    <x v="11"/>
    <x v="3"/>
    <s v="BD"/>
    <x v="1"/>
    <s v="Taylor is walking with Sam"/>
    <s v="and the clock is about to ring 3 o'clock"/>
    <s v="she"/>
    <s v="green"/>
    <s v="triangle"/>
    <s v="she's standing in a green triangle"/>
    <s v="and it seems like class will be starting soon"/>
    <x v="15"/>
    <s v="she_green_triangle"/>
    <s v="S27_end"/>
    <s v="he/him 1"/>
    <s v="HT2"/>
    <s v="he/him 2"/>
    <s v="HT3"/>
    <s v="they/them 1"/>
    <s v="HT1"/>
    <s v="she/her 1"/>
    <s v="ST2"/>
    <s v="green"/>
    <s v="triangle"/>
    <s v="green"/>
    <s v="square"/>
    <s v="blue"/>
    <s v="square"/>
    <s v="blue"/>
    <s v="triangle"/>
  </r>
  <r>
    <x v="4"/>
    <x v="0"/>
    <s v="CR65"/>
    <s v="L05_CR65_S36"/>
    <x v="4"/>
    <s v="HT1"/>
    <s v="Jordan"/>
    <s v="C"/>
    <s v="he/him 1"/>
    <s v="HT2"/>
    <s v="Casey"/>
    <s v="E"/>
    <x v="33"/>
    <x v="12"/>
    <s v="CE"/>
    <x v="0"/>
    <s v="Jordan is scuba diving with Casey"/>
    <s v="and a big fish just came out of nowhere"/>
    <s v="they"/>
    <s v="red"/>
    <s v="square"/>
    <s v="they're standing in a red square"/>
    <s v="and it looks like there are a lot more fish about to come by"/>
    <x v="94"/>
    <s v="they_red_square"/>
    <s v="S36_end"/>
    <s v="she/her 1"/>
    <s v="ST2"/>
    <s v="she/her 2"/>
    <s v="ST3"/>
    <s v="he/him 2"/>
    <s v="HT3"/>
    <s v="they/them 2"/>
    <s v="ST1"/>
    <s v="red"/>
    <s v="square"/>
    <s v="red"/>
    <s v="triangle"/>
    <s v="yellow"/>
    <s v="triangle"/>
    <s v="yellow"/>
    <s v="square"/>
  </r>
  <r>
    <x v="4"/>
    <x v="0"/>
    <s v="CR66"/>
    <s v="L05_CR66_S40"/>
    <x v="4"/>
    <s v="HT1"/>
    <s v="Jordan"/>
    <s v="C"/>
    <s v="he/him 1"/>
    <s v="HT2"/>
    <s v="Casey"/>
    <s v="E"/>
    <x v="32"/>
    <x v="12"/>
    <s v="CE"/>
    <x v="1"/>
    <s v="Casey is bringing a coffee to Jordan"/>
    <s v="since it's very early in the morning"/>
    <s v="they"/>
    <s v="yellow"/>
    <s v="triangle"/>
    <s v="they're standing in a yellow triangle"/>
    <s v="and it looks like it's almost 6am"/>
    <x v="77"/>
    <s v="they_yellow_triangle"/>
    <s v="S40_end"/>
    <s v="she/her 1"/>
    <s v="ST2"/>
    <s v="she/her 2"/>
    <s v="ST3"/>
    <s v="he/him 2"/>
    <s v="HT3"/>
    <s v="they/them 2"/>
    <s v="ST1"/>
    <s v="yellow"/>
    <s v="triangle"/>
    <s v="yellow"/>
    <s v="square"/>
    <s v="red"/>
    <s v="square"/>
    <s v="red"/>
    <s v="triangle"/>
  </r>
  <r>
    <x v="4"/>
    <x v="0"/>
    <s v="CR67"/>
    <s v="L05_CR67_S37"/>
    <x v="4"/>
    <s v="HT1"/>
    <s v="Jordan"/>
    <s v="C"/>
    <s v="he/him 1"/>
    <s v="HT2"/>
    <s v="Casey"/>
    <s v="E"/>
    <x v="34"/>
    <x v="12"/>
    <s v="CE"/>
    <x v="0"/>
    <s v="Jordan is looking for Casey"/>
    <s v="and it looks like it's about to rain "/>
    <s v="they"/>
    <s v="green"/>
    <s v="square"/>
    <s v="they're standing in a green square"/>
    <s v="and it's past time to get inside"/>
    <x v="48"/>
    <s v="they_green_square"/>
    <s v="S37_end"/>
    <s v="she/her 1"/>
    <s v="ST2"/>
    <s v="she/her 2"/>
    <s v="ST3"/>
    <s v="he/him 2"/>
    <s v="HT3"/>
    <s v="they/them 2"/>
    <s v="ST1"/>
    <s v="green"/>
    <s v="square"/>
    <s v="green"/>
    <s v="triangle"/>
    <s v="blue"/>
    <s v="triangle"/>
    <s v="blue"/>
    <s v="square"/>
  </r>
  <r>
    <x v="4"/>
    <x v="0"/>
    <s v="CR68"/>
    <s v="L05_CR68_S37"/>
    <x v="4"/>
    <s v="HT1"/>
    <s v="Jordan"/>
    <s v="C"/>
    <s v="he/him 1"/>
    <s v="HT2"/>
    <s v="Casey"/>
    <s v="E"/>
    <x v="34"/>
    <x v="12"/>
    <s v="CE"/>
    <x v="1"/>
    <s v="Casey is looking for Jordan"/>
    <s v="and it looks like it's about to rain "/>
    <s v="they"/>
    <s v="blue"/>
    <s v="triangle"/>
    <s v="they're standing in a blue triangle"/>
    <s v="and it's past time to get inside"/>
    <x v="49"/>
    <s v="they_blue_triangle"/>
    <s v="S37_end"/>
    <s v="she/her 1"/>
    <s v="ST2"/>
    <s v="she/her 2"/>
    <s v="ST3"/>
    <s v="he/him 2"/>
    <s v="HT3"/>
    <s v="they/them 2"/>
    <s v="ST1"/>
    <s v="blue"/>
    <s v="triangle"/>
    <s v="blue"/>
    <s v="square"/>
    <s v="green"/>
    <s v="square"/>
    <s v="green"/>
    <s v="triangle"/>
  </r>
  <r>
    <x v="4"/>
    <x v="0"/>
    <s v="CR69"/>
    <s v="L05_CR69_S45"/>
    <x v="4"/>
    <s v="HT1"/>
    <s v="Jordan"/>
    <s v="C"/>
    <s v="he/him 2"/>
    <s v="HT3"/>
    <s v="Jaime"/>
    <s v="F"/>
    <x v="37"/>
    <x v="13"/>
    <s v="CF"/>
    <x v="0"/>
    <s v="Jordan is explaining the game to Jaime"/>
    <s v="since it's kind of complicated"/>
    <s v="they"/>
    <s v="yellow"/>
    <s v="square"/>
    <s v="they're standing in a yellow square"/>
    <s v="and it looks like the game will be fun"/>
    <x v="119"/>
    <s v="they_yellow_square"/>
    <s v="S45_end"/>
    <s v="she/her 1"/>
    <s v="ST2"/>
    <s v="she/her 2"/>
    <s v="ST3"/>
    <s v="he/him 1"/>
    <s v="HT2"/>
    <s v="they/them 2"/>
    <s v="ST1"/>
    <s v="yellow"/>
    <s v="square"/>
    <s v="yellow"/>
    <s v="triangle"/>
    <s v="red"/>
    <s v="triangle"/>
    <s v="red"/>
    <s v="square"/>
  </r>
  <r>
    <x v="4"/>
    <x v="0"/>
    <s v="CR70"/>
    <s v="L05_CR70_S41"/>
    <x v="4"/>
    <s v="HT1"/>
    <s v="Jordan"/>
    <s v="C"/>
    <s v="he/him 2"/>
    <s v="HT3"/>
    <s v="Jaime"/>
    <s v="F"/>
    <x v="35"/>
    <x v="13"/>
    <s v="CF"/>
    <x v="1"/>
    <s v="Jaime is reading to Jordan"/>
    <s v="and the story is almost over"/>
    <s v="they"/>
    <s v="red"/>
    <s v="triangle"/>
    <s v="they're standing in a red triangle"/>
    <s v="and it sounds like the story is a new favorite"/>
    <x v="51"/>
    <s v="they_red_triangle"/>
    <s v="S41_end"/>
    <s v="she/her 1"/>
    <s v="ST2"/>
    <s v="she/her 2"/>
    <s v="ST3"/>
    <s v="he/him 1"/>
    <s v="HT2"/>
    <s v="they/them 2"/>
    <s v="ST1"/>
    <s v="red"/>
    <s v="triangle"/>
    <s v="red"/>
    <s v="square"/>
    <s v="yellow"/>
    <s v="square"/>
    <s v="yellow"/>
    <s v="triangle"/>
  </r>
  <r>
    <x v="4"/>
    <x v="0"/>
    <s v="CR71"/>
    <s v="L05_CR71_S42"/>
    <x v="4"/>
    <s v="HT1"/>
    <s v="Jordan"/>
    <s v="C"/>
    <s v="he/him 2"/>
    <s v="HT3"/>
    <s v="Jaime"/>
    <s v="F"/>
    <x v="36"/>
    <x v="13"/>
    <s v="CF"/>
    <x v="0"/>
    <s v="Jordan is sending a text to Jaime"/>
    <s v="as the battery is about to die"/>
    <s v="they"/>
    <s v="blue"/>
    <s v="square"/>
    <s v="they're standing in a blue square"/>
    <s v="but it looks like the text still sent"/>
    <x v="52"/>
    <s v="they_blue_square"/>
    <s v="S42_end"/>
    <s v="she/her 1"/>
    <s v="ST2"/>
    <s v="she/her 2"/>
    <s v="ST3"/>
    <s v="he/him 1"/>
    <s v="HT2"/>
    <s v="they/them 2"/>
    <s v="ST1"/>
    <s v="blue"/>
    <s v="square"/>
    <s v="blue"/>
    <s v="triangle"/>
    <s v="green"/>
    <s v="triangle"/>
    <s v="green"/>
    <s v="square"/>
  </r>
  <r>
    <x v="4"/>
    <x v="0"/>
    <s v="CR72"/>
    <s v="L05_CR72_S42"/>
    <x v="4"/>
    <s v="HT1"/>
    <s v="Jordan"/>
    <s v="C"/>
    <s v="he/him 2"/>
    <s v="HT3"/>
    <s v="Jaime"/>
    <s v="F"/>
    <x v="36"/>
    <x v="13"/>
    <s v="CF"/>
    <x v="1"/>
    <s v="Jaime is sending a text to Jordan"/>
    <s v="as the battery is about to die"/>
    <s v="they"/>
    <s v="green"/>
    <s v="triangle"/>
    <s v="they're standing in a green triangle"/>
    <s v="but it looks like the text still sent"/>
    <x v="95"/>
    <s v="they_green_triangle"/>
    <s v="S42_end"/>
    <s v="she/her 1"/>
    <s v="ST2"/>
    <s v="she/her 2"/>
    <s v="ST3"/>
    <s v="he/him 1"/>
    <s v="HT2"/>
    <s v="they/them 2"/>
    <s v="ST1"/>
    <s v="green"/>
    <s v="triangle"/>
    <s v="green"/>
    <s v="square"/>
    <s v="blue"/>
    <s v="square"/>
    <s v="blue"/>
    <s v="triangle"/>
  </r>
  <r>
    <x v="4"/>
    <x v="0"/>
    <s v="CR73"/>
    <s v="L05_CR73_S53"/>
    <x v="5"/>
    <s v="ST1"/>
    <s v="Taylor"/>
    <s v="D"/>
    <s v="he/him 1"/>
    <s v="HT2"/>
    <s v="Casey"/>
    <s v="E"/>
    <x v="54"/>
    <x v="14"/>
    <s v="DE"/>
    <x v="0"/>
    <s v="Taylor is making a smoothie for Casey"/>
    <s v="before it's time to leave"/>
    <s v="they"/>
    <s v="red"/>
    <s v="square"/>
    <s v="they're standing in a red square"/>
    <s v="and it's hard to hear above the blender"/>
    <x v="82"/>
    <s v="they_red_square"/>
    <s v="S53_end"/>
    <s v="she/her 1"/>
    <s v="ST2"/>
    <s v="she/her 2"/>
    <s v="ST3"/>
    <s v="he/him 2"/>
    <s v="HT3"/>
    <s v="they/them 1"/>
    <s v="HT1"/>
    <s v="red"/>
    <s v="square"/>
    <s v="red"/>
    <s v="triangle"/>
    <s v="yellow"/>
    <s v="triangle"/>
    <s v="yellow"/>
    <s v="square"/>
  </r>
  <r>
    <x v="4"/>
    <x v="0"/>
    <s v="CR74"/>
    <s v="L05_CR74_S55"/>
    <x v="5"/>
    <s v="ST1"/>
    <s v="Taylor"/>
    <s v="D"/>
    <s v="he/him 1"/>
    <s v="HT2"/>
    <s v="Casey"/>
    <s v="E"/>
    <x v="38"/>
    <x v="14"/>
    <s v="DE"/>
    <x v="1"/>
    <s v="Casey is holding a spot for Taylor"/>
    <s v="because the line is moving slowly"/>
    <s v="they"/>
    <s v="yellow"/>
    <s v="triangle"/>
    <s v="they're standing in a yellow triangle"/>
    <s v="and the day keeps getting hotter"/>
    <x v="81"/>
    <s v="they_yellow_triangle"/>
    <s v="S55_end"/>
    <s v="she/her 1"/>
    <s v="ST2"/>
    <s v="she/her 2"/>
    <s v="ST3"/>
    <s v="he/him 2"/>
    <s v="HT3"/>
    <s v="they/them 1"/>
    <s v="HT1"/>
    <s v="yellow"/>
    <s v="triangle"/>
    <s v="yellow"/>
    <s v="square"/>
    <s v="red"/>
    <s v="square"/>
    <s v="red"/>
    <s v="triangle"/>
  </r>
  <r>
    <x v="4"/>
    <x v="0"/>
    <s v="CR75"/>
    <s v="L05_CR75_S54"/>
    <x v="5"/>
    <s v="ST1"/>
    <s v="Taylor"/>
    <s v="D"/>
    <s v="he/him 1"/>
    <s v="HT2"/>
    <s v="Casey"/>
    <s v="E"/>
    <x v="55"/>
    <x v="14"/>
    <s v="DE"/>
    <x v="0"/>
    <s v="Taylor is opening the door for Casey"/>
    <s v="as the keys rattle in the lock"/>
    <s v="they"/>
    <s v="green"/>
    <s v="square"/>
    <s v="they're standing in a green square"/>
    <s v="and no one else is in the house"/>
    <x v="84"/>
    <s v="they_green_square"/>
    <s v="S54_end"/>
    <s v="she/her 1"/>
    <s v="ST2"/>
    <s v="she/her 2"/>
    <s v="ST3"/>
    <s v="he/him 2"/>
    <s v="HT3"/>
    <s v="they/them 1"/>
    <s v="HT1"/>
    <s v="green"/>
    <s v="square"/>
    <s v="green"/>
    <s v="triangle"/>
    <s v="blue"/>
    <s v="triangle"/>
    <s v="blue"/>
    <s v="square"/>
  </r>
  <r>
    <x v="4"/>
    <x v="0"/>
    <s v="CR76"/>
    <s v="L05_CR76_S54"/>
    <x v="5"/>
    <s v="ST1"/>
    <s v="Taylor"/>
    <s v="D"/>
    <s v="he/him 1"/>
    <s v="HT2"/>
    <s v="Casey"/>
    <s v="E"/>
    <x v="55"/>
    <x v="14"/>
    <s v="DE"/>
    <x v="1"/>
    <s v="Casey is opening the door for Taylor"/>
    <s v="as the keys rattle in the lock"/>
    <s v="they"/>
    <s v="blue"/>
    <s v="triangle"/>
    <s v="they're standing in a blue triangle"/>
    <s v="and no one else is in the house"/>
    <x v="83"/>
    <s v="they_blue_triangle"/>
    <s v="S54_end"/>
    <s v="she/her 1"/>
    <s v="ST2"/>
    <s v="she/her 2"/>
    <s v="ST3"/>
    <s v="he/him 2"/>
    <s v="HT3"/>
    <s v="they/them 1"/>
    <s v="HT1"/>
    <s v="blue"/>
    <s v="triangle"/>
    <s v="blue"/>
    <s v="square"/>
    <s v="green"/>
    <s v="square"/>
    <s v="green"/>
    <s v="triangle"/>
  </r>
  <r>
    <x v="4"/>
    <x v="0"/>
    <s v="CR77"/>
    <s v="L05_CR77_S56"/>
    <x v="5"/>
    <s v="ST1"/>
    <s v="Taylor"/>
    <s v="D"/>
    <s v="he/him 2"/>
    <s v="HT3"/>
    <s v="Jaime"/>
    <s v="F"/>
    <x v="42"/>
    <x v="15"/>
    <s v="DF"/>
    <x v="0"/>
    <s v="Taylor is carrying a box for Jaime"/>
    <s v="since it's very heavy"/>
    <s v="they"/>
    <s v="yellow"/>
    <s v="square"/>
    <s v="they're standing in a yellow square"/>
    <s v="but there's not much left to move "/>
    <x v="96"/>
    <s v="they_yellow_square"/>
    <s v="S56_end"/>
    <s v="she/her 1"/>
    <s v="ST2"/>
    <s v="she/her 2"/>
    <s v="ST3"/>
    <s v="he/him 1"/>
    <s v="HT2"/>
    <s v="they/them 1"/>
    <s v="HT1"/>
    <s v="yellow"/>
    <s v="square"/>
    <s v="yellow"/>
    <s v="triangle"/>
    <s v="red"/>
    <s v="triangle"/>
    <s v="red"/>
    <s v="square"/>
  </r>
  <r>
    <x v="4"/>
    <x v="0"/>
    <s v="CR78"/>
    <s v="L05_CR78_S60"/>
    <x v="5"/>
    <s v="ST1"/>
    <s v="Taylor"/>
    <s v="D"/>
    <s v="he/him 2"/>
    <s v="HT3"/>
    <s v="Jaime"/>
    <s v="F"/>
    <x v="41"/>
    <x v="15"/>
    <s v="DF"/>
    <x v="1"/>
    <s v="Jaime is hiking along the trail with Taylor"/>
    <s v="and the leaves are starting to turn"/>
    <s v="they"/>
    <s v="red"/>
    <s v="triangle"/>
    <s v="they're standing in a red triangle"/>
    <s v="and the top of the mountain isn't much further"/>
    <x v="88"/>
    <s v="they_red_triangle"/>
    <s v="S60_end"/>
    <s v="she/her 1"/>
    <s v="ST2"/>
    <s v="she/her 2"/>
    <s v="ST3"/>
    <s v="he/him 1"/>
    <s v="HT2"/>
    <s v="they/them 1"/>
    <s v="HT1"/>
    <s v="red"/>
    <s v="triangle"/>
    <s v="red"/>
    <s v="square"/>
    <s v="yellow"/>
    <s v="square"/>
    <s v="yellow"/>
    <s v="triangle"/>
  </r>
  <r>
    <x v="4"/>
    <x v="0"/>
    <s v="CR79"/>
    <s v="L05_CR79_S57"/>
    <x v="5"/>
    <s v="ST1"/>
    <s v="Taylor"/>
    <s v="D"/>
    <s v="he/him 2"/>
    <s v="HT3"/>
    <s v="Jaime"/>
    <s v="F"/>
    <x v="43"/>
    <x v="15"/>
    <s v="DF"/>
    <x v="0"/>
    <s v="Taylor is giving directions to Jaime"/>
    <s v="and the traffic is starting to clear"/>
    <s v="they"/>
    <s v="blue"/>
    <s v="square"/>
    <s v="they're standing in a blue square"/>
    <s v="and it looks like the rest of the trip will be easy"/>
    <x v="60"/>
    <s v="they_blue_square"/>
    <s v="S57_end"/>
    <s v="she/her 1"/>
    <s v="ST2"/>
    <s v="she/her 2"/>
    <s v="ST3"/>
    <s v="he/him 1"/>
    <s v="HT2"/>
    <s v="they/them 1"/>
    <s v="HT1"/>
    <s v="blue"/>
    <s v="square"/>
    <s v="blue"/>
    <s v="triangle"/>
    <s v="green"/>
    <s v="triangle"/>
    <s v="green"/>
    <s v="square"/>
  </r>
  <r>
    <x v="4"/>
    <x v="0"/>
    <s v="CR80"/>
    <s v="L05_CR80_S57"/>
    <x v="5"/>
    <s v="ST1"/>
    <s v="Taylor"/>
    <s v="D"/>
    <s v="he/him 2"/>
    <s v="HT3"/>
    <s v="Jaime"/>
    <s v="F"/>
    <x v="43"/>
    <x v="15"/>
    <s v="DF"/>
    <x v="1"/>
    <s v="Jaime is giving directions to Taylor"/>
    <s v="and the traffic is starting to clear"/>
    <s v="they"/>
    <s v="green"/>
    <s v="triangle"/>
    <s v="they're standing in a green triangle"/>
    <s v="and it looks like the rest of the trip will be easy"/>
    <x v="61"/>
    <s v="they_green_triangle"/>
    <s v="S57_end"/>
    <s v="she/her 1"/>
    <s v="ST2"/>
    <s v="she/her 2"/>
    <s v="ST3"/>
    <s v="he/him 1"/>
    <s v="HT2"/>
    <s v="they/them 1"/>
    <s v="HT1"/>
    <s v="green"/>
    <s v="triangle"/>
    <s v="green"/>
    <s v="square"/>
    <s v="blue"/>
    <s v="square"/>
    <s v="blue"/>
    <s v="triangle"/>
  </r>
  <r>
    <x v="4"/>
    <x v="0"/>
    <s v="CR81"/>
    <s v="L05_CR81_S15"/>
    <x v="4"/>
    <s v="HT1"/>
    <s v="Jordan"/>
    <s v="C"/>
    <s v="she/her 1"/>
    <s v="ST2"/>
    <s v="Alex"/>
    <s v="A"/>
    <x v="0"/>
    <x v="8"/>
    <s v="AC"/>
    <x v="0"/>
    <s v="Alex is looking at Jordan"/>
    <s v="as the train whistle is blowing loudly"/>
    <s v="they"/>
    <s v="red"/>
    <s v="square"/>
    <s v="they're standing in a red square"/>
    <s v="but the whistle is too loud to hear anything"/>
    <x v="131"/>
    <s v="they_red_square"/>
    <s v="S15_end"/>
    <s v="he/him 1"/>
    <s v="HT2"/>
    <s v="he/him 2"/>
    <s v="HT3"/>
    <s v="she/her 2"/>
    <s v="ST3"/>
    <s v="they/them 2"/>
    <s v="ST1"/>
    <s v="red"/>
    <s v="square"/>
    <s v="red"/>
    <s v="triangle"/>
    <s v="yellow"/>
    <s v="triangle"/>
    <s v="yellow"/>
    <s v="square"/>
  </r>
  <r>
    <x v="4"/>
    <x v="0"/>
    <s v="CR82"/>
    <s v="L05_CR82_S13"/>
    <x v="4"/>
    <s v="HT1"/>
    <s v="Jordan"/>
    <s v="C"/>
    <s v="she/her 1"/>
    <s v="ST2"/>
    <s v="Alex"/>
    <s v="A"/>
    <x v="24"/>
    <x v="8"/>
    <s v="AC"/>
    <x v="1"/>
    <s v="Jordan is surfing at the beach with Alex"/>
    <s v="and a crab is scuttling by"/>
    <s v="they"/>
    <s v="yellow"/>
    <s v="triangle"/>
    <s v="they're standing in a yellow triangle"/>
    <s v="and the waves keep getting bigger"/>
    <x v="130"/>
    <s v="they_yellow_triangle"/>
    <s v="S13_end"/>
    <s v="he/him 1"/>
    <s v="HT2"/>
    <s v="he/him 2"/>
    <s v="HT3"/>
    <s v="she/her 2"/>
    <s v="ST3"/>
    <s v="they/them 2"/>
    <s v="ST1"/>
    <s v="yellow"/>
    <s v="triangle"/>
    <s v="yellow"/>
    <s v="square"/>
    <s v="red"/>
    <s v="square"/>
    <s v="red"/>
    <s v="triangle"/>
  </r>
  <r>
    <x v="4"/>
    <x v="0"/>
    <s v="CR83"/>
    <s v="L05_CR83_S14"/>
    <x v="4"/>
    <s v="HT1"/>
    <s v="Jordan"/>
    <s v="C"/>
    <s v="she/her 1"/>
    <s v="ST2"/>
    <s v="Alex"/>
    <s v="A"/>
    <x v="25"/>
    <x v="8"/>
    <s v="AC"/>
    <x v="0"/>
    <s v="Alex is racing toward Jordan"/>
    <s v="while a house is burning down"/>
    <s v="they"/>
    <s v="green"/>
    <s v="square"/>
    <s v="they're standing in a green square"/>
    <s v="and it sounds like the fire truck is coming"/>
    <x v="33"/>
    <s v="they_green_square"/>
    <s v="S14_end"/>
    <s v="he/him 1"/>
    <s v="HT2"/>
    <s v="he/him 2"/>
    <s v="HT3"/>
    <s v="she/her 2"/>
    <s v="ST3"/>
    <s v="they/them 2"/>
    <s v="ST1"/>
    <s v="green"/>
    <s v="square"/>
    <s v="green"/>
    <s v="triangle"/>
    <s v="blue"/>
    <s v="triangle"/>
    <s v="blue"/>
    <s v="square"/>
  </r>
  <r>
    <x v="4"/>
    <x v="0"/>
    <s v="CR84"/>
    <s v="L05_CR84_S14"/>
    <x v="4"/>
    <s v="HT1"/>
    <s v="Jordan"/>
    <s v="C"/>
    <s v="she/her 1"/>
    <s v="ST2"/>
    <s v="Alex"/>
    <s v="A"/>
    <x v="25"/>
    <x v="8"/>
    <s v="AC"/>
    <x v="1"/>
    <s v="Jordan is racing toward Alex"/>
    <s v="while a house is burning down"/>
    <s v="they"/>
    <s v="blue"/>
    <s v="triangle"/>
    <s v="they're standing in a blue triangle"/>
    <s v="and it sounds like the fire truck is coming"/>
    <x v="34"/>
    <s v="they_blue_triangle"/>
    <s v="S14_end"/>
    <s v="he/him 1"/>
    <s v="HT2"/>
    <s v="he/him 2"/>
    <s v="HT3"/>
    <s v="she/her 2"/>
    <s v="ST3"/>
    <s v="they/them 2"/>
    <s v="ST1"/>
    <s v="blue"/>
    <s v="triangle"/>
    <s v="blue"/>
    <s v="square"/>
    <s v="green"/>
    <s v="square"/>
    <s v="green"/>
    <s v="triangle"/>
  </r>
  <r>
    <x v="4"/>
    <x v="0"/>
    <s v="CR85"/>
    <s v="L05_CR85_S05"/>
    <x v="4"/>
    <s v="HT1"/>
    <s v="Jordan"/>
    <s v="C"/>
    <s v="she/her 2"/>
    <s v="ST3"/>
    <s v="Sam"/>
    <s v="B"/>
    <x v="7"/>
    <x v="9"/>
    <s v="BC"/>
    <x v="0"/>
    <s v="Sam is picking up Jordan from school"/>
    <s v="as the bell is ringing"/>
    <s v="they"/>
    <s v="yellow"/>
    <s v="square"/>
    <s v="they're standing in a yellow square"/>
    <s v="and the bell is very loud"/>
    <x v="149"/>
    <s v="they_yellow_square"/>
    <s v="S05_end"/>
    <s v="he/him 1"/>
    <s v="HT2"/>
    <s v="he/him 2"/>
    <s v="HT3"/>
    <s v="she/her 1"/>
    <s v="ST2"/>
    <s v="they/them 2"/>
    <s v="ST1"/>
    <s v="yellow"/>
    <s v="square"/>
    <s v="yellow"/>
    <s v="triangle"/>
    <s v="red"/>
    <s v="triangle"/>
    <s v="red"/>
    <s v="square"/>
  </r>
  <r>
    <x v="4"/>
    <x v="0"/>
    <s v="CR86"/>
    <s v="L05_CR86_S03"/>
    <x v="4"/>
    <s v="HT1"/>
    <s v="Jordan"/>
    <s v="C"/>
    <s v="she/her 2"/>
    <s v="ST3"/>
    <s v="Sam"/>
    <s v="B"/>
    <x v="26"/>
    <x v="9"/>
    <s v="BC"/>
    <x v="1"/>
    <s v="Jordan is making a salad for Sam"/>
    <s v="while a pot is boiling on the stove"/>
    <s v="they"/>
    <s v="red"/>
    <s v="triangle"/>
    <s v="they're standing in a red triangle"/>
    <s v="and it looks like dinner is almost ready"/>
    <x v="106"/>
    <s v="they_red_triangle"/>
    <s v="S03_end"/>
    <s v="he/him 1"/>
    <s v="HT2"/>
    <s v="he/him 2"/>
    <s v="HT3"/>
    <s v="she/her 1"/>
    <s v="ST2"/>
    <s v="they/them 2"/>
    <s v="ST1"/>
    <s v="red"/>
    <s v="triangle"/>
    <s v="red"/>
    <s v="square"/>
    <s v="yellow"/>
    <s v="square"/>
    <s v="yellow"/>
    <s v="triangle"/>
  </r>
  <r>
    <x v="4"/>
    <x v="0"/>
    <s v="CR87"/>
    <s v="L05_CR87_S04"/>
    <x v="4"/>
    <s v="HT1"/>
    <s v="Jordan"/>
    <s v="C"/>
    <s v="she/her 2"/>
    <s v="ST3"/>
    <s v="Sam"/>
    <s v="B"/>
    <x v="27"/>
    <x v="9"/>
    <s v="BC"/>
    <x v="0"/>
    <s v="Sam is walking over to Jordan"/>
    <s v="and a broken radio is lying on the ground"/>
    <s v="they"/>
    <s v="blue"/>
    <s v="square"/>
    <s v="they're standing in a blue square"/>
    <s v="but it doesn't look like the radio can be fixed"/>
    <x v="36"/>
    <s v="they_blue_square"/>
    <s v="S04_end"/>
    <s v="he/him 1"/>
    <s v="HT2"/>
    <s v="he/him 2"/>
    <s v="HT3"/>
    <s v="she/her 1"/>
    <s v="ST2"/>
    <s v="they/them 2"/>
    <s v="ST1"/>
    <s v="blue"/>
    <s v="square"/>
    <s v="blue"/>
    <s v="triangle"/>
    <s v="green"/>
    <s v="triangle"/>
    <s v="green"/>
    <s v="square"/>
  </r>
  <r>
    <x v="4"/>
    <x v="0"/>
    <s v="CR88"/>
    <s v="L05_CR88_S04"/>
    <x v="4"/>
    <s v="HT1"/>
    <s v="Jordan"/>
    <s v="C"/>
    <s v="she/her 2"/>
    <s v="ST3"/>
    <s v="Sam"/>
    <s v="B"/>
    <x v="27"/>
    <x v="9"/>
    <s v="BC"/>
    <x v="1"/>
    <s v="Jordan is walking over to Sam"/>
    <s v="and a broken radio is lying on the ground"/>
    <s v="they"/>
    <s v="green"/>
    <s v="triangle"/>
    <s v="they're standing in a green triangle"/>
    <s v="but it doesn't look like the radio can be fixed"/>
    <x v="37"/>
    <s v="they_green_triangle"/>
    <s v="S04_end"/>
    <s v="he/him 1"/>
    <s v="HT2"/>
    <s v="he/him 2"/>
    <s v="HT3"/>
    <s v="she/her 1"/>
    <s v="ST2"/>
    <s v="they/them 2"/>
    <s v="ST1"/>
    <s v="green"/>
    <s v="triangle"/>
    <s v="green"/>
    <s v="square"/>
    <s v="blue"/>
    <s v="square"/>
    <s v="blue"/>
    <s v="triangle"/>
  </r>
  <r>
    <x v="4"/>
    <x v="0"/>
    <s v="CR89"/>
    <s v="L05_CR89_S16"/>
    <x v="5"/>
    <s v="ST1"/>
    <s v="Taylor"/>
    <s v="D"/>
    <s v="she/her 1"/>
    <s v="ST2"/>
    <s v="Alex"/>
    <s v="A"/>
    <x v="3"/>
    <x v="10"/>
    <s v="AD"/>
    <x v="0"/>
    <s v="Alex is skateboarding toward Taylor"/>
    <s v="as a car is speeding down the road"/>
    <s v="they"/>
    <s v="red"/>
    <s v="square"/>
    <s v="they're standing in a red square"/>
    <s v="and it looks like there might be an accident"/>
    <x v="5"/>
    <s v="they_red_square"/>
    <s v="S16_end"/>
    <s v="he/him 1"/>
    <s v="HT2"/>
    <s v="he/him 2"/>
    <s v="HT3"/>
    <s v="she/her 2"/>
    <s v="ST3"/>
    <s v="they/them 1"/>
    <s v="HT1"/>
    <s v="red"/>
    <s v="square"/>
    <s v="red"/>
    <s v="triangle"/>
    <s v="yellow"/>
    <s v="triangle"/>
    <s v="yellow"/>
    <s v="square"/>
  </r>
  <r>
    <x v="4"/>
    <x v="0"/>
    <s v="CR90"/>
    <s v="L05_CR90_S16"/>
    <x v="5"/>
    <s v="ST1"/>
    <s v="Taylor"/>
    <s v="D"/>
    <s v="she/her 1"/>
    <s v="ST2"/>
    <s v="Alex"/>
    <s v="A"/>
    <x v="3"/>
    <x v="10"/>
    <s v="AD"/>
    <x v="1"/>
    <s v="Taylor is skateboarding toward Alex"/>
    <s v="as a car is speeding down the road"/>
    <s v="they"/>
    <s v="yellow"/>
    <s v="triangle"/>
    <s v="they're standing in a yellow triangle"/>
    <s v="and it looks like there might be an accident"/>
    <x v="4"/>
    <s v="they_yellow_triangle"/>
    <s v="S16_end"/>
    <s v="he/him 1"/>
    <s v="HT2"/>
    <s v="he/him 2"/>
    <s v="HT3"/>
    <s v="she/her 2"/>
    <s v="ST3"/>
    <s v="they/them 1"/>
    <s v="HT1"/>
    <s v="yellow"/>
    <s v="triangle"/>
    <s v="yellow"/>
    <s v="square"/>
    <s v="red"/>
    <s v="square"/>
    <s v="red"/>
    <s v="triangle"/>
  </r>
  <r>
    <x v="4"/>
    <x v="0"/>
    <s v="CR91"/>
    <s v="L05_CR91_S20"/>
    <x v="5"/>
    <s v="ST1"/>
    <s v="Taylor"/>
    <s v="D"/>
    <s v="she/her 1"/>
    <s v="ST2"/>
    <s v="Alex"/>
    <s v="A"/>
    <x v="4"/>
    <x v="10"/>
    <s v="AD"/>
    <x v="0"/>
    <s v="Alex is shouting at Taylor"/>
    <s v="while a shooting star streaks across the sky"/>
    <s v="they"/>
    <s v="green"/>
    <s v="square"/>
    <s v="they're standing in a green square"/>
    <s v="but it looks like an argument has started"/>
    <x v="38"/>
    <s v="they_green_square"/>
    <s v="S20_end"/>
    <s v="he/him 1"/>
    <s v="HT2"/>
    <s v="he/him 2"/>
    <s v="HT3"/>
    <s v="she/her 2"/>
    <s v="ST3"/>
    <s v="they/them 1"/>
    <s v="HT1"/>
    <s v="green"/>
    <s v="square"/>
    <s v="green"/>
    <s v="triangle"/>
    <s v="blue"/>
    <s v="triangle"/>
    <s v="blue"/>
    <s v="square"/>
  </r>
  <r>
    <x v="4"/>
    <x v="0"/>
    <s v="CR92"/>
    <s v="L05_CR92_S17"/>
    <x v="5"/>
    <s v="ST1"/>
    <s v="Taylor"/>
    <s v="D"/>
    <s v="she/her 1"/>
    <s v="ST2"/>
    <s v="Alex"/>
    <s v="A"/>
    <x v="5"/>
    <x v="10"/>
    <s v="AD"/>
    <x v="1"/>
    <s v="Taylor is singing a song to Alex"/>
    <s v="as the moon is high in the sky"/>
    <s v="they"/>
    <s v="blue"/>
    <s v="triangle"/>
    <s v="they're standing in a blue triangle"/>
    <s v="and it sounds like the song is almost over"/>
    <x v="138"/>
    <s v="they_blue_triangle"/>
    <s v="S17_end"/>
    <s v="he/him 1"/>
    <s v="HT2"/>
    <s v="he/him 2"/>
    <s v="HT3"/>
    <s v="she/her 2"/>
    <s v="ST3"/>
    <s v="they/them 1"/>
    <s v="HT1"/>
    <s v="blue"/>
    <s v="triangle"/>
    <s v="blue"/>
    <s v="square"/>
    <s v="green"/>
    <s v="square"/>
    <s v="green"/>
    <s v="triangle"/>
  </r>
  <r>
    <x v="4"/>
    <x v="0"/>
    <s v="CR93"/>
    <s v="L05_CR93_S30"/>
    <x v="5"/>
    <s v="ST1"/>
    <s v="Taylor"/>
    <s v="D"/>
    <s v="she/her 2"/>
    <s v="ST3"/>
    <s v="Sam"/>
    <s v="B"/>
    <x v="10"/>
    <x v="11"/>
    <s v="BD"/>
    <x v="0"/>
    <s v="Sam is playing the violin for Taylor"/>
    <s v="while the sun is shining brightly"/>
    <s v="they"/>
    <s v="yellow"/>
    <s v="square"/>
    <s v="they're standing in a yellow square"/>
    <s v="and it looks like the song is being played well"/>
    <x v="13"/>
    <s v="they_yellow_square"/>
    <s v="S30_end"/>
    <s v="he/him 1"/>
    <s v="HT2"/>
    <s v="he/him 2"/>
    <s v="HT3"/>
    <s v="she/her 1"/>
    <s v="ST2"/>
    <s v="they/them 1"/>
    <s v="HT1"/>
    <s v="yellow"/>
    <s v="square"/>
    <s v="yellow"/>
    <s v="triangle"/>
    <s v="red"/>
    <s v="triangle"/>
    <s v="red"/>
    <s v="square"/>
  </r>
  <r>
    <x v="4"/>
    <x v="0"/>
    <s v="CR94"/>
    <s v="L05_CR94_S28"/>
    <x v="5"/>
    <s v="ST1"/>
    <s v="Taylor"/>
    <s v="D"/>
    <s v="she/her 2"/>
    <s v="ST3"/>
    <s v="Sam"/>
    <s v="B"/>
    <x v="30"/>
    <x v="11"/>
    <s v="BD"/>
    <x v="1"/>
    <s v="Taylor is flying on a broom above Sam"/>
    <s v="while a bat flutters through the air"/>
    <s v="they"/>
    <s v="red"/>
    <s v="triangle"/>
    <s v="they're standing in a red triangle"/>
    <s v="and it looks like it is Halloween"/>
    <x v="101"/>
    <s v="they_red_triangle"/>
    <s v="S28_end"/>
    <s v="he/him 1"/>
    <s v="HT2"/>
    <s v="he/him 2"/>
    <s v="HT3"/>
    <s v="she/her 1"/>
    <s v="ST2"/>
    <s v="they/them 1"/>
    <s v="HT1"/>
    <s v="red"/>
    <s v="triangle"/>
    <s v="red"/>
    <s v="square"/>
    <s v="yellow"/>
    <s v="square"/>
    <s v="yellow"/>
    <s v="triangle"/>
  </r>
  <r>
    <x v="4"/>
    <x v="0"/>
    <s v="CR95"/>
    <s v="L05_CR95_S29"/>
    <x v="5"/>
    <s v="ST1"/>
    <s v="Taylor"/>
    <s v="D"/>
    <s v="she/her 2"/>
    <s v="ST3"/>
    <s v="Sam"/>
    <s v="B"/>
    <x v="31"/>
    <x v="11"/>
    <s v="BD"/>
    <x v="0"/>
    <s v="Sam is playing basketball with Taylor"/>
    <s v="as the scoreboard shows the time winding down"/>
    <s v="they"/>
    <s v="blue"/>
    <s v="square"/>
    <s v="they're standing in a blue square"/>
    <s v="and the game appears to be one-sided"/>
    <x v="44"/>
    <s v="they_blue_square"/>
    <s v="S29_end"/>
    <s v="he/him 1"/>
    <s v="HT2"/>
    <s v="he/him 2"/>
    <s v="HT3"/>
    <s v="she/her 1"/>
    <s v="ST2"/>
    <s v="they/them 1"/>
    <s v="HT1"/>
    <s v="blue"/>
    <s v="square"/>
    <s v="blue"/>
    <s v="triangle"/>
    <s v="green"/>
    <s v="triangle"/>
    <s v="green"/>
    <s v="square"/>
  </r>
  <r>
    <x v="4"/>
    <x v="0"/>
    <s v="CR96"/>
    <s v="L05_CR96_S29"/>
    <x v="5"/>
    <s v="ST1"/>
    <s v="Taylor"/>
    <s v="D"/>
    <s v="she/her 2"/>
    <s v="ST3"/>
    <s v="Sam"/>
    <s v="B"/>
    <x v="31"/>
    <x v="11"/>
    <s v="BD"/>
    <x v="1"/>
    <s v="Taylor is playing basketball with Sam "/>
    <s v="as the scoreboard shows the time winding down"/>
    <s v="they"/>
    <s v="green"/>
    <s v="triangle"/>
    <s v="they're standing in a green triangle"/>
    <s v="and the game appears to be one-sided"/>
    <x v="45"/>
    <s v="they_green_triangle"/>
    <s v="S29_end"/>
    <s v="he/him 1"/>
    <s v="HT2"/>
    <s v="he/him 2"/>
    <s v="HT3"/>
    <s v="she/her 1"/>
    <s v="ST2"/>
    <s v="they/them 1"/>
    <s v="HT1"/>
    <s v="green"/>
    <s v="triangle"/>
    <s v="green"/>
    <s v="square"/>
    <s v="blue"/>
    <s v="square"/>
    <s v="blue"/>
    <s v="triangle"/>
  </r>
  <r>
    <x v="4"/>
    <x v="1"/>
    <s v="FD01"/>
    <s v="L05_FD01_S38"/>
    <x v="0"/>
    <s v="HT2"/>
    <s v="Casey"/>
    <s v="E"/>
    <s v="they/them 1"/>
    <s v="HT1"/>
    <s v="Jordan"/>
    <s v="C"/>
    <x v="52"/>
    <x v="20"/>
    <s v="CE"/>
    <x v="0"/>
    <s v="Jordan is exercising with Casey"/>
    <s v="and the time is going by really fast"/>
    <s v="he"/>
    <s v="yellow"/>
    <s v="triangle"/>
    <s v="he's standing in a yellow triangle"/>
    <s v="but the gym is about to close"/>
    <x v="102"/>
    <s v="he_yellow_triangle"/>
    <s v="S38_end"/>
    <s v="he/him 2"/>
    <s v="HT3"/>
    <s v="she/her 1"/>
    <s v="ST2"/>
    <s v="she/her 2"/>
    <s v="ST3"/>
    <s v="they/them 2"/>
    <s v="ST1"/>
    <s v="blue"/>
    <s v="square"/>
    <s v="blue"/>
    <s v="triangle"/>
    <s v="red"/>
    <s v="triangle"/>
    <s v="red"/>
    <s v="triangle"/>
  </r>
  <r>
    <x v="4"/>
    <x v="1"/>
    <s v="FD02"/>
    <s v="L05_FD02_S51"/>
    <x v="0"/>
    <s v="HT2"/>
    <s v="Casey"/>
    <s v="E"/>
    <s v="they/them 2"/>
    <s v="ST1"/>
    <s v="Taylor"/>
    <s v="D"/>
    <x v="39"/>
    <x v="21"/>
    <s v="DE"/>
    <x v="1"/>
    <s v="Casey is starting a video call with Taylor"/>
    <s v="but the connection is kind of slow"/>
    <s v="he"/>
    <s v="red"/>
    <s v="square"/>
    <s v="he's standing in a red square"/>
    <s v="and it's great to see each other "/>
    <x v="142"/>
    <s v="he_red_square"/>
    <s v="S51_end"/>
    <s v="he/him 2"/>
    <s v="HT3"/>
    <s v="she/her 1"/>
    <s v="ST2"/>
    <s v="she/her 2"/>
    <s v="ST3"/>
    <s v="they/them 1"/>
    <s v="HT1"/>
    <s v="green"/>
    <s v="triangle"/>
    <s v="green"/>
    <s v="square"/>
    <s v="yellow"/>
    <s v="square"/>
    <s v="yellow"/>
    <s v="square"/>
  </r>
  <r>
    <x v="4"/>
    <x v="1"/>
    <s v="FD03"/>
    <s v="L05_FD03_S07"/>
    <x v="1"/>
    <s v="HT3"/>
    <s v="Jaime"/>
    <s v="F"/>
    <s v="she/her 1"/>
    <s v="ST2"/>
    <s v="Alex"/>
    <s v="A"/>
    <x v="17"/>
    <x v="18"/>
    <s v="AF"/>
    <x v="0"/>
    <s v="Alex is doing a dance for Jaime"/>
    <s v="while the music is blasting out of a record player"/>
    <s v="he"/>
    <s v="blue"/>
    <s v="triangle"/>
    <s v="he's standing in a blue triangle"/>
    <s v="and the chandelier is shaking from all the noise"/>
    <x v="23"/>
    <s v="he_blue_triangle"/>
    <s v="S07_end"/>
    <s v="he/him 1"/>
    <s v="HT2"/>
    <s v="she/her 2"/>
    <s v="ST3"/>
    <s v="they/them 1"/>
    <s v="HT1"/>
    <s v="they/them 2"/>
    <s v="ST1"/>
    <s v="green"/>
    <s v="square"/>
    <s v="green"/>
    <s v="triangle"/>
    <s v="red"/>
    <s v="triangle"/>
    <s v="red"/>
    <s v="triangle"/>
  </r>
  <r>
    <x v="4"/>
    <x v="1"/>
    <s v="FD04"/>
    <s v="L05_FD04_S58"/>
    <x v="1"/>
    <s v="HT3"/>
    <s v="Jaime"/>
    <s v="F"/>
    <s v="they/them 2"/>
    <s v="ST1"/>
    <s v="Taylor"/>
    <s v="D"/>
    <x v="58"/>
    <x v="23"/>
    <s v="DF"/>
    <x v="1"/>
    <s v="Jaime is telling a joke to Taylor"/>
    <s v="while the party is getting started"/>
    <s v="he"/>
    <s v="green"/>
    <s v="square"/>
    <s v="he's standing in a green square"/>
    <s v="and everyone is laughing at how funny it is"/>
    <x v="89"/>
    <s v="he_green_square"/>
    <s v="S58_end"/>
    <s v="he/him 1"/>
    <s v="HT2"/>
    <s v="she/her 1"/>
    <s v="ST2"/>
    <s v="she/her 2"/>
    <s v="ST3"/>
    <s v="they/them 1"/>
    <s v="HT1"/>
    <s v="blue"/>
    <s v="triangle"/>
    <s v="blue"/>
    <s v="square"/>
    <s v="red"/>
    <s v="square"/>
    <s v="red"/>
    <s v="square"/>
  </r>
  <r>
    <x v="4"/>
    <x v="1"/>
    <s v="FD05"/>
    <s v="L05_FD05_S11"/>
    <x v="2"/>
    <s v="ST2"/>
    <s v="Alex"/>
    <s v="A"/>
    <s v="they/them 1"/>
    <s v="HT1"/>
    <s v="Jordan"/>
    <s v="C"/>
    <x v="1"/>
    <x v="0"/>
    <s v="AC"/>
    <x v="0"/>
    <s v="Alex is singing to Jordan"/>
    <s v="and there's a big disco ball overhead"/>
    <s v="she"/>
    <s v="blue"/>
    <s v="triangle"/>
    <s v="she's standing in a blue triangle"/>
    <s v="and all the colored lights look fun"/>
    <x v="99"/>
    <s v="she_blue_triangle"/>
    <s v="S11_end"/>
    <s v="he/him 1"/>
    <s v="HT2"/>
    <s v="he/him 2"/>
    <s v="HT3"/>
    <s v="she/her 2"/>
    <s v="ST3"/>
    <s v="they/them 2"/>
    <s v="ST1"/>
    <s v="red"/>
    <s v="square"/>
    <s v="red"/>
    <s v="triangle"/>
    <s v="yellow"/>
    <s v="triangle"/>
    <s v="yellow"/>
    <s v="triangle"/>
  </r>
  <r>
    <x v="4"/>
    <x v="1"/>
    <s v="FD06"/>
    <s v="L05_FD06_S19"/>
    <x v="2"/>
    <s v="ST2"/>
    <s v="Alex"/>
    <s v="A"/>
    <s v="they/them 2"/>
    <s v="ST1"/>
    <s v="Taylor"/>
    <s v="D"/>
    <x v="29"/>
    <x v="1"/>
    <s v="AD"/>
    <x v="1"/>
    <s v="Taylor is trying to teach some algebra to Alex"/>
    <s v="as the clock reads three"/>
    <s v="she"/>
    <s v="green"/>
    <s v="square"/>
    <s v="she's standing in a green square"/>
    <s v="and it appears that the lecture is about to end"/>
    <x v="40"/>
    <s v="she_green_square"/>
    <s v="S19_end"/>
    <s v="he/him 1"/>
    <s v="HT2"/>
    <s v="he/him 2"/>
    <s v="HT3"/>
    <s v="she/her 2"/>
    <s v="ST3"/>
    <s v="they/them 1"/>
    <s v="HT1"/>
    <s v="yellow"/>
    <s v="triangle"/>
    <s v="yellow"/>
    <s v="square"/>
    <s v="red"/>
    <s v="square"/>
    <s v="red"/>
    <s v="square"/>
  </r>
  <r>
    <x v="4"/>
    <x v="1"/>
    <s v="FD07"/>
    <s v="L05_FD07_S26"/>
    <x v="3"/>
    <s v="ST3"/>
    <s v="Sam"/>
    <s v="B"/>
    <s v="they/them 2"/>
    <s v="ST1"/>
    <s v="Taylor"/>
    <s v="D"/>
    <x v="9"/>
    <x v="3"/>
    <s v="BD"/>
    <x v="0"/>
    <s v="Sam is bringing some balloons to Taylor"/>
    <s v="while bright flowers are sitting in the window"/>
    <s v="she"/>
    <s v="red"/>
    <s v="triangle"/>
    <s v="she's standing in a red triangle"/>
    <s v="and it must be someone's birthday"/>
    <x v="12"/>
    <s v="she_red_triangle"/>
    <s v="S26_end"/>
    <s v="he/him 1"/>
    <s v="HT2"/>
    <s v="he/him 2"/>
    <s v="HT3"/>
    <s v="she/her 1"/>
    <s v="ST2"/>
    <s v="they/them 1"/>
    <s v="HT1"/>
    <s v="yellow"/>
    <s v="square"/>
    <s v="yellow"/>
    <s v="triangle"/>
    <s v="green"/>
    <s v="triangle"/>
    <s v="green"/>
    <s v="triangle"/>
  </r>
  <r>
    <x v="4"/>
    <x v="1"/>
    <s v="FD08"/>
    <s v="L05_FD08_S01"/>
    <x v="3"/>
    <s v="ST3"/>
    <s v="Sam"/>
    <s v="B"/>
    <s v="they/them 1"/>
    <s v="HT1"/>
    <s v="Jordan"/>
    <s v="C"/>
    <x v="6"/>
    <x v="2"/>
    <s v="BC"/>
    <x v="1"/>
    <s v="Jordan is painting a portrait of Sam"/>
    <s v="and some paint is spilling on the floor"/>
    <s v="she"/>
    <s v="yellow"/>
    <s v="square"/>
    <s v="she's standing in a yellow square"/>
    <s v="and the painting looks amazing"/>
    <x v="9"/>
    <s v="she_yellow_square"/>
    <s v="S01_end"/>
    <s v="he/him 1"/>
    <s v="HT2"/>
    <s v="he/him 2"/>
    <s v="HT3"/>
    <s v="she/her 1"/>
    <s v="ST2"/>
    <s v="they/them 2"/>
    <s v="ST1"/>
    <s v="red"/>
    <s v="triangle"/>
    <s v="red"/>
    <s v="square"/>
    <s v="green"/>
    <s v="square"/>
    <s v="green"/>
    <s v="square"/>
  </r>
  <r>
    <x v="4"/>
    <x v="1"/>
    <s v="FD09"/>
    <s v="L05_FD09_S03"/>
    <x v="4"/>
    <s v="HT1"/>
    <s v="Jordan"/>
    <s v="C"/>
    <s v="she/her 2"/>
    <s v="ST3"/>
    <s v="Sam"/>
    <s v="B"/>
    <x v="26"/>
    <x v="9"/>
    <s v="BC"/>
    <x v="0"/>
    <s v="Sam is making a salad for Jordan"/>
    <s v="while a pot is boiling on the stove"/>
    <s v="they"/>
    <s v="yellow"/>
    <s v="triangle"/>
    <s v="they're standing in a yellow triangle"/>
    <s v="and it looks like dinner is almost ready"/>
    <x v="35"/>
    <s v="they_yellow_triangle"/>
    <s v="S03_end"/>
    <s v="he/him 1"/>
    <s v="HT2"/>
    <s v="he/him 2"/>
    <s v="HT3"/>
    <s v="she/her 1"/>
    <s v="ST2"/>
    <s v="they/them 2"/>
    <s v="ST1"/>
    <s v="blue"/>
    <s v="square"/>
    <s v="blue"/>
    <s v="triangle"/>
    <s v="red"/>
    <s v="triangle"/>
    <s v="red"/>
    <s v="triangle"/>
  </r>
  <r>
    <x v="4"/>
    <x v="1"/>
    <s v="FD10"/>
    <s v="L05_FD10_S56"/>
    <x v="5"/>
    <s v="ST1"/>
    <s v="Taylor"/>
    <s v="D"/>
    <s v="he/him 2"/>
    <s v="HT3"/>
    <s v="Jaime"/>
    <s v="F"/>
    <x v="42"/>
    <x v="15"/>
    <s v="DF"/>
    <x v="1"/>
    <s v="Jaime is carrying a box for Taylor"/>
    <s v="since it's very heavy"/>
    <s v="they"/>
    <s v="green"/>
    <s v="square"/>
    <s v="they're standing in a green square"/>
    <s v="but there's not much left to move "/>
    <x v="59"/>
    <s v="they_green_square"/>
    <s v="S56_end"/>
    <s v="he/him 1"/>
    <s v="HT2"/>
    <s v="she/her 1"/>
    <s v="ST2"/>
    <s v="she/her 2"/>
    <s v="ST3"/>
    <s v="they/them 1"/>
    <s v="HT1"/>
    <s v="red"/>
    <s v="triangle"/>
    <s v="red"/>
    <s v="square"/>
    <s v="yellow"/>
    <s v="square"/>
    <s v="yellow"/>
    <s v="square"/>
  </r>
  <r>
    <x v="4"/>
    <x v="2"/>
    <s v="FP01"/>
    <s v="L05_FP01_S24"/>
    <x v="0"/>
    <s v="HT2"/>
    <s v="Casey"/>
    <s v="E"/>
    <s v="she/her 1"/>
    <s v="ST2"/>
    <s v="Alex"/>
    <s v="A"/>
    <x v="45"/>
    <x v="16"/>
    <s v="AE"/>
    <x v="0"/>
    <s v="Alex is skiing with Casey"/>
    <s v="and snow is falling from the sky"/>
    <s v="they"/>
    <s v="red"/>
    <s v="square"/>
    <s v="they're standing in a red square"/>
    <s v="and it looks like everyone might be cold"/>
    <x v="64"/>
    <s v="they_red_square"/>
    <s v="S24_end"/>
    <s v="he/him 2"/>
    <s v="HT3"/>
    <s v="she/her 2"/>
    <s v="ST3"/>
    <s v="they/them 1"/>
    <s v="HT1"/>
    <s v="they/them 2"/>
    <s v="ST1"/>
    <s v="red"/>
    <s v="square"/>
    <s v="red"/>
    <s v="triangle"/>
    <s v="yellow"/>
    <s v="triangle"/>
    <s v="yellow"/>
    <s v="square"/>
  </r>
  <r>
    <x v="4"/>
    <x v="2"/>
    <s v="FP02"/>
    <s v="L05_FP02_S48"/>
    <x v="1"/>
    <s v="HT3"/>
    <s v="Jaime"/>
    <s v="F"/>
    <s v="she/her 2"/>
    <s v="ST3"/>
    <s v="Sam"/>
    <s v="B"/>
    <x v="50"/>
    <x v="19"/>
    <s v="BF"/>
    <x v="1"/>
    <s v="Jaime is playing a video game with Sam"/>
    <s v="and it's starting to get late"/>
    <s v="they"/>
    <s v="yellow"/>
    <s v="triangle"/>
    <s v="they're standing in a yellow triangle"/>
    <s v="but the final level hasn't been beaten yet"/>
    <x v="98"/>
    <s v="they_yellow_triangle"/>
    <s v="S48_end"/>
    <s v="he/him 1"/>
    <s v="HT2"/>
    <s v="she/her 1"/>
    <s v="ST2"/>
    <s v="they/them 1"/>
    <s v="HT1"/>
    <s v="they/them 2"/>
    <s v="ST1"/>
    <s v="yellow"/>
    <s v="triangle"/>
    <s v="yellow"/>
    <s v="square"/>
    <s v="green"/>
    <s v="square"/>
    <s v="green"/>
    <s v="triangle"/>
  </r>
  <r>
    <x v="4"/>
    <x v="2"/>
    <s v="FP03"/>
    <s v="L05_FP03_S22"/>
    <x v="2"/>
    <s v="ST2"/>
    <s v="Alex"/>
    <s v="A"/>
    <s v="he/him 1"/>
    <s v="HT2"/>
    <s v="Casey"/>
    <s v="E"/>
    <x v="14"/>
    <x v="4"/>
    <s v="AE"/>
    <x v="0"/>
    <s v="Alex is filming a video for Casey"/>
    <s v="as clouds start to cover up the sun"/>
    <s v="they"/>
    <s v="green"/>
    <s v="square"/>
    <s v="they're standing in a green square"/>
    <s v="but it looks like it might start to rain soon"/>
    <x v="18"/>
    <s v="they_green_square"/>
    <s v="S22_end"/>
    <s v="he/him 2"/>
    <s v="HT3"/>
    <s v="she/her 2"/>
    <s v="ST3"/>
    <s v="they/them 1"/>
    <s v="HT1"/>
    <s v="they/them 2"/>
    <s v="ST1"/>
    <s v="green"/>
    <s v="square"/>
    <s v="green"/>
    <s v="triangle"/>
    <s v="blue"/>
    <s v="triangle"/>
    <s v="blue"/>
    <s v="square"/>
  </r>
  <r>
    <x v="4"/>
    <x v="2"/>
    <s v="FP04"/>
    <s v="L05_FP04_S46"/>
    <x v="3"/>
    <s v="ST3"/>
    <s v="Sam"/>
    <s v="B"/>
    <s v="he/him 2"/>
    <s v="HT3"/>
    <s v="Jaime"/>
    <s v="F"/>
    <x v="21"/>
    <x v="7"/>
    <s v="BF"/>
    <x v="1"/>
    <s v="Jaime is giving flowers to Sam"/>
    <s v="after the show is over"/>
    <s v="they"/>
    <s v="blue"/>
    <s v="triangle"/>
    <s v="they're standing in a blue triangle"/>
    <s v="and all the performers were talented"/>
    <x v="93"/>
    <s v="they_blue_triangle"/>
    <s v="S46_end"/>
    <s v="he/him 1"/>
    <s v="HT2"/>
    <s v="she/her 1"/>
    <s v="ST2"/>
    <s v="they/them 1"/>
    <s v="HT1"/>
    <s v="they/them 2"/>
    <s v="ST1"/>
    <s v="blue"/>
    <s v="triangle"/>
    <s v="blue"/>
    <s v="square"/>
    <s v="red"/>
    <s v="square"/>
    <s v="red"/>
    <s v="triangle"/>
  </r>
  <r>
    <x v="4"/>
    <x v="2"/>
    <s v="FP05"/>
    <s v="L05_FP05_S13"/>
    <x v="4"/>
    <s v="HT1"/>
    <s v="Jordan"/>
    <s v="C"/>
    <s v="she/her 1"/>
    <s v="ST2"/>
    <s v="Alex"/>
    <s v="A"/>
    <x v="24"/>
    <x v="8"/>
    <s v="AC"/>
    <x v="0"/>
    <s v="Alex is surfing at the beach with Jordan"/>
    <s v="and a crab is scuttling by"/>
    <s v="he"/>
    <s v="red"/>
    <s v="square"/>
    <s v="he's standing in a red square"/>
    <s v="and the waves keep getting bigger"/>
    <x v="32"/>
    <s v="he_red_square"/>
    <s v="S13_end"/>
    <s v="he/him 1"/>
    <s v="HT2"/>
    <s v="he/him 2"/>
    <s v="HT3"/>
    <s v="she/her 2"/>
    <s v="ST3"/>
    <s v="they/them 2"/>
    <s v="ST1"/>
    <s v="red"/>
    <s v="square"/>
    <s v="red"/>
    <s v="triangle"/>
    <s v="yellow"/>
    <s v="triangle"/>
    <s v="yellow"/>
    <s v="square"/>
  </r>
  <r>
    <x v="4"/>
    <x v="2"/>
    <s v="FP06"/>
    <s v="L05_FP06_S41"/>
    <x v="4"/>
    <s v="HT1"/>
    <s v="Jordan"/>
    <s v="C"/>
    <s v="he/him 2"/>
    <s v="HT3"/>
    <s v="Jaime"/>
    <s v="F"/>
    <x v="35"/>
    <x v="13"/>
    <s v="CF"/>
    <x v="1"/>
    <s v="Jaime is reading to Jordan"/>
    <s v="and the story is almost over"/>
    <s v="she"/>
    <s v="yellow"/>
    <s v="triangle"/>
    <s v="she's standing in a yellow triangle"/>
    <s v="and it sounds like the story is a new favorite"/>
    <x v="51"/>
    <s v="she_yellow_triangle"/>
    <s v="S41_end"/>
    <s v="he/him 1"/>
    <s v="HT2"/>
    <s v="she/her 1"/>
    <s v="ST2"/>
    <s v="she/her 2"/>
    <s v="ST3"/>
    <s v="they/them 1"/>
    <s v="HT1"/>
    <s v="yellow"/>
    <s v="triangle"/>
    <s v="yellow"/>
    <s v="square"/>
    <s v="green"/>
    <s v="square"/>
    <s v="green"/>
    <s v="triangle"/>
  </r>
  <r>
    <x v="4"/>
    <x v="2"/>
    <s v="FP07"/>
    <s v="L05_FP07_S28"/>
    <x v="5"/>
    <s v="ST1"/>
    <s v="Taylor"/>
    <s v="D"/>
    <s v="she/her 2"/>
    <s v="ST3"/>
    <s v="Sam"/>
    <s v="B"/>
    <x v="30"/>
    <x v="11"/>
    <s v="BD"/>
    <x v="0"/>
    <s v="Sam is flying on a broom above Taylor"/>
    <s v="while a bat flutters through the air"/>
    <s v="he"/>
    <s v="green"/>
    <s v="square"/>
    <s v="he's standing in a green square"/>
    <s v="and it looks like it is Halloween"/>
    <x v="42"/>
    <s v="he_green_square"/>
    <s v="S28_end"/>
    <s v="he/him 1"/>
    <s v="HT2"/>
    <s v="he/him 2"/>
    <s v="HT3"/>
    <s v="she/her 1"/>
    <s v="ST2"/>
    <s v="they/them 1"/>
    <s v="HT1"/>
    <s v="green"/>
    <s v="square"/>
    <s v="green"/>
    <s v="triangle"/>
    <s v="blue"/>
    <s v="triangle"/>
    <s v="blue"/>
    <s v="square"/>
  </r>
  <r>
    <x v="4"/>
    <x v="2"/>
    <s v="FP08"/>
    <s v="L05_FP08_S53"/>
    <x v="5"/>
    <s v="ST1"/>
    <s v="Taylor"/>
    <s v="D"/>
    <s v="he/him 1"/>
    <s v="HT2"/>
    <s v="Casey"/>
    <s v="E"/>
    <x v="54"/>
    <x v="14"/>
    <s v="DE"/>
    <x v="1"/>
    <s v="Casey is making a smoothie for Taylor"/>
    <s v="before it's time to leave"/>
    <s v="she"/>
    <s v="blue"/>
    <s v="triangle"/>
    <s v="she's standing in a blue triangle"/>
    <s v="and it's hard to hear above the blender"/>
    <x v="97"/>
    <s v="she_blue_triangle"/>
    <s v="S53_end"/>
    <s v="he/him 2"/>
    <s v="HT3"/>
    <s v="she/her 1"/>
    <s v="ST2"/>
    <s v="she/her 2"/>
    <s v="ST3"/>
    <s v="they/them 1"/>
    <s v="HT1"/>
    <s v="blue"/>
    <s v="triangle"/>
    <s v="blue"/>
    <s v="square"/>
    <s v="red"/>
    <s v="square"/>
    <s v="red"/>
    <s v="triangle"/>
  </r>
  <r>
    <x v="4"/>
    <x v="3"/>
    <s v="PR01"/>
    <s v="L05_PR01_S34"/>
    <x v="0"/>
    <s v="HT2"/>
    <s v="Casey"/>
    <s v="E"/>
    <s v="she/her 2"/>
    <s v="ST3"/>
    <s v="Sam"/>
    <s v="B"/>
    <x v="47"/>
    <x v="17"/>
    <s v="BE"/>
    <x v="1"/>
    <s v="Casey is buying a gift for Sam"/>
    <s v="but it is almost lunchtime"/>
    <s v="he"/>
    <s v="yellow"/>
    <s v="triangle"/>
    <s v="he's standing in a yellow triangle"/>
    <s v="and there might not be a chance to buy the gift today"/>
    <x v="68"/>
    <s v="he_yellow_triangle"/>
    <s v="S34_end"/>
    <s v="he/him 2"/>
    <s v="HT3"/>
    <s v="she/her 1"/>
    <s v="ST2"/>
    <s v="they/them 1"/>
    <s v="HT1"/>
    <s v="they/them 2"/>
    <s v="ST1"/>
    <s v="yellow"/>
    <s v="triangle"/>
    <s v="yellow"/>
    <s v="square"/>
    <s v="green"/>
    <s v="square"/>
    <s v="green"/>
    <s v="triangle"/>
  </r>
  <r>
    <x v="4"/>
    <x v="3"/>
    <s v="PR02"/>
    <s v="L05_PR02_S43"/>
    <x v="1"/>
    <s v="HT3"/>
    <s v="Jaime"/>
    <s v="F"/>
    <s v="they/them 1"/>
    <s v="HT1"/>
    <s v="Jordan"/>
    <s v="C"/>
    <x v="56"/>
    <x v="22"/>
    <s v="CF"/>
    <x v="0"/>
    <s v="Jordan is getting a chair for Jaime"/>
    <s v="because the wait will be a while"/>
    <s v="he"/>
    <s v="red"/>
    <s v="square"/>
    <s v="he's standing in a red square"/>
    <s v="but it looks like the wait will be worth it"/>
    <x v="109"/>
    <s v="he_red_square"/>
    <s v="S43_end"/>
    <s v="he/him 1"/>
    <s v="HT2"/>
    <s v="she/her 1"/>
    <s v="ST2"/>
    <s v="she/her 2"/>
    <s v="ST3"/>
    <s v="they/them 2"/>
    <s v="ST1"/>
    <s v="green"/>
    <s v="triangle"/>
    <s v="green"/>
    <s v="square"/>
    <s v="blue"/>
    <s v="triangle"/>
    <s v="blue"/>
    <s v="square"/>
  </r>
  <r>
    <x v="4"/>
    <x v="3"/>
    <s v="PR03"/>
    <s v="L05_PR03_S09"/>
    <x v="2"/>
    <s v="ST2"/>
    <s v="Alex"/>
    <s v="A"/>
    <s v="he/him 2"/>
    <s v="HT3"/>
    <s v="Jaime"/>
    <s v="F"/>
    <x v="49"/>
    <x v="5"/>
    <s v="AF"/>
    <x v="1"/>
    <s v="Jaime is playing golf with Alex"/>
    <s v="as the sun is shining overhead"/>
    <s v="she"/>
    <s v="blue"/>
    <s v="triangle"/>
    <s v="she's standing in a blue triangle"/>
    <s v="and the grass is very green"/>
    <x v="71"/>
    <s v="she_blue_triangle"/>
    <s v="S09_end"/>
    <s v="he/him 1"/>
    <s v="HT2"/>
    <s v="she/her 2"/>
    <s v="ST3"/>
    <s v="they/them 1"/>
    <s v="HT1"/>
    <s v="they/them 2"/>
    <s v="ST1"/>
    <s v="blue"/>
    <s v="triangle"/>
    <s v="blue"/>
    <s v="square"/>
    <s v="yellow"/>
    <s v="square"/>
    <s v="yellow"/>
    <s v="triangle"/>
  </r>
  <r>
    <x v="4"/>
    <x v="3"/>
    <s v="PR04"/>
    <s v="L05_PR04_S31"/>
    <x v="3"/>
    <s v="ST3"/>
    <s v="Sam"/>
    <s v="B"/>
    <s v="he/him 1"/>
    <s v="HT2"/>
    <s v="Casey"/>
    <s v="E"/>
    <x v="19"/>
    <x v="6"/>
    <s v="BE"/>
    <x v="0"/>
    <s v="Sam is practicing soccer with Casey"/>
    <s v="as a bird flies overhead"/>
    <s v="she"/>
    <s v="green"/>
    <s v="square"/>
    <s v="she's standing in a green square"/>
    <s v="and it looks like the ball just missed the net"/>
    <x v="105"/>
    <s v="she_green_square"/>
    <s v="S31_end"/>
    <s v="he/him 2"/>
    <s v="HT3"/>
    <s v="she/her 1"/>
    <s v="ST2"/>
    <s v="they/them 1"/>
    <s v="HT1"/>
    <s v="they/them 2"/>
    <s v="ST1"/>
    <s v="red"/>
    <s v="triangle"/>
    <s v="red"/>
    <s v="square"/>
    <s v="red"/>
    <s v="triangle"/>
    <s v="red"/>
    <s v="square"/>
  </r>
  <r>
    <x v="4"/>
    <x v="3"/>
    <s v="PR05"/>
    <s v="L05_PR05_S36"/>
    <x v="4"/>
    <s v="HT1"/>
    <s v="Jordan"/>
    <s v="C"/>
    <s v="he/him 1"/>
    <s v="HT2"/>
    <s v="Casey"/>
    <s v="E"/>
    <x v="33"/>
    <x v="12"/>
    <s v="CE"/>
    <x v="1"/>
    <s v="Casey is scuba diving with Jordan"/>
    <s v="and a big fish just came out of nowhere"/>
    <s v="they"/>
    <s v="green"/>
    <s v="triangle"/>
    <s v="they're standing in a green triangle"/>
    <s v="and it looks like there are a lot more fish about to come by"/>
    <x v="47"/>
    <s v="they_green_triangle"/>
    <s v="S36_end"/>
    <s v="he/him 2"/>
    <s v="HT3"/>
    <s v="she/her 1"/>
    <s v="ST2"/>
    <s v="she/her 2"/>
    <s v="ST3"/>
    <s v="they/them 2"/>
    <s v="ST1"/>
    <s v="green"/>
    <s v="triangle"/>
    <s v="green"/>
    <s v="square"/>
    <s v="blue"/>
    <s v="square"/>
    <s v="blue"/>
    <s v="triangle"/>
  </r>
  <r>
    <x v="4"/>
    <x v="3"/>
    <s v="PR06"/>
    <s v="L05_PR06_S17"/>
    <x v="5"/>
    <s v="ST1"/>
    <s v="Taylor"/>
    <s v="D"/>
    <s v="she/her 1"/>
    <s v="ST2"/>
    <s v="Alex"/>
    <s v="A"/>
    <x v="5"/>
    <x v="10"/>
    <s v="AD"/>
    <x v="0"/>
    <s v="Alex is singing a song to Taylor"/>
    <s v="as the moon is high in the sky"/>
    <s v="they"/>
    <s v="yellow"/>
    <s v="square"/>
    <s v="they're standing in a yellow square"/>
    <s v="and it sounds like the song is almost over"/>
    <x v="7"/>
    <s v="they_yellow_square"/>
    <s v="S17_end"/>
    <s v="he/him 1"/>
    <s v="HT2"/>
    <s v="he/him 2"/>
    <s v="HT3"/>
    <s v="she/her 2"/>
    <s v="ST3"/>
    <s v="they/them 1"/>
    <s v="HT1"/>
    <s v="yellow"/>
    <s v="square"/>
    <s v="yellow"/>
    <s v="triangle"/>
    <s v="red"/>
    <s v="triangle"/>
    <s v="red"/>
    <s v="square"/>
  </r>
  <r>
    <x v="5"/>
    <x v="0"/>
    <s v="CR01"/>
    <s v="L06_CR01_S48"/>
    <x v="0"/>
    <s v="HT2"/>
    <s v="Jaime"/>
    <s v="F"/>
    <s v="she/her 1"/>
    <s v="ST2"/>
    <s v="Sam"/>
    <s v="B"/>
    <x v="50"/>
    <x v="19"/>
    <s v="BF"/>
    <x v="0"/>
    <s v="Sam is playing a video game with Jaime"/>
    <s v="and it's starting to get late"/>
    <s v="he"/>
    <s v="red"/>
    <s v="square"/>
    <s v="he's standing in a red square"/>
    <s v="but the final level hasn't been beaten yet"/>
    <x v="73"/>
    <s v="he_red_square"/>
    <s v="S48_end"/>
    <s v="they/them 1"/>
    <s v="HT1"/>
    <s v="they/them 2"/>
    <s v="ST1"/>
    <s v="she/her 2"/>
    <s v="ST3"/>
    <s v="he/him 2"/>
    <s v="HT3"/>
    <s v="red"/>
    <s v="square"/>
    <s v="red"/>
    <s v="triangle"/>
    <s v="yellow"/>
    <s v="triangle"/>
    <s v="yellow"/>
    <s v="square"/>
  </r>
  <r>
    <x v="5"/>
    <x v="0"/>
    <s v="CR02"/>
    <s v="L06_CR02_S48"/>
    <x v="0"/>
    <s v="HT2"/>
    <s v="Jaime"/>
    <s v="F"/>
    <s v="she/her 1"/>
    <s v="ST2"/>
    <s v="Sam"/>
    <s v="B"/>
    <x v="50"/>
    <x v="19"/>
    <s v="BF"/>
    <x v="1"/>
    <s v="Jaime is playing a video game with Sam"/>
    <s v="and it's starting to get late"/>
    <s v="he"/>
    <s v="yellow"/>
    <s v="triangle"/>
    <s v="he's standing in a yellow triangle"/>
    <s v="but the final level hasn't been beaten yet"/>
    <x v="98"/>
    <s v="he_yellow_triangle"/>
    <s v="S48_end"/>
    <s v="they/them 1"/>
    <s v="HT1"/>
    <s v="they/them 2"/>
    <s v="ST1"/>
    <s v="she/her 2"/>
    <s v="ST3"/>
    <s v="he/him 2"/>
    <s v="HT3"/>
    <s v="yellow"/>
    <s v="triangle"/>
    <s v="yellow"/>
    <s v="square"/>
    <s v="red"/>
    <s v="square"/>
    <s v="red"/>
    <s v="triangle"/>
  </r>
  <r>
    <x v="5"/>
    <x v="0"/>
    <s v="CR03"/>
    <s v="L06_CR03_S50"/>
    <x v="0"/>
    <s v="HT2"/>
    <s v="Jaime"/>
    <s v="F"/>
    <s v="she/her 1"/>
    <s v="ST2"/>
    <s v="Sam"/>
    <s v="B"/>
    <x v="22"/>
    <x v="19"/>
    <s v="BF"/>
    <x v="0"/>
    <s v="Sam is throwing the ball to Jaime"/>
    <s v="while the dog is getting excited"/>
    <s v="he"/>
    <s v="green"/>
    <s v="square"/>
    <s v="he's standing in a green square"/>
    <s v="and the dog caught the ball instead"/>
    <x v="29"/>
    <s v="he_green_square"/>
    <s v="S50_end"/>
    <s v="they/them 1"/>
    <s v="HT1"/>
    <s v="they/them 2"/>
    <s v="ST1"/>
    <s v="she/her 2"/>
    <s v="ST3"/>
    <s v="he/him 2"/>
    <s v="HT3"/>
    <s v="green"/>
    <s v="square"/>
    <s v="green"/>
    <s v="triangle"/>
    <s v="blue"/>
    <s v="triangle"/>
    <s v="blue"/>
    <s v="square"/>
  </r>
  <r>
    <x v="5"/>
    <x v="0"/>
    <s v="CR04"/>
    <s v="L06_CR04_S49"/>
    <x v="0"/>
    <s v="HT2"/>
    <s v="Jaime"/>
    <s v="F"/>
    <s v="she/her 1"/>
    <s v="ST2"/>
    <s v="Sam"/>
    <s v="B"/>
    <x v="51"/>
    <x v="19"/>
    <s v="BF"/>
    <x v="1"/>
    <s v="Jaime is whispering to Sam"/>
    <s v="as the movie is starting"/>
    <s v="he"/>
    <s v="blue"/>
    <s v="triangle"/>
    <s v="he's standing in a blue triangle"/>
    <s v="and everyone is quieting down"/>
    <x v="76"/>
    <s v="he_blue_triangle"/>
    <s v="S49_end"/>
    <s v="they/them 1"/>
    <s v="HT1"/>
    <s v="they/them 2"/>
    <s v="ST1"/>
    <s v="she/her 2"/>
    <s v="ST3"/>
    <s v="he/him 2"/>
    <s v="HT3"/>
    <s v="blue"/>
    <s v="triangle"/>
    <s v="blue"/>
    <s v="square"/>
    <s v="green"/>
    <s v="square"/>
    <s v="green"/>
    <s v="triangle"/>
  </r>
  <r>
    <x v="5"/>
    <x v="0"/>
    <s v="CR05"/>
    <s v="L06_CR05_S43"/>
    <x v="0"/>
    <s v="HT2"/>
    <s v="Jaime"/>
    <s v="F"/>
    <s v="she/her 2"/>
    <s v="ST3"/>
    <s v="Jordan"/>
    <s v="C"/>
    <x v="56"/>
    <x v="22"/>
    <s v="CF"/>
    <x v="0"/>
    <s v="Jordan is getting a chair for Jaime"/>
    <s v="because the wait will be a while"/>
    <s v="he"/>
    <s v="yellow"/>
    <s v="square"/>
    <s v="he's standing in a yellow square"/>
    <s v="but it looks like the wait will be worth it"/>
    <x v="109"/>
    <s v="he_yellow_square"/>
    <s v="S43_end"/>
    <s v="they/them 1"/>
    <s v="HT1"/>
    <s v="they/them 2"/>
    <s v="ST1"/>
    <s v="she/her 1"/>
    <s v="ST2"/>
    <s v="he/him 2"/>
    <s v="HT3"/>
    <s v="yellow"/>
    <s v="square"/>
    <s v="yellow"/>
    <s v="triangle"/>
    <s v="red"/>
    <s v="triangle"/>
    <s v="red"/>
    <s v="square"/>
  </r>
  <r>
    <x v="5"/>
    <x v="0"/>
    <s v="CR06"/>
    <s v="L06_CR06_S43"/>
    <x v="0"/>
    <s v="HT2"/>
    <s v="Jaime"/>
    <s v="F"/>
    <s v="she/her 2"/>
    <s v="ST3"/>
    <s v="Jordan"/>
    <s v="C"/>
    <x v="56"/>
    <x v="22"/>
    <s v="CF"/>
    <x v="1"/>
    <s v="Jaime is getting a chair for Jordan"/>
    <s v="because the wait will be a while"/>
    <s v="he"/>
    <s v="red"/>
    <s v="triangle"/>
    <s v="he's standing in a red triangle"/>
    <s v="but it looks like the wait will be worth it"/>
    <x v="85"/>
    <s v="he_red_triangle"/>
    <s v="S43_end"/>
    <s v="they/them 1"/>
    <s v="HT1"/>
    <s v="they/them 2"/>
    <s v="ST1"/>
    <s v="she/her 1"/>
    <s v="ST2"/>
    <s v="he/him 2"/>
    <s v="HT3"/>
    <s v="red"/>
    <s v="triangle"/>
    <s v="red"/>
    <s v="square"/>
    <s v="yellow"/>
    <s v="square"/>
    <s v="yellow"/>
    <s v="triangle"/>
  </r>
  <r>
    <x v="5"/>
    <x v="0"/>
    <s v="CR07"/>
    <s v="L06_CR07_S44"/>
    <x v="0"/>
    <s v="HT2"/>
    <s v="Jaime"/>
    <s v="F"/>
    <s v="she/her 2"/>
    <s v="ST3"/>
    <s v="Jordan"/>
    <s v="C"/>
    <x v="57"/>
    <x v="22"/>
    <s v="CF"/>
    <x v="0"/>
    <s v="Jordan is showing a picture to Jaime"/>
    <s v="while the dog is coming over"/>
    <s v="he"/>
    <s v="blue"/>
    <s v="square"/>
    <s v="he's standing in a blue square"/>
    <s v="and the dog is just as cute as in the picture"/>
    <x v="86"/>
    <s v="he_blue_square"/>
    <s v="S44_end"/>
    <s v="they/them 1"/>
    <s v="HT1"/>
    <s v="they/them 2"/>
    <s v="ST1"/>
    <s v="she/her 1"/>
    <s v="ST2"/>
    <s v="he/him 2"/>
    <s v="HT3"/>
    <s v="blue"/>
    <s v="square"/>
    <s v="blue"/>
    <s v="triangle"/>
    <s v="green"/>
    <s v="triangle"/>
    <s v="green"/>
    <s v="square"/>
  </r>
  <r>
    <x v="5"/>
    <x v="0"/>
    <s v="CR08"/>
    <s v="L06_CR08_S45"/>
    <x v="0"/>
    <s v="HT2"/>
    <s v="Jaime"/>
    <s v="F"/>
    <s v="she/her 2"/>
    <s v="ST3"/>
    <s v="Jordan"/>
    <s v="C"/>
    <x v="37"/>
    <x v="22"/>
    <s v="CF"/>
    <x v="1"/>
    <s v="Jaime is explaining the game to Jordan"/>
    <s v="since it's kind of complicated"/>
    <s v="he"/>
    <s v="green"/>
    <s v="triangle"/>
    <s v="he's standing in a green triangle"/>
    <s v="and it looks like the game will be fun"/>
    <x v="119"/>
    <s v="he_green_triangle"/>
    <s v="S45_end"/>
    <s v="they/them 1"/>
    <s v="HT1"/>
    <s v="they/them 2"/>
    <s v="ST1"/>
    <s v="she/her 1"/>
    <s v="ST2"/>
    <s v="he/him 2"/>
    <s v="HT3"/>
    <s v="green"/>
    <s v="triangle"/>
    <s v="green"/>
    <s v="square"/>
    <s v="blue"/>
    <s v="square"/>
    <s v="blue"/>
    <s v="triangle"/>
  </r>
  <r>
    <x v="5"/>
    <x v="0"/>
    <s v="CR09"/>
    <s v="L06_CR09_S03"/>
    <x v="1"/>
    <s v="HT3"/>
    <s v="Alex"/>
    <s v="A"/>
    <s v="she/her 1"/>
    <s v="ST2"/>
    <s v="Sam"/>
    <s v="B"/>
    <x v="26"/>
    <x v="28"/>
    <s v="AB"/>
    <x v="0"/>
    <e v="#N/A"/>
    <e v="#N/A"/>
    <s v="he"/>
    <s v="red"/>
    <s v="square"/>
    <s v="he's standing in a red square"/>
    <e v="#N/A"/>
    <x v="127"/>
    <s v="he_red_square"/>
    <s v="S03_end"/>
    <s v="they/them 1"/>
    <s v="HT1"/>
    <s v="they/them 2"/>
    <s v="ST1"/>
    <s v="she/her 2"/>
    <s v="ST3"/>
    <s v="he/him 1"/>
    <s v="HT2"/>
    <s v="red"/>
    <s v="square"/>
    <s v="red"/>
    <s v="triangle"/>
    <s v="yellow"/>
    <s v="triangle"/>
    <s v="yellow"/>
    <s v="square"/>
  </r>
  <r>
    <x v="5"/>
    <x v="0"/>
    <s v="CR10"/>
    <s v="L06_CR10_S03"/>
    <x v="1"/>
    <s v="HT3"/>
    <s v="Alex"/>
    <s v="A"/>
    <s v="she/her 1"/>
    <s v="ST2"/>
    <s v="Sam"/>
    <s v="B"/>
    <x v="26"/>
    <x v="28"/>
    <s v="AB"/>
    <x v="1"/>
    <e v="#N/A"/>
    <e v="#N/A"/>
    <s v="he"/>
    <s v="yellow"/>
    <s v="triangle"/>
    <s v="he's standing in a yellow triangle"/>
    <e v="#N/A"/>
    <x v="128"/>
    <s v="he_yellow_triangle"/>
    <s v="S03_end"/>
    <s v="they/them 1"/>
    <s v="HT1"/>
    <s v="they/them 2"/>
    <s v="ST1"/>
    <s v="she/her 2"/>
    <s v="ST3"/>
    <s v="he/him 1"/>
    <s v="HT2"/>
    <s v="yellow"/>
    <s v="triangle"/>
    <s v="yellow"/>
    <s v="square"/>
    <s v="red"/>
    <s v="square"/>
    <s v="red"/>
    <s v="triangle"/>
  </r>
  <r>
    <x v="5"/>
    <x v="0"/>
    <s v="CR11"/>
    <s v="L06_CR11_S05"/>
    <x v="1"/>
    <s v="HT3"/>
    <s v="Alex"/>
    <s v="A"/>
    <s v="she/her 1"/>
    <s v="ST2"/>
    <s v="Sam"/>
    <s v="B"/>
    <x v="7"/>
    <x v="28"/>
    <s v="AB"/>
    <x v="0"/>
    <e v="#N/A"/>
    <e v="#N/A"/>
    <s v="he"/>
    <s v="green"/>
    <s v="square"/>
    <s v="he's standing in a green square"/>
    <e v="#N/A"/>
    <x v="145"/>
    <s v="he_green_square"/>
    <s v="S05_end"/>
    <s v="they/them 1"/>
    <s v="HT1"/>
    <s v="they/them 2"/>
    <s v="ST1"/>
    <s v="she/her 2"/>
    <s v="ST3"/>
    <s v="he/him 1"/>
    <s v="HT2"/>
    <s v="green"/>
    <s v="square"/>
    <s v="green"/>
    <s v="triangle"/>
    <s v="blue"/>
    <s v="triangle"/>
    <s v="blue"/>
    <s v="square"/>
  </r>
  <r>
    <x v="5"/>
    <x v="0"/>
    <s v="CR12"/>
    <s v="L06_CR12_S04"/>
    <x v="1"/>
    <s v="HT3"/>
    <s v="Alex"/>
    <s v="A"/>
    <s v="she/her 1"/>
    <s v="ST2"/>
    <s v="Sam"/>
    <s v="B"/>
    <x v="27"/>
    <x v="28"/>
    <s v="AB"/>
    <x v="1"/>
    <e v="#N/A"/>
    <e v="#N/A"/>
    <s v="he"/>
    <s v="blue"/>
    <s v="triangle"/>
    <s v="he's standing in a blue triangle"/>
    <e v="#N/A"/>
    <x v="141"/>
    <s v="he_blue_triangle"/>
    <s v="S04_end"/>
    <s v="they/them 1"/>
    <s v="HT1"/>
    <s v="they/them 2"/>
    <s v="ST1"/>
    <s v="she/her 2"/>
    <s v="ST3"/>
    <s v="he/him 1"/>
    <s v="HT2"/>
    <s v="blue"/>
    <s v="triangle"/>
    <s v="blue"/>
    <s v="square"/>
    <s v="green"/>
    <s v="square"/>
    <s v="green"/>
    <s v="triangle"/>
  </r>
  <r>
    <x v="5"/>
    <x v="0"/>
    <s v="CR13"/>
    <s v="L06_CR13_S13"/>
    <x v="1"/>
    <s v="HT3"/>
    <s v="Alex"/>
    <s v="A"/>
    <s v="she/her 2"/>
    <s v="ST3"/>
    <s v="Jordan"/>
    <s v="C"/>
    <x v="24"/>
    <x v="0"/>
    <s v="AC"/>
    <x v="0"/>
    <s v="Alex is surfing at the beach with Jordan"/>
    <s v="and a crab is scuttling by"/>
    <s v="he"/>
    <s v="yellow"/>
    <s v="square"/>
    <s v="he's standing in a yellow square"/>
    <s v="and the waves keep getting bigger"/>
    <x v="130"/>
    <s v="he_yellow_square"/>
    <s v="S13_end"/>
    <s v="they/them 1"/>
    <s v="HT1"/>
    <s v="they/them 2"/>
    <s v="ST1"/>
    <s v="she/her 1"/>
    <s v="ST2"/>
    <s v="he/him 1"/>
    <s v="HT2"/>
    <s v="yellow"/>
    <s v="square"/>
    <s v="yellow"/>
    <s v="triangle"/>
    <s v="red"/>
    <s v="triangle"/>
    <s v="red"/>
    <s v="square"/>
  </r>
  <r>
    <x v="5"/>
    <x v="0"/>
    <s v="CR14"/>
    <s v="L06_CR14_S13"/>
    <x v="1"/>
    <s v="HT3"/>
    <s v="Alex"/>
    <s v="A"/>
    <s v="she/her 2"/>
    <s v="ST3"/>
    <s v="Jordan"/>
    <s v="C"/>
    <x v="24"/>
    <x v="0"/>
    <s v="AC"/>
    <x v="1"/>
    <s v="Jordan is surfing at the beach with Alex"/>
    <s v="and a crab is scuttling by"/>
    <s v="he"/>
    <s v="red"/>
    <s v="triangle"/>
    <s v="he's standing in a red triangle"/>
    <s v="and the waves keep getting bigger"/>
    <x v="32"/>
    <s v="he_red_triangle"/>
    <s v="S13_end"/>
    <s v="they/them 1"/>
    <s v="HT1"/>
    <s v="they/them 2"/>
    <s v="ST1"/>
    <s v="she/her 1"/>
    <s v="ST2"/>
    <s v="he/him 1"/>
    <s v="HT2"/>
    <s v="red"/>
    <s v="triangle"/>
    <s v="red"/>
    <s v="square"/>
    <s v="yellow"/>
    <s v="square"/>
    <s v="yellow"/>
    <s v="triangle"/>
  </r>
  <r>
    <x v="5"/>
    <x v="0"/>
    <s v="CR15"/>
    <s v="L06_CR15_S14"/>
    <x v="1"/>
    <s v="HT3"/>
    <s v="Alex"/>
    <s v="A"/>
    <s v="she/her 2"/>
    <s v="ST3"/>
    <s v="Jordan"/>
    <s v="C"/>
    <x v="25"/>
    <x v="0"/>
    <s v="AC"/>
    <x v="0"/>
    <s v="Alex is racing toward Jordan"/>
    <s v="while a house is burning down"/>
    <s v="he"/>
    <s v="blue"/>
    <s v="square"/>
    <s v="he's standing in a blue square"/>
    <s v="and it sounds like the fire truck is coming"/>
    <x v="34"/>
    <s v="he_blue_square"/>
    <s v="S14_end"/>
    <s v="they/them 1"/>
    <s v="HT1"/>
    <s v="they/them 2"/>
    <s v="ST1"/>
    <s v="she/her 1"/>
    <s v="ST2"/>
    <s v="he/him 1"/>
    <s v="HT2"/>
    <s v="blue"/>
    <s v="square"/>
    <s v="blue"/>
    <s v="triangle"/>
    <s v="green"/>
    <s v="triangle"/>
    <s v="green"/>
    <s v="square"/>
  </r>
  <r>
    <x v="5"/>
    <x v="0"/>
    <s v="CR16"/>
    <s v="L06_CR16_S15"/>
    <x v="1"/>
    <s v="HT3"/>
    <s v="Alex"/>
    <s v="A"/>
    <s v="she/her 2"/>
    <s v="ST3"/>
    <s v="Jordan"/>
    <s v="C"/>
    <x v="0"/>
    <x v="0"/>
    <s v="AC"/>
    <x v="1"/>
    <s v="Jordan is looking at Alex"/>
    <s v="as the train whistle is blowing loudly"/>
    <s v="he"/>
    <s v="green"/>
    <s v="triangle"/>
    <s v="he's standing in a green triangle"/>
    <s v="but the whistle is too loud to hear anything"/>
    <x v="131"/>
    <s v="he_green_triangle"/>
    <s v="S15_end"/>
    <s v="they/them 1"/>
    <s v="HT1"/>
    <s v="they/them 2"/>
    <s v="ST1"/>
    <s v="she/her 1"/>
    <s v="ST2"/>
    <s v="he/him 1"/>
    <s v="HT2"/>
    <s v="green"/>
    <s v="triangle"/>
    <s v="green"/>
    <s v="square"/>
    <s v="blue"/>
    <s v="square"/>
    <s v="blue"/>
    <s v="triangle"/>
  </r>
  <r>
    <x v="5"/>
    <x v="0"/>
    <s v="CR17"/>
    <s v="L06_CR17_S58"/>
    <x v="0"/>
    <s v="HT2"/>
    <s v="Jaime"/>
    <s v="F"/>
    <s v="they/them 1"/>
    <s v="HT1"/>
    <s v="Taylor"/>
    <s v="D"/>
    <x v="58"/>
    <x v="23"/>
    <s v="DF"/>
    <x v="0"/>
    <s v="Taylor is telling a joke to Jaime"/>
    <s v="while the party is getting started"/>
    <s v="he"/>
    <s v="red"/>
    <s v="square"/>
    <s v="he's standing in a red square"/>
    <s v="and everyone is laughing at how funny it is"/>
    <x v="104"/>
    <s v="he_red_square"/>
    <s v="S58_end"/>
    <s v="she/her 1"/>
    <s v="ST2"/>
    <s v="she/her 2"/>
    <s v="ST3"/>
    <s v="they/them 2"/>
    <s v="ST1"/>
    <s v="he/him 2"/>
    <s v="HT3"/>
    <s v="red"/>
    <s v="square"/>
    <s v="red"/>
    <s v="triangle"/>
    <s v="yellow"/>
    <s v="triangle"/>
    <s v="yellow"/>
    <s v="square"/>
  </r>
  <r>
    <x v="5"/>
    <x v="0"/>
    <s v="CR18"/>
    <s v="L06_CR18_S58"/>
    <x v="0"/>
    <s v="HT2"/>
    <s v="Jaime"/>
    <s v="F"/>
    <s v="they/them 1"/>
    <s v="HT1"/>
    <s v="Taylor"/>
    <s v="D"/>
    <x v="58"/>
    <x v="23"/>
    <s v="DF"/>
    <x v="1"/>
    <s v="Jaime is telling a joke to Taylor"/>
    <s v="while the party is getting started"/>
    <s v="he"/>
    <s v="yellow"/>
    <s v="triangle"/>
    <s v="he's standing in a yellow triangle"/>
    <s v="and everyone is laughing at how funny it is"/>
    <x v="89"/>
    <s v="he_yellow_triangle"/>
    <s v="S58_end"/>
    <s v="she/her 1"/>
    <s v="ST2"/>
    <s v="she/her 2"/>
    <s v="ST3"/>
    <s v="they/them 2"/>
    <s v="ST1"/>
    <s v="he/him 2"/>
    <s v="HT3"/>
    <s v="yellow"/>
    <s v="triangle"/>
    <s v="yellow"/>
    <s v="square"/>
    <s v="red"/>
    <s v="square"/>
    <s v="red"/>
    <s v="triangle"/>
  </r>
  <r>
    <x v="5"/>
    <x v="0"/>
    <s v="CR19"/>
    <s v="L06_CR19_S60"/>
    <x v="0"/>
    <s v="HT2"/>
    <s v="Jaime"/>
    <s v="F"/>
    <s v="they/them 1"/>
    <s v="HT1"/>
    <s v="Taylor"/>
    <s v="D"/>
    <x v="41"/>
    <x v="23"/>
    <s v="DF"/>
    <x v="0"/>
    <s v="Taylor is hiking along the trail with Jaime"/>
    <s v="and the leaves are starting to turn"/>
    <s v="he"/>
    <s v="green"/>
    <s v="square"/>
    <s v="he's standing in a green square"/>
    <s v="and the top of the mountain isn't much further"/>
    <x v="88"/>
    <s v="he_green_square"/>
    <s v="S60_end"/>
    <s v="she/her 1"/>
    <s v="ST2"/>
    <s v="she/her 2"/>
    <s v="ST3"/>
    <s v="they/them 2"/>
    <s v="ST1"/>
    <s v="he/him 2"/>
    <s v="HT3"/>
    <s v="green"/>
    <s v="square"/>
    <s v="green"/>
    <s v="triangle"/>
    <s v="blue"/>
    <s v="triangle"/>
    <s v="blue"/>
    <s v="square"/>
  </r>
  <r>
    <x v="5"/>
    <x v="0"/>
    <s v="CR20"/>
    <s v="L06_CR20_S59"/>
    <x v="0"/>
    <s v="HT2"/>
    <s v="Jaime"/>
    <s v="F"/>
    <s v="they/them 1"/>
    <s v="HT1"/>
    <s v="Taylor"/>
    <s v="D"/>
    <x v="59"/>
    <x v="23"/>
    <s v="DF"/>
    <x v="1"/>
    <s v="Jaime is taking notes for Taylor"/>
    <s v="under the fluorescent lights"/>
    <s v="he"/>
    <s v="blue"/>
    <s v="triangle"/>
    <s v="he's standing in a blue triangle"/>
    <s v="and it looks like the meeting is almost finished"/>
    <x v="91"/>
    <s v="he_blue_triangle"/>
    <s v="S59_end"/>
    <s v="she/her 1"/>
    <s v="ST2"/>
    <s v="she/her 2"/>
    <s v="ST3"/>
    <s v="they/them 2"/>
    <s v="ST1"/>
    <s v="he/him 2"/>
    <s v="HT3"/>
    <s v="blue"/>
    <s v="triangle"/>
    <s v="blue"/>
    <s v="square"/>
    <s v="green"/>
    <s v="square"/>
    <s v="green"/>
    <s v="triangle"/>
  </r>
  <r>
    <x v="5"/>
    <x v="0"/>
    <s v="CR21"/>
    <s v="L06_CR21_S53"/>
    <x v="0"/>
    <s v="HT2"/>
    <s v="Jaime"/>
    <s v="F"/>
    <s v="they/them 2"/>
    <s v="ST1"/>
    <s v="Casey"/>
    <s v="E"/>
    <x v="54"/>
    <x v="29"/>
    <s v="EF"/>
    <x v="0"/>
    <s v="Casey is making a smoothie for Jaime"/>
    <s v="before it's time to leave"/>
    <s v="he"/>
    <s v="yellow"/>
    <s v="square"/>
    <s v="he's standing in a yellow square"/>
    <s v="and it's hard to hear above the blender"/>
    <x v="139"/>
    <s v="he_yellow_square"/>
    <s v="S53_end"/>
    <s v="she/her 1"/>
    <s v="ST2"/>
    <s v="she/her 2"/>
    <s v="ST3"/>
    <s v="they/them 1"/>
    <s v="HT1"/>
    <s v="he/him 2"/>
    <s v="HT3"/>
    <s v="yellow"/>
    <s v="square"/>
    <s v="yellow"/>
    <s v="triangle"/>
    <s v="red"/>
    <s v="triangle"/>
    <s v="red"/>
    <s v="square"/>
  </r>
  <r>
    <x v="5"/>
    <x v="0"/>
    <s v="CR22"/>
    <s v="L06_CR22_S53"/>
    <x v="0"/>
    <s v="HT2"/>
    <s v="Jaime"/>
    <s v="F"/>
    <s v="they/them 2"/>
    <s v="ST1"/>
    <s v="Casey"/>
    <s v="E"/>
    <x v="54"/>
    <x v="29"/>
    <s v="EF"/>
    <x v="1"/>
    <s v="Jaime is making a smoothie for Casey"/>
    <s v="before it's time to leave"/>
    <s v="he"/>
    <s v="red"/>
    <s v="triangle"/>
    <s v="he's standing in a red triangle"/>
    <s v="and it's hard to hear above the blender"/>
    <x v="124"/>
    <s v="he_red_triangle"/>
    <s v="S53_end"/>
    <s v="she/her 1"/>
    <s v="ST2"/>
    <s v="she/her 2"/>
    <s v="ST3"/>
    <s v="they/them 1"/>
    <s v="HT1"/>
    <s v="he/him 2"/>
    <s v="HT3"/>
    <s v="red"/>
    <s v="triangle"/>
    <s v="red"/>
    <s v="square"/>
    <s v="yellow"/>
    <s v="square"/>
    <s v="yellow"/>
    <s v="triangle"/>
  </r>
  <r>
    <x v="5"/>
    <x v="0"/>
    <s v="CR23"/>
    <s v="L06_CR23_S54"/>
    <x v="0"/>
    <s v="HT2"/>
    <s v="Jaime"/>
    <s v="F"/>
    <s v="they/them 2"/>
    <s v="ST1"/>
    <s v="Casey"/>
    <s v="E"/>
    <x v="55"/>
    <x v="29"/>
    <s v="EF"/>
    <x v="0"/>
    <s v="Casey is opening the door for Jaime"/>
    <s v="as the keys rattle in the lock"/>
    <s v="he"/>
    <s v="blue"/>
    <s v="square"/>
    <s v="he's standing in a blue square"/>
    <s v="and no one else is in the house"/>
    <x v="125"/>
    <s v="he_blue_square"/>
    <s v="S54_end"/>
    <s v="she/her 1"/>
    <s v="ST2"/>
    <s v="she/her 2"/>
    <s v="ST3"/>
    <s v="they/them 1"/>
    <s v="HT1"/>
    <s v="he/him 2"/>
    <s v="HT3"/>
    <s v="blue"/>
    <s v="square"/>
    <s v="blue"/>
    <s v="triangle"/>
    <s v="green"/>
    <s v="triangle"/>
    <s v="green"/>
    <s v="square"/>
  </r>
  <r>
    <x v="5"/>
    <x v="0"/>
    <s v="CR24"/>
    <s v="L06_CR24_S55"/>
    <x v="0"/>
    <s v="HT2"/>
    <s v="Jaime"/>
    <s v="F"/>
    <s v="they/them 2"/>
    <s v="ST1"/>
    <s v="Casey"/>
    <s v="E"/>
    <x v="38"/>
    <x v="29"/>
    <s v="EF"/>
    <x v="1"/>
    <s v="Jaime is holding a spot for Casey"/>
    <s v="because the line is moving slowly"/>
    <s v="he"/>
    <s v="green"/>
    <s v="triangle"/>
    <s v="he's standing in a green triangle"/>
    <s v="and the day keeps getting hotter"/>
    <x v="126"/>
    <s v="he_green_triangle"/>
    <s v="S55_end"/>
    <s v="she/her 1"/>
    <s v="ST2"/>
    <s v="she/her 2"/>
    <s v="ST3"/>
    <s v="they/them 1"/>
    <s v="HT1"/>
    <s v="he/him 2"/>
    <s v="HT3"/>
    <s v="green"/>
    <s v="triangle"/>
    <s v="green"/>
    <s v="square"/>
    <s v="blue"/>
    <s v="square"/>
    <s v="blue"/>
    <s v="triangle"/>
  </r>
  <r>
    <x v="5"/>
    <x v="0"/>
    <s v="CR25"/>
    <s v="L06_CR25_S20"/>
    <x v="1"/>
    <s v="HT3"/>
    <s v="Alex"/>
    <s v="A"/>
    <s v="they/them 1"/>
    <s v="HT1"/>
    <s v="Taylor"/>
    <s v="D"/>
    <x v="4"/>
    <x v="1"/>
    <s v="AD"/>
    <x v="0"/>
    <s v="Alex is shouting at Taylor"/>
    <s v="while a shooting star streaks across the sky"/>
    <s v="he"/>
    <s v="red"/>
    <s v="square"/>
    <s v="he's standing in a red square"/>
    <s v="but it looks like an argument has started"/>
    <x v="6"/>
    <s v="he_red_square"/>
    <s v="S20_end"/>
    <s v="she/her 1"/>
    <s v="ST2"/>
    <s v="she/her 2"/>
    <s v="ST3"/>
    <s v="they/them 2"/>
    <s v="ST1"/>
    <s v="he/him 1"/>
    <s v="HT2"/>
    <s v="red"/>
    <s v="square"/>
    <s v="red"/>
    <s v="triangle"/>
    <s v="yellow"/>
    <s v="triangle"/>
    <s v="yellow"/>
    <s v="square"/>
  </r>
  <r>
    <x v="5"/>
    <x v="0"/>
    <s v="CR26"/>
    <s v="L06_CR26_S16"/>
    <x v="1"/>
    <s v="HT3"/>
    <s v="Alex"/>
    <s v="A"/>
    <s v="they/them 1"/>
    <s v="HT1"/>
    <s v="Taylor"/>
    <s v="D"/>
    <x v="3"/>
    <x v="1"/>
    <s v="AD"/>
    <x v="1"/>
    <s v="Taylor is skateboarding toward Alex"/>
    <s v="as a car is speeding down the road"/>
    <s v="he"/>
    <s v="yellow"/>
    <s v="triangle"/>
    <s v="he's standing in a yellow triangle"/>
    <s v="and it looks like there might be an accident"/>
    <x v="5"/>
    <s v="he_yellow_triangle"/>
    <s v="S16_end"/>
    <s v="she/her 1"/>
    <s v="ST2"/>
    <s v="she/her 2"/>
    <s v="ST3"/>
    <s v="they/them 2"/>
    <s v="ST1"/>
    <s v="he/him 1"/>
    <s v="HT2"/>
    <s v="yellow"/>
    <s v="triangle"/>
    <s v="yellow"/>
    <s v="square"/>
    <s v="red"/>
    <s v="square"/>
    <s v="red"/>
    <s v="triangle"/>
  </r>
  <r>
    <x v="5"/>
    <x v="0"/>
    <s v="CR27"/>
    <s v="L06_CR27_S17"/>
    <x v="1"/>
    <s v="HT3"/>
    <s v="Alex"/>
    <s v="A"/>
    <s v="they/them 1"/>
    <s v="HT1"/>
    <s v="Taylor"/>
    <s v="D"/>
    <x v="5"/>
    <x v="1"/>
    <s v="AD"/>
    <x v="0"/>
    <s v="Alex is singing a song to Taylor"/>
    <s v="as the moon is high in the sky"/>
    <s v="he"/>
    <s v="green"/>
    <s v="square"/>
    <s v="he's standing in a green square"/>
    <s v="and it sounds like the song is almost over"/>
    <x v="138"/>
    <s v="he_green_square"/>
    <s v="S17_end"/>
    <s v="she/her 1"/>
    <s v="ST2"/>
    <s v="she/her 2"/>
    <s v="ST3"/>
    <s v="they/them 2"/>
    <s v="ST1"/>
    <s v="he/him 1"/>
    <s v="HT2"/>
    <s v="green"/>
    <s v="square"/>
    <s v="green"/>
    <s v="triangle"/>
    <s v="blue"/>
    <s v="triangle"/>
    <s v="blue"/>
    <s v="square"/>
  </r>
  <r>
    <x v="5"/>
    <x v="0"/>
    <s v="CR28"/>
    <s v="L06_CR28_S17"/>
    <x v="1"/>
    <s v="HT3"/>
    <s v="Alex"/>
    <s v="A"/>
    <s v="they/them 1"/>
    <s v="HT1"/>
    <s v="Taylor"/>
    <s v="D"/>
    <x v="5"/>
    <x v="1"/>
    <s v="AD"/>
    <x v="1"/>
    <s v="Taylor is singing a song to Alex"/>
    <s v="as the moon is high in the sky"/>
    <s v="he"/>
    <s v="blue"/>
    <s v="triangle"/>
    <s v="he's standing in a blue triangle"/>
    <s v="and it sounds like the song is almost over"/>
    <x v="7"/>
    <s v="he_blue_triangle"/>
    <s v="S17_end"/>
    <s v="she/her 1"/>
    <s v="ST2"/>
    <s v="she/her 2"/>
    <s v="ST3"/>
    <s v="they/them 2"/>
    <s v="ST1"/>
    <s v="he/him 1"/>
    <s v="HT2"/>
    <s v="blue"/>
    <s v="triangle"/>
    <s v="blue"/>
    <s v="square"/>
    <s v="green"/>
    <s v="square"/>
    <s v="green"/>
    <s v="triangle"/>
  </r>
  <r>
    <x v="5"/>
    <x v="0"/>
    <s v="CR29"/>
    <s v="L06_CR29_S21"/>
    <x v="1"/>
    <s v="HT3"/>
    <s v="Alex"/>
    <s v="A"/>
    <s v="they/them 2"/>
    <s v="ST1"/>
    <s v="Casey"/>
    <s v="E"/>
    <x v="12"/>
    <x v="4"/>
    <s v="AE"/>
    <x v="0"/>
    <s v="Alex is carrying a cake to Casey"/>
    <s v="as the refridgerator starts to hum"/>
    <s v="he"/>
    <s v="yellow"/>
    <s v="square"/>
    <s v="he's standing in a yellow square"/>
    <s v="and it looks like the cake is fresh out of the oven"/>
    <x v="16"/>
    <s v="he_yellow_square"/>
    <s v="S21_end"/>
    <s v="she/her 1"/>
    <s v="ST2"/>
    <s v="she/her 2"/>
    <s v="ST3"/>
    <s v="they/them 1"/>
    <s v="HT1"/>
    <s v="he/him 1"/>
    <s v="HT2"/>
    <s v="yellow"/>
    <s v="square"/>
    <s v="yellow"/>
    <s v="triangle"/>
    <s v="red"/>
    <s v="triangle"/>
    <s v="red"/>
    <s v="square"/>
  </r>
  <r>
    <x v="5"/>
    <x v="0"/>
    <s v="CR30"/>
    <s v="L06_CR30_S25"/>
    <x v="1"/>
    <s v="HT3"/>
    <s v="Alex"/>
    <s v="A"/>
    <s v="they/them 2"/>
    <s v="ST1"/>
    <s v="Casey"/>
    <s v="E"/>
    <x v="13"/>
    <x v="4"/>
    <s v="AE"/>
    <x v="1"/>
    <s v="Casey is dancing with Alex"/>
    <s v="while a pinata is hanging overhead"/>
    <s v="he"/>
    <s v="red"/>
    <s v="triangle"/>
    <s v="he's standing in a red triangle"/>
    <s v="and everyone at the party is having fun"/>
    <x v="17"/>
    <s v="he_red_triangle"/>
    <s v="S25_end"/>
    <s v="she/her 1"/>
    <s v="ST2"/>
    <s v="she/her 2"/>
    <s v="ST3"/>
    <s v="they/them 1"/>
    <s v="HT1"/>
    <s v="he/him 1"/>
    <s v="HT2"/>
    <s v="red"/>
    <s v="triangle"/>
    <s v="red"/>
    <s v="square"/>
    <s v="yellow"/>
    <s v="square"/>
    <s v="yellow"/>
    <s v="triangle"/>
  </r>
  <r>
    <x v="5"/>
    <x v="0"/>
    <s v="CR31"/>
    <s v="L06_CR31_S22"/>
    <x v="1"/>
    <s v="HT3"/>
    <s v="Alex"/>
    <s v="A"/>
    <s v="they/them 2"/>
    <s v="ST1"/>
    <s v="Casey"/>
    <s v="E"/>
    <x v="14"/>
    <x v="4"/>
    <s v="AE"/>
    <x v="0"/>
    <s v="Alex is filming a video for Casey"/>
    <s v="as clouds start to cover up the sun"/>
    <s v="he"/>
    <s v="blue"/>
    <s v="square"/>
    <s v="he's standing in a blue square"/>
    <s v="but it looks like it might start to rain soon"/>
    <x v="18"/>
    <s v="he_blue_square"/>
    <s v="S22_end"/>
    <s v="she/her 1"/>
    <s v="ST2"/>
    <s v="she/her 2"/>
    <s v="ST3"/>
    <s v="they/them 1"/>
    <s v="HT1"/>
    <s v="he/him 1"/>
    <s v="HT2"/>
    <s v="blue"/>
    <s v="square"/>
    <s v="blue"/>
    <s v="triangle"/>
    <s v="green"/>
    <s v="triangle"/>
    <s v="green"/>
    <s v="square"/>
  </r>
  <r>
    <x v="5"/>
    <x v="0"/>
    <s v="CR32"/>
    <s v="L06_CR32_S22"/>
    <x v="1"/>
    <s v="HT3"/>
    <s v="Alex"/>
    <s v="A"/>
    <s v="they/them 2"/>
    <s v="ST1"/>
    <s v="Casey"/>
    <s v="E"/>
    <x v="14"/>
    <x v="4"/>
    <s v="AE"/>
    <x v="1"/>
    <s v="Casey is filming a video for Alex"/>
    <s v="as clouds start to cover up the sun"/>
    <s v="he"/>
    <s v="green"/>
    <s v="triangle"/>
    <s v="he's standing in a green triangle"/>
    <s v="but it looks like it might start to rain soon"/>
    <x v="19"/>
    <s v="he_green_triangle"/>
    <s v="S22_end"/>
    <s v="she/her 1"/>
    <s v="ST2"/>
    <s v="she/her 2"/>
    <s v="ST3"/>
    <s v="they/them 1"/>
    <s v="HT1"/>
    <s v="he/him 1"/>
    <s v="HT2"/>
    <s v="green"/>
    <s v="triangle"/>
    <s v="green"/>
    <s v="square"/>
    <s v="blue"/>
    <s v="square"/>
    <s v="blue"/>
    <s v="triangle"/>
  </r>
  <r>
    <x v="5"/>
    <x v="0"/>
    <s v="CR33"/>
    <s v="L06_CR33_S46"/>
    <x v="2"/>
    <s v="ST2"/>
    <s v="Sam"/>
    <s v="B"/>
    <s v="he/him 1"/>
    <s v="HT2"/>
    <s v="Jaime"/>
    <s v="F"/>
    <x v="21"/>
    <x v="7"/>
    <s v="BF"/>
    <x v="0"/>
    <s v="Sam is giving flowers to Jaime"/>
    <s v="after the show is over"/>
    <s v="she"/>
    <s v="red"/>
    <s v="square"/>
    <s v="she's standing in a red square"/>
    <s v="and all the performers were talented"/>
    <x v="28"/>
    <s v="she_red_square"/>
    <s v="S46_end"/>
    <s v="they/them 1"/>
    <s v="HT1"/>
    <s v="they/them 2"/>
    <s v="ST1"/>
    <s v="he/him 2"/>
    <s v="HT3"/>
    <s v="she/her 2"/>
    <s v="ST3"/>
    <s v="red"/>
    <s v="square"/>
    <s v="red"/>
    <s v="triangle"/>
    <s v="yellow"/>
    <s v="triangle"/>
    <s v="yellow"/>
    <s v="square"/>
  </r>
  <r>
    <x v="5"/>
    <x v="0"/>
    <s v="CR34"/>
    <s v="L06_CR34_S46"/>
    <x v="2"/>
    <s v="ST2"/>
    <s v="Sam"/>
    <s v="B"/>
    <s v="he/him 1"/>
    <s v="HT2"/>
    <s v="Jaime"/>
    <s v="F"/>
    <x v="21"/>
    <x v="7"/>
    <s v="BF"/>
    <x v="1"/>
    <s v="Jaime is giving flowers to Sam"/>
    <s v="after the show is over"/>
    <s v="she"/>
    <s v="yellow"/>
    <s v="triangle"/>
    <s v="she's standing in a yellow triangle"/>
    <s v="and all the performers were talented"/>
    <x v="93"/>
    <s v="she_yellow_triangle"/>
    <s v="S46_end"/>
    <s v="they/them 1"/>
    <s v="HT1"/>
    <s v="they/them 2"/>
    <s v="ST1"/>
    <s v="he/him 2"/>
    <s v="HT3"/>
    <s v="she/her 2"/>
    <s v="ST3"/>
    <s v="yellow"/>
    <s v="triangle"/>
    <s v="yellow"/>
    <s v="square"/>
    <s v="red"/>
    <s v="square"/>
    <s v="red"/>
    <s v="triangle"/>
  </r>
  <r>
    <x v="5"/>
    <x v="0"/>
    <s v="CR35"/>
    <s v="L06_CR35_S50"/>
    <x v="2"/>
    <s v="ST2"/>
    <s v="Sam"/>
    <s v="B"/>
    <s v="he/him 1"/>
    <s v="HT2"/>
    <s v="Jaime"/>
    <s v="F"/>
    <x v="22"/>
    <x v="7"/>
    <s v="BF"/>
    <x v="0"/>
    <s v="Sam is throwing the ball to Jaime"/>
    <s v="while the dog is getting excited"/>
    <s v="she"/>
    <s v="green"/>
    <s v="square"/>
    <s v="she's standing in a green square"/>
    <s v="and the dog caught the ball instead"/>
    <x v="74"/>
    <s v="she_green_square"/>
    <s v="S50_end"/>
    <s v="they/them 1"/>
    <s v="HT1"/>
    <s v="they/them 2"/>
    <s v="ST1"/>
    <s v="he/him 2"/>
    <s v="HT3"/>
    <s v="she/her 2"/>
    <s v="ST3"/>
    <s v="green"/>
    <s v="square"/>
    <s v="green"/>
    <s v="triangle"/>
    <s v="blue"/>
    <s v="triangle"/>
    <s v="blue"/>
    <s v="square"/>
  </r>
  <r>
    <x v="5"/>
    <x v="0"/>
    <s v="CR36"/>
    <s v="L06_CR36_S47"/>
    <x v="2"/>
    <s v="ST2"/>
    <s v="Sam"/>
    <s v="B"/>
    <s v="he/him 1"/>
    <s v="HT2"/>
    <s v="Jaime"/>
    <s v="F"/>
    <x v="23"/>
    <x v="7"/>
    <s v="BF"/>
    <x v="1"/>
    <s v="Jaime is driving away from Sam"/>
    <s v="while the sun is starting to set"/>
    <s v="she"/>
    <s v="blue"/>
    <s v="triangle"/>
    <s v="she's standing in a blue triangle"/>
    <s v="and it looks like it's a long drive home"/>
    <x v="31"/>
    <s v="she_blue_triangle"/>
    <s v="S47_end"/>
    <s v="they/them 1"/>
    <s v="HT1"/>
    <s v="they/them 2"/>
    <s v="ST1"/>
    <s v="he/him 2"/>
    <s v="HT3"/>
    <s v="she/her 2"/>
    <s v="ST3"/>
    <s v="blue"/>
    <s v="triangle"/>
    <s v="blue"/>
    <s v="square"/>
    <s v="green"/>
    <s v="square"/>
    <s v="green"/>
    <s v="triangle"/>
  </r>
  <r>
    <x v="5"/>
    <x v="0"/>
    <s v="CR37"/>
    <s v="L06_CR37_S01"/>
    <x v="2"/>
    <s v="ST2"/>
    <s v="Sam"/>
    <s v="B"/>
    <s v="he/him 2"/>
    <s v="HT3"/>
    <s v="Alex"/>
    <s v="A"/>
    <x v="6"/>
    <x v="25"/>
    <s v="AB"/>
    <x v="0"/>
    <e v="#N/A"/>
    <e v="#N/A"/>
    <s v="she"/>
    <s v="yellow"/>
    <s v="square"/>
    <s v="she's standing in a yellow square"/>
    <e v="#N/A"/>
    <x v="147"/>
    <s v="she_yellow_square"/>
    <s v="S01_end"/>
    <s v="they/them 1"/>
    <s v="HT1"/>
    <s v="they/them 2"/>
    <s v="ST1"/>
    <s v="he/him 1"/>
    <s v="HT2"/>
    <s v="she/her 2"/>
    <s v="ST3"/>
    <s v="yellow"/>
    <s v="square"/>
    <s v="yellow"/>
    <s v="triangle"/>
    <s v="red"/>
    <s v="triangle"/>
    <s v="red"/>
    <s v="square"/>
  </r>
  <r>
    <x v="5"/>
    <x v="0"/>
    <s v="CR38"/>
    <s v="L06_CR38_S01"/>
    <x v="2"/>
    <s v="ST2"/>
    <s v="Sam"/>
    <s v="B"/>
    <s v="he/him 2"/>
    <s v="HT3"/>
    <s v="Alex"/>
    <s v="A"/>
    <x v="6"/>
    <x v="25"/>
    <s v="AB"/>
    <x v="1"/>
    <e v="#N/A"/>
    <e v="#N/A"/>
    <s v="she"/>
    <s v="red"/>
    <s v="triangle"/>
    <s v="she's standing in a red triangle"/>
    <e v="#N/A"/>
    <x v="116"/>
    <s v="she_red_triangle"/>
    <s v="S01_end"/>
    <s v="they/them 1"/>
    <s v="HT1"/>
    <s v="they/them 2"/>
    <s v="ST1"/>
    <s v="he/him 1"/>
    <s v="HT2"/>
    <s v="she/her 2"/>
    <s v="ST3"/>
    <s v="red"/>
    <s v="triangle"/>
    <s v="red"/>
    <s v="square"/>
    <s v="yellow"/>
    <s v="square"/>
    <s v="yellow"/>
    <s v="triangle"/>
  </r>
  <r>
    <x v="5"/>
    <x v="0"/>
    <s v="CR39"/>
    <s v="L06_CR39_S02"/>
    <x v="2"/>
    <s v="ST2"/>
    <s v="Sam"/>
    <s v="B"/>
    <s v="he/him 2"/>
    <s v="HT3"/>
    <s v="Alex"/>
    <s v="A"/>
    <x v="8"/>
    <x v="25"/>
    <s v="AB"/>
    <x v="0"/>
    <e v="#N/A"/>
    <e v="#N/A"/>
    <s v="she"/>
    <s v="blue"/>
    <s v="square"/>
    <s v="she's standing in a blue square"/>
    <e v="#N/A"/>
    <x v="117"/>
    <s v="she_blue_square"/>
    <s v="S02_end"/>
    <s v="they/them 1"/>
    <s v="HT1"/>
    <s v="they/them 2"/>
    <s v="ST1"/>
    <s v="he/him 1"/>
    <s v="HT2"/>
    <s v="she/her 2"/>
    <s v="ST3"/>
    <s v="blue"/>
    <s v="square"/>
    <s v="blue"/>
    <s v="triangle"/>
    <s v="green"/>
    <s v="triangle"/>
    <s v="green"/>
    <s v="square"/>
  </r>
  <r>
    <x v="5"/>
    <x v="0"/>
    <s v="CR40"/>
    <s v="L06_CR40_S05"/>
    <x v="2"/>
    <s v="ST2"/>
    <s v="Sam"/>
    <s v="B"/>
    <s v="he/him 2"/>
    <s v="HT3"/>
    <s v="Alex"/>
    <s v="A"/>
    <x v="7"/>
    <x v="25"/>
    <s v="AB"/>
    <x v="1"/>
    <e v="#N/A"/>
    <e v="#N/A"/>
    <s v="she"/>
    <s v="green"/>
    <s v="triangle"/>
    <s v="she's standing in a green triangle"/>
    <e v="#N/A"/>
    <x v="145"/>
    <s v="she_green_triangle"/>
    <s v="S05_end"/>
    <s v="they/them 1"/>
    <s v="HT1"/>
    <s v="they/them 2"/>
    <s v="ST1"/>
    <s v="he/him 1"/>
    <s v="HT2"/>
    <s v="she/her 2"/>
    <s v="ST3"/>
    <s v="green"/>
    <s v="triangle"/>
    <s v="green"/>
    <s v="square"/>
    <s v="blue"/>
    <s v="square"/>
    <s v="blue"/>
    <s v="triangle"/>
  </r>
  <r>
    <x v="5"/>
    <x v="0"/>
    <s v="CR41"/>
    <s v="L06_CR41_S41"/>
    <x v="3"/>
    <s v="ST3"/>
    <s v="Jordan"/>
    <s v="C"/>
    <s v="he/him 1"/>
    <s v="HT2"/>
    <s v="Jaime"/>
    <s v="F"/>
    <x v="35"/>
    <x v="13"/>
    <s v="CF"/>
    <x v="0"/>
    <s v="Jordan is reading to Jaime"/>
    <s v="and the story is almost over"/>
    <s v="she"/>
    <s v="red"/>
    <s v="square"/>
    <s v="she's standing in a red square"/>
    <s v="and it sounds like the story is a new favorite"/>
    <x v="50"/>
    <s v="she_red_square"/>
    <s v="S41_end"/>
    <s v="they/them 1"/>
    <s v="HT1"/>
    <s v="they/them 2"/>
    <s v="ST1"/>
    <s v="he/him 2"/>
    <s v="HT3"/>
    <s v="she/her 1"/>
    <s v="ST2"/>
    <s v="red"/>
    <s v="square"/>
    <s v="red"/>
    <s v="triangle"/>
    <s v="yellow"/>
    <s v="triangle"/>
    <s v="yellow"/>
    <s v="square"/>
  </r>
  <r>
    <x v="5"/>
    <x v="0"/>
    <s v="CR42"/>
    <s v="L06_CR42_S41"/>
    <x v="3"/>
    <s v="ST3"/>
    <s v="Jordan"/>
    <s v="C"/>
    <s v="he/him 1"/>
    <s v="HT2"/>
    <s v="Jaime"/>
    <s v="F"/>
    <x v="35"/>
    <x v="13"/>
    <s v="CF"/>
    <x v="1"/>
    <s v="Jaime is reading to Jordan"/>
    <s v="and the story is almost over"/>
    <s v="she"/>
    <s v="yellow"/>
    <s v="triangle"/>
    <s v="she's standing in a yellow triangle"/>
    <s v="and it sounds like the story is a new favorite"/>
    <x v="51"/>
    <s v="she_yellow_triangle"/>
    <s v="S41_end"/>
    <s v="they/them 1"/>
    <s v="HT1"/>
    <s v="they/them 2"/>
    <s v="ST1"/>
    <s v="he/him 2"/>
    <s v="HT3"/>
    <s v="she/her 1"/>
    <s v="ST2"/>
    <s v="yellow"/>
    <s v="triangle"/>
    <s v="yellow"/>
    <s v="square"/>
    <s v="red"/>
    <s v="square"/>
    <s v="red"/>
    <s v="triangle"/>
  </r>
  <r>
    <x v="5"/>
    <x v="0"/>
    <s v="CR43"/>
    <s v="L06_CR43_S45"/>
    <x v="3"/>
    <s v="ST3"/>
    <s v="Jordan"/>
    <s v="C"/>
    <s v="he/him 1"/>
    <s v="HT2"/>
    <s v="Jaime"/>
    <s v="F"/>
    <x v="37"/>
    <x v="13"/>
    <s v="CF"/>
    <x v="0"/>
    <s v="Jordan is explaining the game to Jaime"/>
    <s v="since it's kind of complicated"/>
    <s v="she"/>
    <s v="green"/>
    <s v="square"/>
    <s v="she's standing in a green square"/>
    <s v="and it looks like the game will be fun"/>
    <x v="119"/>
    <s v="she_green_square"/>
    <s v="S45_end"/>
    <s v="they/them 1"/>
    <s v="HT1"/>
    <s v="they/them 2"/>
    <s v="ST1"/>
    <s v="he/him 2"/>
    <s v="HT3"/>
    <s v="she/her 1"/>
    <s v="ST2"/>
    <s v="green"/>
    <s v="square"/>
    <s v="green"/>
    <s v="triangle"/>
    <s v="blue"/>
    <s v="triangle"/>
    <s v="blue"/>
    <s v="square"/>
  </r>
  <r>
    <x v="5"/>
    <x v="0"/>
    <s v="CR44"/>
    <s v="L06_CR44_S42"/>
    <x v="3"/>
    <s v="ST3"/>
    <s v="Jordan"/>
    <s v="C"/>
    <s v="he/him 1"/>
    <s v="HT2"/>
    <s v="Jaime"/>
    <s v="F"/>
    <x v="36"/>
    <x v="13"/>
    <s v="CF"/>
    <x v="1"/>
    <s v="Jaime is sending a text to Jordan"/>
    <s v="as the battery is about to die"/>
    <s v="she"/>
    <s v="blue"/>
    <s v="triangle"/>
    <s v="she's standing in a blue triangle"/>
    <s v="but it looks like the text still sent"/>
    <x v="95"/>
    <s v="she_blue_triangle"/>
    <s v="S42_end"/>
    <s v="they/them 1"/>
    <s v="HT1"/>
    <s v="they/them 2"/>
    <s v="ST1"/>
    <s v="he/him 2"/>
    <s v="HT3"/>
    <s v="she/her 1"/>
    <s v="ST2"/>
    <s v="blue"/>
    <s v="triangle"/>
    <s v="blue"/>
    <s v="square"/>
    <s v="green"/>
    <s v="square"/>
    <s v="green"/>
    <s v="triangle"/>
  </r>
  <r>
    <x v="5"/>
    <x v="0"/>
    <s v="CR45"/>
    <s v="L06_CR45_S11"/>
    <x v="3"/>
    <s v="ST3"/>
    <s v="Jordan"/>
    <s v="C"/>
    <s v="he/him 2"/>
    <s v="HT3"/>
    <s v="Alex"/>
    <s v="A"/>
    <x v="1"/>
    <x v="8"/>
    <s v="AC"/>
    <x v="0"/>
    <s v="Alex is singing to Jordan"/>
    <s v="and there's a big disco ball overhead"/>
    <s v="she"/>
    <s v="yellow"/>
    <s v="square"/>
    <s v="she's standing in a yellow square"/>
    <s v="and all the colored lights look fun"/>
    <x v="1"/>
    <s v="she_yellow_square"/>
    <s v="S11_end"/>
    <s v="they/them 1"/>
    <s v="HT1"/>
    <s v="they/them 2"/>
    <s v="ST1"/>
    <s v="he/him 1"/>
    <s v="HT2"/>
    <s v="she/her 1"/>
    <s v="ST2"/>
    <s v="yellow"/>
    <s v="square"/>
    <s v="yellow"/>
    <s v="triangle"/>
    <s v="red"/>
    <s v="triangle"/>
    <s v="red"/>
    <s v="square"/>
  </r>
  <r>
    <x v="5"/>
    <x v="0"/>
    <s v="CR46"/>
    <s v="L06_CR46_S11"/>
    <x v="3"/>
    <s v="ST3"/>
    <s v="Jordan"/>
    <s v="C"/>
    <s v="he/him 2"/>
    <s v="HT3"/>
    <s v="Alex"/>
    <s v="A"/>
    <x v="1"/>
    <x v="8"/>
    <s v="AC"/>
    <x v="1"/>
    <s v="Jordan is singing to Alex"/>
    <s v="and there's a big disco ball overhead"/>
    <s v="she"/>
    <s v="red"/>
    <s v="triangle"/>
    <s v="she's standing in a red triangle"/>
    <s v="and all the colored lights look fun"/>
    <x v="99"/>
    <s v="she_red_triangle"/>
    <s v="S11_end"/>
    <s v="they/them 1"/>
    <s v="HT1"/>
    <s v="they/them 2"/>
    <s v="ST1"/>
    <s v="he/him 1"/>
    <s v="HT2"/>
    <s v="she/her 1"/>
    <s v="ST2"/>
    <s v="red"/>
    <s v="triangle"/>
    <s v="red"/>
    <s v="square"/>
    <s v="yellow"/>
    <s v="square"/>
    <s v="yellow"/>
    <s v="triangle"/>
  </r>
  <r>
    <x v="5"/>
    <x v="0"/>
    <s v="CR47"/>
    <s v="L06_CR47_S12"/>
    <x v="3"/>
    <s v="ST3"/>
    <s v="Jordan"/>
    <s v="C"/>
    <s v="he/him 2"/>
    <s v="HT3"/>
    <s v="Alex"/>
    <s v="A"/>
    <x v="2"/>
    <x v="8"/>
    <s v="AC"/>
    <x v="0"/>
    <s v="Alex is showing a happy birthday sign to Jordan"/>
    <s v="while some balloons are floating up to the ceiling "/>
    <s v="she"/>
    <s v="blue"/>
    <s v="square"/>
    <s v="she's standing in a blue square"/>
    <s v="and it looks like the party is starting"/>
    <x v="3"/>
    <s v="she_blue_square"/>
    <s v="S12_end"/>
    <s v="they/them 1"/>
    <s v="HT1"/>
    <s v="they/them 2"/>
    <s v="ST1"/>
    <s v="he/him 1"/>
    <s v="HT2"/>
    <s v="she/her 1"/>
    <s v="ST2"/>
    <s v="blue"/>
    <s v="square"/>
    <s v="blue"/>
    <s v="triangle"/>
    <s v="green"/>
    <s v="triangle"/>
    <s v="green"/>
    <s v="square"/>
  </r>
  <r>
    <x v="5"/>
    <x v="0"/>
    <s v="CR48"/>
    <s v="L06_CR48_S15"/>
    <x v="3"/>
    <s v="ST3"/>
    <s v="Jordan"/>
    <s v="C"/>
    <s v="he/him 2"/>
    <s v="HT3"/>
    <s v="Alex"/>
    <s v="A"/>
    <x v="0"/>
    <x v="8"/>
    <s v="AC"/>
    <x v="1"/>
    <s v="Jordan is looking at Alex"/>
    <s v="as the train whistle is blowing loudly"/>
    <s v="she"/>
    <s v="green"/>
    <s v="triangle"/>
    <s v="she's standing in a green triangle"/>
    <s v="but the whistle is too loud to hear anything"/>
    <x v="0"/>
    <s v="she_green_triangle"/>
    <s v="S15_end"/>
    <s v="they/them 1"/>
    <s v="HT1"/>
    <s v="they/them 2"/>
    <s v="ST1"/>
    <s v="he/him 1"/>
    <s v="HT2"/>
    <s v="she/her 1"/>
    <s v="ST2"/>
    <s v="green"/>
    <s v="triangle"/>
    <s v="green"/>
    <s v="square"/>
    <s v="blue"/>
    <s v="square"/>
    <s v="blue"/>
    <s v="triangle"/>
  </r>
  <r>
    <x v="5"/>
    <x v="0"/>
    <s v="CR49"/>
    <s v="L06_CR49_S26"/>
    <x v="2"/>
    <s v="ST2"/>
    <s v="Sam"/>
    <s v="B"/>
    <s v="they/them 1"/>
    <s v="HT1"/>
    <s v="Taylor"/>
    <s v="D"/>
    <x v="9"/>
    <x v="3"/>
    <s v="BD"/>
    <x v="0"/>
    <s v="Sam is bringing some balloons to Taylor"/>
    <s v="while bright flowers are sitting in the window"/>
    <s v="she"/>
    <s v="red"/>
    <s v="square"/>
    <s v="she's standing in a red square"/>
    <s v="and it must be someone's birthday"/>
    <x v="12"/>
    <s v="she_red_square"/>
    <s v="S26_end"/>
    <s v="he/him 1"/>
    <s v="HT2"/>
    <s v="he/him 2"/>
    <s v="HT3"/>
    <s v="they/them 2"/>
    <s v="ST1"/>
    <s v="she/her 2"/>
    <s v="ST3"/>
    <s v="red"/>
    <s v="square"/>
    <s v="red"/>
    <s v="triangle"/>
    <s v="yellow"/>
    <s v="triangle"/>
    <s v="yellow"/>
    <s v="square"/>
  </r>
  <r>
    <x v="5"/>
    <x v="0"/>
    <s v="CR50"/>
    <s v="L06_CR50_S26"/>
    <x v="2"/>
    <s v="ST2"/>
    <s v="Sam"/>
    <s v="B"/>
    <s v="they/them 1"/>
    <s v="HT1"/>
    <s v="Taylor"/>
    <s v="D"/>
    <x v="9"/>
    <x v="3"/>
    <s v="BD"/>
    <x v="1"/>
    <s v="Taylor is bringing some balloons to Sam"/>
    <s v="while bright flowers are sitting in the window"/>
    <s v="she"/>
    <s v="yellow"/>
    <s v="triangle"/>
    <s v="she's standing in a yellow triangle"/>
    <s v="and it must be someone's birthday"/>
    <x v="100"/>
    <s v="she_yellow_triangle"/>
    <s v="S26_end"/>
    <s v="he/him 1"/>
    <s v="HT2"/>
    <s v="he/him 2"/>
    <s v="HT3"/>
    <s v="they/them 2"/>
    <s v="ST1"/>
    <s v="she/her 2"/>
    <s v="ST3"/>
    <s v="yellow"/>
    <s v="triangle"/>
    <s v="yellow"/>
    <s v="square"/>
    <s v="red"/>
    <s v="square"/>
    <s v="red"/>
    <s v="triangle"/>
  </r>
  <r>
    <x v="5"/>
    <x v="0"/>
    <s v="CR51"/>
    <s v="L06_CR51_S30"/>
    <x v="2"/>
    <s v="ST2"/>
    <s v="Sam"/>
    <s v="B"/>
    <s v="they/them 1"/>
    <s v="HT1"/>
    <s v="Taylor"/>
    <s v="D"/>
    <x v="10"/>
    <x v="3"/>
    <s v="BD"/>
    <x v="0"/>
    <s v="Sam is playing the violin for Taylor"/>
    <s v="while the sun is shining brightly"/>
    <s v="she"/>
    <s v="green"/>
    <s v="square"/>
    <s v="she's standing in a green square"/>
    <s v="and it looks like the song is being played well"/>
    <x v="43"/>
    <s v="she_green_square"/>
    <s v="S30_end"/>
    <s v="he/him 1"/>
    <s v="HT2"/>
    <s v="he/him 2"/>
    <s v="HT3"/>
    <s v="they/them 2"/>
    <s v="ST1"/>
    <s v="she/her 2"/>
    <s v="ST3"/>
    <s v="green"/>
    <s v="square"/>
    <s v="green"/>
    <s v="triangle"/>
    <s v="blue"/>
    <s v="triangle"/>
    <s v="blue"/>
    <s v="square"/>
  </r>
  <r>
    <x v="5"/>
    <x v="0"/>
    <s v="CR52"/>
    <s v="L06_CR52_S27"/>
    <x v="2"/>
    <s v="ST2"/>
    <s v="Sam"/>
    <s v="B"/>
    <s v="they/them 1"/>
    <s v="HT1"/>
    <s v="Taylor"/>
    <s v="D"/>
    <x v="11"/>
    <x v="3"/>
    <s v="BD"/>
    <x v="1"/>
    <s v="Taylor is walking with Sam"/>
    <s v="and the clock is about to ring 3 o'clock"/>
    <s v="she"/>
    <s v="blue"/>
    <s v="triangle"/>
    <s v="she's standing in a blue triangle"/>
    <s v="and it seems like class will be starting soon"/>
    <x v="15"/>
    <s v="she_blue_triangle"/>
    <s v="S27_end"/>
    <s v="he/him 1"/>
    <s v="HT2"/>
    <s v="he/him 2"/>
    <s v="HT3"/>
    <s v="they/them 2"/>
    <s v="ST1"/>
    <s v="she/her 2"/>
    <s v="ST3"/>
    <s v="blue"/>
    <s v="triangle"/>
    <s v="blue"/>
    <s v="square"/>
    <s v="green"/>
    <s v="square"/>
    <s v="green"/>
    <s v="triangle"/>
  </r>
  <r>
    <x v="5"/>
    <x v="0"/>
    <s v="CR53"/>
    <s v="L06_CR53_S33"/>
    <x v="2"/>
    <s v="ST2"/>
    <s v="Sam"/>
    <s v="B"/>
    <s v="they/them 2"/>
    <s v="ST1"/>
    <s v="Casey"/>
    <s v="E"/>
    <x v="46"/>
    <x v="6"/>
    <s v="BE"/>
    <x v="0"/>
    <s v="Sam is calling Casey"/>
    <s v="while a cat is walking by"/>
    <s v="she"/>
    <s v="yellow"/>
    <s v="square"/>
    <s v="she's standing in a yellow square"/>
    <s v="and it looks like the cat is very friendly"/>
    <x v="103"/>
    <s v="she_yellow_square"/>
    <s v="S33_end"/>
    <s v="he/him 1"/>
    <s v="HT2"/>
    <s v="he/him 2"/>
    <s v="HT3"/>
    <s v="they/them 1"/>
    <s v="HT1"/>
    <s v="she/her 2"/>
    <s v="ST3"/>
    <s v="yellow"/>
    <s v="square"/>
    <s v="yellow"/>
    <s v="triangle"/>
    <s v="red"/>
    <s v="triangle"/>
    <s v="red"/>
    <s v="square"/>
  </r>
  <r>
    <x v="5"/>
    <x v="0"/>
    <s v="CR54"/>
    <s v="L06_CR54_S33"/>
    <x v="2"/>
    <s v="ST2"/>
    <s v="Sam"/>
    <s v="B"/>
    <s v="they/them 2"/>
    <s v="ST1"/>
    <s v="Casey"/>
    <s v="E"/>
    <x v="46"/>
    <x v="6"/>
    <s v="BE"/>
    <x v="1"/>
    <s v="Casey is calling Sam"/>
    <s v="while a cat is walking by"/>
    <s v="she"/>
    <s v="red"/>
    <s v="triangle"/>
    <s v="she's standing in a red triangle"/>
    <s v="and it looks like the cat is very friendly"/>
    <x v="66"/>
    <s v="she_red_triangle"/>
    <s v="S33_end"/>
    <s v="he/him 1"/>
    <s v="HT2"/>
    <s v="he/him 2"/>
    <s v="HT3"/>
    <s v="they/them 1"/>
    <s v="HT1"/>
    <s v="she/her 2"/>
    <s v="ST3"/>
    <s v="red"/>
    <s v="triangle"/>
    <s v="red"/>
    <s v="square"/>
    <s v="yellow"/>
    <s v="square"/>
    <s v="yellow"/>
    <s v="triangle"/>
  </r>
  <r>
    <x v="5"/>
    <x v="0"/>
    <s v="CR55"/>
    <s v="L06_CR55_S34"/>
    <x v="2"/>
    <s v="ST2"/>
    <s v="Sam"/>
    <s v="B"/>
    <s v="they/them 2"/>
    <s v="ST1"/>
    <s v="Casey"/>
    <s v="E"/>
    <x v="47"/>
    <x v="6"/>
    <s v="BE"/>
    <x v="0"/>
    <s v="Sam is buying a gift for Casey"/>
    <s v="but it is almost lunchtime"/>
    <s v="she"/>
    <s v="blue"/>
    <s v="square"/>
    <s v="she's standing in a blue square"/>
    <s v="and there might not be a chance to buy the gift today"/>
    <x v="68"/>
    <s v="she_blue_square"/>
    <s v="S34_end"/>
    <s v="he/him 1"/>
    <s v="HT2"/>
    <s v="he/him 2"/>
    <s v="HT3"/>
    <s v="they/them 1"/>
    <s v="HT1"/>
    <s v="she/her 2"/>
    <s v="ST3"/>
    <s v="blue"/>
    <s v="square"/>
    <s v="blue"/>
    <s v="triangle"/>
    <s v="green"/>
    <s v="triangle"/>
    <s v="green"/>
    <s v="square"/>
  </r>
  <r>
    <x v="5"/>
    <x v="0"/>
    <s v="CR56"/>
    <s v="L06_CR56_S35"/>
    <x v="2"/>
    <s v="ST2"/>
    <s v="Sam"/>
    <s v="B"/>
    <s v="they/them 2"/>
    <s v="ST1"/>
    <s v="Casey"/>
    <s v="E"/>
    <x v="18"/>
    <x v="6"/>
    <s v="BE"/>
    <x v="1"/>
    <s v="Casey is swimming towards Sam"/>
    <s v="and a goose is swimming nearby"/>
    <s v="she"/>
    <s v="green"/>
    <s v="triangle"/>
    <s v="she's standing in a green triangle"/>
    <s v="and it is a beautiful sunny day"/>
    <x v="110"/>
    <s v="she_green_triangle"/>
    <s v="S35_end"/>
    <s v="he/him 1"/>
    <s v="HT2"/>
    <s v="he/him 2"/>
    <s v="HT3"/>
    <s v="they/them 1"/>
    <s v="HT1"/>
    <s v="she/her 2"/>
    <s v="ST3"/>
    <s v="green"/>
    <s v="triangle"/>
    <s v="green"/>
    <s v="square"/>
    <s v="blue"/>
    <s v="square"/>
    <s v="blue"/>
    <s v="triangle"/>
  </r>
  <r>
    <x v="5"/>
    <x v="0"/>
    <s v="CR57"/>
    <s v="L06_CR57_S06"/>
    <x v="3"/>
    <s v="ST3"/>
    <s v="Jordan"/>
    <s v="C"/>
    <s v="they/them 1"/>
    <s v="HT1"/>
    <s v="Taylor"/>
    <s v="D"/>
    <x v="16"/>
    <x v="24"/>
    <s v="CD"/>
    <x v="0"/>
    <s v="Jordan is bringing some mail to Taylor"/>
    <s v="as a violent storm is beginning"/>
    <s v="she"/>
    <s v="red"/>
    <s v="square"/>
    <s v="she's standing in a red square"/>
    <s v="and it looks like a bad day to go outside"/>
    <x v="121"/>
    <s v="she_red_square"/>
    <s v="S06_end"/>
    <s v="he/him 1"/>
    <s v="HT2"/>
    <s v="he/him 2"/>
    <s v="HT3"/>
    <s v="they/them 2"/>
    <s v="ST1"/>
    <s v="she/her 1"/>
    <s v="ST2"/>
    <s v="red"/>
    <s v="square"/>
    <s v="red"/>
    <s v="triangle"/>
    <s v="yellow"/>
    <s v="triangle"/>
    <s v="yellow"/>
    <s v="square"/>
  </r>
  <r>
    <x v="5"/>
    <x v="0"/>
    <s v="CR58"/>
    <s v="L06_CR58_S10"/>
    <x v="3"/>
    <s v="ST3"/>
    <s v="Jordan"/>
    <s v="C"/>
    <s v="they/them 1"/>
    <s v="HT1"/>
    <s v="Taylor"/>
    <s v="D"/>
    <x v="15"/>
    <x v="24"/>
    <s v="CD"/>
    <x v="1"/>
    <s v="Taylor is floating over to Jordan"/>
    <s v="while an airplane is flying overhead"/>
    <s v="she"/>
    <s v="yellow"/>
    <s v="triangle"/>
    <s v="she's standing in a yellow triangle"/>
    <s v="and it looks like everyone needs more sunscreen"/>
    <x v="122"/>
    <s v="she_yellow_triangle"/>
    <s v="S10_end"/>
    <s v="he/him 1"/>
    <s v="HT2"/>
    <s v="he/him 2"/>
    <s v="HT3"/>
    <s v="they/them 2"/>
    <s v="ST1"/>
    <s v="she/her 1"/>
    <s v="ST2"/>
    <s v="yellow"/>
    <s v="triangle"/>
    <s v="yellow"/>
    <s v="square"/>
    <s v="red"/>
    <s v="square"/>
    <s v="red"/>
    <s v="triangle"/>
  </r>
  <r>
    <x v="5"/>
    <x v="0"/>
    <s v="CR59"/>
    <s v="L06_CR59_S07"/>
    <x v="3"/>
    <s v="ST3"/>
    <s v="Jordan"/>
    <s v="C"/>
    <s v="they/them 1"/>
    <s v="HT1"/>
    <s v="Taylor"/>
    <s v="D"/>
    <x v="17"/>
    <x v="24"/>
    <s v="CD"/>
    <x v="0"/>
    <s v="Jordan is doing a dance for Taylor"/>
    <s v="while the music is blasting out of a record player"/>
    <s v="she"/>
    <s v="green"/>
    <s v="square"/>
    <s v="she's standing in a green square"/>
    <s v="and the chandelier is shaking from all the noise"/>
    <x v="123"/>
    <s v="she_green_square"/>
    <s v="S07_end"/>
    <s v="he/him 1"/>
    <s v="HT2"/>
    <s v="he/him 2"/>
    <s v="HT3"/>
    <s v="they/them 2"/>
    <s v="ST1"/>
    <s v="she/her 1"/>
    <s v="ST2"/>
    <s v="green"/>
    <s v="square"/>
    <s v="green"/>
    <s v="triangle"/>
    <s v="blue"/>
    <s v="triangle"/>
    <s v="blue"/>
    <s v="square"/>
  </r>
  <r>
    <x v="5"/>
    <x v="0"/>
    <s v="CR60"/>
    <s v="L06_CR60_S07"/>
    <x v="3"/>
    <s v="ST3"/>
    <s v="Jordan"/>
    <s v="C"/>
    <s v="they/them 1"/>
    <s v="HT1"/>
    <s v="Taylor"/>
    <s v="D"/>
    <x v="17"/>
    <x v="24"/>
    <s v="CD"/>
    <x v="1"/>
    <s v="Taylor is doing a dance for Jordan"/>
    <s v="while the music is blasting out of a record player"/>
    <s v="she"/>
    <s v="blue"/>
    <s v="triangle"/>
    <s v="she's standing in a blue triangle"/>
    <s v="and the chandelier is shaking from all the noise"/>
    <x v="146"/>
    <s v="she_blue_triangle"/>
    <s v="S07_end"/>
    <s v="he/him 1"/>
    <s v="HT2"/>
    <s v="he/him 2"/>
    <s v="HT3"/>
    <s v="they/them 2"/>
    <s v="ST1"/>
    <s v="she/her 1"/>
    <s v="ST2"/>
    <s v="blue"/>
    <s v="triangle"/>
    <s v="blue"/>
    <s v="square"/>
    <s v="green"/>
    <s v="square"/>
    <s v="green"/>
    <s v="triangle"/>
  </r>
  <r>
    <x v="5"/>
    <x v="0"/>
    <s v="CR61"/>
    <s v="L06_CR61_S38"/>
    <x v="3"/>
    <s v="ST3"/>
    <s v="Jordan"/>
    <s v="C"/>
    <s v="they/them 2"/>
    <s v="ST1"/>
    <s v="Casey"/>
    <s v="E"/>
    <x v="52"/>
    <x v="12"/>
    <s v="CE"/>
    <x v="0"/>
    <s v="Jordan is exercising with Casey"/>
    <s v="and the time is going by really fast"/>
    <s v="she"/>
    <s v="yellow"/>
    <s v="square"/>
    <s v="she's standing in a yellow square"/>
    <s v="but the gym is about to close"/>
    <x v="78"/>
    <s v="she_yellow_square"/>
    <s v="S38_end"/>
    <s v="he/him 1"/>
    <s v="HT2"/>
    <s v="he/him 2"/>
    <s v="HT3"/>
    <s v="they/them 1"/>
    <s v="HT1"/>
    <s v="she/her 1"/>
    <s v="ST2"/>
    <s v="yellow"/>
    <s v="square"/>
    <s v="yellow"/>
    <s v="triangle"/>
    <s v="red"/>
    <s v="triangle"/>
    <s v="red"/>
    <s v="square"/>
  </r>
  <r>
    <x v="5"/>
    <x v="0"/>
    <s v="CR62"/>
    <s v="L06_CR62_S38"/>
    <x v="3"/>
    <s v="ST3"/>
    <s v="Jordan"/>
    <s v="C"/>
    <s v="they/them 2"/>
    <s v="ST1"/>
    <s v="Casey"/>
    <s v="E"/>
    <x v="52"/>
    <x v="12"/>
    <s v="CE"/>
    <x v="1"/>
    <s v="Casey is exercising with Jordan"/>
    <s v="and the time is going by really fast"/>
    <s v="she"/>
    <s v="red"/>
    <s v="triangle"/>
    <s v="she's standing in a red triangle"/>
    <s v="but the gym is about to close"/>
    <x v="102"/>
    <s v="she_red_triangle"/>
    <s v="S38_end"/>
    <s v="he/him 1"/>
    <s v="HT2"/>
    <s v="he/him 2"/>
    <s v="HT3"/>
    <s v="they/them 1"/>
    <s v="HT1"/>
    <s v="she/her 1"/>
    <s v="ST2"/>
    <s v="red"/>
    <s v="triangle"/>
    <s v="red"/>
    <s v="square"/>
    <s v="yellow"/>
    <s v="square"/>
    <s v="yellow"/>
    <s v="triangle"/>
  </r>
  <r>
    <x v="5"/>
    <x v="0"/>
    <s v="CR63"/>
    <s v="L06_CR63_S40"/>
    <x v="3"/>
    <s v="ST3"/>
    <s v="Jordan"/>
    <s v="C"/>
    <s v="they/them 2"/>
    <s v="ST1"/>
    <s v="Casey"/>
    <s v="E"/>
    <x v="32"/>
    <x v="12"/>
    <s v="CE"/>
    <x v="0"/>
    <s v="Jordan is bringing a coffee to Casey"/>
    <s v="since it's very early in the morning"/>
    <s v="she"/>
    <s v="blue"/>
    <s v="square"/>
    <s v="she's standing in a blue square"/>
    <s v="and it looks like it's almost 6am"/>
    <x v="46"/>
    <s v="she_blue_square"/>
    <s v="S40_end"/>
    <s v="he/him 1"/>
    <s v="HT2"/>
    <s v="he/him 2"/>
    <s v="HT3"/>
    <s v="they/them 1"/>
    <s v="HT1"/>
    <s v="she/her 1"/>
    <s v="ST2"/>
    <s v="blue"/>
    <s v="square"/>
    <s v="blue"/>
    <s v="triangle"/>
    <s v="green"/>
    <s v="triangle"/>
    <s v="green"/>
    <s v="square"/>
  </r>
  <r>
    <x v="5"/>
    <x v="0"/>
    <s v="CR64"/>
    <s v="L06_CR64_S39"/>
    <x v="3"/>
    <s v="ST3"/>
    <s v="Jordan"/>
    <s v="C"/>
    <s v="they/them 2"/>
    <s v="ST1"/>
    <s v="Casey"/>
    <s v="E"/>
    <x v="53"/>
    <x v="12"/>
    <s v="CE"/>
    <x v="1"/>
    <s v="Casey is taking a selfie with Jordan"/>
    <s v="and the room is kind of dark"/>
    <s v="she"/>
    <s v="green"/>
    <s v="triangle"/>
    <s v="she's standing in a green triangle"/>
    <s v="but the picture is coming out ok"/>
    <x v="79"/>
    <s v="she_green_triangle"/>
    <s v="S39_end"/>
    <s v="he/him 1"/>
    <s v="HT2"/>
    <s v="he/him 2"/>
    <s v="HT3"/>
    <s v="they/them 1"/>
    <s v="HT1"/>
    <s v="she/her 1"/>
    <s v="ST2"/>
    <s v="green"/>
    <s v="triangle"/>
    <s v="green"/>
    <s v="square"/>
    <s v="blue"/>
    <s v="square"/>
    <s v="blue"/>
    <s v="triangle"/>
  </r>
  <r>
    <x v="5"/>
    <x v="0"/>
    <s v="CR65"/>
    <s v="L06_CR65_S56"/>
    <x v="4"/>
    <s v="HT1"/>
    <s v="Taylor"/>
    <s v="D"/>
    <s v="he/him 1"/>
    <s v="HT2"/>
    <s v="Jaime"/>
    <s v="F"/>
    <x v="42"/>
    <x v="15"/>
    <s v="DF"/>
    <x v="0"/>
    <s v="Taylor is carrying a box for Jaime"/>
    <s v="since it's very heavy"/>
    <s v="they"/>
    <s v="red"/>
    <s v="square"/>
    <s v="they're standing in a red square"/>
    <s v="but there's not much left to move "/>
    <x v="96"/>
    <s v="they_red_square"/>
    <s v="S56_end"/>
    <s v="she/her 1"/>
    <s v="ST2"/>
    <s v="she/her 2"/>
    <s v="ST3"/>
    <s v="he/him 2"/>
    <s v="HT3"/>
    <s v="they/them 2"/>
    <s v="ST1"/>
    <s v="red"/>
    <s v="square"/>
    <s v="red"/>
    <s v="triangle"/>
    <s v="yellow"/>
    <s v="triangle"/>
    <s v="yellow"/>
    <s v="square"/>
  </r>
  <r>
    <x v="5"/>
    <x v="0"/>
    <s v="CR66"/>
    <s v="L06_CR66_S56"/>
    <x v="4"/>
    <s v="HT1"/>
    <s v="Taylor"/>
    <s v="D"/>
    <s v="he/him 1"/>
    <s v="HT2"/>
    <s v="Jaime"/>
    <s v="F"/>
    <x v="42"/>
    <x v="15"/>
    <s v="DF"/>
    <x v="1"/>
    <s v="Jaime is carrying a box for Taylor"/>
    <s v="since it's very heavy"/>
    <s v="they"/>
    <s v="yellow"/>
    <s v="triangle"/>
    <s v="they're standing in a yellow triangle"/>
    <s v="but there's not much left to move "/>
    <x v="59"/>
    <s v="they_yellow_triangle"/>
    <s v="S56_end"/>
    <s v="she/her 1"/>
    <s v="ST2"/>
    <s v="she/her 2"/>
    <s v="ST3"/>
    <s v="he/him 2"/>
    <s v="HT3"/>
    <s v="they/them 2"/>
    <s v="ST1"/>
    <s v="yellow"/>
    <s v="triangle"/>
    <s v="yellow"/>
    <s v="square"/>
    <s v="red"/>
    <s v="square"/>
    <s v="red"/>
    <s v="triangle"/>
  </r>
  <r>
    <x v="5"/>
    <x v="0"/>
    <s v="CR67"/>
    <s v="L06_CR67_S57"/>
    <x v="4"/>
    <s v="HT1"/>
    <s v="Taylor"/>
    <s v="D"/>
    <s v="he/him 1"/>
    <s v="HT2"/>
    <s v="Jaime"/>
    <s v="F"/>
    <x v="43"/>
    <x v="15"/>
    <s v="DF"/>
    <x v="0"/>
    <s v="Taylor is giving directions to Jaime"/>
    <s v="and the traffic is starting to clear"/>
    <s v="they"/>
    <s v="green"/>
    <s v="square"/>
    <s v="they're standing in a green square"/>
    <s v="and it looks like the rest of the trip will be easy"/>
    <x v="60"/>
    <s v="they_green_square"/>
    <s v="S57_end"/>
    <s v="she/her 1"/>
    <s v="ST2"/>
    <s v="she/her 2"/>
    <s v="ST3"/>
    <s v="he/him 2"/>
    <s v="HT3"/>
    <s v="they/them 2"/>
    <s v="ST1"/>
    <s v="green"/>
    <s v="square"/>
    <s v="green"/>
    <s v="triangle"/>
    <s v="blue"/>
    <s v="triangle"/>
    <s v="blue"/>
    <s v="square"/>
  </r>
  <r>
    <x v="5"/>
    <x v="0"/>
    <s v="CR68"/>
    <s v="L06_CR68_S60"/>
    <x v="4"/>
    <s v="HT1"/>
    <s v="Taylor"/>
    <s v="D"/>
    <s v="he/him 1"/>
    <s v="HT2"/>
    <s v="Jaime"/>
    <s v="F"/>
    <x v="41"/>
    <x v="15"/>
    <s v="DF"/>
    <x v="1"/>
    <s v="Jaime is hiking along the trail with Taylor"/>
    <s v="and the leaves are starting to turn"/>
    <s v="they"/>
    <s v="blue"/>
    <s v="triangle"/>
    <s v="they're standing in a blue triangle"/>
    <s v="and the top of the mountain isn't much further"/>
    <x v="88"/>
    <s v="they_blue_triangle"/>
    <s v="S60_end"/>
    <s v="she/her 1"/>
    <s v="ST2"/>
    <s v="she/her 2"/>
    <s v="ST3"/>
    <s v="he/him 2"/>
    <s v="HT3"/>
    <s v="they/them 2"/>
    <s v="ST1"/>
    <s v="blue"/>
    <s v="triangle"/>
    <s v="blue"/>
    <s v="square"/>
    <s v="green"/>
    <s v="square"/>
    <s v="green"/>
    <s v="triangle"/>
  </r>
  <r>
    <x v="5"/>
    <x v="0"/>
    <s v="CR69"/>
    <s v="L06_CR69_S18"/>
    <x v="4"/>
    <s v="HT1"/>
    <s v="Taylor"/>
    <s v="D"/>
    <s v="he/him 2"/>
    <s v="HT3"/>
    <s v="Alex"/>
    <s v="A"/>
    <x v="28"/>
    <x v="10"/>
    <s v="AD"/>
    <x v="0"/>
    <s v="Alex is rollerblading towards Taylor"/>
    <s v="while several birds fly overhead"/>
    <s v="they"/>
    <s v="yellow"/>
    <s v="square"/>
    <s v="they're standing in a yellow square"/>
    <s v="but it looks very easy to fall down"/>
    <x v="107"/>
    <s v="they_yellow_square"/>
    <s v="S18_end"/>
    <s v="she/her 1"/>
    <s v="ST2"/>
    <s v="she/her 2"/>
    <s v="ST3"/>
    <s v="he/him 1"/>
    <s v="HT2"/>
    <s v="they/them 2"/>
    <s v="ST1"/>
    <s v="yellow"/>
    <s v="square"/>
    <s v="yellow"/>
    <s v="triangle"/>
    <s v="red"/>
    <s v="triangle"/>
    <s v="red"/>
    <s v="square"/>
  </r>
  <r>
    <x v="5"/>
    <x v="0"/>
    <s v="CR70"/>
    <s v="L06_CR70_S20"/>
    <x v="4"/>
    <s v="HT1"/>
    <s v="Taylor"/>
    <s v="D"/>
    <s v="he/him 2"/>
    <s v="HT3"/>
    <s v="Alex"/>
    <s v="A"/>
    <x v="4"/>
    <x v="10"/>
    <s v="AD"/>
    <x v="1"/>
    <s v="Taylor is shouting at Alex"/>
    <s v="while a shooting star streaks across the sky"/>
    <s v="they"/>
    <s v="red"/>
    <s v="triangle"/>
    <s v="they're standing in a red triangle"/>
    <s v="but it looks like an argument has started"/>
    <x v="6"/>
    <s v="they_red_triangle"/>
    <s v="S20_end"/>
    <s v="she/her 1"/>
    <s v="ST2"/>
    <s v="she/her 2"/>
    <s v="ST3"/>
    <s v="he/him 1"/>
    <s v="HT2"/>
    <s v="they/them 2"/>
    <s v="ST1"/>
    <s v="red"/>
    <s v="triangle"/>
    <s v="red"/>
    <s v="square"/>
    <s v="yellow"/>
    <s v="square"/>
    <s v="yellow"/>
    <s v="triangle"/>
  </r>
  <r>
    <x v="5"/>
    <x v="0"/>
    <s v="CR71"/>
    <s v="L06_CR71_S19"/>
    <x v="4"/>
    <s v="HT1"/>
    <s v="Taylor"/>
    <s v="D"/>
    <s v="he/him 2"/>
    <s v="HT3"/>
    <s v="Alex"/>
    <s v="A"/>
    <x v="29"/>
    <x v="10"/>
    <s v="AD"/>
    <x v="0"/>
    <s v="Alex is trying to teach some algebra to Taylor"/>
    <s v="as the clock reads three"/>
    <s v="they"/>
    <s v="blue"/>
    <s v="square"/>
    <s v="they're standing in a blue square"/>
    <s v="and it appears that the lecture is about to end"/>
    <x v="40"/>
    <s v="they_blue_square"/>
    <s v="S19_end"/>
    <s v="she/her 1"/>
    <s v="ST2"/>
    <s v="she/her 2"/>
    <s v="ST3"/>
    <s v="he/him 1"/>
    <s v="HT2"/>
    <s v="they/them 2"/>
    <s v="ST1"/>
    <s v="blue"/>
    <s v="square"/>
    <s v="blue"/>
    <s v="triangle"/>
    <s v="green"/>
    <s v="triangle"/>
    <s v="green"/>
    <s v="square"/>
  </r>
  <r>
    <x v="5"/>
    <x v="0"/>
    <s v="CR72"/>
    <s v="L06_CR72_S19"/>
    <x v="4"/>
    <s v="HT1"/>
    <s v="Taylor"/>
    <s v="D"/>
    <s v="he/him 2"/>
    <s v="HT3"/>
    <s v="Alex"/>
    <s v="A"/>
    <x v="29"/>
    <x v="10"/>
    <s v="AD"/>
    <x v="1"/>
    <s v="Taylor is trying to teach some algebra to Alex"/>
    <s v="as the clock reads three"/>
    <s v="they"/>
    <s v="green"/>
    <s v="triangle"/>
    <s v="they're standing in a green triangle"/>
    <s v="and it appears that the lecture is about to end"/>
    <x v="41"/>
    <s v="they_green_triangle"/>
    <s v="S19_end"/>
    <s v="she/her 1"/>
    <s v="ST2"/>
    <s v="she/her 2"/>
    <s v="ST3"/>
    <s v="he/him 1"/>
    <s v="HT2"/>
    <s v="they/them 2"/>
    <s v="ST1"/>
    <s v="green"/>
    <s v="triangle"/>
    <s v="green"/>
    <s v="square"/>
    <s v="blue"/>
    <s v="square"/>
    <s v="blue"/>
    <s v="triangle"/>
  </r>
  <r>
    <x v="5"/>
    <x v="0"/>
    <s v="CR73"/>
    <s v="L06_CR73_S51"/>
    <x v="5"/>
    <s v="ST1"/>
    <s v="Casey"/>
    <s v="E"/>
    <s v="he/him 1"/>
    <s v="HT2"/>
    <s v="Jaime"/>
    <s v="F"/>
    <x v="39"/>
    <x v="27"/>
    <s v="EF"/>
    <x v="0"/>
    <s v="Casey is starting a video call with Jaime"/>
    <s v="but the connection is kind of slow"/>
    <s v="they"/>
    <s v="red"/>
    <s v="square"/>
    <s v="they're standing in a red square"/>
    <s v="and it's great to see each other "/>
    <x v="133"/>
    <s v="they_red_square"/>
    <s v="S51_end"/>
    <s v="she/her 1"/>
    <s v="ST2"/>
    <s v="she/her 2"/>
    <s v="ST3"/>
    <s v="he/him 2"/>
    <s v="HT3"/>
    <s v="they/them 1"/>
    <s v="HT1"/>
    <s v="red"/>
    <s v="square"/>
    <s v="red"/>
    <s v="triangle"/>
    <s v="yellow"/>
    <s v="triangle"/>
    <s v="yellow"/>
    <s v="square"/>
  </r>
  <r>
    <x v="5"/>
    <x v="0"/>
    <s v="CR74"/>
    <s v="L06_CR74_S51"/>
    <x v="5"/>
    <s v="ST1"/>
    <s v="Casey"/>
    <s v="E"/>
    <s v="he/him 1"/>
    <s v="HT2"/>
    <s v="Jaime"/>
    <s v="F"/>
    <x v="39"/>
    <x v="27"/>
    <s v="EF"/>
    <x v="1"/>
    <s v="Jaime is starting a video call with Casey"/>
    <s v="but the connection is kind of slow"/>
    <s v="they"/>
    <s v="yellow"/>
    <s v="triangle"/>
    <s v="they're standing in a yellow triangle"/>
    <s v="and it's great to see each other "/>
    <x v="140"/>
    <s v="they_yellow_triangle"/>
    <s v="S51_end"/>
    <s v="she/her 1"/>
    <s v="ST2"/>
    <s v="she/her 2"/>
    <s v="ST3"/>
    <s v="he/him 2"/>
    <s v="HT3"/>
    <s v="they/them 1"/>
    <s v="HT1"/>
    <s v="yellow"/>
    <s v="triangle"/>
    <s v="yellow"/>
    <s v="square"/>
    <s v="red"/>
    <s v="square"/>
    <s v="red"/>
    <s v="triangle"/>
  </r>
  <r>
    <x v="5"/>
    <x v="0"/>
    <s v="CR75"/>
    <s v="L06_CR75_S52"/>
    <x v="5"/>
    <s v="ST1"/>
    <s v="Casey"/>
    <s v="E"/>
    <s v="he/him 1"/>
    <s v="HT2"/>
    <s v="Jaime"/>
    <s v="F"/>
    <x v="40"/>
    <x v="27"/>
    <s v="EF"/>
    <x v="0"/>
    <s v="Casey is passing a blanket to Jaime"/>
    <s v="because the room is cold"/>
    <s v="they"/>
    <s v="green"/>
    <s v="square"/>
    <s v="they're standing in a green square"/>
    <s v="and everyone is comfortable now"/>
    <x v="135"/>
    <s v="they_green_square"/>
    <s v="S52_end"/>
    <s v="she/her 1"/>
    <s v="ST2"/>
    <s v="she/her 2"/>
    <s v="ST3"/>
    <s v="he/him 2"/>
    <s v="HT3"/>
    <s v="they/them 1"/>
    <s v="HT1"/>
    <s v="green"/>
    <s v="square"/>
    <s v="green"/>
    <s v="triangle"/>
    <s v="blue"/>
    <s v="triangle"/>
    <s v="blue"/>
    <s v="square"/>
  </r>
  <r>
    <x v="5"/>
    <x v="0"/>
    <s v="CR76"/>
    <s v="L06_CR76_S55"/>
    <x v="5"/>
    <s v="ST1"/>
    <s v="Casey"/>
    <s v="E"/>
    <s v="he/him 1"/>
    <s v="HT2"/>
    <s v="Jaime"/>
    <s v="F"/>
    <x v="38"/>
    <x v="27"/>
    <s v="EF"/>
    <x v="1"/>
    <s v="Jaime is holding a spot for Casey"/>
    <s v="because the line is moving slowly"/>
    <s v="they"/>
    <s v="blue"/>
    <s v="triangle"/>
    <s v="they're standing in a blue triangle"/>
    <s v="and the day keeps getting hotter"/>
    <x v="132"/>
    <s v="they_blue_triangle"/>
    <s v="S55_end"/>
    <s v="she/her 1"/>
    <s v="ST2"/>
    <s v="she/her 2"/>
    <s v="ST3"/>
    <s v="he/him 2"/>
    <s v="HT3"/>
    <s v="they/them 1"/>
    <s v="HT1"/>
    <s v="blue"/>
    <s v="triangle"/>
    <s v="blue"/>
    <s v="square"/>
    <s v="green"/>
    <s v="square"/>
    <s v="green"/>
    <s v="triangle"/>
  </r>
  <r>
    <x v="5"/>
    <x v="0"/>
    <s v="CR77"/>
    <s v="L06_CR77_S23"/>
    <x v="5"/>
    <s v="ST1"/>
    <s v="Casey"/>
    <s v="E"/>
    <s v="he/him 2"/>
    <s v="HT3"/>
    <s v="Alex"/>
    <s v="A"/>
    <x v="44"/>
    <x v="16"/>
    <s v="AE"/>
    <x v="0"/>
    <s v="Alex is talking to Casey"/>
    <s v="while a spotlight is shining overhead"/>
    <s v="they"/>
    <s v="yellow"/>
    <s v="square"/>
    <s v="they're standing in a yellow square"/>
    <s v="and it looks like rehearsal just started"/>
    <x v="62"/>
    <s v="they_yellow_square"/>
    <s v="S23_end"/>
    <s v="she/her 1"/>
    <s v="ST2"/>
    <s v="she/her 2"/>
    <s v="ST3"/>
    <s v="he/him 1"/>
    <s v="HT2"/>
    <s v="they/them 1"/>
    <s v="HT1"/>
    <s v="yellow"/>
    <s v="square"/>
    <s v="yellow"/>
    <s v="triangle"/>
    <s v="red"/>
    <s v="triangle"/>
    <s v="red"/>
    <s v="square"/>
  </r>
  <r>
    <x v="5"/>
    <x v="0"/>
    <s v="CR78"/>
    <s v="L06_CR78_S25"/>
    <x v="5"/>
    <s v="ST1"/>
    <s v="Casey"/>
    <s v="E"/>
    <s v="he/him 2"/>
    <s v="HT3"/>
    <s v="Alex"/>
    <s v="A"/>
    <x v="13"/>
    <x v="16"/>
    <s v="AE"/>
    <x v="1"/>
    <s v="Casey is dancing with Alex"/>
    <s v="while a pinata is hanging overhead"/>
    <s v="they"/>
    <s v="red"/>
    <s v="triangle"/>
    <s v="they're standing in a red triangle"/>
    <s v="and everyone at the party is having fun"/>
    <x v="63"/>
    <s v="they_red_triangle"/>
    <s v="S25_end"/>
    <s v="she/her 1"/>
    <s v="ST2"/>
    <s v="she/her 2"/>
    <s v="ST3"/>
    <s v="he/him 1"/>
    <s v="HT2"/>
    <s v="they/them 1"/>
    <s v="HT1"/>
    <s v="red"/>
    <s v="triangle"/>
    <s v="red"/>
    <s v="square"/>
    <s v="yellow"/>
    <s v="square"/>
    <s v="yellow"/>
    <s v="triangle"/>
  </r>
  <r>
    <x v="5"/>
    <x v="0"/>
    <s v="CR79"/>
    <s v="L06_CR79_S24"/>
    <x v="5"/>
    <s v="ST1"/>
    <s v="Casey"/>
    <s v="E"/>
    <s v="he/him 2"/>
    <s v="HT3"/>
    <s v="Alex"/>
    <s v="A"/>
    <x v="45"/>
    <x v="16"/>
    <s v="AE"/>
    <x v="0"/>
    <s v="Alex is skiing with Casey"/>
    <s v="and snow is falling from the sky"/>
    <s v="they"/>
    <s v="blue"/>
    <s v="square"/>
    <s v="they're standing in a blue square"/>
    <s v="and it looks like everyone might be cold"/>
    <x v="64"/>
    <s v="they_blue_square"/>
    <s v="S24_end"/>
    <s v="she/her 1"/>
    <s v="ST2"/>
    <s v="she/her 2"/>
    <s v="ST3"/>
    <s v="he/him 1"/>
    <s v="HT2"/>
    <s v="they/them 1"/>
    <s v="HT1"/>
    <s v="blue"/>
    <s v="square"/>
    <s v="blue"/>
    <s v="triangle"/>
    <s v="green"/>
    <s v="triangle"/>
    <s v="green"/>
    <s v="square"/>
  </r>
  <r>
    <x v="5"/>
    <x v="0"/>
    <s v="CR80"/>
    <s v="L06_CR80_S24"/>
    <x v="5"/>
    <s v="ST1"/>
    <s v="Casey"/>
    <s v="E"/>
    <s v="he/him 2"/>
    <s v="HT3"/>
    <s v="Alex"/>
    <s v="A"/>
    <x v="45"/>
    <x v="16"/>
    <s v="AE"/>
    <x v="1"/>
    <s v="Casey is skiing with Alex"/>
    <s v="and snow is falling from the sky"/>
    <s v="they"/>
    <s v="green"/>
    <s v="triangle"/>
    <s v="they're standing in a green triangle"/>
    <s v="and it looks like everyone might be cold"/>
    <x v="65"/>
    <s v="they_green_triangle"/>
    <s v="S24_end"/>
    <s v="she/her 1"/>
    <s v="ST2"/>
    <s v="she/her 2"/>
    <s v="ST3"/>
    <s v="he/him 1"/>
    <s v="HT2"/>
    <s v="they/them 1"/>
    <s v="HT1"/>
    <s v="green"/>
    <s v="triangle"/>
    <s v="green"/>
    <s v="square"/>
    <s v="blue"/>
    <s v="square"/>
    <s v="blue"/>
    <s v="triangle"/>
  </r>
  <r>
    <x v="5"/>
    <x v="0"/>
    <s v="CR81"/>
    <s v="L06_CR81_S28"/>
    <x v="4"/>
    <s v="HT1"/>
    <s v="Taylor"/>
    <s v="D"/>
    <s v="she/her 1"/>
    <s v="ST2"/>
    <s v="Sam"/>
    <s v="B"/>
    <x v="30"/>
    <x v="11"/>
    <s v="BD"/>
    <x v="0"/>
    <s v="Sam is flying on a broom above Taylor"/>
    <s v="while a bat flutters through the air"/>
    <s v="they"/>
    <s v="red"/>
    <s v="square"/>
    <s v="they're standing in a red square"/>
    <s v="and it looks like it is Halloween"/>
    <x v="42"/>
    <s v="they_red_square"/>
    <s v="S28_end"/>
    <s v="he/him 1"/>
    <s v="HT2"/>
    <s v="he/him 2"/>
    <s v="HT3"/>
    <s v="she/her 2"/>
    <s v="ST3"/>
    <s v="they/them 2"/>
    <s v="ST1"/>
    <s v="red"/>
    <s v="square"/>
    <s v="red"/>
    <s v="triangle"/>
    <s v="yellow"/>
    <s v="triangle"/>
    <s v="yellow"/>
    <s v="square"/>
  </r>
  <r>
    <x v="5"/>
    <x v="0"/>
    <s v="CR82"/>
    <s v="L06_CR82_S28"/>
    <x v="4"/>
    <s v="HT1"/>
    <s v="Taylor"/>
    <s v="D"/>
    <s v="she/her 1"/>
    <s v="ST2"/>
    <s v="Sam"/>
    <s v="B"/>
    <x v="30"/>
    <x v="11"/>
    <s v="BD"/>
    <x v="1"/>
    <s v="Taylor is flying on a broom above Sam"/>
    <s v="while a bat flutters through the air"/>
    <s v="they"/>
    <s v="yellow"/>
    <s v="triangle"/>
    <s v="they're standing in a yellow triangle"/>
    <s v="and it looks like it is Halloween"/>
    <x v="101"/>
    <s v="they_yellow_triangle"/>
    <s v="S28_end"/>
    <s v="he/him 1"/>
    <s v="HT2"/>
    <s v="he/him 2"/>
    <s v="HT3"/>
    <s v="she/her 2"/>
    <s v="ST3"/>
    <s v="they/them 2"/>
    <s v="ST1"/>
    <s v="yellow"/>
    <s v="triangle"/>
    <s v="yellow"/>
    <s v="square"/>
    <s v="red"/>
    <s v="square"/>
    <s v="red"/>
    <s v="triangle"/>
  </r>
  <r>
    <x v="5"/>
    <x v="0"/>
    <s v="CR83"/>
    <s v="L06_CR83_S30"/>
    <x v="4"/>
    <s v="HT1"/>
    <s v="Taylor"/>
    <s v="D"/>
    <s v="she/her 1"/>
    <s v="ST2"/>
    <s v="Sam"/>
    <s v="B"/>
    <x v="10"/>
    <x v="11"/>
    <s v="BD"/>
    <x v="0"/>
    <s v="Sam is playing the violin for Taylor"/>
    <s v="while the sun is shining brightly"/>
    <s v="they"/>
    <s v="green"/>
    <s v="square"/>
    <s v="they're standing in a green square"/>
    <s v="and it looks like the song is being played well"/>
    <x v="13"/>
    <s v="they_green_square"/>
    <s v="S30_end"/>
    <s v="he/him 1"/>
    <s v="HT2"/>
    <s v="he/him 2"/>
    <s v="HT3"/>
    <s v="she/her 2"/>
    <s v="ST3"/>
    <s v="they/them 2"/>
    <s v="ST1"/>
    <s v="green"/>
    <s v="square"/>
    <s v="green"/>
    <s v="triangle"/>
    <s v="blue"/>
    <s v="triangle"/>
    <s v="blue"/>
    <s v="square"/>
  </r>
  <r>
    <x v="5"/>
    <x v="0"/>
    <s v="CR84"/>
    <s v="L06_CR84_S29"/>
    <x v="4"/>
    <s v="HT1"/>
    <s v="Taylor"/>
    <s v="D"/>
    <s v="she/her 1"/>
    <s v="ST2"/>
    <s v="Sam"/>
    <s v="B"/>
    <x v="31"/>
    <x v="11"/>
    <s v="BD"/>
    <x v="1"/>
    <s v="Taylor is playing basketball with Sam "/>
    <s v="as the scoreboard shows the time winding down"/>
    <s v="they"/>
    <s v="blue"/>
    <s v="triangle"/>
    <s v="they're standing in a blue triangle"/>
    <s v="and the game appears to be one-sided"/>
    <x v="45"/>
    <s v="they_blue_triangle"/>
    <s v="S29_end"/>
    <s v="he/him 1"/>
    <s v="HT2"/>
    <s v="he/him 2"/>
    <s v="HT3"/>
    <s v="she/her 2"/>
    <s v="ST3"/>
    <s v="they/them 2"/>
    <s v="ST1"/>
    <s v="blue"/>
    <s v="triangle"/>
    <s v="blue"/>
    <s v="square"/>
    <s v="green"/>
    <s v="square"/>
    <s v="green"/>
    <s v="triangle"/>
  </r>
  <r>
    <x v="5"/>
    <x v="0"/>
    <s v="CR85"/>
    <s v="L06_CR85_S10"/>
    <x v="4"/>
    <s v="HT1"/>
    <s v="Taylor"/>
    <s v="D"/>
    <s v="she/her 2"/>
    <s v="ST3"/>
    <s v="Jordan"/>
    <s v="C"/>
    <x v="15"/>
    <x v="26"/>
    <s v="CD"/>
    <x v="0"/>
    <s v="Jordan is floating over to Taylor"/>
    <s v="while an airplane is flying overhead"/>
    <s v="they"/>
    <s v="yellow"/>
    <s v="square"/>
    <s v="they're standing in a yellow square"/>
    <s v="and it looks like everyone needs more sunscreen"/>
    <x v="122"/>
    <s v="they_yellow_square"/>
    <s v="S10_end"/>
    <s v="he/him 1"/>
    <s v="HT2"/>
    <s v="he/him 2"/>
    <s v="HT3"/>
    <s v="she/her 1"/>
    <s v="ST2"/>
    <s v="they/them 2"/>
    <s v="ST1"/>
    <s v="yellow"/>
    <s v="square"/>
    <s v="yellow"/>
    <s v="triangle"/>
    <s v="red"/>
    <s v="triangle"/>
    <s v="red"/>
    <s v="square"/>
  </r>
  <r>
    <x v="5"/>
    <x v="0"/>
    <s v="CR86"/>
    <s v="L06_CR86_S08"/>
    <x v="4"/>
    <s v="HT1"/>
    <s v="Taylor"/>
    <s v="D"/>
    <s v="she/her 2"/>
    <s v="ST3"/>
    <s v="Jordan"/>
    <s v="C"/>
    <x v="48"/>
    <x v="26"/>
    <s v="CD"/>
    <x v="1"/>
    <s v="Taylor is taking a picture of Jordan"/>
    <s v="next to the Eiffel Tower"/>
    <s v="they"/>
    <s v="red"/>
    <s v="triangle"/>
    <s v="they're standing in a red triangle"/>
    <s v="and the tower is lit up at night"/>
    <x v="111"/>
    <s v="they_red_triangle"/>
    <s v="S08_end"/>
    <s v="he/him 1"/>
    <s v="HT2"/>
    <s v="he/him 2"/>
    <s v="HT3"/>
    <s v="she/her 1"/>
    <s v="ST2"/>
    <s v="they/them 2"/>
    <s v="ST1"/>
    <s v="red"/>
    <s v="triangle"/>
    <s v="red"/>
    <s v="square"/>
    <s v="yellow"/>
    <s v="square"/>
    <s v="yellow"/>
    <s v="triangle"/>
  </r>
  <r>
    <x v="5"/>
    <x v="0"/>
    <s v="CR87"/>
    <s v="L06_CR87_S09"/>
    <x v="4"/>
    <s v="HT1"/>
    <s v="Taylor"/>
    <s v="D"/>
    <s v="she/her 2"/>
    <s v="ST3"/>
    <s v="Jordan"/>
    <s v="C"/>
    <x v="49"/>
    <x v="26"/>
    <s v="CD"/>
    <x v="0"/>
    <s v="Jordan is playing golf with Taylor"/>
    <s v="as the sun is shining overhead"/>
    <s v="they"/>
    <s v="blue"/>
    <s v="square"/>
    <s v="they're standing in a blue square"/>
    <s v="and the grass is very green"/>
    <x v="114"/>
    <s v="they_blue_square"/>
    <s v="S09_end"/>
    <s v="he/him 1"/>
    <s v="HT2"/>
    <s v="he/him 2"/>
    <s v="HT3"/>
    <s v="she/her 1"/>
    <s v="ST2"/>
    <s v="they/them 2"/>
    <s v="ST1"/>
    <s v="blue"/>
    <s v="square"/>
    <s v="blue"/>
    <s v="triangle"/>
    <s v="green"/>
    <s v="triangle"/>
    <s v="green"/>
    <s v="square"/>
  </r>
  <r>
    <x v="5"/>
    <x v="0"/>
    <s v="CR88"/>
    <s v="L06_CR88_S09"/>
    <x v="4"/>
    <s v="HT1"/>
    <s v="Taylor"/>
    <s v="D"/>
    <s v="she/her 2"/>
    <s v="ST3"/>
    <s v="Jordan"/>
    <s v="C"/>
    <x v="49"/>
    <x v="26"/>
    <s v="CD"/>
    <x v="1"/>
    <s v="Taylor is playing golf with Jordan"/>
    <s v="as the sun is shining overhead"/>
    <s v="they"/>
    <s v="green"/>
    <s v="triangle"/>
    <s v="they're standing in a green triangle"/>
    <s v="and the grass is very green"/>
    <x v="137"/>
    <s v="they_green_triangle"/>
    <s v="S09_end"/>
    <s v="he/him 1"/>
    <s v="HT2"/>
    <s v="he/him 2"/>
    <s v="HT3"/>
    <s v="she/her 1"/>
    <s v="ST2"/>
    <s v="they/them 2"/>
    <s v="ST1"/>
    <s v="green"/>
    <s v="triangle"/>
    <s v="green"/>
    <s v="square"/>
    <s v="blue"/>
    <s v="square"/>
    <s v="blue"/>
    <s v="triangle"/>
  </r>
  <r>
    <x v="5"/>
    <x v="0"/>
    <s v="CR89"/>
    <s v="L06_CR89_S31"/>
    <x v="5"/>
    <s v="ST1"/>
    <s v="Casey"/>
    <s v="E"/>
    <s v="she/her 1"/>
    <s v="ST2"/>
    <s v="Sam"/>
    <s v="B"/>
    <x v="19"/>
    <x v="17"/>
    <s v="BE"/>
    <x v="0"/>
    <s v="Sam is practicing soccer with Casey"/>
    <s v="as a bird flies overhead"/>
    <s v="they"/>
    <s v="red"/>
    <s v="square"/>
    <s v="they're standing in a red square"/>
    <s v="and it looks like the ball just missed the net"/>
    <x v="25"/>
    <s v="they_red_square"/>
    <s v="S31_end"/>
    <s v="he/him 1"/>
    <s v="HT2"/>
    <s v="he/him 2"/>
    <s v="HT3"/>
    <s v="she/her 2"/>
    <s v="ST3"/>
    <s v="they/them 1"/>
    <s v="HT1"/>
    <s v="red"/>
    <s v="square"/>
    <s v="red"/>
    <s v="triangle"/>
    <s v="yellow"/>
    <s v="triangle"/>
    <s v="yellow"/>
    <s v="square"/>
  </r>
  <r>
    <x v="5"/>
    <x v="0"/>
    <s v="CR90"/>
    <s v="L06_CR90_S31"/>
    <x v="5"/>
    <s v="ST1"/>
    <s v="Casey"/>
    <s v="E"/>
    <s v="she/her 1"/>
    <s v="ST2"/>
    <s v="Sam"/>
    <s v="B"/>
    <x v="19"/>
    <x v="17"/>
    <s v="BE"/>
    <x v="1"/>
    <s v="Casey is practicing soccer with Sam"/>
    <s v="as a bird flies overhead"/>
    <s v="they"/>
    <s v="yellow"/>
    <s v="triangle"/>
    <s v="they're standing in a yellow triangle"/>
    <s v="and it looks like the ball just missed the net"/>
    <x v="105"/>
    <s v="they_yellow_triangle"/>
    <s v="S31_end"/>
    <s v="he/him 1"/>
    <s v="HT2"/>
    <s v="he/him 2"/>
    <s v="HT3"/>
    <s v="she/her 2"/>
    <s v="ST3"/>
    <s v="they/them 1"/>
    <s v="HT1"/>
    <s v="yellow"/>
    <s v="triangle"/>
    <s v="yellow"/>
    <s v="square"/>
    <s v="red"/>
    <s v="square"/>
    <s v="red"/>
    <s v="triangle"/>
  </r>
  <r>
    <x v="5"/>
    <x v="0"/>
    <s v="CR91"/>
    <s v="L06_CR91_S35"/>
    <x v="5"/>
    <s v="ST1"/>
    <s v="Casey"/>
    <s v="E"/>
    <s v="she/her 1"/>
    <s v="ST2"/>
    <s v="Sam"/>
    <s v="B"/>
    <x v="18"/>
    <x v="17"/>
    <s v="BE"/>
    <x v="0"/>
    <s v="Sam is swimming towards Casey"/>
    <s v="and a goose is swimming nearby"/>
    <s v="they"/>
    <s v="green"/>
    <s v="square"/>
    <s v="they're standing in a green square"/>
    <s v="and it is a beautiful sunny day"/>
    <x v="110"/>
    <s v="they_green_square"/>
    <s v="S35_end"/>
    <s v="he/him 1"/>
    <s v="HT2"/>
    <s v="he/him 2"/>
    <s v="HT3"/>
    <s v="she/her 2"/>
    <s v="ST3"/>
    <s v="they/them 1"/>
    <s v="HT1"/>
    <s v="green"/>
    <s v="square"/>
    <s v="green"/>
    <s v="triangle"/>
    <s v="blue"/>
    <s v="triangle"/>
    <s v="blue"/>
    <s v="square"/>
  </r>
  <r>
    <x v="5"/>
    <x v="0"/>
    <s v="CR92"/>
    <s v="L06_CR92_S32"/>
    <x v="5"/>
    <s v="ST1"/>
    <s v="Casey"/>
    <s v="E"/>
    <s v="she/her 1"/>
    <s v="ST2"/>
    <s v="Sam"/>
    <s v="B"/>
    <x v="20"/>
    <x v="17"/>
    <s v="BE"/>
    <x v="1"/>
    <s v="Casey is cheering on Sam"/>
    <s v="as the wind is blowing some leaves"/>
    <s v="they"/>
    <s v="blue"/>
    <s v="triangle"/>
    <s v="they're standing in a blue triangle"/>
    <s v="and it looks like a race is about to start"/>
    <x v="26"/>
    <s v="they_blue_triangle"/>
    <s v="S32_end"/>
    <s v="he/him 1"/>
    <s v="HT2"/>
    <s v="he/him 2"/>
    <s v="HT3"/>
    <s v="she/her 2"/>
    <s v="ST3"/>
    <s v="they/them 1"/>
    <s v="HT1"/>
    <s v="blue"/>
    <s v="triangle"/>
    <s v="blue"/>
    <s v="square"/>
    <s v="green"/>
    <s v="square"/>
    <s v="green"/>
    <s v="triangle"/>
  </r>
  <r>
    <x v="5"/>
    <x v="0"/>
    <s v="CR93"/>
    <s v="L06_CR93_S36"/>
    <x v="5"/>
    <s v="ST1"/>
    <s v="Casey"/>
    <s v="E"/>
    <s v="she/her 2"/>
    <s v="ST3"/>
    <s v="Jordan"/>
    <s v="C"/>
    <x v="33"/>
    <x v="20"/>
    <s v="CE"/>
    <x v="0"/>
    <s v="Jordan is scuba diving with Casey"/>
    <s v="and a big fish just came out of nowhere"/>
    <s v="they"/>
    <s v="yellow"/>
    <s v="square"/>
    <s v="they're standing in a yellow square"/>
    <s v="and it looks like there are a lot more fish about to come by"/>
    <x v="47"/>
    <s v="they_yellow_square"/>
    <s v="S36_end"/>
    <s v="he/him 1"/>
    <s v="HT2"/>
    <s v="he/him 2"/>
    <s v="HT3"/>
    <s v="she/her 1"/>
    <s v="ST2"/>
    <s v="they/them 1"/>
    <s v="HT1"/>
    <s v="yellow"/>
    <s v="square"/>
    <s v="yellow"/>
    <s v="triangle"/>
    <s v="red"/>
    <s v="triangle"/>
    <s v="red"/>
    <s v="square"/>
  </r>
  <r>
    <x v="5"/>
    <x v="0"/>
    <s v="CR94"/>
    <s v="L06_CR94_S36"/>
    <x v="5"/>
    <s v="ST1"/>
    <s v="Casey"/>
    <s v="E"/>
    <s v="she/her 2"/>
    <s v="ST3"/>
    <s v="Jordan"/>
    <s v="C"/>
    <x v="33"/>
    <x v="20"/>
    <s v="CE"/>
    <x v="1"/>
    <s v="Casey is scuba diving with Jordan"/>
    <s v="and a big fish just came out of nowhere"/>
    <s v="they"/>
    <s v="red"/>
    <s v="triangle"/>
    <s v="they're standing in a red triangle"/>
    <s v="and it looks like there are a lot more fish about to come by"/>
    <x v="94"/>
    <s v="they_red_triangle"/>
    <s v="S36_end"/>
    <s v="he/him 1"/>
    <s v="HT2"/>
    <s v="he/him 2"/>
    <s v="HT3"/>
    <s v="she/her 1"/>
    <s v="ST2"/>
    <s v="they/them 1"/>
    <s v="HT1"/>
    <s v="red"/>
    <s v="triangle"/>
    <s v="red"/>
    <s v="square"/>
    <s v="yellow"/>
    <s v="square"/>
    <s v="yellow"/>
    <s v="triangle"/>
  </r>
  <r>
    <x v="5"/>
    <x v="0"/>
    <s v="CR95"/>
    <s v="L06_CR95_S40"/>
    <x v="5"/>
    <s v="ST1"/>
    <s v="Casey"/>
    <s v="E"/>
    <s v="she/her 2"/>
    <s v="ST3"/>
    <s v="Jordan"/>
    <s v="C"/>
    <x v="32"/>
    <x v="20"/>
    <s v="CE"/>
    <x v="0"/>
    <s v="Jordan is bringing a coffee to Casey"/>
    <s v="since it's very early in the morning"/>
    <s v="they"/>
    <s v="blue"/>
    <s v="square"/>
    <s v="they're standing in a blue square"/>
    <s v="and it looks like it's almost 6am"/>
    <x v="77"/>
    <s v="they_blue_square"/>
    <s v="S40_end"/>
    <s v="he/him 1"/>
    <s v="HT2"/>
    <s v="he/him 2"/>
    <s v="HT3"/>
    <s v="she/her 1"/>
    <s v="ST2"/>
    <s v="they/them 1"/>
    <s v="HT1"/>
    <s v="blue"/>
    <s v="square"/>
    <s v="blue"/>
    <s v="triangle"/>
    <s v="green"/>
    <s v="triangle"/>
    <s v="green"/>
    <s v="square"/>
  </r>
  <r>
    <x v="5"/>
    <x v="0"/>
    <s v="CR96"/>
    <s v="L06_CR96_S37"/>
    <x v="5"/>
    <s v="ST1"/>
    <s v="Casey"/>
    <s v="E"/>
    <s v="she/her 2"/>
    <s v="ST3"/>
    <s v="Jordan"/>
    <s v="C"/>
    <x v="34"/>
    <x v="20"/>
    <s v="CE"/>
    <x v="1"/>
    <s v="Casey is looking for Jordan"/>
    <s v="and it looks like it's about to rain "/>
    <s v="they"/>
    <s v="green"/>
    <s v="triangle"/>
    <s v="they're standing in a green triangle"/>
    <s v="and it's past time to get inside"/>
    <x v="48"/>
    <s v="they_green_triangle"/>
    <s v="S37_end"/>
    <s v="he/him 1"/>
    <s v="HT2"/>
    <s v="he/him 2"/>
    <s v="HT3"/>
    <s v="she/her 1"/>
    <s v="ST2"/>
    <s v="they/them 1"/>
    <s v="HT1"/>
    <s v="green"/>
    <s v="triangle"/>
    <s v="green"/>
    <s v="square"/>
    <s v="blue"/>
    <s v="square"/>
    <s v="blue"/>
    <s v="triangle"/>
  </r>
  <r>
    <x v="5"/>
    <x v="1"/>
    <s v="FD01"/>
    <s v="L06_FD01_S59"/>
    <x v="0"/>
    <s v="HT2"/>
    <s v="Jaime"/>
    <s v="F"/>
    <s v="they/them 1"/>
    <s v="HT1"/>
    <s v="Taylor"/>
    <s v="D"/>
    <x v="59"/>
    <x v="23"/>
    <s v="DF"/>
    <x v="0"/>
    <s v="Taylor is taking notes for Jaime"/>
    <s v="under the fluorescent lights"/>
    <s v="he"/>
    <s v="yellow"/>
    <s v="triangle"/>
    <s v="he's standing in a yellow triangle"/>
    <s v="and it looks like the meeting is almost finished"/>
    <x v="90"/>
    <s v="he_yellow_triangle"/>
    <s v="S59_end"/>
    <s v="he/him 2"/>
    <s v="HT3"/>
    <s v="she/her 1"/>
    <s v="ST2"/>
    <s v="she/her 2"/>
    <s v="ST3"/>
    <s v="they/them 2"/>
    <s v="ST1"/>
    <s v="blue"/>
    <s v="square"/>
    <s v="blue"/>
    <s v="triangle"/>
    <s v="red"/>
    <s v="triangle"/>
    <s v="red"/>
    <s v="triangle"/>
  </r>
  <r>
    <x v="5"/>
    <x v="1"/>
    <s v="FD02"/>
    <s v="L06_FD02_S54"/>
    <x v="0"/>
    <s v="HT2"/>
    <s v="Jaime"/>
    <s v="F"/>
    <s v="they/them 2"/>
    <s v="ST1"/>
    <s v="Casey"/>
    <s v="E"/>
    <x v="55"/>
    <x v="29"/>
    <s v="EF"/>
    <x v="1"/>
    <s v="Jaime is opening the door for Casey"/>
    <s v="as the keys rattle in the lock"/>
    <s v="he"/>
    <s v="red"/>
    <s v="square"/>
    <s v="he's standing in a red square"/>
    <s v="and no one else is in the house"/>
    <x v="148"/>
    <s v="he_red_square"/>
    <s v="S54_end"/>
    <s v="he/him 2"/>
    <s v="HT3"/>
    <s v="she/her 1"/>
    <s v="ST2"/>
    <s v="she/her 2"/>
    <s v="ST3"/>
    <s v="they/them 1"/>
    <s v="HT1"/>
    <s v="green"/>
    <s v="triangle"/>
    <s v="green"/>
    <s v="square"/>
    <s v="yellow"/>
    <s v="square"/>
    <s v="yellow"/>
    <s v="square"/>
  </r>
  <r>
    <x v="5"/>
    <x v="1"/>
    <s v="FD03"/>
    <s v="L06_FD03_S04"/>
    <x v="1"/>
    <s v="HT3"/>
    <s v="Alex"/>
    <s v="A"/>
    <s v="she/her 1"/>
    <s v="ST2"/>
    <s v="Sam"/>
    <s v="B"/>
    <x v="27"/>
    <x v="28"/>
    <s v="AB"/>
    <x v="0"/>
    <e v="#N/A"/>
    <e v="#N/A"/>
    <s v="he"/>
    <s v="blue"/>
    <s v="triangle"/>
    <s v="he's standing in a blue triangle"/>
    <e v="#N/A"/>
    <x v="129"/>
    <s v="he_blue_triangle"/>
    <s v="S04_end"/>
    <s v="he/him 1"/>
    <s v="HT2"/>
    <s v="she/her 2"/>
    <s v="ST3"/>
    <s v="they/them 1"/>
    <s v="HT1"/>
    <s v="they/them 2"/>
    <s v="ST1"/>
    <s v="green"/>
    <s v="square"/>
    <s v="green"/>
    <s v="triangle"/>
    <s v="red"/>
    <s v="triangle"/>
    <s v="red"/>
    <s v="triangle"/>
  </r>
  <r>
    <x v="5"/>
    <x v="1"/>
    <s v="FD04"/>
    <s v="L06_FD04_S21"/>
    <x v="1"/>
    <s v="HT3"/>
    <s v="Alex"/>
    <s v="A"/>
    <s v="they/them 2"/>
    <s v="ST1"/>
    <s v="Casey"/>
    <s v="E"/>
    <x v="12"/>
    <x v="4"/>
    <s v="AE"/>
    <x v="1"/>
    <s v="Casey is carrying a cake to Alex"/>
    <s v="as the refridgerator starts to hum"/>
    <s v="he"/>
    <s v="green"/>
    <s v="square"/>
    <s v="he's standing in a green square"/>
    <s v="and it looks like the cake is fresh out of the oven"/>
    <x v="136"/>
    <s v="he_green_square"/>
    <s v="S21_end"/>
    <s v="he/him 1"/>
    <s v="HT2"/>
    <s v="she/her 1"/>
    <s v="ST2"/>
    <s v="she/her 2"/>
    <s v="ST3"/>
    <s v="they/them 1"/>
    <s v="HT1"/>
    <s v="blue"/>
    <s v="triangle"/>
    <s v="blue"/>
    <s v="square"/>
    <s v="red"/>
    <s v="square"/>
    <s v="red"/>
    <s v="square"/>
  </r>
  <r>
    <x v="5"/>
    <x v="1"/>
    <s v="FD05"/>
    <s v="L06_FD05_S27"/>
    <x v="2"/>
    <s v="ST2"/>
    <s v="Sam"/>
    <s v="B"/>
    <s v="they/them 1"/>
    <s v="HT1"/>
    <s v="Taylor"/>
    <s v="D"/>
    <x v="11"/>
    <x v="3"/>
    <s v="BD"/>
    <x v="0"/>
    <s v="Sam is walking with Taylor"/>
    <s v="and the clock is about to ring 3 o'clock"/>
    <s v="she"/>
    <s v="blue"/>
    <s v="triangle"/>
    <s v="she's standing in a blue triangle"/>
    <s v="and it seems like class will be starting soon"/>
    <x v="14"/>
    <s v="she_blue_triangle"/>
    <s v="S27_end"/>
    <s v="he/him 1"/>
    <s v="HT2"/>
    <s v="he/him 2"/>
    <s v="HT3"/>
    <s v="she/her 2"/>
    <s v="ST3"/>
    <s v="they/them 2"/>
    <s v="ST1"/>
    <s v="red"/>
    <s v="square"/>
    <s v="red"/>
    <s v="triangle"/>
    <s v="yellow"/>
    <s v="triangle"/>
    <s v="yellow"/>
    <s v="triangle"/>
  </r>
  <r>
    <x v="5"/>
    <x v="1"/>
    <s v="FD06"/>
    <s v="L06_FD06_S34"/>
    <x v="2"/>
    <s v="ST2"/>
    <s v="Sam"/>
    <s v="B"/>
    <s v="they/them 2"/>
    <s v="ST1"/>
    <s v="Casey"/>
    <s v="E"/>
    <x v="47"/>
    <x v="6"/>
    <s v="BE"/>
    <x v="1"/>
    <s v="Casey is buying a gift for Sam"/>
    <s v="but it is almost lunchtime"/>
    <s v="she"/>
    <s v="green"/>
    <s v="square"/>
    <s v="she's standing in a green square"/>
    <s v="and there might not be a chance to buy the gift today"/>
    <x v="67"/>
    <s v="she_green_square"/>
    <s v="S34_end"/>
    <s v="he/him 1"/>
    <s v="HT2"/>
    <s v="he/him 2"/>
    <s v="HT3"/>
    <s v="she/her 2"/>
    <s v="ST3"/>
    <s v="they/them 1"/>
    <s v="HT1"/>
    <s v="yellow"/>
    <s v="triangle"/>
    <s v="yellow"/>
    <s v="square"/>
    <s v="red"/>
    <s v="square"/>
    <s v="red"/>
    <s v="square"/>
  </r>
  <r>
    <x v="5"/>
    <x v="1"/>
    <s v="FD07"/>
    <s v="L06_FD07_S39"/>
    <x v="3"/>
    <s v="ST3"/>
    <s v="Jordan"/>
    <s v="C"/>
    <s v="they/them 2"/>
    <s v="ST1"/>
    <s v="Casey"/>
    <s v="E"/>
    <x v="53"/>
    <x v="12"/>
    <s v="CE"/>
    <x v="0"/>
    <s v="Jordan is taking a selfie with Casey"/>
    <s v="and the room is kind of dark"/>
    <s v="she"/>
    <s v="red"/>
    <s v="triangle"/>
    <s v="she's standing in a red triangle"/>
    <s v="but the picture is coming out ok"/>
    <x v="80"/>
    <s v="she_red_triangle"/>
    <s v="S39_end"/>
    <s v="he/him 1"/>
    <s v="HT2"/>
    <s v="he/him 2"/>
    <s v="HT3"/>
    <s v="she/her 1"/>
    <s v="ST2"/>
    <s v="they/them 1"/>
    <s v="HT1"/>
    <s v="yellow"/>
    <s v="square"/>
    <s v="yellow"/>
    <s v="triangle"/>
    <s v="green"/>
    <s v="triangle"/>
    <s v="green"/>
    <s v="triangle"/>
  </r>
  <r>
    <x v="5"/>
    <x v="1"/>
    <s v="FD08"/>
    <s v="L06_FD08_S06"/>
    <x v="3"/>
    <s v="ST3"/>
    <s v="Jordan"/>
    <s v="C"/>
    <s v="they/them 1"/>
    <s v="HT1"/>
    <s v="Taylor"/>
    <s v="D"/>
    <x v="16"/>
    <x v="24"/>
    <s v="CD"/>
    <x v="1"/>
    <s v="Taylor is bringing some mail to Jordan"/>
    <s v="as a violent storm is beginning"/>
    <s v="she"/>
    <s v="yellow"/>
    <s v="square"/>
    <s v="she's standing in a yellow square"/>
    <s v="and it looks like a bad day to go outside"/>
    <x v="120"/>
    <s v="she_yellow_square"/>
    <s v="S06_end"/>
    <s v="he/him 1"/>
    <s v="HT2"/>
    <s v="he/him 2"/>
    <s v="HT3"/>
    <s v="she/her 1"/>
    <s v="ST2"/>
    <s v="they/them 2"/>
    <s v="ST1"/>
    <s v="red"/>
    <s v="triangle"/>
    <s v="red"/>
    <s v="square"/>
    <s v="green"/>
    <s v="square"/>
    <s v="green"/>
    <s v="square"/>
  </r>
  <r>
    <x v="5"/>
    <x v="1"/>
    <s v="FD09"/>
    <s v="L06_FD09_S08"/>
    <x v="4"/>
    <s v="HT1"/>
    <s v="Taylor"/>
    <s v="D"/>
    <s v="she/her 2"/>
    <s v="ST3"/>
    <s v="Jordan"/>
    <s v="C"/>
    <x v="48"/>
    <x v="26"/>
    <s v="CD"/>
    <x v="0"/>
    <s v="Jordan is taking a picture of Taylor"/>
    <s v="next to the Eiffel Tower"/>
    <s v="they"/>
    <s v="yellow"/>
    <s v="triangle"/>
    <s v="they're standing in a yellow triangle"/>
    <s v="and the tower is lit up at night"/>
    <x v="112"/>
    <s v="they_yellow_triangle"/>
    <s v="S08_end"/>
    <s v="he/him 1"/>
    <s v="HT2"/>
    <s v="he/him 2"/>
    <s v="HT3"/>
    <s v="she/her 1"/>
    <s v="ST2"/>
    <s v="they/them 2"/>
    <s v="ST1"/>
    <s v="blue"/>
    <s v="square"/>
    <s v="blue"/>
    <s v="triangle"/>
    <s v="red"/>
    <s v="triangle"/>
    <s v="red"/>
    <s v="triangle"/>
  </r>
  <r>
    <x v="5"/>
    <x v="1"/>
    <s v="FD10"/>
    <s v="L06_FD10_S23"/>
    <x v="5"/>
    <s v="ST1"/>
    <s v="Casey"/>
    <s v="E"/>
    <s v="he/him 2"/>
    <s v="HT3"/>
    <s v="Alex"/>
    <s v="A"/>
    <x v="44"/>
    <x v="16"/>
    <s v="AE"/>
    <x v="1"/>
    <s v="Casey is talking to Alex"/>
    <s v="while a spotlight is shining overhead"/>
    <s v="they"/>
    <s v="green"/>
    <s v="square"/>
    <s v="they're standing in a green square"/>
    <s v="and it looks like rehearsal just started"/>
    <x v="108"/>
    <s v="they_green_square"/>
    <s v="S23_end"/>
    <s v="he/him 1"/>
    <s v="HT2"/>
    <s v="she/her 1"/>
    <s v="ST2"/>
    <s v="she/her 2"/>
    <s v="ST3"/>
    <s v="they/them 1"/>
    <s v="HT1"/>
    <s v="red"/>
    <s v="triangle"/>
    <s v="red"/>
    <s v="square"/>
    <s v="yellow"/>
    <s v="square"/>
    <s v="yellow"/>
    <s v="square"/>
  </r>
  <r>
    <x v="5"/>
    <x v="2"/>
    <s v="FP01"/>
    <s v="L06_FP01_S49"/>
    <x v="0"/>
    <s v="HT2"/>
    <s v="Jaime"/>
    <s v="F"/>
    <s v="she/her 1"/>
    <s v="ST2"/>
    <s v="Sam"/>
    <s v="B"/>
    <x v="51"/>
    <x v="19"/>
    <s v="BF"/>
    <x v="0"/>
    <s v="Sam is whispering to Jaime"/>
    <s v="as the movie is starting"/>
    <s v="they"/>
    <s v="red"/>
    <s v="square"/>
    <s v="they're standing in a red square"/>
    <s v="and everyone is quieting down"/>
    <x v="75"/>
    <s v="they_red_square"/>
    <s v="S49_end"/>
    <s v="he/him 2"/>
    <s v="HT3"/>
    <s v="she/her 2"/>
    <s v="ST3"/>
    <s v="they/them 1"/>
    <s v="HT1"/>
    <s v="they/them 2"/>
    <s v="ST1"/>
    <s v="red"/>
    <s v="square"/>
    <s v="red"/>
    <s v="triangle"/>
    <s v="yellow"/>
    <s v="triangle"/>
    <s v="yellow"/>
    <s v="square"/>
  </r>
  <r>
    <x v="5"/>
    <x v="2"/>
    <s v="FP02"/>
    <s v="L06_FP02_S14"/>
    <x v="1"/>
    <s v="HT3"/>
    <s v="Alex"/>
    <s v="A"/>
    <s v="she/her 2"/>
    <s v="ST3"/>
    <s v="Jordan"/>
    <s v="C"/>
    <x v="25"/>
    <x v="0"/>
    <s v="AC"/>
    <x v="1"/>
    <s v="Jordan is racing toward Alex"/>
    <s v="while a house is burning down"/>
    <s v="they"/>
    <s v="yellow"/>
    <s v="triangle"/>
    <s v="they're standing in a yellow triangle"/>
    <s v="and it sounds like the fire truck is coming"/>
    <x v="33"/>
    <s v="they_yellow_triangle"/>
    <s v="S14_end"/>
    <s v="he/him 1"/>
    <s v="HT2"/>
    <s v="she/her 1"/>
    <s v="ST2"/>
    <s v="they/them 1"/>
    <s v="HT1"/>
    <s v="they/them 2"/>
    <s v="ST1"/>
    <s v="yellow"/>
    <s v="triangle"/>
    <s v="yellow"/>
    <s v="square"/>
    <s v="green"/>
    <s v="square"/>
    <s v="green"/>
    <s v="triangle"/>
  </r>
  <r>
    <x v="5"/>
    <x v="2"/>
    <s v="FP03"/>
    <s v="L06_FP03_S47"/>
    <x v="2"/>
    <s v="ST2"/>
    <s v="Sam"/>
    <s v="B"/>
    <s v="he/him 1"/>
    <s v="HT2"/>
    <s v="Jaime"/>
    <s v="F"/>
    <x v="23"/>
    <x v="7"/>
    <s v="BF"/>
    <x v="0"/>
    <s v="Sam is driving away from Jaime"/>
    <s v="while the sun is starting to set"/>
    <s v="they"/>
    <s v="green"/>
    <s v="square"/>
    <s v="they're standing in a green square"/>
    <s v="and it looks like it's a long drive home"/>
    <x v="30"/>
    <s v="they_green_square"/>
    <s v="S47_end"/>
    <s v="he/him 2"/>
    <s v="HT3"/>
    <s v="she/her 2"/>
    <s v="ST3"/>
    <s v="they/them 1"/>
    <s v="HT1"/>
    <s v="they/them 2"/>
    <s v="ST1"/>
    <s v="green"/>
    <s v="square"/>
    <s v="green"/>
    <s v="triangle"/>
    <s v="blue"/>
    <s v="triangle"/>
    <s v="blue"/>
    <s v="square"/>
  </r>
  <r>
    <x v="5"/>
    <x v="2"/>
    <s v="FP04"/>
    <s v="L06_FP04_S12"/>
    <x v="3"/>
    <s v="ST3"/>
    <s v="Jordan"/>
    <s v="C"/>
    <s v="he/him 2"/>
    <s v="HT3"/>
    <s v="Alex"/>
    <s v="A"/>
    <x v="2"/>
    <x v="8"/>
    <s v="AC"/>
    <x v="1"/>
    <s v="Jordan is showing a happy birthday sign to Alex"/>
    <s v="while some balloons are floating up to the ceiling "/>
    <s v="they"/>
    <s v="blue"/>
    <s v="triangle"/>
    <s v="they're standing in a blue triangle"/>
    <s v="and it looks like the party is starting"/>
    <x v="2"/>
    <s v="they_blue_triangle"/>
    <s v="S12_end"/>
    <s v="he/him 1"/>
    <s v="HT2"/>
    <s v="she/her 1"/>
    <s v="ST2"/>
    <s v="they/them 1"/>
    <s v="HT1"/>
    <s v="they/them 2"/>
    <s v="ST1"/>
    <s v="blue"/>
    <s v="triangle"/>
    <s v="blue"/>
    <s v="square"/>
    <s v="red"/>
    <s v="square"/>
    <s v="red"/>
    <s v="triangle"/>
  </r>
  <r>
    <x v="5"/>
    <x v="2"/>
    <s v="FP05"/>
    <s v="L06_FP05_S29"/>
    <x v="4"/>
    <s v="HT1"/>
    <s v="Taylor"/>
    <s v="D"/>
    <s v="she/her 1"/>
    <s v="ST2"/>
    <s v="Sam"/>
    <s v="B"/>
    <x v="31"/>
    <x v="11"/>
    <s v="BD"/>
    <x v="0"/>
    <s v="Sam is playing basketball with Taylor"/>
    <s v="as the scoreboard shows the time winding down"/>
    <s v="he"/>
    <s v="red"/>
    <s v="square"/>
    <s v="he's standing in a red square"/>
    <s v="and the game appears to be one-sided"/>
    <x v="44"/>
    <s v="he_red_square"/>
    <s v="S29_end"/>
    <s v="he/him 1"/>
    <s v="HT2"/>
    <s v="he/him 2"/>
    <s v="HT3"/>
    <s v="she/her 2"/>
    <s v="ST3"/>
    <s v="they/them 2"/>
    <s v="ST1"/>
    <s v="red"/>
    <s v="square"/>
    <s v="red"/>
    <s v="triangle"/>
    <s v="yellow"/>
    <s v="triangle"/>
    <s v="yellow"/>
    <s v="square"/>
  </r>
  <r>
    <x v="5"/>
    <x v="2"/>
    <s v="FP06"/>
    <s v="L06_FP06_S18"/>
    <x v="4"/>
    <s v="HT1"/>
    <s v="Taylor"/>
    <s v="D"/>
    <s v="he/him 2"/>
    <s v="HT3"/>
    <s v="Alex"/>
    <s v="A"/>
    <x v="28"/>
    <x v="10"/>
    <s v="AD"/>
    <x v="1"/>
    <s v="Taylor is rollerblading towards Alex"/>
    <s v="while several birds fly overhead"/>
    <s v="she"/>
    <s v="yellow"/>
    <s v="triangle"/>
    <s v="she's standing in a yellow triangle"/>
    <s v="but it looks very easy to fall down"/>
    <x v="39"/>
    <s v="she_yellow_triangle"/>
    <s v="S18_end"/>
    <s v="he/him 1"/>
    <s v="HT2"/>
    <s v="she/her 1"/>
    <s v="ST2"/>
    <s v="she/her 2"/>
    <s v="ST3"/>
    <s v="they/them 1"/>
    <s v="HT1"/>
    <s v="yellow"/>
    <s v="triangle"/>
    <s v="yellow"/>
    <s v="square"/>
    <s v="green"/>
    <s v="square"/>
    <s v="green"/>
    <s v="triangle"/>
  </r>
  <r>
    <x v="5"/>
    <x v="2"/>
    <s v="FP07"/>
    <s v="L06_FP07_S37"/>
    <x v="5"/>
    <s v="ST1"/>
    <s v="Casey"/>
    <s v="E"/>
    <s v="she/her 2"/>
    <s v="ST3"/>
    <s v="Jordan"/>
    <s v="C"/>
    <x v="34"/>
    <x v="20"/>
    <s v="CE"/>
    <x v="0"/>
    <s v="Jordan is looking for Casey"/>
    <s v="and it looks like it's about to rain "/>
    <s v="he"/>
    <s v="green"/>
    <s v="square"/>
    <s v="he's standing in a green square"/>
    <s v="and it's past time to get inside"/>
    <x v="49"/>
    <s v="he_green_square"/>
    <s v="S37_end"/>
    <s v="he/him 1"/>
    <s v="HT2"/>
    <s v="he/him 2"/>
    <s v="HT3"/>
    <s v="she/her 1"/>
    <s v="ST2"/>
    <s v="they/them 1"/>
    <s v="HT1"/>
    <s v="green"/>
    <s v="square"/>
    <s v="green"/>
    <s v="triangle"/>
    <s v="blue"/>
    <s v="triangle"/>
    <s v="blue"/>
    <s v="square"/>
  </r>
  <r>
    <x v="5"/>
    <x v="2"/>
    <s v="FP08"/>
    <s v="L06_FP08_S52"/>
    <x v="5"/>
    <s v="ST1"/>
    <s v="Casey"/>
    <s v="E"/>
    <s v="he/him 1"/>
    <s v="HT2"/>
    <s v="Jaime"/>
    <s v="F"/>
    <x v="40"/>
    <x v="27"/>
    <s v="EF"/>
    <x v="1"/>
    <s v="Jaime is passing a blanket to Casey"/>
    <s v="because the room is cold"/>
    <s v="she"/>
    <s v="blue"/>
    <s v="triangle"/>
    <s v="she's standing in a blue triangle"/>
    <s v="and everyone is comfortable now"/>
    <x v="134"/>
    <s v="she_blue_triangle"/>
    <s v="S52_end"/>
    <s v="he/him 2"/>
    <s v="HT3"/>
    <s v="she/her 1"/>
    <s v="ST2"/>
    <s v="she/her 2"/>
    <s v="ST3"/>
    <s v="they/them 1"/>
    <s v="HT1"/>
    <s v="blue"/>
    <s v="triangle"/>
    <s v="blue"/>
    <s v="square"/>
    <s v="red"/>
    <s v="square"/>
    <s v="red"/>
    <s v="triangle"/>
  </r>
  <r>
    <x v="5"/>
    <x v="3"/>
    <s v="PR01"/>
    <s v="L06_PR01_S44"/>
    <x v="0"/>
    <s v="HT2"/>
    <s v="Jaime"/>
    <s v="F"/>
    <s v="she/her 2"/>
    <s v="ST3"/>
    <s v="Jordan"/>
    <s v="C"/>
    <x v="57"/>
    <x v="22"/>
    <s v="CF"/>
    <x v="1"/>
    <s v="Jaime is showing a picture to Jordan"/>
    <s v="while the dog is coming over"/>
    <s v="he"/>
    <s v="yellow"/>
    <s v="triangle"/>
    <s v="he's standing in a yellow triangle"/>
    <s v="and the dog is just as cute as in the picture"/>
    <x v="87"/>
    <s v="he_yellow_triangle"/>
    <s v="S44_end"/>
    <s v="he/him 2"/>
    <s v="HT3"/>
    <s v="she/her 1"/>
    <s v="ST2"/>
    <s v="they/them 1"/>
    <s v="HT1"/>
    <s v="they/them 2"/>
    <s v="ST1"/>
    <s v="yellow"/>
    <s v="triangle"/>
    <s v="yellow"/>
    <s v="square"/>
    <s v="green"/>
    <s v="square"/>
    <s v="green"/>
    <s v="triangle"/>
  </r>
  <r>
    <x v="5"/>
    <x v="3"/>
    <s v="PR02"/>
    <s v="L06_PR02_S16"/>
    <x v="1"/>
    <s v="HT3"/>
    <s v="Alex"/>
    <s v="A"/>
    <s v="they/them 1"/>
    <s v="HT1"/>
    <s v="Taylor"/>
    <s v="D"/>
    <x v="3"/>
    <x v="1"/>
    <s v="AD"/>
    <x v="0"/>
    <s v="Alex is skateboarding toward Taylor"/>
    <s v="as a car is speeding down the road"/>
    <s v="he"/>
    <s v="red"/>
    <s v="square"/>
    <s v="he's standing in a red square"/>
    <s v="and it looks like there might be an accident"/>
    <x v="4"/>
    <s v="he_red_square"/>
    <s v="S16_end"/>
    <s v="he/him 1"/>
    <s v="HT2"/>
    <s v="she/her 1"/>
    <s v="ST2"/>
    <s v="she/her 2"/>
    <s v="ST3"/>
    <s v="they/them 2"/>
    <s v="ST1"/>
    <s v="green"/>
    <s v="triangle"/>
    <s v="green"/>
    <s v="square"/>
    <s v="blue"/>
    <s v="triangle"/>
    <s v="blue"/>
    <s v="square"/>
  </r>
  <r>
    <x v="5"/>
    <x v="3"/>
    <s v="PR03"/>
    <s v="L06_PR03_S02"/>
    <x v="2"/>
    <s v="ST2"/>
    <s v="Sam"/>
    <s v="B"/>
    <s v="he/him 2"/>
    <s v="HT3"/>
    <s v="Alex"/>
    <s v="A"/>
    <x v="8"/>
    <x v="25"/>
    <s v="AB"/>
    <x v="1"/>
    <e v="#N/A"/>
    <e v="#N/A"/>
    <s v="she"/>
    <s v="blue"/>
    <s v="triangle"/>
    <s v="she's standing in a blue triangle"/>
    <e v="#N/A"/>
    <x v="118"/>
    <s v="she_blue_triangle"/>
    <s v="S02_end"/>
    <s v="he/him 1"/>
    <s v="HT2"/>
    <s v="she/her 2"/>
    <s v="ST3"/>
    <s v="they/them 1"/>
    <s v="HT1"/>
    <s v="they/them 2"/>
    <s v="ST1"/>
    <s v="blue"/>
    <s v="triangle"/>
    <s v="blue"/>
    <s v="square"/>
    <s v="yellow"/>
    <s v="square"/>
    <s v="yellow"/>
    <s v="triangle"/>
  </r>
  <r>
    <x v="5"/>
    <x v="3"/>
    <s v="PR04"/>
    <s v="L06_PR04_S42"/>
    <x v="3"/>
    <s v="ST3"/>
    <s v="Jordan"/>
    <s v="C"/>
    <s v="he/him 1"/>
    <s v="HT2"/>
    <s v="Jaime"/>
    <s v="F"/>
    <x v="36"/>
    <x v="13"/>
    <s v="CF"/>
    <x v="0"/>
    <s v="Jordan is sending a text to Jaime"/>
    <s v="as the battery is about to die"/>
    <s v="she"/>
    <s v="green"/>
    <s v="square"/>
    <s v="she's standing in a green square"/>
    <s v="but it looks like the text still sent"/>
    <x v="52"/>
    <s v="she_green_square"/>
    <s v="S42_end"/>
    <s v="he/him 2"/>
    <s v="HT3"/>
    <s v="she/her 1"/>
    <s v="ST2"/>
    <s v="they/them 1"/>
    <s v="HT1"/>
    <s v="they/them 2"/>
    <s v="ST1"/>
    <s v="red"/>
    <s v="triangle"/>
    <s v="red"/>
    <s v="square"/>
    <s v="red"/>
    <s v="triangle"/>
    <s v="red"/>
    <s v="square"/>
  </r>
  <r>
    <x v="5"/>
    <x v="3"/>
    <s v="PR05"/>
    <s v="L06_PR05_S57"/>
    <x v="4"/>
    <s v="HT1"/>
    <s v="Taylor"/>
    <s v="D"/>
    <s v="he/him 1"/>
    <s v="HT2"/>
    <s v="Jaime"/>
    <s v="F"/>
    <x v="43"/>
    <x v="15"/>
    <s v="DF"/>
    <x v="1"/>
    <s v="Jaime is giving directions to Taylor"/>
    <s v="and the traffic is starting to clear"/>
    <s v="they"/>
    <s v="green"/>
    <s v="triangle"/>
    <s v="they're standing in a green triangle"/>
    <s v="and it looks like the rest of the trip will be easy"/>
    <x v="61"/>
    <s v="they_green_triangle"/>
    <s v="S57_end"/>
    <s v="he/him 2"/>
    <s v="HT3"/>
    <s v="she/her 1"/>
    <s v="ST2"/>
    <s v="she/her 2"/>
    <s v="ST3"/>
    <s v="they/them 2"/>
    <s v="ST1"/>
    <s v="green"/>
    <s v="triangle"/>
    <s v="green"/>
    <s v="square"/>
    <s v="blue"/>
    <s v="square"/>
    <s v="blue"/>
    <s v="triangle"/>
  </r>
  <r>
    <x v="5"/>
    <x v="3"/>
    <s v="PR06"/>
    <s v="L06_PR06_S32"/>
    <x v="5"/>
    <s v="ST1"/>
    <s v="Casey"/>
    <s v="E"/>
    <s v="she/her 1"/>
    <s v="ST2"/>
    <s v="Sam"/>
    <s v="B"/>
    <x v="20"/>
    <x v="17"/>
    <s v="BE"/>
    <x v="0"/>
    <s v="Sam is cheering on Casey"/>
    <s v="as the wind is blowing some leaves"/>
    <s v="they"/>
    <s v="yellow"/>
    <s v="square"/>
    <s v="they're standing in a yellow square"/>
    <s v="and it looks like a race is about to start"/>
    <x v="27"/>
    <s v="they_yellow_square"/>
    <s v="S32_end"/>
    <s v="he/him 1"/>
    <s v="HT2"/>
    <s v="he/him 2"/>
    <s v="HT3"/>
    <s v="she/her 2"/>
    <s v="ST3"/>
    <s v="they/them 1"/>
    <s v="HT1"/>
    <s v="yellow"/>
    <s v="square"/>
    <s v="yellow"/>
    <s v="triangle"/>
    <s v="red"/>
    <s v="triangle"/>
    <s v="red"/>
    <s v="squar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s v="CR01"/>
    <x v="0"/>
    <x v="0"/>
    <s v="they/them 1"/>
    <s v="they/them 2"/>
    <s v="she/her 2"/>
    <s v="he/him 2"/>
    <x v="0"/>
    <x v="0"/>
    <s v="red"/>
    <s v="square"/>
    <s v="he is standing in a red square"/>
    <x v="0"/>
    <x v="0"/>
    <x v="0"/>
    <x v="0"/>
    <s v="yellow"/>
    <s v="triangle"/>
    <s v="yellow"/>
    <s v="square"/>
  </r>
  <r>
    <x v="0"/>
    <x v="0"/>
    <s v="CR02"/>
    <x v="0"/>
    <x v="0"/>
    <s v="they/them 1"/>
    <s v="they/them 2"/>
    <s v="she/her 2"/>
    <s v="he/him 2"/>
    <x v="1"/>
    <x v="0"/>
    <s v="yellow"/>
    <s v="triangle"/>
    <s v="he is standing in a yellow triangle"/>
    <x v="1"/>
    <x v="1"/>
    <x v="1"/>
    <x v="1"/>
    <s v="red"/>
    <s v="square"/>
    <s v="red"/>
    <s v="triangle"/>
  </r>
  <r>
    <x v="0"/>
    <x v="0"/>
    <s v="CR03"/>
    <x v="0"/>
    <x v="0"/>
    <s v="they/them 1"/>
    <s v="they/them 2"/>
    <s v="she/her 2"/>
    <s v="he/him 2"/>
    <x v="0"/>
    <x v="0"/>
    <s v="green"/>
    <s v="square"/>
    <s v="he is standing in a green square"/>
    <x v="2"/>
    <x v="0"/>
    <x v="2"/>
    <x v="0"/>
    <s v="blue"/>
    <s v="triangle"/>
    <s v="blue"/>
    <s v="square"/>
  </r>
  <r>
    <x v="0"/>
    <x v="0"/>
    <s v="CR04"/>
    <x v="0"/>
    <x v="0"/>
    <s v="they/them 1"/>
    <s v="they/them 2"/>
    <s v="she/her 2"/>
    <s v="he/him 2"/>
    <x v="1"/>
    <x v="0"/>
    <s v="blue"/>
    <s v="triangle"/>
    <s v="he is standing in a blue triangle"/>
    <x v="3"/>
    <x v="1"/>
    <x v="3"/>
    <x v="1"/>
    <s v="green"/>
    <s v="square"/>
    <s v="green"/>
    <s v="triangle"/>
  </r>
  <r>
    <x v="0"/>
    <x v="0"/>
    <s v="CR05"/>
    <x v="0"/>
    <x v="1"/>
    <s v="they/them 1"/>
    <s v="they/them 2"/>
    <s v="she/her 1"/>
    <s v="he/him 2"/>
    <x v="0"/>
    <x v="0"/>
    <s v="yellow"/>
    <s v="square"/>
    <s v="he is standing in a yellow square"/>
    <x v="1"/>
    <x v="0"/>
    <x v="1"/>
    <x v="0"/>
    <s v="red"/>
    <s v="triangle"/>
    <s v="red"/>
    <s v="square"/>
  </r>
  <r>
    <x v="0"/>
    <x v="0"/>
    <s v="CR06"/>
    <x v="0"/>
    <x v="1"/>
    <s v="they/them 1"/>
    <s v="they/them 2"/>
    <s v="she/her 1"/>
    <s v="he/him 2"/>
    <x v="1"/>
    <x v="0"/>
    <s v="red"/>
    <s v="triangle"/>
    <s v="he is standing in a red triangle"/>
    <x v="0"/>
    <x v="1"/>
    <x v="0"/>
    <x v="1"/>
    <s v="yellow"/>
    <s v="square"/>
    <s v="yellow"/>
    <s v="triangle"/>
  </r>
  <r>
    <x v="0"/>
    <x v="0"/>
    <s v="CR07"/>
    <x v="0"/>
    <x v="1"/>
    <s v="they/them 1"/>
    <s v="they/them 2"/>
    <s v="she/her 1"/>
    <s v="he/him 2"/>
    <x v="0"/>
    <x v="0"/>
    <s v="blue"/>
    <s v="square"/>
    <s v="he is standing in a blue square"/>
    <x v="3"/>
    <x v="0"/>
    <x v="3"/>
    <x v="0"/>
    <s v="green"/>
    <s v="triangle"/>
    <s v="green"/>
    <s v="square"/>
  </r>
  <r>
    <x v="0"/>
    <x v="0"/>
    <s v="CR08"/>
    <x v="0"/>
    <x v="1"/>
    <s v="they/them 1"/>
    <s v="they/them 2"/>
    <s v="she/her 1"/>
    <s v="he/him 2"/>
    <x v="1"/>
    <x v="0"/>
    <s v="green"/>
    <s v="triangle"/>
    <s v="he is standing in a green triangle"/>
    <x v="2"/>
    <x v="1"/>
    <x v="2"/>
    <x v="1"/>
    <s v="blue"/>
    <s v="square"/>
    <s v="blue"/>
    <s v="triangle"/>
  </r>
  <r>
    <x v="0"/>
    <x v="0"/>
    <s v="CR09"/>
    <x v="1"/>
    <x v="0"/>
    <s v="they/them 1"/>
    <s v="they/them 2"/>
    <s v="she/her 2"/>
    <s v="he/him 1"/>
    <x v="0"/>
    <x v="0"/>
    <s v="red"/>
    <s v="square"/>
    <s v="he is standing in a red square"/>
    <x v="0"/>
    <x v="0"/>
    <x v="0"/>
    <x v="0"/>
    <s v="yellow"/>
    <s v="triangle"/>
    <s v="yellow"/>
    <s v="square"/>
  </r>
  <r>
    <x v="0"/>
    <x v="0"/>
    <s v="CR10"/>
    <x v="1"/>
    <x v="0"/>
    <s v="they/them 1"/>
    <s v="they/them 2"/>
    <s v="she/her 2"/>
    <s v="he/him 1"/>
    <x v="1"/>
    <x v="0"/>
    <s v="yellow"/>
    <s v="triangle"/>
    <s v="he is standing in a yellow triangle"/>
    <x v="1"/>
    <x v="1"/>
    <x v="1"/>
    <x v="1"/>
    <s v="red"/>
    <s v="square"/>
    <s v="red"/>
    <s v="triangle"/>
  </r>
  <r>
    <x v="0"/>
    <x v="0"/>
    <s v="CR11"/>
    <x v="1"/>
    <x v="0"/>
    <s v="they/them 1"/>
    <s v="they/them 2"/>
    <s v="she/her 2"/>
    <s v="he/him 1"/>
    <x v="0"/>
    <x v="0"/>
    <s v="green"/>
    <s v="square"/>
    <s v="he is standing in a green square"/>
    <x v="2"/>
    <x v="0"/>
    <x v="2"/>
    <x v="0"/>
    <s v="blue"/>
    <s v="triangle"/>
    <s v="blue"/>
    <s v="square"/>
  </r>
  <r>
    <x v="0"/>
    <x v="0"/>
    <s v="CR12"/>
    <x v="1"/>
    <x v="0"/>
    <s v="they/them 1"/>
    <s v="they/them 2"/>
    <s v="she/her 2"/>
    <s v="he/him 1"/>
    <x v="1"/>
    <x v="0"/>
    <s v="blue"/>
    <s v="triangle"/>
    <s v="he is standing in a blue triangle"/>
    <x v="3"/>
    <x v="1"/>
    <x v="3"/>
    <x v="1"/>
    <s v="green"/>
    <s v="square"/>
    <s v="green"/>
    <s v="triangle"/>
  </r>
  <r>
    <x v="0"/>
    <x v="0"/>
    <s v="CR13"/>
    <x v="1"/>
    <x v="1"/>
    <s v="they/them 1"/>
    <s v="they/them 2"/>
    <s v="she/her 1"/>
    <s v="he/him 1"/>
    <x v="0"/>
    <x v="0"/>
    <s v="yellow"/>
    <s v="square"/>
    <s v="he is standing in a yellow square"/>
    <x v="1"/>
    <x v="0"/>
    <x v="1"/>
    <x v="0"/>
    <s v="red"/>
    <s v="triangle"/>
    <s v="red"/>
    <s v="square"/>
  </r>
  <r>
    <x v="0"/>
    <x v="0"/>
    <s v="CR14"/>
    <x v="1"/>
    <x v="1"/>
    <s v="they/them 1"/>
    <s v="they/them 2"/>
    <s v="she/her 1"/>
    <s v="he/him 1"/>
    <x v="1"/>
    <x v="0"/>
    <s v="red"/>
    <s v="triangle"/>
    <s v="he is standing in a red triangle"/>
    <x v="0"/>
    <x v="1"/>
    <x v="0"/>
    <x v="1"/>
    <s v="yellow"/>
    <s v="square"/>
    <s v="yellow"/>
    <s v="triangle"/>
  </r>
  <r>
    <x v="0"/>
    <x v="0"/>
    <s v="CR15"/>
    <x v="1"/>
    <x v="1"/>
    <s v="they/them 1"/>
    <s v="they/them 2"/>
    <s v="she/her 1"/>
    <s v="he/him 1"/>
    <x v="0"/>
    <x v="0"/>
    <s v="blue"/>
    <s v="square"/>
    <s v="he is standing in a blue square"/>
    <x v="3"/>
    <x v="0"/>
    <x v="3"/>
    <x v="0"/>
    <s v="green"/>
    <s v="triangle"/>
    <s v="green"/>
    <s v="square"/>
  </r>
  <r>
    <x v="0"/>
    <x v="0"/>
    <s v="CR16"/>
    <x v="1"/>
    <x v="1"/>
    <s v="they/them 1"/>
    <s v="they/them 2"/>
    <s v="she/her 1"/>
    <s v="he/him 1"/>
    <x v="1"/>
    <x v="0"/>
    <s v="green"/>
    <s v="triangle"/>
    <s v="he is standing in a green triangle"/>
    <x v="2"/>
    <x v="1"/>
    <x v="2"/>
    <x v="1"/>
    <s v="blue"/>
    <s v="square"/>
    <s v="blue"/>
    <s v="triangle"/>
  </r>
  <r>
    <x v="0"/>
    <x v="0"/>
    <s v="CR17"/>
    <x v="0"/>
    <x v="2"/>
    <s v="she/her 1"/>
    <s v="she/her 2"/>
    <s v="they/them 2"/>
    <s v="he/him 2"/>
    <x v="0"/>
    <x v="0"/>
    <s v="red"/>
    <s v="square"/>
    <s v="he is standing in a red square"/>
    <x v="0"/>
    <x v="0"/>
    <x v="0"/>
    <x v="0"/>
    <s v="yellow"/>
    <s v="triangle"/>
    <s v="yellow"/>
    <s v="square"/>
  </r>
  <r>
    <x v="0"/>
    <x v="0"/>
    <s v="CR18"/>
    <x v="0"/>
    <x v="2"/>
    <s v="she/her 1"/>
    <s v="she/her 2"/>
    <s v="they/them 2"/>
    <s v="he/him 2"/>
    <x v="1"/>
    <x v="0"/>
    <s v="yellow"/>
    <s v="triangle"/>
    <s v="he is standing in a yellow triangle"/>
    <x v="1"/>
    <x v="1"/>
    <x v="1"/>
    <x v="1"/>
    <s v="red"/>
    <s v="square"/>
    <s v="red"/>
    <s v="triangle"/>
  </r>
  <r>
    <x v="0"/>
    <x v="0"/>
    <s v="CR19"/>
    <x v="0"/>
    <x v="2"/>
    <s v="she/her 1"/>
    <s v="she/her 2"/>
    <s v="they/them 2"/>
    <s v="he/him 2"/>
    <x v="0"/>
    <x v="0"/>
    <s v="green"/>
    <s v="square"/>
    <s v="he is standing in a green square"/>
    <x v="2"/>
    <x v="0"/>
    <x v="2"/>
    <x v="0"/>
    <s v="blue"/>
    <s v="triangle"/>
    <s v="blue"/>
    <s v="square"/>
  </r>
  <r>
    <x v="0"/>
    <x v="0"/>
    <s v="CR20"/>
    <x v="0"/>
    <x v="2"/>
    <s v="she/her 1"/>
    <s v="she/her 2"/>
    <s v="they/them 2"/>
    <s v="he/him 2"/>
    <x v="1"/>
    <x v="0"/>
    <s v="blue"/>
    <s v="triangle"/>
    <s v="he is standing in a blue triangle"/>
    <x v="3"/>
    <x v="1"/>
    <x v="3"/>
    <x v="1"/>
    <s v="green"/>
    <s v="square"/>
    <s v="green"/>
    <s v="triangle"/>
  </r>
  <r>
    <x v="0"/>
    <x v="0"/>
    <s v="CR21"/>
    <x v="0"/>
    <x v="3"/>
    <s v="she/her 1"/>
    <s v="she/her 2"/>
    <s v="they/them 1"/>
    <s v="he/him 2"/>
    <x v="0"/>
    <x v="0"/>
    <s v="yellow"/>
    <s v="square"/>
    <s v="he is standing in a yellow square"/>
    <x v="1"/>
    <x v="0"/>
    <x v="1"/>
    <x v="0"/>
    <s v="red"/>
    <s v="triangle"/>
    <s v="red"/>
    <s v="square"/>
  </r>
  <r>
    <x v="0"/>
    <x v="0"/>
    <s v="CR22"/>
    <x v="0"/>
    <x v="3"/>
    <s v="she/her 1"/>
    <s v="she/her 2"/>
    <s v="they/them 1"/>
    <s v="he/him 2"/>
    <x v="1"/>
    <x v="0"/>
    <s v="red"/>
    <s v="triangle"/>
    <s v="he is standing in a red triangle"/>
    <x v="0"/>
    <x v="1"/>
    <x v="0"/>
    <x v="1"/>
    <s v="yellow"/>
    <s v="square"/>
    <s v="yellow"/>
    <s v="triangle"/>
  </r>
  <r>
    <x v="0"/>
    <x v="0"/>
    <s v="CR23"/>
    <x v="0"/>
    <x v="3"/>
    <s v="she/her 1"/>
    <s v="she/her 2"/>
    <s v="they/them 1"/>
    <s v="he/him 2"/>
    <x v="0"/>
    <x v="0"/>
    <s v="blue"/>
    <s v="square"/>
    <s v="he is standing in a blue square"/>
    <x v="3"/>
    <x v="0"/>
    <x v="3"/>
    <x v="0"/>
    <s v="green"/>
    <s v="triangle"/>
    <s v="green"/>
    <s v="square"/>
  </r>
  <r>
    <x v="0"/>
    <x v="0"/>
    <s v="CR24"/>
    <x v="0"/>
    <x v="3"/>
    <s v="she/her 1"/>
    <s v="she/her 2"/>
    <s v="they/them 1"/>
    <s v="he/him 2"/>
    <x v="1"/>
    <x v="0"/>
    <s v="green"/>
    <s v="triangle"/>
    <s v="he is standing in a green triangle"/>
    <x v="2"/>
    <x v="1"/>
    <x v="2"/>
    <x v="1"/>
    <s v="blue"/>
    <s v="square"/>
    <s v="blue"/>
    <s v="triangle"/>
  </r>
  <r>
    <x v="0"/>
    <x v="0"/>
    <s v="CR25"/>
    <x v="1"/>
    <x v="2"/>
    <s v="she/her 1"/>
    <s v="she/her 2"/>
    <s v="they/them 2"/>
    <s v="he/him 1"/>
    <x v="0"/>
    <x v="0"/>
    <s v="red"/>
    <s v="square"/>
    <s v="he is standing in a red square"/>
    <x v="0"/>
    <x v="0"/>
    <x v="0"/>
    <x v="0"/>
    <s v="yellow"/>
    <s v="triangle"/>
    <s v="yellow"/>
    <s v="square"/>
  </r>
  <r>
    <x v="0"/>
    <x v="0"/>
    <s v="CR26"/>
    <x v="1"/>
    <x v="2"/>
    <s v="she/her 1"/>
    <s v="she/her 2"/>
    <s v="they/them 2"/>
    <s v="he/him 1"/>
    <x v="1"/>
    <x v="0"/>
    <s v="yellow"/>
    <s v="triangle"/>
    <s v="he is standing in a yellow triangle"/>
    <x v="1"/>
    <x v="1"/>
    <x v="1"/>
    <x v="1"/>
    <s v="red"/>
    <s v="square"/>
    <s v="red"/>
    <s v="triangle"/>
  </r>
  <r>
    <x v="0"/>
    <x v="0"/>
    <s v="CR27"/>
    <x v="1"/>
    <x v="2"/>
    <s v="she/her 1"/>
    <s v="she/her 2"/>
    <s v="they/them 2"/>
    <s v="he/him 1"/>
    <x v="0"/>
    <x v="0"/>
    <s v="green"/>
    <s v="square"/>
    <s v="he is standing in a green square"/>
    <x v="2"/>
    <x v="0"/>
    <x v="2"/>
    <x v="0"/>
    <s v="blue"/>
    <s v="triangle"/>
    <s v="blue"/>
    <s v="square"/>
  </r>
  <r>
    <x v="0"/>
    <x v="0"/>
    <s v="CR28"/>
    <x v="1"/>
    <x v="2"/>
    <s v="she/her 1"/>
    <s v="she/her 2"/>
    <s v="they/them 2"/>
    <s v="he/him 1"/>
    <x v="1"/>
    <x v="0"/>
    <s v="blue"/>
    <s v="triangle"/>
    <s v="he is standing in a blue triangle"/>
    <x v="3"/>
    <x v="1"/>
    <x v="3"/>
    <x v="1"/>
    <s v="green"/>
    <s v="square"/>
    <s v="green"/>
    <s v="triangle"/>
  </r>
  <r>
    <x v="0"/>
    <x v="0"/>
    <s v="CR29"/>
    <x v="1"/>
    <x v="3"/>
    <s v="she/her 1"/>
    <s v="she/her 2"/>
    <s v="they/them 1"/>
    <s v="he/him 1"/>
    <x v="0"/>
    <x v="0"/>
    <s v="yellow"/>
    <s v="square"/>
    <s v="he is standing in a yellow square"/>
    <x v="1"/>
    <x v="0"/>
    <x v="1"/>
    <x v="0"/>
    <s v="red"/>
    <s v="triangle"/>
    <s v="red"/>
    <s v="square"/>
  </r>
  <r>
    <x v="0"/>
    <x v="0"/>
    <s v="CR30"/>
    <x v="1"/>
    <x v="3"/>
    <s v="she/her 1"/>
    <s v="she/her 2"/>
    <s v="they/them 1"/>
    <s v="he/him 1"/>
    <x v="1"/>
    <x v="0"/>
    <s v="red"/>
    <s v="triangle"/>
    <s v="he is standing in a red triangle"/>
    <x v="0"/>
    <x v="1"/>
    <x v="0"/>
    <x v="1"/>
    <s v="yellow"/>
    <s v="square"/>
    <s v="yellow"/>
    <s v="triangle"/>
  </r>
  <r>
    <x v="0"/>
    <x v="0"/>
    <s v="CR31"/>
    <x v="1"/>
    <x v="3"/>
    <s v="she/her 1"/>
    <s v="she/her 2"/>
    <s v="they/them 1"/>
    <s v="he/him 1"/>
    <x v="0"/>
    <x v="0"/>
    <s v="blue"/>
    <s v="square"/>
    <s v="he is standing in a blue square"/>
    <x v="3"/>
    <x v="0"/>
    <x v="3"/>
    <x v="0"/>
    <s v="green"/>
    <s v="triangle"/>
    <s v="green"/>
    <s v="square"/>
  </r>
  <r>
    <x v="0"/>
    <x v="0"/>
    <s v="CR32"/>
    <x v="1"/>
    <x v="3"/>
    <s v="she/her 1"/>
    <s v="she/her 2"/>
    <s v="they/them 1"/>
    <s v="he/him 1"/>
    <x v="1"/>
    <x v="0"/>
    <s v="green"/>
    <s v="triangle"/>
    <s v="he is standing in a green triangle"/>
    <x v="2"/>
    <x v="1"/>
    <x v="2"/>
    <x v="1"/>
    <s v="blue"/>
    <s v="square"/>
    <s v="blue"/>
    <s v="triangle"/>
  </r>
  <r>
    <x v="0"/>
    <x v="0"/>
    <s v="CR33"/>
    <x v="2"/>
    <x v="4"/>
    <s v="they/them 1"/>
    <s v="they/them 2"/>
    <s v="he/him 2"/>
    <s v="she/her 2"/>
    <x v="0"/>
    <x v="1"/>
    <s v="red"/>
    <s v="square"/>
    <s v="she is standing in a red square"/>
    <x v="0"/>
    <x v="0"/>
    <x v="0"/>
    <x v="0"/>
    <s v="yellow"/>
    <s v="triangle"/>
    <s v="yellow"/>
    <s v="square"/>
  </r>
  <r>
    <x v="0"/>
    <x v="0"/>
    <s v="CR34"/>
    <x v="2"/>
    <x v="4"/>
    <s v="they/them 1"/>
    <s v="they/them 2"/>
    <s v="he/him 2"/>
    <s v="she/her 2"/>
    <x v="1"/>
    <x v="1"/>
    <s v="yellow"/>
    <s v="triangle"/>
    <s v="she is standing in a yellow triangle"/>
    <x v="1"/>
    <x v="1"/>
    <x v="1"/>
    <x v="1"/>
    <s v="red"/>
    <s v="square"/>
    <s v="red"/>
    <s v="triangle"/>
  </r>
  <r>
    <x v="0"/>
    <x v="0"/>
    <s v="CR35"/>
    <x v="2"/>
    <x v="4"/>
    <s v="they/them 1"/>
    <s v="they/them 2"/>
    <s v="he/him 2"/>
    <s v="she/her 2"/>
    <x v="0"/>
    <x v="1"/>
    <s v="green"/>
    <s v="square"/>
    <s v="she is standing in a green square"/>
    <x v="2"/>
    <x v="0"/>
    <x v="2"/>
    <x v="0"/>
    <s v="blue"/>
    <s v="triangle"/>
    <s v="blue"/>
    <s v="square"/>
  </r>
  <r>
    <x v="0"/>
    <x v="0"/>
    <s v="CR36"/>
    <x v="2"/>
    <x v="4"/>
    <s v="they/them 1"/>
    <s v="they/them 2"/>
    <s v="he/him 2"/>
    <s v="she/her 2"/>
    <x v="1"/>
    <x v="1"/>
    <s v="blue"/>
    <s v="triangle"/>
    <s v="she is standing in a blue triangle"/>
    <x v="3"/>
    <x v="1"/>
    <x v="3"/>
    <x v="1"/>
    <s v="green"/>
    <s v="square"/>
    <s v="green"/>
    <s v="triangle"/>
  </r>
  <r>
    <x v="0"/>
    <x v="0"/>
    <s v="CR37"/>
    <x v="2"/>
    <x v="5"/>
    <s v="they/them 1"/>
    <s v="they/them 2"/>
    <s v="he/him 1"/>
    <s v="she/her 2"/>
    <x v="0"/>
    <x v="1"/>
    <s v="yellow"/>
    <s v="square"/>
    <s v="she is standing in a yellow square"/>
    <x v="1"/>
    <x v="0"/>
    <x v="1"/>
    <x v="0"/>
    <s v="red"/>
    <s v="triangle"/>
    <s v="red"/>
    <s v="square"/>
  </r>
  <r>
    <x v="0"/>
    <x v="0"/>
    <s v="CR38"/>
    <x v="2"/>
    <x v="5"/>
    <s v="they/them 1"/>
    <s v="they/them 2"/>
    <s v="he/him 1"/>
    <s v="she/her 2"/>
    <x v="1"/>
    <x v="1"/>
    <s v="red"/>
    <s v="triangle"/>
    <s v="she is standing in a red triangle"/>
    <x v="0"/>
    <x v="1"/>
    <x v="0"/>
    <x v="1"/>
    <s v="yellow"/>
    <s v="square"/>
    <s v="yellow"/>
    <s v="triangle"/>
  </r>
  <r>
    <x v="0"/>
    <x v="0"/>
    <s v="CR39"/>
    <x v="2"/>
    <x v="5"/>
    <s v="they/them 1"/>
    <s v="they/them 2"/>
    <s v="he/him 1"/>
    <s v="she/her 2"/>
    <x v="0"/>
    <x v="1"/>
    <s v="blue"/>
    <s v="square"/>
    <s v="she is standing in a blue square"/>
    <x v="3"/>
    <x v="0"/>
    <x v="3"/>
    <x v="0"/>
    <s v="green"/>
    <s v="triangle"/>
    <s v="green"/>
    <s v="square"/>
  </r>
  <r>
    <x v="0"/>
    <x v="0"/>
    <s v="CR40"/>
    <x v="2"/>
    <x v="5"/>
    <s v="they/them 1"/>
    <s v="they/them 2"/>
    <s v="he/him 1"/>
    <s v="she/her 2"/>
    <x v="1"/>
    <x v="1"/>
    <s v="green"/>
    <s v="triangle"/>
    <s v="she is standing in a green triangle"/>
    <x v="2"/>
    <x v="1"/>
    <x v="2"/>
    <x v="1"/>
    <s v="blue"/>
    <s v="square"/>
    <s v="blue"/>
    <s v="triangle"/>
  </r>
  <r>
    <x v="0"/>
    <x v="0"/>
    <s v="CR41"/>
    <x v="3"/>
    <x v="4"/>
    <s v="they/them 1"/>
    <s v="they/them 2"/>
    <s v="he/him 2"/>
    <s v="she/her 1"/>
    <x v="0"/>
    <x v="1"/>
    <s v="red"/>
    <s v="square"/>
    <s v="she is standing in a red square"/>
    <x v="0"/>
    <x v="0"/>
    <x v="0"/>
    <x v="0"/>
    <s v="yellow"/>
    <s v="triangle"/>
    <s v="yellow"/>
    <s v="square"/>
  </r>
  <r>
    <x v="0"/>
    <x v="0"/>
    <s v="CR42"/>
    <x v="3"/>
    <x v="4"/>
    <s v="they/them 1"/>
    <s v="they/them 2"/>
    <s v="he/him 2"/>
    <s v="she/her 1"/>
    <x v="1"/>
    <x v="1"/>
    <s v="yellow"/>
    <s v="triangle"/>
    <s v="she is standing in a yellow triangle"/>
    <x v="1"/>
    <x v="1"/>
    <x v="1"/>
    <x v="1"/>
    <s v="red"/>
    <s v="square"/>
    <s v="red"/>
    <s v="triangle"/>
  </r>
  <r>
    <x v="0"/>
    <x v="0"/>
    <s v="CR43"/>
    <x v="3"/>
    <x v="4"/>
    <s v="they/them 1"/>
    <s v="they/them 2"/>
    <s v="he/him 2"/>
    <s v="she/her 1"/>
    <x v="0"/>
    <x v="1"/>
    <s v="green"/>
    <s v="square"/>
    <s v="she is standing in a green square"/>
    <x v="2"/>
    <x v="0"/>
    <x v="2"/>
    <x v="0"/>
    <s v="blue"/>
    <s v="triangle"/>
    <s v="blue"/>
    <s v="square"/>
  </r>
  <r>
    <x v="0"/>
    <x v="0"/>
    <s v="CR44"/>
    <x v="3"/>
    <x v="4"/>
    <s v="they/them 1"/>
    <s v="they/them 2"/>
    <s v="he/him 2"/>
    <s v="she/her 1"/>
    <x v="1"/>
    <x v="1"/>
    <s v="blue"/>
    <s v="triangle"/>
    <s v="she is standing in a blue triangle"/>
    <x v="3"/>
    <x v="1"/>
    <x v="3"/>
    <x v="1"/>
    <s v="green"/>
    <s v="square"/>
    <s v="green"/>
    <s v="triangle"/>
  </r>
  <r>
    <x v="0"/>
    <x v="0"/>
    <s v="CR45"/>
    <x v="3"/>
    <x v="5"/>
    <s v="they/them 1"/>
    <s v="they/them 2"/>
    <s v="he/him 1"/>
    <s v="she/her 1"/>
    <x v="0"/>
    <x v="1"/>
    <s v="yellow"/>
    <s v="square"/>
    <s v="she is standing in a yellow square"/>
    <x v="1"/>
    <x v="0"/>
    <x v="1"/>
    <x v="0"/>
    <s v="red"/>
    <s v="triangle"/>
    <s v="red"/>
    <s v="square"/>
  </r>
  <r>
    <x v="0"/>
    <x v="0"/>
    <s v="CR46"/>
    <x v="3"/>
    <x v="5"/>
    <s v="they/them 1"/>
    <s v="they/them 2"/>
    <s v="he/him 1"/>
    <s v="she/her 1"/>
    <x v="1"/>
    <x v="1"/>
    <s v="red"/>
    <s v="triangle"/>
    <s v="she is standing in a red triangle"/>
    <x v="0"/>
    <x v="1"/>
    <x v="0"/>
    <x v="1"/>
    <s v="yellow"/>
    <s v="square"/>
    <s v="yellow"/>
    <s v="triangle"/>
  </r>
  <r>
    <x v="0"/>
    <x v="0"/>
    <s v="CR47"/>
    <x v="3"/>
    <x v="5"/>
    <s v="they/them 1"/>
    <s v="they/them 2"/>
    <s v="he/him 1"/>
    <s v="she/her 1"/>
    <x v="0"/>
    <x v="1"/>
    <s v="blue"/>
    <s v="square"/>
    <s v="she is standing in a blue square"/>
    <x v="3"/>
    <x v="0"/>
    <x v="3"/>
    <x v="0"/>
    <s v="green"/>
    <s v="triangle"/>
    <s v="green"/>
    <s v="square"/>
  </r>
  <r>
    <x v="0"/>
    <x v="0"/>
    <s v="CR48"/>
    <x v="3"/>
    <x v="5"/>
    <s v="they/them 1"/>
    <s v="they/them 2"/>
    <s v="he/him 1"/>
    <s v="she/her 1"/>
    <x v="1"/>
    <x v="1"/>
    <s v="green"/>
    <s v="triangle"/>
    <s v="she is standing in a green triangle"/>
    <x v="2"/>
    <x v="1"/>
    <x v="2"/>
    <x v="1"/>
    <s v="blue"/>
    <s v="square"/>
    <s v="blue"/>
    <s v="triangle"/>
  </r>
  <r>
    <x v="0"/>
    <x v="0"/>
    <s v="CR49"/>
    <x v="2"/>
    <x v="2"/>
    <s v="he/him 1"/>
    <s v="he/him 2"/>
    <s v="they/them 2"/>
    <s v="she/her 2"/>
    <x v="0"/>
    <x v="1"/>
    <s v="red"/>
    <s v="square"/>
    <s v="she is standing in a red square"/>
    <x v="0"/>
    <x v="0"/>
    <x v="0"/>
    <x v="0"/>
    <s v="yellow"/>
    <s v="triangle"/>
    <s v="yellow"/>
    <s v="square"/>
  </r>
  <r>
    <x v="0"/>
    <x v="0"/>
    <s v="CR50"/>
    <x v="2"/>
    <x v="2"/>
    <s v="he/him 1"/>
    <s v="he/him 2"/>
    <s v="they/them 2"/>
    <s v="she/her 2"/>
    <x v="1"/>
    <x v="1"/>
    <s v="yellow"/>
    <s v="triangle"/>
    <s v="she is standing in a yellow triangle"/>
    <x v="1"/>
    <x v="1"/>
    <x v="1"/>
    <x v="1"/>
    <s v="red"/>
    <s v="square"/>
    <s v="red"/>
    <s v="triangle"/>
  </r>
  <r>
    <x v="0"/>
    <x v="0"/>
    <s v="CR51"/>
    <x v="2"/>
    <x v="2"/>
    <s v="he/him 1"/>
    <s v="he/him 2"/>
    <s v="they/them 2"/>
    <s v="she/her 2"/>
    <x v="0"/>
    <x v="1"/>
    <s v="green"/>
    <s v="square"/>
    <s v="she is standing in a green square"/>
    <x v="2"/>
    <x v="0"/>
    <x v="2"/>
    <x v="0"/>
    <s v="blue"/>
    <s v="triangle"/>
    <s v="blue"/>
    <s v="square"/>
  </r>
  <r>
    <x v="0"/>
    <x v="0"/>
    <s v="CR52"/>
    <x v="2"/>
    <x v="2"/>
    <s v="he/him 1"/>
    <s v="he/him 2"/>
    <s v="they/them 2"/>
    <s v="she/her 2"/>
    <x v="1"/>
    <x v="1"/>
    <s v="blue"/>
    <s v="triangle"/>
    <s v="she is standing in a blue triangle"/>
    <x v="3"/>
    <x v="1"/>
    <x v="3"/>
    <x v="1"/>
    <s v="green"/>
    <s v="square"/>
    <s v="green"/>
    <s v="triangle"/>
  </r>
  <r>
    <x v="0"/>
    <x v="0"/>
    <s v="CR53"/>
    <x v="2"/>
    <x v="3"/>
    <s v="he/him 1"/>
    <s v="he/him 2"/>
    <s v="they/them 1"/>
    <s v="she/her 2"/>
    <x v="0"/>
    <x v="1"/>
    <s v="yellow"/>
    <s v="square"/>
    <s v="she is standing in a yellow square"/>
    <x v="1"/>
    <x v="0"/>
    <x v="1"/>
    <x v="0"/>
    <s v="red"/>
    <s v="triangle"/>
    <s v="red"/>
    <s v="square"/>
  </r>
  <r>
    <x v="0"/>
    <x v="0"/>
    <s v="CR54"/>
    <x v="2"/>
    <x v="3"/>
    <s v="he/him 1"/>
    <s v="he/him 2"/>
    <s v="they/them 1"/>
    <s v="she/her 2"/>
    <x v="1"/>
    <x v="1"/>
    <s v="red"/>
    <s v="triangle"/>
    <s v="she is standing in a red triangle"/>
    <x v="0"/>
    <x v="1"/>
    <x v="0"/>
    <x v="1"/>
    <s v="yellow"/>
    <s v="square"/>
    <s v="yellow"/>
    <s v="triangle"/>
  </r>
  <r>
    <x v="0"/>
    <x v="0"/>
    <s v="CR55"/>
    <x v="2"/>
    <x v="3"/>
    <s v="he/him 1"/>
    <s v="he/him 2"/>
    <s v="they/them 1"/>
    <s v="she/her 2"/>
    <x v="0"/>
    <x v="1"/>
    <s v="blue"/>
    <s v="square"/>
    <s v="she is standing in a blue square"/>
    <x v="3"/>
    <x v="0"/>
    <x v="3"/>
    <x v="0"/>
    <s v="green"/>
    <s v="triangle"/>
    <s v="green"/>
    <s v="square"/>
  </r>
  <r>
    <x v="0"/>
    <x v="0"/>
    <s v="CR56"/>
    <x v="2"/>
    <x v="3"/>
    <s v="he/him 1"/>
    <s v="he/him 2"/>
    <s v="they/them 1"/>
    <s v="she/her 2"/>
    <x v="1"/>
    <x v="1"/>
    <s v="green"/>
    <s v="triangle"/>
    <s v="she is standing in a green triangle"/>
    <x v="2"/>
    <x v="1"/>
    <x v="2"/>
    <x v="1"/>
    <s v="blue"/>
    <s v="square"/>
    <s v="blue"/>
    <s v="triangle"/>
  </r>
  <r>
    <x v="0"/>
    <x v="0"/>
    <s v="CR57"/>
    <x v="3"/>
    <x v="2"/>
    <s v="he/him 1"/>
    <s v="he/him 2"/>
    <s v="they/them 2"/>
    <s v="she/her 1"/>
    <x v="0"/>
    <x v="1"/>
    <s v="red"/>
    <s v="square"/>
    <s v="she is standing in a red square"/>
    <x v="0"/>
    <x v="0"/>
    <x v="0"/>
    <x v="0"/>
    <s v="yellow"/>
    <s v="triangle"/>
    <s v="yellow"/>
    <s v="square"/>
  </r>
  <r>
    <x v="0"/>
    <x v="0"/>
    <s v="CR58"/>
    <x v="3"/>
    <x v="2"/>
    <s v="he/him 1"/>
    <s v="he/him 2"/>
    <s v="they/them 2"/>
    <s v="she/her 1"/>
    <x v="1"/>
    <x v="1"/>
    <s v="yellow"/>
    <s v="triangle"/>
    <s v="she is standing in a yellow triangle"/>
    <x v="1"/>
    <x v="1"/>
    <x v="1"/>
    <x v="1"/>
    <s v="red"/>
    <s v="square"/>
    <s v="red"/>
    <s v="triangle"/>
  </r>
  <r>
    <x v="0"/>
    <x v="0"/>
    <s v="CR59"/>
    <x v="3"/>
    <x v="2"/>
    <s v="he/him 1"/>
    <s v="he/him 2"/>
    <s v="they/them 2"/>
    <s v="she/her 1"/>
    <x v="0"/>
    <x v="1"/>
    <s v="green"/>
    <s v="square"/>
    <s v="she is standing in a green square"/>
    <x v="2"/>
    <x v="0"/>
    <x v="2"/>
    <x v="0"/>
    <s v="blue"/>
    <s v="triangle"/>
    <s v="blue"/>
    <s v="square"/>
  </r>
  <r>
    <x v="0"/>
    <x v="0"/>
    <s v="CR60"/>
    <x v="3"/>
    <x v="2"/>
    <s v="he/him 1"/>
    <s v="he/him 2"/>
    <s v="they/them 2"/>
    <s v="she/her 1"/>
    <x v="1"/>
    <x v="1"/>
    <s v="blue"/>
    <s v="triangle"/>
    <s v="she is standing in a blue triangle"/>
    <x v="3"/>
    <x v="1"/>
    <x v="3"/>
    <x v="1"/>
    <s v="green"/>
    <s v="square"/>
    <s v="green"/>
    <s v="triangle"/>
  </r>
  <r>
    <x v="0"/>
    <x v="0"/>
    <s v="CR61"/>
    <x v="3"/>
    <x v="3"/>
    <s v="he/him 1"/>
    <s v="he/him 2"/>
    <s v="they/them 1"/>
    <s v="she/her 1"/>
    <x v="0"/>
    <x v="1"/>
    <s v="yellow"/>
    <s v="square"/>
    <s v="she is standing in a yellow square"/>
    <x v="1"/>
    <x v="0"/>
    <x v="1"/>
    <x v="0"/>
    <s v="red"/>
    <s v="triangle"/>
    <s v="red"/>
    <s v="square"/>
  </r>
  <r>
    <x v="0"/>
    <x v="0"/>
    <s v="CR62"/>
    <x v="3"/>
    <x v="3"/>
    <s v="he/him 1"/>
    <s v="he/him 2"/>
    <s v="they/them 1"/>
    <s v="she/her 1"/>
    <x v="1"/>
    <x v="1"/>
    <s v="red"/>
    <s v="triangle"/>
    <s v="she is standing in a red triangle"/>
    <x v="0"/>
    <x v="1"/>
    <x v="0"/>
    <x v="1"/>
    <s v="yellow"/>
    <s v="square"/>
    <s v="yellow"/>
    <s v="triangle"/>
  </r>
  <r>
    <x v="0"/>
    <x v="0"/>
    <s v="CR63"/>
    <x v="3"/>
    <x v="3"/>
    <s v="he/him 1"/>
    <s v="he/him 2"/>
    <s v="they/them 1"/>
    <s v="she/her 1"/>
    <x v="0"/>
    <x v="1"/>
    <s v="blue"/>
    <s v="square"/>
    <s v="she is standing in a blue square"/>
    <x v="3"/>
    <x v="0"/>
    <x v="3"/>
    <x v="0"/>
    <s v="green"/>
    <s v="triangle"/>
    <s v="green"/>
    <s v="square"/>
  </r>
  <r>
    <x v="0"/>
    <x v="0"/>
    <s v="CR64"/>
    <x v="3"/>
    <x v="3"/>
    <s v="he/him 1"/>
    <s v="he/him 2"/>
    <s v="they/them 1"/>
    <s v="she/her 1"/>
    <x v="1"/>
    <x v="1"/>
    <s v="green"/>
    <s v="triangle"/>
    <s v="she is standing in a green triangle"/>
    <x v="2"/>
    <x v="1"/>
    <x v="2"/>
    <x v="1"/>
    <s v="blue"/>
    <s v="square"/>
    <s v="blue"/>
    <s v="triangle"/>
  </r>
  <r>
    <x v="0"/>
    <x v="0"/>
    <s v="CR65"/>
    <x v="4"/>
    <x v="4"/>
    <s v="she/her 1"/>
    <s v="she/her 2"/>
    <s v="he/him 2"/>
    <s v="they/them 2"/>
    <x v="0"/>
    <x v="2"/>
    <s v="red"/>
    <s v="square"/>
    <s v="they are standing in a red square"/>
    <x v="0"/>
    <x v="0"/>
    <x v="0"/>
    <x v="0"/>
    <s v="yellow"/>
    <s v="triangle"/>
    <s v="yellow"/>
    <s v="square"/>
  </r>
  <r>
    <x v="0"/>
    <x v="0"/>
    <s v="CR66"/>
    <x v="4"/>
    <x v="4"/>
    <s v="she/her 1"/>
    <s v="she/her 2"/>
    <s v="he/him 2"/>
    <s v="they/them 2"/>
    <x v="1"/>
    <x v="2"/>
    <s v="yellow"/>
    <s v="triangle"/>
    <s v="they are standing in a yellow triangle"/>
    <x v="1"/>
    <x v="1"/>
    <x v="1"/>
    <x v="1"/>
    <s v="red"/>
    <s v="square"/>
    <s v="red"/>
    <s v="triangle"/>
  </r>
  <r>
    <x v="0"/>
    <x v="0"/>
    <s v="CR67"/>
    <x v="4"/>
    <x v="4"/>
    <s v="she/her 1"/>
    <s v="she/her 2"/>
    <s v="he/him 2"/>
    <s v="they/them 2"/>
    <x v="0"/>
    <x v="2"/>
    <s v="green"/>
    <s v="square"/>
    <s v="they are standing in a green square"/>
    <x v="2"/>
    <x v="0"/>
    <x v="2"/>
    <x v="0"/>
    <s v="blue"/>
    <s v="triangle"/>
    <s v="blue"/>
    <s v="square"/>
  </r>
  <r>
    <x v="0"/>
    <x v="0"/>
    <s v="CR68"/>
    <x v="4"/>
    <x v="4"/>
    <s v="she/her 1"/>
    <s v="she/her 2"/>
    <s v="he/him 2"/>
    <s v="they/them 2"/>
    <x v="1"/>
    <x v="2"/>
    <s v="blue"/>
    <s v="triangle"/>
    <s v="they are standing in a blue triangle"/>
    <x v="3"/>
    <x v="1"/>
    <x v="3"/>
    <x v="1"/>
    <s v="green"/>
    <s v="square"/>
    <s v="green"/>
    <s v="triangle"/>
  </r>
  <r>
    <x v="0"/>
    <x v="0"/>
    <s v="CR69"/>
    <x v="4"/>
    <x v="5"/>
    <s v="she/her 1"/>
    <s v="she/her 2"/>
    <s v="he/him 1"/>
    <s v="they/them 2"/>
    <x v="0"/>
    <x v="2"/>
    <s v="yellow"/>
    <s v="square"/>
    <s v="they are standing in a yellow square"/>
    <x v="1"/>
    <x v="0"/>
    <x v="1"/>
    <x v="0"/>
    <s v="red"/>
    <s v="triangle"/>
    <s v="red"/>
    <s v="square"/>
  </r>
  <r>
    <x v="0"/>
    <x v="0"/>
    <s v="CR70"/>
    <x v="4"/>
    <x v="5"/>
    <s v="she/her 1"/>
    <s v="she/her 2"/>
    <s v="he/him 1"/>
    <s v="they/them 2"/>
    <x v="1"/>
    <x v="2"/>
    <s v="red"/>
    <s v="triangle"/>
    <s v="they are standing in a red triangle"/>
    <x v="0"/>
    <x v="1"/>
    <x v="0"/>
    <x v="1"/>
    <s v="yellow"/>
    <s v="square"/>
    <s v="yellow"/>
    <s v="triangle"/>
  </r>
  <r>
    <x v="0"/>
    <x v="0"/>
    <s v="CR71"/>
    <x v="4"/>
    <x v="5"/>
    <s v="she/her 1"/>
    <s v="she/her 2"/>
    <s v="he/him 1"/>
    <s v="they/them 2"/>
    <x v="0"/>
    <x v="2"/>
    <s v="blue"/>
    <s v="square"/>
    <s v="they are standing in a blue square"/>
    <x v="3"/>
    <x v="0"/>
    <x v="3"/>
    <x v="0"/>
    <s v="green"/>
    <s v="triangle"/>
    <s v="green"/>
    <s v="square"/>
  </r>
  <r>
    <x v="0"/>
    <x v="0"/>
    <s v="CR72"/>
    <x v="4"/>
    <x v="5"/>
    <s v="she/her 1"/>
    <s v="she/her 2"/>
    <s v="he/him 1"/>
    <s v="they/them 2"/>
    <x v="1"/>
    <x v="2"/>
    <s v="green"/>
    <s v="triangle"/>
    <s v="they are standing in a green triangle"/>
    <x v="2"/>
    <x v="1"/>
    <x v="2"/>
    <x v="1"/>
    <s v="blue"/>
    <s v="square"/>
    <s v="blue"/>
    <s v="triangle"/>
  </r>
  <r>
    <x v="0"/>
    <x v="0"/>
    <s v="CR73"/>
    <x v="5"/>
    <x v="4"/>
    <s v="she/her 1"/>
    <s v="she/her 2"/>
    <s v="he/him 2"/>
    <s v="they/them 1"/>
    <x v="0"/>
    <x v="2"/>
    <s v="red"/>
    <s v="square"/>
    <s v="they are standing in a red square"/>
    <x v="0"/>
    <x v="0"/>
    <x v="0"/>
    <x v="0"/>
    <s v="yellow"/>
    <s v="triangle"/>
    <s v="yellow"/>
    <s v="square"/>
  </r>
  <r>
    <x v="0"/>
    <x v="0"/>
    <s v="CR74"/>
    <x v="5"/>
    <x v="4"/>
    <s v="she/her 1"/>
    <s v="she/her 2"/>
    <s v="he/him 2"/>
    <s v="they/them 1"/>
    <x v="1"/>
    <x v="2"/>
    <s v="yellow"/>
    <s v="triangle"/>
    <s v="they are standing in a yellow triangle"/>
    <x v="1"/>
    <x v="1"/>
    <x v="1"/>
    <x v="1"/>
    <s v="red"/>
    <s v="square"/>
    <s v="red"/>
    <s v="triangle"/>
  </r>
  <r>
    <x v="0"/>
    <x v="0"/>
    <s v="CR75"/>
    <x v="5"/>
    <x v="4"/>
    <s v="she/her 1"/>
    <s v="she/her 2"/>
    <s v="he/him 2"/>
    <s v="they/them 1"/>
    <x v="0"/>
    <x v="2"/>
    <s v="green"/>
    <s v="square"/>
    <s v="they are standing in a green square"/>
    <x v="2"/>
    <x v="0"/>
    <x v="2"/>
    <x v="0"/>
    <s v="blue"/>
    <s v="triangle"/>
    <s v="blue"/>
    <s v="square"/>
  </r>
  <r>
    <x v="0"/>
    <x v="0"/>
    <s v="CR76"/>
    <x v="5"/>
    <x v="4"/>
    <s v="she/her 1"/>
    <s v="she/her 2"/>
    <s v="he/him 2"/>
    <s v="they/them 1"/>
    <x v="1"/>
    <x v="2"/>
    <s v="blue"/>
    <s v="triangle"/>
    <s v="they are standing in a blue triangle"/>
    <x v="3"/>
    <x v="1"/>
    <x v="3"/>
    <x v="1"/>
    <s v="green"/>
    <s v="square"/>
    <s v="green"/>
    <s v="triangle"/>
  </r>
  <r>
    <x v="0"/>
    <x v="0"/>
    <s v="CR77"/>
    <x v="5"/>
    <x v="5"/>
    <s v="she/her 1"/>
    <s v="she/her 2"/>
    <s v="he/him 1"/>
    <s v="they/them 1"/>
    <x v="0"/>
    <x v="2"/>
    <s v="yellow"/>
    <s v="square"/>
    <s v="they are standing in a yellow square"/>
    <x v="1"/>
    <x v="0"/>
    <x v="1"/>
    <x v="0"/>
    <s v="red"/>
    <s v="triangle"/>
    <s v="red"/>
    <s v="square"/>
  </r>
  <r>
    <x v="0"/>
    <x v="0"/>
    <s v="CR78"/>
    <x v="5"/>
    <x v="5"/>
    <s v="she/her 1"/>
    <s v="she/her 2"/>
    <s v="he/him 1"/>
    <s v="they/them 1"/>
    <x v="1"/>
    <x v="2"/>
    <s v="red"/>
    <s v="triangle"/>
    <s v="they are standing in a red triangle"/>
    <x v="0"/>
    <x v="1"/>
    <x v="0"/>
    <x v="1"/>
    <s v="yellow"/>
    <s v="square"/>
    <s v="yellow"/>
    <s v="triangle"/>
  </r>
  <r>
    <x v="0"/>
    <x v="0"/>
    <s v="CR79"/>
    <x v="5"/>
    <x v="5"/>
    <s v="she/her 1"/>
    <s v="she/her 2"/>
    <s v="he/him 1"/>
    <s v="they/them 1"/>
    <x v="0"/>
    <x v="2"/>
    <s v="blue"/>
    <s v="square"/>
    <s v="they are standing in a blue square"/>
    <x v="3"/>
    <x v="0"/>
    <x v="3"/>
    <x v="0"/>
    <s v="green"/>
    <s v="triangle"/>
    <s v="green"/>
    <s v="square"/>
  </r>
  <r>
    <x v="0"/>
    <x v="0"/>
    <s v="CR80"/>
    <x v="5"/>
    <x v="5"/>
    <s v="she/her 1"/>
    <s v="she/her 2"/>
    <s v="he/him 1"/>
    <s v="they/them 1"/>
    <x v="1"/>
    <x v="2"/>
    <s v="green"/>
    <s v="triangle"/>
    <s v="they are standing in a green triangle"/>
    <x v="2"/>
    <x v="1"/>
    <x v="2"/>
    <x v="1"/>
    <s v="blue"/>
    <s v="square"/>
    <s v="blue"/>
    <s v="triangle"/>
  </r>
  <r>
    <x v="0"/>
    <x v="0"/>
    <s v="CR81"/>
    <x v="4"/>
    <x v="0"/>
    <s v="he/him 1"/>
    <s v="he/him 2"/>
    <s v="she/her 2"/>
    <s v="they/them 2"/>
    <x v="0"/>
    <x v="2"/>
    <s v="red"/>
    <s v="square"/>
    <s v="they are standing in a red square"/>
    <x v="0"/>
    <x v="0"/>
    <x v="0"/>
    <x v="0"/>
    <s v="yellow"/>
    <s v="triangle"/>
    <s v="yellow"/>
    <s v="square"/>
  </r>
  <r>
    <x v="0"/>
    <x v="0"/>
    <s v="CR82"/>
    <x v="4"/>
    <x v="0"/>
    <s v="he/him 1"/>
    <s v="he/him 2"/>
    <s v="she/her 2"/>
    <s v="they/them 2"/>
    <x v="1"/>
    <x v="2"/>
    <s v="yellow"/>
    <s v="triangle"/>
    <s v="they are standing in a yellow triangle"/>
    <x v="1"/>
    <x v="1"/>
    <x v="1"/>
    <x v="1"/>
    <s v="red"/>
    <s v="square"/>
    <s v="red"/>
    <s v="triangle"/>
  </r>
  <r>
    <x v="0"/>
    <x v="0"/>
    <s v="CR83"/>
    <x v="4"/>
    <x v="0"/>
    <s v="he/him 1"/>
    <s v="he/him 2"/>
    <s v="she/her 2"/>
    <s v="they/them 2"/>
    <x v="0"/>
    <x v="2"/>
    <s v="green"/>
    <s v="square"/>
    <s v="they are standing in a green square"/>
    <x v="2"/>
    <x v="0"/>
    <x v="2"/>
    <x v="0"/>
    <s v="blue"/>
    <s v="triangle"/>
    <s v="blue"/>
    <s v="square"/>
  </r>
  <r>
    <x v="0"/>
    <x v="0"/>
    <s v="CR84"/>
    <x v="4"/>
    <x v="0"/>
    <s v="he/him 1"/>
    <s v="he/him 2"/>
    <s v="she/her 2"/>
    <s v="they/them 2"/>
    <x v="1"/>
    <x v="2"/>
    <s v="blue"/>
    <s v="triangle"/>
    <s v="they are standing in a blue triangle"/>
    <x v="3"/>
    <x v="1"/>
    <x v="3"/>
    <x v="1"/>
    <s v="green"/>
    <s v="square"/>
    <s v="green"/>
    <s v="triangle"/>
  </r>
  <r>
    <x v="0"/>
    <x v="0"/>
    <s v="CR85"/>
    <x v="4"/>
    <x v="1"/>
    <s v="he/him 1"/>
    <s v="he/him 2"/>
    <s v="she/her 1"/>
    <s v="they/them 2"/>
    <x v="0"/>
    <x v="2"/>
    <s v="yellow"/>
    <s v="square"/>
    <s v="they are standing in a yellow square"/>
    <x v="1"/>
    <x v="0"/>
    <x v="1"/>
    <x v="0"/>
    <s v="red"/>
    <s v="triangle"/>
    <s v="red"/>
    <s v="square"/>
  </r>
  <r>
    <x v="0"/>
    <x v="0"/>
    <s v="CR86"/>
    <x v="4"/>
    <x v="1"/>
    <s v="he/him 1"/>
    <s v="he/him 2"/>
    <s v="she/her 1"/>
    <s v="they/them 2"/>
    <x v="1"/>
    <x v="2"/>
    <s v="red"/>
    <s v="triangle"/>
    <s v="they are standing in a red triangle"/>
    <x v="0"/>
    <x v="1"/>
    <x v="0"/>
    <x v="1"/>
    <s v="yellow"/>
    <s v="square"/>
    <s v="yellow"/>
    <s v="triangle"/>
  </r>
  <r>
    <x v="0"/>
    <x v="0"/>
    <s v="CR87"/>
    <x v="4"/>
    <x v="1"/>
    <s v="he/him 1"/>
    <s v="he/him 2"/>
    <s v="she/her 1"/>
    <s v="they/them 2"/>
    <x v="0"/>
    <x v="2"/>
    <s v="blue"/>
    <s v="square"/>
    <s v="they are standing in a blue square"/>
    <x v="3"/>
    <x v="0"/>
    <x v="3"/>
    <x v="0"/>
    <s v="green"/>
    <s v="triangle"/>
    <s v="green"/>
    <s v="square"/>
  </r>
  <r>
    <x v="0"/>
    <x v="0"/>
    <s v="CR88"/>
    <x v="4"/>
    <x v="1"/>
    <s v="he/him 1"/>
    <s v="he/him 2"/>
    <s v="she/her 1"/>
    <s v="they/them 2"/>
    <x v="1"/>
    <x v="2"/>
    <s v="green"/>
    <s v="triangle"/>
    <s v="they are standing in a green triangle"/>
    <x v="2"/>
    <x v="1"/>
    <x v="2"/>
    <x v="1"/>
    <s v="blue"/>
    <s v="square"/>
    <s v="blue"/>
    <s v="triangle"/>
  </r>
  <r>
    <x v="0"/>
    <x v="0"/>
    <s v="CR89"/>
    <x v="5"/>
    <x v="0"/>
    <s v="he/him 1"/>
    <s v="he/him 2"/>
    <s v="she/her 2"/>
    <s v="they/them 1"/>
    <x v="0"/>
    <x v="2"/>
    <s v="red"/>
    <s v="square"/>
    <s v="they are standing in a red square"/>
    <x v="0"/>
    <x v="0"/>
    <x v="0"/>
    <x v="0"/>
    <s v="yellow"/>
    <s v="triangle"/>
    <s v="yellow"/>
    <s v="square"/>
  </r>
  <r>
    <x v="0"/>
    <x v="0"/>
    <s v="CR90"/>
    <x v="5"/>
    <x v="0"/>
    <s v="he/him 1"/>
    <s v="he/him 2"/>
    <s v="she/her 2"/>
    <s v="they/them 1"/>
    <x v="1"/>
    <x v="2"/>
    <s v="yellow"/>
    <s v="triangle"/>
    <s v="they are standing in a yellow triangle"/>
    <x v="1"/>
    <x v="1"/>
    <x v="1"/>
    <x v="1"/>
    <s v="red"/>
    <s v="square"/>
    <s v="red"/>
    <s v="triangle"/>
  </r>
  <r>
    <x v="0"/>
    <x v="0"/>
    <s v="CR91"/>
    <x v="5"/>
    <x v="0"/>
    <s v="he/him 1"/>
    <s v="he/him 2"/>
    <s v="she/her 2"/>
    <s v="they/them 1"/>
    <x v="0"/>
    <x v="2"/>
    <s v="green"/>
    <s v="square"/>
    <s v="they are standing in a green square"/>
    <x v="2"/>
    <x v="0"/>
    <x v="2"/>
    <x v="0"/>
    <s v="blue"/>
    <s v="triangle"/>
    <s v="blue"/>
    <s v="square"/>
  </r>
  <r>
    <x v="0"/>
    <x v="0"/>
    <s v="CR92"/>
    <x v="5"/>
    <x v="0"/>
    <s v="he/him 1"/>
    <s v="he/him 2"/>
    <s v="she/her 2"/>
    <s v="they/them 1"/>
    <x v="1"/>
    <x v="2"/>
    <s v="blue"/>
    <s v="triangle"/>
    <s v="they are standing in a blue triangle"/>
    <x v="3"/>
    <x v="1"/>
    <x v="3"/>
    <x v="1"/>
    <s v="green"/>
    <s v="square"/>
    <s v="green"/>
    <s v="triangle"/>
  </r>
  <r>
    <x v="0"/>
    <x v="0"/>
    <s v="CR93"/>
    <x v="5"/>
    <x v="1"/>
    <s v="he/him 1"/>
    <s v="he/him 2"/>
    <s v="she/her 1"/>
    <s v="they/them 1"/>
    <x v="0"/>
    <x v="2"/>
    <s v="yellow"/>
    <s v="square"/>
    <s v="they are standing in a yellow square"/>
    <x v="1"/>
    <x v="0"/>
    <x v="1"/>
    <x v="0"/>
    <s v="red"/>
    <s v="triangle"/>
    <s v="red"/>
    <s v="square"/>
  </r>
  <r>
    <x v="0"/>
    <x v="0"/>
    <s v="CR94"/>
    <x v="5"/>
    <x v="1"/>
    <s v="he/him 1"/>
    <s v="he/him 2"/>
    <s v="she/her 1"/>
    <s v="they/them 1"/>
    <x v="1"/>
    <x v="2"/>
    <s v="red"/>
    <s v="triangle"/>
    <s v="they are standing in a red triangle"/>
    <x v="0"/>
    <x v="1"/>
    <x v="0"/>
    <x v="1"/>
    <s v="yellow"/>
    <s v="square"/>
    <s v="yellow"/>
    <s v="triangle"/>
  </r>
  <r>
    <x v="0"/>
    <x v="0"/>
    <s v="CR95"/>
    <x v="5"/>
    <x v="1"/>
    <s v="he/him 1"/>
    <s v="he/him 2"/>
    <s v="she/her 1"/>
    <s v="they/them 1"/>
    <x v="0"/>
    <x v="2"/>
    <s v="blue"/>
    <s v="square"/>
    <s v="they are standing in a blue square"/>
    <x v="3"/>
    <x v="0"/>
    <x v="3"/>
    <x v="0"/>
    <s v="green"/>
    <s v="triangle"/>
    <s v="green"/>
    <s v="square"/>
  </r>
  <r>
    <x v="0"/>
    <x v="0"/>
    <s v="CR96"/>
    <x v="5"/>
    <x v="1"/>
    <s v="he/him 1"/>
    <s v="he/him 2"/>
    <s v="she/her 1"/>
    <s v="they/them 1"/>
    <x v="1"/>
    <x v="2"/>
    <s v="green"/>
    <s v="triangle"/>
    <s v="they are standing in a green triangle"/>
    <x v="2"/>
    <x v="1"/>
    <x v="2"/>
    <x v="1"/>
    <s v="blue"/>
    <s v="square"/>
    <s v="blue"/>
    <s v="triangle"/>
  </r>
  <r>
    <x v="1"/>
    <x v="1"/>
    <s v="FD01"/>
    <x v="0"/>
    <x v="2"/>
    <s v="he/him 2"/>
    <s v="she/her 1"/>
    <s v="she/her 2"/>
    <s v="they/them 2"/>
    <x v="0"/>
    <x v="0"/>
    <s v="yellow"/>
    <s v="triangle"/>
    <s v="he is standing in a yellow triangle"/>
    <x v="3"/>
    <x v="0"/>
    <x v="3"/>
    <x v="0"/>
    <s v="red"/>
    <s v="triangle"/>
    <s v="red"/>
    <s v="triangle"/>
  </r>
  <r>
    <x v="1"/>
    <x v="1"/>
    <s v="FD02"/>
    <x v="0"/>
    <x v="3"/>
    <s v="he/him 2"/>
    <s v="she/her 1"/>
    <s v="she/her 2"/>
    <s v="they/them 1"/>
    <x v="1"/>
    <x v="0"/>
    <s v="red"/>
    <s v="square"/>
    <s v="he is standing in a red square"/>
    <x v="2"/>
    <x v="1"/>
    <x v="2"/>
    <x v="1"/>
    <s v="yellow"/>
    <s v="square"/>
    <s v="yellow"/>
    <s v="square"/>
  </r>
  <r>
    <x v="1"/>
    <x v="1"/>
    <s v="FD03"/>
    <x v="1"/>
    <x v="0"/>
    <s v="he/him 1"/>
    <s v="she/her 2"/>
    <s v="they/them 1"/>
    <s v="they/them 2"/>
    <x v="0"/>
    <x v="0"/>
    <s v="blue"/>
    <s v="triangle"/>
    <s v="he is standing in a blue triangle"/>
    <x v="2"/>
    <x v="0"/>
    <x v="2"/>
    <x v="0"/>
    <s v="red"/>
    <s v="triangle"/>
    <s v="red"/>
    <s v="triangle"/>
  </r>
  <r>
    <x v="1"/>
    <x v="1"/>
    <s v="FD04"/>
    <x v="1"/>
    <x v="3"/>
    <s v="he/him 1"/>
    <s v="she/her 1"/>
    <s v="she/her 2"/>
    <s v="they/them 1"/>
    <x v="1"/>
    <x v="0"/>
    <s v="green"/>
    <s v="square"/>
    <s v="he is standing in a green square"/>
    <x v="3"/>
    <x v="1"/>
    <x v="3"/>
    <x v="1"/>
    <s v="red"/>
    <s v="square"/>
    <s v="red"/>
    <s v="square"/>
  </r>
  <r>
    <x v="1"/>
    <x v="1"/>
    <s v="FD05"/>
    <x v="2"/>
    <x v="2"/>
    <s v="he/him 1"/>
    <s v="he/him 2"/>
    <s v="she/her 2"/>
    <s v="they/them 2"/>
    <x v="0"/>
    <x v="1"/>
    <s v="blue"/>
    <s v="triangle"/>
    <s v="she is standing in a blue triangle"/>
    <x v="0"/>
    <x v="0"/>
    <x v="0"/>
    <x v="0"/>
    <s v="yellow"/>
    <s v="triangle"/>
    <s v="yellow"/>
    <s v="triangle"/>
  </r>
  <r>
    <x v="1"/>
    <x v="1"/>
    <s v="FD06"/>
    <x v="2"/>
    <x v="3"/>
    <s v="he/him 1"/>
    <s v="he/him 2"/>
    <s v="she/her 2"/>
    <s v="they/them 1"/>
    <x v="1"/>
    <x v="1"/>
    <s v="green"/>
    <s v="square"/>
    <s v="she is standing in a green square"/>
    <x v="1"/>
    <x v="1"/>
    <x v="1"/>
    <x v="1"/>
    <s v="red"/>
    <s v="square"/>
    <s v="red"/>
    <s v="square"/>
  </r>
  <r>
    <x v="1"/>
    <x v="1"/>
    <s v="FD07"/>
    <x v="3"/>
    <x v="3"/>
    <s v="he/him 1"/>
    <s v="he/him 2"/>
    <s v="she/her 1"/>
    <s v="they/them 1"/>
    <x v="0"/>
    <x v="1"/>
    <s v="red"/>
    <s v="triangle"/>
    <s v="she is standing in a red triangle"/>
    <x v="1"/>
    <x v="0"/>
    <x v="1"/>
    <x v="0"/>
    <s v="green"/>
    <s v="triangle"/>
    <s v="green"/>
    <s v="triangle"/>
  </r>
  <r>
    <x v="1"/>
    <x v="1"/>
    <s v="FD08"/>
    <x v="3"/>
    <x v="2"/>
    <s v="he/him 1"/>
    <s v="he/him 2"/>
    <s v="she/her 1"/>
    <s v="they/them 2"/>
    <x v="1"/>
    <x v="1"/>
    <s v="yellow"/>
    <s v="square"/>
    <s v="she is standing in a yellow square"/>
    <x v="0"/>
    <x v="1"/>
    <x v="0"/>
    <x v="1"/>
    <s v="green"/>
    <s v="square"/>
    <s v="green"/>
    <s v="square"/>
  </r>
  <r>
    <x v="1"/>
    <x v="1"/>
    <s v="FD09"/>
    <x v="4"/>
    <x v="1"/>
    <s v="he/him 1"/>
    <s v="he/him 2"/>
    <s v="she/her 1"/>
    <s v="they/them 2"/>
    <x v="0"/>
    <x v="2"/>
    <s v="yellow"/>
    <s v="triangle"/>
    <s v="they are standing in a yellow triangle"/>
    <x v="3"/>
    <x v="0"/>
    <x v="3"/>
    <x v="0"/>
    <s v="red"/>
    <s v="triangle"/>
    <s v="red"/>
    <s v="triangle"/>
  </r>
  <r>
    <x v="1"/>
    <x v="1"/>
    <s v="FD10"/>
    <x v="5"/>
    <x v="5"/>
    <s v="he/him 1"/>
    <s v="she/her 1"/>
    <s v="she/her 2"/>
    <s v="they/them 1"/>
    <x v="1"/>
    <x v="2"/>
    <s v="green"/>
    <s v="square"/>
    <s v="they are standing in a green square"/>
    <x v="0"/>
    <x v="1"/>
    <x v="0"/>
    <x v="1"/>
    <s v="yellow"/>
    <s v="square"/>
    <s v="yellow"/>
    <s v="square"/>
  </r>
  <r>
    <x v="2"/>
    <x v="1"/>
    <s v="FP01"/>
    <x v="0"/>
    <x v="0"/>
    <s v="he/him 2"/>
    <s v="she/her 2"/>
    <s v="they/them 1"/>
    <s v="they/them 2"/>
    <x v="0"/>
    <x v="2"/>
    <s v="red"/>
    <s v="square"/>
    <s v="they are standing in a red square"/>
    <x v="0"/>
    <x v="0"/>
    <x v="0"/>
    <x v="0"/>
    <s v="yellow"/>
    <s v="triangle"/>
    <s v="yellow"/>
    <s v="square"/>
  </r>
  <r>
    <x v="2"/>
    <x v="1"/>
    <s v="FP02"/>
    <x v="1"/>
    <x v="1"/>
    <s v="he/him 1"/>
    <s v="she/her 1"/>
    <s v="they/them 1"/>
    <s v="they/them 2"/>
    <x v="1"/>
    <x v="2"/>
    <s v="yellow"/>
    <s v="triangle"/>
    <s v="they are standing in a yellow triangle"/>
    <x v="1"/>
    <x v="1"/>
    <x v="1"/>
    <x v="1"/>
    <s v="green"/>
    <s v="square"/>
    <s v="green"/>
    <s v="triangle"/>
  </r>
  <r>
    <x v="2"/>
    <x v="1"/>
    <s v="FP03"/>
    <x v="2"/>
    <x v="4"/>
    <s v="he/him 2"/>
    <s v="she/her 2"/>
    <s v="they/them 1"/>
    <s v="they/them 2"/>
    <x v="0"/>
    <x v="2"/>
    <s v="green"/>
    <s v="square"/>
    <s v="they are standing in a green square"/>
    <x v="2"/>
    <x v="0"/>
    <x v="2"/>
    <x v="0"/>
    <s v="blue"/>
    <s v="triangle"/>
    <s v="blue"/>
    <s v="square"/>
  </r>
  <r>
    <x v="2"/>
    <x v="1"/>
    <s v="FP04"/>
    <x v="3"/>
    <x v="5"/>
    <s v="he/him 1"/>
    <s v="she/her 1"/>
    <s v="they/them 1"/>
    <s v="they/them 2"/>
    <x v="1"/>
    <x v="2"/>
    <s v="blue"/>
    <s v="triangle"/>
    <s v="they are standing in a blue triangle"/>
    <x v="3"/>
    <x v="1"/>
    <x v="3"/>
    <x v="1"/>
    <s v="red"/>
    <s v="square"/>
    <s v="red"/>
    <s v="triangle"/>
  </r>
  <r>
    <x v="2"/>
    <x v="1"/>
    <s v="FP05"/>
    <x v="4"/>
    <x v="0"/>
    <s v="he/him 1"/>
    <s v="he/him 2"/>
    <s v="she/her 2"/>
    <s v="they/them 2"/>
    <x v="0"/>
    <x v="0"/>
    <s v="red"/>
    <s v="square"/>
    <s v="he is standing in a red square"/>
    <x v="0"/>
    <x v="0"/>
    <x v="0"/>
    <x v="0"/>
    <s v="yellow"/>
    <s v="triangle"/>
    <s v="yellow"/>
    <s v="square"/>
  </r>
  <r>
    <x v="2"/>
    <x v="1"/>
    <s v="FP06"/>
    <x v="4"/>
    <x v="5"/>
    <s v="he/him 1"/>
    <s v="she/her 1"/>
    <s v="she/her 2"/>
    <s v="they/them 1"/>
    <x v="1"/>
    <x v="1"/>
    <s v="yellow"/>
    <s v="triangle"/>
    <s v="she is standing in a yellow triangle"/>
    <x v="1"/>
    <x v="1"/>
    <x v="1"/>
    <x v="1"/>
    <s v="green"/>
    <s v="square"/>
    <s v="green"/>
    <s v="triangle"/>
  </r>
  <r>
    <x v="2"/>
    <x v="1"/>
    <s v="FP07"/>
    <x v="5"/>
    <x v="1"/>
    <s v="he/him 1"/>
    <s v="he/him 2"/>
    <s v="she/her 1"/>
    <s v="they/them 1"/>
    <x v="0"/>
    <x v="0"/>
    <s v="green"/>
    <s v="square"/>
    <s v="he is standing in a green square"/>
    <x v="2"/>
    <x v="0"/>
    <x v="2"/>
    <x v="0"/>
    <s v="blue"/>
    <s v="triangle"/>
    <s v="blue"/>
    <s v="square"/>
  </r>
  <r>
    <x v="2"/>
    <x v="1"/>
    <s v="FP08"/>
    <x v="5"/>
    <x v="4"/>
    <s v="he/him 2"/>
    <s v="she/her 1"/>
    <s v="she/her 2"/>
    <s v="they/them 1"/>
    <x v="1"/>
    <x v="1"/>
    <s v="blue"/>
    <s v="triangle"/>
    <s v="she is standing in a blue triangle"/>
    <x v="3"/>
    <x v="1"/>
    <x v="3"/>
    <x v="1"/>
    <s v="red"/>
    <s v="square"/>
    <s v="red"/>
    <s v="triangle"/>
  </r>
  <r>
    <x v="3"/>
    <x v="1"/>
    <s v="PR01"/>
    <x v="0"/>
    <x v="1"/>
    <s v="he/him 2"/>
    <s v="she/her 1"/>
    <s v="they/them 1"/>
    <s v="they/them 2"/>
    <x v="1"/>
    <x v="3"/>
    <s v="yellow"/>
    <s v="triangle"/>
    <s v="(NAME) is standing in a yellow triangle"/>
    <x v="1"/>
    <x v="1"/>
    <x v="1"/>
    <x v="1"/>
    <s v="green"/>
    <s v="square"/>
    <s v="green"/>
    <s v="triangle"/>
  </r>
  <r>
    <x v="3"/>
    <x v="1"/>
    <s v="PR02"/>
    <x v="1"/>
    <x v="2"/>
    <s v="he/him 1"/>
    <s v="she/her 1"/>
    <s v="she/her 2"/>
    <s v="they/them 2"/>
    <x v="0"/>
    <x v="3"/>
    <s v="red"/>
    <s v="square"/>
    <s v="(NAME) is standing in a red square"/>
    <x v="2"/>
    <x v="0"/>
    <x v="2"/>
    <x v="0"/>
    <s v="blue"/>
    <s v="triangle"/>
    <s v="blue"/>
    <s v="square"/>
  </r>
  <r>
    <x v="3"/>
    <x v="1"/>
    <s v="PR03"/>
    <x v="2"/>
    <x v="5"/>
    <s v="he/him 1"/>
    <s v="she/her 2"/>
    <s v="they/them 1"/>
    <s v="they/them 2"/>
    <x v="1"/>
    <x v="3"/>
    <s v="blue"/>
    <s v="triangle"/>
    <s v="(NAME) is standing in a blue triangle"/>
    <x v="3"/>
    <x v="1"/>
    <x v="3"/>
    <x v="1"/>
    <s v="yellow"/>
    <s v="square"/>
    <s v="yellow"/>
    <s v="triangle"/>
  </r>
  <r>
    <x v="3"/>
    <x v="1"/>
    <s v="PR04"/>
    <x v="3"/>
    <x v="4"/>
    <s v="he/him 2"/>
    <s v="she/her 1"/>
    <s v="they/them 1"/>
    <s v="they/them 2"/>
    <x v="0"/>
    <x v="3"/>
    <s v="red"/>
    <s v="triangle"/>
    <s v="(NAME) is standing in a red triangle"/>
    <x v="0"/>
    <x v="0"/>
    <x v="0"/>
    <x v="0"/>
    <s v="red"/>
    <s v="triangle"/>
    <s v="red"/>
    <s v="square"/>
  </r>
  <r>
    <x v="3"/>
    <x v="1"/>
    <s v="PR05"/>
    <x v="4"/>
    <x v="4"/>
    <s v="he/him 2"/>
    <s v="she/her 1"/>
    <s v="she/her 2"/>
    <s v="they/them 2"/>
    <x v="1"/>
    <x v="3"/>
    <s v="green"/>
    <s v="triangle"/>
    <s v="(NAME) is standing in a green triangle"/>
    <x v="2"/>
    <x v="1"/>
    <x v="2"/>
    <x v="1"/>
    <s v="blue"/>
    <s v="square"/>
    <s v="blue"/>
    <s v="triangle"/>
  </r>
  <r>
    <x v="3"/>
    <x v="1"/>
    <s v="PR06"/>
    <x v="5"/>
    <x v="0"/>
    <s v="he/him 1"/>
    <s v="he/him 2"/>
    <s v="she/her 2"/>
    <s v="they/them 1"/>
    <x v="0"/>
    <x v="3"/>
    <s v="yellow"/>
    <s v="square"/>
    <s v="(NAME) is standing in a yellow square"/>
    <x v="1"/>
    <x v="0"/>
    <x v="1"/>
    <x v="0"/>
    <s v="red"/>
    <s v="triangle"/>
    <s v="red"/>
    <s v="square"/>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s v="Critical"/>
    <s v="CR01"/>
    <s v="he/him 1"/>
    <s v="she/her 1"/>
    <x v="0"/>
    <s v="they/them 1"/>
    <s v="they/them 2"/>
    <s v="she/her 2"/>
    <s v="he/him 2"/>
    <s v="first"/>
    <s v="he"/>
    <x v="0"/>
    <s v="square"/>
    <s v="he is standing in a red square"/>
    <x v="0"/>
    <x v="0"/>
    <s v="red"/>
    <s v="triangle"/>
    <x v="0"/>
    <s v="triangle"/>
    <x v="0"/>
    <s v="square"/>
    <x v="0"/>
    <s v="triangle"/>
    <x v="0"/>
    <s v="square"/>
  </r>
  <r>
    <x v="0"/>
    <s v="Critical"/>
    <s v="CR02"/>
    <s v="he/him 1"/>
    <s v="she/her 1"/>
    <x v="0"/>
    <s v="they/them 1"/>
    <s v="they/them 2"/>
    <s v="she/her 2"/>
    <s v="he/him 2"/>
    <s v="second"/>
    <s v="he"/>
    <x v="1"/>
    <s v="triangle"/>
    <s v="he is standing in a yellow triangle"/>
    <x v="1"/>
    <x v="1"/>
    <s v="yellow"/>
    <s v="square"/>
    <x v="1"/>
    <s v="square"/>
    <x v="1"/>
    <s v="triangle"/>
    <x v="1"/>
    <s v="square"/>
    <x v="1"/>
    <s v="triangle"/>
  </r>
  <r>
    <x v="0"/>
    <s v="Critical"/>
    <s v="CR03"/>
    <s v="he/him 1"/>
    <s v="she/her 1"/>
    <x v="0"/>
    <s v="they/them 1"/>
    <s v="they/them 2"/>
    <s v="she/her 2"/>
    <s v="he/him 2"/>
    <s v="first"/>
    <s v="he"/>
    <x v="2"/>
    <s v="square"/>
    <s v="he is standing in a green square"/>
    <x v="2"/>
    <x v="0"/>
    <s v="green"/>
    <s v="triangle"/>
    <x v="2"/>
    <s v="triangle"/>
    <x v="2"/>
    <s v="square"/>
    <x v="2"/>
    <s v="triangle"/>
    <x v="2"/>
    <s v="square"/>
  </r>
  <r>
    <x v="0"/>
    <s v="Critical"/>
    <s v="CR04"/>
    <s v="he/him 1"/>
    <s v="she/her 1"/>
    <x v="0"/>
    <s v="they/them 1"/>
    <s v="they/them 2"/>
    <s v="she/her 2"/>
    <s v="he/him 2"/>
    <s v="second"/>
    <s v="he"/>
    <x v="3"/>
    <s v="triangle"/>
    <s v="he is standing in a blue triangle"/>
    <x v="3"/>
    <x v="1"/>
    <s v="blue"/>
    <s v="square"/>
    <x v="3"/>
    <s v="square"/>
    <x v="3"/>
    <s v="triangle"/>
    <x v="3"/>
    <s v="square"/>
    <x v="3"/>
    <s v="triangle"/>
  </r>
  <r>
    <x v="0"/>
    <s v="Critical"/>
    <s v="CR05"/>
    <s v="he/him 1"/>
    <s v="she/her 2"/>
    <x v="0"/>
    <s v="they/them 1"/>
    <s v="they/them 2"/>
    <s v="she/her 1"/>
    <s v="he/him 2"/>
    <s v="first"/>
    <s v="he"/>
    <x v="1"/>
    <s v="square"/>
    <s v="he is standing in a yellow square"/>
    <x v="1"/>
    <x v="0"/>
    <s v="yellow"/>
    <s v="triangle"/>
    <x v="1"/>
    <s v="triangle"/>
    <x v="1"/>
    <s v="square"/>
    <x v="1"/>
    <s v="triangle"/>
    <x v="1"/>
    <s v="square"/>
  </r>
  <r>
    <x v="0"/>
    <s v="Critical"/>
    <s v="CR06"/>
    <s v="he/him 1"/>
    <s v="she/her 2"/>
    <x v="0"/>
    <s v="they/them 1"/>
    <s v="they/them 2"/>
    <s v="she/her 1"/>
    <s v="he/him 2"/>
    <s v="second"/>
    <s v="he"/>
    <x v="0"/>
    <s v="triangle"/>
    <s v="he is standing in a red triangle"/>
    <x v="0"/>
    <x v="1"/>
    <s v="red"/>
    <s v="square"/>
    <x v="0"/>
    <s v="square"/>
    <x v="0"/>
    <s v="triangle"/>
    <x v="0"/>
    <s v="square"/>
    <x v="0"/>
    <s v="triangle"/>
  </r>
  <r>
    <x v="0"/>
    <s v="Critical"/>
    <s v="CR07"/>
    <s v="he/him 1"/>
    <s v="she/her 2"/>
    <x v="0"/>
    <s v="they/them 1"/>
    <s v="they/them 2"/>
    <s v="she/her 1"/>
    <s v="he/him 2"/>
    <s v="first"/>
    <s v="he"/>
    <x v="3"/>
    <s v="square"/>
    <s v="he is standing in a blue square"/>
    <x v="3"/>
    <x v="0"/>
    <s v="blue"/>
    <s v="triangle"/>
    <x v="3"/>
    <s v="triangle"/>
    <x v="3"/>
    <s v="square"/>
    <x v="3"/>
    <s v="triangle"/>
    <x v="3"/>
    <s v="square"/>
  </r>
  <r>
    <x v="0"/>
    <s v="Critical"/>
    <s v="CR08"/>
    <s v="he/him 1"/>
    <s v="she/her 2"/>
    <x v="0"/>
    <s v="they/them 1"/>
    <s v="they/them 2"/>
    <s v="she/her 1"/>
    <s v="he/him 2"/>
    <s v="second"/>
    <s v="he"/>
    <x v="2"/>
    <s v="triangle"/>
    <s v="he is standing in a green triangle"/>
    <x v="2"/>
    <x v="1"/>
    <s v="green"/>
    <s v="square"/>
    <x v="2"/>
    <s v="square"/>
    <x v="2"/>
    <s v="triangle"/>
    <x v="2"/>
    <s v="square"/>
    <x v="2"/>
    <s v="triangle"/>
  </r>
  <r>
    <x v="0"/>
    <s v="Critical"/>
    <s v="CR09"/>
    <s v="he/him 2"/>
    <s v="she/her 1"/>
    <x v="0"/>
    <s v="they/them 1"/>
    <s v="they/them 2"/>
    <s v="she/her 2"/>
    <s v="he/him 1"/>
    <s v="first"/>
    <s v="he"/>
    <x v="0"/>
    <s v="square"/>
    <s v="he is standing in a red square"/>
    <x v="0"/>
    <x v="0"/>
    <s v="red"/>
    <s v="triangle"/>
    <x v="0"/>
    <s v="triangle"/>
    <x v="0"/>
    <s v="square"/>
    <x v="0"/>
    <s v="triangle"/>
    <x v="0"/>
    <s v="square"/>
  </r>
  <r>
    <x v="0"/>
    <s v="Critical"/>
    <s v="CR10"/>
    <s v="he/him 2"/>
    <s v="she/her 1"/>
    <x v="0"/>
    <s v="they/them 1"/>
    <s v="they/them 2"/>
    <s v="she/her 2"/>
    <s v="he/him 1"/>
    <s v="second"/>
    <s v="he"/>
    <x v="1"/>
    <s v="triangle"/>
    <s v="he is standing in a yellow triangle"/>
    <x v="1"/>
    <x v="1"/>
    <s v="yellow"/>
    <s v="square"/>
    <x v="1"/>
    <s v="square"/>
    <x v="1"/>
    <s v="triangle"/>
    <x v="1"/>
    <s v="square"/>
    <x v="1"/>
    <s v="triangle"/>
  </r>
  <r>
    <x v="0"/>
    <s v="Critical"/>
    <s v="CR11"/>
    <s v="he/him 2"/>
    <s v="she/her 1"/>
    <x v="0"/>
    <s v="they/them 1"/>
    <s v="they/them 2"/>
    <s v="she/her 2"/>
    <s v="he/him 1"/>
    <s v="first"/>
    <s v="he"/>
    <x v="2"/>
    <s v="square"/>
    <s v="he is standing in a green square"/>
    <x v="2"/>
    <x v="0"/>
    <s v="green"/>
    <s v="triangle"/>
    <x v="2"/>
    <s v="triangle"/>
    <x v="2"/>
    <s v="square"/>
    <x v="2"/>
    <s v="triangle"/>
    <x v="2"/>
    <s v="square"/>
  </r>
  <r>
    <x v="0"/>
    <s v="Critical"/>
    <s v="CR12"/>
    <s v="he/him 2"/>
    <s v="she/her 1"/>
    <x v="0"/>
    <s v="they/them 1"/>
    <s v="they/them 2"/>
    <s v="she/her 2"/>
    <s v="he/him 1"/>
    <s v="second"/>
    <s v="he"/>
    <x v="3"/>
    <s v="triangle"/>
    <s v="he is standing in a blue triangle"/>
    <x v="3"/>
    <x v="1"/>
    <s v="blue"/>
    <s v="square"/>
    <x v="3"/>
    <s v="square"/>
    <x v="3"/>
    <s v="triangle"/>
    <x v="3"/>
    <s v="square"/>
    <x v="3"/>
    <s v="triangle"/>
  </r>
  <r>
    <x v="0"/>
    <s v="Critical"/>
    <s v="CR13"/>
    <s v="he/him 2"/>
    <s v="she/her 2"/>
    <x v="0"/>
    <s v="they/them 1"/>
    <s v="they/them 2"/>
    <s v="she/her 1"/>
    <s v="he/him 1"/>
    <s v="first"/>
    <s v="he"/>
    <x v="1"/>
    <s v="square"/>
    <s v="he is standing in a yellow square"/>
    <x v="1"/>
    <x v="0"/>
    <s v="yellow"/>
    <s v="triangle"/>
    <x v="1"/>
    <s v="triangle"/>
    <x v="1"/>
    <s v="square"/>
    <x v="1"/>
    <s v="triangle"/>
    <x v="1"/>
    <s v="square"/>
  </r>
  <r>
    <x v="0"/>
    <s v="Critical"/>
    <s v="CR14"/>
    <s v="he/him 2"/>
    <s v="she/her 2"/>
    <x v="0"/>
    <s v="they/them 1"/>
    <s v="they/them 2"/>
    <s v="she/her 1"/>
    <s v="he/him 1"/>
    <s v="second"/>
    <s v="he"/>
    <x v="0"/>
    <s v="triangle"/>
    <s v="he is standing in a red triangle"/>
    <x v="0"/>
    <x v="1"/>
    <s v="red"/>
    <s v="square"/>
    <x v="0"/>
    <s v="square"/>
    <x v="0"/>
    <s v="triangle"/>
    <x v="0"/>
    <s v="square"/>
    <x v="0"/>
    <s v="triangle"/>
  </r>
  <r>
    <x v="0"/>
    <s v="Critical"/>
    <s v="CR15"/>
    <s v="he/him 2"/>
    <s v="she/her 2"/>
    <x v="0"/>
    <s v="they/them 1"/>
    <s v="they/them 2"/>
    <s v="she/her 1"/>
    <s v="he/him 1"/>
    <s v="first"/>
    <s v="he"/>
    <x v="3"/>
    <s v="square"/>
    <s v="he is standing in a blue square"/>
    <x v="3"/>
    <x v="0"/>
    <s v="blue"/>
    <s v="triangle"/>
    <x v="3"/>
    <s v="triangle"/>
    <x v="3"/>
    <s v="square"/>
    <x v="3"/>
    <s v="triangle"/>
    <x v="3"/>
    <s v="square"/>
  </r>
  <r>
    <x v="0"/>
    <s v="Critical"/>
    <s v="CR16"/>
    <s v="he/him 2"/>
    <s v="she/her 2"/>
    <x v="0"/>
    <s v="they/them 1"/>
    <s v="they/them 2"/>
    <s v="she/her 1"/>
    <s v="he/him 1"/>
    <s v="second"/>
    <s v="he"/>
    <x v="2"/>
    <s v="triangle"/>
    <s v="he is standing in a green triangle"/>
    <x v="2"/>
    <x v="1"/>
    <s v="green"/>
    <s v="square"/>
    <x v="2"/>
    <s v="square"/>
    <x v="2"/>
    <s v="triangle"/>
    <x v="2"/>
    <s v="square"/>
    <x v="2"/>
    <s v="triangle"/>
  </r>
  <r>
    <x v="0"/>
    <s v="Critical"/>
    <s v="CR17"/>
    <s v="he/him 1"/>
    <s v="they/them 1"/>
    <x v="1"/>
    <s v="she/her 1"/>
    <s v="she/her 2"/>
    <s v="they/them 2"/>
    <s v="he/him 2"/>
    <s v="first"/>
    <s v="he"/>
    <x v="0"/>
    <s v="square"/>
    <s v="he is standing in a red square"/>
    <x v="0"/>
    <x v="0"/>
    <s v="red"/>
    <s v="triangle"/>
    <x v="0"/>
    <s v="triangle"/>
    <x v="0"/>
    <s v="square"/>
    <x v="0"/>
    <s v="triangle"/>
    <x v="0"/>
    <s v="square"/>
  </r>
  <r>
    <x v="0"/>
    <s v="Critical"/>
    <s v="CR18"/>
    <s v="he/him 1"/>
    <s v="they/them 1"/>
    <x v="1"/>
    <s v="she/her 1"/>
    <s v="she/her 2"/>
    <s v="they/them 2"/>
    <s v="he/him 2"/>
    <s v="second"/>
    <s v="he"/>
    <x v="1"/>
    <s v="triangle"/>
    <s v="he is standing in a yellow triangle"/>
    <x v="1"/>
    <x v="1"/>
    <s v="yellow"/>
    <s v="square"/>
    <x v="1"/>
    <s v="square"/>
    <x v="1"/>
    <s v="triangle"/>
    <x v="1"/>
    <s v="square"/>
    <x v="1"/>
    <s v="triangle"/>
  </r>
  <r>
    <x v="0"/>
    <s v="Critical"/>
    <s v="CR19"/>
    <s v="he/him 1"/>
    <s v="they/them 1"/>
    <x v="1"/>
    <s v="she/her 1"/>
    <s v="she/her 2"/>
    <s v="they/them 2"/>
    <s v="he/him 2"/>
    <s v="first"/>
    <s v="he"/>
    <x v="2"/>
    <s v="square"/>
    <s v="he is standing in a green square"/>
    <x v="2"/>
    <x v="0"/>
    <s v="green"/>
    <s v="triangle"/>
    <x v="2"/>
    <s v="triangle"/>
    <x v="2"/>
    <s v="square"/>
    <x v="2"/>
    <s v="triangle"/>
    <x v="2"/>
    <s v="square"/>
  </r>
  <r>
    <x v="0"/>
    <s v="Critical"/>
    <s v="CR20"/>
    <s v="he/him 1"/>
    <s v="they/them 1"/>
    <x v="1"/>
    <s v="she/her 1"/>
    <s v="she/her 2"/>
    <s v="they/them 2"/>
    <s v="he/him 2"/>
    <s v="second"/>
    <s v="he"/>
    <x v="3"/>
    <s v="triangle"/>
    <s v="he is standing in a blue triangle"/>
    <x v="3"/>
    <x v="1"/>
    <s v="blue"/>
    <s v="square"/>
    <x v="3"/>
    <s v="square"/>
    <x v="3"/>
    <s v="triangle"/>
    <x v="3"/>
    <s v="square"/>
    <x v="3"/>
    <s v="triangle"/>
  </r>
  <r>
    <x v="0"/>
    <s v="Critical"/>
    <s v="CR21"/>
    <s v="he/him 1"/>
    <s v="they/them 2"/>
    <x v="1"/>
    <s v="she/her 1"/>
    <s v="she/her 2"/>
    <s v="they/them 1"/>
    <s v="he/him 2"/>
    <s v="first"/>
    <s v="he"/>
    <x v="1"/>
    <s v="square"/>
    <s v="he is standing in a yellow square"/>
    <x v="1"/>
    <x v="0"/>
    <s v="yellow"/>
    <s v="triangle"/>
    <x v="1"/>
    <s v="triangle"/>
    <x v="1"/>
    <s v="square"/>
    <x v="1"/>
    <s v="triangle"/>
    <x v="1"/>
    <s v="square"/>
  </r>
  <r>
    <x v="0"/>
    <s v="Critical"/>
    <s v="CR22"/>
    <s v="he/him 1"/>
    <s v="they/them 2"/>
    <x v="1"/>
    <s v="she/her 1"/>
    <s v="she/her 2"/>
    <s v="they/them 1"/>
    <s v="he/him 2"/>
    <s v="second"/>
    <s v="he"/>
    <x v="0"/>
    <s v="triangle"/>
    <s v="he is standing in a red triangle"/>
    <x v="0"/>
    <x v="1"/>
    <s v="red"/>
    <s v="square"/>
    <x v="0"/>
    <s v="square"/>
    <x v="0"/>
    <s v="triangle"/>
    <x v="0"/>
    <s v="square"/>
    <x v="0"/>
    <s v="triangle"/>
  </r>
  <r>
    <x v="0"/>
    <s v="Critical"/>
    <s v="CR23"/>
    <s v="he/him 1"/>
    <s v="they/them 2"/>
    <x v="1"/>
    <s v="she/her 1"/>
    <s v="she/her 2"/>
    <s v="they/them 1"/>
    <s v="he/him 2"/>
    <s v="first"/>
    <s v="he"/>
    <x v="3"/>
    <s v="square"/>
    <s v="he is standing in a blue square"/>
    <x v="3"/>
    <x v="0"/>
    <s v="blue"/>
    <s v="triangle"/>
    <x v="3"/>
    <s v="triangle"/>
    <x v="3"/>
    <s v="square"/>
    <x v="3"/>
    <s v="triangle"/>
    <x v="3"/>
    <s v="square"/>
  </r>
  <r>
    <x v="0"/>
    <s v="Critical"/>
    <s v="CR24"/>
    <s v="he/him 1"/>
    <s v="they/them 2"/>
    <x v="1"/>
    <s v="she/her 1"/>
    <s v="she/her 2"/>
    <s v="they/them 1"/>
    <s v="he/him 2"/>
    <s v="second"/>
    <s v="he"/>
    <x v="2"/>
    <s v="triangle"/>
    <s v="he is standing in a green triangle"/>
    <x v="2"/>
    <x v="1"/>
    <s v="green"/>
    <s v="square"/>
    <x v="2"/>
    <s v="square"/>
    <x v="2"/>
    <s v="triangle"/>
    <x v="2"/>
    <s v="square"/>
    <x v="2"/>
    <s v="triangle"/>
  </r>
  <r>
    <x v="0"/>
    <s v="Critical"/>
    <s v="CR25"/>
    <s v="he/him 2"/>
    <s v="they/them 1"/>
    <x v="1"/>
    <s v="she/her 1"/>
    <s v="she/her 2"/>
    <s v="they/them 2"/>
    <s v="he/him 1"/>
    <s v="first"/>
    <s v="he"/>
    <x v="0"/>
    <s v="square"/>
    <s v="he is standing in a red square"/>
    <x v="0"/>
    <x v="0"/>
    <s v="red"/>
    <s v="triangle"/>
    <x v="0"/>
    <s v="triangle"/>
    <x v="0"/>
    <s v="square"/>
    <x v="0"/>
    <s v="triangle"/>
    <x v="0"/>
    <s v="square"/>
  </r>
  <r>
    <x v="0"/>
    <s v="Critical"/>
    <s v="CR26"/>
    <s v="he/him 2"/>
    <s v="they/them 1"/>
    <x v="1"/>
    <s v="she/her 1"/>
    <s v="she/her 2"/>
    <s v="they/them 2"/>
    <s v="he/him 1"/>
    <s v="second"/>
    <s v="he"/>
    <x v="1"/>
    <s v="triangle"/>
    <s v="he is standing in a yellow triangle"/>
    <x v="1"/>
    <x v="1"/>
    <s v="yellow"/>
    <s v="square"/>
    <x v="1"/>
    <s v="square"/>
    <x v="1"/>
    <s v="triangle"/>
    <x v="1"/>
    <s v="square"/>
    <x v="1"/>
    <s v="triangle"/>
  </r>
  <r>
    <x v="0"/>
    <s v="Critical"/>
    <s v="CR27"/>
    <s v="he/him 2"/>
    <s v="they/them 1"/>
    <x v="1"/>
    <s v="she/her 1"/>
    <s v="she/her 2"/>
    <s v="they/them 2"/>
    <s v="he/him 1"/>
    <s v="first"/>
    <s v="he"/>
    <x v="2"/>
    <s v="square"/>
    <s v="he is standing in a green square"/>
    <x v="2"/>
    <x v="0"/>
    <s v="green"/>
    <s v="triangle"/>
    <x v="2"/>
    <s v="triangle"/>
    <x v="2"/>
    <s v="square"/>
    <x v="2"/>
    <s v="triangle"/>
    <x v="2"/>
    <s v="square"/>
  </r>
  <r>
    <x v="0"/>
    <s v="Critical"/>
    <s v="CR28"/>
    <s v="he/him 2"/>
    <s v="they/them 1"/>
    <x v="1"/>
    <s v="she/her 1"/>
    <s v="she/her 2"/>
    <s v="they/them 2"/>
    <s v="he/him 1"/>
    <s v="second"/>
    <s v="he"/>
    <x v="3"/>
    <s v="triangle"/>
    <s v="he is standing in a blue triangle"/>
    <x v="3"/>
    <x v="1"/>
    <s v="blue"/>
    <s v="square"/>
    <x v="3"/>
    <s v="square"/>
    <x v="3"/>
    <s v="triangle"/>
    <x v="3"/>
    <s v="square"/>
    <x v="3"/>
    <s v="triangle"/>
  </r>
  <r>
    <x v="0"/>
    <s v="Critical"/>
    <s v="CR29"/>
    <s v="he/him 2"/>
    <s v="they/them 2"/>
    <x v="1"/>
    <s v="she/her 1"/>
    <s v="she/her 2"/>
    <s v="they/them 1"/>
    <s v="he/him 1"/>
    <s v="first"/>
    <s v="he"/>
    <x v="1"/>
    <s v="square"/>
    <s v="he is standing in a yellow square"/>
    <x v="1"/>
    <x v="0"/>
    <s v="yellow"/>
    <s v="triangle"/>
    <x v="1"/>
    <s v="triangle"/>
    <x v="1"/>
    <s v="square"/>
    <x v="1"/>
    <s v="triangle"/>
    <x v="1"/>
    <s v="square"/>
  </r>
  <r>
    <x v="0"/>
    <s v="Critical"/>
    <s v="CR30"/>
    <s v="he/him 2"/>
    <s v="they/them 2"/>
    <x v="1"/>
    <s v="she/her 1"/>
    <s v="she/her 2"/>
    <s v="they/them 1"/>
    <s v="he/him 1"/>
    <s v="second"/>
    <s v="he"/>
    <x v="0"/>
    <s v="triangle"/>
    <s v="he is standing in a red triangle"/>
    <x v="0"/>
    <x v="1"/>
    <s v="red"/>
    <s v="square"/>
    <x v="0"/>
    <s v="square"/>
    <x v="0"/>
    <s v="triangle"/>
    <x v="0"/>
    <s v="square"/>
    <x v="0"/>
    <s v="triangle"/>
  </r>
  <r>
    <x v="0"/>
    <s v="Critical"/>
    <s v="CR31"/>
    <s v="he/him 2"/>
    <s v="they/them 2"/>
    <x v="1"/>
    <s v="she/her 1"/>
    <s v="she/her 2"/>
    <s v="they/them 1"/>
    <s v="he/him 1"/>
    <s v="first"/>
    <s v="he"/>
    <x v="3"/>
    <s v="square"/>
    <s v="he is standing in a blue square"/>
    <x v="3"/>
    <x v="0"/>
    <s v="blue"/>
    <s v="triangle"/>
    <x v="3"/>
    <s v="triangle"/>
    <x v="3"/>
    <s v="square"/>
    <x v="3"/>
    <s v="triangle"/>
    <x v="3"/>
    <s v="square"/>
  </r>
  <r>
    <x v="0"/>
    <s v="Critical"/>
    <s v="CR32"/>
    <s v="he/him 2"/>
    <s v="they/them 2"/>
    <x v="1"/>
    <s v="she/her 1"/>
    <s v="she/her 2"/>
    <s v="they/them 1"/>
    <s v="he/him 1"/>
    <s v="second"/>
    <s v="he"/>
    <x v="2"/>
    <s v="triangle"/>
    <s v="he is standing in a green triangle"/>
    <x v="2"/>
    <x v="1"/>
    <s v="green"/>
    <s v="square"/>
    <x v="2"/>
    <s v="square"/>
    <x v="2"/>
    <s v="triangle"/>
    <x v="2"/>
    <s v="square"/>
    <x v="2"/>
    <s v="triangle"/>
  </r>
  <r>
    <x v="0"/>
    <s v="Critical"/>
    <s v="CR33"/>
    <s v="she/her 1"/>
    <s v="he/him 1"/>
    <x v="0"/>
    <s v="they/them 1"/>
    <s v="they/them 2"/>
    <s v="he/him 2"/>
    <s v="she/her 2"/>
    <s v="first"/>
    <s v="she"/>
    <x v="0"/>
    <s v="square"/>
    <s v="she is standing in a red square"/>
    <x v="0"/>
    <x v="0"/>
    <s v="red"/>
    <s v="triangle"/>
    <x v="0"/>
    <s v="triangle"/>
    <x v="0"/>
    <s v="square"/>
    <x v="0"/>
    <s v="triangle"/>
    <x v="0"/>
    <s v="square"/>
  </r>
  <r>
    <x v="0"/>
    <s v="Critical"/>
    <s v="CR34"/>
    <s v="she/her 1"/>
    <s v="he/him 1"/>
    <x v="0"/>
    <s v="they/them 1"/>
    <s v="they/them 2"/>
    <s v="he/him 2"/>
    <s v="she/her 2"/>
    <s v="second"/>
    <s v="she"/>
    <x v="1"/>
    <s v="triangle"/>
    <s v="she is standing in a yellow triangle"/>
    <x v="1"/>
    <x v="1"/>
    <s v="yellow"/>
    <s v="square"/>
    <x v="1"/>
    <s v="square"/>
    <x v="1"/>
    <s v="triangle"/>
    <x v="1"/>
    <s v="square"/>
    <x v="1"/>
    <s v="triangle"/>
  </r>
  <r>
    <x v="0"/>
    <s v="Critical"/>
    <s v="CR35"/>
    <s v="she/her 1"/>
    <s v="he/him 1"/>
    <x v="0"/>
    <s v="they/them 1"/>
    <s v="they/them 2"/>
    <s v="he/him 2"/>
    <s v="she/her 2"/>
    <s v="first"/>
    <s v="she"/>
    <x v="2"/>
    <s v="square"/>
    <s v="she is standing in a green square"/>
    <x v="2"/>
    <x v="0"/>
    <s v="green"/>
    <s v="triangle"/>
    <x v="2"/>
    <s v="triangle"/>
    <x v="2"/>
    <s v="square"/>
    <x v="2"/>
    <s v="triangle"/>
    <x v="2"/>
    <s v="square"/>
  </r>
  <r>
    <x v="0"/>
    <s v="Critical"/>
    <s v="CR36"/>
    <s v="she/her 1"/>
    <s v="he/him 1"/>
    <x v="0"/>
    <s v="they/them 1"/>
    <s v="they/them 2"/>
    <s v="he/him 2"/>
    <s v="she/her 2"/>
    <s v="second"/>
    <s v="she"/>
    <x v="3"/>
    <s v="triangle"/>
    <s v="she is standing in a blue triangle"/>
    <x v="3"/>
    <x v="1"/>
    <s v="blue"/>
    <s v="square"/>
    <x v="3"/>
    <s v="square"/>
    <x v="3"/>
    <s v="triangle"/>
    <x v="3"/>
    <s v="square"/>
    <x v="3"/>
    <s v="triangle"/>
  </r>
  <r>
    <x v="0"/>
    <s v="Critical"/>
    <s v="CR37"/>
    <s v="she/her 1"/>
    <s v="he/him 2"/>
    <x v="0"/>
    <s v="they/them 1"/>
    <s v="they/them 2"/>
    <s v="he/him 1"/>
    <s v="she/her 2"/>
    <s v="first"/>
    <s v="she"/>
    <x v="1"/>
    <s v="square"/>
    <s v="she is standing in a yellow square"/>
    <x v="1"/>
    <x v="0"/>
    <s v="yellow"/>
    <s v="triangle"/>
    <x v="1"/>
    <s v="triangle"/>
    <x v="1"/>
    <s v="square"/>
    <x v="1"/>
    <s v="triangle"/>
    <x v="1"/>
    <s v="square"/>
  </r>
  <r>
    <x v="0"/>
    <s v="Critical"/>
    <s v="CR38"/>
    <s v="she/her 1"/>
    <s v="he/him 2"/>
    <x v="0"/>
    <s v="they/them 1"/>
    <s v="they/them 2"/>
    <s v="he/him 1"/>
    <s v="she/her 2"/>
    <s v="second"/>
    <s v="she"/>
    <x v="0"/>
    <s v="triangle"/>
    <s v="she is standing in a red triangle"/>
    <x v="0"/>
    <x v="1"/>
    <s v="red"/>
    <s v="square"/>
    <x v="0"/>
    <s v="square"/>
    <x v="0"/>
    <s v="triangle"/>
    <x v="0"/>
    <s v="square"/>
    <x v="0"/>
    <s v="triangle"/>
  </r>
  <r>
    <x v="0"/>
    <s v="Critical"/>
    <s v="CR39"/>
    <s v="she/her 1"/>
    <s v="he/him 2"/>
    <x v="0"/>
    <s v="they/them 1"/>
    <s v="they/them 2"/>
    <s v="he/him 1"/>
    <s v="she/her 2"/>
    <s v="first"/>
    <s v="she"/>
    <x v="3"/>
    <s v="square"/>
    <s v="she is standing in a blue square"/>
    <x v="3"/>
    <x v="0"/>
    <s v="blue"/>
    <s v="triangle"/>
    <x v="3"/>
    <s v="triangle"/>
    <x v="3"/>
    <s v="square"/>
    <x v="3"/>
    <s v="triangle"/>
    <x v="3"/>
    <s v="square"/>
  </r>
  <r>
    <x v="0"/>
    <s v="Critical"/>
    <s v="CR40"/>
    <s v="she/her 1"/>
    <s v="he/him 2"/>
    <x v="0"/>
    <s v="they/them 1"/>
    <s v="they/them 2"/>
    <s v="he/him 1"/>
    <s v="she/her 2"/>
    <s v="second"/>
    <s v="she"/>
    <x v="2"/>
    <s v="triangle"/>
    <s v="she is standing in a green triangle"/>
    <x v="2"/>
    <x v="1"/>
    <s v="green"/>
    <s v="square"/>
    <x v="2"/>
    <s v="square"/>
    <x v="2"/>
    <s v="triangle"/>
    <x v="2"/>
    <s v="square"/>
    <x v="2"/>
    <s v="triangle"/>
  </r>
  <r>
    <x v="0"/>
    <s v="Critical"/>
    <s v="CR41"/>
    <s v="she/her 2"/>
    <s v="he/him 1"/>
    <x v="0"/>
    <s v="they/them 1"/>
    <s v="they/them 2"/>
    <s v="he/him 2"/>
    <s v="she/her 1"/>
    <s v="first"/>
    <s v="she"/>
    <x v="0"/>
    <s v="square"/>
    <s v="she is standing in a red square"/>
    <x v="0"/>
    <x v="0"/>
    <s v="red"/>
    <s v="triangle"/>
    <x v="0"/>
    <s v="triangle"/>
    <x v="0"/>
    <s v="square"/>
    <x v="0"/>
    <s v="triangle"/>
    <x v="0"/>
    <s v="square"/>
  </r>
  <r>
    <x v="0"/>
    <s v="Critical"/>
    <s v="CR42"/>
    <s v="she/her 2"/>
    <s v="he/him 1"/>
    <x v="0"/>
    <s v="they/them 1"/>
    <s v="they/them 2"/>
    <s v="he/him 2"/>
    <s v="she/her 1"/>
    <s v="second"/>
    <s v="she"/>
    <x v="1"/>
    <s v="triangle"/>
    <s v="she is standing in a yellow triangle"/>
    <x v="1"/>
    <x v="1"/>
    <s v="yellow"/>
    <s v="square"/>
    <x v="1"/>
    <s v="square"/>
    <x v="1"/>
    <s v="triangle"/>
    <x v="1"/>
    <s v="square"/>
    <x v="1"/>
    <s v="triangle"/>
  </r>
  <r>
    <x v="0"/>
    <s v="Critical"/>
    <s v="CR43"/>
    <s v="she/her 2"/>
    <s v="he/him 1"/>
    <x v="0"/>
    <s v="they/them 1"/>
    <s v="they/them 2"/>
    <s v="he/him 2"/>
    <s v="she/her 1"/>
    <s v="first"/>
    <s v="she"/>
    <x v="2"/>
    <s v="square"/>
    <s v="she is standing in a green square"/>
    <x v="2"/>
    <x v="0"/>
    <s v="green"/>
    <s v="triangle"/>
    <x v="2"/>
    <s v="triangle"/>
    <x v="2"/>
    <s v="square"/>
    <x v="2"/>
    <s v="triangle"/>
    <x v="2"/>
    <s v="square"/>
  </r>
  <r>
    <x v="0"/>
    <s v="Critical"/>
    <s v="CR44"/>
    <s v="she/her 2"/>
    <s v="he/him 1"/>
    <x v="0"/>
    <s v="they/them 1"/>
    <s v="they/them 2"/>
    <s v="he/him 2"/>
    <s v="she/her 1"/>
    <s v="second"/>
    <s v="she"/>
    <x v="3"/>
    <s v="triangle"/>
    <s v="she is standing in a blue triangle"/>
    <x v="3"/>
    <x v="1"/>
    <s v="blue"/>
    <s v="square"/>
    <x v="3"/>
    <s v="square"/>
    <x v="3"/>
    <s v="triangle"/>
    <x v="3"/>
    <s v="square"/>
    <x v="3"/>
    <s v="triangle"/>
  </r>
  <r>
    <x v="0"/>
    <s v="Critical"/>
    <s v="CR45"/>
    <s v="she/her 2"/>
    <s v="he/him 2"/>
    <x v="0"/>
    <s v="they/them 1"/>
    <s v="they/them 2"/>
    <s v="he/him 1"/>
    <s v="she/her 1"/>
    <s v="first"/>
    <s v="she"/>
    <x v="1"/>
    <s v="square"/>
    <s v="she is standing in a yellow square"/>
    <x v="1"/>
    <x v="0"/>
    <s v="yellow"/>
    <s v="triangle"/>
    <x v="1"/>
    <s v="triangle"/>
    <x v="1"/>
    <s v="square"/>
    <x v="1"/>
    <s v="triangle"/>
    <x v="1"/>
    <s v="square"/>
  </r>
  <r>
    <x v="0"/>
    <s v="Critical"/>
    <s v="CR46"/>
    <s v="she/her 2"/>
    <s v="he/him 2"/>
    <x v="0"/>
    <s v="they/them 1"/>
    <s v="they/them 2"/>
    <s v="he/him 1"/>
    <s v="she/her 1"/>
    <s v="second"/>
    <s v="she"/>
    <x v="0"/>
    <s v="triangle"/>
    <s v="she is standing in a red triangle"/>
    <x v="0"/>
    <x v="1"/>
    <s v="red"/>
    <s v="square"/>
    <x v="0"/>
    <s v="square"/>
    <x v="0"/>
    <s v="triangle"/>
    <x v="0"/>
    <s v="square"/>
    <x v="0"/>
    <s v="triangle"/>
  </r>
  <r>
    <x v="0"/>
    <s v="Critical"/>
    <s v="CR47"/>
    <s v="she/her 2"/>
    <s v="he/him 2"/>
    <x v="0"/>
    <s v="they/them 1"/>
    <s v="they/them 2"/>
    <s v="he/him 1"/>
    <s v="she/her 1"/>
    <s v="first"/>
    <s v="she"/>
    <x v="3"/>
    <s v="square"/>
    <s v="she is standing in a blue square"/>
    <x v="3"/>
    <x v="0"/>
    <s v="blue"/>
    <s v="triangle"/>
    <x v="3"/>
    <s v="triangle"/>
    <x v="3"/>
    <s v="square"/>
    <x v="3"/>
    <s v="triangle"/>
    <x v="3"/>
    <s v="square"/>
  </r>
  <r>
    <x v="0"/>
    <s v="Critical"/>
    <s v="CR48"/>
    <s v="she/her 2"/>
    <s v="he/him 2"/>
    <x v="0"/>
    <s v="they/them 1"/>
    <s v="they/them 2"/>
    <s v="he/him 1"/>
    <s v="she/her 1"/>
    <s v="second"/>
    <s v="she"/>
    <x v="2"/>
    <s v="triangle"/>
    <s v="she is standing in a green triangle"/>
    <x v="2"/>
    <x v="1"/>
    <s v="green"/>
    <s v="square"/>
    <x v="2"/>
    <s v="square"/>
    <x v="2"/>
    <s v="triangle"/>
    <x v="2"/>
    <s v="square"/>
    <x v="2"/>
    <s v="triangle"/>
  </r>
  <r>
    <x v="0"/>
    <s v="Critical"/>
    <s v="CR49"/>
    <s v="she/her 1"/>
    <s v="they/them 1"/>
    <x v="1"/>
    <s v="he/him 1"/>
    <s v="he/him 2"/>
    <s v="they/them 2"/>
    <s v="she/her 2"/>
    <s v="first"/>
    <s v="she"/>
    <x v="0"/>
    <s v="square"/>
    <s v="she is standing in a red square"/>
    <x v="0"/>
    <x v="0"/>
    <s v="red"/>
    <s v="triangle"/>
    <x v="0"/>
    <s v="triangle"/>
    <x v="0"/>
    <s v="square"/>
    <x v="0"/>
    <s v="triangle"/>
    <x v="0"/>
    <s v="square"/>
  </r>
  <r>
    <x v="0"/>
    <s v="Critical"/>
    <s v="CR50"/>
    <s v="she/her 1"/>
    <s v="they/them 1"/>
    <x v="1"/>
    <s v="he/him 1"/>
    <s v="he/him 2"/>
    <s v="they/them 2"/>
    <s v="she/her 2"/>
    <s v="second"/>
    <s v="she"/>
    <x v="1"/>
    <s v="triangle"/>
    <s v="she is standing in a yellow triangle"/>
    <x v="1"/>
    <x v="1"/>
    <s v="yellow"/>
    <s v="square"/>
    <x v="1"/>
    <s v="square"/>
    <x v="1"/>
    <s v="triangle"/>
    <x v="1"/>
    <s v="square"/>
    <x v="1"/>
    <s v="triangle"/>
  </r>
  <r>
    <x v="0"/>
    <s v="Critical"/>
    <s v="CR51"/>
    <s v="she/her 1"/>
    <s v="they/them 1"/>
    <x v="1"/>
    <s v="he/him 1"/>
    <s v="he/him 2"/>
    <s v="they/them 2"/>
    <s v="she/her 2"/>
    <s v="first"/>
    <s v="she"/>
    <x v="2"/>
    <s v="square"/>
    <s v="she is standing in a green square"/>
    <x v="2"/>
    <x v="0"/>
    <s v="green"/>
    <s v="triangle"/>
    <x v="2"/>
    <s v="triangle"/>
    <x v="2"/>
    <s v="square"/>
    <x v="2"/>
    <s v="triangle"/>
    <x v="2"/>
    <s v="square"/>
  </r>
  <r>
    <x v="0"/>
    <s v="Critical"/>
    <s v="CR52"/>
    <s v="she/her 1"/>
    <s v="they/them 1"/>
    <x v="1"/>
    <s v="he/him 1"/>
    <s v="he/him 2"/>
    <s v="they/them 2"/>
    <s v="she/her 2"/>
    <s v="second"/>
    <s v="she"/>
    <x v="3"/>
    <s v="triangle"/>
    <s v="she is standing in a blue triangle"/>
    <x v="3"/>
    <x v="1"/>
    <s v="blue"/>
    <s v="square"/>
    <x v="3"/>
    <s v="square"/>
    <x v="3"/>
    <s v="triangle"/>
    <x v="3"/>
    <s v="square"/>
    <x v="3"/>
    <s v="triangle"/>
  </r>
  <r>
    <x v="0"/>
    <s v="Critical"/>
    <s v="CR53"/>
    <s v="she/her 1"/>
    <s v="they/them 2"/>
    <x v="1"/>
    <s v="he/him 1"/>
    <s v="he/him 2"/>
    <s v="they/them 1"/>
    <s v="she/her 2"/>
    <s v="first"/>
    <s v="she"/>
    <x v="1"/>
    <s v="square"/>
    <s v="she is standing in a yellow square"/>
    <x v="1"/>
    <x v="0"/>
    <s v="yellow"/>
    <s v="triangle"/>
    <x v="1"/>
    <s v="triangle"/>
    <x v="1"/>
    <s v="square"/>
    <x v="1"/>
    <s v="triangle"/>
    <x v="1"/>
    <s v="square"/>
  </r>
  <r>
    <x v="0"/>
    <s v="Critical"/>
    <s v="CR54"/>
    <s v="she/her 1"/>
    <s v="they/them 2"/>
    <x v="1"/>
    <s v="he/him 1"/>
    <s v="he/him 2"/>
    <s v="they/them 1"/>
    <s v="she/her 2"/>
    <s v="second"/>
    <s v="she"/>
    <x v="0"/>
    <s v="triangle"/>
    <s v="she is standing in a red triangle"/>
    <x v="0"/>
    <x v="1"/>
    <s v="red"/>
    <s v="square"/>
    <x v="0"/>
    <s v="square"/>
    <x v="0"/>
    <s v="triangle"/>
    <x v="0"/>
    <s v="square"/>
    <x v="0"/>
    <s v="triangle"/>
  </r>
  <r>
    <x v="0"/>
    <s v="Critical"/>
    <s v="CR55"/>
    <s v="she/her 1"/>
    <s v="they/them 2"/>
    <x v="1"/>
    <s v="he/him 1"/>
    <s v="he/him 2"/>
    <s v="they/them 1"/>
    <s v="she/her 2"/>
    <s v="first"/>
    <s v="she"/>
    <x v="3"/>
    <s v="square"/>
    <s v="she is standing in a blue square"/>
    <x v="3"/>
    <x v="0"/>
    <s v="blue"/>
    <s v="triangle"/>
    <x v="3"/>
    <s v="triangle"/>
    <x v="3"/>
    <s v="square"/>
    <x v="3"/>
    <s v="triangle"/>
    <x v="3"/>
    <s v="square"/>
  </r>
  <r>
    <x v="0"/>
    <s v="Critical"/>
    <s v="CR56"/>
    <s v="she/her 1"/>
    <s v="they/them 2"/>
    <x v="1"/>
    <s v="he/him 1"/>
    <s v="he/him 2"/>
    <s v="they/them 1"/>
    <s v="she/her 2"/>
    <s v="second"/>
    <s v="she"/>
    <x v="2"/>
    <s v="triangle"/>
    <s v="she is standing in a green triangle"/>
    <x v="2"/>
    <x v="1"/>
    <s v="green"/>
    <s v="square"/>
    <x v="2"/>
    <s v="square"/>
    <x v="2"/>
    <s v="triangle"/>
    <x v="2"/>
    <s v="square"/>
    <x v="2"/>
    <s v="triangle"/>
  </r>
  <r>
    <x v="0"/>
    <s v="Critical"/>
    <s v="CR57"/>
    <s v="she/her 2"/>
    <s v="they/them 1"/>
    <x v="1"/>
    <s v="he/him 1"/>
    <s v="he/him 2"/>
    <s v="they/them 2"/>
    <s v="she/her 1"/>
    <s v="first"/>
    <s v="she"/>
    <x v="0"/>
    <s v="square"/>
    <s v="she is standing in a red square"/>
    <x v="0"/>
    <x v="0"/>
    <s v="red"/>
    <s v="triangle"/>
    <x v="0"/>
    <s v="triangle"/>
    <x v="0"/>
    <s v="square"/>
    <x v="0"/>
    <s v="triangle"/>
    <x v="0"/>
    <s v="square"/>
  </r>
  <r>
    <x v="0"/>
    <s v="Critical"/>
    <s v="CR58"/>
    <s v="she/her 2"/>
    <s v="they/them 1"/>
    <x v="1"/>
    <s v="he/him 1"/>
    <s v="he/him 2"/>
    <s v="they/them 2"/>
    <s v="she/her 1"/>
    <s v="second"/>
    <s v="she"/>
    <x v="1"/>
    <s v="triangle"/>
    <s v="she is standing in a yellow triangle"/>
    <x v="1"/>
    <x v="1"/>
    <s v="yellow"/>
    <s v="square"/>
    <x v="1"/>
    <s v="square"/>
    <x v="1"/>
    <s v="triangle"/>
    <x v="1"/>
    <s v="square"/>
    <x v="1"/>
    <s v="triangle"/>
  </r>
  <r>
    <x v="0"/>
    <s v="Critical"/>
    <s v="CR59"/>
    <s v="she/her 2"/>
    <s v="they/them 1"/>
    <x v="1"/>
    <s v="he/him 1"/>
    <s v="he/him 2"/>
    <s v="they/them 2"/>
    <s v="she/her 1"/>
    <s v="first"/>
    <s v="she"/>
    <x v="2"/>
    <s v="square"/>
    <s v="she is standing in a green square"/>
    <x v="2"/>
    <x v="0"/>
    <s v="green"/>
    <s v="triangle"/>
    <x v="2"/>
    <s v="triangle"/>
    <x v="2"/>
    <s v="square"/>
    <x v="2"/>
    <s v="triangle"/>
    <x v="2"/>
    <s v="square"/>
  </r>
  <r>
    <x v="0"/>
    <s v="Critical"/>
    <s v="CR60"/>
    <s v="she/her 2"/>
    <s v="they/them 1"/>
    <x v="1"/>
    <s v="he/him 1"/>
    <s v="he/him 2"/>
    <s v="they/them 2"/>
    <s v="she/her 1"/>
    <s v="second"/>
    <s v="she"/>
    <x v="3"/>
    <s v="triangle"/>
    <s v="she is standing in a blue triangle"/>
    <x v="3"/>
    <x v="1"/>
    <s v="blue"/>
    <s v="square"/>
    <x v="3"/>
    <s v="square"/>
    <x v="3"/>
    <s v="triangle"/>
    <x v="3"/>
    <s v="square"/>
    <x v="3"/>
    <s v="triangle"/>
  </r>
  <r>
    <x v="0"/>
    <s v="Critical"/>
    <s v="CR61"/>
    <s v="she/her 2"/>
    <s v="they/them 2"/>
    <x v="1"/>
    <s v="he/him 1"/>
    <s v="he/him 2"/>
    <s v="they/them 1"/>
    <s v="she/her 1"/>
    <s v="first"/>
    <s v="she"/>
    <x v="1"/>
    <s v="square"/>
    <s v="she is standing in a yellow square"/>
    <x v="1"/>
    <x v="0"/>
    <s v="yellow"/>
    <s v="triangle"/>
    <x v="1"/>
    <s v="triangle"/>
    <x v="1"/>
    <s v="square"/>
    <x v="1"/>
    <s v="triangle"/>
    <x v="1"/>
    <s v="square"/>
  </r>
  <r>
    <x v="0"/>
    <s v="Critical"/>
    <s v="CR62"/>
    <s v="she/her 2"/>
    <s v="they/them 2"/>
    <x v="1"/>
    <s v="he/him 1"/>
    <s v="he/him 2"/>
    <s v="they/them 1"/>
    <s v="she/her 1"/>
    <s v="second"/>
    <s v="she"/>
    <x v="0"/>
    <s v="triangle"/>
    <s v="she is standing in a red triangle"/>
    <x v="0"/>
    <x v="1"/>
    <s v="red"/>
    <s v="square"/>
    <x v="0"/>
    <s v="square"/>
    <x v="0"/>
    <s v="triangle"/>
    <x v="0"/>
    <s v="square"/>
    <x v="0"/>
    <s v="triangle"/>
  </r>
  <r>
    <x v="0"/>
    <s v="Critical"/>
    <s v="CR63"/>
    <s v="she/her 2"/>
    <s v="they/them 2"/>
    <x v="1"/>
    <s v="he/him 1"/>
    <s v="he/him 2"/>
    <s v="they/them 1"/>
    <s v="she/her 1"/>
    <s v="first"/>
    <s v="she"/>
    <x v="3"/>
    <s v="square"/>
    <s v="she is standing in a blue square"/>
    <x v="3"/>
    <x v="0"/>
    <s v="blue"/>
    <s v="triangle"/>
    <x v="3"/>
    <s v="triangle"/>
    <x v="3"/>
    <s v="square"/>
    <x v="3"/>
    <s v="triangle"/>
    <x v="3"/>
    <s v="square"/>
  </r>
  <r>
    <x v="0"/>
    <s v="Critical"/>
    <s v="CR64"/>
    <s v="she/her 2"/>
    <s v="they/them 2"/>
    <x v="1"/>
    <s v="he/him 1"/>
    <s v="he/him 2"/>
    <s v="they/them 1"/>
    <s v="she/her 1"/>
    <s v="second"/>
    <s v="she"/>
    <x v="2"/>
    <s v="triangle"/>
    <s v="she is standing in a green triangle"/>
    <x v="2"/>
    <x v="1"/>
    <s v="green"/>
    <s v="square"/>
    <x v="2"/>
    <s v="square"/>
    <x v="2"/>
    <s v="triangle"/>
    <x v="2"/>
    <s v="square"/>
    <x v="2"/>
    <s v="triangle"/>
  </r>
  <r>
    <x v="0"/>
    <s v="Critical"/>
    <s v="CR65"/>
    <s v="they/them 1"/>
    <s v="he/him 1"/>
    <x v="2"/>
    <s v="she/her 1"/>
    <s v="she/her 2"/>
    <s v="he/him 2"/>
    <s v="they/them 2"/>
    <s v="first"/>
    <s v="they"/>
    <x v="0"/>
    <s v="square"/>
    <s v="they are standing in a red square"/>
    <x v="0"/>
    <x v="0"/>
    <s v="red"/>
    <s v="triangle"/>
    <x v="0"/>
    <s v="triangle"/>
    <x v="0"/>
    <s v="square"/>
    <x v="0"/>
    <s v="triangle"/>
    <x v="0"/>
    <s v="square"/>
  </r>
  <r>
    <x v="0"/>
    <s v="Critical"/>
    <s v="CR66"/>
    <s v="they/them 1"/>
    <s v="he/him 1"/>
    <x v="2"/>
    <s v="she/her 1"/>
    <s v="she/her 2"/>
    <s v="he/him 2"/>
    <s v="they/them 2"/>
    <s v="second"/>
    <s v="they"/>
    <x v="1"/>
    <s v="triangle"/>
    <s v="they are standing in a yellow triangle"/>
    <x v="1"/>
    <x v="1"/>
    <s v="yellow"/>
    <s v="square"/>
    <x v="1"/>
    <s v="square"/>
    <x v="1"/>
    <s v="triangle"/>
    <x v="1"/>
    <s v="square"/>
    <x v="1"/>
    <s v="triangle"/>
  </r>
  <r>
    <x v="0"/>
    <s v="Critical"/>
    <s v="CR67"/>
    <s v="they/them 1"/>
    <s v="he/him 1"/>
    <x v="2"/>
    <s v="she/her 1"/>
    <s v="she/her 2"/>
    <s v="he/him 2"/>
    <s v="they/them 2"/>
    <s v="first"/>
    <s v="they"/>
    <x v="2"/>
    <s v="square"/>
    <s v="they are standing in a green square"/>
    <x v="2"/>
    <x v="0"/>
    <s v="green"/>
    <s v="triangle"/>
    <x v="2"/>
    <s v="triangle"/>
    <x v="2"/>
    <s v="square"/>
    <x v="2"/>
    <s v="triangle"/>
    <x v="2"/>
    <s v="square"/>
  </r>
  <r>
    <x v="0"/>
    <s v="Critical"/>
    <s v="CR68"/>
    <s v="they/them 1"/>
    <s v="he/him 1"/>
    <x v="2"/>
    <s v="she/her 1"/>
    <s v="she/her 2"/>
    <s v="he/him 2"/>
    <s v="they/them 2"/>
    <s v="second"/>
    <s v="they"/>
    <x v="3"/>
    <s v="triangle"/>
    <s v="they are standing in a blue triangle"/>
    <x v="3"/>
    <x v="1"/>
    <s v="blue"/>
    <s v="square"/>
    <x v="3"/>
    <s v="square"/>
    <x v="3"/>
    <s v="triangle"/>
    <x v="3"/>
    <s v="square"/>
    <x v="3"/>
    <s v="triangle"/>
  </r>
  <r>
    <x v="0"/>
    <s v="Critical"/>
    <s v="CR69"/>
    <s v="they/them 1"/>
    <s v="he/him 2"/>
    <x v="2"/>
    <s v="she/her 1"/>
    <s v="she/her 2"/>
    <s v="he/him 1"/>
    <s v="they/them 2"/>
    <s v="first"/>
    <s v="they"/>
    <x v="1"/>
    <s v="square"/>
    <s v="they are standing in a yellow square"/>
    <x v="1"/>
    <x v="0"/>
    <s v="yellow"/>
    <s v="triangle"/>
    <x v="1"/>
    <s v="triangle"/>
    <x v="1"/>
    <s v="square"/>
    <x v="1"/>
    <s v="triangle"/>
    <x v="1"/>
    <s v="square"/>
  </r>
  <r>
    <x v="0"/>
    <s v="Critical"/>
    <s v="CR70"/>
    <s v="they/them 1"/>
    <s v="he/him 2"/>
    <x v="2"/>
    <s v="she/her 1"/>
    <s v="she/her 2"/>
    <s v="he/him 1"/>
    <s v="they/them 2"/>
    <s v="second"/>
    <s v="they"/>
    <x v="0"/>
    <s v="triangle"/>
    <s v="they are standing in a red triangle"/>
    <x v="0"/>
    <x v="1"/>
    <s v="red"/>
    <s v="square"/>
    <x v="0"/>
    <s v="square"/>
    <x v="0"/>
    <s v="triangle"/>
    <x v="0"/>
    <s v="square"/>
    <x v="0"/>
    <s v="triangle"/>
  </r>
  <r>
    <x v="0"/>
    <s v="Critical"/>
    <s v="CR71"/>
    <s v="they/them 1"/>
    <s v="he/him 2"/>
    <x v="2"/>
    <s v="she/her 1"/>
    <s v="she/her 2"/>
    <s v="he/him 1"/>
    <s v="they/them 2"/>
    <s v="first"/>
    <s v="they"/>
    <x v="3"/>
    <s v="square"/>
    <s v="they are standing in a blue square"/>
    <x v="3"/>
    <x v="0"/>
    <s v="blue"/>
    <s v="triangle"/>
    <x v="3"/>
    <s v="triangle"/>
    <x v="3"/>
    <s v="square"/>
    <x v="3"/>
    <s v="triangle"/>
    <x v="3"/>
    <s v="square"/>
  </r>
  <r>
    <x v="0"/>
    <s v="Critical"/>
    <s v="CR72"/>
    <s v="they/them 1"/>
    <s v="he/him 2"/>
    <x v="2"/>
    <s v="she/her 1"/>
    <s v="she/her 2"/>
    <s v="he/him 1"/>
    <s v="they/them 2"/>
    <s v="second"/>
    <s v="they"/>
    <x v="2"/>
    <s v="triangle"/>
    <s v="they are standing in a green triangle"/>
    <x v="2"/>
    <x v="1"/>
    <s v="green"/>
    <s v="square"/>
    <x v="2"/>
    <s v="square"/>
    <x v="2"/>
    <s v="triangle"/>
    <x v="2"/>
    <s v="square"/>
    <x v="2"/>
    <s v="triangle"/>
  </r>
  <r>
    <x v="0"/>
    <s v="Critical"/>
    <s v="CR73"/>
    <s v="they/them 2"/>
    <s v="he/him 1"/>
    <x v="2"/>
    <s v="she/her 1"/>
    <s v="she/her 2"/>
    <s v="he/him 2"/>
    <s v="they/them 1"/>
    <s v="first"/>
    <s v="they"/>
    <x v="0"/>
    <s v="square"/>
    <s v="they are standing in a red square"/>
    <x v="0"/>
    <x v="0"/>
    <s v="red"/>
    <s v="triangle"/>
    <x v="0"/>
    <s v="triangle"/>
    <x v="0"/>
    <s v="square"/>
    <x v="0"/>
    <s v="triangle"/>
    <x v="0"/>
    <s v="square"/>
  </r>
  <r>
    <x v="0"/>
    <s v="Critical"/>
    <s v="CR74"/>
    <s v="they/them 2"/>
    <s v="he/him 1"/>
    <x v="2"/>
    <s v="she/her 1"/>
    <s v="she/her 2"/>
    <s v="he/him 2"/>
    <s v="they/them 1"/>
    <s v="second"/>
    <s v="they"/>
    <x v="1"/>
    <s v="triangle"/>
    <s v="they are standing in a yellow triangle"/>
    <x v="1"/>
    <x v="1"/>
    <s v="yellow"/>
    <s v="square"/>
    <x v="1"/>
    <s v="square"/>
    <x v="1"/>
    <s v="triangle"/>
    <x v="1"/>
    <s v="square"/>
    <x v="1"/>
    <s v="triangle"/>
  </r>
  <r>
    <x v="0"/>
    <s v="Critical"/>
    <s v="CR75"/>
    <s v="they/them 2"/>
    <s v="he/him 1"/>
    <x v="2"/>
    <s v="she/her 1"/>
    <s v="she/her 2"/>
    <s v="he/him 2"/>
    <s v="they/them 1"/>
    <s v="first"/>
    <s v="they"/>
    <x v="2"/>
    <s v="square"/>
    <s v="they are standing in a green square"/>
    <x v="2"/>
    <x v="0"/>
    <s v="green"/>
    <s v="triangle"/>
    <x v="2"/>
    <s v="triangle"/>
    <x v="2"/>
    <s v="square"/>
    <x v="2"/>
    <s v="triangle"/>
    <x v="2"/>
    <s v="square"/>
  </r>
  <r>
    <x v="0"/>
    <s v="Critical"/>
    <s v="CR76"/>
    <s v="they/them 2"/>
    <s v="he/him 1"/>
    <x v="2"/>
    <s v="she/her 1"/>
    <s v="she/her 2"/>
    <s v="he/him 2"/>
    <s v="they/them 1"/>
    <s v="second"/>
    <s v="they"/>
    <x v="3"/>
    <s v="triangle"/>
    <s v="they are standing in a blue triangle"/>
    <x v="3"/>
    <x v="1"/>
    <s v="blue"/>
    <s v="square"/>
    <x v="3"/>
    <s v="square"/>
    <x v="3"/>
    <s v="triangle"/>
    <x v="3"/>
    <s v="square"/>
    <x v="3"/>
    <s v="triangle"/>
  </r>
  <r>
    <x v="0"/>
    <s v="Critical"/>
    <s v="CR77"/>
    <s v="they/them 2"/>
    <s v="he/him 2"/>
    <x v="2"/>
    <s v="she/her 1"/>
    <s v="she/her 2"/>
    <s v="he/him 1"/>
    <s v="they/them 1"/>
    <s v="first"/>
    <s v="they"/>
    <x v="1"/>
    <s v="square"/>
    <s v="they are standing in a yellow square"/>
    <x v="1"/>
    <x v="0"/>
    <s v="yellow"/>
    <s v="triangle"/>
    <x v="1"/>
    <s v="triangle"/>
    <x v="1"/>
    <s v="square"/>
    <x v="1"/>
    <s v="triangle"/>
    <x v="1"/>
    <s v="square"/>
  </r>
  <r>
    <x v="0"/>
    <s v="Critical"/>
    <s v="CR78"/>
    <s v="they/them 2"/>
    <s v="he/him 2"/>
    <x v="2"/>
    <s v="she/her 1"/>
    <s v="she/her 2"/>
    <s v="he/him 1"/>
    <s v="they/them 1"/>
    <s v="second"/>
    <s v="they"/>
    <x v="0"/>
    <s v="triangle"/>
    <s v="they are standing in a red triangle"/>
    <x v="0"/>
    <x v="1"/>
    <s v="red"/>
    <s v="square"/>
    <x v="0"/>
    <s v="square"/>
    <x v="0"/>
    <s v="triangle"/>
    <x v="0"/>
    <s v="square"/>
    <x v="0"/>
    <s v="triangle"/>
  </r>
  <r>
    <x v="0"/>
    <s v="Critical"/>
    <s v="CR79"/>
    <s v="they/them 2"/>
    <s v="he/him 2"/>
    <x v="2"/>
    <s v="she/her 1"/>
    <s v="she/her 2"/>
    <s v="he/him 1"/>
    <s v="they/them 1"/>
    <s v="first"/>
    <s v="they"/>
    <x v="3"/>
    <s v="square"/>
    <s v="they are standing in a blue square"/>
    <x v="3"/>
    <x v="0"/>
    <s v="blue"/>
    <s v="triangle"/>
    <x v="3"/>
    <s v="triangle"/>
    <x v="3"/>
    <s v="square"/>
    <x v="3"/>
    <s v="triangle"/>
    <x v="3"/>
    <s v="square"/>
  </r>
  <r>
    <x v="0"/>
    <s v="Critical"/>
    <s v="CR80"/>
    <s v="they/them 2"/>
    <s v="he/him 2"/>
    <x v="2"/>
    <s v="she/her 1"/>
    <s v="she/her 2"/>
    <s v="he/him 1"/>
    <s v="they/them 1"/>
    <s v="second"/>
    <s v="they"/>
    <x v="2"/>
    <s v="triangle"/>
    <s v="they are standing in a green triangle"/>
    <x v="2"/>
    <x v="1"/>
    <s v="green"/>
    <s v="square"/>
    <x v="2"/>
    <s v="square"/>
    <x v="2"/>
    <s v="triangle"/>
    <x v="2"/>
    <s v="square"/>
    <x v="2"/>
    <s v="triangle"/>
  </r>
  <r>
    <x v="0"/>
    <s v="Critical"/>
    <s v="CR81"/>
    <s v="they/them 1"/>
    <s v="she/her 1"/>
    <x v="2"/>
    <s v="he/him 1"/>
    <s v="he/him 2"/>
    <s v="she/her 2"/>
    <s v="they/them 2"/>
    <s v="first"/>
    <s v="they"/>
    <x v="0"/>
    <s v="square"/>
    <s v="they are standing in a red square"/>
    <x v="0"/>
    <x v="0"/>
    <s v="red"/>
    <s v="triangle"/>
    <x v="0"/>
    <s v="triangle"/>
    <x v="0"/>
    <s v="square"/>
    <x v="0"/>
    <s v="triangle"/>
    <x v="0"/>
    <s v="square"/>
  </r>
  <r>
    <x v="0"/>
    <s v="Critical"/>
    <s v="CR82"/>
    <s v="they/them 1"/>
    <s v="she/her 1"/>
    <x v="2"/>
    <s v="he/him 1"/>
    <s v="he/him 2"/>
    <s v="she/her 2"/>
    <s v="they/them 2"/>
    <s v="second"/>
    <s v="they"/>
    <x v="1"/>
    <s v="triangle"/>
    <s v="they are standing in a yellow triangle"/>
    <x v="1"/>
    <x v="1"/>
    <s v="yellow"/>
    <s v="square"/>
    <x v="1"/>
    <s v="square"/>
    <x v="1"/>
    <s v="triangle"/>
    <x v="1"/>
    <s v="square"/>
    <x v="1"/>
    <s v="triangle"/>
  </r>
  <r>
    <x v="0"/>
    <s v="Critical"/>
    <s v="CR83"/>
    <s v="they/them 1"/>
    <s v="she/her 1"/>
    <x v="2"/>
    <s v="he/him 1"/>
    <s v="he/him 2"/>
    <s v="she/her 2"/>
    <s v="they/them 2"/>
    <s v="first"/>
    <s v="they"/>
    <x v="2"/>
    <s v="square"/>
    <s v="they are standing in a green square"/>
    <x v="2"/>
    <x v="0"/>
    <s v="green"/>
    <s v="triangle"/>
    <x v="2"/>
    <s v="triangle"/>
    <x v="2"/>
    <s v="square"/>
    <x v="2"/>
    <s v="triangle"/>
    <x v="2"/>
    <s v="square"/>
  </r>
  <r>
    <x v="0"/>
    <s v="Critical"/>
    <s v="CR84"/>
    <s v="they/them 1"/>
    <s v="she/her 1"/>
    <x v="2"/>
    <s v="he/him 1"/>
    <s v="he/him 2"/>
    <s v="she/her 2"/>
    <s v="they/them 2"/>
    <s v="second"/>
    <s v="they"/>
    <x v="3"/>
    <s v="triangle"/>
    <s v="they are standing in a blue triangle"/>
    <x v="3"/>
    <x v="1"/>
    <s v="blue"/>
    <s v="square"/>
    <x v="3"/>
    <s v="square"/>
    <x v="3"/>
    <s v="triangle"/>
    <x v="3"/>
    <s v="square"/>
    <x v="3"/>
    <s v="triangle"/>
  </r>
  <r>
    <x v="0"/>
    <s v="Critical"/>
    <s v="CR85"/>
    <s v="they/them 1"/>
    <s v="she/her 2"/>
    <x v="2"/>
    <s v="he/him 1"/>
    <s v="he/him 2"/>
    <s v="she/her 1"/>
    <s v="they/them 2"/>
    <s v="first"/>
    <s v="they"/>
    <x v="1"/>
    <s v="square"/>
    <s v="they are standing in a yellow square"/>
    <x v="1"/>
    <x v="0"/>
    <s v="yellow"/>
    <s v="triangle"/>
    <x v="1"/>
    <s v="triangle"/>
    <x v="1"/>
    <s v="square"/>
    <x v="1"/>
    <s v="triangle"/>
    <x v="1"/>
    <s v="square"/>
  </r>
  <r>
    <x v="0"/>
    <s v="Critical"/>
    <s v="CR86"/>
    <s v="they/them 1"/>
    <s v="she/her 2"/>
    <x v="2"/>
    <s v="he/him 1"/>
    <s v="he/him 2"/>
    <s v="she/her 1"/>
    <s v="they/them 2"/>
    <s v="second"/>
    <s v="they"/>
    <x v="0"/>
    <s v="triangle"/>
    <s v="they are standing in a red triangle"/>
    <x v="0"/>
    <x v="1"/>
    <s v="red"/>
    <s v="square"/>
    <x v="0"/>
    <s v="square"/>
    <x v="0"/>
    <s v="triangle"/>
    <x v="0"/>
    <s v="square"/>
    <x v="0"/>
    <s v="triangle"/>
  </r>
  <r>
    <x v="0"/>
    <s v="Critical"/>
    <s v="CR87"/>
    <s v="they/them 1"/>
    <s v="she/her 2"/>
    <x v="2"/>
    <s v="he/him 1"/>
    <s v="he/him 2"/>
    <s v="she/her 1"/>
    <s v="they/them 2"/>
    <s v="first"/>
    <s v="they"/>
    <x v="3"/>
    <s v="square"/>
    <s v="they are standing in a blue square"/>
    <x v="3"/>
    <x v="0"/>
    <s v="blue"/>
    <s v="triangle"/>
    <x v="3"/>
    <s v="triangle"/>
    <x v="3"/>
    <s v="square"/>
    <x v="3"/>
    <s v="triangle"/>
    <x v="3"/>
    <s v="square"/>
  </r>
  <r>
    <x v="0"/>
    <s v="Critical"/>
    <s v="CR88"/>
    <s v="they/them 1"/>
    <s v="she/her 2"/>
    <x v="2"/>
    <s v="he/him 1"/>
    <s v="he/him 2"/>
    <s v="she/her 1"/>
    <s v="they/them 2"/>
    <s v="second"/>
    <s v="they"/>
    <x v="2"/>
    <s v="triangle"/>
    <s v="they are standing in a green triangle"/>
    <x v="2"/>
    <x v="1"/>
    <s v="green"/>
    <s v="square"/>
    <x v="2"/>
    <s v="square"/>
    <x v="2"/>
    <s v="triangle"/>
    <x v="2"/>
    <s v="square"/>
    <x v="2"/>
    <s v="triangle"/>
  </r>
  <r>
    <x v="0"/>
    <s v="Critical"/>
    <s v="CR89"/>
    <s v="they/them 2"/>
    <s v="she/her 1"/>
    <x v="2"/>
    <s v="he/him 1"/>
    <s v="he/him 2"/>
    <s v="she/her 2"/>
    <s v="they/them 1"/>
    <s v="first"/>
    <s v="they"/>
    <x v="0"/>
    <s v="square"/>
    <s v="they are standing in a red square"/>
    <x v="0"/>
    <x v="0"/>
    <s v="red"/>
    <s v="triangle"/>
    <x v="0"/>
    <s v="triangle"/>
    <x v="0"/>
    <s v="square"/>
    <x v="0"/>
    <s v="triangle"/>
    <x v="0"/>
    <s v="square"/>
  </r>
  <r>
    <x v="0"/>
    <s v="Critical"/>
    <s v="CR90"/>
    <s v="they/them 2"/>
    <s v="she/her 1"/>
    <x v="2"/>
    <s v="he/him 1"/>
    <s v="he/him 2"/>
    <s v="she/her 2"/>
    <s v="they/them 1"/>
    <s v="second"/>
    <s v="they"/>
    <x v="1"/>
    <s v="triangle"/>
    <s v="they are standing in a yellow triangle"/>
    <x v="1"/>
    <x v="1"/>
    <s v="yellow"/>
    <s v="square"/>
    <x v="1"/>
    <s v="square"/>
    <x v="1"/>
    <s v="triangle"/>
    <x v="1"/>
    <s v="square"/>
    <x v="1"/>
    <s v="triangle"/>
  </r>
  <r>
    <x v="0"/>
    <s v="Critical"/>
    <s v="CR91"/>
    <s v="they/them 2"/>
    <s v="she/her 1"/>
    <x v="2"/>
    <s v="he/him 1"/>
    <s v="he/him 2"/>
    <s v="she/her 2"/>
    <s v="they/them 1"/>
    <s v="first"/>
    <s v="they"/>
    <x v="2"/>
    <s v="square"/>
    <s v="they are standing in a green square"/>
    <x v="2"/>
    <x v="0"/>
    <s v="green"/>
    <s v="triangle"/>
    <x v="2"/>
    <s v="triangle"/>
    <x v="2"/>
    <s v="square"/>
    <x v="2"/>
    <s v="triangle"/>
    <x v="2"/>
    <s v="square"/>
  </r>
  <r>
    <x v="0"/>
    <s v="Critical"/>
    <s v="CR92"/>
    <s v="they/them 2"/>
    <s v="she/her 1"/>
    <x v="2"/>
    <s v="he/him 1"/>
    <s v="he/him 2"/>
    <s v="she/her 2"/>
    <s v="they/them 1"/>
    <s v="second"/>
    <s v="they"/>
    <x v="3"/>
    <s v="triangle"/>
    <s v="they are standing in a blue triangle"/>
    <x v="3"/>
    <x v="1"/>
    <s v="blue"/>
    <s v="square"/>
    <x v="3"/>
    <s v="square"/>
    <x v="3"/>
    <s v="triangle"/>
    <x v="3"/>
    <s v="square"/>
    <x v="3"/>
    <s v="triangle"/>
  </r>
  <r>
    <x v="0"/>
    <s v="Critical"/>
    <s v="CR93"/>
    <s v="they/them 2"/>
    <s v="she/her 2"/>
    <x v="2"/>
    <s v="he/him 1"/>
    <s v="he/him 2"/>
    <s v="she/her 1"/>
    <s v="they/them 1"/>
    <s v="first"/>
    <s v="they"/>
    <x v="1"/>
    <s v="square"/>
    <s v="they are standing in a yellow square"/>
    <x v="1"/>
    <x v="0"/>
    <s v="yellow"/>
    <s v="triangle"/>
    <x v="1"/>
    <s v="triangle"/>
    <x v="1"/>
    <s v="square"/>
    <x v="1"/>
    <s v="triangle"/>
    <x v="1"/>
    <s v="square"/>
  </r>
  <r>
    <x v="0"/>
    <s v="Critical"/>
    <s v="CR94"/>
    <s v="they/them 2"/>
    <s v="she/her 2"/>
    <x v="2"/>
    <s v="he/him 1"/>
    <s v="he/him 2"/>
    <s v="she/her 1"/>
    <s v="they/them 1"/>
    <s v="second"/>
    <s v="they"/>
    <x v="0"/>
    <s v="triangle"/>
    <s v="they are standing in a red triangle"/>
    <x v="0"/>
    <x v="1"/>
    <s v="red"/>
    <s v="square"/>
    <x v="0"/>
    <s v="square"/>
    <x v="0"/>
    <s v="triangle"/>
    <x v="0"/>
    <s v="square"/>
    <x v="0"/>
    <s v="triangle"/>
  </r>
  <r>
    <x v="0"/>
    <s v="Critical"/>
    <s v="CR95"/>
    <s v="they/them 2"/>
    <s v="she/her 2"/>
    <x v="2"/>
    <s v="he/him 1"/>
    <s v="he/him 2"/>
    <s v="she/her 1"/>
    <s v="they/them 1"/>
    <s v="first"/>
    <s v="they"/>
    <x v="3"/>
    <s v="square"/>
    <s v="they are standing in a blue square"/>
    <x v="3"/>
    <x v="0"/>
    <s v="blue"/>
    <s v="triangle"/>
    <x v="3"/>
    <s v="triangle"/>
    <x v="3"/>
    <s v="square"/>
    <x v="3"/>
    <s v="triangle"/>
    <x v="3"/>
    <s v="square"/>
  </r>
  <r>
    <x v="0"/>
    <s v="Critical"/>
    <s v="CR96"/>
    <s v="they/them 2"/>
    <s v="she/her 2"/>
    <x v="2"/>
    <s v="he/him 1"/>
    <s v="he/him 2"/>
    <s v="she/her 1"/>
    <s v="they/them 1"/>
    <s v="second"/>
    <s v="they"/>
    <x v="2"/>
    <s v="triangle"/>
    <s v="they are standing in a green triangle"/>
    <x v="2"/>
    <x v="1"/>
    <s v="green"/>
    <s v="square"/>
    <x v="2"/>
    <s v="square"/>
    <x v="2"/>
    <s v="triangle"/>
    <x v="2"/>
    <s v="square"/>
    <x v="2"/>
    <s v="triangle"/>
  </r>
  <r>
    <x v="1"/>
    <s v="Other"/>
    <s v="FD01"/>
    <s v="he/him 1"/>
    <s v="they/them 1"/>
    <x v="1"/>
    <s v="he/him 2"/>
    <s v="she/her 1"/>
    <s v="she/her 2"/>
    <s v="they/them 2"/>
    <s v="first"/>
    <s v="he"/>
    <x v="1"/>
    <s v="triangle"/>
    <s v="he is standing in a yellow triangle"/>
    <x v="3"/>
    <x v="0"/>
    <s v="blue"/>
    <s v="triangle"/>
    <x v="1"/>
    <s v="square"/>
    <x v="1"/>
    <s v="triangle"/>
    <x v="0"/>
    <s v="square"/>
    <x v="0"/>
    <s v="triangle"/>
  </r>
  <r>
    <x v="1"/>
    <s v="Other"/>
    <s v="FD02"/>
    <s v="he/him 1"/>
    <s v="they/them 2"/>
    <x v="1"/>
    <s v="he/him 2"/>
    <s v="she/her 1"/>
    <s v="she/her 2"/>
    <s v="they/them 1"/>
    <s v="second"/>
    <s v="he"/>
    <x v="0"/>
    <s v="square"/>
    <s v="he is standing in a red square"/>
    <x v="2"/>
    <x v="1"/>
    <s v="green"/>
    <s v="square"/>
    <x v="0"/>
    <s v="triangle"/>
    <x v="0"/>
    <s v="square"/>
    <x v="1"/>
    <s v="triangle"/>
    <x v="1"/>
    <s v="square"/>
  </r>
  <r>
    <x v="1"/>
    <s v="Other"/>
    <s v="FD03"/>
    <s v="he/him 2"/>
    <s v="she/her 1"/>
    <x v="0"/>
    <s v="he/him 1"/>
    <s v="she/her 2"/>
    <s v="they/them 1"/>
    <s v="they/them 2"/>
    <s v="first"/>
    <s v="he"/>
    <x v="3"/>
    <s v="triangle"/>
    <s v="he is standing in a blue triangle"/>
    <x v="2"/>
    <x v="0"/>
    <s v="green"/>
    <s v="triangle"/>
    <x v="1"/>
    <s v="square"/>
    <x v="1"/>
    <s v="triangle"/>
    <x v="3"/>
    <s v="square"/>
    <x v="3"/>
    <s v="triangle"/>
  </r>
  <r>
    <x v="1"/>
    <s v="Other"/>
    <s v="FD04"/>
    <s v="he/him 2"/>
    <s v="they/them 2"/>
    <x v="1"/>
    <s v="he/him 1"/>
    <s v="she/her 1"/>
    <s v="she/her 2"/>
    <s v="they/them 1"/>
    <s v="second"/>
    <s v="he"/>
    <x v="2"/>
    <s v="square"/>
    <s v="he is standing in a green square"/>
    <x v="3"/>
    <x v="1"/>
    <s v="blue"/>
    <s v="square"/>
    <x v="1"/>
    <s v="triangle"/>
    <x v="1"/>
    <s v="square"/>
    <x v="3"/>
    <s v="triangle"/>
    <x v="3"/>
    <s v="square"/>
  </r>
  <r>
    <x v="1"/>
    <s v="Other"/>
    <s v="FD05"/>
    <s v="she/her 1"/>
    <s v="they/them 1"/>
    <x v="1"/>
    <s v="he/him 1"/>
    <s v="he/him 2"/>
    <s v="she/her 2"/>
    <s v="they/them 2"/>
    <s v="first"/>
    <s v="she"/>
    <x v="3"/>
    <s v="triangle"/>
    <s v="she is standing in a blue triangle"/>
    <x v="0"/>
    <x v="0"/>
    <s v="red"/>
    <s v="triangle"/>
    <x v="0"/>
    <s v="square"/>
    <x v="0"/>
    <s v="triangle"/>
    <x v="0"/>
    <s v="square"/>
    <x v="0"/>
    <s v="triangle"/>
  </r>
  <r>
    <x v="1"/>
    <s v="Other"/>
    <s v="FD06"/>
    <s v="she/her 1"/>
    <s v="they/them 2"/>
    <x v="1"/>
    <s v="he/him 1"/>
    <s v="he/him 2"/>
    <s v="she/her 2"/>
    <s v="they/them 1"/>
    <s v="second"/>
    <s v="she"/>
    <x v="2"/>
    <s v="square"/>
    <s v="she is standing in a green square"/>
    <x v="1"/>
    <x v="1"/>
    <s v="yellow"/>
    <s v="square"/>
    <x v="1"/>
    <s v="triangle"/>
    <x v="1"/>
    <s v="square"/>
    <x v="1"/>
    <s v="triangle"/>
    <x v="1"/>
    <s v="square"/>
  </r>
  <r>
    <x v="1"/>
    <s v="Other"/>
    <s v="FD07"/>
    <s v="she/her 2"/>
    <s v="they/them 2"/>
    <x v="1"/>
    <s v="he/him 1"/>
    <s v="he/him 2"/>
    <s v="she/her 1"/>
    <s v="they/them 1"/>
    <s v="first"/>
    <s v="she"/>
    <x v="0"/>
    <s v="triangle"/>
    <s v="she is standing in a red triangle"/>
    <x v="1"/>
    <x v="0"/>
    <s v="yellow"/>
    <s v="triangle"/>
    <x v="3"/>
    <s v="square"/>
    <x v="3"/>
    <s v="triangle"/>
    <x v="1"/>
    <s v="square"/>
    <x v="1"/>
    <s v="triangle"/>
  </r>
  <r>
    <x v="1"/>
    <s v="Other"/>
    <s v="FD08"/>
    <s v="she/her 2"/>
    <s v="they/them 1"/>
    <x v="1"/>
    <s v="he/him 1"/>
    <s v="he/him 2"/>
    <s v="she/her 1"/>
    <s v="they/them 2"/>
    <s v="second"/>
    <s v="she"/>
    <x v="1"/>
    <s v="square"/>
    <s v="she is standing in a yellow square"/>
    <x v="0"/>
    <x v="1"/>
    <s v="red"/>
    <s v="square"/>
    <x v="3"/>
    <s v="triangle"/>
    <x v="3"/>
    <s v="square"/>
    <x v="1"/>
    <s v="triangle"/>
    <x v="1"/>
    <s v="square"/>
  </r>
  <r>
    <x v="1"/>
    <s v="Other"/>
    <s v="FD09"/>
    <s v="they/them 1"/>
    <s v="she/her 2"/>
    <x v="2"/>
    <s v="he/him 1"/>
    <s v="he/him 2"/>
    <s v="she/her 1"/>
    <s v="they/them 2"/>
    <s v="first"/>
    <s v="they"/>
    <x v="1"/>
    <s v="triangle"/>
    <s v="they are standing in a yellow triangle"/>
    <x v="3"/>
    <x v="0"/>
    <s v="blue"/>
    <s v="triangle"/>
    <x v="1"/>
    <s v="square"/>
    <x v="1"/>
    <s v="triangle"/>
    <x v="0"/>
    <s v="square"/>
    <x v="0"/>
    <s v="triangle"/>
  </r>
  <r>
    <x v="1"/>
    <s v="Other"/>
    <s v="FD10"/>
    <s v="they/them 2"/>
    <s v="he/him 2"/>
    <x v="2"/>
    <s v="he/him 1"/>
    <s v="she/her 1"/>
    <s v="she/her 2"/>
    <s v="they/them 1"/>
    <s v="second"/>
    <s v="they"/>
    <x v="2"/>
    <s v="square"/>
    <s v="they are standing in a green square"/>
    <x v="0"/>
    <x v="1"/>
    <s v="red"/>
    <s v="square"/>
    <x v="0"/>
    <s v="triangle"/>
    <x v="0"/>
    <s v="square"/>
    <x v="1"/>
    <s v="triangle"/>
    <x v="1"/>
    <s v="square"/>
  </r>
  <r>
    <x v="2"/>
    <s v="Other"/>
    <s v="FP01"/>
    <s v="he/him 1"/>
    <s v="she/her 1"/>
    <x v="0"/>
    <s v="he/him 2"/>
    <s v="she/her 2"/>
    <s v="they/them 1"/>
    <s v="they/them 2"/>
    <s v="first"/>
    <s v="they"/>
    <x v="0"/>
    <s v="square"/>
    <s v="they are standing in a red square"/>
    <x v="0"/>
    <x v="0"/>
    <s v="red"/>
    <s v="triangle"/>
    <x v="0"/>
    <s v="triangle"/>
    <x v="0"/>
    <s v="square"/>
    <x v="0"/>
    <s v="triangle"/>
    <x v="0"/>
    <s v="square"/>
  </r>
  <r>
    <x v="2"/>
    <s v="Other"/>
    <s v="FP02"/>
    <s v="he/him 2"/>
    <s v="she/her 2"/>
    <x v="0"/>
    <s v="he/him 1"/>
    <s v="she/her 1"/>
    <s v="they/them 1"/>
    <s v="they/them 2"/>
    <s v="second"/>
    <s v="they"/>
    <x v="1"/>
    <s v="triangle"/>
    <s v="they are standing in a yellow triangle"/>
    <x v="1"/>
    <x v="1"/>
    <s v="yellow"/>
    <s v="square"/>
    <x v="3"/>
    <s v="square"/>
    <x v="3"/>
    <s v="triangle"/>
    <x v="1"/>
    <s v="square"/>
    <x v="1"/>
    <s v="triangle"/>
  </r>
  <r>
    <x v="2"/>
    <s v="Other"/>
    <s v="FP03"/>
    <s v="she/her 1"/>
    <s v="he/him 1"/>
    <x v="0"/>
    <s v="he/him 2"/>
    <s v="she/her 2"/>
    <s v="they/them 1"/>
    <s v="they/them 2"/>
    <s v="first"/>
    <s v="they"/>
    <x v="2"/>
    <s v="square"/>
    <s v="they are standing in a green square"/>
    <x v="2"/>
    <x v="0"/>
    <s v="green"/>
    <s v="triangle"/>
    <x v="2"/>
    <s v="triangle"/>
    <x v="2"/>
    <s v="square"/>
    <x v="2"/>
    <s v="triangle"/>
    <x v="2"/>
    <s v="square"/>
  </r>
  <r>
    <x v="2"/>
    <s v="Other"/>
    <s v="FP04"/>
    <s v="she/her 2"/>
    <s v="he/him 2"/>
    <x v="0"/>
    <s v="he/him 1"/>
    <s v="she/her 1"/>
    <s v="they/them 1"/>
    <s v="they/them 2"/>
    <s v="second"/>
    <s v="they"/>
    <x v="3"/>
    <s v="triangle"/>
    <s v="they are standing in a blue triangle"/>
    <x v="3"/>
    <x v="1"/>
    <s v="blue"/>
    <s v="square"/>
    <x v="1"/>
    <s v="square"/>
    <x v="1"/>
    <s v="triangle"/>
    <x v="3"/>
    <s v="square"/>
    <x v="3"/>
    <s v="triangle"/>
  </r>
  <r>
    <x v="2"/>
    <s v="Other"/>
    <s v="FP05"/>
    <s v="they/them 1"/>
    <s v="she/her 1"/>
    <x v="2"/>
    <s v="he/him 1"/>
    <s v="he/him 2"/>
    <s v="she/her 2"/>
    <s v="they/them 2"/>
    <s v="first"/>
    <s v="he"/>
    <x v="0"/>
    <s v="square"/>
    <s v="he is standing in a red square"/>
    <x v="0"/>
    <x v="0"/>
    <s v="red"/>
    <s v="triangle"/>
    <x v="0"/>
    <s v="triangle"/>
    <x v="0"/>
    <s v="square"/>
    <x v="1"/>
    <s v="triangle"/>
    <x v="1"/>
    <s v="square"/>
  </r>
  <r>
    <x v="2"/>
    <s v="Other"/>
    <s v="FP06"/>
    <s v="they/them 1"/>
    <s v="he/him 2"/>
    <x v="2"/>
    <s v="he/him 1"/>
    <s v="she/her 1"/>
    <s v="she/her 2"/>
    <s v="they/them 1"/>
    <s v="second"/>
    <s v="she"/>
    <x v="1"/>
    <s v="triangle"/>
    <s v="she is standing in a yellow triangle"/>
    <x v="1"/>
    <x v="1"/>
    <s v="yellow"/>
    <s v="square"/>
    <x v="3"/>
    <s v="square"/>
    <x v="3"/>
    <s v="triangle"/>
    <x v="1"/>
    <s v="square"/>
    <x v="1"/>
    <s v="triangle"/>
  </r>
  <r>
    <x v="2"/>
    <s v="Other"/>
    <s v="FP07"/>
    <s v="they/them 2"/>
    <s v="she/her 2"/>
    <x v="2"/>
    <s v="he/him 1"/>
    <s v="he/him 2"/>
    <s v="she/her 1"/>
    <s v="they/them 1"/>
    <s v="first"/>
    <s v="he"/>
    <x v="2"/>
    <s v="square"/>
    <s v="he is standing in a green square"/>
    <x v="2"/>
    <x v="0"/>
    <s v="green"/>
    <s v="triangle"/>
    <x v="2"/>
    <s v="triangle"/>
    <x v="2"/>
    <s v="square"/>
    <x v="2"/>
    <s v="triangle"/>
    <x v="2"/>
    <s v="square"/>
  </r>
  <r>
    <x v="2"/>
    <s v="Other"/>
    <s v="FP08"/>
    <s v="they/them 2"/>
    <s v="he/him 1"/>
    <x v="2"/>
    <s v="he/him 2"/>
    <s v="she/her 1"/>
    <s v="she/her 2"/>
    <s v="they/them 1"/>
    <s v="second"/>
    <s v="she"/>
    <x v="3"/>
    <s v="triangle"/>
    <s v="she is standing in a blue triangle"/>
    <x v="3"/>
    <x v="1"/>
    <s v="blue"/>
    <s v="square"/>
    <x v="1"/>
    <s v="square"/>
    <x v="1"/>
    <s v="triangle"/>
    <x v="3"/>
    <s v="square"/>
    <x v="3"/>
    <s v="triangle"/>
  </r>
  <r>
    <x v="3"/>
    <s v="Other"/>
    <s v="PR01"/>
    <s v="he/him 1"/>
    <s v="she/her 2"/>
    <x v="0"/>
    <s v="he/him 2"/>
    <s v="she/her 1"/>
    <s v="they/them 1"/>
    <s v="they/them 2"/>
    <s v="second"/>
    <s v="name"/>
    <x v="1"/>
    <s v="triangle"/>
    <s v="(NAME) is standing in a yellow triangle"/>
    <x v="1"/>
    <x v="1"/>
    <s v="yellow"/>
    <s v="square"/>
    <x v="3"/>
    <s v="square"/>
    <x v="3"/>
    <s v="triangle"/>
    <x v="1"/>
    <s v="square"/>
    <x v="1"/>
    <s v="triangle"/>
  </r>
  <r>
    <x v="3"/>
    <s v="Other"/>
    <s v="PR02"/>
    <s v="he/him 2"/>
    <s v="they/them 1"/>
    <x v="1"/>
    <s v="he/him 1"/>
    <s v="she/her 1"/>
    <s v="she/her 2"/>
    <s v="they/them 2"/>
    <s v="first"/>
    <s v="name"/>
    <x v="0"/>
    <s v="square"/>
    <s v="(NAME) is standing in a red square"/>
    <x v="2"/>
    <x v="0"/>
    <s v="green"/>
    <s v="triangle"/>
    <x v="2"/>
    <s v="triangle"/>
    <x v="2"/>
    <s v="square"/>
    <x v="3"/>
    <s v="triangle"/>
    <x v="3"/>
    <s v="square"/>
  </r>
  <r>
    <x v="3"/>
    <s v="Other"/>
    <s v="PR03"/>
    <s v="she/her 1"/>
    <s v="he/him 2"/>
    <x v="0"/>
    <s v="he/him 1"/>
    <s v="she/her 2"/>
    <s v="they/them 1"/>
    <s v="they/them 2"/>
    <s v="second"/>
    <s v="name"/>
    <x v="3"/>
    <s v="triangle"/>
    <s v="(NAME) is standing in a blue triangle"/>
    <x v="3"/>
    <x v="1"/>
    <s v="blue"/>
    <s v="square"/>
    <x v="0"/>
    <s v="square"/>
    <x v="0"/>
    <s v="triangle"/>
    <x v="0"/>
    <s v="square"/>
    <x v="0"/>
    <s v="triangle"/>
  </r>
  <r>
    <x v="3"/>
    <s v="Other"/>
    <s v="PR04"/>
    <s v="she/her 2"/>
    <s v="he/him 1"/>
    <x v="0"/>
    <s v="he/him 2"/>
    <s v="she/her 1"/>
    <s v="they/them 1"/>
    <s v="they/them 2"/>
    <s v="first"/>
    <s v="name"/>
    <x v="0"/>
    <s v="triangle"/>
    <s v="(NAME) is standing in a red triangle"/>
    <x v="0"/>
    <x v="0"/>
    <s v="red"/>
    <s v="triangle"/>
    <x v="3"/>
    <s v="triangle"/>
    <x v="3"/>
    <s v="square"/>
    <x v="1"/>
    <s v="triangle"/>
    <x v="1"/>
    <s v="square"/>
  </r>
  <r>
    <x v="3"/>
    <s v="Other"/>
    <s v="PR05"/>
    <s v="they/them 1"/>
    <s v="he/him 1"/>
    <x v="2"/>
    <s v="he/him 2"/>
    <s v="she/her 1"/>
    <s v="she/her 2"/>
    <s v="they/them 2"/>
    <s v="second"/>
    <s v="name"/>
    <x v="2"/>
    <s v="triangle"/>
    <s v="(NAME) is standing in a green triangle"/>
    <x v="2"/>
    <x v="1"/>
    <s v="green"/>
    <s v="square"/>
    <x v="2"/>
    <s v="square"/>
    <x v="2"/>
    <s v="triangle"/>
    <x v="3"/>
    <s v="square"/>
    <x v="3"/>
    <s v="triangle"/>
  </r>
  <r>
    <x v="3"/>
    <s v="Other"/>
    <s v="PR06"/>
    <s v="they/them 2"/>
    <s v="she/her 1"/>
    <x v="2"/>
    <s v="he/him 1"/>
    <s v="he/him 2"/>
    <s v="she/her 2"/>
    <s v="they/them 1"/>
    <s v="first"/>
    <s v="name"/>
    <x v="3"/>
    <s v="square"/>
    <s v="(NAME) is standing in a blue square"/>
    <x v="1"/>
    <x v="0"/>
    <s v="yellow"/>
    <s v="triangle"/>
    <x v="1"/>
    <s v="triangle"/>
    <x v="1"/>
    <s v="square"/>
    <x v="0"/>
    <s v="triangle"/>
    <x v="0"/>
    <s v="square"/>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0">
  <r>
    <s v="L01"/>
    <x v="0"/>
    <s v="CR01"/>
    <s v="L01_CR01_S15"/>
    <x v="0"/>
    <s v="HT1"/>
    <s v="Alex"/>
    <s v="A"/>
    <x v="0"/>
    <s v="ST1"/>
    <s v="Jordan"/>
    <s v="C"/>
    <x v="0"/>
    <x v="0"/>
    <x v="0"/>
    <s v="HT3"/>
    <x v="0"/>
    <s v="ST3"/>
    <x v="0"/>
    <s v="ST2"/>
    <x v="0"/>
    <s v="HT2"/>
    <x v="0"/>
    <s v="AC"/>
    <s v="AC"/>
    <x v="0"/>
    <s v="Alex is looking at Jordan"/>
    <s v="as the train whistle is blowing loudly"/>
    <x v="0"/>
    <x v="0"/>
    <s v="square"/>
    <s v="he's standing in a red square"/>
    <s v="but the whistle is too loud to hear anything"/>
    <s v="S15_Alex_Jordan"/>
    <s v="he_red_square"/>
    <s v="S15_end"/>
    <x v="0"/>
    <x v="0"/>
    <x v="0"/>
    <x v="0"/>
    <x v="0"/>
    <s v="triangle"/>
    <x v="0"/>
    <s v="square"/>
    <x v="0"/>
    <s v="triangle"/>
    <x v="0"/>
    <s v="square"/>
    <s v="HT1_red-square.png"/>
    <s v="ST1_red-triangle.png"/>
    <s v="HT3_yellow-triangle.png"/>
    <s v="ST3_yellow-square.png"/>
    <s v="ST2_green-triangle.png"/>
    <s v="HT2_green-square.png"/>
    <m/>
    <m/>
  </r>
  <r>
    <s v="L01"/>
    <x v="0"/>
    <s v="CR02"/>
    <s v="L01_CR02_S11"/>
    <x v="0"/>
    <s v="HT1"/>
    <s v="Alex"/>
    <s v="A"/>
    <x v="0"/>
    <s v="ST1"/>
    <s v="Jordan"/>
    <s v="C"/>
    <x v="0"/>
    <x v="0"/>
    <x v="0"/>
    <s v="HT3"/>
    <x v="0"/>
    <s v="ST3"/>
    <x v="0"/>
    <s v="ST2"/>
    <x v="0"/>
    <s v="HT2"/>
    <x v="1"/>
    <s v="AC"/>
    <s v="AC"/>
    <x v="1"/>
    <s v="Jordan is singing to Alex"/>
    <s v="and there's a big disco ball overhead"/>
    <x v="0"/>
    <x v="1"/>
    <s v="triangle"/>
    <s v="he's standing in a yellow triangle"/>
    <s v="and all the colored lights look fun"/>
    <s v="S11_Jordan_Alex"/>
    <s v="he_yellow_triangle"/>
    <s v="S11_end"/>
    <x v="1"/>
    <x v="1"/>
    <x v="1"/>
    <x v="1"/>
    <x v="1"/>
    <s v="square"/>
    <x v="1"/>
    <s v="triangle"/>
    <x v="1"/>
    <s v="square"/>
    <x v="1"/>
    <s v="triangle"/>
    <s v="HT1_yellow-triangle.png"/>
    <s v="ST1_yellow-square.png"/>
    <s v="HT3_red-square.png"/>
    <s v="ST3_red-triangle.png"/>
    <s v="ST2_blue-square.png"/>
    <s v="HT2_blue-triangle.png"/>
    <m/>
    <m/>
  </r>
  <r>
    <s v="L01"/>
    <x v="0"/>
    <s v="CR03"/>
    <s v="L01_CR03_S12"/>
    <x v="0"/>
    <s v="HT1"/>
    <s v="Alex"/>
    <s v="A"/>
    <x v="0"/>
    <s v="ST1"/>
    <s v="Jordan"/>
    <s v="C"/>
    <x v="0"/>
    <x v="0"/>
    <x v="0"/>
    <s v="HT3"/>
    <x v="0"/>
    <s v="ST3"/>
    <x v="0"/>
    <s v="ST2"/>
    <x v="0"/>
    <s v="HT2"/>
    <x v="2"/>
    <s v="AC"/>
    <s v="AC"/>
    <x v="0"/>
    <s v="Alex is showing a happy birthday sign to Jordan"/>
    <s v="while some balloons are floating up to the ceiling "/>
    <x v="0"/>
    <x v="2"/>
    <s v="square"/>
    <s v="he's standing in a green square"/>
    <s v="and it looks like the party is starting"/>
    <s v="S12_Alex_Jordan"/>
    <s v="he_green_square"/>
    <s v="S12_end"/>
    <x v="2"/>
    <x v="0"/>
    <x v="2"/>
    <x v="0"/>
    <x v="2"/>
    <s v="triangle"/>
    <x v="2"/>
    <s v="square"/>
    <x v="2"/>
    <s v="triangle"/>
    <x v="2"/>
    <s v="square"/>
    <s v="HT1_green-square.png"/>
    <s v="ST1_green-triangle.png"/>
    <s v="HT3_blue-triangle.png"/>
    <s v="ST3_blue-square.png"/>
    <s v="ST2_red-triangle.png"/>
    <s v="HT2_red-square.png"/>
    <m/>
    <m/>
  </r>
  <r>
    <s v="L01"/>
    <x v="0"/>
    <s v="CR04"/>
    <s v="L01_CR04_S12"/>
    <x v="0"/>
    <s v="HT1"/>
    <s v="Alex"/>
    <s v="A"/>
    <x v="0"/>
    <s v="ST1"/>
    <s v="Jordan"/>
    <s v="C"/>
    <x v="0"/>
    <x v="0"/>
    <x v="0"/>
    <s v="HT3"/>
    <x v="0"/>
    <s v="ST3"/>
    <x v="0"/>
    <s v="ST2"/>
    <x v="0"/>
    <s v="HT2"/>
    <x v="2"/>
    <s v="AC"/>
    <s v="AC"/>
    <x v="1"/>
    <s v="Jordan is showing a happy birthday sign to Alex"/>
    <s v="while some balloons are floating up to the ceiling "/>
    <x v="0"/>
    <x v="3"/>
    <s v="triangle"/>
    <s v="he's standing in a blue triangle"/>
    <s v="and it looks like the party is starting"/>
    <s v="S12_Jordan_Alex"/>
    <s v="he_blue_triangle"/>
    <s v="S12_end"/>
    <x v="3"/>
    <x v="1"/>
    <x v="3"/>
    <x v="1"/>
    <x v="3"/>
    <s v="square"/>
    <x v="3"/>
    <s v="triangle"/>
    <x v="3"/>
    <s v="square"/>
    <x v="3"/>
    <s v="triangle"/>
    <s v="HT1_blue-triangle.png"/>
    <s v="ST1_blue-square.png"/>
    <s v="HT3_green-square.png"/>
    <s v="ST3_green-triangle.png"/>
    <s v="ST2_yellow-square.png"/>
    <s v="HT2_yellow-triangle.png"/>
    <m/>
    <m/>
  </r>
  <r>
    <s v="L01"/>
    <x v="0"/>
    <s v="CR05"/>
    <s v="L01_CR05_S16"/>
    <x v="0"/>
    <s v="HT1"/>
    <s v="Alex"/>
    <s v="A"/>
    <x v="1"/>
    <s v="ST2"/>
    <s v="Taylor"/>
    <s v="D"/>
    <x v="0"/>
    <x v="0"/>
    <x v="0"/>
    <s v="HT3"/>
    <x v="0"/>
    <s v="ST3"/>
    <x v="1"/>
    <s v="ST1"/>
    <x v="0"/>
    <s v="HT2"/>
    <x v="3"/>
    <s v="AD"/>
    <s v="AD"/>
    <x v="0"/>
    <s v="Alex is skateboarding toward Taylor"/>
    <s v="as a car is speeding down the road"/>
    <x v="0"/>
    <x v="1"/>
    <s v="square"/>
    <s v="he's standing in a yellow square"/>
    <s v="and it looks like there might be an accident"/>
    <s v="S16_Alex_Taylor"/>
    <s v="he_yellow_square"/>
    <s v="S16_end"/>
    <x v="1"/>
    <x v="0"/>
    <x v="1"/>
    <x v="0"/>
    <x v="1"/>
    <s v="triangle"/>
    <x v="1"/>
    <s v="square"/>
    <x v="1"/>
    <s v="triangle"/>
    <x v="1"/>
    <s v="square"/>
    <s v="HT1_yellow-square.png"/>
    <s v="ST2_yellow-triangle.png"/>
    <s v="HT3_red-triangle.png"/>
    <s v="ST3_red-square.png"/>
    <s v="ST1_blue-triangle.png"/>
    <s v="HT2_blue-square.png"/>
    <m/>
    <m/>
  </r>
  <r>
    <s v="L01"/>
    <x v="0"/>
    <s v="CR06"/>
    <s v="L01_CR06_S16"/>
    <x v="0"/>
    <s v="HT1"/>
    <s v="Alex"/>
    <s v="A"/>
    <x v="1"/>
    <s v="ST2"/>
    <s v="Taylor"/>
    <s v="D"/>
    <x v="0"/>
    <x v="0"/>
    <x v="0"/>
    <s v="HT3"/>
    <x v="0"/>
    <s v="ST3"/>
    <x v="1"/>
    <s v="ST1"/>
    <x v="0"/>
    <s v="HT2"/>
    <x v="3"/>
    <s v="AD"/>
    <s v="AD"/>
    <x v="1"/>
    <s v="Taylor is skateboarding toward Alex"/>
    <s v="as a car is speeding down the road"/>
    <x v="0"/>
    <x v="0"/>
    <s v="triangle"/>
    <s v="he's standing in a red triangle"/>
    <s v="and it looks like there might be an accident"/>
    <s v="S16_Taylor_Alex"/>
    <s v="he_red_triangle"/>
    <s v="S16_end"/>
    <x v="0"/>
    <x v="1"/>
    <x v="0"/>
    <x v="1"/>
    <x v="0"/>
    <s v="square"/>
    <x v="0"/>
    <s v="triangle"/>
    <x v="0"/>
    <s v="square"/>
    <x v="0"/>
    <s v="triangle"/>
    <s v="HT1_red-triangle.png"/>
    <s v="ST2_red-square.png"/>
    <s v="HT3_yellow-square.png"/>
    <s v="ST3_yellow-triangle.png"/>
    <s v="ST1_green-square.png"/>
    <s v="HT2_green-triangle.png"/>
    <m/>
    <m/>
  </r>
  <r>
    <s v="L01"/>
    <x v="0"/>
    <s v="CR07"/>
    <s v="L01_CR07_S20"/>
    <x v="0"/>
    <s v="HT1"/>
    <s v="Alex"/>
    <s v="A"/>
    <x v="1"/>
    <s v="ST2"/>
    <s v="Taylor"/>
    <s v="D"/>
    <x v="0"/>
    <x v="0"/>
    <x v="0"/>
    <s v="HT3"/>
    <x v="0"/>
    <s v="ST3"/>
    <x v="1"/>
    <s v="ST1"/>
    <x v="0"/>
    <s v="HT2"/>
    <x v="4"/>
    <s v="AD"/>
    <s v="AD"/>
    <x v="0"/>
    <s v="Alex is shouting at Taylor"/>
    <s v="while a shooting star streaks across the sky"/>
    <x v="0"/>
    <x v="3"/>
    <s v="square"/>
    <s v="he's standing in a blue square"/>
    <s v="but it looks like an argument has started"/>
    <s v="S20_Alex_Taylor"/>
    <s v="he_blue_square"/>
    <s v="S20_end"/>
    <x v="3"/>
    <x v="0"/>
    <x v="3"/>
    <x v="0"/>
    <x v="3"/>
    <s v="triangle"/>
    <x v="3"/>
    <s v="square"/>
    <x v="3"/>
    <s v="triangle"/>
    <x v="3"/>
    <s v="square"/>
    <s v="HT1_blue-square.png"/>
    <s v="ST2_blue-triangle.png"/>
    <s v="HT3_green-triangle.png"/>
    <s v="ST3_green-square.png"/>
    <s v="ST1_yellow-triangle.png"/>
    <s v="HT2_yellow-square.png"/>
    <m/>
    <m/>
  </r>
  <r>
    <s v="L01"/>
    <x v="0"/>
    <s v="CR08"/>
    <s v="L01_CR08_S17"/>
    <x v="0"/>
    <s v="HT1"/>
    <s v="Alex"/>
    <s v="A"/>
    <x v="1"/>
    <s v="ST2"/>
    <s v="Taylor"/>
    <s v="D"/>
    <x v="0"/>
    <x v="0"/>
    <x v="0"/>
    <s v="HT3"/>
    <x v="0"/>
    <s v="ST3"/>
    <x v="1"/>
    <s v="ST1"/>
    <x v="0"/>
    <s v="HT2"/>
    <x v="5"/>
    <s v="AD"/>
    <s v="AD"/>
    <x v="1"/>
    <s v="Taylor is singing a song to Alex"/>
    <s v="as the moon is high in the sky"/>
    <x v="0"/>
    <x v="2"/>
    <s v="triangle"/>
    <s v="he's standing in a green triangle"/>
    <s v="and it sounds like the song is almost over"/>
    <s v="S17_Taylor_Alex"/>
    <s v="he_green_triangle"/>
    <s v="S17_end"/>
    <x v="2"/>
    <x v="1"/>
    <x v="2"/>
    <x v="1"/>
    <x v="2"/>
    <s v="square"/>
    <x v="2"/>
    <s v="triangle"/>
    <x v="2"/>
    <s v="square"/>
    <x v="2"/>
    <s v="triangle"/>
    <s v="HT1_green-triangle.png"/>
    <s v="ST2_green-square.png"/>
    <s v="HT3_blue-square.png"/>
    <s v="ST3_blue-triangle.png"/>
    <s v="ST1_red-square.png"/>
    <s v="HT2_red-triangle.png"/>
    <m/>
    <m/>
  </r>
  <r>
    <s v="L01"/>
    <x v="0"/>
    <s v="CR09"/>
    <s v="L01_CR09_S01"/>
    <x v="1"/>
    <s v="HT2"/>
    <s v="Sam"/>
    <s v="B"/>
    <x v="0"/>
    <s v="ST1"/>
    <s v="Jordan"/>
    <s v="C"/>
    <x v="0"/>
    <x v="0"/>
    <x v="0"/>
    <s v="HT3"/>
    <x v="0"/>
    <s v="ST3"/>
    <x v="0"/>
    <s v="ST2"/>
    <x v="1"/>
    <s v="HT1"/>
    <x v="6"/>
    <s v="BC"/>
    <s v="BC"/>
    <x v="0"/>
    <s v="Sam is painting a portrait of Jordan"/>
    <s v="and some paint is spilling on the floor"/>
    <x v="0"/>
    <x v="0"/>
    <s v="square"/>
    <s v="he's standing in a red square"/>
    <s v="and the painting looks amazing"/>
    <s v="S01_Sam_Jordan"/>
    <s v="he_red_square"/>
    <s v="S01_end"/>
    <x v="0"/>
    <x v="0"/>
    <x v="0"/>
    <x v="0"/>
    <x v="0"/>
    <s v="triangle"/>
    <x v="0"/>
    <s v="square"/>
    <x v="0"/>
    <s v="triangle"/>
    <x v="0"/>
    <s v="square"/>
    <s v="HT2_red-square.png"/>
    <s v="ST1_red-triangle.png"/>
    <s v="HT3_yellow-triangle.png"/>
    <s v="ST3_yellow-square.png"/>
    <s v="ST2_green-triangle.png"/>
    <s v="HT1_green-square.png"/>
    <m/>
    <m/>
  </r>
  <r>
    <s v="L01"/>
    <x v="0"/>
    <s v="CR10"/>
    <s v="L01_CR10_S01"/>
    <x v="1"/>
    <s v="HT2"/>
    <s v="Sam"/>
    <s v="B"/>
    <x v="0"/>
    <s v="ST1"/>
    <s v="Jordan"/>
    <s v="C"/>
    <x v="0"/>
    <x v="0"/>
    <x v="0"/>
    <s v="HT3"/>
    <x v="0"/>
    <s v="ST3"/>
    <x v="0"/>
    <s v="ST2"/>
    <x v="1"/>
    <s v="HT1"/>
    <x v="6"/>
    <s v="BC"/>
    <s v="BC"/>
    <x v="1"/>
    <s v="Jordan is painting a portrait of Sam"/>
    <s v="and some paint is spilling on the floor"/>
    <x v="0"/>
    <x v="1"/>
    <s v="triangle"/>
    <s v="he's standing in a yellow triangle"/>
    <s v="and the painting looks amazing"/>
    <s v="S01_Jordan_Sam"/>
    <s v="he_yellow_triangle"/>
    <s v="S01_end"/>
    <x v="1"/>
    <x v="1"/>
    <x v="1"/>
    <x v="1"/>
    <x v="1"/>
    <s v="square"/>
    <x v="1"/>
    <s v="triangle"/>
    <x v="1"/>
    <s v="square"/>
    <x v="1"/>
    <s v="triangle"/>
    <s v="HT2_yellow-triangle.png"/>
    <s v="ST1_yellow-square.png"/>
    <s v="HT3_red-square.png"/>
    <s v="ST3_red-triangle.png"/>
    <s v="ST2_blue-square.png"/>
    <s v="HT1_blue-triangle.png"/>
    <m/>
    <m/>
  </r>
  <r>
    <s v="L01"/>
    <x v="0"/>
    <s v="CR11"/>
    <s v="L01_CR11_S05"/>
    <x v="1"/>
    <s v="HT2"/>
    <s v="Sam"/>
    <s v="B"/>
    <x v="0"/>
    <s v="ST1"/>
    <s v="Jordan"/>
    <s v="C"/>
    <x v="0"/>
    <x v="0"/>
    <x v="0"/>
    <s v="HT3"/>
    <x v="0"/>
    <s v="ST3"/>
    <x v="0"/>
    <s v="ST2"/>
    <x v="1"/>
    <s v="HT1"/>
    <x v="7"/>
    <s v="BC"/>
    <s v="BC"/>
    <x v="0"/>
    <s v="Sam is picking up Jordan from school"/>
    <s v="as the bell is ringing"/>
    <x v="0"/>
    <x v="2"/>
    <s v="square"/>
    <s v="he's standing in a green square"/>
    <s v="and the bell is very loud"/>
    <s v="S05_Sam_Jordan"/>
    <s v="he_green_square"/>
    <s v="S05_end"/>
    <x v="2"/>
    <x v="0"/>
    <x v="2"/>
    <x v="0"/>
    <x v="2"/>
    <s v="triangle"/>
    <x v="2"/>
    <s v="square"/>
    <x v="2"/>
    <s v="triangle"/>
    <x v="2"/>
    <s v="square"/>
    <s v="HT2_green-square.png"/>
    <s v="ST1_green-triangle.png"/>
    <s v="HT3_blue-triangle.png"/>
    <s v="ST3_blue-square.png"/>
    <s v="ST2_red-triangle.png"/>
    <s v="HT1_red-square.png"/>
    <m/>
    <m/>
  </r>
  <r>
    <s v="L01"/>
    <x v="0"/>
    <s v="CR12"/>
    <s v="L01_CR12_S02"/>
    <x v="1"/>
    <s v="HT2"/>
    <s v="Sam"/>
    <s v="B"/>
    <x v="0"/>
    <s v="ST1"/>
    <s v="Jordan"/>
    <s v="C"/>
    <x v="0"/>
    <x v="0"/>
    <x v="0"/>
    <s v="HT3"/>
    <x v="0"/>
    <s v="ST3"/>
    <x v="0"/>
    <s v="ST2"/>
    <x v="1"/>
    <s v="HT1"/>
    <x v="8"/>
    <s v="BC"/>
    <s v="BC"/>
    <x v="1"/>
    <s v="Jordan is playing the cello for Sam"/>
    <s v="as the telephone is ringing"/>
    <x v="0"/>
    <x v="3"/>
    <s v="triangle"/>
    <s v="he's standing in a blue triangle"/>
    <s v="but it doesn't look like anyone is going to answer the phone"/>
    <s v="S02_Jordan_Sam"/>
    <s v="he_blue_triangle"/>
    <s v="S02_end"/>
    <x v="3"/>
    <x v="1"/>
    <x v="3"/>
    <x v="1"/>
    <x v="3"/>
    <s v="square"/>
    <x v="3"/>
    <s v="triangle"/>
    <x v="3"/>
    <s v="square"/>
    <x v="3"/>
    <s v="triangle"/>
    <s v="HT2_blue-triangle.png"/>
    <s v="ST1_blue-square.png"/>
    <s v="HT3_green-square.png"/>
    <s v="ST3_green-triangle.png"/>
    <s v="ST2_yellow-square.png"/>
    <s v="HT1_yellow-triangle.png"/>
    <m/>
    <m/>
  </r>
  <r>
    <s v="L01"/>
    <x v="0"/>
    <s v="CR13"/>
    <s v="L01_CR13_S26"/>
    <x v="1"/>
    <s v="HT2"/>
    <s v="Sam"/>
    <s v="B"/>
    <x v="1"/>
    <s v="ST2"/>
    <s v="Taylor"/>
    <s v="D"/>
    <x v="0"/>
    <x v="0"/>
    <x v="0"/>
    <s v="HT3"/>
    <x v="0"/>
    <s v="ST3"/>
    <x v="1"/>
    <s v="ST1"/>
    <x v="1"/>
    <s v="HT1"/>
    <x v="9"/>
    <s v="BD"/>
    <s v="BD"/>
    <x v="0"/>
    <s v="Sam is bringing some balloons to Taylor"/>
    <s v="while bright flowers are sitting in the window"/>
    <x v="0"/>
    <x v="1"/>
    <s v="square"/>
    <s v="he's standing in a yellow square"/>
    <s v="and it must be someone's birthday"/>
    <s v="S26_Sam_Taylor"/>
    <s v="he_yellow_square"/>
    <s v="S26_end"/>
    <x v="1"/>
    <x v="0"/>
    <x v="1"/>
    <x v="0"/>
    <x v="1"/>
    <s v="triangle"/>
    <x v="1"/>
    <s v="square"/>
    <x v="1"/>
    <s v="triangle"/>
    <x v="1"/>
    <s v="square"/>
    <s v="HT2_yellow-square.png"/>
    <s v="ST2_yellow-triangle.png"/>
    <s v="HT3_red-triangle.png"/>
    <s v="ST3_red-square.png"/>
    <s v="ST1_blue-triangle.png"/>
    <s v="HT1_blue-square.png"/>
    <m/>
    <m/>
  </r>
  <r>
    <s v="L01"/>
    <x v="0"/>
    <s v="CR14"/>
    <s v="L01_CR14_S30"/>
    <x v="1"/>
    <s v="HT2"/>
    <s v="Sam"/>
    <s v="B"/>
    <x v="1"/>
    <s v="ST2"/>
    <s v="Taylor"/>
    <s v="D"/>
    <x v="0"/>
    <x v="0"/>
    <x v="0"/>
    <s v="HT3"/>
    <x v="0"/>
    <s v="ST3"/>
    <x v="1"/>
    <s v="ST1"/>
    <x v="1"/>
    <s v="HT1"/>
    <x v="10"/>
    <s v="BD"/>
    <s v="BD"/>
    <x v="1"/>
    <s v="Taylor is playing the violin for Sam"/>
    <s v="while the sun is shining brightly"/>
    <x v="0"/>
    <x v="0"/>
    <s v="triangle"/>
    <s v="he's standing in a red triangle"/>
    <s v="and it looks like the song is being played well"/>
    <s v="S30_Taylor_Sam"/>
    <s v="he_red_triangle"/>
    <s v="S30_end"/>
    <x v="0"/>
    <x v="1"/>
    <x v="0"/>
    <x v="1"/>
    <x v="0"/>
    <s v="square"/>
    <x v="0"/>
    <s v="triangle"/>
    <x v="0"/>
    <s v="square"/>
    <x v="0"/>
    <s v="triangle"/>
    <s v="HT2_red-triangle.png"/>
    <s v="ST2_red-square.png"/>
    <s v="HT3_yellow-square.png"/>
    <s v="ST3_yellow-triangle.png"/>
    <s v="ST1_green-square.png"/>
    <s v="HT1_green-triangle.png"/>
    <m/>
    <m/>
  </r>
  <r>
    <s v="L01"/>
    <x v="0"/>
    <s v="CR15"/>
    <s v="L01_CR15_S27"/>
    <x v="1"/>
    <s v="HT2"/>
    <s v="Sam"/>
    <s v="B"/>
    <x v="1"/>
    <s v="ST2"/>
    <s v="Taylor"/>
    <s v="D"/>
    <x v="0"/>
    <x v="0"/>
    <x v="0"/>
    <s v="HT3"/>
    <x v="0"/>
    <s v="ST3"/>
    <x v="1"/>
    <s v="ST1"/>
    <x v="1"/>
    <s v="HT1"/>
    <x v="11"/>
    <s v="BD"/>
    <s v="BD"/>
    <x v="0"/>
    <s v="Sam is walking with Taylor"/>
    <s v="and the clock is about to ring 3 o'clock"/>
    <x v="0"/>
    <x v="3"/>
    <s v="square"/>
    <s v="he's standing in a blue square"/>
    <s v="and it seems like class will be starting soon"/>
    <s v="S27_Sam_Taylor"/>
    <s v="he_blue_square"/>
    <s v="S27_end"/>
    <x v="3"/>
    <x v="0"/>
    <x v="3"/>
    <x v="0"/>
    <x v="3"/>
    <s v="triangle"/>
    <x v="3"/>
    <s v="square"/>
    <x v="3"/>
    <s v="triangle"/>
    <x v="3"/>
    <s v="square"/>
    <s v="HT2_blue-square.png"/>
    <s v="ST2_blue-triangle.png"/>
    <s v="HT3_green-triangle.png"/>
    <s v="ST3_green-square.png"/>
    <s v="ST1_yellow-triangle.png"/>
    <s v="HT1_yellow-square.png"/>
    <m/>
    <m/>
  </r>
  <r>
    <s v="L01"/>
    <x v="0"/>
    <s v="CR16"/>
    <s v="L01_CR16_S27"/>
    <x v="1"/>
    <s v="HT2"/>
    <s v="Sam"/>
    <s v="B"/>
    <x v="1"/>
    <s v="ST2"/>
    <s v="Taylor"/>
    <s v="D"/>
    <x v="0"/>
    <x v="0"/>
    <x v="0"/>
    <s v="HT3"/>
    <x v="0"/>
    <s v="ST3"/>
    <x v="1"/>
    <s v="ST1"/>
    <x v="1"/>
    <s v="HT1"/>
    <x v="11"/>
    <s v="BD"/>
    <s v="BD"/>
    <x v="1"/>
    <s v="Taylor is walking with Sam"/>
    <s v="and the clock is about to ring 3 o'clock"/>
    <x v="0"/>
    <x v="2"/>
    <s v="triangle"/>
    <s v="he's standing in a green triangle"/>
    <s v="and it seems like class will be starting soon"/>
    <s v="S27_Taylor_Sam"/>
    <s v="he_green_triangle"/>
    <s v="S27_end"/>
    <x v="2"/>
    <x v="1"/>
    <x v="2"/>
    <x v="1"/>
    <x v="2"/>
    <s v="square"/>
    <x v="2"/>
    <s v="triangle"/>
    <x v="2"/>
    <s v="square"/>
    <x v="2"/>
    <s v="triangle"/>
    <s v="HT2_green-triangle.png"/>
    <s v="ST2_green-square.png"/>
    <s v="HT3_blue-square.png"/>
    <s v="ST3_blue-triangle.png"/>
    <s v="ST1_red-square.png"/>
    <s v="HT1_red-triangle.png"/>
    <m/>
    <m/>
  </r>
  <r>
    <s v="L01"/>
    <x v="0"/>
    <s v="CR17"/>
    <s v="L01_CR17_S21"/>
    <x v="0"/>
    <s v="HT1"/>
    <s v="Alex"/>
    <s v="A"/>
    <x v="2"/>
    <s v="HT3"/>
    <s v="Casey"/>
    <s v="E"/>
    <x v="1"/>
    <x v="1"/>
    <x v="1"/>
    <s v="ST1"/>
    <x v="1"/>
    <s v="ST2"/>
    <x v="2"/>
    <s v="ST3"/>
    <x v="0"/>
    <s v="HT2"/>
    <x v="12"/>
    <s v="AE"/>
    <s v="AE"/>
    <x v="0"/>
    <s v="Alex is carrying a cake to Casey"/>
    <s v="as the refridgerator starts to hum"/>
    <x v="0"/>
    <x v="0"/>
    <s v="square"/>
    <s v="he's standing in a red square"/>
    <s v="and it looks like the cake is fresh out of the oven"/>
    <s v="S21_Alex_Casey"/>
    <s v="he_red_square"/>
    <s v="S21_end"/>
    <x v="0"/>
    <x v="0"/>
    <x v="0"/>
    <x v="0"/>
    <x v="0"/>
    <s v="triangle"/>
    <x v="0"/>
    <s v="square"/>
    <x v="0"/>
    <s v="triangle"/>
    <x v="0"/>
    <s v="square"/>
    <s v="HT1_red-square.png"/>
    <s v="HT3_red-triangle.png"/>
    <s v="ST1_yellow-triangle.png"/>
    <s v="ST2_yellow-square.png"/>
    <s v="ST3_green-triangle.png"/>
    <s v="HT2_green-square.png"/>
    <m/>
    <m/>
  </r>
  <r>
    <s v="L01"/>
    <x v="0"/>
    <s v="CR18"/>
    <s v="L01_CR18_S25"/>
    <x v="0"/>
    <s v="HT1"/>
    <s v="Alex"/>
    <s v="A"/>
    <x v="2"/>
    <s v="HT3"/>
    <s v="Casey"/>
    <s v="E"/>
    <x v="1"/>
    <x v="1"/>
    <x v="1"/>
    <s v="ST1"/>
    <x v="1"/>
    <s v="ST2"/>
    <x v="2"/>
    <s v="ST3"/>
    <x v="0"/>
    <s v="HT2"/>
    <x v="13"/>
    <s v="AE"/>
    <s v="AE"/>
    <x v="1"/>
    <s v="Casey is dancing with Alex"/>
    <s v="while a pinata is hanging overhead"/>
    <x v="0"/>
    <x v="1"/>
    <s v="triangle"/>
    <s v="he's standing in a yellow triangle"/>
    <s v="and everyone at the party is having fun"/>
    <s v="S25_Casey_Alex"/>
    <s v="he_yellow_triangle"/>
    <s v="S25_end"/>
    <x v="1"/>
    <x v="1"/>
    <x v="1"/>
    <x v="1"/>
    <x v="1"/>
    <s v="square"/>
    <x v="1"/>
    <s v="triangle"/>
    <x v="1"/>
    <s v="square"/>
    <x v="1"/>
    <s v="triangle"/>
    <s v="HT1_yellow-triangle.png"/>
    <s v="HT3_yellow-square.png"/>
    <s v="ST1_red-square.png"/>
    <s v="ST2_red-triangle.png"/>
    <s v="ST3_blue-square.png"/>
    <s v="HT2_blue-triangle.png"/>
    <m/>
    <m/>
  </r>
  <r>
    <s v="L01"/>
    <x v="0"/>
    <s v="CR19"/>
    <s v="L01_CR19_S22"/>
    <x v="0"/>
    <s v="HT1"/>
    <s v="Alex"/>
    <s v="A"/>
    <x v="2"/>
    <s v="HT3"/>
    <s v="Casey"/>
    <s v="E"/>
    <x v="1"/>
    <x v="1"/>
    <x v="1"/>
    <s v="ST1"/>
    <x v="1"/>
    <s v="ST2"/>
    <x v="2"/>
    <s v="ST3"/>
    <x v="0"/>
    <s v="HT2"/>
    <x v="14"/>
    <s v="AE"/>
    <s v="AE"/>
    <x v="0"/>
    <s v="Alex is filming a video for Casey"/>
    <s v="as clouds start to cover up the sun"/>
    <x v="0"/>
    <x v="2"/>
    <s v="square"/>
    <s v="he's standing in a green square"/>
    <s v="but it looks like it might start to rain soon"/>
    <s v="S22_Alex_Casey"/>
    <s v="he_green_square"/>
    <s v="S22_end"/>
    <x v="2"/>
    <x v="0"/>
    <x v="2"/>
    <x v="0"/>
    <x v="2"/>
    <s v="triangle"/>
    <x v="2"/>
    <s v="square"/>
    <x v="2"/>
    <s v="triangle"/>
    <x v="2"/>
    <s v="square"/>
    <s v="HT1_green-square.png"/>
    <s v="HT3_green-triangle.png"/>
    <s v="ST1_blue-triangle.png"/>
    <s v="ST2_blue-square.png"/>
    <s v="ST3_red-triangle.png"/>
    <s v="HT2_red-square.png"/>
    <m/>
    <m/>
  </r>
  <r>
    <s v="L01"/>
    <x v="0"/>
    <s v="CR20"/>
    <s v="L01_CR20_S22"/>
    <x v="0"/>
    <s v="HT1"/>
    <s v="Alex"/>
    <s v="A"/>
    <x v="2"/>
    <s v="HT3"/>
    <s v="Casey"/>
    <s v="E"/>
    <x v="1"/>
    <x v="1"/>
    <x v="1"/>
    <s v="ST1"/>
    <x v="1"/>
    <s v="ST2"/>
    <x v="2"/>
    <s v="ST3"/>
    <x v="0"/>
    <s v="HT2"/>
    <x v="14"/>
    <s v="AE"/>
    <s v="AE"/>
    <x v="1"/>
    <s v="Casey is filming a video for Alex"/>
    <s v="as clouds start to cover up the sun"/>
    <x v="0"/>
    <x v="3"/>
    <s v="triangle"/>
    <s v="he's standing in a blue triangle"/>
    <s v="but it looks like it might start to rain soon"/>
    <s v="S22_Casey_Alex"/>
    <s v="he_blue_triangle"/>
    <s v="S22_end"/>
    <x v="3"/>
    <x v="1"/>
    <x v="3"/>
    <x v="1"/>
    <x v="3"/>
    <s v="square"/>
    <x v="3"/>
    <s v="triangle"/>
    <x v="3"/>
    <s v="square"/>
    <x v="3"/>
    <s v="triangle"/>
    <s v="HT1_blue-triangle.png"/>
    <s v="HT3_blue-square.png"/>
    <s v="ST1_green-square.png"/>
    <s v="ST2_green-triangle.png"/>
    <s v="ST3_yellow-square.png"/>
    <s v="HT2_yellow-triangle.png"/>
    <m/>
    <m/>
  </r>
  <r>
    <s v="L01"/>
    <x v="0"/>
    <s v="CR21"/>
    <s v="L01_CR21_S10"/>
    <x v="0"/>
    <s v="HT1"/>
    <s v="Alex"/>
    <s v="A"/>
    <x v="3"/>
    <s v="ST3"/>
    <s v="Jaime"/>
    <s v="F"/>
    <x v="1"/>
    <x v="0"/>
    <x v="1"/>
    <s v="ST1"/>
    <x v="1"/>
    <s v="ST2"/>
    <x v="3"/>
    <s v="HT3"/>
    <x v="0"/>
    <s v="HT2"/>
    <x v="15"/>
    <s v="AF"/>
    <s v="AF"/>
    <x v="0"/>
    <s v="Alex is floating over to Jaime"/>
    <s v="while an airplane is flying overhead"/>
    <x v="0"/>
    <x v="1"/>
    <s v="square"/>
    <s v="he's standing in a yellow square"/>
    <s v="and it looks like everyone needs more sunscreen"/>
    <s v="S10_Alex_Jaime"/>
    <s v="he_yellow_square"/>
    <s v="S10_end"/>
    <x v="1"/>
    <x v="0"/>
    <x v="1"/>
    <x v="0"/>
    <x v="1"/>
    <s v="triangle"/>
    <x v="1"/>
    <s v="square"/>
    <x v="1"/>
    <s v="triangle"/>
    <x v="1"/>
    <s v="square"/>
    <s v="HT1_yellow-square.png"/>
    <s v="ST3_yellow-triangle.png"/>
    <s v="ST1_red-triangle.png"/>
    <s v="ST2_red-square.png"/>
    <s v="HT3_blue-triangle.png"/>
    <s v="HT2_blue-square.png"/>
    <m/>
    <m/>
  </r>
  <r>
    <s v="L01"/>
    <x v="0"/>
    <s v="CR22"/>
    <s v="L01_CR22_S06"/>
    <x v="0"/>
    <s v="HT1"/>
    <s v="Alex"/>
    <s v="A"/>
    <x v="3"/>
    <s v="ST3"/>
    <s v="Jaime"/>
    <s v="F"/>
    <x v="1"/>
    <x v="0"/>
    <x v="1"/>
    <s v="ST1"/>
    <x v="1"/>
    <s v="ST2"/>
    <x v="3"/>
    <s v="HT3"/>
    <x v="0"/>
    <s v="HT2"/>
    <x v="16"/>
    <s v="AF"/>
    <s v="AF"/>
    <x v="1"/>
    <s v="Jaime is bringing some mail to Alex"/>
    <s v="as a violent storm is beginning"/>
    <x v="0"/>
    <x v="0"/>
    <s v="triangle"/>
    <s v="he's standing in a red triangle"/>
    <s v="and it looks like a bad day to go outside"/>
    <s v="S06_Jaime_Alex"/>
    <s v="he_red_triangle"/>
    <s v="S06_end"/>
    <x v="0"/>
    <x v="1"/>
    <x v="0"/>
    <x v="1"/>
    <x v="0"/>
    <s v="square"/>
    <x v="0"/>
    <s v="triangle"/>
    <x v="0"/>
    <s v="square"/>
    <x v="0"/>
    <s v="triangle"/>
    <s v="HT1_red-triangle.png"/>
    <s v="ST3_red-square.png"/>
    <s v="ST1_yellow-square.png"/>
    <s v="ST2_yellow-triangle.png"/>
    <s v="HT3_green-square.png"/>
    <s v="HT2_green-triangle.png"/>
    <m/>
    <m/>
  </r>
  <r>
    <s v="L01"/>
    <x v="0"/>
    <s v="CR23"/>
    <s v="L01_CR23_S07"/>
    <x v="0"/>
    <s v="HT1"/>
    <s v="Alex"/>
    <s v="A"/>
    <x v="3"/>
    <s v="ST3"/>
    <s v="Jaime"/>
    <s v="F"/>
    <x v="1"/>
    <x v="0"/>
    <x v="1"/>
    <s v="ST1"/>
    <x v="1"/>
    <s v="ST2"/>
    <x v="3"/>
    <s v="HT3"/>
    <x v="0"/>
    <s v="HT2"/>
    <x v="17"/>
    <s v="AF"/>
    <s v="AF"/>
    <x v="0"/>
    <s v="Alex is doing a dance for Jaime"/>
    <s v="while the music is blasting out of a record player"/>
    <x v="0"/>
    <x v="3"/>
    <s v="square"/>
    <s v="he's standing in a blue square"/>
    <s v="and the chandelier is shaking from all the noise"/>
    <s v="S07_Alex_Jaime"/>
    <s v="he_blue_square"/>
    <s v="S07_end"/>
    <x v="3"/>
    <x v="0"/>
    <x v="3"/>
    <x v="0"/>
    <x v="3"/>
    <s v="triangle"/>
    <x v="3"/>
    <s v="square"/>
    <x v="3"/>
    <s v="triangle"/>
    <x v="3"/>
    <s v="square"/>
    <s v="HT1_blue-square.png"/>
    <s v="ST3_blue-triangle.png"/>
    <s v="ST1_green-triangle.png"/>
    <s v="ST2_green-square.png"/>
    <s v="HT3_yellow-triangle.png"/>
    <s v="HT2_yellow-square.png"/>
    <m/>
    <m/>
  </r>
  <r>
    <s v="L01"/>
    <x v="0"/>
    <s v="CR24"/>
    <s v="L01_CR24_S07"/>
    <x v="0"/>
    <s v="HT1"/>
    <s v="Alex"/>
    <s v="A"/>
    <x v="3"/>
    <s v="ST3"/>
    <s v="Jaime"/>
    <s v="F"/>
    <x v="1"/>
    <x v="0"/>
    <x v="1"/>
    <s v="ST1"/>
    <x v="1"/>
    <s v="ST2"/>
    <x v="3"/>
    <s v="HT3"/>
    <x v="0"/>
    <s v="HT2"/>
    <x v="17"/>
    <s v="AF"/>
    <s v="AF"/>
    <x v="1"/>
    <s v="Jaime is doing a dance for Alex"/>
    <s v="while the music is blasting out of a record player"/>
    <x v="0"/>
    <x v="2"/>
    <s v="triangle"/>
    <s v="he's standing in a green triangle"/>
    <s v="and the chandelier is shaking from all the noise"/>
    <s v="S07_Jaime_Alex"/>
    <s v="he_green_triangle"/>
    <s v="S07_end"/>
    <x v="2"/>
    <x v="1"/>
    <x v="2"/>
    <x v="1"/>
    <x v="2"/>
    <s v="square"/>
    <x v="2"/>
    <s v="triangle"/>
    <x v="2"/>
    <s v="square"/>
    <x v="2"/>
    <s v="triangle"/>
    <s v="HT1_green-triangle.png"/>
    <s v="ST3_green-square.png"/>
    <s v="ST1_blue-square.png"/>
    <s v="ST2_blue-triangle.png"/>
    <s v="HT3_red-square.png"/>
    <s v="HT2_red-triangle.png"/>
    <m/>
    <m/>
  </r>
  <r>
    <s v="L01"/>
    <x v="0"/>
    <s v="CR25"/>
    <s v="L01_CR25_S35"/>
    <x v="1"/>
    <s v="HT2"/>
    <s v="Sam"/>
    <s v="B"/>
    <x v="2"/>
    <s v="HT3"/>
    <s v="Casey"/>
    <s v="E"/>
    <x v="1"/>
    <x v="1"/>
    <x v="1"/>
    <s v="ST1"/>
    <x v="1"/>
    <s v="ST2"/>
    <x v="2"/>
    <s v="ST3"/>
    <x v="1"/>
    <s v="HT1"/>
    <x v="18"/>
    <s v="BE"/>
    <s v="BE"/>
    <x v="0"/>
    <s v="Sam is swimming towards Casey"/>
    <s v="and a goose is swimming nearby"/>
    <x v="0"/>
    <x v="0"/>
    <s v="square"/>
    <s v="he's standing in a red square"/>
    <s v="and it is a beautiful sunny day"/>
    <s v="S35_Sam_Casey"/>
    <s v="he_red_square"/>
    <s v="S35_end"/>
    <x v="0"/>
    <x v="0"/>
    <x v="0"/>
    <x v="0"/>
    <x v="0"/>
    <s v="triangle"/>
    <x v="0"/>
    <s v="square"/>
    <x v="0"/>
    <s v="triangle"/>
    <x v="0"/>
    <s v="square"/>
    <s v="HT2_red-square.png"/>
    <s v="HT3_red-triangle.png"/>
    <s v="ST1_yellow-triangle.png"/>
    <s v="ST2_yellow-square.png"/>
    <s v="ST3_green-triangle.png"/>
    <s v="HT1_green-square.png"/>
    <m/>
    <m/>
  </r>
  <r>
    <s v="L01"/>
    <x v="0"/>
    <s v="CR26"/>
    <s v="L01_CR26_S31"/>
    <x v="1"/>
    <s v="HT2"/>
    <s v="Sam"/>
    <s v="B"/>
    <x v="2"/>
    <s v="HT3"/>
    <s v="Casey"/>
    <s v="E"/>
    <x v="1"/>
    <x v="1"/>
    <x v="1"/>
    <s v="ST1"/>
    <x v="1"/>
    <s v="ST2"/>
    <x v="2"/>
    <s v="ST3"/>
    <x v="1"/>
    <s v="HT1"/>
    <x v="19"/>
    <s v="BE"/>
    <s v="BE"/>
    <x v="1"/>
    <s v="Casey is practicing soccer with Sam"/>
    <s v="as a bird flies overhead"/>
    <x v="0"/>
    <x v="1"/>
    <s v="triangle"/>
    <s v="he's standing in a yellow triangle"/>
    <s v="and it looks like the ball just missed the net"/>
    <s v="S31_Casey_Sam"/>
    <s v="he_yellow_triangle"/>
    <s v="S31_end"/>
    <x v="1"/>
    <x v="1"/>
    <x v="1"/>
    <x v="1"/>
    <x v="1"/>
    <s v="square"/>
    <x v="1"/>
    <s v="triangle"/>
    <x v="1"/>
    <s v="square"/>
    <x v="1"/>
    <s v="triangle"/>
    <s v="HT2_yellow-triangle.png"/>
    <s v="HT3_yellow-square.png"/>
    <s v="ST1_red-square.png"/>
    <s v="ST2_red-triangle.png"/>
    <s v="ST3_blue-square.png"/>
    <s v="HT1_blue-triangle.png"/>
    <m/>
    <m/>
  </r>
  <r>
    <s v="L01"/>
    <x v="0"/>
    <s v="CR27"/>
    <s v="L01_CR27_S32"/>
    <x v="1"/>
    <s v="HT2"/>
    <s v="Sam"/>
    <s v="B"/>
    <x v="2"/>
    <s v="HT3"/>
    <s v="Casey"/>
    <s v="E"/>
    <x v="1"/>
    <x v="1"/>
    <x v="1"/>
    <s v="ST1"/>
    <x v="1"/>
    <s v="ST2"/>
    <x v="2"/>
    <s v="ST3"/>
    <x v="1"/>
    <s v="HT1"/>
    <x v="20"/>
    <s v="BE"/>
    <s v="BE"/>
    <x v="0"/>
    <s v="Sam is cheering on Casey"/>
    <s v="as the wind is blowing some leaves"/>
    <x v="0"/>
    <x v="2"/>
    <s v="square"/>
    <s v="he's standing in a green square"/>
    <s v="and it looks like a race is about to start"/>
    <s v="S32_Sam_Casey"/>
    <s v="he_green_square"/>
    <s v="S32_end"/>
    <x v="2"/>
    <x v="0"/>
    <x v="2"/>
    <x v="0"/>
    <x v="2"/>
    <s v="triangle"/>
    <x v="2"/>
    <s v="square"/>
    <x v="2"/>
    <s v="triangle"/>
    <x v="2"/>
    <s v="square"/>
    <s v="HT2_green-square.png"/>
    <s v="HT3_green-triangle.png"/>
    <s v="ST1_blue-triangle.png"/>
    <s v="ST2_blue-square.png"/>
    <s v="ST3_red-triangle.png"/>
    <s v="HT1_red-square.png"/>
    <m/>
    <m/>
  </r>
  <r>
    <s v="L01"/>
    <x v="0"/>
    <s v="CR28"/>
    <s v="L01_CR28_S32"/>
    <x v="1"/>
    <s v="HT2"/>
    <s v="Sam"/>
    <s v="B"/>
    <x v="2"/>
    <s v="HT3"/>
    <s v="Casey"/>
    <s v="E"/>
    <x v="1"/>
    <x v="1"/>
    <x v="1"/>
    <s v="ST1"/>
    <x v="1"/>
    <s v="ST2"/>
    <x v="2"/>
    <s v="ST3"/>
    <x v="1"/>
    <s v="HT1"/>
    <x v="20"/>
    <s v="BE"/>
    <s v="BE"/>
    <x v="1"/>
    <s v="Casey is cheering on Sam"/>
    <s v="as the wind is blowing some leaves"/>
    <x v="0"/>
    <x v="3"/>
    <s v="triangle"/>
    <s v="he's standing in a blue triangle"/>
    <s v="and it looks like a race is about to start"/>
    <s v="S32_Casey_Sam"/>
    <s v="he_blue_triangle"/>
    <s v="S32_end"/>
    <x v="3"/>
    <x v="1"/>
    <x v="3"/>
    <x v="1"/>
    <x v="3"/>
    <s v="square"/>
    <x v="3"/>
    <s v="triangle"/>
    <x v="3"/>
    <s v="square"/>
    <x v="3"/>
    <s v="triangle"/>
    <s v="HT2_blue-triangle.png"/>
    <s v="HT3_blue-square.png"/>
    <s v="ST1_green-square.png"/>
    <s v="ST2_green-triangle.png"/>
    <s v="ST3_yellow-square.png"/>
    <s v="HT1_yellow-triangle.png"/>
    <m/>
    <m/>
  </r>
  <r>
    <s v="L01"/>
    <x v="0"/>
    <s v="CR29"/>
    <s v="L01_CR29_S46"/>
    <x v="1"/>
    <s v="HT2"/>
    <s v="Sam"/>
    <s v="B"/>
    <x v="3"/>
    <s v="ST3"/>
    <s v="Jaime"/>
    <s v="F"/>
    <x v="1"/>
    <x v="0"/>
    <x v="1"/>
    <s v="ST1"/>
    <x v="1"/>
    <s v="ST2"/>
    <x v="3"/>
    <s v="HT3"/>
    <x v="1"/>
    <s v="HT1"/>
    <x v="21"/>
    <s v="BF"/>
    <s v="BF"/>
    <x v="0"/>
    <s v="Sam is giving flowers to Jaime"/>
    <s v="after the show is over"/>
    <x v="0"/>
    <x v="1"/>
    <s v="square"/>
    <s v="he's standing in a yellow square"/>
    <s v="and all the performers were talented"/>
    <s v="S46_Sam_Jaime"/>
    <s v="he_yellow_square"/>
    <s v="S46_end"/>
    <x v="1"/>
    <x v="0"/>
    <x v="1"/>
    <x v="0"/>
    <x v="1"/>
    <s v="triangle"/>
    <x v="1"/>
    <s v="square"/>
    <x v="1"/>
    <s v="triangle"/>
    <x v="1"/>
    <s v="square"/>
    <s v="HT2_yellow-square.png"/>
    <s v="ST3_yellow-triangle.png"/>
    <s v="ST1_red-triangle.png"/>
    <s v="ST2_red-square.png"/>
    <s v="HT3_blue-triangle.png"/>
    <s v="HT1_blue-square.png"/>
    <m/>
    <m/>
  </r>
  <r>
    <s v="L01"/>
    <x v="0"/>
    <s v="CR30"/>
    <s v="L01_CR30_S50"/>
    <x v="1"/>
    <s v="HT2"/>
    <s v="Sam"/>
    <s v="B"/>
    <x v="3"/>
    <s v="ST3"/>
    <s v="Jaime"/>
    <s v="F"/>
    <x v="1"/>
    <x v="0"/>
    <x v="1"/>
    <s v="ST1"/>
    <x v="1"/>
    <s v="ST2"/>
    <x v="3"/>
    <s v="HT3"/>
    <x v="1"/>
    <s v="HT1"/>
    <x v="22"/>
    <s v="BF"/>
    <s v="BF"/>
    <x v="1"/>
    <s v="Jaime is throwing the ball to Sam"/>
    <s v="while the dog is getting excited"/>
    <x v="0"/>
    <x v="0"/>
    <s v="triangle"/>
    <s v="he's standing in a red triangle"/>
    <s v="and the dog caught the ball instead"/>
    <s v="S50_Jaime_Sam"/>
    <s v="he_red_triangle"/>
    <s v="S50_end"/>
    <x v="0"/>
    <x v="1"/>
    <x v="0"/>
    <x v="1"/>
    <x v="0"/>
    <s v="square"/>
    <x v="0"/>
    <s v="triangle"/>
    <x v="0"/>
    <s v="square"/>
    <x v="0"/>
    <s v="triangle"/>
    <s v="HT2_red-triangle.png"/>
    <s v="ST3_red-square.png"/>
    <s v="ST1_yellow-square.png"/>
    <s v="ST2_yellow-triangle.png"/>
    <s v="HT3_green-square.png"/>
    <s v="HT1_green-triangle.png"/>
    <m/>
    <m/>
  </r>
  <r>
    <s v="L01"/>
    <x v="0"/>
    <s v="CR31"/>
    <s v="L01_CR31_S47"/>
    <x v="1"/>
    <s v="HT2"/>
    <s v="Sam"/>
    <s v="B"/>
    <x v="3"/>
    <s v="ST3"/>
    <s v="Jaime"/>
    <s v="F"/>
    <x v="1"/>
    <x v="0"/>
    <x v="1"/>
    <s v="ST1"/>
    <x v="1"/>
    <s v="ST2"/>
    <x v="3"/>
    <s v="HT3"/>
    <x v="1"/>
    <s v="HT1"/>
    <x v="23"/>
    <s v="BF"/>
    <s v="BF"/>
    <x v="0"/>
    <s v="Sam is driving away from Jaime"/>
    <s v="while the sun is starting to set"/>
    <x v="0"/>
    <x v="3"/>
    <s v="square"/>
    <s v="he's standing in a blue square"/>
    <s v="and it looks like it's a long drive home"/>
    <s v="S47_Sam_Jaime"/>
    <s v="he_blue_square"/>
    <s v="S47_end"/>
    <x v="3"/>
    <x v="0"/>
    <x v="3"/>
    <x v="0"/>
    <x v="3"/>
    <s v="triangle"/>
    <x v="3"/>
    <s v="square"/>
    <x v="3"/>
    <s v="triangle"/>
    <x v="3"/>
    <s v="square"/>
    <s v="HT2_blue-square.png"/>
    <s v="ST3_blue-triangle.png"/>
    <s v="ST1_green-triangle.png"/>
    <s v="ST2_green-square.png"/>
    <s v="HT3_yellow-triangle.png"/>
    <s v="HT1_yellow-square.png"/>
    <m/>
    <m/>
  </r>
  <r>
    <s v="L01"/>
    <x v="0"/>
    <s v="CR32"/>
    <s v="L01_CR32_S47"/>
    <x v="1"/>
    <s v="HT2"/>
    <s v="Sam"/>
    <s v="B"/>
    <x v="3"/>
    <s v="ST3"/>
    <s v="Jaime"/>
    <s v="F"/>
    <x v="1"/>
    <x v="0"/>
    <x v="1"/>
    <s v="ST1"/>
    <x v="1"/>
    <s v="ST2"/>
    <x v="3"/>
    <s v="HT3"/>
    <x v="1"/>
    <s v="HT1"/>
    <x v="23"/>
    <s v="BF"/>
    <s v="BF"/>
    <x v="1"/>
    <s v="Jaime is driving away from Sam"/>
    <s v="while the sun is starting to set"/>
    <x v="0"/>
    <x v="2"/>
    <s v="triangle"/>
    <s v="he's standing in a green triangle"/>
    <s v="and it looks like it's a long drive home"/>
    <s v="S47_Jaime_Sam"/>
    <s v="he_green_triangle"/>
    <s v="S47_end"/>
    <x v="2"/>
    <x v="1"/>
    <x v="2"/>
    <x v="1"/>
    <x v="2"/>
    <s v="square"/>
    <x v="2"/>
    <s v="triangle"/>
    <x v="2"/>
    <s v="square"/>
    <x v="2"/>
    <s v="triangle"/>
    <s v="HT2_green-triangle.png"/>
    <s v="ST3_green-square.png"/>
    <s v="ST1_blue-square.png"/>
    <s v="ST2_blue-triangle.png"/>
    <s v="HT3_red-square.png"/>
    <s v="HT1_red-triangle.png"/>
    <m/>
    <m/>
  </r>
  <r>
    <s v="L01"/>
    <x v="0"/>
    <s v="CR33"/>
    <s v="L01_CR33_S13"/>
    <x v="2"/>
    <s v="ST1"/>
    <s v="Jordan"/>
    <s v="C"/>
    <x v="4"/>
    <s v="HT1"/>
    <s v="Alex"/>
    <s v="A"/>
    <x v="0"/>
    <x v="0"/>
    <x v="0"/>
    <s v="HT3"/>
    <x v="0"/>
    <s v="ST3"/>
    <x v="4"/>
    <s v="HT2"/>
    <x v="2"/>
    <s v="ST2"/>
    <x v="24"/>
    <s v="CA"/>
    <s v="AC"/>
    <x v="0"/>
    <s v="Alex is surfing at the beach with Jordan"/>
    <s v="and a crab is scuttling by"/>
    <x v="1"/>
    <x v="0"/>
    <s v="square"/>
    <s v="she's standing in a red square"/>
    <s v="and the waves keep getting bigger"/>
    <s v="S13_Jordan_Alex"/>
    <s v="she_red_square"/>
    <s v="S13_end"/>
    <x v="0"/>
    <x v="0"/>
    <x v="0"/>
    <x v="0"/>
    <x v="0"/>
    <s v="triangle"/>
    <x v="0"/>
    <s v="square"/>
    <x v="0"/>
    <s v="triangle"/>
    <x v="0"/>
    <s v="square"/>
    <s v="ST1_red-square.png"/>
    <s v="HT1_red-triangle.png"/>
    <s v="HT3_yellow-triangle.png"/>
    <s v="ST3_yellow-square.png"/>
    <s v="HT2_green-triangle.png"/>
    <s v="ST2_green-square.png"/>
    <m/>
    <m/>
  </r>
  <r>
    <s v="L01"/>
    <x v="0"/>
    <s v="CR34"/>
    <s v="L01_CR34_S15"/>
    <x v="2"/>
    <s v="ST1"/>
    <s v="Jordan"/>
    <s v="C"/>
    <x v="4"/>
    <s v="HT1"/>
    <s v="Alex"/>
    <s v="A"/>
    <x v="0"/>
    <x v="0"/>
    <x v="0"/>
    <s v="HT3"/>
    <x v="0"/>
    <s v="ST3"/>
    <x v="4"/>
    <s v="HT2"/>
    <x v="2"/>
    <s v="ST2"/>
    <x v="0"/>
    <s v="CA"/>
    <s v="AC"/>
    <x v="1"/>
    <s v="Jordan is looking at Alex"/>
    <s v="as the train whistle is blowing loudly"/>
    <x v="1"/>
    <x v="1"/>
    <s v="triangle"/>
    <s v="she's standing in a yellow triangle"/>
    <s v="but the whistle is too loud to hear anything"/>
    <s v="S15_Alex_Jordan"/>
    <s v="she_yellow_triangle"/>
    <s v="S15_end"/>
    <x v="1"/>
    <x v="1"/>
    <x v="1"/>
    <x v="1"/>
    <x v="1"/>
    <s v="square"/>
    <x v="1"/>
    <s v="triangle"/>
    <x v="1"/>
    <s v="square"/>
    <x v="1"/>
    <s v="triangle"/>
    <s v="ST1_yellow-triangle.png"/>
    <s v="HT1_yellow-square.png"/>
    <s v="HT3_red-square.png"/>
    <s v="ST3_red-triangle.png"/>
    <s v="HT2_blue-square.png"/>
    <s v="ST2_blue-triangle.png"/>
    <m/>
    <m/>
  </r>
  <r>
    <s v="L01"/>
    <x v="0"/>
    <s v="CR35"/>
    <s v="L01_CR35_S14"/>
    <x v="2"/>
    <s v="ST1"/>
    <s v="Jordan"/>
    <s v="C"/>
    <x v="4"/>
    <s v="HT1"/>
    <s v="Alex"/>
    <s v="A"/>
    <x v="0"/>
    <x v="0"/>
    <x v="0"/>
    <s v="HT3"/>
    <x v="0"/>
    <s v="ST3"/>
    <x v="4"/>
    <s v="HT2"/>
    <x v="2"/>
    <s v="ST2"/>
    <x v="25"/>
    <s v="CA"/>
    <s v="AC"/>
    <x v="0"/>
    <s v="Alex is racing toward Jordan"/>
    <s v="while a house is burning down"/>
    <x v="1"/>
    <x v="2"/>
    <s v="square"/>
    <s v="she's standing in a green square"/>
    <s v="and it sounds like the fire truck is coming"/>
    <s v="S14_Jordan_Alex"/>
    <s v="she_green_square"/>
    <s v="S14_end"/>
    <x v="2"/>
    <x v="0"/>
    <x v="2"/>
    <x v="0"/>
    <x v="2"/>
    <s v="triangle"/>
    <x v="2"/>
    <s v="square"/>
    <x v="2"/>
    <s v="triangle"/>
    <x v="2"/>
    <s v="square"/>
    <s v="ST1_green-square.png"/>
    <s v="HT1_green-triangle.png"/>
    <s v="HT3_blue-triangle.png"/>
    <s v="ST3_blue-square.png"/>
    <s v="HT2_red-triangle.png"/>
    <s v="ST2_red-square.png"/>
    <m/>
    <m/>
  </r>
  <r>
    <s v="L01"/>
    <x v="0"/>
    <s v="CR36"/>
    <s v="L01_CR36_S14"/>
    <x v="2"/>
    <s v="ST1"/>
    <s v="Jordan"/>
    <s v="C"/>
    <x v="4"/>
    <s v="HT1"/>
    <s v="Alex"/>
    <s v="A"/>
    <x v="0"/>
    <x v="0"/>
    <x v="0"/>
    <s v="HT3"/>
    <x v="0"/>
    <s v="ST3"/>
    <x v="4"/>
    <s v="HT2"/>
    <x v="2"/>
    <s v="ST2"/>
    <x v="25"/>
    <s v="CA"/>
    <s v="AC"/>
    <x v="1"/>
    <s v="Jordan is racing toward Alex"/>
    <s v="while a house is burning down"/>
    <x v="1"/>
    <x v="3"/>
    <s v="triangle"/>
    <s v="she's standing in a blue triangle"/>
    <s v="and it sounds like the fire truck is coming"/>
    <s v="S14_Alex_Jordan"/>
    <s v="she_blue_triangle"/>
    <s v="S14_end"/>
    <x v="3"/>
    <x v="1"/>
    <x v="3"/>
    <x v="1"/>
    <x v="3"/>
    <s v="square"/>
    <x v="3"/>
    <s v="triangle"/>
    <x v="3"/>
    <s v="square"/>
    <x v="3"/>
    <s v="triangle"/>
    <s v="ST1_blue-triangle.png"/>
    <s v="HT1_blue-square.png"/>
    <s v="HT3_green-square.png"/>
    <s v="ST3_green-triangle.png"/>
    <s v="HT2_yellow-square.png"/>
    <s v="ST2_yellow-triangle.png"/>
    <m/>
    <m/>
  </r>
  <r>
    <s v="L01"/>
    <x v="0"/>
    <s v="CR37"/>
    <s v="L01_CR37_S03"/>
    <x v="2"/>
    <s v="ST1"/>
    <s v="Jordan"/>
    <s v="C"/>
    <x v="5"/>
    <s v="HT2"/>
    <s v="Sam"/>
    <s v="B"/>
    <x v="0"/>
    <x v="0"/>
    <x v="0"/>
    <s v="HT3"/>
    <x v="0"/>
    <s v="ST3"/>
    <x v="5"/>
    <s v="HT1"/>
    <x v="2"/>
    <s v="ST2"/>
    <x v="26"/>
    <s v="CB"/>
    <s v="BC"/>
    <x v="0"/>
    <s v="Sam is making a salad for Jordan"/>
    <s v="while a pot is boiling on the stove"/>
    <x v="1"/>
    <x v="1"/>
    <s v="square"/>
    <s v="she's standing in a yellow square"/>
    <s v="and it looks like dinner is almost ready"/>
    <s v="S03_Jordan_Sam"/>
    <s v="she_yellow_square"/>
    <s v="S03_end"/>
    <x v="1"/>
    <x v="0"/>
    <x v="1"/>
    <x v="0"/>
    <x v="1"/>
    <s v="triangle"/>
    <x v="1"/>
    <s v="square"/>
    <x v="1"/>
    <s v="triangle"/>
    <x v="1"/>
    <s v="square"/>
    <s v="ST1_yellow-square.png"/>
    <s v="HT2_yellow-triangle.png"/>
    <s v="HT3_red-triangle.png"/>
    <s v="ST3_red-square.png"/>
    <s v="HT1_blue-triangle.png"/>
    <s v="ST2_blue-square.png"/>
    <m/>
    <m/>
  </r>
  <r>
    <s v="L01"/>
    <x v="0"/>
    <s v="CR38"/>
    <s v="L01_CR38_S05"/>
    <x v="2"/>
    <s v="ST1"/>
    <s v="Jordan"/>
    <s v="C"/>
    <x v="5"/>
    <s v="HT2"/>
    <s v="Sam"/>
    <s v="B"/>
    <x v="0"/>
    <x v="0"/>
    <x v="0"/>
    <s v="HT3"/>
    <x v="0"/>
    <s v="ST3"/>
    <x v="5"/>
    <s v="HT1"/>
    <x v="2"/>
    <s v="ST2"/>
    <x v="7"/>
    <s v="CB"/>
    <s v="BC"/>
    <x v="1"/>
    <s v="Jordan is picking up Sam from school"/>
    <s v="as the bell is ringing"/>
    <x v="1"/>
    <x v="0"/>
    <s v="triangle"/>
    <s v="she's standing in a red triangle"/>
    <s v="and the bell is very loud"/>
    <s v="S05_Sam_Jordan"/>
    <s v="she_red_triangle"/>
    <s v="S05_end"/>
    <x v="0"/>
    <x v="1"/>
    <x v="0"/>
    <x v="1"/>
    <x v="0"/>
    <s v="square"/>
    <x v="0"/>
    <s v="triangle"/>
    <x v="0"/>
    <s v="square"/>
    <x v="0"/>
    <s v="triangle"/>
    <s v="ST1_red-triangle.png"/>
    <s v="HT2_red-square.png"/>
    <s v="HT3_yellow-square.png"/>
    <s v="ST3_yellow-triangle.png"/>
    <s v="HT1_green-square.png"/>
    <s v="ST2_green-triangle.png"/>
    <m/>
    <m/>
  </r>
  <r>
    <s v="L01"/>
    <x v="0"/>
    <s v="CR39"/>
    <s v="L01_CR39_S04"/>
    <x v="2"/>
    <s v="ST1"/>
    <s v="Jordan"/>
    <s v="C"/>
    <x v="5"/>
    <s v="HT2"/>
    <s v="Sam"/>
    <s v="B"/>
    <x v="0"/>
    <x v="0"/>
    <x v="0"/>
    <s v="HT3"/>
    <x v="0"/>
    <s v="ST3"/>
    <x v="5"/>
    <s v="HT1"/>
    <x v="2"/>
    <s v="ST2"/>
    <x v="27"/>
    <s v="CB"/>
    <s v="BC"/>
    <x v="0"/>
    <s v="Sam is walking over to Jordan"/>
    <s v="and a broken radio is lying on the ground"/>
    <x v="1"/>
    <x v="3"/>
    <s v="square"/>
    <s v="she's standing in a blue square"/>
    <s v="but it doesn't look like the radio can be fixed"/>
    <s v="S04_Jordan_Sam"/>
    <s v="she_blue_square"/>
    <s v="S04_end"/>
    <x v="3"/>
    <x v="0"/>
    <x v="3"/>
    <x v="0"/>
    <x v="3"/>
    <s v="triangle"/>
    <x v="3"/>
    <s v="square"/>
    <x v="3"/>
    <s v="triangle"/>
    <x v="3"/>
    <s v="square"/>
    <s v="ST1_blue-square.png"/>
    <s v="HT2_blue-triangle.png"/>
    <s v="HT3_green-triangle.png"/>
    <s v="ST3_green-square.png"/>
    <s v="HT1_yellow-triangle.png"/>
    <s v="ST2_yellow-square.png"/>
    <m/>
    <m/>
  </r>
  <r>
    <s v="L01"/>
    <x v="0"/>
    <s v="CR40"/>
    <s v="L01_CR40_S04"/>
    <x v="2"/>
    <s v="ST1"/>
    <s v="Jordan"/>
    <s v="C"/>
    <x v="5"/>
    <s v="HT2"/>
    <s v="Sam"/>
    <s v="B"/>
    <x v="0"/>
    <x v="0"/>
    <x v="0"/>
    <s v="HT3"/>
    <x v="0"/>
    <s v="ST3"/>
    <x v="5"/>
    <s v="HT1"/>
    <x v="2"/>
    <s v="ST2"/>
    <x v="27"/>
    <s v="CB"/>
    <s v="BC"/>
    <x v="1"/>
    <s v="Jordan is walking over to Sam"/>
    <s v="and a broken radio is lying on the ground"/>
    <x v="1"/>
    <x v="2"/>
    <s v="triangle"/>
    <s v="she's standing in a green triangle"/>
    <s v="but it doesn't look like the radio can be fixed"/>
    <s v="S04_Sam_Jordan"/>
    <s v="she_green_triangle"/>
    <s v="S04_end"/>
    <x v="2"/>
    <x v="1"/>
    <x v="2"/>
    <x v="1"/>
    <x v="2"/>
    <s v="square"/>
    <x v="2"/>
    <s v="triangle"/>
    <x v="2"/>
    <s v="square"/>
    <x v="2"/>
    <s v="triangle"/>
    <s v="ST1_green-triangle.png"/>
    <s v="HT2_green-square.png"/>
    <s v="HT3_blue-square.png"/>
    <s v="ST3_blue-triangle.png"/>
    <s v="HT1_red-square.png"/>
    <s v="ST2_red-triangle.png"/>
    <m/>
    <m/>
  </r>
  <r>
    <s v="L01"/>
    <x v="0"/>
    <s v="CR41"/>
    <s v="L01_CR41_S20"/>
    <x v="3"/>
    <s v="ST2"/>
    <s v="Taylor"/>
    <s v="D"/>
    <x v="4"/>
    <s v="HT1"/>
    <s v="Alex"/>
    <s v="A"/>
    <x v="0"/>
    <x v="0"/>
    <x v="0"/>
    <s v="HT3"/>
    <x v="0"/>
    <s v="ST3"/>
    <x v="4"/>
    <s v="HT2"/>
    <x v="3"/>
    <s v="ST1"/>
    <x v="4"/>
    <s v="DA"/>
    <s v="AD"/>
    <x v="0"/>
    <s v="Alex is shouting at Taylor"/>
    <s v="while a shooting star streaks across the sky"/>
    <x v="1"/>
    <x v="0"/>
    <s v="square"/>
    <s v="she's standing in a red square"/>
    <s v="but it looks like an argument has started"/>
    <s v="S20_Taylor_Alex"/>
    <s v="she_red_square"/>
    <s v="S20_end"/>
    <x v="0"/>
    <x v="0"/>
    <x v="0"/>
    <x v="0"/>
    <x v="0"/>
    <s v="triangle"/>
    <x v="0"/>
    <s v="square"/>
    <x v="0"/>
    <s v="triangle"/>
    <x v="0"/>
    <s v="square"/>
    <s v="ST2_red-square.png"/>
    <s v="HT1_red-triangle.png"/>
    <s v="HT3_yellow-triangle.png"/>
    <s v="ST3_yellow-square.png"/>
    <s v="HT2_green-triangle.png"/>
    <s v="ST1_green-square.png"/>
    <m/>
    <m/>
  </r>
  <r>
    <s v="L01"/>
    <x v="0"/>
    <s v="CR42"/>
    <s v="L01_CR42_S18"/>
    <x v="3"/>
    <s v="ST2"/>
    <s v="Taylor"/>
    <s v="D"/>
    <x v="4"/>
    <s v="HT1"/>
    <s v="Alex"/>
    <s v="A"/>
    <x v="0"/>
    <x v="0"/>
    <x v="0"/>
    <s v="HT3"/>
    <x v="0"/>
    <s v="ST3"/>
    <x v="4"/>
    <s v="HT2"/>
    <x v="3"/>
    <s v="ST1"/>
    <x v="28"/>
    <s v="DA"/>
    <s v="AD"/>
    <x v="1"/>
    <s v="Taylor is rollerblading towards Alex"/>
    <s v="while several birds fly overhead"/>
    <x v="1"/>
    <x v="1"/>
    <s v="triangle"/>
    <s v="she's standing in a yellow triangle"/>
    <s v="but it looks very easy to fall down"/>
    <s v="S18_Alex_Taylor"/>
    <s v="she_yellow_triangle"/>
    <s v="S18_end"/>
    <x v="1"/>
    <x v="1"/>
    <x v="1"/>
    <x v="1"/>
    <x v="1"/>
    <s v="square"/>
    <x v="1"/>
    <s v="triangle"/>
    <x v="1"/>
    <s v="square"/>
    <x v="1"/>
    <s v="triangle"/>
    <s v="ST2_yellow-triangle.png"/>
    <s v="HT1_yellow-square.png"/>
    <s v="HT3_red-square.png"/>
    <s v="ST3_red-triangle.png"/>
    <s v="HT2_blue-square.png"/>
    <s v="ST1_blue-triangle.png"/>
    <m/>
    <m/>
  </r>
  <r>
    <s v="L01"/>
    <x v="0"/>
    <s v="CR43"/>
    <s v="L01_CR43_S19"/>
    <x v="3"/>
    <s v="ST2"/>
    <s v="Taylor"/>
    <s v="D"/>
    <x v="4"/>
    <s v="HT1"/>
    <s v="Alex"/>
    <s v="A"/>
    <x v="0"/>
    <x v="0"/>
    <x v="0"/>
    <s v="HT3"/>
    <x v="0"/>
    <s v="ST3"/>
    <x v="4"/>
    <s v="HT2"/>
    <x v="3"/>
    <s v="ST1"/>
    <x v="29"/>
    <s v="DA"/>
    <s v="AD"/>
    <x v="0"/>
    <s v="Alex is trying to teach some algebra to Taylor"/>
    <s v="as the clock reads three"/>
    <x v="1"/>
    <x v="2"/>
    <s v="square"/>
    <s v="she's standing in a green square"/>
    <s v="and it appears that the lecture is about to end"/>
    <s v="S19_Taylor_Alex"/>
    <s v="she_green_square"/>
    <s v="S19_end"/>
    <x v="2"/>
    <x v="0"/>
    <x v="2"/>
    <x v="0"/>
    <x v="2"/>
    <s v="triangle"/>
    <x v="2"/>
    <s v="square"/>
    <x v="2"/>
    <s v="triangle"/>
    <x v="2"/>
    <s v="square"/>
    <s v="ST2_green-square.png"/>
    <s v="HT1_green-triangle.png"/>
    <s v="HT3_blue-triangle.png"/>
    <s v="ST3_blue-square.png"/>
    <s v="HT2_red-triangle.png"/>
    <s v="ST1_red-square.png"/>
    <m/>
    <m/>
  </r>
  <r>
    <s v="L01"/>
    <x v="0"/>
    <s v="CR44"/>
    <s v="L01_CR44_S19"/>
    <x v="3"/>
    <s v="ST2"/>
    <s v="Taylor"/>
    <s v="D"/>
    <x v="4"/>
    <s v="HT1"/>
    <s v="Alex"/>
    <s v="A"/>
    <x v="0"/>
    <x v="0"/>
    <x v="0"/>
    <s v="HT3"/>
    <x v="0"/>
    <s v="ST3"/>
    <x v="4"/>
    <s v="HT2"/>
    <x v="3"/>
    <s v="ST1"/>
    <x v="29"/>
    <s v="DA"/>
    <s v="AD"/>
    <x v="1"/>
    <s v="Taylor is trying to teach some algebra to Alex"/>
    <s v="as the clock reads three"/>
    <x v="1"/>
    <x v="3"/>
    <s v="triangle"/>
    <s v="she's standing in a blue triangle"/>
    <s v="and it appears that the lecture is about to end"/>
    <s v="S19_Alex_Taylor"/>
    <s v="she_blue_triangle"/>
    <s v="S19_end"/>
    <x v="3"/>
    <x v="1"/>
    <x v="3"/>
    <x v="1"/>
    <x v="3"/>
    <s v="square"/>
    <x v="3"/>
    <s v="triangle"/>
    <x v="3"/>
    <s v="square"/>
    <x v="3"/>
    <s v="triangle"/>
    <s v="ST2_blue-triangle.png"/>
    <s v="HT1_blue-square.png"/>
    <s v="HT3_green-square.png"/>
    <s v="ST3_green-triangle.png"/>
    <s v="HT2_yellow-square.png"/>
    <s v="ST1_yellow-triangle.png"/>
    <m/>
    <m/>
  </r>
  <r>
    <s v="L01"/>
    <x v="0"/>
    <s v="CR45"/>
    <s v="L01_CR45_S28"/>
    <x v="3"/>
    <s v="ST2"/>
    <s v="Taylor"/>
    <s v="D"/>
    <x v="5"/>
    <s v="HT2"/>
    <s v="Sam"/>
    <s v="B"/>
    <x v="0"/>
    <x v="0"/>
    <x v="0"/>
    <s v="HT3"/>
    <x v="0"/>
    <s v="ST3"/>
    <x v="5"/>
    <s v="HT1"/>
    <x v="3"/>
    <s v="ST1"/>
    <x v="30"/>
    <s v="DB"/>
    <s v="BD"/>
    <x v="0"/>
    <s v="Sam is flying on a broom above Taylor"/>
    <s v="while a bat flutters through the air"/>
    <x v="1"/>
    <x v="1"/>
    <s v="square"/>
    <s v="she's standing in a yellow square"/>
    <s v="and it looks like it is Halloween"/>
    <s v="S28_Taylor_Sam"/>
    <s v="she_yellow_square"/>
    <s v="S28_end"/>
    <x v="1"/>
    <x v="0"/>
    <x v="1"/>
    <x v="0"/>
    <x v="1"/>
    <s v="triangle"/>
    <x v="1"/>
    <s v="square"/>
    <x v="1"/>
    <s v="triangle"/>
    <x v="1"/>
    <s v="square"/>
    <s v="ST2_yellow-square.png"/>
    <s v="HT2_yellow-triangle.png"/>
    <s v="HT3_red-triangle.png"/>
    <s v="ST3_red-square.png"/>
    <s v="HT1_blue-triangle.png"/>
    <s v="ST1_blue-square.png"/>
    <m/>
    <m/>
  </r>
  <r>
    <s v="L01"/>
    <x v="0"/>
    <s v="CR46"/>
    <s v="L01_CR46_S30"/>
    <x v="3"/>
    <s v="ST2"/>
    <s v="Taylor"/>
    <s v="D"/>
    <x v="5"/>
    <s v="HT2"/>
    <s v="Sam"/>
    <s v="B"/>
    <x v="0"/>
    <x v="0"/>
    <x v="0"/>
    <s v="HT3"/>
    <x v="0"/>
    <s v="ST3"/>
    <x v="5"/>
    <s v="HT1"/>
    <x v="3"/>
    <s v="ST1"/>
    <x v="10"/>
    <s v="DB"/>
    <s v="BD"/>
    <x v="1"/>
    <s v="Taylor is playing the violin for Sam"/>
    <s v="while the sun is shining brightly"/>
    <x v="1"/>
    <x v="0"/>
    <s v="triangle"/>
    <s v="she's standing in a red triangle"/>
    <s v="and it looks like the song is being played well"/>
    <s v="S30_Sam_Taylor"/>
    <s v="she_red_triangle"/>
    <s v="S30_end"/>
    <x v="0"/>
    <x v="1"/>
    <x v="0"/>
    <x v="1"/>
    <x v="0"/>
    <s v="square"/>
    <x v="0"/>
    <s v="triangle"/>
    <x v="0"/>
    <s v="square"/>
    <x v="0"/>
    <s v="triangle"/>
    <s v="ST2_red-triangle.png"/>
    <s v="HT2_red-square.png"/>
    <s v="HT3_yellow-square.png"/>
    <s v="ST3_yellow-triangle.png"/>
    <s v="HT1_green-square.png"/>
    <s v="ST1_green-triangle.png"/>
    <m/>
    <m/>
  </r>
  <r>
    <s v="L01"/>
    <x v="0"/>
    <s v="CR47"/>
    <s v="L01_CR47_S29"/>
    <x v="3"/>
    <s v="ST2"/>
    <s v="Taylor"/>
    <s v="D"/>
    <x v="5"/>
    <s v="HT2"/>
    <s v="Sam"/>
    <s v="B"/>
    <x v="0"/>
    <x v="0"/>
    <x v="0"/>
    <s v="HT3"/>
    <x v="0"/>
    <s v="ST3"/>
    <x v="5"/>
    <s v="HT1"/>
    <x v="3"/>
    <s v="ST1"/>
    <x v="31"/>
    <s v="DB"/>
    <s v="BD"/>
    <x v="0"/>
    <s v="Sam is playing basketball with Taylor"/>
    <s v="as the scoreboard shows the time winding down"/>
    <x v="1"/>
    <x v="3"/>
    <s v="square"/>
    <s v="she's standing in a blue square"/>
    <s v="and the game appears to be one-sided"/>
    <s v="S29_Taylor_Sam"/>
    <s v="she_blue_square"/>
    <s v="S29_end"/>
    <x v="3"/>
    <x v="0"/>
    <x v="3"/>
    <x v="0"/>
    <x v="3"/>
    <s v="triangle"/>
    <x v="3"/>
    <s v="square"/>
    <x v="3"/>
    <s v="triangle"/>
    <x v="3"/>
    <s v="square"/>
    <s v="ST2_blue-square.png"/>
    <s v="HT2_blue-triangle.png"/>
    <s v="HT3_green-triangle.png"/>
    <s v="ST3_green-square.png"/>
    <s v="HT1_yellow-triangle.png"/>
    <s v="ST1_yellow-square.png"/>
    <m/>
    <m/>
  </r>
  <r>
    <s v="L01"/>
    <x v="0"/>
    <s v="CR48"/>
    <s v="L01_CR48_S29"/>
    <x v="3"/>
    <s v="ST2"/>
    <s v="Taylor"/>
    <s v="D"/>
    <x v="5"/>
    <s v="HT2"/>
    <s v="Sam"/>
    <s v="B"/>
    <x v="0"/>
    <x v="0"/>
    <x v="0"/>
    <s v="HT3"/>
    <x v="0"/>
    <s v="ST3"/>
    <x v="5"/>
    <s v="HT1"/>
    <x v="3"/>
    <s v="ST1"/>
    <x v="31"/>
    <s v="DB"/>
    <s v="BD"/>
    <x v="1"/>
    <s v="Taylor is playing basketball with Sam "/>
    <s v="as the scoreboard shows the time winding down"/>
    <x v="1"/>
    <x v="2"/>
    <s v="triangle"/>
    <s v="she's standing in a green triangle"/>
    <s v="and the game appears to be one-sided"/>
    <s v="S29_Sam_Taylor"/>
    <s v="she_green_triangle"/>
    <s v="S29_end"/>
    <x v="2"/>
    <x v="1"/>
    <x v="2"/>
    <x v="1"/>
    <x v="2"/>
    <s v="square"/>
    <x v="2"/>
    <s v="triangle"/>
    <x v="2"/>
    <s v="square"/>
    <x v="2"/>
    <s v="triangle"/>
    <s v="ST2_green-triangle.png"/>
    <s v="HT2_green-square.png"/>
    <s v="HT3_blue-square.png"/>
    <s v="ST3_blue-triangle.png"/>
    <s v="HT1_red-square.png"/>
    <s v="ST1_red-triangle.png"/>
    <m/>
    <m/>
  </r>
  <r>
    <s v="L01"/>
    <x v="0"/>
    <s v="CR49"/>
    <s v="L01_CR49_S40"/>
    <x v="2"/>
    <s v="ST1"/>
    <s v="Jordan"/>
    <s v="C"/>
    <x v="2"/>
    <s v="HT3"/>
    <s v="Casey"/>
    <s v="E"/>
    <x v="1"/>
    <x v="0"/>
    <x v="2"/>
    <s v="HT1"/>
    <x v="2"/>
    <s v="HT2"/>
    <x v="2"/>
    <s v="ST3"/>
    <x v="2"/>
    <s v="ST2"/>
    <x v="32"/>
    <s v="CE"/>
    <s v="CE"/>
    <x v="0"/>
    <s v="Jordan is bringing a coffee to Casey"/>
    <s v="since it's very early in the morning"/>
    <x v="1"/>
    <x v="0"/>
    <s v="square"/>
    <s v="she's standing in a red square"/>
    <s v="and it looks like it's almost 6am"/>
    <s v="S40_Jordan_Casey"/>
    <s v="she_red_square"/>
    <s v="S40_end"/>
    <x v="0"/>
    <x v="0"/>
    <x v="0"/>
    <x v="0"/>
    <x v="0"/>
    <s v="triangle"/>
    <x v="0"/>
    <s v="square"/>
    <x v="0"/>
    <s v="triangle"/>
    <x v="0"/>
    <s v="square"/>
    <s v="ST1_red-square.png"/>
    <s v="HT3_red-triangle.png"/>
    <s v="HT1_yellow-triangle.png"/>
    <s v="HT2_yellow-square.png"/>
    <s v="ST3_green-triangle.png"/>
    <s v="ST2_green-square.png"/>
    <m/>
    <m/>
  </r>
  <r>
    <s v="L01"/>
    <x v="0"/>
    <s v="CR50"/>
    <s v="L01_CR50_S36"/>
    <x v="2"/>
    <s v="ST1"/>
    <s v="Jordan"/>
    <s v="C"/>
    <x v="2"/>
    <s v="HT3"/>
    <s v="Casey"/>
    <s v="E"/>
    <x v="1"/>
    <x v="0"/>
    <x v="2"/>
    <s v="HT1"/>
    <x v="2"/>
    <s v="HT2"/>
    <x v="2"/>
    <s v="ST3"/>
    <x v="2"/>
    <s v="ST2"/>
    <x v="33"/>
    <s v="CE"/>
    <s v="CE"/>
    <x v="1"/>
    <s v="Casey is scuba diving with Jordan"/>
    <s v="and a big fish just came out of nowhere"/>
    <x v="1"/>
    <x v="1"/>
    <s v="triangle"/>
    <s v="she's standing in a yellow triangle"/>
    <s v="and it looks like there's a lot more fish about to come by"/>
    <s v="S36_Casey_Jordan"/>
    <s v="she_yellow_triangle"/>
    <s v="S36_end"/>
    <x v="1"/>
    <x v="1"/>
    <x v="1"/>
    <x v="1"/>
    <x v="1"/>
    <s v="square"/>
    <x v="1"/>
    <s v="triangle"/>
    <x v="1"/>
    <s v="square"/>
    <x v="1"/>
    <s v="triangle"/>
    <s v="ST1_yellow-triangle.png"/>
    <s v="HT3_yellow-square.png"/>
    <s v="HT1_red-square.png"/>
    <s v="HT2_red-triangle.png"/>
    <s v="ST3_blue-square.png"/>
    <s v="ST2_blue-triangle.png"/>
    <m/>
    <m/>
  </r>
  <r>
    <s v="L01"/>
    <x v="0"/>
    <s v="CR51"/>
    <s v="L01_CR51_S37"/>
    <x v="2"/>
    <s v="ST1"/>
    <s v="Jordan"/>
    <s v="C"/>
    <x v="2"/>
    <s v="HT3"/>
    <s v="Casey"/>
    <s v="E"/>
    <x v="1"/>
    <x v="0"/>
    <x v="2"/>
    <s v="HT1"/>
    <x v="2"/>
    <s v="HT2"/>
    <x v="2"/>
    <s v="ST3"/>
    <x v="2"/>
    <s v="ST2"/>
    <x v="34"/>
    <s v="CE"/>
    <s v="CE"/>
    <x v="0"/>
    <s v="Jordan is looking for Casey"/>
    <s v="and it looks like it's about to rain "/>
    <x v="1"/>
    <x v="2"/>
    <s v="square"/>
    <s v="she's standing in a green square"/>
    <s v="and it's past time to get inside"/>
    <s v="S37_Jordan_Casey"/>
    <s v="she_green_square"/>
    <s v="S37_end"/>
    <x v="2"/>
    <x v="0"/>
    <x v="2"/>
    <x v="0"/>
    <x v="2"/>
    <s v="triangle"/>
    <x v="2"/>
    <s v="square"/>
    <x v="2"/>
    <s v="triangle"/>
    <x v="2"/>
    <s v="square"/>
    <s v="ST1_green-square.png"/>
    <s v="HT3_green-triangle.png"/>
    <s v="HT1_blue-triangle.png"/>
    <s v="HT2_blue-square.png"/>
    <s v="ST3_red-triangle.png"/>
    <s v="ST2_red-square.png"/>
    <m/>
    <m/>
  </r>
  <r>
    <s v="L01"/>
    <x v="0"/>
    <s v="CR52"/>
    <s v="L01_CR52_S37"/>
    <x v="2"/>
    <s v="ST1"/>
    <s v="Jordan"/>
    <s v="C"/>
    <x v="2"/>
    <s v="HT3"/>
    <s v="Casey"/>
    <s v="E"/>
    <x v="1"/>
    <x v="0"/>
    <x v="2"/>
    <s v="HT1"/>
    <x v="2"/>
    <s v="HT2"/>
    <x v="2"/>
    <s v="ST3"/>
    <x v="2"/>
    <s v="ST2"/>
    <x v="34"/>
    <s v="CE"/>
    <s v="CE"/>
    <x v="1"/>
    <s v="Casey is looking for Jordan"/>
    <s v="and it looks like it's about to rain "/>
    <x v="1"/>
    <x v="3"/>
    <s v="triangle"/>
    <s v="she's standing in a blue triangle"/>
    <s v="and it's past time to get inside"/>
    <s v="S37_Casey_Jordan"/>
    <s v="she_blue_triangle"/>
    <s v="S37_end"/>
    <x v="3"/>
    <x v="1"/>
    <x v="3"/>
    <x v="1"/>
    <x v="3"/>
    <s v="square"/>
    <x v="3"/>
    <s v="triangle"/>
    <x v="3"/>
    <s v="square"/>
    <x v="3"/>
    <s v="triangle"/>
    <s v="ST1_blue-triangle.png"/>
    <s v="HT3_blue-square.png"/>
    <s v="HT1_green-square.png"/>
    <s v="HT2_green-triangle.png"/>
    <s v="ST3_yellow-square.png"/>
    <s v="ST2_yellow-triangle.png"/>
    <m/>
    <m/>
  </r>
  <r>
    <s v="L01"/>
    <x v="0"/>
    <s v="CR53"/>
    <s v="L01_CR53_S41"/>
    <x v="2"/>
    <s v="ST1"/>
    <s v="Jordan"/>
    <s v="C"/>
    <x v="3"/>
    <s v="ST3"/>
    <s v="Jaime"/>
    <s v="F"/>
    <x v="1"/>
    <x v="1"/>
    <x v="2"/>
    <s v="HT1"/>
    <x v="2"/>
    <s v="HT2"/>
    <x v="3"/>
    <s v="HT3"/>
    <x v="2"/>
    <s v="ST2"/>
    <x v="35"/>
    <s v="CF"/>
    <s v="CF"/>
    <x v="0"/>
    <s v="Jordan is reading to Jaime"/>
    <s v="and the story is almost over"/>
    <x v="1"/>
    <x v="1"/>
    <s v="square"/>
    <s v="she's standing in a yellow square"/>
    <s v="and it sounds like the story is a new favorite"/>
    <s v="S41_Jordan_Jaime"/>
    <s v="she_yellow_square"/>
    <s v="S41_end"/>
    <x v="1"/>
    <x v="0"/>
    <x v="1"/>
    <x v="0"/>
    <x v="1"/>
    <s v="triangle"/>
    <x v="1"/>
    <s v="square"/>
    <x v="1"/>
    <s v="triangle"/>
    <x v="1"/>
    <s v="square"/>
    <s v="ST1_yellow-square.png"/>
    <s v="ST3_yellow-triangle.png"/>
    <s v="HT1_red-triangle.png"/>
    <s v="HT2_red-square.png"/>
    <s v="HT3_blue-triangle.png"/>
    <s v="ST2_blue-square.png"/>
    <m/>
    <m/>
  </r>
  <r>
    <s v="L01"/>
    <x v="0"/>
    <s v="CR54"/>
    <s v="L01_CR54_S41"/>
    <x v="2"/>
    <s v="ST1"/>
    <s v="Jordan"/>
    <s v="C"/>
    <x v="3"/>
    <s v="ST3"/>
    <s v="Jaime"/>
    <s v="F"/>
    <x v="1"/>
    <x v="1"/>
    <x v="2"/>
    <s v="HT1"/>
    <x v="2"/>
    <s v="HT2"/>
    <x v="3"/>
    <s v="HT3"/>
    <x v="2"/>
    <s v="ST2"/>
    <x v="35"/>
    <s v="CF"/>
    <s v="CF"/>
    <x v="1"/>
    <s v="Jaime is reading to Jordan"/>
    <s v="and the story is almost over"/>
    <x v="1"/>
    <x v="0"/>
    <s v="triangle"/>
    <s v="she's standing in a red triangle"/>
    <s v="and it sounds like the story is a new favorite"/>
    <s v="S41_Jaime_Jordan"/>
    <s v="she_red_triangle"/>
    <s v="S41_end"/>
    <x v="0"/>
    <x v="1"/>
    <x v="0"/>
    <x v="1"/>
    <x v="0"/>
    <s v="square"/>
    <x v="0"/>
    <s v="triangle"/>
    <x v="0"/>
    <s v="square"/>
    <x v="0"/>
    <s v="triangle"/>
    <s v="ST1_red-triangle.png"/>
    <s v="ST3_red-square.png"/>
    <s v="HT1_yellow-square.png"/>
    <s v="HT2_yellow-triangle.png"/>
    <s v="HT3_green-square.png"/>
    <s v="ST2_green-triangle.png"/>
    <m/>
    <m/>
  </r>
  <r>
    <s v="L01"/>
    <x v="0"/>
    <s v="CR55"/>
    <s v="L01_CR55_S42"/>
    <x v="2"/>
    <s v="ST1"/>
    <s v="Jordan"/>
    <s v="C"/>
    <x v="3"/>
    <s v="ST3"/>
    <s v="Jaime"/>
    <s v="F"/>
    <x v="1"/>
    <x v="1"/>
    <x v="2"/>
    <s v="HT1"/>
    <x v="2"/>
    <s v="HT2"/>
    <x v="3"/>
    <s v="HT3"/>
    <x v="2"/>
    <s v="ST2"/>
    <x v="36"/>
    <s v="CF"/>
    <s v="CF"/>
    <x v="0"/>
    <s v="Jordan is sending a text to Jaime"/>
    <s v="as the battery is about to die"/>
    <x v="1"/>
    <x v="3"/>
    <s v="square"/>
    <s v="she's standing in a blue square"/>
    <s v="but it looks like the text still sent"/>
    <s v="S42_Jordan_Jaime"/>
    <s v="she_blue_square"/>
    <s v="S42_end"/>
    <x v="3"/>
    <x v="0"/>
    <x v="3"/>
    <x v="0"/>
    <x v="3"/>
    <s v="triangle"/>
    <x v="3"/>
    <s v="square"/>
    <x v="3"/>
    <s v="triangle"/>
    <x v="3"/>
    <s v="square"/>
    <s v="ST1_blue-square.png"/>
    <s v="ST3_blue-triangle.png"/>
    <s v="HT1_green-triangle.png"/>
    <s v="HT2_green-square.png"/>
    <s v="HT3_yellow-triangle.png"/>
    <s v="ST2_yellow-square.png"/>
    <m/>
    <m/>
  </r>
  <r>
    <s v="L01"/>
    <x v="0"/>
    <s v="CR56"/>
    <s v="L01_CR56_S45"/>
    <x v="2"/>
    <s v="ST1"/>
    <s v="Jordan"/>
    <s v="C"/>
    <x v="3"/>
    <s v="ST3"/>
    <s v="Jaime"/>
    <s v="F"/>
    <x v="1"/>
    <x v="1"/>
    <x v="2"/>
    <s v="HT1"/>
    <x v="2"/>
    <s v="HT2"/>
    <x v="3"/>
    <s v="HT3"/>
    <x v="2"/>
    <s v="ST2"/>
    <x v="37"/>
    <s v="CF"/>
    <s v="CF"/>
    <x v="1"/>
    <s v="Jaime is explaining the game to Jordan"/>
    <s v="since it's kind of complicated"/>
    <x v="1"/>
    <x v="2"/>
    <s v="triangle"/>
    <s v="she's standing in a green triangle"/>
    <s v="and it looks like the game will be fun"/>
    <s v="S45_Jaime_Jordan"/>
    <s v="she_green_triangle"/>
    <s v="S45_end"/>
    <x v="2"/>
    <x v="1"/>
    <x v="2"/>
    <x v="1"/>
    <x v="2"/>
    <s v="square"/>
    <x v="2"/>
    <s v="triangle"/>
    <x v="2"/>
    <s v="square"/>
    <x v="2"/>
    <s v="triangle"/>
    <s v="ST1_green-triangle.png"/>
    <s v="ST3_green-square.png"/>
    <s v="HT1_blue-square.png"/>
    <s v="HT2_blue-triangle.png"/>
    <s v="HT3_red-square.png"/>
    <s v="ST2_red-triangle.png"/>
    <m/>
    <m/>
  </r>
  <r>
    <s v="L01"/>
    <x v="0"/>
    <s v="CR57"/>
    <s v="L01_CR57_S55"/>
    <x v="3"/>
    <s v="ST2"/>
    <s v="Taylor"/>
    <s v="D"/>
    <x v="2"/>
    <s v="HT3"/>
    <s v="Casey"/>
    <s v="E"/>
    <x v="1"/>
    <x v="0"/>
    <x v="2"/>
    <s v="HT1"/>
    <x v="2"/>
    <s v="HT2"/>
    <x v="2"/>
    <s v="ST3"/>
    <x v="3"/>
    <s v="ST1"/>
    <x v="38"/>
    <s v="DE"/>
    <s v="DE"/>
    <x v="0"/>
    <s v="Taylor is holding a spot for Casey"/>
    <s v="because the line is moving slowly"/>
    <x v="1"/>
    <x v="0"/>
    <s v="square"/>
    <s v="she's standing in a red square"/>
    <s v="and the day keeps getting hotter"/>
    <s v="S55_Taylor_Casey"/>
    <s v="she_red_square"/>
    <s v="S55_end"/>
    <x v="0"/>
    <x v="0"/>
    <x v="0"/>
    <x v="0"/>
    <x v="0"/>
    <s v="triangle"/>
    <x v="0"/>
    <s v="square"/>
    <x v="0"/>
    <s v="triangle"/>
    <x v="0"/>
    <s v="square"/>
    <s v="ST2_red-square.png"/>
    <s v="HT3_red-triangle.png"/>
    <s v="HT1_yellow-triangle.png"/>
    <s v="HT2_yellow-square.png"/>
    <s v="ST3_green-triangle.png"/>
    <s v="ST1_green-square.png"/>
    <m/>
    <m/>
  </r>
  <r>
    <s v="L01"/>
    <x v="0"/>
    <s v="CR58"/>
    <s v="L01_CR58_S51"/>
    <x v="3"/>
    <s v="ST2"/>
    <s v="Taylor"/>
    <s v="D"/>
    <x v="2"/>
    <s v="HT3"/>
    <s v="Casey"/>
    <s v="E"/>
    <x v="1"/>
    <x v="0"/>
    <x v="2"/>
    <s v="HT1"/>
    <x v="2"/>
    <s v="HT2"/>
    <x v="2"/>
    <s v="ST3"/>
    <x v="3"/>
    <s v="ST1"/>
    <x v="39"/>
    <s v="DE"/>
    <s v="DE"/>
    <x v="1"/>
    <s v="Casey is starting a video call with Taylor"/>
    <s v="but the connection is kind of slow"/>
    <x v="1"/>
    <x v="1"/>
    <s v="triangle"/>
    <s v="she's standing in a yellow triangle"/>
    <s v="and it's great to see each other "/>
    <s v="S51_Casey_Taylor"/>
    <s v="she_yellow_triangle"/>
    <s v="S51_end"/>
    <x v="1"/>
    <x v="1"/>
    <x v="1"/>
    <x v="1"/>
    <x v="1"/>
    <s v="square"/>
    <x v="1"/>
    <s v="triangle"/>
    <x v="1"/>
    <s v="square"/>
    <x v="1"/>
    <s v="triangle"/>
    <s v="ST2_yellow-triangle.png"/>
    <s v="HT3_yellow-square.png"/>
    <s v="HT1_red-square.png"/>
    <s v="HT2_red-triangle.png"/>
    <s v="ST3_blue-square.png"/>
    <s v="ST1_blue-triangle.png"/>
    <m/>
    <m/>
  </r>
  <r>
    <s v="L01"/>
    <x v="0"/>
    <s v="CR59"/>
    <s v="L01_CR59_S52"/>
    <x v="3"/>
    <s v="ST2"/>
    <s v="Taylor"/>
    <s v="D"/>
    <x v="2"/>
    <s v="HT3"/>
    <s v="Casey"/>
    <s v="E"/>
    <x v="1"/>
    <x v="0"/>
    <x v="2"/>
    <s v="HT1"/>
    <x v="2"/>
    <s v="HT2"/>
    <x v="2"/>
    <s v="ST3"/>
    <x v="3"/>
    <s v="ST1"/>
    <x v="40"/>
    <s v="DE"/>
    <s v="DE"/>
    <x v="0"/>
    <s v="Taylor is passing a blanket to Casey"/>
    <s v="because the room is cold"/>
    <x v="1"/>
    <x v="2"/>
    <s v="square"/>
    <s v="she's standing in a green square"/>
    <s v="and everyone is comfortable now"/>
    <s v="S52_Taylor_Casey"/>
    <s v="she_green_square"/>
    <s v="S52_end"/>
    <x v="2"/>
    <x v="0"/>
    <x v="2"/>
    <x v="0"/>
    <x v="2"/>
    <s v="triangle"/>
    <x v="2"/>
    <s v="square"/>
    <x v="2"/>
    <s v="triangle"/>
    <x v="2"/>
    <s v="square"/>
    <s v="ST2_green-square.png"/>
    <s v="HT3_green-triangle.png"/>
    <s v="HT1_blue-triangle.png"/>
    <s v="HT2_blue-square.png"/>
    <s v="ST3_red-triangle.png"/>
    <s v="ST1_red-square.png"/>
    <m/>
    <m/>
  </r>
  <r>
    <s v="L01"/>
    <x v="0"/>
    <s v="CR60"/>
    <s v="L01_CR60_S52"/>
    <x v="3"/>
    <s v="ST2"/>
    <s v="Taylor"/>
    <s v="D"/>
    <x v="2"/>
    <s v="HT3"/>
    <s v="Casey"/>
    <s v="E"/>
    <x v="1"/>
    <x v="0"/>
    <x v="2"/>
    <s v="HT1"/>
    <x v="2"/>
    <s v="HT2"/>
    <x v="2"/>
    <s v="ST3"/>
    <x v="3"/>
    <s v="ST1"/>
    <x v="40"/>
    <s v="DE"/>
    <s v="DE"/>
    <x v="1"/>
    <s v="Casey is passing a blanket to Taylor"/>
    <s v="because the room is cold"/>
    <x v="1"/>
    <x v="3"/>
    <s v="triangle"/>
    <s v="she's standing in a blue triangle"/>
    <s v="and everyone is comfortable now"/>
    <s v="S52_Casey_Taylor"/>
    <s v="she_blue_triangle"/>
    <s v="S52_end"/>
    <x v="3"/>
    <x v="1"/>
    <x v="3"/>
    <x v="1"/>
    <x v="3"/>
    <s v="square"/>
    <x v="3"/>
    <s v="triangle"/>
    <x v="3"/>
    <s v="square"/>
    <x v="3"/>
    <s v="triangle"/>
    <s v="ST2_blue-triangle.png"/>
    <s v="HT3_blue-square.png"/>
    <s v="HT1_green-square.png"/>
    <s v="HT2_green-triangle.png"/>
    <s v="ST3_yellow-square.png"/>
    <s v="ST1_yellow-triangle.png"/>
    <m/>
    <m/>
  </r>
  <r>
    <s v="L01"/>
    <x v="0"/>
    <s v="CR61"/>
    <s v="L01_CR61_S60"/>
    <x v="3"/>
    <s v="ST2"/>
    <s v="Taylor"/>
    <s v="D"/>
    <x v="3"/>
    <s v="ST3"/>
    <s v="Jaime"/>
    <s v="F"/>
    <x v="1"/>
    <x v="1"/>
    <x v="2"/>
    <s v="HT1"/>
    <x v="2"/>
    <s v="HT2"/>
    <x v="3"/>
    <s v="HT3"/>
    <x v="3"/>
    <s v="ST1"/>
    <x v="41"/>
    <s v="DF"/>
    <s v="DF"/>
    <x v="0"/>
    <s v="Taylor is hiking along the trail with Jaime"/>
    <s v="and the leaves are starting to turn"/>
    <x v="1"/>
    <x v="1"/>
    <s v="square"/>
    <s v="she's standing in a yellow square"/>
    <s v="and the top of the mountain isn't much further"/>
    <s v="S60_Taylor_Jaime"/>
    <s v="she_yellow_square"/>
    <s v="S60_end"/>
    <x v="1"/>
    <x v="0"/>
    <x v="1"/>
    <x v="0"/>
    <x v="1"/>
    <s v="triangle"/>
    <x v="1"/>
    <s v="square"/>
    <x v="1"/>
    <s v="triangle"/>
    <x v="1"/>
    <s v="square"/>
    <s v="ST2_yellow-square.png"/>
    <s v="ST3_yellow-triangle.png"/>
    <s v="HT1_red-triangle.png"/>
    <s v="HT2_red-square.png"/>
    <s v="HT3_blue-triangle.png"/>
    <s v="ST1_blue-square.png"/>
    <m/>
    <m/>
  </r>
  <r>
    <s v="L01"/>
    <x v="0"/>
    <s v="CR62"/>
    <s v="L01_CR62_S56"/>
    <x v="3"/>
    <s v="ST2"/>
    <s v="Taylor"/>
    <s v="D"/>
    <x v="3"/>
    <s v="ST3"/>
    <s v="Jaime"/>
    <s v="F"/>
    <x v="1"/>
    <x v="1"/>
    <x v="2"/>
    <s v="HT1"/>
    <x v="2"/>
    <s v="HT2"/>
    <x v="3"/>
    <s v="HT3"/>
    <x v="3"/>
    <s v="ST1"/>
    <x v="42"/>
    <s v="DF"/>
    <s v="DF"/>
    <x v="1"/>
    <s v="Jaime is carrying a box for Taylor"/>
    <s v="since it's very heavy"/>
    <x v="1"/>
    <x v="0"/>
    <s v="triangle"/>
    <s v="she's standing in a red triangle"/>
    <s v="but there's not much left to move "/>
    <s v="S56_Jaime_Taylor"/>
    <s v="she_red_triangle"/>
    <s v="S56_end"/>
    <x v="0"/>
    <x v="1"/>
    <x v="0"/>
    <x v="1"/>
    <x v="0"/>
    <s v="square"/>
    <x v="0"/>
    <s v="triangle"/>
    <x v="0"/>
    <s v="square"/>
    <x v="0"/>
    <s v="triangle"/>
    <s v="ST2_red-triangle.png"/>
    <s v="ST3_red-square.png"/>
    <s v="HT1_yellow-square.png"/>
    <s v="HT2_yellow-triangle.png"/>
    <s v="HT3_green-square.png"/>
    <s v="ST1_green-triangle.png"/>
    <m/>
    <m/>
  </r>
  <r>
    <s v="L01"/>
    <x v="0"/>
    <s v="CR63"/>
    <s v="L01_CR63_S57"/>
    <x v="3"/>
    <s v="ST2"/>
    <s v="Taylor"/>
    <s v="D"/>
    <x v="3"/>
    <s v="ST3"/>
    <s v="Jaime"/>
    <s v="F"/>
    <x v="1"/>
    <x v="1"/>
    <x v="2"/>
    <s v="HT1"/>
    <x v="2"/>
    <s v="HT2"/>
    <x v="3"/>
    <s v="HT3"/>
    <x v="3"/>
    <s v="ST1"/>
    <x v="43"/>
    <s v="DF"/>
    <s v="DF"/>
    <x v="0"/>
    <s v="Taylor is giving directions to Jaime"/>
    <s v="and the traffic is starting to clear"/>
    <x v="1"/>
    <x v="3"/>
    <s v="square"/>
    <s v="she's standing in a blue square"/>
    <s v="and it looks like the rest of the trip will be easy"/>
    <s v="S57_Taylor_Jaime"/>
    <s v="she_blue_square"/>
    <s v="S57_end"/>
    <x v="3"/>
    <x v="0"/>
    <x v="3"/>
    <x v="0"/>
    <x v="3"/>
    <s v="triangle"/>
    <x v="3"/>
    <s v="square"/>
    <x v="3"/>
    <s v="triangle"/>
    <x v="3"/>
    <s v="square"/>
    <s v="ST2_blue-square.png"/>
    <s v="ST3_blue-triangle.png"/>
    <s v="HT1_green-triangle.png"/>
    <s v="HT2_green-square.png"/>
    <s v="HT3_yellow-triangle.png"/>
    <s v="ST1_yellow-square.png"/>
    <m/>
    <m/>
  </r>
  <r>
    <s v="L01"/>
    <x v="0"/>
    <s v="CR64"/>
    <s v="L01_CR64_S57"/>
    <x v="3"/>
    <s v="ST2"/>
    <s v="Taylor"/>
    <s v="D"/>
    <x v="3"/>
    <s v="ST3"/>
    <s v="Jaime"/>
    <s v="F"/>
    <x v="1"/>
    <x v="1"/>
    <x v="2"/>
    <s v="HT1"/>
    <x v="2"/>
    <s v="HT2"/>
    <x v="3"/>
    <s v="HT3"/>
    <x v="3"/>
    <s v="ST1"/>
    <x v="43"/>
    <s v="DF"/>
    <s v="DF"/>
    <x v="1"/>
    <s v="Jaime is giving directions to Taylor"/>
    <s v="and the traffic is starting to clear"/>
    <x v="1"/>
    <x v="2"/>
    <s v="triangle"/>
    <s v="she's standing in a green triangle"/>
    <s v="and it looks like the rest of the trip will be easy"/>
    <s v="S57_Jaime_Taylor"/>
    <s v="she_green_triangle"/>
    <s v="S57_end"/>
    <x v="2"/>
    <x v="1"/>
    <x v="2"/>
    <x v="1"/>
    <x v="2"/>
    <s v="square"/>
    <x v="2"/>
    <s v="triangle"/>
    <x v="2"/>
    <s v="square"/>
    <x v="2"/>
    <s v="triangle"/>
    <s v="ST2_green-triangle.png"/>
    <s v="ST3_green-square.png"/>
    <s v="HT1_blue-square.png"/>
    <s v="HT2_blue-triangle.png"/>
    <s v="HT3_red-square.png"/>
    <s v="ST1_red-triangle.png"/>
    <m/>
    <m/>
  </r>
  <r>
    <s v="L01"/>
    <x v="0"/>
    <s v="CR65"/>
    <s v="L01_CR65_S23"/>
    <x v="4"/>
    <s v="HT3"/>
    <s v="Casey"/>
    <s v="E"/>
    <x v="4"/>
    <s v="HT1"/>
    <s v="Alex"/>
    <s v="A"/>
    <x v="2"/>
    <x v="1"/>
    <x v="1"/>
    <s v="ST1"/>
    <x v="1"/>
    <s v="ST2"/>
    <x v="4"/>
    <s v="HT2"/>
    <x v="4"/>
    <s v="ST3"/>
    <x v="44"/>
    <s v="EA"/>
    <s v="AE"/>
    <x v="0"/>
    <s v="Alex is talking to Casey"/>
    <s v="while a spotlight is shining overhead"/>
    <x v="2"/>
    <x v="0"/>
    <s v="square"/>
    <s v="they're standing in a red square"/>
    <s v="and it looks like rehearsal just started"/>
    <s v="S23_Casey_Alex"/>
    <s v="they_red_square"/>
    <s v="S23_end"/>
    <x v="0"/>
    <x v="0"/>
    <x v="0"/>
    <x v="0"/>
    <x v="0"/>
    <s v="triangle"/>
    <x v="0"/>
    <s v="square"/>
    <x v="0"/>
    <s v="triangle"/>
    <x v="0"/>
    <s v="square"/>
    <s v="HT3_red-square.png"/>
    <s v="HT1_red-triangle.png"/>
    <s v="ST1_yellow-triangle.png"/>
    <s v="ST2_yellow-square.png"/>
    <s v="HT2_green-triangle.png"/>
    <s v="ST3_green-square.png"/>
    <m/>
    <m/>
  </r>
  <r>
    <s v="L01"/>
    <x v="0"/>
    <s v="CR66"/>
    <s v="L01_CR66_S25"/>
    <x v="4"/>
    <s v="HT3"/>
    <s v="Casey"/>
    <s v="E"/>
    <x v="4"/>
    <s v="HT1"/>
    <s v="Alex"/>
    <s v="A"/>
    <x v="2"/>
    <x v="1"/>
    <x v="1"/>
    <s v="ST1"/>
    <x v="1"/>
    <s v="ST2"/>
    <x v="4"/>
    <s v="HT2"/>
    <x v="4"/>
    <s v="ST3"/>
    <x v="13"/>
    <s v="EA"/>
    <s v="AE"/>
    <x v="1"/>
    <s v="Casey is dancing with Alex"/>
    <s v="while a pinata is hanging overhead"/>
    <x v="2"/>
    <x v="1"/>
    <s v="triangle"/>
    <s v="they're standing in a yellow triangle"/>
    <s v="and everyone at the party is having fun"/>
    <s v="S25_Alex_Casey"/>
    <s v="they_yellow_triangle"/>
    <s v="S25_end"/>
    <x v="1"/>
    <x v="1"/>
    <x v="1"/>
    <x v="1"/>
    <x v="1"/>
    <s v="square"/>
    <x v="1"/>
    <s v="triangle"/>
    <x v="1"/>
    <s v="square"/>
    <x v="1"/>
    <s v="triangle"/>
    <s v="HT3_yellow-triangle.png"/>
    <s v="HT1_yellow-square.png"/>
    <s v="ST1_red-square.png"/>
    <s v="ST2_red-triangle.png"/>
    <s v="HT2_blue-square.png"/>
    <s v="ST3_blue-triangle.png"/>
    <m/>
    <m/>
  </r>
  <r>
    <s v="L01"/>
    <x v="0"/>
    <s v="CR67"/>
    <s v="L01_CR67_S24"/>
    <x v="4"/>
    <s v="HT3"/>
    <s v="Casey"/>
    <s v="E"/>
    <x v="4"/>
    <s v="HT1"/>
    <s v="Alex"/>
    <s v="A"/>
    <x v="2"/>
    <x v="1"/>
    <x v="1"/>
    <s v="ST1"/>
    <x v="1"/>
    <s v="ST2"/>
    <x v="4"/>
    <s v="HT2"/>
    <x v="4"/>
    <s v="ST3"/>
    <x v="45"/>
    <s v="EA"/>
    <s v="AE"/>
    <x v="0"/>
    <s v="Alex is skiing with Casey"/>
    <s v="and snow is falling from the sky"/>
    <x v="2"/>
    <x v="2"/>
    <s v="square"/>
    <s v="they're standing in a green square"/>
    <s v="and it looks like everyone might be cold"/>
    <s v="S24_Casey_Alex"/>
    <s v="they_green_square"/>
    <s v="S24_end"/>
    <x v="2"/>
    <x v="0"/>
    <x v="2"/>
    <x v="0"/>
    <x v="2"/>
    <s v="triangle"/>
    <x v="2"/>
    <s v="square"/>
    <x v="2"/>
    <s v="triangle"/>
    <x v="2"/>
    <s v="square"/>
    <s v="HT3_green-square.png"/>
    <s v="HT1_green-triangle.png"/>
    <s v="ST1_blue-triangle.png"/>
    <s v="ST2_blue-square.png"/>
    <s v="HT2_red-triangle.png"/>
    <s v="ST3_red-square.png"/>
    <m/>
    <m/>
  </r>
  <r>
    <s v="L01"/>
    <x v="0"/>
    <s v="CR68"/>
    <s v="L01_CR68_S24"/>
    <x v="4"/>
    <s v="HT3"/>
    <s v="Casey"/>
    <s v="E"/>
    <x v="4"/>
    <s v="HT1"/>
    <s v="Alex"/>
    <s v="A"/>
    <x v="2"/>
    <x v="1"/>
    <x v="1"/>
    <s v="ST1"/>
    <x v="1"/>
    <s v="ST2"/>
    <x v="4"/>
    <s v="HT2"/>
    <x v="4"/>
    <s v="ST3"/>
    <x v="45"/>
    <s v="EA"/>
    <s v="AE"/>
    <x v="1"/>
    <s v="Casey is skiing with Alex"/>
    <s v="and snow is falling from the sky"/>
    <x v="2"/>
    <x v="3"/>
    <s v="triangle"/>
    <s v="they're standing in a blue triangle"/>
    <s v="and it looks like everyone might be cold"/>
    <s v="S24_Alex_Casey"/>
    <s v="they_blue_triangle"/>
    <s v="S24_end"/>
    <x v="3"/>
    <x v="1"/>
    <x v="3"/>
    <x v="1"/>
    <x v="3"/>
    <s v="square"/>
    <x v="3"/>
    <s v="triangle"/>
    <x v="3"/>
    <s v="square"/>
    <x v="3"/>
    <s v="triangle"/>
    <s v="HT3_blue-triangle.png"/>
    <s v="HT1_blue-square.png"/>
    <s v="ST1_green-square.png"/>
    <s v="ST2_green-triangle.png"/>
    <s v="HT2_yellow-square.png"/>
    <s v="ST3_yellow-triangle.png"/>
    <m/>
    <m/>
  </r>
  <r>
    <s v="L01"/>
    <x v="0"/>
    <s v="CR69"/>
    <s v="L01_CR69_S33"/>
    <x v="4"/>
    <s v="HT3"/>
    <s v="Casey"/>
    <s v="E"/>
    <x v="5"/>
    <s v="HT2"/>
    <s v="Sam"/>
    <s v="B"/>
    <x v="2"/>
    <x v="1"/>
    <x v="1"/>
    <s v="ST1"/>
    <x v="1"/>
    <s v="ST2"/>
    <x v="5"/>
    <s v="HT1"/>
    <x v="4"/>
    <s v="ST3"/>
    <x v="46"/>
    <s v="EB"/>
    <s v="BE"/>
    <x v="0"/>
    <s v="Sam is calling Casey"/>
    <s v="while a cat is walking by"/>
    <x v="2"/>
    <x v="1"/>
    <s v="square"/>
    <s v="they're standing in a yellow square"/>
    <s v="and it looks like the cat is very friendly"/>
    <s v="S33_Casey_Sam"/>
    <s v="they_yellow_square"/>
    <s v="S33_end"/>
    <x v="1"/>
    <x v="0"/>
    <x v="1"/>
    <x v="0"/>
    <x v="1"/>
    <s v="triangle"/>
    <x v="1"/>
    <s v="square"/>
    <x v="1"/>
    <s v="triangle"/>
    <x v="1"/>
    <s v="square"/>
    <s v="HT3_yellow-square.png"/>
    <s v="HT2_yellow-triangle.png"/>
    <s v="ST1_red-triangle.png"/>
    <s v="ST2_red-square.png"/>
    <s v="HT1_blue-triangle.png"/>
    <s v="ST3_blue-square.png"/>
    <m/>
    <m/>
  </r>
  <r>
    <s v="L01"/>
    <x v="0"/>
    <s v="CR70"/>
    <s v="L01_CR70_S35"/>
    <x v="4"/>
    <s v="HT3"/>
    <s v="Casey"/>
    <s v="E"/>
    <x v="5"/>
    <s v="HT2"/>
    <s v="Sam"/>
    <s v="B"/>
    <x v="2"/>
    <x v="1"/>
    <x v="1"/>
    <s v="ST1"/>
    <x v="1"/>
    <s v="ST2"/>
    <x v="5"/>
    <s v="HT1"/>
    <x v="4"/>
    <s v="ST3"/>
    <x v="18"/>
    <s v="EB"/>
    <s v="BE"/>
    <x v="1"/>
    <s v="Casey is swimming towards Sam"/>
    <s v="and a goose is swimming nearby"/>
    <x v="2"/>
    <x v="0"/>
    <s v="triangle"/>
    <s v="they're standing in a red triangle"/>
    <s v="and it is a beautiful sunny day"/>
    <s v="S35_Sam_Casey"/>
    <s v="they_red_triangle"/>
    <s v="S35_end"/>
    <x v="0"/>
    <x v="1"/>
    <x v="0"/>
    <x v="1"/>
    <x v="0"/>
    <s v="square"/>
    <x v="0"/>
    <s v="triangle"/>
    <x v="0"/>
    <s v="square"/>
    <x v="0"/>
    <s v="triangle"/>
    <s v="HT3_red-triangle.png"/>
    <s v="HT2_red-square.png"/>
    <s v="ST1_yellow-square.png"/>
    <s v="ST2_yellow-triangle.png"/>
    <s v="HT1_green-square.png"/>
    <s v="ST3_green-triangle.png"/>
    <m/>
    <m/>
  </r>
  <r>
    <s v="L01"/>
    <x v="0"/>
    <s v="CR71"/>
    <s v="L01_CR71_S34"/>
    <x v="4"/>
    <s v="HT3"/>
    <s v="Casey"/>
    <s v="E"/>
    <x v="5"/>
    <s v="HT2"/>
    <s v="Sam"/>
    <s v="B"/>
    <x v="2"/>
    <x v="1"/>
    <x v="1"/>
    <s v="ST1"/>
    <x v="1"/>
    <s v="ST2"/>
    <x v="5"/>
    <s v="HT1"/>
    <x v="4"/>
    <s v="ST3"/>
    <x v="47"/>
    <s v="EB"/>
    <s v="BE"/>
    <x v="0"/>
    <s v="Sam is buying a gift for Casey"/>
    <s v="but it is almost lunchtime"/>
    <x v="2"/>
    <x v="3"/>
    <s v="square"/>
    <s v="they're standing in a blue square"/>
    <s v="and there might not be a chance to buy the gift today"/>
    <s v="S34_Casey_Sam"/>
    <s v="they_blue_square"/>
    <s v="S34_end"/>
    <x v="3"/>
    <x v="0"/>
    <x v="3"/>
    <x v="0"/>
    <x v="3"/>
    <s v="triangle"/>
    <x v="3"/>
    <s v="square"/>
    <x v="3"/>
    <s v="triangle"/>
    <x v="3"/>
    <s v="square"/>
    <s v="HT3_blue-square.png"/>
    <s v="HT2_blue-triangle.png"/>
    <s v="ST1_green-triangle.png"/>
    <s v="ST2_green-square.png"/>
    <s v="HT1_yellow-triangle.png"/>
    <s v="ST3_yellow-square.png"/>
    <m/>
    <m/>
  </r>
  <r>
    <s v="L01"/>
    <x v="0"/>
    <s v="CR72"/>
    <s v="L01_CR72_S34"/>
    <x v="4"/>
    <s v="HT3"/>
    <s v="Casey"/>
    <s v="E"/>
    <x v="5"/>
    <s v="HT2"/>
    <s v="Sam"/>
    <s v="B"/>
    <x v="2"/>
    <x v="1"/>
    <x v="1"/>
    <s v="ST1"/>
    <x v="1"/>
    <s v="ST2"/>
    <x v="5"/>
    <s v="HT1"/>
    <x v="4"/>
    <s v="ST3"/>
    <x v="47"/>
    <s v="EB"/>
    <s v="BE"/>
    <x v="1"/>
    <s v="Casey is buying a gift for Sam"/>
    <s v="but it is almost lunchtime"/>
    <x v="2"/>
    <x v="2"/>
    <s v="triangle"/>
    <s v="they're standing in a green triangle"/>
    <s v="and there might not be a chance to buy the gift today"/>
    <s v="S34_Sam_Casey"/>
    <s v="they_green_triangle"/>
    <s v="S34_end"/>
    <x v="2"/>
    <x v="1"/>
    <x v="2"/>
    <x v="1"/>
    <x v="2"/>
    <s v="square"/>
    <x v="2"/>
    <s v="triangle"/>
    <x v="2"/>
    <s v="square"/>
    <x v="2"/>
    <s v="triangle"/>
    <s v="HT3_green-triangle.png"/>
    <s v="HT2_green-square.png"/>
    <s v="ST1_blue-square.png"/>
    <s v="ST2_blue-triangle.png"/>
    <s v="HT1_red-square.png"/>
    <s v="ST3_red-triangle.png"/>
    <m/>
    <m/>
  </r>
  <r>
    <s v="L01"/>
    <x v="0"/>
    <s v="CR73"/>
    <s v="L01_CR73_S10"/>
    <x v="5"/>
    <s v="ST3"/>
    <s v="Jaime"/>
    <s v="F"/>
    <x v="4"/>
    <s v="HT1"/>
    <s v="Alex"/>
    <s v="A"/>
    <x v="2"/>
    <x v="0"/>
    <x v="1"/>
    <s v="ST1"/>
    <x v="1"/>
    <s v="ST2"/>
    <x v="4"/>
    <s v="HT2"/>
    <x v="5"/>
    <s v="HT3"/>
    <x v="15"/>
    <s v="FA"/>
    <s v="AF"/>
    <x v="0"/>
    <s v="Alex is floating over to Jaime"/>
    <s v="while an airplane is flying overhead"/>
    <x v="2"/>
    <x v="0"/>
    <s v="square"/>
    <s v="they're standing in a red square"/>
    <s v="and it looks like everyone needs more sunscreen"/>
    <s v="S10_Jaime_Alex"/>
    <s v="they_red_square"/>
    <s v="S10_end"/>
    <x v="0"/>
    <x v="0"/>
    <x v="0"/>
    <x v="0"/>
    <x v="0"/>
    <s v="triangle"/>
    <x v="0"/>
    <s v="square"/>
    <x v="0"/>
    <s v="triangle"/>
    <x v="0"/>
    <s v="square"/>
    <s v="ST3_red-square.png"/>
    <s v="HT1_red-triangle.png"/>
    <s v="ST1_yellow-triangle.png"/>
    <s v="ST2_yellow-square.png"/>
    <s v="HT2_green-triangle.png"/>
    <s v="HT3_green-square.png"/>
    <m/>
    <m/>
  </r>
  <r>
    <s v="L01"/>
    <x v="0"/>
    <s v="CR74"/>
    <s v="L01_CR74_S08"/>
    <x v="5"/>
    <s v="ST3"/>
    <s v="Jaime"/>
    <s v="F"/>
    <x v="4"/>
    <s v="HT1"/>
    <s v="Alex"/>
    <s v="A"/>
    <x v="2"/>
    <x v="0"/>
    <x v="1"/>
    <s v="ST1"/>
    <x v="1"/>
    <s v="ST2"/>
    <x v="4"/>
    <s v="HT2"/>
    <x v="5"/>
    <s v="HT3"/>
    <x v="48"/>
    <s v="FA"/>
    <s v="AF"/>
    <x v="1"/>
    <s v="Jaime is taking a picture of Alex"/>
    <s v="next to the Eiffel Tower"/>
    <x v="2"/>
    <x v="1"/>
    <s v="triangle"/>
    <s v="they're standing in a yellow triangle"/>
    <s v="and the tower is lit up at night"/>
    <s v="S08_Alex_Jaime"/>
    <s v="they_yellow_triangle"/>
    <s v="S08_end"/>
    <x v="1"/>
    <x v="1"/>
    <x v="1"/>
    <x v="1"/>
    <x v="1"/>
    <s v="square"/>
    <x v="1"/>
    <s v="triangle"/>
    <x v="1"/>
    <s v="square"/>
    <x v="1"/>
    <s v="triangle"/>
    <s v="ST3_yellow-triangle.png"/>
    <s v="HT1_yellow-square.png"/>
    <s v="ST1_red-square.png"/>
    <s v="ST2_red-triangle.png"/>
    <s v="HT2_blue-square.png"/>
    <s v="HT3_blue-triangle.png"/>
    <m/>
    <m/>
  </r>
  <r>
    <s v="L01"/>
    <x v="0"/>
    <s v="CR75"/>
    <s v="L01_CR75_S09"/>
    <x v="5"/>
    <s v="ST3"/>
    <s v="Jaime"/>
    <s v="F"/>
    <x v="4"/>
    <s v="HT1"/>
    <s v="Alex"/>
    <s v="A"/>
    <x v="2"/>
    <x v="0"/>
    <x v="1"/>
    <s v="ST1"/>
    <x v="1"/>
    <s v="ST2"/>
    <x v="4"/>
    <s v="HT2"/>
    <x v="5"/>
    <s v="HT3"/>
    <x v="49"/>
    <s v="FA"/>
    <s v="AF"/>
    <x v="0"/>
    <s v="Alex is playing golf with Jaime"/>
    <s v="as the sun is shining overhead"/>
    <x v="2"/>
    <x v="2"/>
    <s v="square"/>
    <s v="they're standing in a green square"/>
    <s v="and the grass is very green"/>
    <s v="S09_Jaime_Alex"/>
    <s v="they_green_square"/>
    <s v="S09_end"/>
    <x v="2"/>
    <x v="0"/>
    <x v="2"/>
    <x v="0"/>
    <x v="2"/>
    <s v="triangle"/>
    <x v="2"/>
    <s v="square"/>
    <x v="2"/>
    <s v="triangle"/>
    <x v="2"/>
    <s v="square"/>
    <s v="ST3_green-square.png"/>
    <s v="HT1_green-triangle.png"/>
    <s v="ST1_blue-triangle.png"/>
    <s v="ST2_blue-square.png"/>
    <s v="HT2_red-triangle.png"/>
    <s v="HT3_red-square.png"/>
    <m/>
    <m/>
  </r>
  <r>
    <s v="L01"/>
    <x v="0"/>
    <s v="CR76"/>
    <s v="L01_CR76_S09"/>
    <x v="5"/>
    <s v="ST3"/>
    <s v="Jaime"/>
    <s v="F"/>
    <x v="4"/>
    <s v="HT1"/>
    <s v="Alex"/>
    <s v="A"/>
    <x v="2"/>
    <x v="0"/>
    <x v="1"/>
    <s v="ST1"/>
    <x v="1"/>
    <s v="ST2"/>
    <x v="4"/>
    <s v="HT2"/>
    <x v="5"/>
    <s v="HT3"/>
    <x v="49"/>
    <s v="FA"/>
    <s v="AF"/>
    <x v="1"/>
    <s v="Jaime is playing golf with Alex"/>
    <s v="as the sun is shining overhead"/>
    <x v="2"/>
    <x v="3"/>
    <s v="triangle"/>
    <s v="they're standing in a blue triangle"/>
    <s v="and the grass is very green"/>
    <s v="S09_Alex_Jaime"/>
    <s v="they_blue_triangle"/>
    <s v="S09_end"/>
    <x v="3"/>
    <x v="1"/>
    <x v="3"/>
    <x v="1"/>
    <x v="3"/>
    <s v="square"/>
    <x v="3"/>
    <s v="triangle"/>
    <x v="3"/>
    <s v="square"/>
    <x v="3"/>
    <s v="triangle"/>
    <s v="ST3_blue-triangle.png"/>
    <s v="HT1_blue-square.png"/>
    <s v="ST1_green-square.png"/>
    <s v="ST2_green-triangle.png"/>
    <s v="HT2_yellow-square.png"/>
    <s v="HT3_yellow-triangle.png"/>
    <m/>
    <m/>
  </r>
  <r>
    <s v="L01"/>
    <x v="0"/>
    <s v="CR77"/>
    <s v="L01_CR77_S48"/>
    <x v="5"/>
    <s v="ST3"/>
    <s v="Jaime"/>
    <s v="F"/>
    <x v="5"/>
    <s v="HT2"/>
    <s v="Sam"/>
    <s v="B"/>
    <x v="2"/>
    <x v="0"/>
    <x v="1"/>
    <s v="ST1"/>
    <x v="1"/>
    <s v="ST2"/>
    <x v="5"/>
    <s v="HT1"/>
    <x v="5"/>
    <s v="HT3"/>
    <x v="50"/>
    <s v="FB"/>
    <s v="BF"/>
    <x v="0"/>
    <s v="Sam is playing a video game with Jaime"/>
    <s v="and it's starting to get late"/>
    <x v="2"/>
    <x v="1"/>
    <s v="square"/>
    <s v="they're standing in a yellow square"/>
    <s v="but the final level hasn't been beaten yet"/>
    <s v="S48_Jaime_Sam"/>
    <s v="they_yellow_square"/>
    <s v="S48_end"/>
    <x v="1"/>
    <x v="0"/>
    <x v="1"/>
    <x v="0"/>
    <x v="1"/>
    <s v="triangle"/>
    <x v="1"/>
    <s v="square"/>
    <x v="1"/>
    <s v="triangle"/>
    <x v="1"/>
    <s v="square"/>
    <s v="ST3_yellow-square.png"/>
    <s v="HT2_yellow-triangle.png"/>
    <s v="ST1_red-triangle.png"/>
    <s v="ST2_red-square.png"/>
    <s v="HT1_blue-triangle.png"/>
    <s v="HT3_blue-square.png"/>
    <m/>
    <m/>
  </r>
  <r>
    <s v="L01"/>
    <x v="0"/>
    <s v="CR78"/>
    <s v="L01_CR78_S50"/>
    <x v="5"/>
    <s v="ST3"/>
    <s v="Jaime"/>
    <s v="F"/>
    <x v="5"/>
    <s v="HT2"/>
    <s v="Sam"/>
    <s v="B"/>
    <x v="2"/>
    <x v="0"/>
    <x v="1"/>
    <s v="ST1"/>
    <x v="1"/>
    <s v="ST2"/>
    <x v="5"/>
    <s v="HT1"/>
    <x v="5"/>
    <s v="HT3"/>
    <x v="22"/>
    <s v="FB"/>
    <s v="BF"/>
    <x v="1"/>
    <s v="Jaime is throwing the ball to Sam"/>
    <s v="while the dog is getting excited"/>
    <x v="2"/>
    <x v="0"/>
    <s v="triangle"/>
    <s v="they're standing in a red triangle"/>
    <s v="and the dog caught the ball instead"/>
    <s v="S50_Sam_Jaime"/>
    <s v="they_red_triangle"/>
    <s v="S50_end"/>
    <x v="0"/>
    <x v="1"/>
    <x v="0"/>
    <x v="1"/>
    <x v="0"/>
    <s v="square"/>
    <x v="0"/>
    <s v="triangle"/>
    <x v="0"/>
    <s v="square"/>
    <x v="0"/>
    <s v="triangle"/>
    <s v="ST3_red-triangle.png"/>
    <s v="HT2_red-square.png"/>
    <s v="ST1_yellow-square.png"/>
    <s v="ST2_yellow-triangle.png"/>
    <s v="HT1_green-square.png"/>
    <s v="HT3_green-triangle.png"/>
    <m/>
    <m/>
  </r>
  <r>
    <s v="L01"/>
    <x v="0"/>
    <s v="CR79"/>
    <s v="L01_CR79_S49"/>
    <x v="5"/>
    <s v="ST3"/>
    <s v="Jaime"/>
    <s v="F"/>
    <x v="5"/>
    <s v="HT2"/>
    <s v="Sam"/>
    <s v="B"/>
    <x v="2"/>
    <x v="0"/>
    <x v="1"/>
    <s v="ST1"/>
    <x v="1"/>
    <s v="ST2"/>
    <x v="5"/>
    <s v="HT1"/>
    <x v="5"/>
    <s v="HT3"/>
    <x v="51"/>
    <s v="FB"/>
    <s v="BF"/>
    <x v="0"/>
    <s v="Sam is whispering to Jaime"/>
    <s v="as the movie is starting"/>
    <x v="2"/>
    <x v="3"/>
    <s v="square"/>
    <s v="they're standing in a blue square"/>
    <s v="and everyone is quieting down"/>
    <s v="S49_Jaime_Sam"/>
    <s v="they_blue_square"/>
    <s v="S49_end"/>
    <x v="3"/>
    <x v="0"/>
    <x v="3"/>
    <x v="0"/>
    <x v="3"/>
    <s v="triangle"/>
    <x v="3"/>
    <s v="square"/>
    <x v="3"/>
    <s v="triangle"/>
    <x v="3"/>
    <s v="square"/>
    <s v="ST3_blue-square.png"/>
    <s v="HT2_blue-triangle.png"/>
    <s v="ST1_green-triangle.png"/>
    <s v="ST2_green-square.png"/>
    <s v="HT1_yellow-triangle.png"/>
    <s v="HT3_yellow-square.png"/>
    <m/>
    <m/>
  </r>
  <r>
    <s v="L01"/>
    <x v="0"/>
    <s v="CR80"/>
    <s v="L01_CR80_S49"/>
    <x v="5"/>
    <s v="ST3"/>
    <s v="Jaime"/>
    <s v="F"/>
    <x v="5"/>
    <s v="HT2"/>
    <s v="Sam"/>
    <s v="B"/>
    <x v="2"/>
    <x v="0"/>
    <x v="1"/>
    <s v="ST1"/>
    <x v="1"/>
    <s v="ST2"/>
    <x v="5"/>
    <s v="HT1"/>
    <x v="5"/>
    <s v="HT3"/>
    <x v="51"/>
    <s v="FB"/>
    <s v="BF"/>
    <x v="1"/>
    <s v="Jaime is whispering to Sam"/>
    <s v="as the movie is starting"/>
    <x v="2"/>
    <x v="2"/>
    <s v="triangle"/>
    <s v="they're standing in a green triangle"/>
    <s v="and everyone is quieting down"/>
    <s v="S49_Sam_Jaime"/>
    <s v="they_green_triangle"/>
    <s v="S49_end"/>
    <x v="2"/>
    <x v="1"/>
    <x v="2"/>
    <x v="1"/>
    <x v="2"/>
    <s v="square"/>
    <x v="2"/>
    <s v="triangle"/>
    <x v="2"/>
    <s v="square"/>
    <x v="2"/>
    <s v="triangle"/>
    <s v="ST3_green-triangle.png"/>
    <s v="HT2_green-square.png"/>
    <s v="ST1_blue-square.png"/>
    <s v="ST2_blue-triangle.png"/>
    <s v="HT1_red-square.png"/>
    <s v="HT3_red-triangle.png"/>
    <m/>
    <m/>
  </r>
  <r>
    <s v="L01"/>
    <x v="0"/>
    <s v="CR81"/>
    <s v="L01_CR81_S40"/>
    <x v="4"/>
    <s v="HT3"/>
    <s v="Casey"/>
    <s v="E"/>
    <x v="0"/>
    <s v="ST1"/>
    <s v="Jordan"/>
    <s v="C"/>
    <x v="2"/>
    <x v="0"/>
    <x v="2"/>
    <s v="HT1"/>
    <x v="2"/>
    <s v="HT2"/>
    <x v="0"/>
    <s v="ST2"/>
    <x v="4"/>
    <s v="ST3"/>
    <x v="32"/>
    <s v="EC"/>
    <s v="CE"/>
    <x v="0"/>
    <s v="Jordan is bringing a coffee to Casey"/>
    <s v="since it's very early in the morning"/>
    <x v="2"/>
    <x v="0"/>
    <s v="square"/>
    <s v="they're standing in a red square"/>
    <s v="and it looks like it's almost 6am"/>
    <s v="S40_Casey_Jordan"/>
    <s v="they_red_square"/>
    <s v="S40_end"/>
    <x v="0"/>
    <x v="0"/>
    <x v="0"/>
    <x v="0"/>
    <x v="0"/>
    <s v="triangle"/>
    <x v="0"/>
    <s v="square"/>
    <x v="0"/>
    <s v="triangle"/>
    <x v="0"/>
    <s v="square"/>
    <s v="HT3_red-square.png"/>
    <s v="ST1_red-triangle.png"/>
    <s v="HT1_yellow-triangle.png"/>
    <s v="HT2_yellow-square.png"/>
    <s v="ST2_green-triangle.png"/>
    <s v="ST3_green-square.png"/>
    <m/>
    <m/>
  </r>
  <r>
    <s v="L01"/>
    <x v="0"/>
    <s v="CR82"/>
    <s v="L01_CR82_S38"/>
    <x v="4"/>
    <s v="HT3"/>
    <s v="Casey"/>
    <s v="E"/>
    <x v="0"/>
    <s v="ST1"/>
    <s v="Jordan"/>
    <s v="C"/>
    <x v="2"/>
    <x v="0"/>
    <x v="2"/>
    <s v="HT1"/>
    <x v="2"/>
    <s v="HT2"/>
    <x v="0"/>
    <s v="ST2"/>
    <x v="4"/>
    <s v="ST3"/>
    <x v="52"/>
    <s v="EC"/>
    <s v="CE"/>
    <x v="1"/>
    <s v="Casey is exercising with Jordan"/>
    <s v="and the time is going by really fast"/>
    <x v="2"/>
    <x v="1"/>
    <s v="triangle"/>
    <s v="they're standing in a yellow triangle"/>
    <s v="but the gym is about to close"/>
    <s v="S38_Jordan_Casey"/>
    <s v="they_yellow_triangle"/>
    <s v="S38_end"/>
    <x v="1"/>
    <x v="1"/>
    <x v="1"/>
    <x v="1"/>
    <x v="1"/>
    <s v="square"/>
    <x v="1"/>
    <s v="triangle"/>
    <x v="1"/>
    <s v="square"/>
    <x v="1"/>
    <s v="triangle"/>
    <s v="HT3_yellow-triangle.png"/>
    <s v="ST1_yellow-square.png"/>
    <s v="HT1_red-square.png"/>
    <s v="HT2_red-triangle.png"/>
    <s v="ST2_blue-square.png"/>
    <s v="ST3_blue-triangle.png"/>
    <m/>
    <m/>
  </r>
  <r>
    <s v="L01"/>
    <x v="0"/>
    <s v="CR83"/>
    <s v="L01_CR83_S39"/>
    <x v="4"/>
    <s v="HT3"/>
    <s v="Casey"/>
    <s v="E"/>
    <x v="0"/>
    <s v="ST1"/>
    <s v="Jordan"/>
    <s v="C"/>
    <x v="2"/>
    <x v="0"/>
    <x v="2"/>
    <s v="HT1"/>
    <x v="2"/>
    <s v="HT2"/>
    <x v="0"/>
    <s v="ST2"/>
    <x v="4"/>
    <s v="ST3"/>
    <x v="53"/>
    <s v="EC"/>
    <s v="CE"/>
    <x v="0"/>
    <s v="Jordan is taking a selfie with Casey"/>
    <s v="and the room is kind of dark"/>
    <x v="2"/>
    <x v="2"/>
    <s v="square"/>
    <s v="they're standing in a green square"/>
    <s v="but the picture is coming out ok"/>
    <s v="S39_Casey_Jordan"/>
    <s v="they_green_square"/>
    <s v="S39_end"/>
    <x v="2"/>
    <x v="0"/>
    <x v="2"/>
    <x v="0"/>
    <x v="2"/>
    <s v="triangle"/>
    <x v="2"/>
    <s v="square"/>
    <x v="2"/>
    <s v="triangle"/>
    <x v="2"/>
    <s v="square"/>
    <s v="HT3_green-square.png"/>
    <s v="ST1_green-triangle.png"/>
    <s v="HT1_blue-triangle.png"/>
    <s v="HT2_blue-square.png"/>
    <s v="ST2_red-triangle.png"/>
    <s v="ST3_red-square.png"/>
    <m/>
    <m/>
  </r>
  <r>
    <s v="L01"/>
    <x v="0"/>
    <s v="CR84"/>
    <s v="L01_CR84_S39"/>
    <x v="4"/>
    <s v="HT3"/>
    <s v="Casey"/>
    <s v="E"/>
    <x v="0"/>
    <s v="ST1"/>
    <s v="Jordan"/>
    <s v="C"/>
    <x v="2"/>
    <x v="0"/>
    <x v="2"/>
    <s v="HT1"/>
    <x v="2"/>
    <s v="HT2"/>
    <x v="0"/>
    <s v="ST2"/>
    <x v="4"/>
    <s v="ST3"/>
    <x v="53"/>
    <s v="EC"/>
    <s v="CE"/>
    <x v="1"/>
    <s v="Casey is taking a selfie with Jordan"/>
    <s v="and the room is kind of dark"/>
    <x v="2"/>
    <x v="3"/>
    <s v="triangle"/>
    <s v="they're standing in a blue triangle"/>
    <s v="but the picture is coming out ok"/>
    <s v="S39_Jordan_Casey"/>
    <s v="they_blue_triangle"/>
    <s v="S39_end"/>
    <x v="3"/>
    <x v="1"/>
    <x v="3"/>
    <x v="1"/>
    <x v="3"/>
    <s v="square"/>
    <x v="3"/>
    <s v="triangle"/>
    <x v="3"/>
    <s v="square"/>
    <x v="3"/>
    <s v="triangle"/>
    <s v="HT3_blue-triangle.png"/>
    <s v="ST1_blue-square.png"/>
    <s v="HT1_green-square.png"/>
    <s v="HT2_green-triangle.png"/>
    <s v="ST2_yellow-square.png"/>
    <s v="ST3_yellow-triangle.png"/>
    <m/>
    <m/>
  </r>
  <r>
    <s v="L01"/>
    <x v="0"/>
    <s v="CR85"/>
    <s v="L01_CR85_S55"/>
    <x v="4"/>
    <s v="HT3"/>
    <s v="Casey"/>
    <s v="E"/>
    <x v="1"/>
    <s v="ST2"/>
    <s v="Taylor"/>
    <s v="D"/>
    <x v="2"/>
    <x v="0"/>
    <x v="2"/>
    <s v="HT1"/>
    <x v="2"/>
    <s v="HT2"/>
    <x v="1"/>
    <s v="ST1"/>
    <x v="4"/>
    <s v="ST3"/>
    <x v="38"/>
    <s v="ED"/>
    <s v="DE"/>
    <x v="0"/>
    <s v="Taylor is holding a spot for Casey"/>
    <s v="because the line is moving slowly"/>
    <x v="2"/>
    <x v="1"/>
    <s v="square"/>
    <s v="they're standing in a yellow square"/>
    <s v="and the day keeps getting hotter"/>
    <s v="S55_Casey_Taylor"/>
    <s v="they_yellow_square"/>
    <s v="S55_end"/>
    <x v="1"/>
    <x v="0"/>
    <x v="1"/>
    <x v="0"/>
    <x v="1"/>
    <s v="triangle"/>
    <x v="1"/>
    <s v="square"/>
    <x v="1"/>
    <s v="triangle"/>
    <x v="1"/>
    <s v="square"/>
    <s v="HT3_yellow-square.png"/>
    <s v="ST2_yellow-triangle.png"/>
    <s v="HT1_red-triangle.png"/>
    <s v="HT2_red-square.png"/>
    <s v="ST1_blue-triangle.png"/>
    <s v="ST3_blue-square.png"/>
    <m/>
    <m/>
  </r>
  <r>
    <s v="L01"/>
    <x v="0"/>
    <s v="CR86"/>
    <s v="L01_CR86_S53"/>
    <x v="4"/>
    <s v="HT3"/>
    <s v="Casey"/>
    <s v="E"/>
    <x v="1"/>
    <s v="ST2"/>
    <s v="Taylor"/>
    <s v="D"/>
    <x v="2"/>
    <x v="0"/>
    <x v="2"/>
    <s v="HT1"/>
    <x v="2"/>
    <s v="HT2"/>
    <x v="1"/>
    <s v="ST1"/>
    <x v="4"/>
    <s v="ST3"/>
    <x v="54"/>
    <s v="ED"/>
    <s v="DE"/>
    <x v="1"/>
    <s v="Casey is making a smoothie for Taylor"/>
    <s v="before it's time to leave"/>
    <x v="2"/>
    <x v="0"/>
    <s v="triangle"/>
    <s v="they're standing in a red triangle"/>
    <s v="and it's hard to hear above the blender"/>
    <s v="S53_Taylor_Casey"/>
    <s v="they_red_triangle"/>
    <s v="S53_end"/>
    <x v="0"/>
    <x v="1"/>
    <x v="0"/>
    <x v="1"/>
    <x v="0"/>
    <s v="square"/>
    <x v="0"/>
    <s v="triangle"/>
    <x v="0"/>
    <s v="square"/>
    <x v="0"/>
    <s v="triangle"/>
    <s v="HT3_red-triangle.png"/>
    <s v="ST2_red-square.png"/>
    <s v="HT1_yellow-square.png"/>
    <s v="HT2_yellow-triangle.png"/>
    <s v="ST1_green-square.png"/>
    <s v="ST3_green-triangle.png"/>
    <m/>
    <m/>
  </r>
  <r>
    <s v="L01"/>
    <x v="0"/>
    <s v="CR87"/>
    <s v="L01_CR87_S54"/>
    <x v="4"/>
    <s v="HT3"/>
    <s v="Casey"/>
    <s v="E"/>
    <x v="1"/>
    <s v="ST2"/>
    <s v="Taylor"/>
    <s v="D"/>
    <x v="2"/>
    <x v="0"/>
    <x v="2"/>
    <s v="HT1"/>
    <x v="2"/>
    <s v="HT2"/>
    <x v="1"/>
    <s v="ST1"/>
    <x v="4"/>
    <s v="ST3"/>
    <x v="55"/>
    <s v="ED"/>
    <s v="DE"/>
    <x v="0"/>
    <s v="Taylor is opening the door for Casey"/>
    <s v="as the keys rattle in the lock"/>
    <x v="2"/>
    <x v="3"/>
    <s v="square"/>
    <s v="they're standing in a blue square"/>
    <s v="and no one else is in the house"/>
    <s v="S54_Casey_Taylor"/>
    <s v="they_blue_square"/>
    <s v="S54_end"/>
    <x v="3"/>
    <x v="0"/>
    <x v="3"/>
    <x v="0"/>
    <x v="3"/>
    <s v="triangle"/>
    <x v="3"/>
    <s v="square"/>
    <x v="3"/>
    <s v="triangle"/>
    <x v="3"/>
    <s v="square"/>
    <s v="HT3_blue-square.png"/>
    <s v="ST2_blue-triangle.png"/>
    <s v="HT1_green-triangle.png"/>
    <s v="HT2_green-square.png"/>
    <s v="ST1_yellow-triangle.png"/>
    <s v="ST3_yellow-square.png"/>
    <m/>
    <m/>
  </r>
  <r>
    <s v="L01"/>
    <x v="0"/>
    <s v="CR88"/>
    <s v="L01_CR88_S54"/>
    <x v="4"/>
    <s v="HT3"/>
    <s v="Casey"/>
    <s v="E"/>
    <x v="1"/>
    <s v="ST2"/>
    <s v="Taylor"/>
    <s v="D"/>
    <x v="2"/>
    <x v="0"/>
    <x v="2"/>
    <s v="HT1"/>
    <x v="2"/>
    <s v="HT2"/>
    <x v="1"/>
    <s v="ST1"/>
    <x v="4"/>
    <s v="ST3"/>
    <x v="55"/>
    <s v="ED"/>
    <s v="DE"/>
    <x v="1"/>
    <s v="Casey is opening the door for Taylor"/>
    <s v="as the keys rattle in the lock"/>
    <x v="2"/>
    <x v="2"/>
    <s v="triangle"/>
    <s v="they're standing in a green triangle"/>
    <s v="and no one else is in the house"/>
    <s v="S54_Taylor_Casey"/>
    <s v="they_green_triangle"/>
    <s v="S54_end"/>
    <x v="2"/>
    <x v="1"/>
    <x v="2"/>
    <x v="1"/>
    <x v="2"/>
    <s v="square"/>
    <x v="2"/>
    <s v="triangle"/>
    <x v="2"/>
    <s v="square"/>
    <x v="2"/>
    <s v="triangle"/>
    <s v="HT3_green-triangle.png"/>
    <s v="ST2_green-square.png"/>
    <s v="HT1_blue-square.png"/>
    <s v="HT2_blue-triangle.png"/>
    <s v="ST1_red-square.png"/>
    <s v="ST3_red-triangle.png"/>
    <m/>
    <m/>
  </r>
  <r>
    <s v="L01"/>
    <x v="0"/>
    <s v="CR89"/>
    <s v="L01_CR89_S45"/>
    <x v="5"/>
    <s v="ST3"/>
    <s v="Jaime"/>
    <s v="F"/>
    <x v="0"/>
    <s v="ST1"/>
    <s v="Jordan"/>
    <s v="C"/>
    <x v="2"/>
    <x v="1"/>
    <x v="2"/>
    <s v="HT1"/>
    <x v="2"/>
    <s v="HT2"/>
    <x v="0"/>
    <s v="ST2"/>
    <x v="5"/>
    <s v="HT3"/>
    <x v="37"/>
    <s v="FC"/>
    <s v="CF"/>
    <x v="0"/>
    <s v="Jordan is explaining the game to Jaime"/>
    <s v="since it's kind of complicated"/>
    <x v="2"/>
    <x v="0"/>
    <s v="square"/>
    <s v="they're standing in a red square"/>
    <s v="and it looks like the game will be fun"/>
    <s v="S45_Jaime_Jordan"/>
    <s v="they_red_square"/>
    <s v="S45_end"/>
    <x v="0"/>
    <x v="0"/>
    <x v="0"/>
    <x v="0"/>
    <x v="0"/>
    <s v="triangle"/>
    <x v="0"/>
    <s v="square"/>
    <x v="0"/>
    <s v="triangle"/>
    <x v="0"/>
    <s v="square"/>
    <s v="ST3_red-square.png"/>
    <s v="ST1_red-triangle.png"/>
    <s v="HT1_yellow-triangle.png"/>
    <s v="HT2_yellow-square.png"/>
    <s v="ST2_green-triangle.png"/>
    <s v="HT3_green-square.png"/>
    <m/>
    <m/>
  </r>
  <r>
    <s v="L01"/>
    <x v="0"/>
    <s v="CR90"/>
    <s v="L01_CR90_S43"/>
    <x v="5"/>
    <s v="ST3"/>
    <s v="Jaime"/>
    <s v="F"/>
    <x v="0"/>
    <s v="ST1"/>
    <s v="Jordan"/>
    <s v="C"/>
    <x v="2"/>
    <x v="1"/>
    <x v="2"/>
    <s v="HT1"/>
    <x v="2"/>
    <s v="HT2"/>
    <x v="0"/>
    <s v="ST2"/>
    <x v="5"/>
    <s v="HT3"/>
    <x v="56"/>
    <s v="FC"/>
    <s v="CF"/>
    <x v="1"/>
    <s v="Jaime is getting a chair for Jordan"/>
    <s v="because the wait will be a while"/>
    <x v="2"/>
    <x v="1"/>
    <s v="triangle"/>
    <s v="they're standing in a yellow triangle"/>
    <s v="but it looks like the wait will be worth it"/>
    <s v="S43_Jordan_Jaime"/>
    <s v="they_yellow_triangle"/>
    <s v="S43_end"/>
    <x v="1"/>
    <x v="1"/>
    <x v="1"/>
    <x v="1"/>
    <x v="1"/>
    <s v="square"/>
    <x v="1"/>
    <s v="triangle"/>
    <x v="1"/>
    <s v="square"/>
    <x v="1"/>
    <s v="triangle"/>
    <s v="ST3_yellow-triangle.png"/>
    <s v="ST1_yellow-square.png"/>
    <s v="HT1_red-square.png"/>
    <s v="HT2_red-triangle.png"/>
    <s v="ST2_blue-square.png"/>
    <s v="HT3_blue-triangle.png"/>
    <m/>
    <m/>
  </r>
  <r>
    <s v="L01"/>
    <x v="0"/>
    <s v="CR91"/>
    <s v="L01_CR91_S44"/>
    <x v="5"/>
    <s v="ST3"/>
    <s v="Jaime"/>
    <s v="F"/>
    <x v="0"/>
    <s v="ST1"/>
    <s v="Jordan"/>
    <s v="C"/>
    <x v="2"/>
    <x v="1"/>
    <x v="2"/>
    <s v="HT1"/>
    <x v="2"/>
    <s v="HT2"/>
    <x v="0"/>
    <s v="ST2"/>
    <x v="5"/>
    <s v="HT3"/>
    <x v="57"/>
    <s v="FC"/>
    <s v="CF"/>
    <x v="0"/>
    <s v="Jordan is showing a picture to Jaime"/>
    <s v="while the dog is coming over"/>
    <x v="2"/>
    <x v="2"/>
    <s v="square"/>
    <s v="they're standing in a green square"/>
    <s v="and the dog is just as cute as in the picture"/>
    <s v="S44_Jaime_Jordan"/>
    <s v="they_green_square"/>
    <s v="S44_end"/>
    <x v="2"/>
    <x v="0"/>
    <x v="2"/>
    <x v="0"/>
    <x v="2"/>
    <s v="triangle"/>
    <x v="2"/>
    <s v="square"/>
    <x v="2"/>
    <s v="triangle"/>
    <x v="2"/>
    <s v="square"/>
    <s v="ST3_green-square.png"/>
    <s v="ST1_green-triangle.png"/>
    <s v="HT1_blue-triangle.png"/>
    <s v="HT2_blue-square.png"/>
    <s v="ST2_red-triangle.png"/>
    <s v="HT3_red-square.png"/>
    <m/>
    <m/>
  </r>
  <r>
    <s v="L01"/>
    <x v="0"/>
    <s v="CR92"/>
    <s v="L01_CR92_S44"/>
    <x v="5"/>
    <s v="ST3"/>
    <s v="Jaime"/>
    <s v="F"/>
    <x v="0"/>
    <s v="ST1"/>
    <s v="Jordan"/>
    <s v="C"/>
    <x v="2"/>
    <x v="1"/>
    <x v="2"/>
    <s v="HT1"/>
    <x v="2"/>
    <s v="HT2"/>
    <x v="0"/>
    <s v="ST2"/>
    <x v="5"/>
    <s v="HT3"/>
    <x v="57"/>
    <s v="FC"/>
    <s v="CF"/>
    <x v="1"/>
    <s v="Jaime is showing a picture to Jordan"/>
    <s v="while the dog is coming over"/>
    <x v="2"/>
    <x v="3"/>
    <s v="triangle"/>
    <s v="they're standing in a blue triangle"/>
    <s v="and the dog is just as cute as in the picture"/>
    <s v="S44_Jordan_Jaime"/>
    <s v="they_blue_triangle"/>
    <s v="S44_end"/>
    <x v="3"/>
    <x v="1"/>
    <x v="3"/>
    <x v="1"/>
    <x v="3"/>
    <s v="square"/>
    <x v="3"/>
    <s v="triangle"/>
    <x v="3"/>
    <s v="square"/>
    <x v="3"/>
    <s v="triangle"/>
    <s v="ST3_blue-triangle.png"/>
    <s v="ST1_blue-square.png"/>
    <s v="HT1_green-square.png"/>
    <s v="HT2_green-triangle.png"/>
    <s v="ST2_yellow-square.png"/>
    <s v="HT3_yellow-triangle.png"/>
    <m/>
    <m/>
  </r>
  <r>
    <s v="L01"/>
    <x v="0"/>
    <s v="CR93"/>
    <s v="L01_CR93_S60"/>
    <x v="5"/>
    <s v="ST3"/>
    <s v="Jaime"/>
    <s v="F"/>
    <x v="1"/>
    <s v="ST2"/>
    <s v="Taylor"/>
    <s v="D"/>
    <x v="2"/>
    <x v="1"/>
    <x v="2"/>
    <s v="HT1"/>
    <x v="2"/>
    <s v="HT2"/>
    <x v="1"/>
    <s v="ST1"/>
    <x v="5"/>
    <s v="HT3"/>
    <x v="41"/>
    <s v="FD"/>
    <s v="DF"/>
    <x v="0"/>
    <s v="Taylor is hiking along the trail with Jaime"/>
    <s v="and the leaves are starting to turn"/>
    <x v="2"/>
    <x v="1"/>
    <s v="square"/>
    <s v="they're standing in a yellow square"/>
    <s v="and the top of the mountain isn't much further"/>
    <s v="S60_Jaime_Taylor"/>
    <s v="they_yellow_square"/>
    <s v="S60_end"/>
    <x v="1"/>
    <x v="0"/>
    <x v="1"/>
    <x v="0"/>
    <x v="1"/>
    <s v="triangle"/>
    <x v="1"/>
    <s v="square"/>
    <x v="1"/>
    <s v="triangle"/>
    <x v="1"/>
    <s v="square"/>
    <s v="ST3_yellow-square.png"/>
    <s v="ST2_yellow-triangle.png"/>
    <s v="HT1_red-triangle.png"/>
    <s v="HT2_red-square.png"/>
    <s v="ST1_blue-triangle.png"/>
    <s v="HT3_blue-square.png"/>
    <m/>
    <m/>
  </r>
  <r>
    <s v="L01"/>
    <x v="0"/>
    <s v="CR94"/>
    <s v="L01_CR94_S58"/>
    <x v="5"/>
    <s v="ST3"/>
    <s v="Jaime"/>
    <s v="F"/>
    <x v="1"/>
    <s v="ST2"/>
    <s v="Taylor"/>
    <s v="D"/>
    <x v="2"/>
    <x v="1"/>
    <x v="2"/>
    <s v="HT1"/>
    <x v="2"/>
    <s v="HT2"/>
    <x v="1"/>
    <s v="ST1"/>
    <x v="5"/>
    <s v="HT3"/>
    <x v="58"/>
    <s v="FD"/>
    <s v="DF"/>
    <x v="1"/>
    <s v="Jaime is telling a joke to Taylor"/>
    <s v="while the party is getting started"/>
    <x v="2"/>
    <x v="0"/>
    <s v="triangle"/>
    <s v="they're standing in a red triangle"/>
    <s v="and everyone is laughing at how funny it is"/>
    <s v="S58_Taylor_Jaime"/>
    <s v="they_red_triangle"/>
    <s v="S58_end"/>
    <x v="0"/>
    <x v="1"/>
    <x v="0"/>
    <x v="1"/>
    <x v="0"/>
    <s v="square"/>
    <x v="0"/>
    <s v="triangle"/>
    <x v="0"/>
    <s v="square"/>
    <x v="0"/>
    <s v="triangle"/>
    <s v="ST3_red-triangle.png"/>
    <s v="ST2_red-square.png"/>
    <s v="HT1_yellow-square.png"/>
    <s v="HT2_yellow-triangle.png"/>
    <s v="ST1_green-square.png"/>
    <s v="HT3_green-triangle.png"/>
    <m/>
    <m/>
  </r>
  <r>
    <s v="L01"/>
    <x v="0"/>
    <s v="CR95"/>
    <s v="L01_CR95_S59"/>
    <x v="5"/>
    <s v="ST3"/>
    <s v="Jaime"/>
    <s v="F"/>
    <x v="1"/>
    <s v="ST2"/>
    <s v="Taylor"/>
    <s v="D"/>
    <x v="2"/>
    <x v="1"/>
    <x v="2"/>
    <s v="HT1"/>
    <x v="2"/>
    <s v="HT2"/>
    <x v="1"/>
    <s v="ST1"/>
    <x v="5"/>
    <s v="HT3"/>
    <x v="59"/>
    <s v="FD"/>
    <s v="DF"/>
    <x v="0"/>
    <s v="Taylor is taking notes for Jaime"/>
    <s v="under the fluorescent lights"/>
    <x v="2"/>
    <x v="3"/>
    <s v="square"/>
    <s v="they're standing in a blue square"/>
    <s v="and it looks like the meeting is almost finished"/>
    <s v="S59_Jaime_Taylor"/>
    <s v="they_blue_square"/>
    <s v="S59_end"/>
    <x v="3"/>
    <x v="0"/>
    <x v="3"/>
    <x v="0"/>
    <x v="3"/>
    <s v="triangle"/>
    <x v="3"/>
    <s v="square"/>
    <x v="3"/>
    <s v="triangle"/>
    <x v="3"/>
    <s v="square"/>
    <s v="ST3_blue-square.png"/>
    <s v="ST2_blue-triangle.png"/>
    <s v="HT1_green-triangle.png"/>
    <s v="HT2_green-square.png"/>
    <s v="ST1_yellow-triangle.png"/>
    <s v="HT3_yellow-square.png"/>
    <m/>
    <m/>
  </r>
  <r>
    <s v="L01"/>
    <x v="0"/>
    <s v="CR96"/>
    <s v="L01_CR96_S59"/>
    <x v="5"/>
    <s v="ST3"/>
    <s v="Jaime"/>
    <s v="F"/>
    <x v="1"/>
    <s v="ST2"/>
    <s v="Taylor"/>
    <s v="D"/>
    <x v="2"/>
    <x v="1"/>
    <x v="2"/>
    <s v="HT1"/>
    <x v="2"/>
    <s v="HT2"/>
    <x v="1"/>
    <s v="ST1"/>
    <x v="5"/>
    <s v="HT3"/>
    <x v="59"/>
    <s v="FD"/>
    <s v="DF"/>
    <x v="1"/>
    <s v="Jaime is taking notes for Taylor"/>
    <s v="under the fluorescent lights"/>
    <x v="2"/>
    <x v="2"/>
    <s v="triangle"/>
    <s v="they're standing in a green triangle"/>
    <s v="and it looks like the meeting is almost finished"/>
    <s v="S59_Taylor_Jaime"/>
    <s v="they_green_triangle"/>
    <s v="S59_end"/>
    <x v="2"/>
    <x v="1"/>
    <x v="2"/>
    <x v="1"/>
    <x v="2"/>
    <s v="square"/>
    <x v="2"/>
    <s v="triangle"/>
    <x v="2"/>
    <s v="square"/>
    <x v="2"/>
    <s v="triangle"/>
    <s v="ST3_green-triangle.png"/>
    <s v="ST2_green-square.png"/>
    <s v="HT1_blue-square.png"/>
    <s v="HT2_blue-triangle.png"/>
    <s v="ST1_red-square.png"/>
    <s v="HT3_red-triangle.png"/>
    <m/>
    <m/>
  </r>
  <r>
    <s v="L01"/>
    <x v="1"/>
    <s v="FD01"/>
    <s v="L01_FD01_S21"/>
    <x v="0"/>
    <s v="HT1"/>
    <s v="Alex"/>
    <s v="A"/>
    <x v="2"/>
    <s v="HT3"/>
    <s v="Casey"/>
    <s v="E"/>
    <x v="1"/>
    <x v="1"/>
    <x v="3"/>
    <s v="HT2"/>
    <x v="3"/>
    <s v="ST1"/>
    <x v="0"/>
    <s v="ST2"/>
    <x v="4"/>
    <s v="ST3"/>
    <x v="12"/>
    <s v="AE"/>
    <s v="AE"/>
    <x v="0"/>
    <s v="Alex is carrying a cake to Casey"/>
    <s v="as the refridgerator starts to hum"/>
    <x v="0"/>
    <x v="1"/>
    <s v="triangle"/>
    <s v="he's standing in a yellow triangle"/>
    <s v="and it looks like the cake is fresh out of the oven"/>
    <s v="S21_Alex_Casey"/>
    <s v="he_yellow_triangle"/>
    <s v="S21_end"/>
    <x v="3"/>
    <x v="0"/>
    <x v="3"/>
    <x v="0"/>
    <x v="1"/>
    <s v="square"/>
    <x v="1"/>
    <s v="triangle"/>
    <x v="0"/>
    <s v="square"/>
    <x v="0"/>
    <s v="triangle"/>
    <s v="HT1_blue-square.png"/>
    <s v="HT3_blue-triangle.png"/>
    <s v="HT2_red-square.png"/>
    <s v="ST1_red-triangle.png"/>
    <s v="ST2_green-square.png"/>
    <s v="ST3_green-triangle.png"/>
    <m/>
    <m/>
  </r>
  <r>
    <s v="L01"/>
    <x v="1"/>
    <s v="FD02"/>
    <s v="L01_FD02_S06"/>
    <x v="0"/>
    <s v="HT1"/>
    <s v="Alex"/>
    <s v="A"/>
    <x v="3"/>
    <s v="ST3"/>
    <s v="Jaime"/>
    <s v="F"/>
    <x v="1"/>
    <x v="0"/>
    <x v="3"/>
    <s v="HT2"/>
    <x v="3"/>
    <s v="ST1"/>
    <x v="0"/>
    <s v="ST2"/>
    <x v="5"/>
    <s v="HT3"/>
    <x v="16"/>
    <s v="AF"/>
    <s v="AF"/>
    <x v="1"/>
    <s v="Jaime is bringing some mail to Alex"/>
    <s v="as a violent storm is beginning"/>
    <x v="0"/>
    <x v="0"/>
    <s v="square"/>
    <s v="he's standing in a red square"/>
    <s v="and it looks like a bad day to go outside"/>
    <s v="S06_Jaime_Alex"/>
    <s v="he_red_square"/>
    <s v="S06_end"/>
    <x v="2"/>
    <x v="1"/>
    <x v="2"/>
    <x v="1"/>
    <x v="0"/>
    <s v="triangle"/>
    <x v="0"/>
    <s v="square"/>
    <x v="1"/>
    <s v="triangle"/>
    <x v="1"/>
    <s v="square"/>
    <s v="HT1_green-triangle.png"/>
    <s v="ST3_green-square.png"/>
    <s v="HT2_yellow-triangle.png"/>
    <s v="ST1_yellow-square.png"/>
    <s v="ST2_blue-triangle.png"/>
    <s v="HT3_blue-square.png"/>
    <m/>
    <m/>
  </r>
  <r>
    <s v="L01"/>
    <x v="1"/>
    <s v="FD03"/>
    <s v="L01_FD03_S02"/>
    <x v="1"/>
    <s v="HT2"/>
    <s v="Sam"/>
    <s v="B"/>
    <x v="0"/>
    <s v="ST1"/>
    <s v="Jordan"/>
    <s v="C"/>
    <x v="0"/>
    <x v="0"/>
    <x v="2"/>
    <s v="HT1"/>
    <x v="1"/>
    <s v="ST2"/>
    <x v="3"/>
    <s v="HT3"/>
    <x v="4"/>
    <s v="ST3"/>
    <x v="8"/>
    <s v="BC"/>
    <s v="BC"/>
    <x v="0"/>
    <s v="Sam is playing the cello for Jordan"/>
    <s v="as the telephone is ringing"/>
    <x v="0"/>
    <x v="3"/>
    <s v="triangle"/>
    <s v="he's standing in a blue triangle"/>
    <s v="but it doesn't look like anyone is going to answer the phone"/>
    <s v="S02_Sam_Jordan"/>
    <s v="he_blue_triangle"/>
    <s v="S02_end"/>
    <x v="2"/>
    <x v="0"/>
    <x v="2"/>
    <x v="0"/>
    <x v="1"/>
    <s v="square"/>
    <x v="1"/>
    <s v="triangle"/>
    <x v="3"/>
    <s v="square"/>
    <x v="3"/>
    <s v="triangle"/>
    <s v="HT2_green-square.png"/>
    <s v="ST1_green-triangle.png"/>
    <s v="HT1_red-square.png"/>
    <s v="ST2_red-triangle.png"/>
    <s v="HT3_yellow-square.png"/>
    <s v="ST3_yellow-triangle.png"/>
    <m/>
    <m/>
  </r>
  <r>
    <s v="L01"/>
    <x v="1"/>
    <s v="FD04"/>
    <s v="L01_FD04_S46"/>
    <x v="1"/>
    <s v="HT2"/>
    <s v="Sam"/>
    <s v="B"/>
    <x v="3"/>
    <s v="ST3"/>
    <s v="Jaime"/>
    <s v="F"/>
    <x v="1"/>
    <x v="0"/>
    <x v="2"/>
    <s v="HT1"/>
    <x v="3"/>
    <s v="ST1"/>
    <x v="0"/>
    <s v="ST2"/>
    <x v="5"/>
    <s v="HT3"/>
    <x v="21"/>
    <s v="BF"/>
    <s v="BF"/>
    <x v="1"/>
    <s v="Jaime is giving flowers to Sam"/>
    <s v="after the show is over"/>
    <x v="0"/>
    <x v="2"/>
    <s v="square"/>
    <s v="he's standing in a green square"/>
    <s v="and all the performers were talented"/>
    <s v="S46_Jaime_Sam"/>
    <s v="he_green_square"/>
    <s v="S46_end"/>
    <x v="3"/>
    <x v="1"/>
    <x v="3"/>
    <x v="1"/>
    <x v="1"/>
    <s v="triangle"/>
    <x v="1"/>
    <s v="square"/>
    <x v="3"/>
    <s v="triangle"/>
    <x v="3"/>
    <s v="square"/>
    <s v="HT2_blue-triangle.png"/>
    <s v="ST3_blue-square.png"/>
    <s v="HT1_red-triangle.png"/>
    <s v="ST1_red-square.png"/>
    <s v="ST2_yellow-triangle.png"/>
    <s v="HT3_yellow-square.png"/>
    <m/>
    <m/>
  </r>
  <r>
    <s v="L01"/>
    <x v="1"/>
    <s v="FD05"/>
    <s v="L01_FD05_S36"/>
    <x v="2"/>
    <s v="ST1"/>
    <s v="Jordan"/>
    <s v="C"/>
    <x v="2"/>
    <s v="HT3"/>
    <s v="Casey"/>
    <s v="E"/>
    <x v="1"/>
    <x v="0"/>
    <x v="2"/>
    <s v="HT1"/>
    <x v="2"/>
    <s v="HT2"/>
    <x v="0"/>
    <s v="ST2"/>
    <x v="4"/>
    <s v="ST3"/>
    <x v="33"/>
    <s v="CE"/>
    <s v="CE"/>
    <x v="0"/>
    <s v="Jordan is scuba diving with Casey"/>
    <s v="and a big fish just came out of nowhere"/>
    <x v="1"/>
    <x v="3"/>
    <s v="triangle"/>
    <s v="she's standing in a blue triangle"/>
    <s v="and it looks like there's a lot more fish about to come by"/>
    <s v="S36_Jordan_Casey"/>
    <s v="she_blue_triangle"/>
    <s v="S36_end"/>
    <x v="0"/>
    <x v="0"/>
    <x v="0"/>
    <x v="0"/>
    <x v="0"/>
    <s v="square"/>
    <x v="0"/>
    <s v="triangle"/>
    <x v="0"/>
    <s v="square"/>
    <x v="0"/>
    <s v="triangle"/>
    <s v="ST1_red-square.png"/>
    <s v="HT3_red-triangle.png"/>
    <s v="HT1_yellow-square.png"/>
    <s v="HT2_yellow-triangle.png"/>
    <s v="ST2_green-square.png"/>
    <s v="ST3_green-triangle.png"/>
    <m/>
    <m/>
  </r>
  <r>
    <s v="L01"/>
    <x v="1"/>
    <s v="FD06"/>
    <s v="L01_FD06_S42"/>
    <x v="2"/>
    <s v="ST1"/>
    <s v="Jordan"/>
    <s v="C"/>
    <x v="3"/>
    <s v="ST3"/>
    <s v="Jaime"/>
    <s v="F"/>
    <x v="1"/>
    <x v="1"/>
    <x v="2"/>
    <s v="HT1"/>
    <x v="2"/>
    <s v="HT2"/>
    <x v="0"/>
    <s v="ST2"/>
    <x v="5"/>
    <s v="HT3"/>
    <x v="36"/>
    <s v="CF"/>
    <s v="CF"/>
    <x v="1"/>
    <s v="Jaime is sending a text to Jordan"/>
    <s v="as the battery is about to die"/>
    <x v="1"/>
    <x v="2"/>
    <s v="square"/>
    <s v="she's standing in a green square"/>
    <s v="but it looks like the text still sent"/>
    <s v="S42_Jaime_Jordan"/>
    <s v="she_green_square"/>
    <s v="S42_end"/>
    <x v="1"/>
    <x v="1"/>
    <x v="1"/>
    <x v="1"/>
    <x v="1"/>
    <s v="triangle"/>
    <x v="1"/>
    <s v="square"/>
    <x v="1"/>
    <s v="triangle"/>
    <x v="1"/>
    <s v="square"/>
    <s v="ST1_yellow-triangle.png"/>
    <s v="ST3_yellow-square.png"/>
    <s v="HT1_red-triangle.png"/>
    <s v="HT2_red-square.png"/>
    <s v="ST2_blue-triangle.png"/>
    <s v="HT3_blue-square.png"/>
    <m/>
    <m/>
  </r>
  <r>
    <s v="L01"/>
    <x v="1"/>
    <s v="FD07"/>
    <s v="L01_FD07_S56"/>
    <x v="3"/>
    <s v="ST2"/>
    <s v="Taylor"/>
    <s v="D"/>
    <x v="3"/>
    <s v="ST3"/>
    <s v="Jaime"/>
    <s v="F"/>
    <x v="1"/>
    <x v="1"/>
    <x v="2"/>
    <s v="HT1"/>
    <x v="2"/>
    <s v="HT2"/>
    <x v="1"/>
    <s v="ST1"/>
    <x v="5"/>
    <s v="HT3"/>
    <x v="42"/>
    <s v="DF"/>
    <s v="DF"/>
    <x v="0"/>
    <s v="Taylor is carrying a box for Jaime"/>
    <s v="since it's very heavy"/>
    <x v="1"/>
    <x v="0"/>
    <s v="triangle"/>
    <s v="she's standing in a red triangle"/>
    <s v="but there's not much left to move "/>
    <s v="S56_Taylor_Jaime"/>
    <s v="she_red_triangle"/>
    <s v="S56_end"/>
    <x v="1"/>
    <x v="0"/>
    <x v="1"/>
    <x v="0"/>
    <x v="3"/>
    <s v="square"/>
    <x v="3"/>
    <s v="triangle"/>
    <x v="1"/>
    <s v="square"/>
    <x v="1"/>
    <s v="triangle"/>
    <s v="ST2_yellow-square.png"/>
    <s v="ST3_yellow-triangle.png"/>
    <s v="HT1_green-square.png"/>
    <s v="HT2_green-triangle.png"/>
    <s v="ST1_blue-square.png"/>
    <s v="HT3_blue-triangle.png"/>
    <m/>
    <m/>
  </r>
  <r>
    <s v="L01"/>
    <x v="1"/>
    <s v="FD08"/>
    <s v="L01_FD08_S51"/>
    <x v="3"/>
    <s v="ST2"/>
    <s v="Taylor"/>
    <s v="D"/>
    <x v="2"/>
    <s v="HT3"/>
    <s v="Casey"/>
    <s v="E"/>
    <x v="1"/>
    <x v="0"/>
    <x v="2"/>
    <s v="HT1"/>
    <x v="2"/>
    <s v="HT2"/>
    <x v="1"/>
    <s v="ST1"/>
    <x v="4"/>
    <s v="ST3"/>
    <x v="39"/>
    <s v="DE"/>
    <s v="DE"/>
    <x v="1"/>
    <s v="Casey is starting a video call with Taylor"/>
    <s v="but the connection is kind of slow"/>
    <x v="1"/>
    <x v="1"/>
    <s v="square"/>
    <s v="she's standing in a yellow square"/>
    <s v="and it's great to see each other "/>
    <s v="S51_Casey_Taylor"/>
    <s v="she_yellow_square"/>
    <s v="S51_end"/>
    <x v="0"/>
    <x v="1"/>
    <x v="0"/>
    <x v="1"/>
    <x v="3"/>
    <s v="triangle"/>
    <x v="3"/>
    <s v="square"/>
    <x v="1"/>
    <s v="triangle"/>
    <x v="1"/>
    <s v="square"/>
    <s v="ST2_red-triangle.png"/>
    <s v="HT3_red-square.png"/>
    <s v="HT1_green-triangle.png"/>
    <s v="HT2_green-square.png"/>
    <s v="ST1_blue-triangle.png"/>
    <s v="ST3_blue-square.png"/>
    <m/>
    <m/>
  </r>
  <r>
    <s v="L01"/>
    <x v="1"/>
    <s v="FD09"/>
    <s v="L01_FD09_S53"/>
    <x v="4"/>
    <s v="HT3"/>
    <s v="Casey"/>
    <s v="E"/>
    <x v="1"/>
    <s v="ST2"/>
    <s v="Taylor"/>
    <s v="D"/>
    <x v="2"/>
    <x v="0"/>
    <x v="2"/>
    <s v="HT1"/>
    <x v="2"/>
    <s v="HT2"/>
    <x v="1"/>
    <s v="ST1"/>
    <x v="4"/>
    <s v="ST3"/>
    <x v="54"/>
    <s v="ED"/>
    <s v="DE"/>
    <x v="0"/>
    <s v="Taylor is making a smoothie for Casey"/>
    <s v="before it's time to leave"/>
    <x v="2"/>
    <x v="1"/>
    <s v="triangle"/>
    <s v="they're standing in a yellow triangle"/>
    <s v="and it's hard to hear above the blender"/>
    <s v="S53_Casey_Taylor"/>
    <s v="they_yellow_triangle"/>
    <s v="S53_end"/>
    <x v="3"/>
    <x v="0"/>
    <x v="3"/>
    <x v="0"/>
    <x v="1"/>
    <s v="square"/>
    <x v="1"/>
    <s v="triangle"/>
    <x v="0"/>
    <s v="square"/>
    <x v="0"/>
    <s v="triangle"/>
    <s v="HT3_blue-square.png"/>
    <s v="ST2_blue-triangle.png"/>
    <s v="HT1_red-square.png"/>
    <s v="HT2_red-triangle.png"/>
    <s v="ST1_green-square.png"/>
    <s v="ST3_green-triangle.png"/>
    <m/>
    <m/>
  </r>
  <r>
    <s v="L01"/>
    <x v="1"/>
    <s v="FD10"/>
    <s v="L01_FD10_S48"/>
    <x v="5"/>
    <s v="ST3"/>
    <s v="Jaime"/>
    <s v="F"/>
    <x v="5"/>
    <s v="HT2"/>
    <s v="Sam"/>
    <s v="B"/>
    <x v="2"/>
    <x v="0"/>
    <x v="2"/>
    <s v="HT1"/>
    <x v="3"/>
    <s v="ST1"/>
    <x v="0"/>
    <s v="ST2"/>
    <x v="5"/>
    <s v="HT3"/>
    <x v="50"/>
    <s v="FB"/>
    <s v="BF"/>
    <x v="1"/>
    <s v="Jaime is playing a video game with Sam"/>
    <s v="and it's starting to get late"/>
    <x v="2"/>
    <x v="2"/>
    <s v="square"/>
    <s v="they're standing in a green square"/>
    <s v="but the final level hasn't been beaten yet"/>
    <s v="S48_Sam_Jaime"/>
    <s v="they_green_square"/>
    <s v="S48_end"/>
    <x v="0"/>
    <x v="1"/>
    <x v="0"/>
    <x v="1"/>
    <x v="0"/>
    <s v="triangle"/>
    <x v="0"/>
    <s v="square"/>
    <x v="1"/>
    <s v="triangle"/>
    <x v="1"/>
    <s v="square"/>
    <s v="ST3_red-triangle.png"/>
    <s v="HT2_red-square.png"/>
    <s v="HT1_yellow-triangle.png"/>
    <s v="ST1_yellow-square.png"/>
    <s v="ST2_blue-triangle.png"/>
    <s v="HT3_blue-square.png"/>
    <m/>
    <m/>
  </r>
  <r>
    <s v="L01"/>
    <x v="2"/>
    <s v="FP01"/>
    <s v="L01_FP01_S11"/>
    <x v="0"/>
    <s v="HT1"/>
    <s v="Alex"/>
    <s v="A"/>
    <x v="0"/>
    <s v="ST1"/>
    <s v="Jordan"/>
    <s v="C"/>
    <x v="0"/>
    <x v="0"/>
    <x v="3"/>
    <s v="HT2"/>
    <x v="1"/>
    <s v="ST2"/>
    <x v="3"/>
    <s v="HT3"/>
    <x v="4"/>
    <s v="ST3"/>
    <x v="1"/>
    <s v="AC"/>
    <s v="AC"/>
    <x v="0"/>
    <s v="Alex is singing to Jordan"/>
    <s v="and there's a big disco ball overhead"/>
    <x v="2"/>
    <x v="0"/>
    <s v="square"/>
    <s v="they're standing in a red square"/>
    <s v="and all the colored lights look fun"/>
    <s v="S11_Alex_Jordan"/>
    <s v="they_red_square"/>
    <s v="S11_end"/>
    <x v="0"/>
    <x v="0"/>
    <x v="0"/>
    <x v="0"/>
    <x v="0"/>
    <s v="triangle"/>
    <x v="0"/>
    <s v="square"/>
    <x v="0"/>
    <s v="triangle"/>
    <x v="0"/>
    <s v="square"/>
    <s v="HT1_red-square.png"/>
    <s v="ST1_red-triangle.png"/>
    <s v="HT2_yellow-triangle.png"/>
    <s v="ST2_yellow-square.png"/>
    <s v="HT3_green-triangle.png"/>
    <s v="ST3_green-square.png"/>
    <m/>
    <m/>
  </r>
  <r>
    <s v="L01"/>
    <x v="2"/>
    <s v="FP02"/>
    <s v="L01_FP02_S26"/>
    <x v="1"/>
    <s v="HT2"/>
    <s v="Sam"/>
    <s v="B"/>
    <x v="1"/>
    <s v="ST2"/>
    <s v="Taylor"/>
    <s v="D"/>
    <x v="0"/>
    <x v="0"/>
    <x v="2"/>
    <s v="HT1"/>
    <x v="3"/>
    <s v="ST1"/>
    <x v="3"/>
    <s v="HT3"/>
    <x v="4"/>
    <s v="ST3"/>
    <x v="9"/>
    <s v="BD"/>
    <s v="BD"/>
    <x v="1"/>
    <s v="Taylor is bringing some balloons to Sam"/>
    <s v="while bright flowers are sitting in the window"/>
    <x v="2"/>
    <x v="1"/>
    <s v="triangle"/>
    <s v="they're standing in a yellow triangle"/>
    <s v="and it must be someone's birthday"/>
    <s v="S26_Taylor_Sam"/>
    <s v="they_yellow_triangle"/>
    <s v="S26_end"/>
    <x v="1"/>
    <x v="1"/>
    <x v="1"/>
    <x v="1"/>
    <x v="3"/>
    <s v="square"/>
    <x v="3"/>
    <s v="triangle"/>
    <x v="1"/>
    <s v="square"/>
    <x v="1"/>
    <s v="triangle"/>
    <s v="HT2_yellow-triangle.png"/>
    <s v="ST2_yellow-square.png"/>
    <s v="HT1_green-square.png"/>
    <s v="ST1_green-triangle.png"/>
    <s v="HT3_blue-square.png"/>
    <s v="ST3_blue-triangle.png"/>
    <m/>
    <m/>
  </r>
  <r>
    <s v="L01"/>
    <x v="2"/>
    <s v="FP03"/>
    <s v="L01_FP03_S13"/>
    <x v="2"/>
    <s v="ST1"/>
    <s v="Jordan"/>
    <s v="C"/>
    <x v="4"/>
    <s v="HT1"/>
    <s v="Alex"/>
    <s v="A"/>
    <x v="0"/>
    <x v="0"/>
    <x v="3"/>
    <s v="HT2"/>
    <x v="1"/>
    <s v="ST2"/>
    <x v="3"/>
    <s v="HT3"/>
    <x v="4"/>
    <s v="ST3"/>
    <x v="24"/>
    <s v="CA"/>
    <s v="AC"/>
    <x v="0"/>
    <s v="Alex is surfing at the beach with Jordan"/>
    <s v="and a crab is scuttling by"/>
    <x v="2"/>
    <x v="2"/>
    <s v="square"/>
    <s v="they're standing in a green square"/>
    <s v="and the waves keep getting bigger"/>
    <s v="S13_Jordan_Alex"/>
    <s v="they_green_square"/>
    <s v="S13_end"/>
    <x v="2"/>
    <x v="0"/>
    <x v="2"/>
    <x v="0"/>
    <x v="2"/>
    <s v="triangle"/>
    <x v="2"/>
    <s v="square"/>
    <x v="2"/>
    <s v="triangle"/>
    <x v="2"/>
    <s v="square"/>
    <s v="ST1_green-square.png"/>
    <s v="HT1_green-triangle.png"/>
    <s v="HT2_blue-triangle.png"/>
    <s v="ST2_blue-square.png"/>
    <s v="HT3_red-triangle.png"/>
    <s v="ST3_red-square.png"/>
    <m/>
    <m/>
  </r>
  <r>
    <s v="L01"/>
    <x v="2"/>
    <s v="FP04"/>
    <s v="L01_FP04_S28"/>
    <x v="3"/>
    <s v="ST2"/>
    <s v="Taylor"/>
    <s v="D"/>
    <x v="5"/>
    <s v="HT2"/>
    <s v="Sam"/>
    <s v="B"/>
    <x v="0"/>
    <x v="0"/>
    <x v="2"/>
    <s v="HT1"/>
    <x v="3"/>
    <s v="ST1"/>
    <x v="3"/>
    <s v="HT3"/>
    <x v="4"/>
    <s v="ST3"/>
    <x v="30"/>
    <s v="DB"/>
    <s v="BD"/>
    <x v="1"/>
    <s v="Taylor is flying on a broom above Sam"/>
    <s v="while a bat flutters through the air"/>
    <x v="2"/>
    <x v="3"/>
    <s v="triangle"/>
    <s v="they're standing in a blue triangle"/>
    <s v="and it looks like it is Halloween"/>
    <s v="S28_Sam_Taylor"/>
    <s v="they_blue_triangle"/>
    <s v="S28_end"/>
    <x v="3"/>
    <x v="1"/>
    <x v="3"/>
    <x v="1"/>
    <x v="1"/>
    <s v="square"/>
    <x v="1"/>
    <s v="triangle"/>
    <x v="3"/>
    <s v="square"/>
    <x v="3"/>
    <s v="triangle"/>
    <s v="ST2_blue-triangle.png"/>
    <s v="HT2_blue-square.png"/>
    <s v="HT1_red-square.png"/>
    <s v="ST1_red-triangle.png"/>
    <s v="HT3_yellow-square.png"/>
    <s v="ST3_yellow-triangle.png"/>
    <m/>
    <m/>
  </r>
  <r>
    <s v="L01"/>
    <x v="2"/>
    <s v="FP05"/>
    <s v="L01_FP05_S38"/>
    <x v="4"/>
    <s v="HT3"/>
    <s v="Casey"/>
    <s v="E"/>
    <x v="0"/>
    <s v="ST1"/>
    <s v="Jordan"/>
    <s v="C"/>
    <x v="2"/>
    <x v="0"/>
    <x v="2"/>
    <s v="HT1"/>
    <x v="2"/>
    <s v="HT2"/>
    <x v="0"/>
    <s v="ST2"/>
    <x v="4"/>
    <s v="ST3"/>
    <x v="52"/>
    <s v="EC"/>
    <s v="CE"/>
    <x v="0"/>
    <s v="Jordan is exercising with Casey"/>
    <s v="and the time is going by really fast"/>
    <x v="0"/>
    <x v="0"/>
    <s v="square"/>
    <s v="he's standing in a red square"/>
    <s v="but the gym is about to close"/>
    <s v="S38_Casey_Jordan"/>
    <s v="he_red_square"/>
    <s v="S38_end"/>
    <x v="0"/>
    <x v="0"/>
    <x v="0"/>
    <x v="0"/>
    <x v="0"/>
    <s v="triangle"/>
    <x v="0"/>
    <s v="square"/>
    <x v="1"/>
    <s v="triangle"/>
    <x v="1"/>
    <s v="square"/>
    <s v="HT3_red-square.png"/>
    <s v="ST1_red-triangle.png"/>
    <s v="HT1_yellow-triangle.png"/>
    <s v="HT2_yellow-square.png"/>
    <s v="ST2_blue-triangle.png"/>
    <s v="ST3_blue-square.png"/>
    <m/>
    <m/>
  </r>
  <r>
    <s v="L01"/>
    <x v="2"/>
    <s v="FP06"/>
    <s v="L01_FP06_S33"/>
    <x v="4"/>
    <s v="HT3"/>
    <s v="Casey"/>
    <s v="E"/>
    <x v="5"/>
    <s v="HT2"/>
    <s v="Sam"/>
    <s v="B"/>
    <x v="2"/>
    <x v="1"/>
    <x v="2"/>
    <s v="HT1"/>
    <x v="3"/>
    <s v="ST1"/>
    <x v="0"/>
    <s v="ST2"/>
    <x v="5"/>
    <s v="HT3"/>
    <x v="46"/>
    <s v="EB"/>
    <s v="BE"/>
    <x v="1"/>
    <s v="Casey is calling Sam"/>
    <s v="while a cat is walking by"/>
    <x v="1"/>
    <x v="1"/>
    <s v="triangle"/>
    <s v="she's standing in a yellow triangle"/>
    <s v="and it looks like the cat is very friendly"/>
    <s v="S33_Sam_Casey"/>
    <s v="she_yellow_triangle"/>
    <s v="S33_end"/>
    <x v="1"/>
    <x v="1"/>
    <x v="1"/>
    <x v="1"/>
    <x v="3"/>
    <s v="square"/>
    <x v="3"/>
    <s v="triangle"/>
    <x v="0"/>
    <s v="square"/>
    <x v="0"/>
    <s v="triangle"/>
    <s v="HT3_yellow-triangle.png"/>
    <s v="HT2_yellow-square.png"/>
    <s v="HT1_green-square.png"/>
    <s v="ST1_green-triangle.png"/>
    <s v="ST2_green-square.png"/>
    <s v="HT3_green-triangle.png"/>
    <m/>
    <m/>
  </r>
  <r>
    <s v="L01"/>
    <x v="2"/>
    <s v="FP07"/>
    <s v="L01_FP07_S58"/>
    <x v="5"/>
    <s v="ST3"/>
    <s v="Jaime"/>
    <s v="F"/>
    <x v="1"/>
    <s v="ST2"/>
    <s v="Taylor"/>
    <s v="D"/>
    <x v="2"/>
    <x v="1"/>
    <x v="2"/>
    <s v="HT1"/>
    <x v="2"/>
    <s v="HT2"/>
    <x v="1"/>
    <s v="ST1"/>
    <x v="5"/>
    <s v="HT3"/>
    <x v="58"/>
    <s v="FD"/>
    <s v="DF"/>
    <x v="0"/>
    <s v="Taylor is telling a joke to Jaime"/>
    <s v="while the party is getting started"/>
    <x v="0"/>
    <x v="2"/>
    <s v="square"/>
    <s v="he's standing in a green square"/>
    <s v="and everyone is laughing at how funny it is"/>
    <s v="S58_Jaime_Taylor"/>
    <s v="he_green_square"/>
    <s v="S58_end"/>
    <x v="2"/>
    <x v="0"/>
    <x v="2"/>
    <x v="0"/>
    <x v="2"/>
    <s v="triangle"/>
    <x v="2"/>
    <s v="square"/>
    <x v="2"/>
    <s v="triangle"/>
    <x v="2"/>
    <s v="square"/>
    <s v="ST3_green-square.png"/>
    <s v="ST2_green-triangle.png"/>
    <s v="HT1_blue-triangle.png"/>
    <s v="HT2_blue-square.png"/>
    <s v="ST1_red-triangle.png"/>
    <s v="HT3_red-square.png"/>
    <m/>
    <m/>
  </r>
  <r>
    <s v="L01"/>
    <x v="2"/>
    <s v="FP08"/>
    <s v="L01_FP08_S08"/>
    <x v="5"/>
    <s v="ST3"/>
    <s v="Jaime"/>
    <s v="F"/>
    <x v="4"/>
    <s v="HT1"/>
    <s v="Alex"/>
    <s v="A"/>
    <x v="2"/>
    <x v="0"/>
    <x v="3"/>
    <s v="HT2"/>
    <x v="3"/>
    <s v="ST1"/>
    <x v="0"/>
    <s v="ST2"/>
    <x v="5"/>
    <s v="HT3"/>
    <x v="48"/>
    <s v="FA"/>
    <s v="AF"/>
    <x v="1"/>
    <s v="Jaime is taking a picture of Alex"/>
    <s v="next to the Eiffel Tower"/>
    <x v="1"/>
    <x v="3"/>
    <s v="triangle"/>
    <s v="she's standing in a blue triangle"/>
    <s v="and the tower is lit up at night"/>
    <s v="S08_Alex_Jaime"/>
    <s v="she_blue_triangle"/>
    <s v="S08_end"/>
    <x v="3"/>
    <x v="1"/>
    <x v="3"/>
    <x v="1"/>
    <x v="1"/>
    <s v="square"/>
    <x v="1"/>
    <s v="triangle"/>
    <x v="3"/>
    <s v="square"/>
    <x v="3"/>
    <s v="triangle"/>
    <s v="ST3_blue-triangle.png"/>
    <s v="HT1_blue-square.png"/>
    <s v="HT2_red-square.png"/>
    <s v="ST1_red-triangle.png"/>
    <s v="ST2_yellow-square.png"/>
    <s v="HT3_yellow-triangle.png"/>
    <m/>
    <m/>
  </r>
  <r>
    <s v="L01"/>
    <x v="3"/>
    <s v="PR01"/>
    <s v="L01_PR01_S17"/>
    <x v="0"/>
    <s v="HT1"/>
    <s v="Alex"/>
    <s v="A"/>
    <x v="1"/>
    <s v="ST2"/>
    <s v="Taylor"/>
    <s v="D"/>
    <x v="0"/>
    <x v="0"/>
    <x v="3"/>
    <s v="HT2"/>
    <x v="3"/>
    <s v="ST1"/>
    <x v="3"/>
    <s v="HT3"/>
    <x v="4"/>
    <s v="ST3"/>
    <x v="5"/>
    <s v="AD"/>
    <s v="AD"/>
    <x v="1"/>
    <s v="Taylor is singing a song to Alex"/>
    <s v="as the moon is high in the sky"/>
    <x v="3"/>
    <x v="1"/>
    <s v="triangle"/>
    <s v="(NAME) is standing in a yellow triangle"/>
    <s v="and it sounds like the song is almost over"/>
    <s v="S17_Taylor_Alex"/>
    <s v="Alex_yellow_triangle"/>
    <s v="S17_end"/>
    <x v="1"/>
    <x v="1"/>
    <x v="1"/>
    <x v="1"/>
    <x v="3"/>
    <s v="square"/>
    <x v="3"/>
    <s v="triangle"/>
    <x v="1"/>
    <s v="square"/>
    <x v="1"/>
    <s v="triangle"/>
    <s v="HT1_yellow-triangle.png"/>
    <s v="ST2_yellow-square.png"/>
    <s v="HT2_green-square.png"/>
    <s v="ST1_green-triangle.png"/>
    <s v="HT3_blue-square.png"/>
    <s v="ST3_blue-triangle.png"/>
    <s v="yes"/>
    <s v="Alex is standing in a yellow triangle."/>
  </r>
  <r>
    <s v="L01"/>
    <x v="3"/>
    <s v="PR02"/>
    <s v="L01_PR02_S31"/>
    <x v="1"/>
    <s v="HT2"/>
    <s v="Sam"/>
    <s v="B"/>
    <x v="2"/>
    <s v="HT3"/>
    <s v="Casey"/>
    <s v="E"/>
    <x v="1"/>
    <x v="1"/>
    <x v="2"/>
    <s v="HT1"/>
    <x v="3"/>
    <s v="ST1"/>
    <x v="0"/>
    <s v="ST2"/>
    <x v="4"/>
    <s v="ST3"/>
    <x v="19"/>
    <s v="BE"/>
    <s v="BE"/>
    <x v="0"/>
    <s v="Sam is practicing soccer with Casey"/>
    <s v="as a bird flies overhead"/>
    <x v="3"/>
    <x v="0"/>
    <s v="square"/>
    <s v="(NAME) is standing in a red square"/>
    <s v="and it looks like the ball just missed the net"/>
    <s v="S31_Sam_Casey"/>
    <s v="Sam_red_square"/>
    <s v="S31_end"/>
    <x v="2"/>
    <x v="0"/>
    <x v="2"/>
    <x v="0"/>
    <x v="2"/>
    <s v="triangle"/>
    <x v="2"/>
    <s v="square"/>
    <x v="3"/>
    <s v="triangle"/>
    <x v="3"/>
    <s v="square"/>
    <s v="HT2_green-square.png"/>
    <s v="HT3_green-triangle.png"/>
    <s v="HT1_blue-triangle.png"/>
    <s v="ST1_blue-square.png"/>
    <s v="ST2_yellow-triangle.png"/>
    <s v="ST3_yellow-square.png"/>
    <s v="no"/>
    <s v="Sam is standing in a green square."/>
  </r>
  <r>
    <s v="L01"/>
    <x v="3"/>
    <s v="PR03"/>
    <s v="L01_PR03_S03"/>
    <x v="2"/>
    <s v="ST1"/>
    <s v="Jordan"/>
    <s v="C"/>
    <x v="5"/>
    <s v="HT2"/>
    <s v="Sam"/>
    <s v="B"/>
    <x v="0"/>
    <x v="0"/>
    <x v="2"/>
    <s v="HT1"/>
    <x v="1"/>
    <s v="ST2"/>
    <x v="3"/>
    <s v="HT3"/>
    <x v="4"/>
    <s v="ST3"/>
    <x v="26"/>
    <s v="CB"/>
    <s v="BC"/>
    <x v="1"/>
    <s v="Jordan is making a salad for Sam"/>
    <s v="while a pot is boiling on the stove"/>
    <x v="3"/>
    <x v="3"/>
    <s v="triangle"/>
    <s v="(NAME) is standing in a blue triangle"/>
    <s v="and it looks like dinner is almost ready"/>
    <s v="S03_Sam_Jordan"/>
    <s v="Jordan_blue_triangle"/>
    <s v="S03_end"/>
    <x v="3"/>
    <x v="1"/>
    <x v="3"/>
    <x v="1"/>
    <x v="0"/>
    <s v="square"/>
    <x v="0"/>
    <s v="triangle"/>
    <x v="0"/>
    <s v="square"/>
    <x v="0"/>
    <s v="triangle"/>
    <s v="ST1_blue-triangle.png"/>
    <s v="HT2_blue-square.png"/>
    <s v="HT1_yellow-square.png"/>
    <s v="ST2_yellow-triangle.png"/>
    <s v="HT3_green-square.png"/>
    <s v="ST3_green-triangle.png"/>
    <s v="yes"/>
    <s v="Jordan is standing in a blue triangle."/>
  </r>
  <r>
    <s v="L01"/>
    <x v="3"/>
    <s v="PR04"/>
    <s v="L01_PR04_S18"/>
    <x v="3"/>
    <s v="ST2"/>
    <s v="Taylor"/>
    <s v="D"/>
    <x v="4"/>
    <s v="HT1"/>
    <s v="Alex"/>
    <s v="A"/>
    <x v="0"/>
    <x v="0"/>
    <x v="3"/>
    <s v="HT2"/>
    <x v="3"/>
    <s v="ST1"/>
    <x v="3"/>
    <s v="HT3"/>
    <x v="4"/>
    <s v="ST3"/>
    <x v="28"/>
    <s v="DA"/>
    <s v="AD"/>
    <x v="0"/>
    <s v="Alex is rollerblading towards Taylor"/>
    <s v="while several birds fly overhead"/>
    <x v="3"/>
    <x v="0"/>
    <s v="triangle"/>
    <s v="(NAME) is standing in a red triangle"/>
    <s v="but it looks very easy to fall down"/>
    <s v="S18_Taylor_Alex"/>
    <s v="Taylor_red_triangle"/>
    <s v="S18_end"/>
    <x v="0"/>
    <x v="0"/>
    <x v="0"/>
    <x v="0"/>
    <x v="3"/>
    <s v="triangle"/>
    <x v="3"/>
    <s v="square"/>
    <x v="1"/>
    <s v="triangle"/>
    <x v="1"/>
    <s v="square"/>
    <s v="ST2_red-square.png"/>
    <s v="HT1_red-triangle.png"/>
    <s v="HT2_green-triangle.png"/>
    <s v="ST1_green-square.png"/>
    <s v="HT3_blue-triangle.png"/>
    <s v="ST3_blue-square.png"/>
    <s v="no"/>
    <s v="Taylor is standing in a red square."/>
  </r>
  <r>
    <s v="L01"/>
    <x v="3"/>
    <s v="PR05"/>
    <s v="L01_PR05_S23"/>
    <x v="4"/>
    <s v="HT3"/>
    <s v="Casey"/>
    <s v="E"/>
    <x v="4"/>
    <s v="HT1"/>
    <s v="Alex"/>
    <s v="A"/>
    <x v="2"/>
    <x v="1"/>
    <x v="3"/>
    <s v="HT2"/>
    <x v="3"/>
    <s v="ST1"/>
    <x v="0"/>
    <s v="ST2"/>
    <x v="4"/>
    <s v="ST3"/>
    <x v="44"/>
    <s v="EA"/>
    <s v="AE"/>
    <x v="1"/>
    <s v="Casey is talking to Alex"/>
    <s v="while a spotlight is shining overhead"/>
    <x v="3"/>
    <x v="2"/>
    <s v="triangle"/>
    <s v="(NAME) is standing in a green triangle"/>
    <s v="and it looks like rehearsal just started"/>
    <s v="S23_Alex_Casey"/>
    <s v="Casey_green_triangle"/>
    <s v="S23_end"/>
    <x v="2"/>
    <x v="1"/>
    <x v="2"/>
    <x v="1"/>
    <x v="2"/>
    <s v="square"/>
    <x v="2"/>
    <s v="triangle"/>
    <x v="3"/>
    <s v="square"/>
    <x v="3"/>
    <s v="triangle"/>
    <s v="HT3_green-triangle.png"/>
    <s v="HT1_green-square.png"/>
    <s v="HT2_blue-square.png"/>
    <s v="ST1_blue-triangle.png"/>
    <s v="ST2_yellow-square.png"/>
    <s v="ST3_yellow-triangle.png"/>
    <s v="yes"/>
    <s v="Casey is standing in a green triangle."/>
  </r>
  <r>
    <s v="L01"/>
    <x v="3"/>
    <s v="PR06"/>
    <s v="L01_PR06_S43"/>
    <x v="5"/>
    <s v="ST3"/>
    <s v="Jaime"/>
    <s v="F"/>
    <x v="0"/>
    <s v="ST1"/>
    <s v="Jordan"/>
    <s v="C"/>
    <x v="2"/>
    <x v="1"/>
    <x v="2"/>
    <s v="HT1"/>
    <x v="2"/>
    <s v="HT2"/>
    <x v="0"/>
    <s v="ST2"/>
    <x v="5"/>
    <s v="HT3"/>
    <x v="56"/>
    <s v="FC"/>
    <s v="CF"/>
    <x v="0"/>
    <s v="Jordan is getting a chair for Jaime"/>
    <s v="because the wait will be a while"/>
    <x v="3"/>
    <x v="3"/>
    <s v="square"/>
    <s v="(NAME) is standing in a blue square"/>
    <s v="but it looks like the wait will be worth it"/>
    <s v="S43_Jaime_Jordan"/>
    <s v="Jaime_blue_square"/>
    <s v="S43_end"/>
    <x v="1"/>
    <x v="0"/>
    <x v="1"/>
    <x v="0"/>
    <x v="1"/>
    <s v="triangle"/>
    <x v="1"/>
    <s v="square"/>
    <x v="0"/>
    <s v="triangle"/>
    <x v="0"/>
    <s v="square"/>
    <s v="ST3_yellow-square.png"/>
    <s v="ST1_yellow-triangle.png"/>
    <s v="HT1_red-triangle.png"/>
    <s v="HT2_red-square.png"/>
    <s v="ST2_green-triangle.png"/>
    <s v="HT3_green-square.png"/>
    <s v="no"/>
    <s v="Jaime is standing in a yellow square."/>
  </r>
  <r>
    <s v="L02"/>
    <x v="0"/>
    <s v="CR01"/>
    <s v="L02_CR01_S26"/>
    <x v="0"/>
    <s v="HT1"/>
    <s v="Sam"/>
    <s v="B"/>
    <x v="0"/>
    <s v="ST1"/>
    <s v="Taylor"/>
    <s v="D"/>
    <x v="0"/>
    <x v="0"/>
    <x v="0"/>
    <s v="HT3"/>
    <x v="0"/>
    <s v="ST3"/>
    <x v="0"/>
    <s v="ST2"/>
    <x v="0"/>
    <s v="HT2"/>
    <x v="9"/>
    <s v="BD"/>
    <s v="BD"/>
    <x v="0"/>
    <s v="Sam is bringing some balloons to Taylor"/>
    <s v="while bright flowers are sitting in the window"/>
    <x v="0"/>
    <x v="0"/>
    <s v="square"/>
    <s v="he's standing in a red square"/>
    <s v="and it must be someone's birthday"/>
    <s v="S26_Sam_Taylor"/>
    <s v="he_red_square"/>
    <s v="S26_end"/>
    <x v="0"/>
    <x v="0"/>
    <x v="0"/>
    <x v="0"/>
    <x v="0"/>
    <s v="triangle"/>
    <x v="0"/>
    <s v="square"/>
    <x v="0"/>
    <s v="triangle"/>
    <x v="0"/>
    <s v="square"/>
    <s v="HT1_red-square.png"/>
    <s v="ST1_red-triangle.png"/>
    <s v="HT3_yellow-triangle.png"/>
    <s v="ST3_yellow-square.png"/>
    <s v="ST2_green-triangle.png"/>
    <s v="HT2_green-square.png"/>
    <m/>
    <m/>
  </r>
  <r>
    <s v="L02"/>
    <x v="0"/>
    <s v="CR02"/>
    <s v="L02_CR02_S26"/>
    <x v="0"/>
    <s v="HT1"/>
    <s v="Sam"/>
    <s v="B"/>
    <x v="0"/>
    <s v="ST1"/>
    <s v="Taylor"/>
    <s v="D"/>
    <x v="0"/>
    <x v="0"/>
    <x v="0"/>
    <s v="HT3"/>
    <x v="0"/>
    <s v="ST3"/>
    <x v="0"/>
    <s v="ST2"/>
    <x v="0"/>
    <s v="HT2"/>
    <x v="9"/>
    <s v="BD"/>
    <s v="BD"/>
    <x v="1"/>
    <s v="Taylor is bringing some balloons to Sam"/>
    <s v="while bright flowers are sitting in the window"/>
    <x v="0"/>
    <x v="1"/>
    <s v="triangle"/>
    <s v="he's standing in a yellow triangle"/>
    <s v="and it must be someone's birthday"/>
    <s v="S26_Taylor_Sam"/>
    <s v="he_yellow_triangle"/>
    <s v="S26_end"/>
    <x v="1"/>
    <x v="1"/>
    <x v="1"/>
    <x v="1"/>
    <x v="1"/>
    <s v="square"/>
    <x v="1"/>
    <s v="triangle"/>
    <x v="1"/>
    <s v="square"/>
    <x v="1"/>
    <s v="triangle"/>
    <s v="HT1_yellow-triangle.png"/>
    <s v="ST1_yellow-square.png"/>
    <s v="HT3_red-square.png"/>
    <s v="ST3_red-triangle.png"/>
    <s v="ST2_blue-square.png"/>
    <s v="HT2_blue-triangle.png"/>
    <m/>
    <m/>
  </r>
  <r>
    <s v="L02"/>
    <x v="0"/>
    <s v="CR03"/>
    <s v="L02_CR03_S30"/>
    <x v="0"/>
    <s v="HT1"/>
    <s v="Sam"/>
    <s v="B"/>
    <x v="0"/>
    <s v="ST1"/>
    <s v="Taylor"/>
    <s v="D"/>
    <x v="0"/>
    <x v="0"/>
    <x v="0"/>
    <s v="HT3"/>
    <x v="0"/>
    <s v="ST3"/>
    <x v="0"/>
    <s v="ST2"/>
    <x v="0"/>
    <s v="HT2"/>
    <x v="10"/>
    <s v="BD"/>
    <s v="BD"/>
    <x v="0"/>
    <s v="Sam is playing the violin for Taylor"/>
    <s v="while the sun is shining brightly"/>
    <x v="0"/>
    <x v="2"/>
    <s v="square"/>
    <s v="he's standing in a green square"/>
    <s v="and it looks like the song is being played well"/>
    <s v="S30_Sam_Taylor"/>
    <s v="he_green_square"/>
    <s v="S30_end"/>
    <x v="2"/>
    <x v="0"/>
    <x v="2"/>
    <x v="0"/>
    <x v="2"/>
    <s v="triangle"/>
    <x v="2"/>
    <s v="square"/>
    <x v="2"/>
    <s v="triangle"/>
    <x v="2"/>
    <s v="square"/>
    <s v="HT1_green-square.png"/>
    <s v="ST1_green-triangle.png"/>
    <s v="HT3_blue-triangle.png"/>
    <s v="ST3_blue-square.png"/>
    <s v="ST2_red-triangle.png"/>
    <s v="HT2_red-square.png"/>
    <m/>
    <m/>
  </r>
  <r>
    <s v="L02"/>
    <x v="0"/>
    <s v="CR04"/>
    <s v="L02_CR04_S27"/>
    <x v="0"/>
    <s v="HT1"/>
    <s v="Sam"/>
    <s v="B"/>
    <x v="0"/>
    <s v="ST1"/>
    <s v="Taylor"/>
    <s v="D"/>
    <x v="0"/>
    <x v="0"/>
    <x v="0"/>
    <s v="HT3"/>
    <x v="0"/>
    <s v="ST3"/>
    <x v="0"/>
    <s v="ST2"/>
    <x v="0"/>
    <s v="HT2"/>
    <x v="11"/>
    <s v="BD"/>
    <s v="BD"/>
    <x v="1"/>
    <s v="Taylor is walking with Sam"/>
    <s v="and the clock is about to ring 3 o'clock"/>
    <x v="0"/>
    <x v="3"/>
    <s v="triangle"/>
    <s v="he's standing in a blue triangle"/>
    <s v="and it seems like class will be starting soon"/>
    <s v="S27_Taylor_Sam"/>
    <s v="he_blue_triangle"/>
    <s v="S27_end"/>
    <x v="3"/>
    <x v="1"/>
    <x v="3"/>
    <x v="1"/>
    <x v="3"/>
    <s v="square"/>
    <x v="3"/>
    <s v="triangle"/>
    <x v="3"/>
    <s v="square"/>
    <x v="3"/>
    <s v="triangle"/>
    <s v="HT1_blue-triangle.png"/>
    <s v="ST1_blue-square.png"/>
    <s v="HT3_green-square.png"/>
    <s v="ST3_green-triangle.png"/>
    <s v="ST2_yellow-square.png"/>
    <s v="HT2_yellow-triangle.png"/>
    <m/>
    <m/>
  </r>
  <r>
    <s v="L02"/>
    <x v="0"/>
    <s v="CR05"/>
    <s v="L02_CR05_S31"/>
    <x v="0"/>
    <s v="HT1"/>
    <s v="Sam"/>
    <s v="B"/>
    <x v="1"/>
    <s v="ST2"/>
    <s v="Casey"/>
    <s v="E"/>
    <x v="0"/>
    <x v="0"/>
    <x v="0"/>
    <s v="HT3"/>
    <x v="0"/>
    <s v="ST3"/>
    <x v="1"/>
    <s v="ST1"/>
    <x v="0"/>
    <s v="HT2"/>
    <x v="19"/>
    <s v="BE"/>
    <s v="BE"/>
    <x v="0"/>
    <s v="Sam is practicing soccer with Casey"/>
    <s v="as a bird flies overhead"/>
    <x v="0"/>
    <x v="1"/>
    <s v="square"/>
    <s v="he's standing in a yellow square"/>
    <s v="and it looks like the ball just missed the net"/>
    <s v="S31_Sam_Casey"/>
    <s v="he_yellow_square"/>
    <s v="S31_end"/>
    <x v="1"/>
    <x v="0"/>
    <x v="1"/>
    <x v="0"/>
    <x v="1"/>
    <s v="triangle"/>
    <x v="1"/>
    <s v="square"/>
    <x v="1"/>
    <s v="triangle"/>
    <x v="1"/>
    <s v="square"/>
    <s v="HT1_yellow-square.png"/>
    <s v="ST2_yellow-triangle.png"/>
    <s v="HT3_red-triangle.png"/>
    <s v="ST3_red-square.png"/>
    <s v="ST1_blue-triangle.png"/>
    <s v="HT2_blue-square.png"/>
    <m/>
    <m/>
  </r>
  <r>
    <s v="L02"/>
    <x v="0"/>
    <s v="CR06"/>
    <s v="L02_CR06_S31"/>
    <x v="0"/>
    <s v="HT1"/>
    <s v="Sam"/>
    <s v="B"/>
    <x v="1"/>
    <s v="ST2"/>
    <s v="Casey"/>
    <s v="E"/>
    <x v="0"/>
    <x v="0"/>
    <x v="0"/>
    <s v="HT3"/>
    <x v="0"/>
    <s v="ST3"/>
    <x v="1"/>
    <s v="ST1"/>
    <x v="0"/>
    <s v="HT2"/>
    <x v="19"/>
    <s v="BE"/>
    <s v="BE"/>
    <x v="1"/>
    <s v="Casey is practicing soccer with Sam"/>
    <s v="as a bird flies overhead"/>
    <x v="0"/>
    <x v="0"/>
    <s v="triangle"/>
    <s v="he's standing in a red triangle"/>
    <s v="and it looks like the ball just missed the net"/>
    <s v="S31_Casey_Sam"/>
    <s v="he_red_triangle"/>
    <s v="S31_end"/>
    <x v="0"/>
    <x v="1"/>
    <x v="0"/>
    <x v="1"/>
    <x v="0"/>
    <s v="square"/>
    <x v="0"/>
    <s v="triangle"/>
    <x v="0"/>
    <s v="square"/>
    <x v="0"/>
    <s v="triangle"/>
    <s v="HT1_red-triangle.png"/>
    <s v="ST2_red-square.png"/>
    <s v="HT3_yellow-square.png"/>
    <s v="ST3_yellow-triangle.png"/>
    <s v="ST1_green-square.png"/>
    <s v="HT2_green-triangle.png"/>
    <m/>
    <m/>
  </r>
  <r>
    <s v="L02"/>
    <x v="0"/>
    <s v="CR07"/>
    <s v="L02_CR07_S32"/>
    <x v="0"/>
    <s v="HT1"/>
    <s v="Sam"/>
    <s v="B"/>
    <x v="1"/>
    <s v="ST2"/>
    <s v="Casey"/>
    <s v="E"/>
    <x v="0"/>
    <x v="0"/>
    <x v="0"/>
    <s v="HT3"/>
    <x v="0"/>
    <s v="ST3"/>
    <x v="1"/>
    <s v="ST1"/>
    <x v="0"/>
    <s v="HT2"/>
    <x v="20"/>
    <s v="BE"/>
    <s v="BE"/>
    <x v="0"/>
    <s v="Sam is cheering on Casey"/>
    <s v="as the wind is blowing some leaves"/>
    <x v="0"/>
    <x v="3"/>
    <s v="square"/>
    <s v="he's standing in a blue square"/>
    <s v="and it looks like a race is about to start"/>
    <s v="S32_Sam_Casey"/>
    <s v="he_blue_square"/>
    <s v="S32_end"/>
    <x v="3"/>
    <x v="0"/>
    <x v="3"/>
    <x v="0"/>
    <x v="3"/>
    <s v="triangle"/>
    <x v="3"/>
    <s v="square"/>
    <x v="3"/>
    <s v="triangle"/>
    <x v="3"/>
    <s v="square"/>
    <s v="HT1_blue-square.png"/>
    <s v="ST2_blue-triangle.png"/>
    <s v="HT3_green-triangle.png"/>
    <s v="ST3_green-square.png"/>
    <s v="ST1_yellow-triangle.png"/>
    <s v="HT2_yellow-square.png"/>
    <m/>
    <m/>
  </r>
  <r>
    <s v="L02"/>
    <x v="0"/>
    <s v="CR08"/>
    <s v="L02_CR08_S35"/>
    <x v="0"/>
    <s v="HT1"/>
    <s v="Sam"/>
    <s v="B"/>
    <x v="1"/>
    <s v="ST2"/>
    <s v="Casey"/>
    <s v="E"/>
    <x v="0"/>
    <x v="0"/>
    <x v="0"/>
    <s v="HT3"/>
    <x v="0"/>
    <s v="ST3"/>
    <x v="1"/>
    <s v="ST1"/>
    <x v="0"/>
    <s v="HT2"/>
    <x v="18"/>
    <s v="BE"/>
    <s v="BE"/>
    <x v="1"/>
    <s v="Casey is swimming towards Sam"/>
    <s v="and a goose is swimming nearby"/>
    <x v="0"/>
    <x v="2"/>
    <s v="triangle"/>
    <s v="he's standing in a green triangle"/>
    <s v="and it is a beautiful sunny day"/>
    <s v="S35_Casey_Sam"/>
    <s v="he_green_triangle"/>
    <s v="S35_end"/>
    <x v="2"/>
    <x v="1"/>
    <x v="2"/>
    <x v="1"/>
    <x v="2"/>
    <s v="square"/>
    <x v="2"/>
    <s v="triangle"/>
    <x v="2"/>
    <s v="square"/>
    <x v="2"/>
    <s v="triangle"/>
    <s v="HT1_green-triangle.png"/>
    <s v="ST2_green-square.png"/>
    <s v="HT3_blue-square.png"/>
    <s v="ST3_blue-triangle.png"/>
    <s v="ST1_red-square.png"/>
    <s v="HT2_red-triangle.png"/>
    <m/>
    <m/>
  </r>
  <r>
    <s v="L02"/>
    <x v="0"/>
    <s v="CR09"/>
    <s v="L02_CR09_S08"/>
    <x v="1"/>
    <s v="HT2"/>
    <s v="Jordan"/>
    <s v="C"/>
    <x v="0"/>
    <s v="ST1"/>
    <s v="Taylor"/>
    <s v="D"/>
    <x v="0"/>
    <x v="0"/>
    <x v="0"/>
    <s v="HT3"/>
    <x v="0"/>
    <s v="ST3"/>
    <x v="0"/>
    <s v="ST2"/>
    <x v="1"/>
    <s v="HT1"/>
    <x v="48"/>
    <s v="CD"/>
    <s v="CD"/>
    <x v="0"/>
    <s v="Jordan is taking a picture of Taylor"/>
    <s v="next to the Eiffel Tower"/>
    <x v="0"/>
    <x v="0"/>
    <s v="square"/>
    <s v="he's standing in a red square"/>
    <s v="and the tower is lit up at night"/>
    <s v="S08_Jordan_Taylor"/>
    <s v="he_red_square"/>
    <s v="S08_end"/>
    <x v="0"/>
    <x v="0"/>
    <x v="0"/>
    <x v="0"/>
    <x v="0"/>
    <s v="triangle"/>
    <x v="0"/>
    <s v="square"/>
    <x v="0"/>
    <s v="triangle"/>
    <x v="0"/>
    <s v="square"/>
    <s v="HT2_red-square.png"/>
    <s v="ST1_red-triangle.png"/>
    <s v="HT3_yellow-triangle.png"/>
    <s v="ST3_yellow-square.png"/>
    <s v="ST2_green-triangle.png"/>
    <s v="HT1_green-square.png"/>
    <m/>
    <m/>
  </r>
  <r>
    <s v="L02"/>
    <x v="0"/>
    <s v="CR10"/>
    <s v="L02_CR10_S08"/>
    <x v="1"/>
    <s v="HT2"/>
    <s v="Jordan"/>
    <s v="C"/>
    <x v="0"/>
    <s v="ST1"/>
    <s v="Taylor"/>
    <s v="D"/>
    <x v="0"/>
    <x v="0"/>
    <x v="0"/>
    <s v="HT3"/>
    <x v="0"/>
    <s v="ST3"/>
    <x v="0"/>
    <s v="ST2"/>
    <x v="1"/>
    <s v="HT1"/>
    <x v="48"/>
    <s v="CD"/>
    <s v="CD"/>
    <x v="1"/>
    <s v="Taylor is taking a picture of Jordan"/>
    <s v="next to the Eiffel Tower"/>
    <x v="0"/>
    <x v="1"/>
    <s v="triangle"/>
    <s v="he's standing in a yellow triangle"/>
    <s v="and the tower is lit up at night"/>
    <s v="S08_Taylor_Jordan"/>
    <s v="he_yellow_triangle"/>
    <s v="S08_end"/>
    <x v="1"/>
    <x v="1"/>
    <x v="1"/>
    <x v="1"/>
    <x v="1"/>
    <s v="square"/>
    <x v="1"/>
    <s v="triangle"/>
    <x v="1"/>
    <s v="square"/>
    <x v="1"/>
    <s v="triangle"/>
    <s v="HT2_yellow-triangle.png"/>
    <s v="ST1_yellow-square.png"/>
    <s v="HT3_red-square.png"/>
    <s v="ST3_red-triangle.png"/>
    <s v="ST2_blue-square.png"/>
    <s v="HT1_blue-triangle.png"/>
    <m/>
    <m/>
  </r>
  <r>
    <s v="L02"/>
    <x v="0"/>
    <s v="CR11"/>
    <s v="L02_CR11_S10"/>
    <x v="1"/>
    <s v="HT2"/>
    <s v="Jordan"/>
    <s v="C"/>
    <x v="0"/>
    <s v="ST1"/>
    <s v="Taylor"/>
    <s v="D"/>
    <x v="0"/>
    <x v="0"/>
    <x v="0"/>
    <s v="HT3"/>
    <x v="0"/>
    <s v="ST3"/>
    <x v="0"/>
    <s v="ST2"/>
    <x v="1"/>
    <s v="HT1"/>
    <x v="15"/>
    <s v="CD"/>
    <s v="CD"/>
    <x v="0"/>
    <s v="Jordan is floating over to Taylor"/>
    <s v="while an airplane is flying overhead"/>
    <x v="0"/>
    <x v="2"/>
    <s v="square"/>
    <s v="he's standing in a green square"/>
    <s v="and it looks like everyone needs more sunscreen"/>
    <s v="S10_Jordan_Taylor"/>
    <s v="he_green_square"/>
    <s v="S10_end"/>
    <x v="2"/>
    <x v="0"/>
    <x v="2"/>
    <x v="0"/>
    <x v="2"/>
    <s v="triangle"/>
    <x v="2"/>
    <s v="square"/>
    <x v="2"/>
    <s v="triangle"/>
    <x v="2"/>
    <s v="square"/>
    <s v="HT2_green-square.png"/>
    <s v="ST1_green-triangle.png"/>
    <s v="HT3_blue-triangle.png"/>
    <s v="ST3_blue-square.png"/>
    <s v="ST2_red-triangle.png"/>
    <s v="HT1_red-square.png"/>
    <m/>
    <m/>
  </r>
  <r>
    <s v="L02"/>
    <x v="0"/>
    <s v="CR12"/>
    <s v="L02_CR12_S09"/>
    <x v="1"/>
    <s v="HT2"/>
    <s v="Jordan"/>
    <s v="C"/>
    <x v="0"/>
    <s v="ST1"/>
    <s v="Taylor"/>
    <s v="D"/>
    <x v="0"/>
    <x v="0"/>
    <x v="0"/>
    <s v="HT3"/>
    <x v="0"/>
    <s v="ST3"/>
    <x v="0"/>
    <s v="ST2"/>
    <x v="1"/>
    <s v="HT1"/>
    <x v="49"/>
    <s v="CD"/>
    <s v="CD"/>
    <x v="1"/>
    <s v="Taylor is playing golf with Jordan"/>
    <s v="as the sun is shining overhead"/>
    <x v="0"/>
    <x v="3"/>
    <s v="triangle"/>
    <s v="he's standing in a blue triangle"/>
    <s v="and the grass is very green"/>
    <s v="S09_Taylor_Jordan"/>
    <s v="he_blue_triangle"/>
    <s v="S09_end"/>
    <x v="3"/>
    <x v="1"/>
    <x v="3"/>
    <x v="1"/>
    <x v="3"/>
    <s v="square"/>
    <x v="3"/>
    <s v="triangle"/>
    <x v="3"/>
    <s v="square"/>
    <x v="3"/>
    <s v="triangle"/>
    <s v="HT2_blue-triangle.png"/>
    <s v="ST1_blue-square.png"/>
    <s v="HT3_green-square.png"/>
    <s v="ST3_green-triangle.png"/>
    <s v="ST2_yellow-square.png"/>
    <s v="HT1_yellow-triangle.png"/>
    <m/>
    <m/>
  </r>
  <r>
    <s v="L02"/>
    <x v="0"/>
    <s v="CR13"/>
    <s v="L02_CR13_S38"/>
    <x v="1"/>
    <s v="HT2"/>
    <s v="Jordan"/>
    <s v="C"/>
    <x v="1"/>
    <s v="ST2"/>
    <s v="Casey"/>
    <s v="E"/>
    <x v="0"/>
    <x v="0"/>
    <x v="0"/>
    <s v="HT3"/>
    <x v="0"/>
    <s v="ST3"/>
    <x v="1"/>
    <s v="ST1"/>
    <x v="1"/>
    <s v="HT1"/>
    <x v="52"/>
    <s v="CE"/>
    <s v="CE"/>
    <x v="0"/>
    <s v="Jordan is exercising with Casey"/>
    <s v="and the time is going by really fast"/>
    <x v="0"/>
    <x v="1"/>
    <s v="square"/>
    <s v="he's standing in a yellow square"/>
    <s v="but the gym is about to close"/>
    <s v="S38_Jordan_Casey"/>
    <s v="he_yellow_square"/>
    <s v="S38_end"/>
    <x v="1"/>
    <x v="0"/>
    <x v="1"/>
    <x v="0"/>
    <x v="1"/>
    <s v="triangle"/>
    <x v="1"/>
    <s v="square"/>
    <x v="1"/>
    <s v="triangle"/>
    <x v="1"/>
    <s v="square"/>
    <s v="HT2_yellow-square.png"/>
    <s v="ST2_yellow-triangle.png"/>
    <s v="HT3_red-triangle.png"/>
    <s v="ST3_red-square.png"/>
    <s v="ST1_blue-triangle.png"/>
    <s v="HT1_blue-square.png"/>
    <m/>
    <m/>
  </r>
  <r>
    <s v="L02"/>
    <x v="0"/>
    <s v="CR14"/>
    <s v="L02_CR14_S38"/>
    <x v="1"/>
    <s v="HT2"/>
    <s v="Jordan"/>
    <s v="C"/>
    <x v="1"/>
    <s v="ST2"/>
    <s v="Casey"/>
    <s v="E"/>
    <x v="0"/>
    <x v="0"/>
    <x v="0"/>
    <s v="HT3"/>
    <x v="0"/>
    <s v="ST3"/>
    <x v="1"/>
    <s v="ST1"/>
    <x v="1"/>
    <s v="HT1"/>
    <x v="52"/>
    <s v="CE"/>
    <s v="CE"/>
    <x v="1"/>
    <s v="Casey is exercising with Jordan"/>
    <s v="and the time is going by really fast"/>
    <x v="0"/>
    <x v="0"/>
    <s v="triangle"/>
    <s v="he's standing in a red triangle"/>
    <s v="but the gym is about to close"/>
    <s v="S38_Casey_Jordan"/>
    <s v="he_red_triangle"/>
    <s v="S38_end"/>
    <x v="0"/>
    <x v="1"/>
    <x v="0"/>
    <x v="1"/>
    <x v="0"/>
    <s v="square"/>
    <x v="0"/>
    <s v="triangle"/>
    <x v="0"/>
    <s v="square"/>
    <x v="0"/>
    <s v="triangle"/>
    <s v="HT2_red-triangle.png"/>
    <s v="ST2_red-square.png"/>
    <s v="HT3_yellow-square.png"/>
    <s v="ST3_yellow-triangle.png"/>
    <s v="ST1_green-square.png"/>
    <s v="HT1_green-triangle.png"/>
    <m/>
    <m/>
  </r>
  <r>
    <s v="L02"/>
    <x v="0"/>
    <s v="CR15"/>
    <s v="L02_CR15_S39"/>
    <x v="1"/>
    <s v="HT2"/>
    <s v="Jordan"/>
    <s v="C"/>
    <x v="1"/>
    <s v="ST2"/>
    <s v="Casey"/>
    <s v="E"/>
    <x v="0"/>
    <x v="0"/>
    <x v="0"/>
    <s v="HT3"/>
    <x v="0"/>
    <s v="ST3"/>
    <x v="1"/>
    <s v="ST1"/>
    <x v="1"/>
    <s v="HT1"/>
    <x v="53"/>
    <s v="CE"/>
    <s v="CE"/>
    <x v="0"/>
    <s v="Jordan is taking a selfie with Casey"/>
    <s v="and the room is kind of dark"/>
    <x v="0"/>
    <x v="3"/>
    <s v="square"/>
    <s v="he's standing in a blue square"/>
    <s v="but the picture is coming out ok"/>
    <s v="S39_Jordan_Casey"/>
    <s v="he_blue_square"/>
    <s v="S39_end"/>
    <x v="3"/>
    <x v="0"/>
    <x v="3"/>
    <x v="0"/>
    <x v="3"/>
    <s v="triangle"/>
    <x v="3"/>
    <s v="square"/>
    <x v="3"/>
    <s v="triangle"/>
    <x v="3"/>
    <s v="square"/>
    <s v="HT2_blue-square.png"/>
    <s v="ST2_blue-triangle.png"/>
    <s v="HT3_green-triangle.png"/>
    <s v="ST3_green-square.png"/>
    <s v="ST1_yellow-triangle.png"/>
    <s v="HT1_yellow-square.png"/>
    <m/>
    <m/>
  </r>
  <r>
    <s v="L02"/>
    <x v="0"/>
    <s v="CR16"/>
    <s v="L02_CR16_S40"/>
    <x v="1"/>
    <s v="HT2"/>
    <s v="Jordan"/>
    <s v="C"/>
    <x v="1"/>
    <s v="ST2"/>
    <s v="Casey"/>
    <s v="E"/>
    <x v="0"/>
    <x v="0"/>
    <x v="0"/>
    <s v="HT3"/>
    <x v="0"/>
    <s v="ST3"/>
    <x v="1"/>
    <s v="ST1"/>
    <x v="1"/>
    <s v="HT1"/>
    <x v="32"/>
    <s v="CE"/>
    <s v="CE"/>
    <x v="1"/>
    <s v="Casey is bringing a coffee to Jordan"/>
    <s v="since it's very early in the morning"/>
    <x v="0"/>
    <x v="2"/>
    <s v="triangle"/>
    <s v="he's standing in a green triangle"/>
    <s v="and it looks like it's almost 6am"/>
    <s v="S40_Casey_Jordan"/>
    <s v="he_green_triangle"/>
    <s v="S40_end"/>
    <x v="2"/>
    <x v="1"/>
    <x v="2"/>
    <x v="1"/>
    <x v="2"/>
    <s v="square"/>
    <x v="2"/>
    <s v="triangle"/>
    <x v="2"/>
    <s v="square"/>
    <x v="2"/>
    <s v="triangle"/>
    <s v="HT2_green-triangle.png"/>
    <s v="ST2_green-square.png"/>
    <s v="HT3_blue-square.png"/>
    <s v="ST3_blue-triangle.png"/>
    <s v="ST1_red-square.png"/>
    <s v="HT1_red-triangle.png"/>
    <m/>
    <m/>
  </r>
  <r>
    <s v="L02"/>
    <x v="0"/>
    <s v="CR17"/>
    <s v="L02_CR17_S46"/>
    <x v="0"/>
    <s v="HT1"/>
    <s v="Sam"/>
    <s v="B"/>
    <x v="2"/>
    <s v="HT3"/>
    <s v="Jaime"/>
    <s v="F"/>
    <x v="1"/>
    <x v="1"/>
    <x v="1"/>
    <s v="ST1"/>
    <x v="1"/>
    <s v="ST2"/>
    <x v="2"/>
    <s v="ST3"/>
    <x v="0"/>
    <s v="HT2"/>
    <x v="21"/>
    <s v="BF"/>
    <s v="BF"/>
    <x v="0"/>
    <s v="Sam is giving flowers to Jaime"/>
    <s v="after the show is over"/>
    <x v="0"/>
    <x v="0"/>
    <s v="square"/>
    <s v="he's standing in a red square"/>
    <s v="and all the performers were talented"/>
    <s v="S46_Sam_Jaime"/>
    <s v="he_red_square"/>
    <s v="S46_end"/>
    <x v="0"/>
    <x v="0"/>
    <x v="0"/>
    <x v="0"/>
    <x v="0"/>
    <s v="triangle"/>
    <x v="0"/>
    <s v="square"/>
    <x v="0"/>
    <s v="triangle"/>
    <x v="0"/>
    <s v="square"/>
    <s v="HT1_red-square.png"/>
    <s v="HT3_red-triangle.png"/>
    <s v="ST1_yellow-triangle.png"/>
    <s v="ST2_yellow-square.png"/>
    <s v="ST3_green-triangle.png"/>
    <s v="HT2_green-square.png"/>
    <m/>
    <m/>
  </r>
  <r>
    <s v="L02"/>
    <x v="0"/>
    <s v="CR18"/>
    <s v="L02_CR18_S46"/>
    <x v="0"/>
    <s v="HT1"/>
    <s v="Sam"/>
    <s v="B"/>
    <x v="2"/>
    <s v="HT3"/>
    <s v="Jaime"/>
    <s v="F"/>
    <x v="1"/>
    <x v="1"/>
    <x v="1"/>
    <s v="ST1"/>
    <x v="1"/>
    <s v="ST2"/>
    <x v="2"/>
    <s v="ST3"/>
    <x v="0"/>
    <s v="HT2"/>
    <x v="21"/>
    <s v="BF"/>
    <s v="BF"/>
    <x v="1"/>
    <s v="Jaime is giving flowers to Sam"/>
    <s v="after the show is over"/>
    <x v="0"/>
    <x v="1"/>
    <s v="triangle"/>
    <s v="he's standing in a yellow triangle"/>
    <s v="and all the performers were talented"/>
    <s v="S46_Jaime_Sam"/>
    <s v="he_yellow_triangle"/>
    <s v="S46_end"/>
    <x v="1"/>
    <x v="1"/>
    <x v="1"/>
    <x v="1"/>
    <x v="1"/>
    <s v="square"/>
    <x v="1"/>
    <s v="triangle"/>
    <x v="1"/>
    <s v="square"/>
    <x v="1"/>
    <s v="triangle"/>
    <s v="HT1_yellow-triangle.png"/>
    <s v="HT3_yellow-square.png"/>
    <s v="ST1_red-square.png"/>
    <s v="ST2_red-triangle.png"/>
    <s v="ST3_blue-square.png"/>
    <s v="HT2_blue-triangle.png"/>
    <m/>
    <m/>
  </r>
  <r>
    <s v="L02"/>
    <x v="0"/>
    <s v="CR19"/>
    <s v="L02_CR19_S47"/>
    <x v="0"/>
    <s v="HT1"/>
    <s v="Sam"/>
    <s v="B"/>
    <x v="2"/>
    <s v="HT3"/>
    <s v="Jaime"/>
    <s v="F"/>
    <x v="1"/>
    <x v="1"/>
    <x v="1"/>
    <s v="ST1"/>
    <x v="1"/>
    <s v="ST2"/>
    <x v="2"/>
    <s v="ST3"/>
    <x v="0"/>
    <s v="HT2"/>
    <x v="23"/>
    <s v="BF"/>
    <s v="BF"/>
    <x v="0"/>
    <s v="Sam is driving away from Jaime"/>
    <s v="while the sun is starting to set"/>
    <x v="0"/>
    <x v="2"/>
    <s v="square"/>
    <s v="he's standing in a green square"/>
    <s v="and it looks like it's a long drive home"/>
    <s v="S47_Sam_Jaime"/>
    <s v="he_green_square"/>
    <s v="S47_end"/>
    <x v="2"/>
    <x v="0"/>
    <x v="2"/>
    <x v="0"/>
    <x v="2"/>
    <s v="triangle"/>
    <x v="2"/>
    <s v="square"/>
    <x v="2"/>
    <s v="triangle"/>
    <x v="2"/>
    <s v="square"/>
    <s v="HT1_green-square.png"/>
    <s v="HT3_green-triangle.png"/>
    <s v="ST1_blue-triangle.png"/>
    <s v="ST2_blue-square.png"/>
    <s v="ST3_red-triangle.png"/>
    <s v="HT2_red-square.png"/>
    <m/>
    <m/>
  </r>
  <r>
    <s v="L02"/>
    <x v="0"/>
    <s v="CR20"/>
    <s v="L02_CR20_S50"/>
    <x v="0"/>
    <s v="HT1"/>
    <s v="Sam"/>
    <s v="B"/>
    <x v="2"/>
    <s v="HT3"/>
    <s v="Jaime"/>
    <s v="F"/>
    <x v="1"/>
    <x v="1"/>
    <x v="1"/>
    <s v="ST1"/>
    <x v="1"/>
    <s v="ST2"/>
    <x v="2"/>
    <s v="ST3"/>
    <x v="0"/>
    <s v="HT2"/>
    <x v="22"/>
    <s v="BF"/>
    <s v="BF"/>
    <x v="1"/>
    <s v="Jaime is throwing the ball to Sam"/>
    <s v="while the dog is getting excited"/>
    <x v="0"/>
    <x v="3"/>
    <s v="triangle"/>
    <s v="he's standing in a blue triangle"/>
    <s v="and the dog caught the ball instead"/>
    <s v="S50_Jaime_Sam"/>
    <s v="he_blue_triangle"/>
    <s v="S50_end"/>
    <x v="3"/>
    <x v="1"/>
    <x v="3"/>
    <x v="1"/>
    <x v="3"/>
    <s v="square"/>
    <x v="3"/>
    <s v="triangle"/>
    <x v="3"/>
    <s v="square"/>
    <x v="3"/>
    <s v="triangle"/>
    <s v="HT1_blue-triangle.png"/>
    <s v="HT3_blue-square.png"/>
    <s v="ST1_green-square.png"/>
    <s v="ST2_green-triangle.png"/>
    <s v="ST3_yellow-square.png"/>
    <s v="HT2_yellow-triangle.png"/>
    <m/>
    <m/>
  </r>
  <r>
    <s v="L02"/>
    <x v="0"/>
    <s v="CR21"/>
    <s v="L02_CR21_S05"/>
    <x v="0"/>
    <s v="HT1"/>
    <s v="Sam"/>
    <s v="B"/>
    <x v="3"/>
    <s v="ST3"/>
    <s v="Alex"/>
    <s v="A"/>
    <x v="1"/>
    <x v="0"/>
    <x v="1"/>
    <s v="ST1"/>
    <x v="1"/>
    <s v="ST2"/>
    <x v="3"/>
    <s v="HT3"/>
    <x v="0"/>
    <s v="HT2"/>
    <x v="7"/>
    <s v="BA"/>
    <s v="AB"/>
    <x v="0"/>
    <s v="Alex is picking up Sam from school"/>
    <s v="as the bell is ringing"/>
    <x v="0"/>
    <x v="1"/>
    <s v="square"/>
    <s v="he's standing in a yellow square"/>
    <s v="and the bell is very loud"/>
    <s v="S05_Sam_Alex"/>
    <s v="he_yellow_square"/>
    <s v="S05_end"/>
    <x v="1"/>
    <x v="0"/>
    <x v="1"/>
    <x v="0"/>
    <x v="1"/>
    <s v="triangle"/>
    <x v="1"/>
    <s v="square"/>
    <x v="1"/>
    <s v="triangle"/>
    <x v="1"/>
    <s v="square"/>
    <s v="HT1_yellow-square.png"/>
    <s v="ST3_yellow-triangle.png"/>
    <s v="ST1_red-triangle.png"/>
    <s v="ST2_red-square.png"/>
    <s v="HT3_blue-triangle.png"/>
    <s v="HT2_blue-square.png"/>
    <m/>
    <m/>
  </r>
  <r>
    <s v="L02"/>
    <x v="0"/>
    <s v="CR22"/>
    <s v="L02_CR22_S01"/>
    <x v="0"/>
    <s v="HT1"/>
    <s v="Sam"/>
    <s v="B"/>
    <x v="3"/>
    <s v="ST3"/>
    <s v="Alex"/>
    <s v="A"/>
    <x v="1"/>
    <x v="0"/>
    <x v="1"/>
    <s v="ST1"/>
    <x v="1"/>
    <s v="ST2"/>
    <x v="3"/>
    <s v="HT3"/>
    <x v="0"/>
    <s v="HT2"/>
    <x v="6"/>
    <s v="BA"/>
    <s v="AB"/>
    <x v="1"/>
    <s v="Sam is painting a portrait of Alex"/>
    <s v="and some paint is spilling on the floor"/>
    <x v="0"/>
    <x v="0"/>
    <s v="triangle"/>
    <s v="he's standing in a red triangle"/>
    <s v="and the painting looks amazing"/>
    <s v="S01_Alex_Sam"/>
    <s v="he_red_triangle"/>
    <s v="S01_end"/>
    <x v="0"/>
    <x v="1"/>
    <x v="0"/>
    <x v="1"/>
    <x v="0"/>
    <s v="square"/>
    <x v="0"/>
    <s v="triangle"/>
    <x v="0"/>
    <s v="square"/>
    <x v="0"/>
    <s v="triangle"/>
    <s v="HT1_red-triangle.png"/>
    <s v="ST3_red-square.png"/>
    <s v="ST1_yellow-square.png"/>
    <s v="ST2_yellow-triangle.png"/>
    <s v="HT3_green-square.png"/>
    <s v="HT2_green-triangle.png"/>
    <m/>
    <m/>
  </r>
  <r>
    <s v="L02"/>
    <x v="0"/>
    <s v="CR23"/>
    <s v="L02_CR23_S02"/>
    <x v="0"/>
    <s v="HT1"/>
    <s v="Sam"/>
    <s v="B"/>
    <x v="3"/>
    <s v="ST3"/>
    <s v="Alex"/>
    <s v="A"/>
    <x v="1"/>
    <x v="0"/>
    <x v="1"/>
    <s v="ST1"/>
    <x v="1"/>
    <s v="ST2"/>
    <x v="3"/>
    <s v="HT3"/>
    <x v="0"/>
    <s v="HT2"/>
    <x v="8"/>
    <s v="BA"/>
    <s v="AB"/>
    <x v="0"/>
    <s v="Alex is playing the cello for Sam"/>
    <s v="as the telephone is ringing"/>
    <x v="0"/>
    <x v="3"/>
    <s v="square"/>
    <s v="he's standing in a blue square"/>
    <s v="but it doesn't look like anyone is going to answer the phone"/>
    <s v="S02_Sam_Alex"/>
    <s v="he_blue_square"/>
    <s v="S02_end"/>
    <x v="3"/>
    <x v="0"/>
    <x v="3"/>
    <x v="0"/>
    <x v="3"/>
    <s v="triangle"/>
    <x v="3"/>
    <s v="square"/>
    <x v="3"/>
    <s v="triangle"/>
    <x v="3"/>
    <s v="square"/>
    <s v="HT1_blue-square.png"/>
    <s v="ST3_blue-triangle.png"/>
    <s v="ST1_green-triangle.png"/>
    <s v="ST2_green-square.png"/>
    <s v="HT3_yellow-triangle.png"/>
    <s v="HT2_yellow-square.png"/>
    <m/>
    <m/>
  </r>
  <r>
    <s v="L02"/>
    <x v="0"/>
    <s v="CR24"/>
    <s v="L02_CR24_S02"/>
    <x v="0"/>
    <s v="HT1"/>
    <s v="Sam"/>
    <s v="B"/>
    <x v="3"/>
    <s v="ST3"/>
    <s v="Alex"/>
    <s v="A"/>
    <x v="1"/>
    <x v="0"/>
    <x v="1"/>
    <s v="ST1"/>
    <x v="1"/>
    <s v="ST2"/>
    <x v="3"/>
    <s v="HT3"/>
    <x v="0"/>
    <s v="HT2"/>
    <x v="8"/>
    <s v="BA"/>
    <s v="AB"/>
    <x v="1"/>
    <s v="Sam is playing the cello for Alex"/>
    <s v="as the telephone is ringing"/>
    <x v="0"/>
    <x v="2"/>
    <s v="triangle"/>
    <s v="he's standing in a green triangle"/>
    <s v="but it doesn't look like anyone is going to answer the phone"/>
    <s v="S02_Alex_Sam"/>
    <s v="he_green_triangle"/>
    <s v="S02_end"/>
    <x v="2"/>
    <x v="1"/>
    <x v="2"/>
    <x v="1"/>
    <x v="2"/>
    <s v="square"/>
    <x v="2"/>
    <s v="triangle"/>
    <x v="2"/>
    <s v="square"/>
    <x v="2"/>
    <s v="triangle"/>
    <s v="HT1_green-triangle.png"/>
    <s v="ST3_green-square.png"/>
    <s v="ST1_blue-square.png"/>
    <s v="ST2_blue-triangle.png"/>
    <s v="HT3_red-square.png"/>
    <s v="HT2_red-triangle.png"/>
    <m/>
    <m/>
  </r>
  <r>
    <s v="L02"/>
    <x v="0"/>
    <s v="CR25"/>
    <s v="L02_CR25_S41"/>
    <x v="1"/>
    <s v="HT2"/>
    <s v="Jordan"/>
    <s v="C"/>
    <x v="2"/>
    <s v="HT3"/>
    <s v="Jaime"/>
    <s v="F"/>
    <x v="1"/>
    <x v="1"/>
    <x v="1"/>
    <s v="ST1"/>
    <x v="1"/>
    <s v="ST2"/>
    <x v="2"/>
    <s v="ST3"/>
    <x v="1"/>
    <s v="HT1"/>
    <x v="35"/>
    <s v="CF"/>
    <s v="CF"/>
    <x v="0"/>
    <s v="Jordan is reading to Jaime"/>
    <s v="and the story is almost over"/>
    <x v="0"/>
    <x v="0"/>
    <s v="square"/>
    <s v="he's standing in a red square"/>
    <s v="and it sounds like the story is a new favorite"/>
    <s v="S41_Jordan_Jaime"/>
    <s v="he_red_square"/>
    <s v="S41_end"/>
    <x v="0"/>
    <x v="0"/>
    <x v="0"/>
    <x v="0"/>
    <x v="0"/>
    <s v="triangle"/>
    <x v="0"/>
    <s v="square"/>
    <x v="0"/>
    <s v="triangle"/>
    <x v="0"/>
    <s v="square"/>
    <s v="HT2_red-square.png"/>
    <s v="HT3_red-triangle.png"/>
    <s v="ST1_yellow-triangle.png"/>
    <s v="ST2_yellow-square.png"/>
    <s v="ST3_green-triangle.png"/>
    <s v="HT1_green-square.png"/>
    <m/>
    <m/>
  </r>
  <r>
    <s v="L02"/>
    <x v="0"/>
    <s v="CR26"/>
    <s v="L02_CR26_S41"/>
    <x v="1"/>
    <s v="HT2"/>
    <s v="Jordan"/>
    <s v="C"/>
    <x v="2"/>
    <s v="HT3"/>
    <s v="Jaime"/>
    <s v="F"/>
    <x v="1"/>
    <x v="1"/>
    <x v="1"/>
    <s v="ST1"/>
    <x v="1"/>
    <s v="ST2"/>
    <x v="2"/>
    <s v="ST3"/>
    <x v="1"/>
    <s v="HT1"/>
    <x v="35"/>
    <s v="CF"/>
    <s v="CF"/>
    <x v="1"/>
    <s v="Jaime is reading to Jordan"/>
    <s v="and the story is almost over"/>
    <x v="0"/>
    <x v="1"/>
    <s v="triangle"/>
    <s v="he's standing in a yellow triangle"/>
    <s v="and it sounds like the story is a new favorite"/>
    <s v="S41_Jaime_Jordan"/>
    <s v="he_yellow_triangle"/>
    <s v="S41_end"/>
    <x v="1"/>
    <x v="1"/>
    <x v="1"/>
    <x v="1"/>
    <x v="1"/>
    <s v="square"/>
    <x v="1"/>
    <s v="triangle"/>
    <x v="1"/>
    <s v="square"/>
    <x v="1"/>
    <s v="triangle"/>
    <s v="HT2_yellow-triangle.png"/>
    <s v="HT3_yellow-square.png"/>
    <s v="ST1_red-square.png"/>
    <s v="ST2_red-triangle.png"/>
    <s v="ST3_blue-square.png"/>
    <s v="HT1_blue-triangle.png"/>
    <m/>
    <m/>
  </r>
  <r>
    <s v="L02"/>
    <x v="0"/>
    <s v="CR27"/>
    <s v="L02_CR27_S45"/>
    <x v="1"/>
    <s v="HT2"/>
    <s v="Jordan"/>
    <s v="C"/>
    <x v="2"/>
    <s v="HT3"/>
    <s v="Jaime"/>
    <s v="F"/>
    <x v="1"/>
    <x v="1"/>
    <x v="1"/>
    <s v="ST1"/>
    <x v="1"/>
    <s v="ST2"/>
    <x v="2"/>
    <s v="ST3"/>
    <x v="1"/>
    <s v="HT1"/>
    <x v="37"/>
    <s v="CF"/>
    <s v="CF"/>
    <x v="0"/>
    <s v="Jordan is explaining the game to Jaime"/>
    <s v="since it's kind of complicated"/>
    <x v="0"/>
    <x v="2"/>
    <s v="square"/>
    <s v="he's standing in a green square"/>
    <s v="and it looks like the game will be fun"/>
    <s v="S45_Jordan_Jaime"/>
    <s v="he_green_square"/>
    <s v="S45_end"/>
    <x v="2"/>
    <x v="0"/>
    <x v="2"/>
    <x v="0"/>
    <x v="2"/>
    <s v="triangle"/>
    <x v="2"/>
    <s v="square"/>
    <x v="2"/>
    <s v="triangle"/>
    <x v="2"/>
    <s v="square"/>
    <s v="HT2_green-square.png"/>
    <s v="HT3_green-triangle.png"/>
    <s v="ST1_blue-triangle.png"/>
    <s v="ST2_blue-square.png"/>
    <s v="ST3_red-triangle.png"/>
    <s v="HT1_red-square.png"/>
    <m/>
    <m/>
  </r>
  <r>
    <s v="L02"/>
    <x v="0"/>
    <s v="CR28"/>
    <s v="L02_CR28_S42"/>
    <x v="1"/>
    <s v="HT2"/>
    <s v="Jordan"/>
    <s v="C"/>
    <x v="2"/>
    <s v="HT3"/>
    <s v="Jaime"/>
    <s v="F"/>
    <x v="1"/>
    <x v="1"/>
    <x v="1"/>
    <s v="ST1"/>
    <x v="1"/>
    <s v="ST2"/>
    <x v="2"/>
    <s v="ST3"/>
    <x v="1"/>
    <s v="HT1"/>
    <x v="36"/>
    <s v="CF"/>
    <s v="CF"/>
    <x v="1"/>
    <s v="Jaime is sending a text to Jordan"/>
    <s v="as the battery is about to die"/>
    <x v="0"/>
    <x v="3"/>
    <s v="triangle"/>
    <s v="he's standing in a blue triangle"/>
    <s v="but it looks like the text still sent"/>
    <s v="S42_Jaime_Jordan"/>
    <s v="he_blue_triangle"/>
    <s v="S42_end"/>
    <x v="3"/>
    <x v="1"/>
    <x v="3"/>
    <x v="1"/>
    <x v="3"/>
    <s v="square"/>
    <x v="3"/>
    <s v="triangle"/>
    <x v="3"/>
    <s v="square"/>
    <x v="3"/>
    <s v="triangle"/>
    <s v="HT2_blue-triangle.png"/>
    <s v="HT3_blue-square.png"/>
    <s v="ST1_green-square.png"/>
    <s v="ST2_green-triangle.png"/>
    <s v="ST3_yellow-square.png"/>
    <s v="HT1_yellow-triangle.png"/>
    <m/>
    <m/>
  </r>
  <r>
    <s v="L02"/>
    <x v="0"/>
    <s v="CR29"/>
    <s v="L02_CR29_S11"/>
    <x v="1"/>
    <s v="HT2"/>
    <s v="Jordan"/>
    <s v="C"/>
    <x v="3"/>
    <s v="ST3"/>
    <s v="Alex"/>
    <s v="A"/>
    <x v="1"/>
    <x v="0"/>
    <x v="1"/>
    <s v="ST1"/>
    <x v="1"/>
    <s v="ST2"/>
    <x v="3"/>
    <s v="HT3"/>
    <x v="1"/>
    <s v="HT1"/>
    <x v="1"/>
    <s v="CA"/>
    <s v="AC"/>
    <x v="0"/>
    <s v="Alex is singing to Jordan"/>
    <s v="and there's a big disco ball overhead"/>
    <x v="0"/>
    <x v="1"/>
    <s v="square"/>
    <s v="he's standing in a yellow square"/>
    <s v="and all the colored lights look fun"/>
    <s v="S11_Jordan_Alex"/>
    <s v="he_yellow_square"/>
    <s v="S11_end"/>
    <x v="1"/>
    <x v="0"/>
    <x v="1"/>
    <x v="0"/>
    <x v="1"/>
    <s v="triangle"/>
    <x v="1"/>
    <s v="square"/>
    <x v="1"/>
    <s v="triangle"/>
    <x v="1"/>
    <s v="square"/>
    <s v="HT2_yellow-square.png"/>
    <s v="ST3_yellow-triangle.png"/>
    <s v="ST1_red-triangle.png"/>
    <s v="ST2_red-square.png"/>
    <s v="HT3_blue-triangle.png"/>
    <s v="HT1_blue-square.png"/>
    <m/>
    <m/>
  </r>
  <r>
    <s v="L02"/>
    <x v="0"/>
    <s v="CR30"/>
    <s v="L02_CR30_S11"/>
    <x v="1"/>
    <s v="HT2"/>
    <s v="Jordan"/>
    <s v="C"/>
    <x v="3"/>
    <s v="ST3"/>
    <s v="Alex"/>
    <s v="A"/>
    <x v="1"/>
    <x v="0"/>
    <x v="1"/>
    <s v="ST1"/>
    <x v="1"/>
    <s v="ST2"/>
    <x v="3"/>
    <s v="HT3"/>
    <x v="1"/>
    <s v="HT1"/>
    <x v="1"/>
    <s v="CA"/>
    <s v="AC"/>
    <x v="1"/>
    <s v="Jordan is singing to Alex"/>
    <s v="and there's a big disco ball overhead"/>
    <x v="0"/>
    <x v="0"/>
    <s v="triangle"/>
    <s v="he's standing in a red triangle"/>
    <s v="and all the colored lights look fun"/>
    <s v="S11_Alex_Jordan"/>
    <s v="he_red_triangle"/>
    <s v="S11_end"/>
    <x v="0"/>
    <x v="1"/>
    <x v="0"/>
    <x v="1"/>
    <x v="0"/>
    <s v="square"/>
    <x v="0"/>
    <s v="triangle"/>
    <x v="0"/>
    <s v="square"/>
    <x v="0"/>
    <s v="triangle"/>
    <s v="HT2_red-triangle.png"/>
    <s v="ST3_red-square.png"/>
    <s v="ST1_yellow-square.png"/>
    <s v="ST2_yellow-triangle.png"/>
    <s v="HT3_green-square.png"/>
    <s v="HT1_green-triangle.png"/>
    <m/>
    <m/>
  </r>
  <r>
    <s v="L02"/>
    <x v="0"/>
    <s v="CR31"/>
    <s v="L02_CR31_S12"/>
    <x v="1"/>
    <s v="HT2"/>
    <s v="Jordan"/>
    <s v="C"/>
    <x v="3"/>
    <s v="ST3"/>
    <s v="Alex"/>
    <s v="A"/>
    <x v="1"/>
    <x v="0"/>
    <x v="1"/>
    <s v="ST1"/>
    <x v="1"/>
    <s v="ST2"/>
    <x v="3"/>
    <s v="HT3"/>
    <x v="1"/>
    <s v="HT1"/>
    <x v="2"/>
    <s v="CA"/>
    <s v="AC"/>
    <x v="0"/>
    <s v="Alex is showing a happy birthday sign to Jordan"/>
    <s v="while some balloons are floating up to the ceiling "/>
    <x v="0"/>
    <x v="3"/>
    <s v="square"/>
    <s v="he's standing in a blue square"/>
    <s v="and it looks like the party is starting"/>
    <s v="S12_Jordan_Alex"/>
    <s v="he_blue_square"/>
    <s v="S12_end"/>
    <x v="3"/>
    <x v="0"/>
    <x v="3"/>
    <x v="0"/>
    <x v="3"/>
    <s v="triangle"/>
    <x v="3"/>
    <s v="square"/>
    <x v="3"/>
    <s v="triangle"/>
    <x v="3"/>
    <s v="square"/>
    <s v="HT2_blue-square.png"/>
    <s v="ST3_blue-triangle.png"/>
    <s v="ST1_green-triangle.png"/>
    <s v="ST2_green-square.png"/>
    <s v="HT3_yellow-triangle.png"/>
    <s v="HT1_yellow-square.png"/>
    <m/>
    <m/>
  </r>
  <r>
    <s v="L02"/>
    <x v="0"/>
    <s v="CR32"/>
    <s v="L02_CR32_S15"/>
    <x v="1"/>
    <s v="HT2"/>
    <s v="Jordan"/>
    <s v="C"/>
    <x v="3"/>
    <s v="ST3"/>
    <s v="Alex"/>
    <s v="A"/>
    <x v="1"/>
    <x v="0"/>
    <x v="1"/>
    <s v="ST1"/>
    <x v="1"/>
    <s v="ST2"/>
    <x v="3"/>
    <s v="HT3"/>
    <x v="1"/>
    <s v="HT1"/>
    <x v="0"/>
    <s v="CA"/>
    <s v="AC"/>
    <x v="1"/>
    <s v="Jordan is looking at Alex"/>
    <s v="as the train whistle is blowing loudly"/>
    <x v="0"/>
    <x v="2"/>
    <s v="triangle"/>
    <s v="he's standing in a green triangle"/>
    <s v="but the whistle is too loud to hear anything"/>
    <s v="S15_Alex_Jordan"/>
    <s v="he_green_triangle"/>
    <s v="S15_end"/>
    <x v="2"/>
    <x v="1"/>
    <x v="2"/>
    <x v="1"/>
    <x v="2"/>
    <s v="square"/>
    <x v="2"/>
    <s v="triangle"/>
    <x v="2"/>
    <s v="square"/>
    <x v="2"/>
    <s v="triangle"/>
    <s v="HT2_green-triangle.png"/>
    <s v="ST3_green-square.png"/>
    <s v="ST1_blue-square.png"/>
    <s v="ST2_blue-triangle.png"/>
    <s v="HT3_red-square.png"/>
    <s v="HT1_red-triangle.png"/>
    <m/>
    <m/>
  </r>
  <r>
    <s v="L02"/>
    <x v="0"/>
    <s v="CR33"/>
    <s v="L02_CR33_S28"/>
    <x v="2"/>
    <s v="ST1"/>
    <s v="Taylor"/>
    <s v="D"/>
    <x v="4"/>
    <s v="HT1"/>
    <s v="Sam"/>
    <s v="B"/>
    <x v="0"/>
    <x v="0"/>
    <x v="0"/>
    <s v="HT3"/>
    <x v="0"/>
    <s v="ST3"/>
    <x v="4"/>
    <s v="HT2"/>
    <x v="2"/>
    <s v="ST2"/>
    <x v="30"/>
    <s v="DB"/>
    <s v="BD"/>
    <x v="0"/>
    <s v="Sam is flying on a broom above Taylor"/>
    <s v="while a bat flutters through the air"/>
    <x v="1"/>
    <x v="0"/>
    <s v="square"/>
    <s v="she's standing in a red square"/>
    <s v="and it looks like it is Halloween"/>
    <s v="S28_Taylor_Sam"/>
    <s v="she_red_square"/>
    <s v="S28_end"/>
    <x v="0"/>
    <x v="0"/>
    <x v="0"/>
    <x v="0"/>
    <x v="0"/>
    <s v="triangle"/>
    <x v="0"/>
    <s v="square"/>
    <x v="0"/>
    <s v="triangle"/>
    <x v="0"/>
    <s v="square"/>
    <s v="ST1_red-square.png"/>
    <s v="HT1_red-triangle.png"/>
    <s v="HT3_yellow-triangle.png"/>
    <s v="ST3_yellow-square.png"/>
    <s v="HT2_green-triangle.png"/>
    <s v="ST2_green-square.png"/>
    <m/>
    <m/>
  </r>
  <r>
    <s v="L02"/>
    <x v="0"/>
    <s v="CR34"/>
    <s v="L02_CR34_S28"/>
    <x v="2"/>
    <s v="ST1"/>
    <s v="Taylor"/>
    <s v="D"/>
    <x v="4"/>
    <s v="HT1"/>
    <s v="Sam"/>
    <s v="B"/>
    <x v="0"/>
    <x v="0"/>
    <x v="0"/>
    <s v="HT3"/>
    <x v="0"/>
    <s v="ST3"/>
    <x v="4"/>
    <s v="HT2"/>
    <x v="2"/>
    <s v="ST2"/>
    <x v="30"/>
    <s v="DB"/>
    <s v="BD"/>
    <x v="1"/>
    <s v="Taylor is flying on a broom above Sam"/>
    <s v="while a bat flutters through the air"/>
    <x v="1"/>
    <x v="1"/>
    <s v="triangle"/>
    <s v="she's standing in a yellow triangle"/>
    <s v="and it looks like it is Halloween"/>
    <s v="S28_Sam_Taylor"/>
    <s v="she_yellow_triangle"/>
    <s v="S28_end"/>
    <x v="1"/>
    <x v="1"/>
    <x v="1"/>
    <x v="1"/>
    <x v="1"/>
    <s v="square"/>
    <x v="1"/>
    <s v="triangle"/>
    <x v="1"/>
    <s v="square"/>
    <x v="1"/>
    <s v="triangle"/>
    <s v="ST1_yellow-triangle.png"/>
    <s v="HT1_yellow-square.png"/>
    <s v="HT3_red-square.png"/>
    <s v="ST3_red-triangle.png"/>
    <s v="HT2_blue-square.png"/>
    <s v="ST2_blue-triangle.png"/>
    <m/>
    <m/>
  </r>
  <r>
    <s v="L02"/>
    <x v="0"/>
    <s v="CR35"/>
    <s v="L02_CR35_S29"/>
    <x v="2"/>
    <s v="ST1"/>
    <s v="Taylor"/>
    <s v="D"/>
    <x v="4"/>
    <s v="HT1"/>
    <s v="Sam"/>
    <s v="B"/>
    <x v="0"/>
    <x v="0"/>
    <x v="0"/>
    <s v="HT3"/>
    <x v="0"/>
    <s v="ST3"/>
    <x v="4"/>
    <s v="HT2"/>
    <x v="2"/>
    <s v="ST2"/>
    <x v="31"/>
    <s v="DB"/>
    <s v="BD"/>
    <x v="0"/>
    <s v="Sam is playing basketball with Taylor"/>
    <s v="as the scoreboard shows the time winding down"/>
    <x v="1"/>
    <x v="2"/>
    <s v="square"/>
    <s v="she's standing in a green square"/>
    <s v="and the game appears to be one-sided"/>
    <s v="S29_Taylor_Sam"/>
    <s v="she_green_square"/>
    <s v="S29_end"/>
    <x v="2"/>
    <x v="0"/>
    <x v="2"/>
    <x v="0"/>
    <x v="2"/>
    <s v="triangle"/>
    <x v="2"/>
    <s v="square"/>
    <x v="2"/>
    <s v="triangle"/>
    <x v="2"/>
    <s v="square"/>
    <s v="ST1_green-square.png"/>
    <s v="HT1_green-triangle.png"/>
    <s v="HT3_blue-triangle.png"/>
    <s v="ST3_blue-square.png"/>
    <s v="HT2_red-triangle.png"/>
    <s v="ST2_red-square.png"/>
    <m/>
    <m/>
  </r>
  <r>
    <s v="L02"/>
    <x v="0"/>
    <s v="CR36"/>
    <s v="L02_CR36_S30"/>
    <x v="2"/>
    <s v="ST1"/>
    <s v="Taylor"/>
    <s v="D"/>
    <x v="4"/>
    <s v="HT1"/>
    <s v="Sam"/>
    <s v="B"/>
    <x v="0"/>
    <x v="0"/>
    <x v="0"/>
    <s v="HT3"/>
    <x v="0"/>
    <s v="ST3"/>
    <x v="4"/>
    <s v="HT2"/>
    <x v="2"/>
    <s v="ST2"/>
    <x v="10"/>
    <s v="DB"/>
    <s v="BD"/>
    <x v="1"/>
    <s v="Taylor is playing the violin for Sam"/>
    <s v="while the sun is shining brightly"/>
    <x v="1"/>
    <x v="3"/>
    <s v="triangle"/>
    <s v="she's standing in a blue triangle"/>
    <s v="and it looks like the song is being played well"/>
    <s v="S30_Sam_Taylor"/>
    <s v="she_blue_triangle"/>
    <s v="S30_end"/>
    <x v="3"/>
    <x v="1"/>
    <x v="3"/>
    <x v="1"/>
    <x v="3"/>
    <s v="square"/>
    <x v="3"/>
    <s v="triangle"/>
    <x v="3"/>
    <s v="square"/>
    <x v="3"/>
    <s v="triangle"/>
    <s v="ST1_blue-triangle.png"/>
    <s v="HT1_blue-square.png"/>
    <s v="HT3_green-square.png"/>
    <s v="ST3_green-triangle.png"/>
    <s v="HT2_yellow-square.png"/>
    <s v="ST2_yellow-triangle.png"/>
    <m/>
    <m/>
  </r>
  <r>
    <s v="L02"/>
    <x v="0"/>
    <s v="CR37"/>
    <s v="L02_CR37_S06"/>
    <x v="2"/>
    <s v="ST1"/>
    <s v="Taylor"/>
    <s v="D"/>
    <x v="5"/>
    <s v="HT2"/>
    <s v="Jordan"/>
    <s v="C"/>
    <x v="0"/>
    <x v="0"/>
    <x v="0"/>
    <s v="HT3"/>
    <x v="0"/>
    <s v="ST3"/>
    <x v="5"/>
    <s v="HT1"/>
    <x v="2"/>
    <s v="ST2"/>
    <x v="16"/>
    <s v="DC"/>
    <s v="CD"/>
    <x v="0"/>
    <s v="Jordan is bringing some mail to Taylor"/>
    <s v="as a violent storm is beginning"/>
    <x v="1"/>
    <x v="1"/>
    <s v="square"/>
    <s v="she's standing in a yellow square"/>
    <s v="and it looks like a bad day to go outside"/>
    <s v="S06_Taylor_Jordan"/>
    <s v="she_yellow_square"/>
    <s v="S06_end"/>
    <x v="1"/>
    <x v="0"/>
    <x v="1"/>
    <x v="0"/>
    <x v="1"/>
    <s v="triangle"/>
    <x v="1"/>
    <s v="square"/>
    <x v="1"/>
    <s v="triangle"/>
    <x v="1"/>
    <s v="square"/>
    <s v="ST1_yellow-square.png"/>
    <s v="HT2_yellow-triangle.png"/>
    <s v="HT3_red-triangle.png"/>
    <s v="ST3_red-square.png"/>
    <s v="HT1_blue-triangle.png"/>
    <s v="ST2_blue-square.png"/>
    <m/>
    <m/>
  </r>
  <r>
    <s v="L02"/>
    <x v="0"/>
    <s v="CR38"/>
    <s v="L02_CR38_S06"/>
    <x v="2"/>
    <s v="ST1"/>
    <s v="Taylor"/>
    <s v="D"/>
    <x v="5"/>
    <s v="HT2"/>
    <s v="Jordan"/>
    <s v="C"/>
    <x v="0"/>
    <x v="0"/>
    <x v="0"/>
    <s v="HT3"/>
    <x v="0"/>
    <s v="ST3"/>
    <x v="5"/>
    <s v="HT1"/>
    <x v="2"/>
    <s v="ST2"/>
    <x v="16"/>
    <s v="DC"/>
    <s v="CD"/>
    <x v="1"/>
    <s v="Taylor is bringing some mail to Jordan"/>
    <s v="as a violent storm is beginning"/>
    <x v="1"/>
    <x v="0"/>
    <s v="triangle"/>
    <s v="she's standing in a red triangle"/>
    <s v="and it looks like a bad day to go outside"/>
    <s v="S06_Jordan_Taylor"/>
    <s v="she_red_triangle"/>
    <s v="S06_end"/>
    <x v="0"/>
    <x v="1"/>
    <x v="0"/>
    <x v="1"/>
    <x v="0"/>
    <s v="square"/>
    <x v="0"/>
    <s v="triangle"/>
    <x v="0"/>
    <s v="square"/>
    <x v="0"/>
    <s v="triangle"/>
    <s v="ST1_red-triangle.png"/>
    <s v="HT2_red-square.png"/>
    <s v="HT3_yellow-square.png"/>
    <s v="ST3_yellow-triangle.png"/>
    <s v="HT1_green-square.png"/>
    <s v="ST2_green-triangle.png"/>
    <m/>
    <m/>
  </r>
  <r>
    <s v="L02"/>
    <x v="0"/>
    <s v="CR39"/>
    <s v="L02_CR39_S10"/>
    <x v="2"/>
    <s v="ST1"/>
    <s v="Taylor"/>
    <s v="D"/>
    <x v="5"/>
    <s v="HT2"/>
    <s v="Jordan"/>
    <s v="C"/>
    <x v="0"/>
    <x v="0"/>
    <x v="0"/>
    <s v="HT3"/>
    <x v="0"/>
    <s v="ST3"/>
    <x v="5"/>
    <s v="HT1"/>
    <x v="2"/>
    <s v="ST2"/>
    <x v="15"/>
    <s v="DC"/>
    <s v="CD"/>
    <x v="0"/>
    <s v="Jordan is floating over to Taylor"/>
    <s v="while an airplane is flying overhead"/>
    <x v="1"/>
    <x v="3"/>
    <s v="square"/>
    <s v="she's standing in a blue square"/>
    <s v="and it looks like everyone needs more sunscreen"/>
    <s v="S10_Taylor_Jordan"/>
    <s v="she_blue_square"/>
    <s v="S10_end"/>
    <x v="3"/>
    <x v="0"/>
    <x v="3"/>
    <x v="0"/>
    <x v="3"/>
    <s v="triangle"/>
    <x v="3"/>
    <s v="square"/>
    <x v="3"/>
    <s v="triangle"/>
    <x v="3"/>
    <s v="square"/>
    <s v="ST1_blue-square.png"/>
    <s v="HT2_blue-triangle.png"/>
    <s v="HT3_green-triangle.png"/>
    <s v="ST3_green-square.png"/>
    <s v="HT1_yellow-triangle.png"/>
    <s v="ST2_yellow-square.png"/>
    <m/>
    <m/>
  </r>
  <r>
    <s v="L02"/>
    <x v="0"/>
    <s v="CR40"/>
    <s v="L02_CR40_S07"/>
    <x v="2"/>
    <s v="ST1"/>
    <s v="Taylor"/>
    <s v="D"/>
    <x v="5"/>
    <s v="HT2"/>
    <s v="Jordan"/>
    <s v="C"/>
    <x v="0"/>
    <x v="0"/>
    <x v="0"/>
    <s v="HT3"/>
    <x v="0"/>
    <s v="ST3"/>
    <x v="5"/>
    <s v="HT1"/>
    <x v="2"/>
    <s v="ST2"/>
    <x v="17"/>
    <s v="DC"/>
    <s v="CD"/>
    <x v="1"/>
    <s v="Taylor is doing a dance for Jordan"/>
    <s v="while the music is blasting out of a record player"/>
    <x v="1"/>
    <x v="2"/>
    <s v="triangle"/>
    <s v="she's standing in a green triangle"/>
    <s v="and the chandelier is shaking from all the noise"/>
    <s v="S07_Jordan_Taylor"/>
    <s v="she_green_triangle"/>
    <s v="S07_end"/>
    <x v="2"/>
    <x v="1"/>
    <x v="2"/>
    <x v="1"/>
    <x v="2"/>
    <s v="square"/>
    <x v="2"/>
    <s v="triangle"/>
    <x v="2"/>
    <s v="square"/>
    <x v="2"/>
    <s v="triangle"/>
    <s v="ST1_green-triangle.png"/>
    <s v="HT2_green-square.png"/>
    <s v="HT3_blue-square.png"/>
    <s v="ST3_blue-triangle.png"/>
    <s v="HT1_red-square.png"/>
    <s v="ST2_red-triangle.png"/>
    <m/>
    <m/>
  </r>
  <r>
    <s v="L02"/>
    <x v="0"/>
    <s v="CR41"/>
    <s v="L02_CR41_S35"/>
    <x v="3"/>
    <s v="ST2"/>
    <s v="Casey"/>
    <s v="E"/>
    <x v="4"/>
    <s v="HT1"/>
    <s v="Sam"/>
    <s v="B"/>
    <x v="0"/>
    <x v="0"/>
    <x v="0"/>
    <s v="HT3"/>
    <x v="0"/>
    <s v="ST3"/>
    <x v="4"/>
    <s v="HT2"/>
    <x v="3"/>
    <s v="ST1"/>
    <x v="18"/>
    <s v="EB"/>
    <s v="BE"/>
    <x v="0"/>
    <s v="Sam is swimming towards Casey"/>
    <s v="and a goose is swimming nearby"/>
    <x v="1"/>
    <x v="0"/>
    <s v="square"/>
    <s v="she's standing in a red square"/>
    <s v="and it is a beautiful sunny day"/>
    <s v="S35_Casey_Sam"/>
    <s v="she_red_square"/>
    <s v="S35_end"/>
    <x v="0"/>
    <x v="0"/>
    <x v="0"/>
    <x v="0"/>
    <x v="0"/>
    <s v="triangle"/>
    <x v="0"/>
    <s v="square"/>
    <x v="0"/>
    <s v="triangle"/>
    <x v="0"/>
    <s v="square"/>
    <s v="ST2_red-square.png"/>
    <s v="HT1_red-triangle.png"/>
    <s v="HT3_yellow-triangle.png"/>
    <s v="ST3_yellow-square.png"/>
    <s v="HT2_green-triangle.png"/>
    <s v="ST1_green-square.png"/>
    <m/>
    <m/>
  </r>
  <r>
    <s v="L02"/>
    <x v="0"/>
    <s v="CR42"/>
    <s v="L02_CR42_S33"/>
    <x v="3"/>
    <s v="ST2"/>
    <s v="Casey"/>
    <s v="E"/>
    <x v="4"/>
    <s v="HT1"/>
    <s v="Sam"/>
    <s v="B"/>
    <x v="0"/>
    <x v="0"/>
    <x v="0"/>
    <s v="HT3"/>
    <x v="0"/>
    <s v="ST3"/>
    <x v="4"/>
    <s v="HT2"/>
    <x v="3"/>
    <s v="ST1"/>
    <x v="46"/>
    <s v="EB"/>
    <s v="BE"/>
    <x v="1"/>
    <s v="Casey is calling Sam"/>
    <s v="while a cat is walking by"/>
    <x v="1"/>
    <x v="1"/>
    <s v="triangle"/>
    <s v="she's standing in a yellow triangle"/>
    <s v="and it looks like the cat is very friendly"/>
    <s v="S33_Sam_Casey"/>
    <s v="she_yellow_triangle"/>
    <s v="S33_end"/>
    <x v="1"/>
    <x v="1"/>
    <x v="1"/>
    <x v="1"/>
    <x v="1"/>
    <s v="square"/>
    <x v="1"/>
    <s v="triangle"/>
    <x v="1"/>
    <s v="square"/>
    <x v="1"/>
    <s v="triangle"/>
    <s v="ST2_yellow-triangle.png"/>
    <s v="HT1_yellow-square.png"/>
    <s v="HT3_red-square.png"/>
    <s v="ST3_red-triangle.png"/>
    <s v="HT2_blue-square.png"/>
    <s v="ST1_blue-triangle.png"/>
    <m/>
    <m/>
  </r>
  <r>
    <s v="L02"/>
    <x v="0"/>
    <s v="CR43"/>
    <s v="L02_CR43_S34"/>
    <x v="3"/>
    <s v="ST2"/>
    <s v="Casey"/>
    <s v="E"/>
    <x v="4"/>
    <s v="HT1"/>
    <s v="Sam"/>
    <s v="B"/>
    <x v="0"/>
    <x v="0"/>
    <x v="0"/>
    <s v="HT3"/>
    <x v="0"/>
    <s v="ST3"/>
    <x v="4"/>
    <s v="HT2"/>
    <x v="3"/>
    <s v="ST1"/>
    <x v="47"/>
    <s v="EB"/>
    <s v="BE"/>
    <x v="0"/>
    <s v="Sam is buying a gift for Casey"/>
    <s v="but it is almost lunchtime"/>
    <x v="1"/>
    <x v="2"/>
    <s v="square"/>
    <s v="she's standing in a green square"/>
    <s v="and there might not be a chance to buy the gift today"/>
    <s v="S34_Casey_Sam"/>
    <s v="she_green_square"/>
    <s v="S34_end"/>
    <x v="2"/>
    <x v="0"/>
    <x v="2"/>
    <x v="0"/>
    <x v="2"/>
    <s v="triangle"/>
    <x v="2"/>
    <s v="square"/>
    <x v="2"/>
    <s v="triangle"/>
    <x v="2"/>
    <s v="square"/>
    <s v="ST2_green-square.png"/>
    <s v="HT1_green-triangle.png"/>
    <s v="HT3_blue-triangle.png"/>
    <s v="ST3_blue-square.png"/>
    <s v="HT2_red-triangle.png"/>
    <s v="ST1_red-square.png"/>
    <m/>
    <m/>
  </r>
  <r>
    <s v="L02"/>
    <x v="0"/>
    <s v="CR44"/>
    <s v="L02_CR44_S34"/>
    <x v="3"/>
    <s v="ST2"/>
    <s v="Casey"/>
    <s v="E"/>
    <x v="4"/>
    <s v="HT1"/>
    <s v="Sam"/>
    <s v="B"/>
    <x v="0"/>
    <x v="0"/>
    <x v="0"/>
    <s v="HT3"/>
    <x v="0"/>
    <s v="ST3"/>
    <x v="4"/>
    <s v="HT2"/>
    <x v="3"/>
    <s v="ST1"/>
    <x v="47"/>
    <s v="EB"/>
    <s v="BE"/>
    <x v="1"/>
    <s v="Casey is buying a gift for Sam"/>
    <s v="but it is almost lunchtime"/>
    <x v="1"/>
    <x v="3"/>
    <s v="triangle"/>
    <s v="she's standing in a blue triangle"/>
    <s v="and there might not be a chance to buy the gift today"/>
    <s v="S34_Sam_Casey"/>
    <s v="she_blue_triangle"/>
    <s v="S34_end"/>
    <x v="3"/>
    <x v="1"/>
    <x v="3"/>
    <x v="1"/>
    <x v="3"/>
    <s v="square"/>
    <x v="3"/>
    <s v="triangle"/>
    <x v="3"/>
    <s v="square"/>
    <x v="3"/>
    <s v="triangle"/>
    <s v="ST2_blue-triangle.png"/>
    <s v="HT1_blue-square.png"/>
    <s v="HT3_green-square.png"/>
    <s v="ST3_green-triangle.png"/>
    <s v="HT2_yellow-square.png"/>
    <s v="ST1_yellow-triangle.png"/>
    <m/>
    <m/>
  </r>
  <r>
    <s v="L02"/>
    <x v="0"/>
    <s v="CR45"/>
    <s v="L02_CR45_S36"/>
    <x v="3"/>
    <s v="ST2"/>
    <s v="Casey"/>
    <s v="E"/>
    <x v="5"/>
    <s v="HT2"/>
    <s v="Jordan"/>
    <s v="C"/>
    <x v="0"/>
    <x v="0"/>
    <x v="0"/>
    <s v="HT3"/>
    <x v="0"/>
    <s v="ST3"/>
    <x v="5"/>
    <s v="HT1"/>
    <x v="3"/>
    <s v="ST1"/>
    <x v="33"/>
    <s v="EC"/>
    <s v="CE"/>
    <x v="0"/>
    <s v="Jordan is scuba diving with Casey"/>
    <s v="and a big fish just came out of nowhere"/>
    <x v="1"/>
    <x v="1"/>
    <s v="square"/>
    <s v="she's standing in a yellow square"/>
    <s v="and it looks like there's a lot more fish about to come by"/>
    <s v="S36_Casey_Jordan"/>
    <s v="she_yellow_square"/>
    <s v="S36_end"/>
    <x v="1"/>
    <x v="0"/>
    <x v="1"/>
    <x v="0"/>
    <x v="1"/>
    <s v="triangle"/>
    <x v="1"/>
    <s v="square"/>
    <x v="1"/>
    <s v="triangle"/>
    <x v="1"/>
    <s v="square"/>
    <s v="ST2_yellow-square.png"/>
    <s v="HT2_yellow-triangle.png"/>
    <s v="HT3_red-triangle.png"/>
    <s v="ST3_red-square.png"/>
    <s v="HT1_blue-triangle.png"/>
    <s v="ST1_blue-square.png"/>
    <m/>
    <m/>
  </r>
  <r>
    <s v="L02"/>
    <x v="0"/>
    <s v="CR46"/>
    <s v="L02_CR46_S36"/>
    <x v="3"/>
    <s v="ST2"/>
    <s v="Casey"/>
    <s v="E"/>
    <x v="5"/>
    <s v="HT2"/>
    <s v="Jordan"/>
    <s v="C"/>
    <x v="0"/>
    <x v="0"/>
    <x v="0"/>
    <s v="HT3"/>
    <x v="0"/>
    <s v="ST3"/>
    <x v="5"/>
    <s v="HT1"/>
    <x v="3"/>
    <s v="ST1"/>
    <x v="33"/>
    <s v="EC"/>
    <s v="CE"/>
    <x v="1"/>
    <s v="Casey is scuba diving with Jordan"/>
    <s v="and a big fish just came out of nowhere"/>
    <x v="1"/>
    <x v="0"/>
    <s v="triangle"/>
    <s v="she's standing in a red triangle"/>
    <s v="and it looks like there's a lot more fish about to come by"/>
    <s v="S36_Jordan_Casey"/>
    <s v="she_red_triangle"/>
    <s v="S36_end"/>
    <x v="0"/>
    <x v="1"/>
    <x v="0"/>
    <x v="1"/>
    <x v="0"/>
    <s v="square"/>
    <x v="0"/>
    <s v="triangle"/>
    <x v="0"/>
    <s v="square"/>
    <x v="0"/>
    <s v="triangle"/>
    <s v="ST2_red-triangle.png"/>
    <s v="HT2_red-square.png"/>
    <s v="HT3_yellow-square.png"/>
    <s v="ST3_yellow-triangle.png"/>
    <s v="HT1_green-square.png"/>
    <s v="ST1_green-triangle.png"/>
    <m/>
    <m/>
  </r>
  <r>
    <s v="L02"/>
    <x v="0"/>
    <s v="CR47"/>
    <s v="L02_CR47_S37"/>
    <x v="3"/>
    <s v="ST2"/>
    <s v="Casey"/>
    <s v="E"/>
    <x v="5"/>
    <s v="HT2"/>
    <s v="Jordan"/>
    <s v="C"/>
    <x v="0"/>
    <x v="0"/>
    <x v="0"/>
    <s v="HT3"/>
    <x v="0"/>
    <s v="ST3"/>
    <x v="5"/>
    <s v="HT1"/>
    <x v="3"/>
    <s v="ST1"/>
    <x v="34"/>
    <s v="EC"/>
    <s v="CE"/>
    <x v="0"/>
    <s v="Jordan is looking for Casey"/>
    <s v="and it looks like it's about to rain "/>
    <x v="1"/>
    <x v="3"/>
    <s v="square"/>
    <s v="she's standing in a blue square"/>
    <s v="and it's past time to get inside"/>
    <s v="S37_Casey_Jordan"/>
    <s v="she_blue_square"/>
    <s v="S37_end"/>
    <x v="3"/>
    <x v="0"/>
    <x v="3"/>
    <x v="0"/>
    <x v="3"/>
    <s v="triangle"/>
    <x v="3"/>
    <s v="square"/>
    <x v="3"/>
    <s v="triangle"/>
    <x v="3"/>
    <s v="square"/>
    <s v="ST2_blue-square.png"/>
    <s v="HT2_blue-triangle.png"/>
    <s v="HT3_green-triangle.png"/>
    <s v="ST3_green-square.png"/>
    <s v="HT1_yellow-triangle.png"/>
    <s v="ST1_yellow-square.png"/>
    <m/>
    <m/>
  </r>
  <r>
    <s v="L02"/>
    <x v="0"/>
    <s v="CR48"/>
    <s v="L02_CR48_S40"/>
    <x v="3"/>
    <s v="ST2"/>
    <s v="Casey"/>
    <s v="E"/>
    <x v="5"/>
    <s v="HT2"/>
    <s v="Jordan"/>
    <s v="C"/>
    <x v="0"/>
    <x v="0"/>
    <x v="0"/>
    <s v="HT3"/>
    <x v="0"/>
    <s v="ST3"/>
    <x v="5"/>
    <s v="HT1"/>
    <x v="3"/>
    <s v="ST1"/>
    <x v="32"/>
    <s v="EC"/>
    <s v="CE"/>
    <x v="1"/>
    <s v="Casey is bringing a coffee to Jordan"/>
    <s v="since it's very early in the morning"/>
    <x v="1"/>
    <x v="2"/>
    <s v="triangle"/>
    <s v="she's standing in a green triangle"/>
    <s v="and it looks like it's almost 6am"/>
    <s v="S40_Jordan_Casey"/>
    <s v="she_green_triangle"/>
    <s v="S40_end"/>
    <x v="2"/>
    <x v="1"/>
    <x v="2"/>
    <x v="1"/>
    <x v="2"/>
    <s v="square"/>
    <x v="2"/>
    <s v="triangle"/>
    <x v="2"/>
    <s v="square"/>
    <x v="2"/>
    <s v="triangle"/>
    <s v="ST2_green-triangle.png"/>
    <s v="HT2_green-square.png"/>
    <s v="HT3_blue-square.png"/>
    <s v="ST3_blue-triangle.png"/>
    <s v="HT1_red-square.png"/>
    <s v="ST1_red-triangle.png"/>
    <m/>
    <m/>
  </r>
  <r>
    <s v="L02"/>
    <x v="0"/>
    <s v="CR49"/>
    <s v="L02_CR49_S56"/>
    <x v="2"/>
    <s v="ST1"/>
    <s v="Taylor"/>
    <s v="D"/>
    <x v="2"/>
    <s v="HT3"/>
    <s v="Jaime"/>
    <s v="F"/>
    <x v="1"/>
    <x v="0"/>
    <x v="2"/>
    <s v="HT1"/>
    <x v="2"/>
    <s v="HT2"/>
    <x v="2"/>
    <s v="ST3"/>
    <x v="2"/>
    <s v="ST2"/>
    <x v="42"/>
    <s v="DF"/>
    <s v="DF"/>
    <x v="0"/>
    <s v="Taylor is carrying a box for Jaime"/>
    <s v="since it's very heavy"/>
    <x v="1"/>
    <x v="0"/>
    <s v="square"/>
    <s v="she's standing in a red square"/>
    <s v="but there's not much left to move "/>
    <s v="S56_Taylor_Jaime"/>
    <s v="she_red_square"/>
    <s v="S56_end"/>
    <x v="0"/>
    <x v="0"/>
    <x v="0"/>
    <x v="0"/>
    <x v="0"/>
    <s v="triangle"/>
    <x v="0"/>
    <s v="square"/>
    <x v="0"/>
    <s v="triangle"/>
    <x v="0"/>
    <s v="square"/>
    <s v="ST1_red-square.png"/>
    <s v="HT3_red-triangle.png"/>
    <s v="HT1_yellow-triangle.png"/>
    <s v="HT2_yellow-square.png"/>
    <s v="ST3_green-triangle.png"/>
    <s v="ST2_green-square.png"/>
    <m/>
    <m/>
  </r>
  <r>
    <s v="L02"/>
    <x v="0"/>
    <s v="CR50"/>
    <s v="L02_CR50_S56"/>
    <x v="2"/>
    <s v="ST1"/>
    <s v="Taylor"/>
    <s v="D"/>
    <x v="2"/>
    <s v="HT3"/>
    <s v="Jaime"/>
    <s v="F"/>
    <x v="1"/>
    <x v="0"/>
    <x v="2"/>
    <s v="HT1"/>
    <x v="2"/>
    <s v="HT2"/>
    <x v="2"/>
    <s v="ST3"/>
    <x v="2"/>
    <s v="ST2"/>
    <x v="42"/>
    <s v="DF"/>
    <s v="DF"/>
    <x v="1"/>
    <s v="Jaime is carrying a box for Taylor"/>
    <s v="since it's very heavy"/>
    <x v="1"/>
    <x v="1"/>
    <s v="triangle"/>
    <s v="she's standing in a yellow triangle"/>
    <s v="but there's not much left to move "/>
    <s v="S56_Jaime_Taylor"/>
    <s v="she_yellow_triangle"/>
    <s v="S56_end"/>
    <x v="1"/>
    <x v="1"/>
    <x v="1"/>
    <x v="1"/>
    <x v="1"/>
    <s v="square"/>
    <x v="1"/>
    <s v="triangle"/>
    <x v="1"/>
    <s v="square"/>
    <x v="1"/>
    <s v="triangle"/>
    <s v="ST1_yellow-triangle.png"/>
    <s v="HT3_yellow-square.png"/>
    <s v="HT1_red-square.png"/>
    <s v="HT2_red-triangle.png"/>
    <s v="ST3_blue-square.png"/>
    <s v="ST2_blue-triangle.png"/>
    <m/>
    <m/>
  </r>
  <r>
    <s v="L02"/>
    <x v="0"/>
    <s v="CR51"/>
    <s v="L02_CR51_S60"/>
    <x v="2"/>
    <s v="ST1"/>
    <s v="Taylor"/>
    <s v="D"/>
    <x v="2"/>
    <s v="HT3"/>
    <s v="Jaime"/>
    <s v="F"/>
    <x v="1"/>
    <x v="0"/>
    <x v="2"/>
    <s v="HT1"/>
    <x v="2"/>
    <s v="HT2"/>
    <x v="2"/>
    <s v="ST3"/>
    <x v="2"/>
    <s v="ST2"/>
    <x v="41"/>
    <s v="DF"/>
    <s v="DF"/>
    <x v="0"/>
    <s v="Taylor is hiking along the trail with Jaime"/>
    <s v="and the leaves are starting to turn"/>
    <x v="1"/>
    <x v="2"/>
    <s v="square"/>
    <s v="she's standing in a green square"/>
    <s v="and the top of the mountain isn't much further"/>
    <s v="S60_Taylor_Jaime"/>
    <s v="she_green_square"/>
    <s v="S60_end"/>
    <x v="2"/>
    <x v="0"/>
    <x v="2"/>
    <x v="0"/>
    <x v="2"/>
    <s v="triangle"/>
    <x v="2"/>
    <s v="square"/>
    <x v="2"/>
    <s v="triangle"/>
    <x v="2"/>
    <s v="square"/>
    <s v="ST1_green-square.png"/>
    <s v="HT3_green-triangle.png"/>
    <s v="HT1_blue-triangle.png"/>
    <s v="HT2_blue-square.png"/>
    <s v="ST3_red-triangle.png"/>
    <s v="ST2_red-square.png"/>
    <m/>
    <m/>
  </r>
  <r>
    <s v="L02"/>
    <x v="0"/>
    <s v="CR52"/>
    <s v="L02_CR52_S57"/>
    <x v="2"/>
    <s v="ST1"/>
    <s v="Taylor"/>
    <s v="D"/>
    <x v="2"/>
    <s v="HT3"/>
    <s v="Jaime"/>
    <s v="F"/>
    <x v="1"/>
    <x v="0"/>
    <x v="2"/>
    <s v="HT1"/>
    <x v="2"/>
    <s v="HT2"/>
    <x v="2"/>
    <s v="ST3"/>
    <x v="2"/>
    <s v="ST2"/>
    <x v="43"/>
    <s v="DF"/>
    <s v="DF"/>
    <x v="1"/>
    <s v="Jaime is giving directions to Taylor"/>
    <s v="and the traffic is starting to clear"/>
    <x v="1"/>
    <x v="3"/>
    <s v="triangle"/>
    <s v="she's standing in a blue triangle"/>
    <s v="and it looks like the rest of the trip will be easy"/>
    <s v="S57_Jaime_Taylor"/>
    <s v="she_blue_triangle"/>
    <s v="S57_end"/>
    <x v="3"/>
    <x v="1"/>
    <x v="3"/>
    <x v="1"/>
    <x v="3"/>
    <s v="square"/>
    <x v="3"/>
    <s v="triangle"/>
    <x v="3"/>
    <s v="square"/>
    <x v="3"/>
    <s v="triangle"/>
    <s v="ST1_blue-triangle.png"/>
    <s v="HT3_blue-square.png"/>
    <s v="HT1_green-square.png"/>
    <s v="HT2_green-triangle.png"/>
    <s v="ST3_yellow-square.png"/>
    <s v="ST2_yellow-triangle.png"/>
    <m/>
    <m/>
  </r>
  <r>
    <s v="L02"/>
    <x v="0"/>
    <s v="CR53"/>
    <s v="L02_CR53_S16"/>
    <x v="2"/>
    <s v="ST1"/>
    <s v="Taylor"/>
    <s v="D"/>
    <x v="3"/>
    <s v="ST3"/>
    <s v="Alex"/>
    <s v="A"/>
    <x v="1"/>
    <x v="1"/>
    <x v="2"/>
    <s v="HT1"/>
    <x v="2"/>
    <s v="HT2"/>
    <x v="3"/>
    <s v="HT3"/>
    <x v="2"/>
    <s v="ST2"/>
    <x v="3"/>
    <s v="DA"/>
    <s v="AD"/>
    <x v="0"/>
    <s v="Alex is skateboarding toward Taylor"/>
    <s v="as a car is speeding down the road"/>
    <x v="1"/>
    <x v="1"/>
    <s v="square"/>
    <s v="she's standing in a yellow square"/>
    <s v="and it looks like there might be an accident"/>
    <s v="S16_Taylor_Alex"/>
    <s v="she_yellow_square"/>
    <s v="S16_end"/>
    <x v="1"/>
    <x v="0"/>
    <x v="1"/>
    <x v="0"/>
    <x v="1"/>
    <s v="triangle"/>
    <x v="1"/>
    <s v="square"/>
    <x v="1"/>
    <s v="triangle"/>
    <x v="1"/>
    <s v="square"/>
    <s v="ST1_yellow-square.png"/>
    <s v="ST3_yellow-triangle.png"/>
    <s v="HT1_red-triangle.png"/>
    <s v="HT2_red-square.png"/>
    <s v="HT3_blue-triangle.png"/>
    <s v="ST2_blue-square.png"/>
    <m/>
    <m/>
  </r>
  <r>
    <s v="L02"/>
    <x v="0"/>
    <s v="CR54"/>
    <s v="L02_CR54_S16"/>
    <x v="2"/>
    <s v="ST1"/>
    <s v="Taylor"/>
    <s v="D"/>
    <x v="3"/>
    <s v="ST3"/>
    <s v="Alex"/>
    <s v="A"/>
    <x v="1"/>
    <x v="1"/>
    <x v="2"/>
    <s v="HT1"/>
    <x v="2"/>
    <s v="HT2"/>
    <x v="3"/>
    <s v="HT3"/>
    <x v="2"/>
    <s v="ST2"/>
    <x v="3"/>
    <s v="DA"/>
    <s v="AD"/>
    <x v="1"/>
    <s v="Taylor is skateboarding toward Alex"/>
    <s v="as a car is speeding down the road"/>
    <x v="1"/>
    <x v="0"/>
    <s v="triangle"/>
    <s v="she's standing in a red triangle"/>
    <s v="and it looks like there might be an accident"/>
    <s v="S16_Alex_Taylor"/>
    <s v="she_red_triangle"/>
    <s v="S16_end"/>
    <x v="0"/>
    <x v="1"/>
    <x v="0"/>
    <x v="1"/>
    <x v="0"/>
    <s v="square"/>
    <x v="0"/>
    <s v="triangle"/>
    <x v="0"/>
    <s v="square"/>
    <x v="0"/>
    <s v="triangle"/>
    <s v="ST1_red-triangle.png"/>
    <s v="ST3_red-square.png"/>
    <s v="HT1_yellow-square.png"/>
    <s v="HT2_yellow-triangle.png"/>
    <s v="HT3_green-square.png"/>
    <s v="ST2_green-triangle.png"/>
    <m/>
    <m/>
  </r>
  <r>
    <s v="L02"/>
    <x v="0"/>
    <s v="CR55"/>
    <s v="L02_CR55_S17"/>
    <x v="2"/>
    <s v="ST1"/>
    <s v="Taylor"/>
    <s v="D"/>
    <x v="3"/>
    <s v="ST3"/>
    <s v="Alex"/>
    <s v="A"/>
    <x v="1"/>
    <x v="1"/>
    <x v="2"/>
    <s v="HT1"/>
    <x v="2"/>
    <s v="HT2"/>
    <x v="3"/>
    <s v="HT3"/>
    <x v="2"/>
    <s v="ST2"/>
    <x v="5"/>
    <s v="DA"/>
    <s v="AD"/>
    <x v="0"/>
    <s v="Alex is singing a song to Taylor"/>
    <s v="as the moon is high in the sky"/>
    <x v="1"/>
    <x v="3"/>
    <s v="square"/>
    <s v="she's standing in a blue square"/>
    <s v="and it sounds like the song is almost over"/>
    <s v="S17_Taylor_Alex"/>
    <s v="she_blue_square"/>
    <s v="S17_end"/>
    <x v="3"/>
    <x v="0"/>
    <x v="3"/>
    <x v="0"/>
    <x v="3"/>
    <s v="triangle"/>
    <x v="3"/>
    <s v="square"/>
    <x v="3"/>
    <s v="triangle"/>
    <x v="3"/>
    <s v="square"/>
    <s v="ST1_blue-square.png"/>
    <s v="ST3_blue-triangle.png"/>
    <s v="HT1_green-triangle.png"/>
    <s v="HT2_green-square.png"/>
    <s v="HT3_yellow-triangle.png"/>
    <s v="ST2_yellow-square.png"/>
    <m/>
    <m/>
  </r>
  <r>
    <s v="L02"/>
    <x v="0"/>
    <s v="CR56"/>
    <s v="L02_CR56_S20"/>
    <x v="2"/>
    <s v="ST1"/>
    <s v="Taylor"/>
    <s v="D"/>
    <x v="3"/>
    <s v="ST3"/>
    <s v="Alex"/>
    <s v="A"/>
    <x v="1"/>
    <x v="1"/>
    <x v="2"/>
    <s v="HT1"/>
    <x v="2"/>
    <s v="HT2"/>
    <x v="3"/>
    <s v="HT3"/>
    <x v="2"/>
    <s v="ST2"/>
    <x v="4"/>
    <s v="DA"/>
    <s v="AD"/>
    <x v="1"/>
    <s v="Taylor is shouting at Alex"/>
    <s v="while a shooting star streaks across the sky"/>
    <x v="1"/>
    <x v="2"/>
    <s v="triangle"/>
    <s v="she's standing in a green triangle"/>
    <s v="but it looks like an argument has started"/>
    <s v="S20_Alex_Taylor"/>
    <s v="she_green_triangle"/>
    <s v="S20_end"/>
    <x v="2"/>
    <x v="1"/>
    <x v="2"/>
    <x v="1"/>
    <x v="2"/>
    <s v="square"/>
    <x v="2"/>
    <s v="triangle"/>
    <x v="2"/>
    <s v="square"/>
    <x v="2"/>
    <s v="triangle"/>
    <s v="ST1_green-triangle.png"/>
    <s v="ST3_green-square.png"/>
    <s v="HT1_blue-square.png"/>
    <s v="HT2_blue-triangle.png"/>
    <s v="HT3_red-square.png"/>
    <s v="ST2_red-triangle.png"/>
    <m/>
    <m/>
  </r>
  <r>
    <s v="L02"/>
    <x v="0"/>
    <s v="CR57"/>
    <s v="L02_CR57_S53"/>
    <x v="3"/>
    <s v="ST2"/>
    <s v="Casey"/>
    <s v="E"/>
    <x v="2"/>
    <s v="HT3"/>
    <s v="Jaime"/>
    <s v="F"/>
    <x v="1"/>
    <x v="0"/>
    <x v="2"/>
    <s v="HT1"/>
    <x v="2"/>
    <s v="HT2"/>
    <x v="2"/>
    <s v="ST3"/>
    <x v="3"/>
    <s v="ST1"/>
    <x v="54"/>
    <s v="EF"/>
    <s v="EF"/>
    <x v="0"/>
    <s v="Casey is making a smoothie for Jaime"/>
    <s v="before it's time to leave"/>
    <x v="1"/>
    <x v="0"/>
    <s v="square"/>
    <s v="she's standing in a red square"/>
    <s v="and it's hard to hear above the blender"/>
    <s v="S53_Casey_Jaime"/>
    <s v="she_red_square"/>
    <s v="S53_end"/>
    <x v="0"/>
    <x v="0"/>
    <x v="0"/>
    <x v="0"/>
    <x v="0"/>
    <s v="triangle"/>
    <x v="0"/>
    <s v="square"/>
    <x v="0"/>
    <s v="triangle"/>
    <x v="0"/>
    <s v="square"/>
    <s v="ST2_red-square.png"/>
    <s v="HT3_red-triangle.png"/>
    <s v="HT1_yellow-triangle.png"/>
    <s v="HT2_yellow-square.png"/>
    <s v="ST3_green-triangle.png"/>
    <s v="ST1_green-square.png"/>
    <m/>
    <m/>
  </r>
  <r>
    <s v="L02"/>
    <x v="0"/>
    <s v="CR58"/>
    <s v="L02_CR58_S54"/>
    <x v="3"/>
    <s v="ST2"/>
    <s v="Casey"/>
    <s v="E"/>
    <x v="2"/>
    <s v="HT3"/>
    <s v="Jaime"/>
    <s v="F"/>
    <x v="1"/>
    <x v="0"/>
    <x v="2"/>
    <s v="HT1"/>
    <x v="2"/>
    <s v="HT2"/>
    <x v="2"/>
    <s v="ST3"/>
    <x v="3"/>
    <s v="ST1"/>
    <x v="55"/>
    <s v="EF"/>
    <s v="EF"/>
    <x v="1"/>
    <s v="Jaime is opening the door for Casey"/>
    <s v="as the keys rattle in the lock"/>
    <x v="1"/>
    <x v="1"/>
    <s v="triangle"/>
    <s v="she's standing in a yellow triangle"/>
    <s v="and no one else is in the house"/>
    <s v="S54_Jaime_Casey"/>
    <s v="she_yellow_triangle"/>
    <s v="S54_end"/>
    <x v="1"/>
    <x v="1"/>
    <x v="1"/>
    <x v="1"/>
    <x v="1"/>
    <s v="square"/>
    <x v="1"/>
    <s v="triangle"/>
    <x v="1"/>
    <s v="square"/>
    <x v="1"/>
    <s v="triangle"/>
    <s v="ST2_yellow-triangle.png"/>
    <s v="HT3_yellow-square.png"/>
    <s v="HT1_red-square.png"/>
    <s v="HT2_red-triangle.png"/>
    <s v="ST3_blue-square.png"/>
    <s v="ST1_blue-triangle.png"/>
    <m/>
    <m/>
  </r>
  <r>
    <s v="L02"/>
    <x v="0"/>
    <s v="CR59"/>
    <s v="L02_CR59_S55"/>
    <x v="3"/>
    <s v="ST2"/>
    <s v="Casey"/>
    <s v="E"/>
    <x v="2"/>
    <s v="HT3"/>
    <s v="Jaime"/>
    <s v="F"/>
    <x v="1"/>
    <x v="0"/>
    <x v="2"/>
    <s v="HT1"/>
    <x v="2"/>
    <s v="HT2"/>
    <x v="2"/>
    <s v="ST3"/>
    <x v="3"/>
    <s v="ST1"/>
    <x v="38"/>
    <s v="EF"/>
    <s v="EF"/>
    <x v="0"/>
    <s v="Casey is holding a spot for Jaime"/>
    <s v="because the line is moving slowly"/>
    <x v="1"/>
    <x v="2"/>
    <s v="square"/>
    <s v="she's standing in a green square"/>
    <s v="and the day keeps getting hotter"/>
    <s v="S55_Casey_Jaime"/>
    <s v="she_green_square"/>
    <s v="S55_end"/>
    <x v="2"/>
    <x v="0"/>
    <x v="2"/>
    <x v="0"/>
    <x v="2"/>
    <s v="triangle"/>
    <x v="2"/>
    <s v="square"/>
    <x v="2"/>
    <s v="triangle"/>
    <x v="2"/>
    <s v="square"/>
    <s v="ST2_green-square.png"/>
    <s v="HT3_green-triangle.png"/>
    <s v="HT1_blue-triangle.png"/>
    <s v="HT2_blue-square.png"/>
    <s v="ST3_red-triangle.png"/>
    <s v="ST1_red-square.png"/>
    <m/>
    <m/>
  </r>
  <r>
    <s v="L02"/>
    <x v="0"/>
    <s v="CR60"/>
    <s v="L02_CR60_S54"/>
    <x v="3"/>
    <s v="ST2"/>
    <s v="Casey"/>
    <s v="E"/>
    <x v="2"/>
    <s v="HT3"/>
    <s v="Jaime"/>
    <s v="F"/>
    <x v="1"/>
    <x v="0"/>
    <x v="2"/>
    <s v="HT1"/>
    <x v="2"/>
    <s v="HT2"/>
    <x v="2"/>
    <s v="ST3"/>
    <x v="3"/>
    <s v="ST1"/>
    <x v="55"/>
    <s v="EF"/>
    <s v="EF"/>
    <x v="1"/>
    <s v="Jaime is opening the door for Casey"/>
    <s v="as the keys rattle in the lock"/>
    <x v="1"/>
    <x v="3"/>
    <s v="triangle"/>
    <s v="she's standing in a blue triangle"/>
    <s v="and no one else is in the house"/>
    <s v="S54_Jaime_Casey"/>
    <s v="she_blue_triangle"/>
    <s v="S54_end"/>
    <x v="3"/>
    <x v="1"/>
    <x v="3"/>
    <x v="1"/>
    <x v="3"/>
    <s v="square"/>
    <x v="3"/>
    <s v="triangle"/>
    <x v="3"/>
    <s v="square"/>
    <x v="3"/>
    <s v="triangle"/>
    <s v="ST2_blue-triangle.png"/>
    <s v="HT3_blue-square.png"/>
    <s v="HT1_green-square.png"/>
    <s v="HT2_green-triangle.png"/>
    <s v="ST3_yellow-square.png"/>
    <s v="ST1_yellow-triangle.png"/>
    <m/>
    <m/>
  </r>
  <r>
    <s v="L02"/>
    <x v="0"/>
    <s v="CR61"/>
    <s v="L02_CR61_S23"/>
    <x v="3"/>
    <s v="ST2"/>
    <s v="Casey"/>
    <s v="E"/>
    <x v="3"/>
    <s v="ST3"/>
    <s v="Alex"/>
    <s v="A"/>
    <x v="1"/>
    <x v="1"/>
    <x v="2"/>
    <s v="HT1"/>
    <x v="2"/>
    <s v="HT2"/>
    <x v="3"/>
    <s v="HT3"/>
    <x v="3"/>
    <s v="ST1"/>
    <x v="44"/>
    <s v="EA"/>
    <s v="AE"/>
    <x v="0"/>
    <s v="Alex is talking to Casey"/>
    <s v="while a spotlight is shining overhead"/>
    <x v="1"/>
    <x v="1"/>
    <s v="square"/>
    <s v="she's standing in a yellow square"/>
    <s v="and it looks like rehearsal just started"/>
    <s v="S23_Casey_Alex"/>
    <s v="she_yellow_square"/>
    <s v="S23_end"/>
    <x v="1"/>
    <x v="0"/>
    <x v="1"/>
    <x v="0"/>
    <x v="1"/>
    <s v="triangle"/>
    <x v="1"/>
    <s v="square"/>
    <x v="1"/>
    <s v="triangle"/>
    <x v="1"/>
    <s v="square"/>
    <s v="ST2_yellow-square.png"/>
    <s v="ST3_yellow-triangle.png"/>
    <s v="HT1_red-triangle.png"/>
    <s v="HT2_red-square.png"/>
    <s v="HT3_blue-triangle.png"/>
    <s v="ST1_blue-square.png"/>
    <m/>
    <m/>
  </r>
  <r>
    <s v="L02"/>
    <x v="0"/>
    <s v="CR62"/>
    <s v="L02_CR62_S23"/>
    <x v="3"/>
    <s v="ST2"/>
    <s v="Casey"/>
    <s v="E"/>
    <x v="3"/>
    <s v="ST3"/>
    <s v="Alex"/>
    <s v="A"/>
    <x v="1"/>
    <x v="1"/>
    <x v="2"/>
    <s v="HT1"/>
    <x v="2"/>
    <s v="HT2"/>
    <x v="3"/>
    <s v="HT3"/>
    <x v="3"/>
    <s v="ST1"/>
    <x v="44"/>
    <s v="EA"/>
    <s v="AE"/>
    <x v="1"/>
    <s v="Casey is talking to Alex"/>
    <s v="while a spotlight is shining overhead"/>
    <x v="1"/>
    <x v="0"/>
    <s v="triangle"/>
    <s v="she's standing in a red triangle"/>
    <s v="and it looks like rehearsal just started"/>
    <s v="S23_Alex_Casey"/>
    <s v="she_red_triangle"/>
    <s v="S23_end"/>
    <x v="0"/>
    <x v="1"/>
    <x v="0"/>
    <x v="1"/>
    <x v="0"/>
    <s v="square"/>
    <x v="0"/>
    <s v="triangle"/>
    <x v="0"/>
    <s v="square"/>
    <x v="0"/>
    <s v="triangle"/>
    <s v="ST2_red-triangle.png"/>
    <s v="ST3_red-square.png"/>
    <s v="HT1_yellow-square.png"/>
    <s v="HT2_yellow-triangle.png"/>
    <s v="HT3_green-square.png"/>
    <s v="ST1_green-triangle.png"/>
    <m/>
    <m/>
  </r>
  <r>
    <s v="L02"/>
    <x v="0"/>
    <s v="CR63"/>
    <s v="L02_CR63_S25"/>
    <x v="3"/>
    <s v="ST2"/>
    <s v="Casey"/>
    <s v="E"/>
    <x v="3"/>
    <s v="ST3"/>
    <s v="Alex"/>
    <s v="A"/>
    <x v="1"/>
    <x v="1"/>
    <x v="2"/>
    <s v="HT1"/>
    <x v="2"/>
    <s v="HT2"/>
    <x v="3"/>
    <s v="HT3"/>
    <x v="3"/>
    <s v="ST1"/>
    <x v="13"/>
    <s v="EA"/>
    <s v="AE"/>
    <x v="0"/>
    <s v="Alex is dancing with Casey"/>
    <s v="while a pinata is hanging overhead"/>
    <x v="1"/>
    <x v="3"/>
    <s v="square"/>
    <s v="she's standing in a blue square"/>
    <s v="and everyone at the party is having fun"/>
    <s v="S25_Casey_Alex"/>
    <s v="she_blue_square"/>
    <s v="S25_end"/>
    <x v="3"/>
    <x v="0"/>
    <x v="3"/>
    <x v="0"/>
    <x v="3"/>
    <s v="triangle"/>
    <x v="3"/>
    <s v="square"/>
    <x v="3"/>
    <s v="triangle"/>
    <x v="3"/>
    <s v="square"/>
    <s v="ST2_blue-square.png"/>
    <s v="ST3_blue-triangle.png"/>
    <s v="HT1_green-triangle.png"/>
    <s v="HT2_green-square.png"/>
    <s v="HT3_yellow-triangle.png"/>
    <s v="ST1_yellow-square.png"/>
    <m/>
    <m/>
  </r>
  <r>
    <s v="L02"/>
    <x v="0"/>
    <s v="CR64"/>
    <s v="L02_CR64_S24"/>
    <x v="3"/>
    <s v="ST2"/>
    <s v="Casey"/>
    <s v="E"/>
    <x v="3"/>
    <s v="ST3"/>
    <s v="Alex"/>
    <s v="A"/>
    <x v="1"/>
    <x v="1"/>
    <x v="2"/>
    <s v="HT1"/>
    <x v="2"/>
    <s v="HT2"/>
    <x v="3"/>
    <s v="HT3"/>
    <x v="3"/>
    <s v="ST1"/>
    <x v="45"/>
    <s v="EA"/>
    <s v="AE"/>
    <x v="1"/>
    <s v="Casey is skiing with Alex"/>
    <s v="and snow is falling from the sky"/>
    <x v="1"/>
    <x v="2"/>
    <s v="triangle"/>
    <s v="she's standing in a green triangle"/>
    <s v="and it looks like everyone might be cold"/>
    <s v="S24_Alex_Casey"/>
    <s v="she_green_triangle"/>
    <s v="S24_end"/>
    <x v="2"/>
    <x v="1"/>
    <x v="2"/>
    <x v="1"/>
    <x v="2"/>
    <s v="square"/>
    <x v="2"/>
    <s v="triangle"/>
    <x v="2"/>
    <s v="square"/>
    <x v="2"/>
    <s v="triangle"/>
    <s v="ST2_green-triangle.png"/>
    <s v="ST3_green-square.png"/>
    <s v="HT1_blue-square.png"/>
    <s v="HT2_blue-triangle.png"/>
    <s v="HT3_red-square.png"/>
    <s v="ST1_red-triangle.png"/>
    <m/>
    <m/>
  </r>
  <r>
    <s v="L02"/>
    <x v="0"/>
    <s v="CR65"/>
    <s v="L02_CR65_S48"/>
    <x v="4"/>
    <s v="HT3"/>
    <s v="Jaime"/>
    <s v="F"/>
    <x v="4"/>
    <s v="HT1"/>
    <s v="Sam"/>
    <s v="B"/>
    <x v="2"/>
    <x v="1"/>
    <x v="1"/>
    <s v="ST1"/>
    <x v="1"/>
    <s v="ST2"/>
    <x v="4"/>
    <s v="HT2"/>
    <x v="4"/>
    <s v="ST3"/>
    <x v="50"/>
    <s v="FB"/>
    <s v="BF"/>
    <x v="0"/>
    <s v="Sam is playing a video game with Jaime"/>
    <s v="and it's starting to get late"/>
    <x v="2"/>
    <x v="0"/>
    <s v="square"/>
    <s v="they're standing in a red square"/>
    <s v="but the final level hasn't been beaten yet"/>
    <s v="S48_Jaime_Sam"/>
    <s v="they_red_square"/>
    <s v="S48_end"/>
    <x v="0"/>
    <x v="0"/>
    <x v="0"/>
    <x v="0"/>
    <x v="0"/>
    <s v="triangle"/>
    <x v="0"/>
    <s v="square"/>
    <x v="0"/>
    <s v="triangle"/>
    <x v="0"/>
    <s v="square"/>
    <s v="HT3_red-square.png"/>
    <s v="HT1_red-triangle.png"/>
    <s v="ST1_yellow-triangle.png"/>
    <s v="ST2_yellow-square.png"/>
    <s v="HT2_green-triangle.png"/>
    <s v="ST3_green-square.png"/>
    <m/>
    <m/>
  </r>
  <r>
    <s v="L02"/>
    <x v="0"/>
    <s v="CR66"/>
    <s v="L02_CR66_S48"/>
    <x v="4"/>
    <s v="HT3"/>
    <s v="Jaime"/>
    <s v="F"/>
    <x v="4"/>
    <s v="HT1"/>
    <s v="Sam"/>
    <s v="B"/>
    <x v="2"/>
    <x v="1"/>
    <x v="1"/>
    <s v="ST1"/>
    <x v="1"/>
    <s v="ST2"/>
    <x v="4"/>
    <s v="HT2"/>
    <x v="4"/>
    <s v="ST3"/>
    <x v="50"/>
    <s v="FB"/>
    <s v="BF"/>
    <x v="1"/>
    <s v="Jaime is playing a video game with Sam"/>
    <s v="and it's starting to get late"/>
    <x v="2"/>
    <x v="1"/>
    <s v="triangle"/>
    <s v="they're standing in a yellow triangle"/>
    <s v="but the final level hasn't been beaten yet"/>
    <s v="S48_Sam_Jaime"/>
    <s v="they_yellow_triangle"/>
    <s v="S48_end"/>
    <x v="1"/>
    <x v="1"/>
    <x v="1"/>
    <x v="1"/>
    <x v="1"/>
    <s v="square"/>
    <x v="1"/>
    <s v="triangle"/>
    <x v="1"/>
    <s v="square"/>
    <x v="1"/>
    <s v="triangle"/>
    <s v="HT3_yellow-triangle.png"/>
    <s v="HT1_yellow-square.png"/>
    <s v="ST1_red-square.png"/>
    <s v="ST2_red-triangle.png"/>
    <s v="HT2_blue-square.png"/>
    <s v="ST3_blue-triangle.png"/>
    <m/>
    <m/>
  </r>
  <r>
    <s v="L02"/>
    <x v="0"/>
    <s v="CR67"/>
    <s v="L02_CR67_S49"/>
    <x v="4"/>
    <s v="HT3"/>
    <s v="Jaime"/>
    <s v="F"/>
    <x v="4"/>
    <s v="HT1"/>
    <s v="Sam"/>
    <s v="B"/>
    <x v="2"/>
    <x v="1"/>
    <x v="1"/>
    <s v="ST1"/>
    <x v="1"/>
    <s v="ST2"/>
    <x v="4"/>
    <s v="HT2"/>
    <x v="4"/>
    <s v="ST3"/>
    <x v="51"/>
    <s v="FB"/>
    <s v="BF"/>
    <x v="0"/>
    <s v="Sam is whispering to Jaime"/>
    <s v="as the movie is starting"/>
    <x v="2"/>
    <x v="2"/>
    <s v="square"/>
    <s v="they're standing in a green square"/>
    <s v="and everyone is quieting down"/>
    <s v="S49_Jaime_Sam"/>
    <s v="they_green_square"/>
    <s v="S49_end"/>
    <x v="2"/>
    <x v="0"/>
    <x v="2"/>
    <x v="0"/>
    <x v="2"/>
    <s v="triangle"/>
    <x v="2"/>
    <s v="square"/>
    <x v="2"/>
    <s v="triangle"/>
    <x v="2"/>
    <s v="square"/>
    <s v="HT3_green-square.png"/>
    <s v="HT1_green-triangle.png"/>
    <s v="ST1_blue-triangle.png"/>
    <s v="ST2_blue-square.png"/>
    <s v="HT2_red-triangle.png"/>
    <s v="ST3_red-square.png"/>
    <m/>
    <m/>
  </r>
  <r>
    <s v="L02"/>
    <x v="0"/>
    <s v="CR68"/>
    <s v="L02_CR68_S50"/>
    <x v="4"/>
    <s v="HT3"/>
    <s v="Jaime"/>
    <s v="F"/>
    <x v="4"/>
    <s v="HT1"/>
    <s v="Sam"/>
    <s v="B"/>
    <x v="2"/>
    <x v="1"/>
    <x v="1"/>
    <s v="ST1"/>
    <x v="1"/>
    <s v="ST2"/>
    <x v="4"/>
    <s v="HT2"/>
    <x v="4"/>
    <s v="ST3"/>
    <x v="22"/>
    <s v="FB"/>
    <s v="BF"/>
    <x v="1"/>
    <s v="Jaime is throwing the ball to Sam"/>
    <s v="while the dog is getting excited"/>
    <x v="2"/>
    <x v="3"/>
    <s v="triangle"/>
    <s v="they're standing in a blue triangle"/>
    <s v="and the dog caught the ball instead"/>
    <s v="S50_Sam_Jaime"/>
    <s v="they_blue_triangle"/>
    <s v="S50_end"/>
    <x v="3"/>
    <x v="1"/>
    <x v="3"/>
    <x v="1"/>
    <x v="3"/>
    <s v="square"/>
    <x v="3"/>
    <s v="triangle"/>
    <x v="3"/>
    <s v="square"/>
    <x v="3"/>
    <s v="triangle"/>
    <s v="HT3_blue-triangle.png"/>
    <s v="HT1_blue-square.png"/>
    <s v="ST1_green-square.png"/>
    <s v="ST2_green-triangle.png"/>
    <s v="HT2_yellow-square.png"/>
    <s v="ST3_yellow-triangle.png"/>
    <m/>
    <m/>
  </r>
  <r>
    <s v="L02"/>
    <x v="0"/>
    <s v="CR69"/>
    <s v="L02_CR69_S43"/>
    <x v="4"/>
    <s v="HT3"/>
    <s v="Jaime"/>
    <s v="F"/>
    <x v="5"/>
    <s v="HT2"/>
    <s v="Jordan"/>
    <s v="C"/>
    <x v="2"/>
    <x v="1"/>
    <x v="1"/>
    <s v="ST1"/>
    <x v="1"/>
    <s v="ST2"/>
    <x v="5"/>
    <s v="HT1"/>
    <x v="4"/>
    <s v="ST3"/>
    <x v="56"/>
    <s v="FC"/>
    <s v="CF"/>
    <x v="0"/>
    <s v="Jordan is getting a chair for Jaime"/>
    <s v="because the wait will be a while"/>
    <x v="2"/>
    <x v="1"/>
    <s v="square"/>
    <s v="they're standing in a yellow square"/>
    <s v="but it looks like the wait will be worth it"/>
    <s v="S43_Jaime_Jordan"/>
    <s v="they_yellow_square"/>
    <s v="S43_end"/>
    <x v="1"/>
    <x v="0"/>
    <x v="1"/>
    <x v="0"/>
    <x v="1"/>
    <s v="triangle"/>
    <x v="1"/>
    <s v="square"/>
    <x v="1"/>
    <s v="triangle"/>
    <x v="1"/>
    <s v="square"/>
    <s v="HT3_yellow-square.png"/>
    <s v="HT2_yellow-triangle.png"/>
    <s v="ST1_red-triangle.png"/>
    <s v="ST2_red-square.png"/>
    <s v="HT1_blue-triangle.png"/>
    <s v="ST3_blue-square.png"/>
    <m/>
    <m/>
  </r>
  <r>
    <s v="L02"/>
    <x v="0"/>
    <s v="CR70"/>
    <s v="L02_CR70_S43"/>
    <x v="4"/>
    <s v="HT3"/>
    <s v="Jaime"/>
    <s v="F"/>
    <x v="5"/>
    <s v="HT2"/>
    <s v="Jordan"/>
    <s v="C"/>
    <x v="2"/>
    <x v="1"/>
    <x v="1"/>
    <s v="ST1"/>
    <x v="1"/>
    <s v="ST2"/>
    <x v="5"/>
    <s v="HT1"/>
    <x v="4"/>
    <s v="ST3"/>
    <x v="56"/>
    <s v="FC"/>
    <s v="CF"/>
    <x v="1"/>
    <s v="Jaime is getting a chair for Jordan"/>
    <s v="because the wait will be a while"/>
    <x v="2"/>
    <x v="0"/>
    <s v="triangle"/>
    <s v="they're standing in a red triangle"/>
    <s v="but it looks like the wait will be worth it"/>
    <s v="S43_Jordan_Jaime"/>
    <s v="they_red_triangle"/>
    <s v="S43_end"/>
    <x v="0"/>
    <x v="1"/>
    <x v="0"/>
    <x v="1"/>
    <x v="0"/>
    <s v="square"/>
    <x v="0"/>
    <s v="triangle"/>
    <x v="0"/>
    <s v="square"/>
    <x v="0"/>
    <s v="triangle"/>
    <s v="HT3_red-triangle.png"/>
    <s v="HT2_red-square.png"/>
    <s v="ST1_yellow-square.png"/>
    <s v="ST2_yellow-triangle.png"/>
    <s v="HT1_green-square.png"/>
    <s v="ST3_green-triangle.png"/>
    <m/>
    <m/>
  </r>
  <r>
    <s v="L02"/>
    <x v="0"/>
    <s v="CR71"/>
    <s v="L02_CR71_S44"/>
    <x v="4"/>
    <s v="HT3"/>
    <s v="Jaime"/>
    <s v="F"/>
    <x v="5"/>
    <s v="HT2"/>
    <s v="Jordan"/>
    <s v="C"/>
    <x v="2"/>
    <x v="1"/>
    <x v="1"/>
    <s v="ST1"/>
    <x v="1"/>
    <s v="ST2"/>
    <x v="5"/>
    <s v="HT1"/>
    <x v="4"/>
    <s v="ST3"/>
    <x v="57"/>
    <s v="FC"/>
    <s v="CF"/>
    <x v="0"/>
    <s v="Jordan is showing a picture to Jaime"/>
    <s v="while the dog is coming over"/>
    <x v="2"/>
    <x v="3"/>
    <s v="square"/>
    <s v="they're standing in a blue square"/>
    <s v="and the dog is just as cute as in the picture"/>
    <s v="S44_Jaime_Jordan"/>
    <s v="they_blue_square"/>
    <s v="S44_end"/>
    <x v="3"/>
    <x v="0"/>
    <x v="3"/>
    <x v="0"/>
    <x v="3"/>
    <s v="triangle"/>
    <x v="3"/>
    <s v="square"/>
    <x v="3"/>
    <s v="triangle"/>
    <x v="3"/>
    <s v="square"/>
    <s v="HT3_blue-square.png"/>
    <s v="HT2_blue-triangle.png"/>
    <s v="ST1_green-triangle.png"/>
    <s v="ST2_green-square.png"/>
    <s v="HT1_yellow-triangle.png"/>
    <s v="ST3_yellow-square.png"/>
    <m/>
    <m/>
  </r>
  <r>
    <s v="L02"/>
    <x v="0"/>
    <s v="CR72"/>
    <s v="L02_CR72_S45"/>
    <x v="4"/>
    <s v="HT3"/>
    <s v="Jaime"/>
    <s v="F"/>
    <x v="5"/>
    <s v="HT2"/>
    <s v="Jordan"/>
    <s v="C"/>
    <x v="2"/>
    <x v="1"/>
    <x v="1"/>
    <s v="ST1"/>
    <x v="1"/>
    <s v="ST2"/>
    <x v="5"/>
    <s v="HT1"/>
    <x v="4"/>
    <s v="ST3"/>
    <x v="37"/>
    <s v="FC"/>
    <s v="CF"/>
    <x v="1"/>
    <s v="Jaime is explaining the game to Jordan"/>
    <s v="since it's kind of complicated"/>
    <x v="2"/>
    <x v="2"/>
    <s v="triangle"/>
    <s v="they're standing in a green triangle"/>
    <s v="and it looks like the game will be fun"/>
    <s v="S45_Jordan_Jaime"/>
    <s v="they_green_triangle"/>
    <s v="S45_end"/>
    <x v="2"/>
    <x v="1"/>
    <x v="2"/>
    <x v="1"/>
    <x v="2"/>
    <s v="square"/>
    <x v="2"/>
    <s v="triangle"/>
    <x v="2"/>
    <s v="square"/>
    <x v="2"/>
    <s v="triangle"/>
    <s v="HT3_green-triangle.png"/>
    <s v="HT2_green-square.png"/>
    <s v="ST1_blue-square.png"/>
    <s v="ST2_blue-triangle.png"/>
    <s v="HT1_red-square.png"/>
    <s v="ST3_red-triangle.png"/>
    <m/>
    <m/>
  </r>
  <r>
    <s v="L02"/>
    <x v="0"/>
    <s v="CR73"/>
    <s v="L02_CR73_S03"/>
    <x v="5"/>
    <s v="ST3"/>
    <s v="Alex"/>
    <s v="A"/>
    <x v="4"/>
    <s v="HT1"/>
    <s v="Sam"/>
    <s v="B"/>
    <x v="2"/>
    <x v="0"/>
    <x v="1"/>
    <s v="ST1"/>
    <x v="1"/>
    <s v="ST2"/>
    <x v="4"/>
    <s v="HT2"/>
    <x v="5"/>
    <s v="HT3"/>
    <x v="26"/>
    <s v="AB"/>
    <s v="AB"/>
    <x v="0"/>
    <s v="Alex is making a salad for Sam"/>
    <s v="while a pot is boiling on the stove"/>
    <x v="2"/>
    <x v="0"/>
    <s v="square"/>
    <s v="they're standing in a red square"/>
    <s v="and it looks like dinner is almost ready"/>
    <s v="S03_Alex_Sam"/>
    <s v="they_red_square"/>
    <s v="S03_end"/>
    <x v="0"/>
    <x v="0"/>
    <x v="0"/>
    <x v="0"/>
    <x v="0"/>
    <s v="triangle"/>
    <x v="0"/>
    <s v="square"/>
    <x v="0"/>
    <s v="triangle"/>
    <x v="0"/>
    <s v="square"/>
    <s v="ST3_red-square.png"/>
    <s v="HT1_red-triangle.png"/>
    <s v="ST1_yellow-triangle.png"/>
    <s v="ST2_yellow-square.png"/>
    <s v="HT2_green-triangle.png"/>
    <s v="HT3_green-square.png"/>
    <m/>
    <m/>
  </r>
  <r>
    <s v="L02"/>
    <x v="0"/>
    <s v="CR74"/>
    <s v="L02_CR74_S03"/>
    <x v="5"/>
    <s v="ST3"/>
    <s v="Alex"/>
    <s v="A"/>
    <x v="4"/>
    <s v="HT1"/>
    <s v="Sam"/>
    <s v="B"/>
    <x v="2"/>
    <x v="0"/>
    <x v="1"/>
    <s v="ST1"/>
    <x v="1"/>
    <s v="ST2"/>
    <x v="4"/>
    <s v="HT2"/>
    <x v="5"/>
    <s v="HT3"/>
    <x v="26"/>
    <s v="AB"/>
    <s v="AB"/>
    <x v="1"/>
    <s v="Sam is making a salad for Alex"/>
    <s v="while a pot is boiling on the stove"/>
    <x v="2"/>
    <x v="1"/>
    <s v="triangle"/>
    <s v="they're standing in a yellow triangle"/>
    <s v="and it looks like dinner is almost ready"/>
    <s v="S03_Sam_Alex"/>
    <s v="they_yellow_triangle"/>
    <s v="S03_end"/>
    <x v="1"/>
    <x v="1"/>
    <x v="1"/>
    <x v="1"/>
    <x v="1"/>
    <s v="square"/>
    <x v="1"/>
    <s v="triangle"/>
    <x v="1"/>
    <s v="square"/>
    <x v="1"/>
    <s v="triangle"/>
    <s v="ST3_yellow-triangle.png"/>
    <s v="HT1_yellow-square.png"/>
    <s v="ST1_red-square.png"/>
    <s v="ST2_red-triangle.png"/>
    <s v="HT2_blue-square.png"/>
    <s v="HT3_blue-triangle.png"/>
    <m/>
    <m/>
  </r>
  <r>
    <s v="L02"/>
    <x v="0"/>
    <s v="CR75"/>
    <s v="L02_CR75_S04"/>
    <x v="5"/>
    <s v="ST3"/>
    <s v="Alex"/>
    <s v="A"/>
    <x v="4"/>
    <s v="HT1"/>
    <s v="Sam"/>
    <s v="B"/>
    <x v="2"/>
    <x v="0"/>
    <x v="1"/>
    <s v="ST1"/>
    <x v="1"/>
    <s v="ST2"/>
    <x v="4"/>
    <s v="HT2"/>
    <x v="5"/>
    <s v="HT3"/>
    <x v="27"/>
    <s v="AB"/>
    <s v="AB"/>
    <x v="0"/>
    <s v="Alex is walking over to Sam"/>
    <s v="and a broken radio is lying on the ground"/>
    <x v="2"/>
    <x v="2"/>
    <s v="square"/>
    <s v="they're standing in a green square"/>
    <s v="but it doesn't look like the radio can be fixed"/>
    <s v="S04_Alex_Sam"/>
    <s v="they_green_square"/>
    <s v="S04_end"/>
    <x v="2"/>
    <x v="0"/>
    <x v="2"/>
    <x v="0"/>
    <x v="2"/>
    <s v="triangle"/>
    <x v="2"/>
    <s v="square"/>
    <x v="2"/>
    <s v="triangle"/>
    <x v="2"/>
    <s v="square"/>
    <s v="ST3_green-square.png"/>
    <s v="HT1_green-triangle.png"/>
    <s v="ST1_blue-triangle.png"/>
    <s v="ST2_blue-square.png"/>
    <s v="HT2_red-triangle.png"/>
    <s v="HT3_red-square.png"/>
    <m/>
    <m/>
  </r>
  <r>
    <s v="L02"/>
    <x v="0"/>
    <s v="CR76"/>
    <s v="L02_CR76_S05"/>
    <x v="5"/>
    <s v="ST3"/>
    <s v="Alex"/>
    <s v="A"/>
    <x v="4"/>
    <s v="HT1"/>
    <s v="Sam"/>
    <s v="B"/>
    <x v="2"/>
    <x v="0"/>
    <x v="1"/>
    <s v="ST1"/>
    <x v="1"/>
    <s v="ST2"/>
    <x v="4"/>
    <s v="HT2"/>
    <x v="5"/>
    <s v="HT3"/>
    <x v="7"/>
    <s v="AB"/>
    <s v="AB"/>
    <x v="1"/>
    <s v="Sam is picking up Alex from school"/>
    <s v="as the bell is ringing"/>
    <x v="2"/>
    <x v="3"/>
    <s v="triangle"/>
    <s v="they're standing in a blue triangle"/>
    <s v="and the bell is very loud"/>
    <s v="S05_Sam_Alex"/>
    <s v="they_blue_triangle"/>
    <s v="S05_end"/>
    <x v="3"/>
    <x v="1"/>
    <x v="3"/>
    <x v="1"/>
    <x v="3"/>
    <s v="square"/>
    <x v="3"/>
    <s v="triangle"/>
    <x v="3"/>
    <s v="square"/>
    <x v="3"/>
    <s v="triangle"/>
    <s v="ST3_blue-triangle.png"/>
    <s v="HT1_blue-square.png"/>
    <s v="ST1_green-square.png"/>
    <s v="ST2_green-triangle.png"/>
    <s v="HT2_yellow-square.png"/>
    <s v="HT3_yellow-triangle.png"/>
    <m/>
    <m/>
  </r>
  <r>
    <s v="L02"/>
    <x v="0"/>
    <s v="CR77"/>
    <s v="L02_CR77_S13"/>
    <x v="5"/>
    <s v="ST3"/>
    <s v="Alex"/>
    <s v="A"/>
    <x v="5"/>
    <s v="HT2"/>
    <s v="Jordan"/>
    <s v="C"/>
    <x v="2"/>
    <x v="0"/>
    <x v="1"/>
    <s v="ST1"/>
    <x v="1"/>
    <s v="ST2"/>
    <x v="5"/>
    <s v="HT1"/>
    <x v="5"/>
    <s v="HT3"/>
    <x v="24"/>
    <s v="AC"/>
    <s v="AC"/>
    <x v="0"/>
    <s v="Alex is surfing at the beach with Jordan"/>
    <s v="and a crab is scuttling by"/>
    <x v="2"/>
    <x v="1"/>
    <s v="square"/>
    <s v="they're standing in a yellow square"/>
    <s v="and the waves keep getting bigger"/>
    <s v="S13_Alex_Jordan"/>
    <s v="they_yellow_square"/>
    <s v="S13_end"/>
    <x v="1"/>
    <x v="0"/>
    <x v="1"/>
    <x v="0"/>
    <x v="1"/>
    <s v="triangle"/>
    <x v="1"/>
    <s v="square"/>
    <x v="1"/>
    <s v="triangle"/>
    <x v="1"/>
    <s v="square"/>
    <s v="ST3_yellow-square.png"/>
    <s v="HT2_yellow-triangle.png"/>
    <s v="ST1_red-triangle.png"/>
    <s v="ST2_red-square.png"/>
    <s v="HT1_blue-triangle.png"/>
    <s v="HT3_blue-square.png"/>
    <m/>
    <m/>
  </r>
  <r>
    <s v="L02"/>
    <x v="0"/>
    <s v="CR78"/>
    <s v="L02_CR78_S13"/>
    <x v="5"/>
    <s v="ST3"/>
    <s v="Alex"/>
    <s v="A"/>
    <x v="5"/>
    <s v="HT2"/>
    <s v="Jordan"/>
    <s v="C"/>
    <x v="2"/>
    <x v="0"/>
    <x v="1"/>
    <s v="ST1"/>
    <x v="1"/>
    <s v="ST2"/>
    <x v="5"/>
    <s v="HT1"/>
    <x v="5"/>
    <s v="HT3"/>
    <x v="24"/>
    <s v="AC"/>
    <s v="AC"/>
    <x v="1"/>
    <s v="Jordan is surfing at the beach with Alex"/>
    <s v="and a crab is scuttling by"/>
    <x v="2"/>
    <x v="0"/>
    <s v="triangle"/>
    <s v="they're standing in a red triangle"/>
    <s v="and the waves keep getting bigger"/>
    <s v="S13_Jordan_Alex"/>
    <s v="they_red_triangle"/>
    <s v="S13_end"/>
    <x v="0"/>
    <x v="1"/>
    <x v="0"/>
    <x v="1"/>
    <x v="0"/>
    <s v="square"/>
    <x v="0"/>
    <s v="triangle"/>
    <x v="0"/>
    <s v="square"/>
    <x v="0"/>
    <s v="triangle"/>
    <s v="ST3_red-triangle.png"/>
    <s v="HT2_red-square.png"/>
    <s v="ST1_yellow-square.png"/>
    <s v="ST2_yellow-triangle.png"/>
    <s v="HT1_green-square.png"/>
    <s v="HT3_green-triangle.png"/>
    <m/>
    <m/>
  </r>
  <r>
    <s v="L02"/>
    <x v="0"/>
    <s v="CR79"/>
    <s v="L02_CR79_S14"/>
    <x v="5"/>
    <s v="ST3"/>
    <s v="Alex"/>
    <s v="A"/>
    <x v="5"/>
    <s v="HT2"/>
    <s v="Jordan"/>
    <s v="C"/>
    <x v="2"/>
    <x v="0"/>
    <x v="1"/>
    <s v="ST1"/>
    <x v="1"/>
    <s v="ST2"/>
    <x v="5"/>
    <s v="HT1"/>
    <x v="5"/>
    <s v="HT3"/>
    <x v="25"/>
    <s v="AC"/>
    <s v="AC"/>
    <x v="0"/>
    <s v="Alex is racing toward Jordan"/>
    <s v="while a house is burning down"/>
    <x v="2"/>
    <x v="3"/>
    <s v="square"/>
    <s v="they're standing in a blue square"/>
    <s v="and it sounds like the fire truck is coming"/>
    <s v="S14_Alex_Jordan"/>
    <s v="they_blue_square"/>
    <s v="S14_end"/>
    <x v="3"/>
    <x v="0"/>
    <x v="3"/>
    <x v="0"/>
    <x v="3"/>
    <s v="triangle"/>
    <x v="3"/>
    <s v="square"/>
    <x v="3"/>
    <s v="triangle"/>
    <x v="3"/>
    <s v="square"/>
    <s v="ST3_blue-square.png"/>
    <s v="HT2_blue-triangle.png"/>
    <s v="ST1_green-triangle.png"/>
    <s v="ST2_green-square.png"/>
    <s v="HT1_yellow-triangle.png"/>
    <s v="HT3_yellow-square.png"/>
    <m/>
    <m/>
  </r>
  <r>
    <s v="L02"/>
    <x v="0"/>
    <s v="CR80"/>
    <s v="L02_CR80_S15"/>
    <x v="5"/>
    <s v="ST3"/>
    <s v="Alex"/>
    <s v="A"/>
    <x v="5"/>
    <s v="HT2"/>
    <s v="Jordan"/>
    <s v="C"/>
    <x v="2"/>
    <x v="0"/>
    <x v="1"/>
    <s v="ST1"/>
    <x v="1"/>
    <s v="ST2"/>
    <x v="5"/>
    <s v="HT1"/>
    <x v="5"/>
    <s v="HT3"/>
    <x v="0"/>
    <s v="AC"/>
    <s v="AC"/>
    <x v="1"/>
    <s v="Jordan is looking at Alex"/>
    <s v="as the train whistle is blowing loudly"/>
    <x v="2"/>
    <x v="2"/>
    <s v="triangle"/>
    <s v="they're standing in a green triangle"/>
    <s v="but the whistle is too loud to hear anything"/>
    <s v="S15_Jordan_Alex"/>
    <s v="they_green_triangle"/>
    <s v="S15_end"/>
    <x v="2"/>
    <x v="1"/>
    <x v="2"/>
    <x v="1"/>
    <x v="2"/>
    <s v="square"/>
    <x v="2"/>
    <s v="triangle"/>
    <x v="2"/>
    <s v="square"/>
    <x v="2"/>
    <s v="triangle"/>
    <s v="ST3_green-triangle.png"/>
    <s v="HT2_green-square.png"/>
    <s v="ST1_blue-square.png"/>
    <s v="ST2_blue-triangle.png"/>
    <s v="HT1_red-square.png"/>
    <s v="HT3_red-triangle.png"/>
    <m/>
    <m/>
  </r>
  <r>
    <s v="L02"/>
    <x v="0"/>
    <s v="CR81"/>
    <s v="L02_CR81_S58"/>
    <x v="4"/>
    <s v="HT3"/>
    <s v="Jaime"/>
    <s v="F"/>
    <x v="0"/>
    <s v="ST1"/>
    <s v="Taylor"/>
    <s v="D"/>
    <x v="2"/>
    <x v="0"/>
    <x v="2"/>
    <s v="HT1"/>
    <x v="2"/>
    <s v="HT2"/>
    <x v="0"/>
    <s v="ST2"/>
    <x v="4"/>
    <s v="ST3"/>
    <x v="58"/>
    <s v="FD"/>
    <s v="DF"/>
    <x v="0"/>
    <s v="Taylor is telling a joke to Jaime"/>
    <s v="while the party is getting started"/>
    <x v="2"/>
    <x v="0"/>
    <s v="square"/>
    <s v="they're standing in a red square"/>
    <s v="and everyone is laughing at how funny it is"/>
    <s v="S58_Jaime_Taylor"/>
    <s v="they_red_square"/>
    <s v="S58_end"/>
    <x v="0"/>
    <x v="0"/>
    <x v="0"/>
    <x v="0"/>
    <x v="0"/>
    <s v="triangle"/>
    <x v="0"/>
    <s v="square"/>
    <x v="0"/>
    <s v="triangle"/>
    <x v="0"/>
    <s v="square"/>
    <s v="HT3_red-square.png"/>
    <s v="ST1_red-triangle.png"/>
    <s v="HT1_yellow-triangle.png"/>
    <s v="HT2_yellow-square.png"/>
    <s v="ST2_green-triangle.png"/>
    <s v="ST3_green-square.png"/>
    <m/>
    <m/>
  </r>
  <r>
    <s v="L02"/>
    <x v="0"/>
    <s v="CR82"/>
    <s v="L02_CR82_S58"/>
    <x v="4"/>
    <s v="HT3"/>
    <s v="Jaime"/>
    <s v="F"/>
    <x v="0"/>
    <s v="ST1"/>
    <s v="Taylor"/>
    <s v="D"/>
    <x v="2"/>
    <x v="0"/>
    <x v="2"/>
    <s v="HT1"/>
    <x v="2"/>
    <s v="HT2"/>
    <x v="0"/>
    <s v="ST2"/>
    <x v="4"/>
    <s v="ST3"/>
    <x v="58"/>
    <s v="FD"/>
    <s v="DF"/>
    <x v="1"/>
    <s v="Jaime is telling a joke to Taylor"/>
    <s v="while the party is getting started"/>
    <x v="2"/>
    <x v="1"/>
    <s v="triangle"/>
    <s v="they're standing in a yellow triangle"/>
    <s v="and everyone is laughing at how funny it is"/>
    <s v="S58_Taylor_Jaime"/>
    <s v="they_yellow_triangle"/>
    <s v="S58_end"/>
    <x v="1"/>
    <x v="1"/>
    <x v="1"/>
    <x v="1"/>
    <x v="1"/>
    <s v="square"/>
    <x v="1"/>
    <s v="triangle"/>
    <x v="1"/>
    <s v="square"/>
    <x v="1"/>
    <s v="triangle"/>
    <s v="HT3_yellow-triangle.png"/>
    <s v="ST1_yellow-square.png"/>
    <s v="HT1_red-square.png"/>
    <s v="HT2_red-triangle.png"/>
    <s v="ST2_blue-square.png"/>
    <s v="ST3_blue-triangle.png"/>
    <m/>
    <m/>
  </r>
  <r>
    <s v="L02"/>
    <x v="0"/>
    <s v="CR83"/>
    <s v="L02_CR83_S59"/>
    <x v="4"/>
    <s v="HT3"/>
    <s v="Jaime"/>
    <s v="F"/>
    <x v="0"/>
    <s v="ST1"/>
    <s v="Taylor"/>
    <s v="D"/>
    <x v="2"/>
    <x v="0"/>
    <x v="2"/>
    <s v="HT1"/>
    <x v="2"/>
    <s v="HT2"/>
    <x v="0"/>
    <s v="ST2"/>
    <x v="4"/>
    <s v="ST3"/>
    <x v="59"/>
    <s v="FD"/>
    <s v="DF"/>
    <x v="0"/>
    <s v="Taylor is taking notes for Jaime"/>
    <s v="under the fluorescent lights"/>
    <x v="2"/>
    <x v="2"/>
    <s v="square"/>
    <s v="they're standing in a green square"/>
    <s v="and it looks like the meeting is almost finished"/>
    <s v="S59_Jaime_Taylor"/>
    <s v="they_green_square"/>
    <s v="S59_end"/>
    <x v="2"/>
    <x v="0"/>
    <x v="2"/>
    <x v="0"/>
    <x v="2"/>
    <s v="triangle"/>
    <x v="2"/>
    <s v="square"/>
    <x v="2"/>
    <s v="triangle"/>
    <x v="2"/>
    <s v="square"/>
    <s v="HT3_green-square.png"/>
    <s v="ST1_green-triangle.png"/>
    <s v="HT1_blue-triangle.png"/>
    <s v="HT2_blue-square.png"/>
    <s v="ST2_red-triangle.png"/>
    <s v="ST3_red-square.png"/>
    <m/>
    <m/>
  </r>
  <r>
    <s v="L02"/>
    <x v="0"/>
    <s v="CR84"/>
    <s v="L02_CR84_S60"/>
    <x v="4"/>
    <s v="HT3"/>
    <s v="Jaime"/>
    <s v="F"/>
    <x v="0"/>
    <s v="ST1"/>
    <s v="Taylor"/>
    <s v="D"/>
    <x v="2"/>
    <x v="0"/>
    <x v="2"/>
    <s v="HT1"/>
    <x v="2"/>
    <s v="HT2"/>
    <x v="0"/>
    <s v="ST2"/>
    <x v="4"/>
    <s v="ST3"/>
    <x v="41"/>
    <s v="FD"/>
    <s v="DF"/>
    <x v="1"/>
    <s v="Jaime is hiking along the trail with Taylor"/>
    <s v="and the leaves are starting to turn"/>
    <x v="2"/>
    <x v="3"/>
    <s v="triangle"/>
    <s v="they're standing in a blue triangle"/>
    <s v="and the top of the mountain isn't much further"/>
    <s v="S60_Taylor_Jaime"/>
    <s v="they_blue_triangle"/>
    <s v="S60_end"/>
    <x v="3"/>
    <x v="1"/>
    <x v="3"/>
    <x v="1"/>
    <x v="3"/>
    <s v="square"/>
    <x v="3"/>
    <s v="triangle"/>
    <x v="3"/>
    <s v="square"/>
    <x v="3"/>
    <s v="triangle"/>
    <s v="HT3_blue-triangle.png"/>
    <s v="ST1_blue-square.png"/>
    <s v="HT1_green-square.png"/>
    <s v="HT2_green-triangle.png"/>
    <s v="ST2_yellow-square.png"/>
    <s v="ST3_yellow-triangle.png"/>
    <m/>
    <m/>
  </r>
  <r>
    <s v="L02"/>
    <x v="0"/>
    <s v="CR85"/>
    <s v="L02_CR85_S55"/>
    <x v="4"/>
    <s v="HT3"/>
    <s v="Jaime"/>
    <s v="F"/>
    <x v="1"/>
    <s v="ST2"/>
    <s v="Casey"/>
    <s v="E"/>
    <x v="2"/>
    <x v="0"/>
    <x v="2"/>
    <s v="HT1"/>
    <x v="2"/>
    <s v="HT2"/>
    <x v="1"/>
    <s v="ST1"/>
    <x v="4"/>
    <s v="ST3"/>
    <x v="38"/>
    <s v="FE"/>
    <s v="EF"/>
    <x v="0"/>
    <s v="Casey is holding a spot for Jaime"/>
    <s v="because the line is moving slowly"/>
    <x v="2"/>
    <x v="1"/>
    <s v="square"/>
    <s v="they're standing in a yellow square"/>
    <s v="and the day keeps getting hotter"/>
    <s v="S55_Jaime_Casey"/>
    <s v="they_yellow_square"/>
    <s v="S55_end"/>
    <x v="1"/>
    <x v="0"/>
    <x v="1"/>
    <x v="0"/>
    <x v="1"/>
    <s v="triangle"/>
    <x v="1"/>
    <s v="square"/>
    <x v="1"/>
    <s v="triangle"/>
    <x v="1"/>
    <s v="square"/>
    <s v="HT3_yellow-square.png"/>
    <s v="ST2_yellow-triangle.png"/>
    <s v="HT1_red-triangle.png"/>
    <s v="HT2_red-square.png"/>
    <s v="ST1_blue-triangle.png"/>
    <s v="ST3_blue-square.png"/>
    <m/>
    <m/>
  </r>
  <r>
    <s v="L02"/>
    <x v="0"/>
    <s v="CR86"/>
    <s v="L02_CR86_S51"/>
    <x v="4"/>
    <s v="HT3"/>
    <s v="Jaime"/>
    <s v="F"/>
    <x v="1"/>
    <s v="ST2"/>
    <s v="Casey"/>
    <s v="E"/>
    <x v="2"/>
    <x v="0"/>
    <x v="2"/>
    <s v="HT1"/>
    <x v="2"/>
    <s v="HT2"/>
    <x v="1"/>
    <s v="ST1"/>
    <x v="4"/>
    <s v="ST3"/>
    <x v="39"/>
    <s v="FE"/>
    <s v="EF"/>
    <x v="1"/>
    <s v="Jaime is starting a video call with Casey"/>
    <s v="but the connection is kind of slow"/>
    <x v="2"/>
    <x v="0"/>
    <s v="triangle"/>
    <s v="they're standing in a red triangle"/>
    <s v="and it's great to see each other "/>
    <s v="S51_Casey_Jaime"/>
    <s v="they_red_triangle"/>
    <s v="S51_end"/>
    <x v="0"/>
    <x v="1"/>
    <x v="0"/>
    <x v="1"/>
    <x v="0"/>
    <s v="square"/>
    <x v="0"/>
    <s v="triangle"/>
    <x v="0"/>
    <s v="square"/>
    <x v="0"/>
    <s v="triangle"/>
    <s v="HT3_red-triangle.png"/>
    <s v="ST2_red-square.png"/>
    <s v="HT1_yellow-square.png"/>
    <s v="HT2_yellow-triangle.png"/>
    <s v="ST1_green-square.png"/>
    <s v="ST3_green-triangle.png"/>
    <m/>
    <m/>
  </r>
  <r>
    <s v="L02"/>
    <x v="0"/>
    <s v="CR87"/>
    <s v="L02_CR87_S52"/>
    <x v="4"/>
    <s v="HT3"/>
    <s v="Jaime"/>
    <s v="F"/>
    <x v="1"/>
    <s v="ST2"/>
    <s v="Casey"/>
    <s v="E"/>
    <x v="2"/>
    <x v="0"/>
    <x v="2"/>
    <s v="HT1"/>
    <x v="2"/>
    <s v="HT2"/>
    <x v="1"/>
    <s v="ST1"/>
    <x v="4"/>
    <s v="ST3"/>
    <x v="40"/>
    <s v="FE"/>
    <s v="EF"/>
    <x v="0"/>
    <s v="Casey is passing a blanket to Jaime"/>
    <s v="because the room is cold"/>
    <x v="2"/>
    <x v="3"/>
    <s v="square"/>
    <s v="they're standing in a blue square"/>
    <s v="and everyone is comfortable now"/>
    <s v="S52_Jaime_Casey"/>
    <s v="they_blue_square"/>
    <s v="S52_end"/>
    <x v="3"/>
    <x v="0"/>
    <x v="3"/>
    <x v="0"/>
    <x v="3"/>
    <s v="triangle"/>
    <x v="3"/>
    <s v="square"/>
    <x v="3"/>
    <s v="triangle"/>
    <x v="3"/>
    <s v="square"/>
    <s v="HT3_blue-square.png"/>
    <s v="ST2_blue-triangle.png"/>
    <s v="HT1_green-triangle.png"/>
    <s v="HT2_green-square.png"/>
    <s v="ST1_yellow-triangle.png"/>
    <s v="ST3_yellow-square.png"/>
    <m/>
    <m/>
  </r>
  <r>
    <s v="L02"/>
    <x v="0"/>
    <s v="CR88"/>
    <s v="L02_CR88_S52"/>
    <x v="4"/>
    <s v="HT3"/>
    <s v="Jaime"/>
    <s v="F"/>
    <x v="1"/>
    <s v="ST2"/>
    <s v="Casey"/>
    <s v="E"/>
    <x v="2"/>
    <x v="0"/>
    <x v="2"/>
    <s v="HT1"/>
    <x v="2"/>
    <s v="HT2"/>
    <x v="1"/>
    <s v="ST1"/>
    <x v="4"/>
    <s v="ST3"/>
    <x v="40"/>
    <s v="FE"/>
    <s v="EF"/>
    <x v="1"/>
    <s v="Jaime is passing a blanket to Casey"/>
    <s v="because the room is cold"/>
    <x v="2"/>
    <x v="2"/>
    <s v="triangle"/>
    <s v="they're standing in a green triangle"/>
    <s v="and everyone is comfortable now"/>
    <s v="S52_Casey_Jaime"/>
    <s v="they_green_triangle"/>
    <s v="S52_end"/>
    <x v="2"/>
    <x v="1"/>
    <x v="2"/>
    <x v="1"/>
    <x v="2"/>
    <s v="square"/>
    <x v="2"/>
    <s v="triangle"/>
    <x v="2"/>
    <s v="square"/>
    <x v="2"/>
    <s v="triangle"/>
    <s v="HT3_green-triangle.png"/>
    <s v="ST2_green-square.png"/>
    <s v="HT1_blue-square.png"/>
    <s v="HT2_blue-triangle.png"/>
    <s v="ST1_red-square.png"/>
    <s v="ST3_red-triangle.png"/>
    <m/>
    <m/>
  </r>
  <r>
    <s v="L02"/>
    <x v="0"/>
    <s v="CR89"/>
    <s v="L02_CR89_S18"/>
    <x v="5"/>
    <s v="ST3"/>
    <s v="Alex"/>
    <s v="A"/>
    <x v="0"/>
    <s v="ST1"/>
    <s v="Taylor"/>
    <s v="D"/>
    <x v="2"/>
    <x v="1"/>
    <x v="2"/>
    <s v="HT1"/>
    <x v="2"/>
    <s v="HT2"/>
    <x v="0"/>
    <s v="ST2"/>
    <x v="5"/>
    <s v="HT3"/>
    <x v="28"/>
    <s v="AD"/>
    <s v="AD"/>
    <x v="0"/>
    <s v="Alex is rollerblading towards Taylor"/>
    <s v="while several birds fly overhead"/>
    <x v="2"/>
    <x v="0"/>
    <s v="square"/>
    <s v="they're standing in a red square"/>
    <s v="but it looks very easy to fall down"/>
    <s v="S18_Alex_Taylor"/>
    <s v="they_red_square"/>
    <s v="S18_end"/>
    <x v="0"/>
    <x v="0"/>
    <x v="0"/>
    <x v="0"/>
    <x v="0"/>
    <s v="triangle"/>
    <x v="0"/>
    <s v="square"/>
    <x v="0"/>
    <s v="triangle"/>
    <x v="0"/>
    <s v="square"/>
    <s v="ST3_red-square.png"/>
    <s v="ST1_red-triangle.png"/>
    <s v="HT1_yellow-triangle.png"/>
    <s v="HT2_yellow-square.png"/>
    <s v="ST2_green-triangle.png"/>
    <s v="HT3_green-square.png"/>
    <m/>
    <m/>
  </r>
  <r>
    <s v="L02"/>
    <x v="0"/>
    <s v="CR90"/>
    <s v="L02_CR90_S18"/>
    <x v="5"/>
    <s v="ST3"/>
    <s v="Alex"/>
    <s v="A"/>
    <x v="0"/>
    <s v="ST1"/>
    <s v="Taylor"/>
    <s v="D"/>
    <x v="2"/>
    <x v="1"/>
    <x v="2"/>
    <s v="HT1"/>
    <x v="2"/>
    <s v="HT2"/>
    <x v="0"/>
    <s v="ST2"/>
    <x v="5"/>
    <s v="HT3"/>
    <x v="28"/>
    <s v="AD"/>
    <s v="AD"/>
    <x v="1"/>
    <s v="Taylor is rollerblading towards Alex"/>
    <s v="while several birds fly overhead"/>
    <x v="2"/>
    <x v="1"/>
    <s v="triangle"/>
    <s v="they're standing in a yellow triangle"/>
    <s v="but it looks very easy to fall down"/>
    <s v="S18_Taylor_Alex"/>
    <s v="they_yellow_triangle"/>
    <s v="S18_end"/>
    <x v="1"/>
    <x v="1"/>
    <x v="1"/>
    <x v="1"/>
    <x v="1"/>
    <s v="square"/>
    <x v="1"/>
    <s v="triangle"/>
    <x v="1"/>
    <s v="square"/>
    <x v="1"/>
    <s v="triangle"/>
    <s v="ST3_yellow-triangle.png"/>
    <s v="ST1_yellow-square.png"/>
    <s v="HT1_red-square.png"/>
    <s v="HT2_red-triangle.png"/>
    <s v="ST2_blue-square.png"/>
    <s v="HT3_blue-triangle.png"/>
    <m/>
    <m/>
  </r>
  <r>
    <s v="L02"/>
    <x v="0"/>
    <s v="CR91"/>
    <s v="L02_CR91_S20"/>
    <x v="5"/>
    <s v="ST3"/>
    <s v="Alex"/>
    <s v="A"/>
    <x v="0"/>
    <s v="ST1"/>
    <s v="Taylor"/>
    <s v="D"/>
    <x v="2"/>
    <x v="1"/>
    <x v="2"/>
    <s v="HT1"/>
    <x v="2"/>
    <s v="HT2"/>
    <x v="0"/>
    <s v="ST2"/>
    <x v="5"/>
    <s v="HT3"/>
    <x v="4"/>
    <s v="AD"/>
    <s v="AD"/>
    <x v="0"/>
    <s v="Alex is shouting at Taylor"/>
    <s v="while a shooting star streaks across the sky"/>
    <x v="2"/>
    <x v="2"/>
    <s v="square"/>
    <s v="they're standing in a green square"/>
    <s v="but it looks like an argument has started"/>
    <s v="S20_Alex_Taylor"/>
    <s v="they_green_square"/>
    <s v="S20_end"/>
    <x v="2"/>
    <x v="0"/>
    <x v="2"/>
    <x v="0"/>
    <x v="2"/>
    <s v="triangle"/>
    <x v="2"/>
    <s v="square"/>
    <x v="2"/>
    <s v="triangle"/>
    <x v="2"/>
    <s v="square"/>
    <s v="ST3_green-square.png"/>
    <s v="ST1_green-triangle.png"/>
    <s v="HT1_blue-triangle.png"/>
    <s v="HT2_blue-square.png"/>
    <s v="ST2_red-triangle.png"/>
    <s v="HT3_red-square.png"/>
    <m/>
    <m/>
  </r>
  <r>
    <s v="L02"/>
    <x v="0"/>
    <s v="CR92"/>
    <s v="L02_CR92_S19"/>
    <x v="5"/>
    <s v="ST3"/>
    <s v="Alex"/>
    <s v="A"/>
    <x v="0"/>
    <s v="ST1"/>
    <s v="Taylor"/>
    <s v="D"/>
    <x v="2"/>
    <x v="1"/>
    <x v="2"/>
    <s v="HT1"/>
    <x v="2"/>
    <s v="HT2"/>
    <x v="0"/>
    <s v="ST2"/>
    <x v="5"/>
    <s v="HT3"/>
    <x v="29"/>
    <s v="AD"/>
    <s v="AD"/>
    <x v="1"/>
    <s v="Taylor is trying to teach some algebra to Alex"/>
    <s v="as the clock reads three"/>
    <x v="2"/>
    <x v="3"/>
    <s v="triangle"/>
    <s v="they're standing in a blue triangle"/>
    <s v="and it appears that the lecture is about to end"/>
    <s v="S19_Taylor_Alex"/>
    <s v="they_blue_triangle"/>
    <s v="S19_end"/>
    <x v="3"/>
    <x v="1"/>
    <x v="3"/>
    <x v="1"/>
    <x v="3"/>
    <s v="square"/>
    <x v="3"/>
    <s v="triangle"/>
    <x v="3"/>
    <s v="square"/>
    <x v="3"/>
    <s v="triangle"/>
    <s v="ST3_blue-triangle.png"/>
    <s v="ST1_blue-square.png"/>
    <s v="HT1_green-square.png"/>
    <s v="HT2_green-triangle.png"/>
    <s v="ST2_yellow-square.png"/>
    <s v="HT3_yellow-triangle.png"/>
    <m/>
    <m/>
  </r>
  <r>
    <s v="L02"/>
    <x v="0"/>
    <s v="CR93"/>
    <s v="L02_CR93_S21"/>
    <x v="5"/>
    <s v="ST3"/>
    <s v="Alex"/>
    <s v="A"/>
    <x v="1"/>
    <s v="ST2"/>
    <s v="Casey"/>
    <s v="E"/>
    <x v="2"/>
    <x v="1"/>
    <x v="2"/>
    <s v="HT1"/>
    <x v="2"/>
    <s v="HT2"/>
    <x v="1"/>
    <s v="ST1"/>
    <x v="5"/>
    <s v="HT3"/>
    <x v="12"/>
    <s v="AE"/>
    <s v="AE"/>
    <x v="0"/>
    <s v="Alex is carrying a cake to Casey"/>
    <s v="as the refridgerator starts to hum"/>
    <x v="2"/>
    <x v="1"/>
    <s v="square"/>
    <s v="they're standing in a yellow square"/>
    <s v="and it looks like the cake is fresh out of the oven"/>
    <s v="S21_Alex_Casey"/>
    <s v="they_yellow_square"/>
    <s v="S21_end"/>
    <x v="1"/>
    <x v="0"/>
    <x v="1"/>
    <x v="0"/>
    <x v="1"/>
    <s v="triangle"/>
    <x v="1"/>
    <s v="square"/>
    <x v="1"/>
    <s v="triangle"/>
    <x v="1"/>
    <s v="square"/>
    <s v="ST3_yellow-square.png"/>
    <s v="ST2_yellow-triangle.png"/>
    <s v="HT1_red-triangle.png"/>
    <s v="HT2_red-square.png"/>
    <s v="ST1_blue-triangle.png"/>
    <s v="HT3_blue-square.png"/>
    <m/>
    <m/>
  </r>
  <r>
    <s v="L02"/>
    <x v="0"/>
    <s v="CR94"/>
    <s v="L02_CR94_S21"/>
    <x v="5"/>
    <s v="ST3"/>
    <s v="Alex"/>
    <s v="A"/>
    <x v="1"/>
    <s v="ST2"/>
    <s v="Casey"/>
    <s v="E"/>
    <x v="2"/>
    <x v="1"/>
    <x v="2"/>
    <s v="HT1"/>
    <x v="2"/>
    <s v="HT2"/>
    <x v="1"/>
    <s v="ST1"/>
    <x v="5"/>
    <s v="HT3"/>
    <x v="12"/>
    <s v="AE"/>
    <s v="AE"/>
    <x v="1"/>
    <s v="Casey is carrying a cake to Alex"/>
    <s v="as the refridgerator starts to hum"/>
    <x v="2"/>
    <x v="0"/>
    <s v="triangle"/>
    <s v="they're standing in a red triangle"/>
    <s v="and it looks like the cake is fresh out of the oven"/>
    <s v="S21_Casey_Alex"/>
    <s v="they_red_triangle"/>
    <s v="S21_end"/>
    <x v="0"/>
    <x v="1"/>
    <x v="0"/>
    <x v="1"/>
    <x v="0"/>
    <s v="square"/>
    <x v="0"/>
    <s v="triangle"/>
    <x v="0"/>
    <s v="square"/>
    <x v="0"/>
    <s v="triangle"/>
    <s v="ST3_red-triangle.png"/>
    <s v="ST2_red-square.png"/>
    <s v="HT1_yellow-square.png"/>
    <s v="HT2_yellow-triangle.png"/>
    <s v="ST1_green-square.png"/>
    <s v="HT3_green-triangle.png"/>
    <m/>
    <m/>
  </r>
  <r>
    <s v="L02"/>
    <x v="0"/>
    <s v="CR95"/>
    <s v="L02_CR95_S25"/>
    <x v="5"/>
    <s v="ST3"/>
    <s v="Alex"/>
    <s v="A"/>
    <x v="1"/>
    <s v="ST2"/>
    <s v="Casey"/>
    <s v="E"/>
    <x v="2"/>
    <x v="1"/>
    <x v="2"/>
    <s v="HT1"/>
    <x v="2"/>
    <s v="HT2"/>
    <x v="1"/>
    <s v="ST1"/>
    <x v="5"/>
    <s v="HT3"/>
    <x v="13"/>
    <s v="AE"/>
    <s v="AE"/>
    <x v="0"/>
    <s v="Alex is dancing with Casey"/>
    <s v="while a pinata is hanging overhead"/>
    <x v="2"/>
    <x v="3"/>
    <s v="square"/>
    <s v="they're standing in a blue square"/>
    <s v="and everyone at the party is having fun"/>
    <s v="S25_Alex_Casey"/>
    <s v="they_blue_square"/>
    <s v="S25_end"/>
    <x v="3"/>
    <x v="0"/>
    <x v="3"/>
    <x v="0"/>
    <x v="3"/>
    <s v="triangle"/>
    <x v="3"/>
    <s v="square"/>
    <x v="3"/>
    <s v="triangle"/>
    <x v="3"/>
    <s v="square"/>
    <s v="ST3_blue-square.png"/>
    <s v="ST2_blue-triangle.png"/>
    <s v="HT1_green-triangle.png"/>
    <s v="HT2_green-square.png"/>
    <s v="ST1_yellow-triangle.png"/>
    <s v="HT3_yellow-square.png"/>
    <m/>
    <m/>
  </r>
  <r>
    <s v="L02"/>
    <x v="0"/>
    <s v="CR96"/>
    <s v="L02_CR96_S22"/>
    <x v="5"/>
    <s v="ST3"/>
    <s v="Alex"/>
    <s v="A"/>
    <x v="1"/>
    <s v="ST2"/>
    <s v="Casey"/>
    <s v="E"/>
    <x v="2"/>
    <x v="1"/>
    <x v="2"/>
    <s v="HT1"/>
    <x v="2"/>
    <s v="HT2"/>
    <x v="1"/>
    <s v="ST1"/>
    <x v="5"/>
    <s v="HT3"/>
    <x v="14"/>
    <s v="AE"/>
    <s v="AE"/>
    <x v="1"/>
    <s v="Casey is filming a video for Alex"/>
    <s v="as clouds start to cover up the sun"/>
    <x v="2"/>
    <x v="2"/>
    <s v="triangle"/>
    <s v="they're standing in a green triangle"/>
    <s v="but it looks like it might start to rain soon"/>
    <s v="S22_Casey_Alex"/>
    <s v="they_green_triangle"/>
    <s v="S22_end"/>
    <x v="2"/>
    <x v="1"/>
    <x v="2"/>
    <x v="1"/>
    <x v="2"/>
    <s v="square"/>
    <x v="2"/>
    <s v="triangle"/>
    <x v="2"/>
    <s v="square"/>
    <x v="2"/>
    <s v="triangle"/>
    <s v="ST3_green-triangle.png"/>
    <s v="ST2_green-square.png"/>
    <s v="HT1_blue-square.png"/>
    <s v="HT2_blue-triangle.png"/>
    <s v="ST1_red-square.png"/>
    <s v="HT3_red-triangle.png"/>
    <m/>
    <m/>
  </r>
  <r>
    <s v="L02"/>
    <x v="1"/>
    <s v="FD01"/>
    <s v="L02_FD01_S47"/>
    <x v="0"/>
    <s v="HT1"/>
    <s v="Sam"/>
    <s v="B"/>
    <x v="2"/>
    <s v="HT3"/>
    <s v="Jaime"/>
    <s v="F"/>
    <x v="1"/>
    <x v="1"/>
    <x v="3"/>
    <s v="HT2"/>
    <x v="3"/>
    <s v="ST1"/>
    <x v="0"/>
    <s v="ST2"/>
    <x v="4"/>
    <s v="ST3"/>
    <x v="23"/>
    <s v="BF"/>
    <s v="BF"/>
    <x v="0"/>
    <s v="Sam is driving away from Jaime"/>
    <s v="while the sun is starting to set"/>
    <x v="0"/>
    <x v="1"/>
    <s v="triangle"/>
    <s v="he's standing in a yellow triangle"/>
    <s v="and it looks like it's a long drive home"/>
    <s v="S47_Sam_Jaime"/>
    <s v="he_yellow_triangle"/>
    <s v="S47_end"/>
    <x v="3"/>
    <x v="0"/>
    <x v="3"/>
    <x v="0"/>
    <x v="1"/>
    <s v="square"/>
    <x v="1"/>
    <s v="triangle"/>
    <x v="0"/>
    <s v="square"/>
    <x v="0"/>
    <s v="triangle"/>
    <s v="HT1_blue-square.png"/>
    <s v="HT3_blue-triangle.png"/>
    <s v="HT2_red-square.png"/>
    <s v="ST1_red-triangle.png"/>
    <s v="ST2_green-square.png"/>
    <s v="ST3_green-triangle.png"/>
    <m/>
    <m/>
  </r>
  <r>
    <s v="L02"/>
    <x v="1"/>
    <s v="FD02"/>
    <s v="L02_FD02_S01"/>
    <x v="0"/>
    <s v="HT1"/>
    <s v="Sam"/>
    <s v="B"/>
    <x v="3"/>
    <s v="ST3"/>
    <s v="Alex"/>
    <s v="A"/>
    <x v="1"/>
    <x v="0"/>
    <x v="3"/>
    <s v="HT2"/>
    <x v="3"/>
    <s v="ST1"/>
    <x v="0"/>
    <s v="ST2"/>
    <x v="5"/>
    <s v="HT3"/>
    <x v="6"/>
    <s v="BA"/>
    <s v="AB"/>
    <x v="1"/>
    <s v="Sam is painting a portrait of Alex"/>
    <s v="and some paint is spilling on the floor"/>
    <x v="0"/>
    <x v="0"/>
    <s v="square"/>
    <s v="he's standing in a red square"/>
    <s v="and the painting looks amazing"/>
    <s v="S01_Alex_Sam"/>
    <s v="he_red_square"/>
    <s v="S01_end"/>
    <x v="2"/>
    <x v="1"/>
    <x v="2"/>
    <x v="1"/>
    <x v="0"/>
    <s v="triangle"/>
    <x v="0"/>
    <s v="square"/>
    <x v="1"/>
    <s v="triangle"/>
    <x v="1"/>
    <s v="square"/>
    <s v="HT1_green-triangle.png"/>
    <s v="ST3_green-square.png"/>
    <s v="HT2_yellow-triangle.png"/>
    <s v="ST1_yellow-square.png"/>
    <s v="ST2_blue-triangle.png"/>
    <s v="HT3_blue-square.png"/>
    <m/>
    <m/>
  </r>
  <r>
    <s v="L02"/>
    <x v="1"/>
    <s v="FD03"/>
    <s v="L02_FD03_S09"/>
    <x v="1"/>
    <s v="HT2"/>
    <s v="Jordan"/>
    <s v="C"/>
    <x v="0"/>
    <s v="ST1"/>
    <s v="Taylor"/>
    <s v="D"/>
    <x v="0"/>
    <x v="0"/>
    <x v="2"/>
    <s v="HT1"/>
    <x v="1"/>
    <s v="ST2"/>
    <x v="3"/>
    <s v="HT3"/>
    <x v="4"/>
    <s v="ST3"/>
    <x v="49"/>
    <s v="CD"/>
    <s v="CD"/>
    <x v="0"/>
    <s v="Jordan is playing golf with Taylor"/>
    <s v="as the sun is shining overhead"/>
    <x v="0"/>
    <x v="3"/>
    <s v="triangle"/>
    <s v="he's standing in a blue triangle"/>
    <s v="and the grass is very green"/>
    <s v="S09_Jordan_Taylor"/>
    <s v="he_blue_triangle"/>
    <s v="S09_end"/>
    <x v="2"/>
    <x v="0"/>
    <x v="2"/>
    <x v="0"/>
    <x v="1"/>
    <s v="square"/>
    <x v="1"/>
    <s v="triangle"/>
    <x v="3"/>
    <s v="square"/>
    <x v="3"/>
    <s v="triangle"/>
    <s v="HT2_green-square.png"/>
    <s v="ST1_green-triangle.png"/>
    <s v="HT1_red-square.png"/>
    <s v="ST2_red-triangle.png"/>
    <s v="HT3_yellow-square.png"/>
    <s v="ST3_yellow-triangle.png"/>
    <m/>
    <m/>
  </r>
  <r>
    <s v="L02"/>
    <x v="1"/>
    <s v="FD04"/>
    <s v="L02_FD04_S12"/>
    <x v="1"/>
    <s v="HT2"/>
    <s v="Jordan"/>
    <s v="C"/>
    <x v="3"/>
    <s v="ST3"/>
    <s v="Alex"/>
    <s v="A"/>
    <x v="1"/>
    <x v="0"/>
    <x v="2"/>
    <s v="HT1"/>
    <x v="3"/>
    <s v="ST1"/>
    <x v="0"/>
    <s v="ST2"/>
    <x v="5"/>
    <s v="HT3"/>
    <x v="2"/>
    <s v="CA"/>
    <s v="AC"/>
    <x v="1"/>
    <s v="Jordan is showing a happy birthday sign to Alex"/>
    <s v="while some balloons are floating up to the ceiling "/>
    <x v="0"/>
    <x v="2"/>
    <s v="square"/>
    <s v="he's standing in a green square"/>
    <s v="and it looks like the party is starting"/>
    <s v="S12_Alex_Jordan"/>
    <s v="he_green_square"/>
    <s v="S12_end"/>
    <x v="3"/>
    <x v="1"/>
    <x v="3"/>
    <x v="1"/>
    <x v="1"/>
    <s v="triangle"/>
    <x v="1"/>
    <s v="square"/>
    <x v="3"/>
    <s v="triangle"/>
    <x v="3"/>
    <s v="square"/>
    <s v="HT2_blue-triangle.png"/>
    <s v="ST3_blue-square.png"/>
    <s v="HT1_red-triangle.png"/>
    <s v="ST1_red-square.png"/>
    <s v="ST2_yellow-triangle.png"/>
    <s v="HT3_yellow-square.png"/>
    <m/>
    <m/>
  </r>
  <r>
    <s v="L02"/>
    <x v="1"/>
    <s v="FD05"/>
    <s v="L02_FD05_S57"/>
    <x v="2"/>
    <s v="ST1"/>
    <s v="Taylor"/>
    <s v="D"/>
    <x v="2"/>
    <s v="HT3"/>
    <s v="Jaime"/>
    <s v="F"/>
    <x v="1"/>
    <x v="0"/>
    <x v="2"/>
    <s v="HT1"/>
    <x v="2"/>
    <s v="HT2"/>
    <x v="0"/>
    <s v="ST2"/>
    <x v="4"/>
    <s v="ST3"/>
    <x v="43"/>
    <s v="DF"/>
    <s v="DF"/>
    <x v="0"/>
    <s v="Taylor is giving directions to Jaime"/>
    <s v="and the traffic is starting to clear"/>
    <x v="1"/>
    <x v="3"/>
    <s v="triangle"/>
    <s v="she's standing in a blue triangle"/>
    <s v="and it looks like the rest of the trip will be easy"/>
    <s v="S57_Taylor_Jaime"/>
    <s v="she_blue_triangle"/>
    <s v="S57_end"/>
    <x v="0"/>
    <x v="0"/>
    <x v="0"/>
    <x v="0"/>
    <x v="0"/>
    <s v="square"/>
    <x v="0"/>
    <s v="triangle"/>
    <x v="0"/>
    <s v="square"/>
    <x v="0"/>
    <s v="triangle"/>
    <s v="ST1_red-square.png"/>
    <s v="HT3_red-triangle.png"/>
    <s v="HT1_yellow-square.png"/>
    <s v="HT2_yellow-triangle.png"/>
    <s v="ST2_green-square.png"/>
    <s v="ST3_green-triangle.png"/>
    <m/>
    <m/>
  </r>
  <r>
    <s v="L02"/>
    <x v="1"/>
    <s v="FD06"/>
    <s v="L02_FD06_S17"/>
    <x v="2"/>
    <s v="ST1"/>
    <s v="Taylor"/>
    <s v="D"/>
    <x v="3"/>
    <s v="ST3"/>
    <s v="Alex"/>
    <s v="A"/>
    <x v="1"/>
    <x v="1"/>
    <x v="2"/>
    <s v="HT1"/>
    <x v="2"/>
    <s v="HT2"/>
    <x v="0"/>
    <s v="ST2"/>
    <x v="5"/>
    <s v="HT3"/>
    <x v="5"/>
    <s v="DA"/>
    <s v="AD"/>
    <x v="1"/>
    <s v="Taylor is singing a song to Alex"/>
    <s v="as the moon is high in the sky"/>
    <x v="1"/>
    <x v="2"/>
    <s v="square"/>
    <s v="she's standing in a green square"/>
    <s v="and it sounds like the song is almost over"/>
    <s v="S17_Alex_Taylor"/>
    <s v="she_green_square"/>
    <s v="S17_end"/>
    <x v="1"/>
    <x v="1"/>
    <x v="1"/>
    <x v="1"/>
    <x v="1"/>
    <s v="triangle"/>
    <x v="1"/>
    <s v="square"/>
    <x v="1"/>
    <s v="triangle"/>
    <x v="1"/>
    <s v="square"/>
    <s v="ST1_yellow-triangle.png"/>
    <s v="ST3_yellow-square.png"/>
    <s v="HT1_red-triangle.png"/>
    <s v="HT2_red-square.png"/>
    <s v="ST2_blue-triangle.png"/>
    <s v="HT3_blue-square.png"/>
    <m/>
    <m/>
  </r>
  <r>
    <s v="L02"/>
    <x v="1"/>
    <s v="FD07"/>
    <s v="L02_FD07_S24"/>
    <x v="3"/>
    <s v="ST2"/>
    <s v="Casey"/>
    <s v="E"/>
    <x v="3"/>
    <s v="ST3"/>
    <s v="Alex"/>
    <s v="A"/>
    <x v="1"/>
    <x v="1"/>
    <x v="2"/>
    <s v="HT1"/>
    <x v="2"/>
    <s v="HT2"/>
    <x v="1"/>
    <s v="ST1"/>
    <x v="5"/>
    <s v="HT3"/>
    <x v="45"/>
    <s v="EA"/>
    <s v="AE"/>
    <x v="0"/>
    <s v="Alex is skiing with Casey"/>
    <s v="and snow is falling from the sky"/>
    <x v="1"/>
    <x v="0"/>
    <s v="triangle"/>
    <s v="she's standing in a red triangle"/>
    <s v="and it looks like everyone might be cold"/>
    <s v="S24_Casey_Alex"/>
    <s v="she_red_triangle"/>
    <s v="S24_end"/>
    <x v="1"/>
    <x v="0"/>
    <x v="1"/>
    <x v="0"/>
    <x v="3"/>
    <s v="square"/>
    <x v="3"/>
    <s v="triangle"/>
    <x v="1"/>
    <s v="square"/>
    <x v="1"/>
    <s v="triangle"/>
    <s v="ST2_yellow-square.png"/>
    <s v="ST3_yellow-triangle.png"/>
    <s v="HT1_green-square.png"/>
    <s v="HT2_green-triangle.png"/>
    <s v="ST1_blue-square.png"/>
    <s v="HT3_blue-triangle.png"/>
    <m/>
    <m/>
  </r>
  <r>
    <s v="L02"/>
    <x v="1"/>
    <s v="FD08"/>
    <s v="L02_FD08_S53"/>
    <x v="3"/>
    <s v="ST2"/>
    <s v="Casey"/>
    <s v="E"/>
    <x v="2"/>
    <s v="HT3"/>
    <s v="Jaime"/>
    <s v="F"/>
    <x v="1"/>
    <x v="0"/>
    <x v="2"/>
    <s v="HT1"/>
    <x v="2"/>
    <s v="HT2"/>
    <x v="1"/>
    <s v="ST1"/>
    <x v="4"/>
    <s v="ST3"/>
    <x v="54"/>
    <s v="EF"/>
    <s v="EF"/>
    <x v="1"/>
    <s v="Jaime is making a smoothie for Casey"/>
    <s v="before it's time to leave"/>
    <x v="1"/>
    <x v="1"/>
    <s v="square"/>
    <s v="she's standing in a yellow square"/>
    <s v="and it's hard to hear above the blender"/>
    <s v="S53_Jaime_Casey"/>
    <s v="she_yellow_square"/>
    <s v="S53_end"/>
    <x v="0"/>
    <x v="1"/>
    <x v="0"/>
    <x v="1"/>
    <x v="3"/>
    <s v="triangle"/>
    <x v="3"/>
    <s v="square"/>
    <x v="1"/>
    <s v="triangle"/>
    <x v="1"/>
    <s v="square"/>
    <s v="ST2_red-triangle.png"/>
    <s v="HT3_red-square.png"/>
    <s v="HT1_green-triangle.png"/>
    <s v="HT2_green-square.png"/>
    <s v="ST1_blue-triangle.png"/>
    <s v="ST3_blue-square.png"/>
    <m/>
    <m/>
  </r>
  <r>
    <s v="L02"/>
    <x v="1"/>
    <s v="FD09"/>
    <s v="L02_FD09_S51"/>
    <x v="4"/>
    <s v="HT3"/>
    <s v="Jaime"/>
    <s v="F"/>
    <x v="1"/>
    <s v="ST2"/>
    <s v="Casey"/>
    <s v="E"/>
    <x v="2"/>
    <x v="0"/>
    <x v="2"/>
    <s v="HT1"/>
    <x v="2"/>
    <s v="HT2"/>
    <x v="1"/>
    <s v="ST1"/>
    <x v="4"/>
    <s v="ST3"/>
    <x v="39"/>
    <s v="FE"/>
    <s v="EF"/>
    <x v="0"/>
    <s v="Casey is starting a video call with Jaime"/>
    <s v="but the connection is kind of slow"/>
    <x v="2"/>
    <x v="1"/>
    <s v="triangle"/>
    <s v="they're standing in a yellow triangle"/>
    <s v="and it's great to see each other "/>
    <s v="S51_Jaime_Casey"/>
    <s v="they_yellow_triangle"/>
    <s v="S51_end"/>
    <x v="3"/>
    <x v="0"/>
    <x v="3"/>
    <x v="0"/>
    <x v="1"/>
    <s v="square"/>
    <x v="1"/>
    <s v="triangle"/>
    <x v="0"/>
    <s v="square"/>
    <x v="0"/>
    <s v="triangle"/>
    <s v="HT3_blue-square.png"/>
    <s v="ST2_blue-triangle.png"/>
    <s v="HT1_red-square.png"/>
    <s v="HT2_red-triangle.png"/>
    <s v="ST1_green-square.png"/>
    <s v="ST3_green-triangle.png"/>
    <m/>
    <m/>
  </r>
  <r>
    <s v="L02"/>
    <x v="1"/>
    <s v="FD10"/>
    <s v="L02_FD10_S14"/>
    <x v="5"/>
    <s v="ST3"/>
    <s v="Alex"/>
    <s v="A"/>
    <x v="5"/>
    <s v="HT2"/>
    <s v="Jordan"/>
    <s v="C"/>
    <x v="2"/>
    <x v="0"/>
    <x v="2"/>
    <s v="HT1"/>
    <x v="3"/>
    <s v="ST1"/>
    <x v="0"/>
    <s v="ST2"/>
    <x v="5"/>
    <s v="HT3"/>
    <x v="25"/>
    <s v="AC"/>
    <s v="AC"/>
    <x v="1"/>
    <s v="Jordan is racing toward Alex"/>
    <s v="while a house is burning down"/>
    <x v="2"/>
    <x v="2"/>
    <s v="square"/>
    <s v="they're standing in a green square"/>
    <s v="and it sounds like the fire truck is coming"/>
    <s v="S14_Jordan_Alex"/>
    <s v="they_green_square"/>
    <s v="S14_end"/>
    <x v="0"/>
    <x v="1"/>
    <x v="0"/>
    <x v="1"/>
    <x v="0"/>
    <s v="triangle"/>
    <x v="0"/>
    <s v="square"/>
    <x v="1"/>
    <s v="triangle"/>
    <x v="1"/>
    <s v="square"/>
    <s v="ST3_red-triangle.png"/>
    <s v="HT2_red-square.png"/>
    <s v="HT1_yellow-triangle.png"/>
    <s v="ST1_yellow-square.png"/>
    <s v="ST2_blue-triangle.png"/>
    <s v="HT3_blue-square.png"/>
    <m/>
    <m/>
  </r>
  <r>
    <s v="L02"/>
    <x v="2"/>
    <s v="FP01"/>
    <s v="L02_FP01_S27"/>
    <x v="0"/>
    <s v="HT1"/>
    <s v="Sam"/>
    <s v="B"/>
    <x v="0"/>
    <s v="ST1"/>
    <s v="Taylor"/>
    <s v="D"/>
    <x v="0"/>
    <x v="0"/>
    <x v="3"/>
    <s v="HT2"/>
    <x v="1"/>
    <s v="ST2"/>
    <x v="3"/>
    <s v="HT3"/>
    <x v="4"/>
    <s v="ST3"/>
    <x v="11"/>
    <s v="BD"/>
    <s v="BD"/>
    <x v="0"/>
    <s v="Sam is walking with Taylor"/>
    <s v="and the clock is about to ring 3 o'clock"/>
    <x v="2"/>
    <x v="0"/>
    <s v="square"/>
    <s v="they're standing in a red square"/>
    <s v="and it seems like class will be starting soon"/>
    <s v="S27_Sam_Taylor"/>
    <s v="they_red_square"/>
    <s v="S27_end"/>
    <x v="0"/>
    <x v="0"/>
    <x v="0"/>
    <x v="0"/>
    <x v="0"/>
    <s v="triangle"/>
    <x v="0"/>
    <s v="square"/>
    <x v="0"/>
    <s v="triangle"/>
    <x v="0"/>
    <s v="square"/>
    <s v="HT1_red-square.png"/>
    <s v="ST1_red-triangle.png"/>
    <s v="HT2_yellow-triangle.png"/>
    <s v="ST2_yellow-square.png"/>
    <s v="HT3_green-triangle.png"/>
    <s v="ST3_green-square.png"/>
    <m/>
    <m/>
  </r>
  <r>
    <s v="L02"/>
    <x v="2"/>
    <s v="FP02"/>
    <s v="L02_FP02_S39"/>
    <x v="1"/>
    <s v="HT2"/>
    <s v="Jordan"/>
    <s v="C"/>
    <x v="1"/>
    <s v="ST2"/>
    <s v="Casey"/>
    <s v="E"/>
    <x v="0"/>
    <x v="0"/>
    <x v="2"/>
    <s v="HT1"/>
    <x v="3"/>
    <s v="ST1"/>
    <x v="3"/>
    <s v="HT3"/>
    <x v="4"/>
    <s v="ST3"/>
    <x v="53"/>
    <s v="CE"/>
    <s v="CE"/>
    <x v="1"/>
    <s v="Casey is taking a selfie with Jordan"/>
    <s v="and the room is kind of dark"/>
    <x v="2"/>
    <x v="1"/>
    <s v="triangle"/>
    <s v="they're standing in a yellow triangle"/>
    <s v="but the picture is coming out ok"/>
    <s v="S39_Casey_Jordan"/>
    <s v="they_yellow_triangle"/>
    <s v="S39_end"/>
    <x v="1"/>
    <x v="1"/>
    <x v="1"/>
    <x v="1"/>
    <x v="3"/>
    <s v="square"/>
    <x v="3"/>
    <s v="triangle"/>
    <x v="1"/>
    <s v="square"/>
    <x v="1"/>
    <s v="triangle"/>
    <s v="HT2_yellow-triangle.png"/>
    <s v="ST2_yellow-square.png"/>
    <s v="HT1_green-square.png"/>
    <s v="ST1_green-triangle.png"/>
    <s v="HT3_blue-square.png"/>
    <s v="ST3_blue-triangle.png"/>
    <m/>
    <m/>
  </r>
  <r>
    <s v="L02"/>
    <x v="2"/>
    <s v="FP03"/>
    <s v="L02_FP03_S29"/>
    <x v="2"/>
    <s v="ST1"/>
    <s v="Taylor"/>
    <s v="D"/>
    <x v="4"/>
    <s v="HT1"/>
    <s v="Sam"/>
    <s v="B"/>
    <x v="0"/>
    <x v="0"/>
    <x v="3"/>
    <s v="HT2"/>
    <x v="1"/>
    <s v="ST2"/>
    <x v="3"/>
    <s v="HT3"/>
    <x v="4"/>
    <s v="ST3"/>
    <x v="31"/>
    <s v="DB"/>
    <s v="BD"/>
    <x v="0"/>
    <s v="Sam is playing basketball with Taylor"/>
    <s v="as the scoreboard shows the time winding down"/>
    <x v="2"/>
    <x v="2"/>
    <s v="square"/>
    <s v="they're standing in a green square"/>
    <s v="and the game appears to be one-sided"/>
    <s v="S29_Taylor_Sam"/>
    <s v="they_green_square"/>
    <s v="S29_end"/>
    <x v="2"/>
    <x v="0"/>
    <x v="2"/>
    <x v="0"/>
    <x v="2"/>
    <s v="triangle"/>
    <x v="2"/>
    <s v="square"/>
    <x v="2"/>
    <s v="triangle"/>
    <x v="2"/>
    <s v="square"/>
    <s v="ST1_green-square.png"/>
    <s v="HT1_green-triangle.png"/>
    <s v="HT2_blue-triangle.png"/>
    <s v="ST2_blue-square.png"/>
    <s v="HT3_red-triangle.png"/>
    <s v="ST3_red-square.png"/>
    <m/>
    <m/>
  </r>
  <r>
    <s v="L02"/>
    <x v="2"/>
    <s v="FP04"/>
    <s v="L02_FP04_S37"/>
    <x v="3"/>
    <s v="ST2"/>
    <s v="Casey"/>
    <s v="E"/>
    <x v="5"/>
    <s v="HT2"/>
    <s v="Jordan"/>
    <s v="C"/>
    <x v="0"/>
    <x v="0"/>
    <x v="2"/>
    <s v="HT1"/>
    <x v="3"/>
    <s v="ST1"/>
    <x v="3"/>
    <s v="HT3"/>
    <x v="4"/>
    <s v="ST3"/>
    <x v="34"/>
    <s v="EC"/>
    <s v="CE"/>
    <x v="1"/>
    <s v="Casey is looking for Jordan"/>
    <s v="and it looks like it's about to rain "/>
    <x v="2"/>
    <x v="3"/>
    <s v="triangle"/>
    <s v="they're standing in a blue triangle"/>
    <s v="and it's past time to get inside"/>
    <s v="S37_Jordan_Casey"/>
    <s v="they_blue_triangle"/>
    <s v="S37_end"/>
    <x v="3"/>
    <x v="1"/>
    <x v="3"/>
    <x v="1"/>
    <x v="1"/>
    <s v="square"/>
    <x v="1"/>
    <s v="triangle"/>
    <x v="3"/>
    <s v="square"/>
    <x v="3"/>
    <s v="triangle"/>
    <s v="ST2_blue-triangle.png"/>
    <s v="HT2_blue-square.png"/>
    <s v="HT1_red-square.png"/>
    <s v="ST1_red-triangle.png"/>
    <s v="HT3_yellow-square.png"/>
    <s v="ST3_yellow-triangle.png"/>
    <m/>
    <m/>
  </r>
  <r>
    <s v="L02"/>
    <x v="2"/>
    <s v="FP05"/>
    <s v="L02_FP05_S59"/>
    <x v="4"/>
    <s v="HT3"/>
    <s v="Jaime"/>
    <s v="F"/>
    <x v="0"/>
    <s v="ST1"/>
    <s v="Taylor"/>
    <s v="D"/>
    <x v="2"/>
    <x v="0"/>
    <x v="2"/>
    <s v="HT1"/>
    <x v="2"/>
    <s v="HT2"/>
    <x v="0"/>
    <s v="ST2"/>
    <x v="4"/>
    <s v="ST3"/>
    <x v="59"/>
    <s v="FD"/>
    <s v="DF"/>
    <x v="0"/>
    <s v="Taylor is taking notes for Jaime"/>
    <s v="under the fluorescent lights"/>
    <x v="0"/>
    <x v="0"/>
    <s v="square"/>
    <s v="he's standing in a red square"/>
    <s v="and it looks like the meeting is almost finished"/>
    <s v="S59_Jaime_Taylor"/>
    <s v="he_red_square"/>
    <s v="S59_end"/>
    <x v="0"/>
    <x v="0"/>
    <x v="0"/>
    <x v="0"/>
    <x v="0"/>
    <s v="triangle"/>
    <x v="0"/>
    <s v="square"/>
    <x v="1"/>
    <s v="triangle"/>
    <x v="1"/>
    <s v="square"/>
    <s v="HT3_red-square.png"/>
    <s v="ST1_red-triangle.png"/>
    <s v="HT1_yellow-triangle.png"/>
    <s v="HT2_yellow-square.png"/>
    <s v="ST2_blue-triangle.png"/>
    <s v="ST3_blue-square.png"/>
    <m/>
    <m/>
  </r>
  <r>
    <s v="L02"/>
    <x v="2"/>
    <s v="FP06"/>
    <s v="L02_FP06_S44"/>
    <x v="4"/>
    <s v="HT3"/>
    <s v="Jaime"/>
    <s v="F"/>
    <x v="5"/>
    <s v="HT2"/>
    <s v="Jordan"/>
    <s v="C"/>
    <x v="2"/>
    <x v="1"/>
    <x v="2"/>
    <s v="HT1"/>
    <x v="3"/>
    <s v="ST1"/>
    <x v="0"/>
    <s v="ST2"/>
    <x v="5"/>
    <s v="HT3"/>
    <x v="57"/>
    <s v="FC"/>
    <s v="CF"/>
    <x v="1"/>
    <s v="Jaime is showing a picture to Jordan"/>
    <s v="while the dog is coming over"/>
    <x v="1"/>
    <x v="1"/>
    <s v="triangle"/>
    <s v="she's standing in a yellow triangle"/>
    <s v="and the dog is just as cute as in the picture"/>
    <s v="S44_Jordan_Jaime"/>
    <s v="she_yellow_triangle"/>
    <s v="S44_end"/>
    <x v="1"/>
    <x v="1"/>
    <x v="1"/>
    <x v="1"/>
    <x v="3"/>
    <s v="square"/>
    <x v="3"/>
    <s v="triangle"/>
    <x v="0"/>
    <s v="square"/>
    <x v="0"/>
    <s v="triangle"/>
    <s v="HT3_yellow-triangle.png"/>
    <s v="HT2_yellow-square.png"/>
    <s v="HT1_green-square.png"/>
    <s v="ST1_green-triangle.png"/>
    <s v="ST2_green-square.png"/>
    <s v="HT3_green-triangle.png"/>
    <m/>
    <m/>
  </r>
  <r>
    <s v="L02"/>
    <x v="2"/>
    <s v="FP07"/>
    <s v="L02_FP07_S22"/>
    <x v="5"/>
    <s v="ST3"/>
    <s v="Alex"/>
    <s v="A"/>
    <x v="1"/>
    <s v="ST2"/>
    <s v="Casey"/>
    <s v="E"/>
    <x v="2"/>
    <x v="1"/>
    <x v="2"/>
    <s v="HT1"/>
    <x v="2"/>
    <s v="HT2"/>
    <x v="1"/>
    <s v="ST1"/>
    <x v="5"/>
    <s v="HT3"/>
    <x v="14"/>
    <s v="AE"/>
    <s v="AE"/>
    <x v="0"/>
    <s v="Alex is filming a video for Casey"/>
    <s v="as clouds start to cover up the sun"/>
    <x v="0"/>
    <x v="2"/>
    <s v="square"/>
    <s v="he's standing in a green square"/>
    <s v="but it looks like it might start to rain soon"/>
    <s v="S22_Alex_Casey"/>
    <s v="he_green_square"/>
    <s v="S22_end"/>
    <x v="2"/>
    <x v="0"/>
    <x v="2"/>
    <x v="0"/>
    <x v="2"/>
    <s v="triangle"/>
    <x v="2"/>
    <s v="square"/>
    <x v="2"/>
    <s v="triangle"/>
    <x v="2"/>
    <s v="square"/>
    <s v="ST3_green-square.png"/>
    <s v="ST2_green-triangle.png"/>
    <s v="HT1_blue-triangle.png"/>
    <s v="HT2_blue-square.png"/>
    <s v="ST1_red-triangle.png"/>
    <s v="HT3_red-square.png"/>
    <m/>
    <m/>
  </r>
  <r>
    <s v="L02"/>
    <x v="2"/>
    <s v="FP08"/>
    <s v="L02_FP08_S04"/>
    <x v="5"/>
    <s v="ST3"/>
    <s v="Alex"/>
    <s v="A"/>
    <x v="4"/>
    <s v="HT1"/>
    <s v="Sam"/>
    <s v="B"/>
    <x v="2"/>
    <x v="0"/>
    <x v="3"/>
    <s v="HT2"/>
    <x v="3"/>
    <s v="ST1"/>
    <x v="0"/>
    <s v="ST2"/>
    <x v="5"/>
    <s v="HT3"/>
    <x v="27"/>
    <s v="AB"/>
    <s v="AB"/>
    <x v="1"/>
    <s v="Sam is walking over to Alex"/>
    <s v="and a broken radio is lying on the ground"/>
    <x v="1"/>
    <x v="3"/>
    <s v="triangle"/>
    <s v="she's standing in a blue triangle"/>
    <s v="but it doesn't look like the radio can be fixed"/>
    <s v="S04_Sam_Alex"/>
    <s v="she_blue_triangle"/>
    <s v="S04_end"/>
    <x v="3"/>
    <x v="1"/>
    <x v="3"/>
    <x v="1"/>
    <x v="1"/>
    <s v="square"/>
    <x v="1"/>
    <s v="triangle"/>
    <x v="3"/>
    <s v="square"/>
    <x v="3"/>
    <s v="triangle"/>
    <s v="ST3_blue-triangle.png"/>
    <s v="HT1_blue-square.png"/>
    <s v="HT2_red-square.png"/>
    <s v="ST1_red-triangle.png"/>
    <s v="ST2_yellow-square.png"/>
    <s v="HT3_yellow-triangle.png"/>
    <m/>
    <m/>
  </r>
  <r>
    <s v="L02"/>
    <x v="3"/>
    <s v="PR01"/>
    <s v="L02_PR01_S32"/>
    <x v="0"/>
    <s v="HT1"/>
    <s v="Sam"/>
    <s v="B"/>
    <x v="1"/>
    <s v="ST2"/>
    <s v="Casey"/>
    <s v="E"/>
    <x v="0"/>
    <x v="0"/>
    <x v="3"/>
    <s v="HT2"/>
    <x v="3"/>
    <s v="ST1"/>
    <x v="3"/>
    <s v="HT3"/>
    <x v="4"/>
    <s v="ST3"/>
    <x v="20"/>
    <s v="BE"/>
    <s v="BE"/>
    <x v="1"/>
    <s v="Casey is cheering on Sam"/>
    <s v="as the wind is blowing some leaves"/>
    <x v="3"/>
    <x v="1"/>
    <s v="triangle"/>
    <s v="(NAME) is standing in a yellow triangle"/>
    <s v="and it looks like a race is about to start"/>
    <s v="S32_Casey_Sam"/>
    <s v="Sam_yellow_triangle"/>
    <s v="S32_end"/>
    <x v="1"/>
    <x v="1"/>
    <x v="1"/>
    <x v="1"/>
    <x v="3"/>
    <s v="square"/>
    <x v="3"/>
    <s v="triangle"/>
    <x v="1"/>
    <s v="square"/>
    <x v="1"/>
    <s v="triangle"/>
    <s v="HT1_yellow-triangle.png"/>
    <s v="ST2_yellow-square.png"/>
    <s v="HT2_green-square.png"/>
    <s v="ST1_green-triangle.png"/>
    <s v="HT3_blue-square.png"/>
    <s v="ST3_blue-triangle.png"/>
    <s v="yes"/>
    <s v="Sam is standing in a yellow triangle."/>
  </r>
  <r>
    <s v="L02"/>
    <x v="3"/>
    <s v="PR02"/>
    <s v="L02_PR02_S42"/>
    <x v="1"/>
    <s v="HT2"/>
    <s v="Jordan"/>
    <s v="C"/>
    <x v="2"/>
    <s v="HT3"/>
    <s v="Jaime"/>
    <s v="F"/>
    <x v="1"/>
    <x v="1"/>
    <x v="2"/>
    <s v="HT1"/>
    <x v="3"/>
    <s v="ST1"/>
    <x v="0"/>
    <s v="ST2"/>
    <x v="4"/>
    <s v="ST3"/>
    <x v="36"/>
    <s v="CF"/>
    <s v="CF"/>
    <x v="0"/>
    <s v="Jordan is sending a text to Jaime"/>
    <s v="as the battery is about to die"/>
    <x v="3"/>
    <x v="0"/>
    <s v="square"/>
    <s v="(NAME) is standing in a red square"/>
    <s v="but it looks like the text still sent"/>
    <s v="S42_Jordan_Jaime"/>
    <s v="Jordan_red_square"/>
    <s v="S42_end"/>
    <x v="2"/>
    <x v="0"/>
    <x v="2"/>
    <x v="0"/>
    <x v="2"/>
    <s v="triangle"/>
    <x v="2"/>
    <s v="square"/>
    <x v="3"/>
    <s v="triangle"/>
    <x v="3"/>
    <s v="square"/>
    <s v="HT2_green-square.png"/>
    <s v="HT3_green-triangle.png"/>
    <s v="HT1_blue-triangle.png"/>
    <s v="ST1_blue-square.png"/>
    <s v="ST2_yellow-triangle.png"/>
    <s v="ST3_yellow-square.png"/>
    <s v="no"/>
    <s v="Jordan is standing in a green square."/>
  </r>
  <r>
    <s v="L02"/>
    <x v="3"/>
    <s v="PR03"/>
    <s v="L02_PR03_S07"/>
    <x v="2"/>
    <s v="ST1"/>
    <s v="Taylor"/>
    <s v="D"/>
    <x v="5"/>
    <s v="HT2"/>
    <s v="Jordan"/>
    <s v="C"/>
    <x v="0"/>
    <x v="0"/>
    <x v="2"/>
    <s v="HT1"/>
    <x v="1"/>
    <s v="ST2"/>
    <x v="3"/>
    <s v="HT3"/>
    <x v="4"/>
    <s v="ST3"/>
    <x v="17"/>
    <s v="DC"/>
    <s v="CD"/>
    <x v="1"/>
    <s v="Taylor is doing a dance for Jordan"/>
    <s v="while the music is blasting out of a record player"/>
    <x v="3"/>
    <x v="3"/>
    <s v="triangle"/>
    <s v="(NAME) is standing in a blue triangle"/>
    <s v="and the chandelier is shaking from all the noise"/>
    <s v="S07_Jordan_Taylor"/>
    <s v="Taylor_blue_triangle"/>
    <s v="S07_end"/>
    <x v="3"/>
    <x v="1"/>
    <x v="3"/>
    <x v="1"/>
    <x v="0"/>
    <s v="square"/>
    <x v="0"/>
    <s v="triangle"/>
    <x v="0"/>
    <s v="square"/>
    <x v="0"/>
    <s v="triangle"/>
    <s v="ST1_blue-triangle.png"/>
    <s v="HT2_blue-square.png"/>
    <s v="HT1_yellow-square.png"/>
    <s v="ST2_yellow-triangle.png"/>
    <s v="HT3_green-square.png"/>
    <s v="ST3_green-triangle.png"/>
    <s v="yes"/>
    <s v="Taylor is standing in a blue triangle."/>
  </r>
  <r>
    <s v="L02"/>
    <x v="3"/>
    <s v="PR04"/>
    <s v="L02_PR04_S33"/>
    <x v="3"/>
    <s v="ST2"/>
    <s v="Casey"/>
    <s v="E"/>
    <x v="4"/>
    <s v="HT1"/>
    <s v="Sam"/>
    <s v="B"/>
    <x v="0"/>
    <x v="0"/>
    <x v="3"/>
    <s v="HT2"/>
    <x v="3"/>
    <s v="ST1"/>
    <x v="3"/>
    <s v="HT3"/>
    <x v="4"/>
    <s v="ST3"/>
    <x v="46"/>
    <s v="EB"/>
    <s v="BE"/>
    <x v="0"/>
    <s v="Sam is calling Casey"/>
    <s v="while a cat is walking by"/>
    <x v="3"/>
    <x v="0"/>
    <s v="triangle"/>
    <s v="(NAME) is standing in a red triangle"/>
    <s v="and it looks like the cat is very friendly"/>
    <s v="S33_Casey_Sam"/>
    <s v="Casey_red_triangle"/>
    <s v="S33_end"/>
    <x v="0"/>
    <x v="0"/>
    <x v="0"/>
    <x v="0"/>
    <x v="3"/>
    <s v="triangle"/>
    <x v="3"/>
    <s v="square"/>
    <x v="1"/>
    <s v="triangle"/>
    <x v="1"/>
    <s v="square"/>
    <s v="ST2_red-square.png"/>
    <s v="HT1_red-triangle.png"/>
    <s v="HT2_green-triangle.png"/>
    <s v="ST1_green-square.png"/>
    <s v="HT3_blue-triangle.png"/>
    <s v="ST3_blue-square.png"/>
    <s v="no"/>
    <s v="Casey is standing in a red square."/>
  </r>
  <r>
    <s v="L02"/>
    <x v="3"/>
    <s v="PR05"/>
    <s v="L02_PR05_S49"/>
    <x v="4"/>
    <s v="HT3"/>
    <s v="Jaime"/>
    <s v="F"/>
    <x v="4"/>
    <s v="HT1"/>
    <s v="Sam"/>
    <s v="B"/>
    <x v="2"/>
    <x v="1"/>
    <x v="3"/>
    <s v="HT2"/>
    <x v="3"/>
    <s v="ST1"/>
    <x v="0"/>
    <s v="ST2"/>
    <x v="4"/>
    <s v="ST3"/>
    <x v="51"/>
    <s v="FB"/>
    <s v="BF"/>
    <x v="1"/>
    <s v="Jaime is whispering to Sam"/>
    <s v="as the movie is starting"/>
    <x v="3"/>
    <x v="2"/>
    <s v="triangle"/>
    <s v="(NAME) is standing in a green triangle"/>
    <s v="and everyone is quieting down"/>
    <s v="S49_Sam_Jaime"/>
    <s v="Jaime_green_triangle"/>
    <s v="S49_end"/>
    <x v="2"/>
    <x v="1"/>
    <x v="2"/>
    <x v="1"/>
    <x v="2"/>
    <s v="square"/>
    <x v="2"/>
    <s v="triangle"/>
    <x v="3"/>
    <s v="square"/>
    <x v="3"/>
    <s v="triangle"/>
    <s v="HT3_green-triangle.png"/>
    <s v="HT1_green-square.png"/>
    <s v="HT2_blue-square.png"/>
    <s v="ST1_blue-triangle.png"/>
    <s v="ST2_yellow-square.png"/>
    <s v="ST3_yellow-triangle.png"/>
    <s v="yes"/>
    <s v="Jaime is standing in a green triangle."/>
  </r>
  <r>
    <s v="L02"/>
    <x v="3"/>
    <s v="PR06"/>
    <s v="L02_PR06_S19"/>
    <x v="5"/>
    <s v="ST3"/>
    <s v="Alex"/>
    <s v="A"/>
    <x v="0"/>
    <s v="ST1"/>
    <s v="Taylor"/>
    <s v="D"/>
    <x v="2"/>
    <x v="1"/>
    <x v="2"/>
    <s v="HT1"/>
    <x v="2"/>
    <s v="HT2"/>
    <x v="0"/>
    <s v="ST2"/>
    <x v="5"/>
    <s v="HT3"/>
    <x v="29"/>
    <s v="AD"/>
    <s v="AD"/>
    <x v="0"/>
    <s v="Alex is trying to teach some algebra to Taylor"/>
    <s v="as the clock reads three"/>
    <x v="3"/>
    <x v="3"/>
    <s v="square"/>
    <s v="(NAME) is standing in a blue square"/>
    <s v="and it appears that the lecture is about to end"/>
    <s v="S19_Alex_Taylor"/>
    <s v="Alex_blue_square"/>
    <s v="S19_end"/>
    <x v="1"/>
    <x v="0"/>
    <x v="1"/>
    <x v="0"/>
    <x v="1"/>
    <s v="triangle"/>
    <x v="1"/>
    <s v="square"/>
    <x v="0"/>
    <s v="triangle"/>
    <x v="0"/>
    <s v="square"/>
    <s v="ST3_yellow-square.png"/>
    <s v="ST1_yellow-triangle.png"/>
    <s v="HT1_red-triangle.png"/>
    <s v="HT2_red-square.png"/>
    <s v="ST2_green-triangle.png"/>
    <s v="HT3_green-square.png"/>
    <s v="no"/>
    <s v="Alex is standing in a yellow square."/>
  </r>
  <r>
    <s v="L03"/>
    <x v="0"/>
    <s v="CR01"/>
    <s v="L03_CR01_S40"/>
    <x v="0"/>
    <s v="HT3"/>
    <s v="Jordan"/>
    <s v="C"/>
    <x v="0"/>
    <s v="ST3"/>
    <s v="Casey"/>
    <s v="E"/>
    <x v="0"/>
    <x v="0"/>
    <x v="0"/>
    <s v="HT2"/>
    <x v="0"/>
    <s v="ST2"/>
    <x v="0"/>
    <s v="ST1"/>
    <x v="0"/>
    <s v="HT1"/>
    <x v="32"/>
    <s v="CE"/>
    <s v="CE"/>
    <x v="0"/>
    <s v="Jordan is bringing a coffee to Casey"/>
    <s v="since it's very early in the morning"/>
    <x v="0"/>
    <x v="0"/>
    <s v="square"/>
    <s v="he's standing in a red square"/>
    <s v="and it looks like it's almost 6am"/>
    <s v="S40_Jordan_Casey"/>
    <s v="he_red_square"/>
    <s v="S40_end"/>
    <x v="0"/>
    <x v="0"/>
    <x v="0"/>
    <x v="0"/>
    <x v="0"/>
    <s v="triangle"/>
    <x v="0"/>
    <s v="square"/>
    <x v="0"/>
    <s v="triangle"/>
    <x v="0"/>
    <s v="square"/>
    <s v="HT3_red-square.png"/>
    <s v="ST3_red-triangle.png"/>
    <s v="HT2_yellow-triangle.png"/>
    <s v="ST2_yellow-square.png"/>
    <s v="ST1_green-triangle.png"/>
    <s v="HT1_green-square.png"/>
    <m/>
    <m/>
  </r>
  <r>
    <s v="L03"/>
    <x v="0"/>
    <s v="CR02"/>
    <s v="L03_CR02_S36"/>
    <x v="0"/>
    <s v="HT3"/>
    <s v="Jordan"/>
    <s v="C"/>
    <x v="0"/>
    <s v="ST3"/>
    <s v="Casey"/>
    <s v="E"/>
    <x v="0"/>
    <x v="0"/>
    <x v="0"/>
    <s v="HT2"/>
    <x v="0"/>
    <s v="ST2"/>
    <x v="0"/>
    <s v="ST1"/>
    <x v="0"/>
    <s v="HT1"/>
    <x v="33"/>
    <s v="CE"/>
    <s v="CE"/>
    <x v="1"/>
    <s v="Casey is scuba diving with Jordan"/>
    <s v="and a big fish just came out of nowhere"/>
    <x v="0"/>
    <x v="1"/>
    <s v="triangle"/>
    <s v="he's standing in a yellow triangle"/>
    <s v="and it looks like there's a lot more fish about to come by"/>
    <s v="S36_Casey_Jordan"/>
    <s v="he_yellow_triangle"/>
    <s v="S36_end"/>
    <x v="1"/>
    <x v="1"/>
    <x v="1"/>
    <x v="1"/>
    <x v="1"/>
    <s v="square"/>
    <x v="1"/>
    <s v="triangle"/>
    <x v="1"/>
    <s v="square"/>
    <x v="1"/>
    <s v="triangle"/>
    <s v="HT3_yellow-triangle.png"/>
    <s v="ST3_yellow-square.png"/>
    <s v="HT2_red-square.png"/>
    <s v="ST2_red-triangle.png"/>
    <s v="ST1_blue-square.png"/>
    <s v="HT1_blue-triangle.png"/>
    <m/>
    <m/>
  </r>
  <r>
    <s v="L03"/>
    <x v="0"/>
    <s v="CR03"/>
    <s v="L03_CR03_S37"/>
    <x v="0"/>
    <s v="HT3"/>
    <s v="Jordan"/>
    <s v="C"/>
    <x v="0"/>
    <s v="ST3"/>
    <s v="Casey"/>
    <s v="E"/>
    <x v="0"/>
    <x v="0"/>
    <x v="0"/>
    <s v="HT2"/>
    <x v="0"/>
    <s v="ST2"/>
    <x v="0"/>
    <s v="ST1"/>
    <x v="0"/>
    <s v="HT1"/>
    <x v="34"/>
    <s v="CE"/>
    <s v="CE"/>
    <x v="0"/>
    <s v="Jordan is looking for Casey"/>
    <s v="and it looks like it's about to rain "/>
    <x v="0"/>
    <x v="2"/>
    <s v="square"/>
    <s v="he's standing in a green square"/>
    <s v="and it's past time to get inside"/>
    <s v="S37_Jordan_Casey"/>
    <s v="he_green_square"/>
    <s v="S37_end"/>
    <x v="2"/>
    <x v="0"/>
    <x v="2"/>
    <x v="0"/>
    <x v="2"/>
    <s v="triangle"/>
    <x v="2"/>
    <s v="square"/>
    <x v="2"/>
    <s v="triangle"/>
    <x v="2"/>
    <s v="square"/>
    <s v="HT3_green-square.png"/>
    <s v="ST3_green-triangle.png"/>
    <s v="HT2_blue-triangle.png"/>
    <s v="ST2_blue-square.png"/>
    <s v="ST1_red-triangle.png"/>
    <s v="HT1_red-square.png"/>
    <m/>
    <m/>
  </r>
  <r>
    <s v="L03"/>
    <x v="0"/>
    <s v="CR04"/>
    <s v="L03_CR04_S37"/>
    <x v="0"/>
    <s v="HT3"/>
    <s v="Jordan"/>
    <s v="C"/>
    <x v="0"/>
    <s v="ST3"/>
    <s v="Casey"/>
    <s v="E"/>
    <x v="0"/>
    <x v="0"/>
    <x v="0"/>
    <s v="HT2"/>
    <x v="0"/>
    <s v="ST2"/>
    <x v="0"/>
    <s v="ST1"/>
    <x v="0"/>
    <s v="HT1"/>
    <x v="34"/>
    <s v="CE"/>
    <s v="CE"/>
    <x v="1"/>
    <s v="Casey is looking for Jordan"/>
    <s v="and it looks like it's about to rain "/>
    <x v="0"/>
    <x v="3"/>
    <s v="triangle"/>
    <s v="he's standing in a blue triangle"/>
    <s v="and it's past time to get inside"/>
    <s v="S37_Casey_Jordan"/>
    <s v="he_blue_triangle"/>
    <s v="S37_end"/>
    <x v="3"/>
    <x v="1"/>
    <x v="3"/>
    <x v="1"/>
    <x v="3"/>
    <s v="square"/>
    <x v="3"/>
    <s v="triangle"/>
    <x v="3"/>
    <s v="square"/>
    <x v="3"/>
    <s v="triangle"/>
    <s v="HT3_blue-triangle.png"/>
    <s v="ST3_blue-square.png"/>
    <s v="HT2_green-square.png"/>
    <s v="ST2_green-triangle.png"/>
    <s v="ST1_yellow-square.png"/>
    <s v="HT1_yellow-triangle.png"/>
    <m/>
    <m/>
  </r>
  <r>
    <s v="L03"/>
    <x v="0"/>
    <s v="CR05"/>
    <s v="L03_CR05_S41"/>
    <x v="0"/>
    <s v="HT3"/>
    <s v="Jordan"/>
    <s v="C"/>
    <x v="1"/>
    <s v="ST1"/>
    <s v="Jaime"/>
    <s v="F"/>
    <x v="0"/>
    <x v="0"/>
    <x v="0"/>
    <s v="HT2"/>
    <x v="0"/>
    <s v="ST2"/>
    <x v="1"/>
    <s v="ST3"/>
    <x v="0"/>
    <s v="HT1"/>
    <x v="35"/>
    <s v="CF"/>
    <s v="CF"/>
    <x v="0"/>
    <s v="Jordan is reading to Jaime"/>
    <s v="and the story is almost over"/>
    <x v="0"/>
    <x v="1"/>
    <s v="square"/>
    <s v="he's standing in a yellow square"/>
    <s v="and it sounds like the story is a new favorite"/>
    <s v="S41_Jordan_Jaime"/>
    <s v="he_yellow_square"/>
    <s v="S41_end"/>
    <x v="1"/>
    <x v="0"/>
    <x v="1"/>
    <x v="0"/>
    <x v="1"/>
    <s v="triangle"/>
    <x v="1"/>
    <s v="square"/>
    <x v="1"/>
    <s v="triangle"/>
    <x v="1"/>
    <s v="square"/>
    <s v="HT3_yellow-square.png"/>
    <s v="ST1_yellow-triangle.png"/>
    <s v="HT2_red-triangle.png"/>
    <s v="ST2_red-square.png"/>
    <s v="ST3_blue-triangle.png"/>
    <s v="HT1_blue-square.png"/>
    <m/>
    <m/>
  </r>
  <r>
    <s v="L03"/>
    <x v="0"/>
    <s v="CR06"/>
    <s v="L03_CR06_S45"/>
    <x v="0"/>
    <s v="HT3"/>
    <s v="Jordan"/>
    <s v="C"/>
    <x v="1"/>
    <s v="ST1"/>
    <s v="Jaime"/>
    <s v="F"/>
    <x v="0"/>
    <x v="0"/>
    <x v="0"/>
    <s v="HT2"/>
    <x v="0"/>
    <s v="ST2"/>
    <x v="1"/>
    <s v="ST3"/>
    <x v="0"/>
    <s v="HT1"/>
    <x v="37"/>
    <s v="CF"/>
    <s v="CF"/>
    <x v="1"/>
    <s v="Jaime is explaining the game to Jordan"/>
    <s v="since it's kind of complicated"/>
    <x v="0"/>
    <x v="0"/>
    <s v="triangle"/>
    <s v="he's standing in a red triangle"/>
    <s v="and it looks like the game will be fun"/>
    <s v="S45_Jaime_Jordan"/>
    <s v="he_red_triangle"/>
    <s v="S45_end"/>
    <x v="0"/>
    <x v="1"/>
    <x v="0"/>
    <x v="1"/>
    <x v="0"/>
    <s v="square"/>
    <x v="0"/>
    <s v="triangle"/>
    <x v="0"/>
    <s v="square"/>
    <x v="0"/>
    <s v="triangle"/>
    <s v="HT3_red-triangle.png"/>
    <s v="ST1_red-square.png"/>
    <s v="HT2_yellow-square.png"/>
    <s v="ST2_yellow-triangle.png"/>
    <s v="ST3_green-square.png"/>
    <s v="HT1_green-triangle.png"/>
    <m/>
    <m/>
  </r>
  <r>
    <s v="L03"/>
    <x v="0"/>
    <s v="CR07"/>
    <s v="L03_CR07_S42"/>
    <x v="0"/>
    <s v="HT3"/>
    <s v="Jordan"/>
    <s v="C"/>
    <x v="1"/>
    <s v="ST1"/>
    <s v="Jaime"/>
    <s v="F"/>
    <x v="0"/>
    <x v="0"/>
    <x v="0"/>
    <s v="HT2"/>
    <x v="0"/>
    <s v="ST2"/>
    <x v="1"/>
    <s v="ST3"/>
    <x v="0"/>
    <s v="HT1"/>
    <x v="36"/>
    <s v="CF"/>
    <s v="CF"/>
    <x v="0"/>
    <s v="Jordan is sending a text to Jaime"/>
    <s v="as the battery is about to die"/>
    <x v="0"/>
    <x v="3"/>
    <s v="square"/>
    <s v="he's standing in a blue square"/>
    <s v="but it looks like the text still sent"/>
    <s v="S42_Jordan_Jaime"/>
    <s v="he_blue_square"/>
    <s v="S42_end"/>
    <x v="3"/>
    <x v="0"/>
    <x v="3"/>
    <x v="0"/>
    <x v="3"/>
    <s v="triangle"/>
    <x v="3"/>
    <s v="square"/>
    <x v="3"/>
    <s v="triangle"/>
    <x v="3"/>
    <s v="square"/>
    <s v="HT3_blue-square.png"/>
    <s v="ST1_blue-triangle.png"/>
    <s v="HT2_green-triangle.png"/>
    <s v="ST2_green-square.png"/>
    <s v="ST3_yellow-triangle.png"/>
    <s v="HT1_yellow-square.png"/>
    <m/>
    <m/>
  </r>
  <r>
    <s v="L03"/>
    <x v="0"/>
    <s v="CR08"/>
    <s v="L03_CR08_S42"/>
    <x v="0"/>
    <s v="HT3"/>
    <s v="Jordan"/>
    <s v="C"/>
    <x v="1"/>
    <s v="ST1"/>
    <s v="Jaime"/>
    <s v="F"/>
    <x v="0"/>
    <x v="0"/>
    <x v="0"/>
    <s v="HT2"/>
    <x v="0"/>
    <s v="ST2"/>
    <x v="1"/>
    <s v="ST3"/>
    <x v="0"/>
    <s v="HT1"/>
    <x v="36"/>
    <s v="CF"/>
    <s v="CF"/>
    <x v="1"/>
    <s v="Jaime is sending a text to Jordan"/>
    <s v="as the battery is about to die"/>
    <x v="0"/>
    <x v="2"/>
    <s v="triangle"/>
    <s v="he's standing in a green triangle"/>
    <s v="but it looks like the text still sent"/>
    <s v="S42_Jaime_Jordan"/>
    <s v="he_green_triangle"/>
    <s v="S42_end"/>
    <x v="2"/>
    <x v="1"/>
    <x v="2"/>
    <x v="1"/>
    <x v="2"/>
    <s v="square"/>
    <x v="2"/>
    <s v="triangle"/>
    <x v="2"/>
    <s v="square"/>
    <x v="2"/>
    <s v="triangle"/>
    <s v="HT3_green-triangle.png"/>
    <s v="ST1_green-square.png"/>
    <s v="HT2_blue-square.png"/>
    <s v="ST2_blue-triangle.png"/>
    <s v="ST3_red-square.png"/>
    <s v="HT1_red-triangle.png"/>
    <m/>
    <m/>
  </r>
  <r>
    <s v="L03"/>
    <x v="0"/>
    <s v="CR09"/>
    <s v="L03_CR09_S51"/>
    <x v="1"/>
    <s v="HT1"/>
    <s v="Taylor"/>
    <s v="D"/>
    <x v="0"/>
    <s v="ST3"/>
    <s v="Casey"/>
    <s v="E"/>
    <x v="0"/>
    <x v="0"/>
    <x v="0"/>
    <s v="HT2"/>
    <x v="0"/>
    <s v="ST2"/>
    <x v="0"/>
    <s v="ST1"/>
    <x v="1"/>
    <s v="HT3"/>
    <x v="39"/>
    <s v="DE"/>
    <s v="DE"/>
    <x v="0"/>
    <s v="Taylor is starting a video call with Casey"/>
    <s v="but the connection is kind of slow"/>
    <x v="0"/>
    <x v="0"/>
    <s v="square"/>
    <s v="he's standing in a red square"/>
    <s v="and it's great to see each other "/>
    <s v="S51_Taylor_Casey"/>
    <s v="he_red_square"/>
    <s v="S51_end"/>
    <x v="0"/>
    <x v="0"/>
    <x v="0"/>
    <x v="0"/>
    <x v="0"/>
    <s v="triangle"/>
    <x v="0"/>
    <s v="square"/>
    <x v="0"/>
    <s v="triangle"/>
    <x v="0"/>
    <s v="square"/>
    <s v="HT1_red-square.png"/>
    <s v="ST3_red-triangle.png"/>
    <s v="HT2_yellow-triangle.png"/>
    <s v="ST2_yellow-square.png"/>
    <s v="ST1_green-triangle.png"/>
    <s v="HT3_green-square.png"/>
    <m/>
    <m/>
  </r>
  <r>
    <s v="L03"/>
    <x v="0"/>
    <s v="CR10"/>
    <s v="L03_CR10_S51"/>
    <x v="1"/>
    <s v="HT1"/>
    <s v="Taylor"/>
    <s v="D"/>
    <x v="0"/>
    <s v="ST3"/>
    <s v="Casey"/>
    <s v="E"/>
    <x v="0"/>
    <x v="0"/>
    <x v="0"/>
    <s v="HT2"/>
    <x v="0"/>
    <s v="ST2"/>
    <x v="0"/>
    <s v="ST1"/>
    <x v="1"/>
    <s v="HT3"/>
    <x v="39"/>
    <s v="DE"/>
    <s v="DE"/>
    <x v="1"/>
    <s v="Casey is starting a video call with Taylor"/>
    <s v="but the connection is kind of slow"/>
    <x v="0"/>
    <x v="1"/>
    <s v="triangle"/>
    <s v="he's standing in a yellow triangle"/>
    <s v="and it's great to see each other "/>
    <s v="S51_Casey_Taylor"/>
    <s v="he_yellow_triangle"/>
    <s v="S51_end"/>
    <x v="1"/>
    <x v="1"/>
    <x v="1"/>
    <x v="1"/>
    <x v="1"/>
    <s v="square"/>
    <x v="1"/>
    <s v="triangle"/>
    <x v="1"/>
    <s v="square"/>
    <x v="1"/>
    <s v="triangle"/>
    <s v="HT1_yellow-triangle.png"/>
    <s v="ST3_yellow-square.png"/>
    <s v="HT2_red-square.png"/>
    <s v="ST2_red-triangle.png"/>
    <s v="ST1_blue-square.png"/>
    <s v="HT3_blue-triangle.png"/>
    <m/>
    <m/>
  </r>
  <r>
    <s v="L03"/>
    <x v="0"/>
    <s v="CR11"/>
    <s v="L03_CR11_S55"/>
    <x v="1"/>
    <s v="HT1"/>
    <s v="Taylor"/>
    <s v="D"/>
    <x v="0"/>
    <s v="ST3"/>
    <s v="Casey"/>
    <s v="E"/>
    <x v="0"/>
    <x v="0"/>
    <x v="0"/>
    <s v="HT2"/>
    <x v="0"/>
    <s v="ST2"/>
    <x v="0"/>
    <s v="ST1"/>
    <x v="1"/>
    <s v="HT3"/>
    <x v="38"/>
    <s v="DE"/>
    <s v="DE"/>
    <x v="0"/>
    <s v="Taylor is holding a spot for Casey"/>
    <s v="because the line is moving slowly"/>
    <x v="0"/>
    <x v="2"/>
    <s v="square"/>
    <s v="he's standing in a green square"/>
    <s v="and the day keeps getting hotter"/>
    <s v="S55_Taylor_Casey"/>
    <s v="he_green_square"/>
    <s v="S55_end"/>
    <x v="2"/>
    <x v="0"/>
    <x v="2"/>
    <x v="0"/>
    <x v="2"/>
    <s v="triangle"/>
    <x v="2"/>
    <s v="square"/>
    <x v="2"/>
    <s v="triangle"/>
    <x v="2"/>
    <s v="square"/>
    <s v="HT1_green-square.png"/>
    <s v="ST3_green-triangle.png"/>
    <s v="HT2_blue-triangle.png"/>
    <s v="ST2_blue-square.png"/>
    <s v="ST1_red-triangle.png"/>
    <s v="HT3_red-square.png"/>
    <m/>
    <m/>
  </r>
  <r>
    <s v="L03"/>
    <x v="0"/>
    <s v="CR12"/>
    <s v="L03_CR12_S52"/>
    <x v="1"/>
    <s v="HT1"/>
    <s v="Taylor"/>
    <s v="D"/>
    <x v="0"/>
    <s v="ST3"/>
    <s v="Casey"/>
    <s v="E"/>
    <x v="0"/>
    <x v="0"/>
    <x v="0"/>
    <s v="HT2"/>
    <x v="0"/>
    <s v="ST2"/>
    <x v="0"/>
    <s v="ST1"/>
    <x v="1"/>
    <s v="HT3"/>
    <x v="40"/>
    <s v="DE"/>
    <s v="DE"/>
    <x v="1"/>
    <s v="Casey is passing a blanket to Taylor"/>
    <s v="because the room is cold"/>
    <x v="0"/>
    <x v="3"/>
    <s v="triangle"/>
    <s v="he's standing in a blue triangle"/>
    <s v="and everyone is comfortable now"/>
    <s v="S52_Casey_Taylor"/>
    <s v="he_blue_triangle"/>
    <s v="S52_end"/>
    <x v="3"/>
    <x v="1"/>
    <x v="3"/>
    <x v="1"/>
    <x v="3"/>
    <s v="square"/>
    <x v="3"/>
    <s v="triangle"/>
    <x v="3"/>
    <s v="square"/>
    <x v="3"/>
    <s v="triangle"/>
    <s v="HT1_blue-triangle.png"/>
    <s v="ST3_blue-square.png"/>
    <s v="HT2_green-square.png"/>
    <s v="ST2_green-triangle.png"/>
    <s v="ST1_yellow-square.png"/>
    <s v="HT3_yellow-triangle.png"/>
    <m/>
    <m/>
  </r>
  <r>
    <s v="L03"/>
    <x v="0"/>
    <s v="CR13"/>
    <s v="L03_CR13_S56"/>
    <x v="1"/>
    <s v="HT1"/>
    <s v="Taylor"/>
    <s v="D"/>
    <x v="1"/>
    <s v="ST1"/>
    <s v="Jaime"/>
    <s v="F"/>
    <x v="0"/>
    <x v="0"/>
    <x v="0"/>
    <s v="HT2"/>
    <x v="0"/>
    <s v="ST2"/>
    <x v="1"/>
    <s v="ST3"/>
    <x v="1"/>
    <s v="HT3"/>
    <x v="42"/>
    <s v="DF"/>
    <s v="DF"/>
    <x v="0"/>
    <s v="Taylor is carrying a box for Jaime"/>
    <s v="since it's very heavy"/>
    <x v="0"/>
    <x v="1"/>
    <s v="square"/>
    <s v="he's standing in a yellow square"/>
    <s v="but there's not much left to move "/>
    <s v="S56_Taylor_Jaime"/>
    <s v="he_yellow_square"/>
    <s v="S56_end"/>
    <x v="1"/>
    <x v="0"/>
    <x v="1"/>
    <x v="0"/>
    <x v="1"/>
    <s v="triangle"/>
    <x v="1"/>
    <s v="square"/>
    <x v="1"/>
    <s v="triangle"/>
    <x v="1"/>
    <s v="square"/>
    <s v="HT1_yellow-square.png"/>
    <s v="ST1_yellow-triangle.png"/>
    <s v="HT2_red-triangle.png"/>
    <s v="ST2_red-square.png"/>
    <s v="ST3_blue-triangle.png"/>
    <s v="HT3_blue-square.png"/>
    <m/>
    <m/>
  </r>
  <r>
    <s v="L03"/>
    <x v="0"/>
    <s v="CR14"/>
    <s v="L03_CR14_S60"/>
    <x v="1"/>
    <s v="HT1"/>
    <s v="Taylor"/>
    <s v="D"/>
    <x v="1"/>
    <s v="ST1"/>
    <s v="Jaime"/>
    <s v="F"/>
    <x v="0"/>
    <x v="0"/>
    <x v="0"/>
    <s v="HT2"/>
    <x v="0"/>
    <s v="ST2"/>
    <x v="1"/>
    <s v="ST3"/>
    <x v="1"/>
    <s v="HT3"/>
    <x v="41"/>
    <s v="DF"/>
    <s v="DF"/>
    <x v="1"/>
    <s v="Jaime is hiking along the trail with Taylor"/>
    <s v="and the leaves are starting to turn"/>
    <x v="0"/>
    <x v="0"/>
    <s v="triangle"/>
    <s v="he's standing in a red triangle"/>
    <s v="and the top of the mountain isn't much further"/>
    <s v="S60_Jaime_Taylor"/>
    <s v="he_red_triangle"/>
    <s v="S60_end"/>
    <x v="0"/>
    <x v="1"/>
    <x v="0"/>
    <x v="1"/>
    <x v="0"/>
    <s v="square"/>
    <x v="0"/>
    <s v="triangle"/>
    <x v="0"/>
    <s v="square"/>
    <x v="0"/>
    <s v="triangle"/>
    <s v="HT1_red-triangle.png"/>
    <s v="ST1_red-square.png"/>
    <s v="HT2_yellow-square.png"/>
    <s v="ST2_yellow-triangle.png"/>
    <s v="ST3_green-square.png"/>
    <s v="HT3_green-triangle.png"/>
    <m/>
    <m/>
  </r>
  <r>
    <s v="L03"/>
    <x v="0"/>
    <s v="CR15"/>
    <s v="L03_CR15_S57"/>
    <x v="1"/>
    <s v="HT1"/>
    <s v="Taylor"/>
    <s v="D"/>
    <x v="1"/>
    <s v="ST1"/>
    <s v="Jaime"/>
    <s v="F"/>
    <x v="0"/>
    <x v="0"/>
    <x v="0"/>
    <s v="HT2"/>
    <x v="0"/>
    <s v="ST2"/>
    <x v="1"/>
    <s v="ST3"/>
    <x v="1"/>
    <s v="HT3"/>
    <x v="43"/>
    <s v="DF"/>
    <s v="DF"/>
    <x v="0"/>
    <s v="Taylor is giving directions to Jaime"/>
    <s v="and the traffic is starting to clear"/>
    <x v="0"/>
    <x v="3"/>
    <s v="square"/>
    <s v="he's standing in a blue square"/>
    <s v="and it looks like the rest of the trip will be easy"/>
    <s v="S57_Taylor_Jaime"/>
    <s v="he_blue_square"/>
    <s v="S57_end"/>
    <x v="3"/>
    <x v="0"/>
    <x v="3"/>
    <x v="0"/>
    <x v="3"/>
    <s v="triangle"/>
    <x v="3"/>
    <s v="square"/>
    <x v="3"/>
    <s v="triangle"/>
    <x v="3"/>
    <s v="square"/>
    <s v="HT1_blue-square.png"/>
    <s v="ST1_blue-triangle.png"/>
    <s v="HT2_green-triangle.png"/>
    <s v="ST2_green-square.png"/>
    <s v="ST3_yellow-triangle.png"/>
    <s v="HT3_yellow-square.png"/>
    <m/>
    <m/>
  </r>
  <r>
    <s v="L03"/>
    <x v="0"/>
    <s v="CR16"/>
    <s v="L03_CR16_S57"/>
    <x v="1"/>
    <s v="HT1"/>
    <s v="Taylor"/>
    <s v="D"/>
    <x v="1"/>
    <s v="ST1"/>
    <s v="Jaime"/>
    <s v="F"/>
    <x v="0"/>
    <x v="0"/>
    <x v="0"/>
    <s v="HT2"/>
    <x v="0"/>
    <s v="ST2"/>
    <x v="1"/>
    <s v="ST3"/>
    <x v="1"/>
    <s v="HT3"/>
    <x v="43"/>
    <s v="DF"/>
    <s v="DF"/>
    <x v="1"/>
    <s v="Jaime is giving directions to Taylor"/>
    <s v="and the traffic is starting to clear"/>
    <x v="0"/>
    <x v="2"/>
    <s v="triangle"/>
    <s v="he's standing in a green triangle"/>
    <s v="and it looks like the rest of the trip will be easy"/>
    <s v="S57_Jaime_Taylor"/>
    <s v="he_green_triangle"/>
    <s v="S57_end"/>
    <x v="2"/>
    <x v="1"/>
    <x v="2"/>
    <x v="1"/>
    <x v="2"/>
    <s v="square"/>
    <x v="2"/>
    <s v="triangle"/>
    <x v="2"/>
    <s v="square"/>
    <x v="2"/>
    <s v="triangle"/>
    <s v="HT1_green-triangle.png"/>
    <s v="ST1_green-square.png"/>
    <s v="HT2_blue-square.png"/>
    <s v="ST2_blue-triangle.png"/>
    <s v="ST3_red-square.png"/>
    <s v="HT3_red-triangle.png"/>
    <m/>
    <m/>
  </r>
  <r>
    <s v="L03"/>
    <x v="0"/>
    <s v="CR17"/>
    <s v="L03_CR17_S15"/>
    <x v="0"/>
    <s v="HT3"/>
    <s v="Jordan"/>
    <s v="C"/>
    <x v="2"/>
    <s v="HT2"/>
    <s v="Alex"/>
    <s v="A"/>
    <x v="1"/>
    <x v="1"/>
    <x v="1"/>
    <s v="ST3"/>
    <x v="1"/>
    <s v="ST1"/>
    <x v="2"/>
    <s v="ST2"/>
    <x v="0"/>
    <s v="HT1"/>
    <x v="0"/>
    <s v="CA"/>
    <s v="AC"/>
    <x v="0"/>
    <s v="Alex is looking at Jordan"/>
    <s v="as the train whistle is blowing loudly"/>
    <x v="0"/>
    <x v="0"/>
    <s v="square"/>
    <s v="he's standing in a red square"/>
    <s v="but the whistle is too loud to hear anything"/>
    <s v="S15_Jordan_Alex"/>
    <s v="he_red_square"/>
    <s v="S15_end"/>
    <x v="0"/>
    <x v="0"/>
    <x v="0"/>
    <x v="0"/>
    <x v="0"/>
    <s v="triangle"/>
    <x v="0"/>
    <s v="square"/>
    <x v="0"/>
    <s v="triangle"/>
    <x v="0"/>
    <s v="square"/>
    <s v="HT3_red-square.png"/>
    <s v="HT2_red-triangle.png"/>
    <s v="ST3_yellow-triangle.png"/>
    <s v="ST1_yellow-square.png"/>
    <s v="ST2_green-triangle.png"/>
    <s v="HT1_green-square.png"/>
    <m/>
    <m/>
  </r>
  <r>
    <s v="L03"/>
    <x v="0"/>
    <s v="CR18"/>
    <s v="L03_CR18_S13"/>
    <x v="0"/>
    <s v="HT3"/>
    <s v="Jordan"/>
    <s v="C"/>
    <x v="2"/>
    <s v="HT2"/>
    <s v="Alex"/>
    <s v="A"/>
    <x v="1"/>
    <x v="1"/>
    <x v="1"/>
    <s v="ST3"/>
    <x v="1"/>
    <s v="ST1"/>
    <x v="2"/>
    <s v="ST2"/>
    <x v="0"/>
    <s v="HT1"/>
    <x v="24"/>
    <s v="CA"/>
    <s v="AC"/>
    <x v="1"/>
    <s v="Jordan is surfing at the beach with Alex"/>
    <s v="and a crab is scuttling by"/>
    <x v="0"/>
    <x v="1"/>
    <s v="triangle"/>
    <s v="he's standing in a yellow triangle"/>
    <s v="and the waves keep getting bigger"/>
    <s v="S13_Alex_Jordan"/>
    <s v="he_yellow_triangle"/>
    <s v="S13_end"/>
    <x v="1"/>
    <x v="1"/>
    <x v="1"/>
    <x v="1"/>
    <x v="1"/>
    <s v="square"/>
    <x v="1"/>
    <s v="triangle"/>
    <x v="1"/>
    <s v="square"/>
    <x v="1"/>
    <s v="triangle"/>
    <s v="HT3_yellow-triangle.png"/>
    <s v="HT2_yellow-square.png"/>
    <s v="ST3_red-square.png"/>
    <s v="ST1_red-triangle.png"/>
    <s v="ST2_blue-square.png"/>
    <s v="HT1_blue-triangle.png"/>
    <m/>
    <m/>
  </r>
  <r>
    <s v="L03"/>
    <x v="0"/>
    <s v="CR19"/>
    <s v="L03_CR19_S14"/>
    <x v="0"/>
    <s v="HT3"/>
    <s v="Jordan"/>
    <s v="C"/>
    <x v="2"/>
    <s v="HT2"/>
    <s v="Alex"/>
    <s v="A"/>
    <x v="1"/>
    <x v="1"/>
    <x v="1"/>
    <s v="ST3"/>
    <x v="1"/>
    <s v="ST1"/>
    <x v="2"/>
    <s v="ST2"/>
    <x v="0"/>
    <s v="HT1"/>
    <x v="25"/>
    <s v="CA"/>
    <s v="AC"/>
    <x v="0"/>
    <s v="Alex is racing toward Jordan"/>
    <s v="while a house is burning down"/>
    <x v="0"/>
    <x v="2"/>
    <s v="square"/>
    <s v="he's standing in a green square"/>
    <s v="and it sounds like the fire truck is coming"/>
    <s v="S14_Jordan_Alex"/>
    <s v="he_green_square"/>
    <s v="S14_end"/>
    <x v="2"/>
    <x v="0"/>
    <x v="2"/>
    <x v="0"/>
    <x v="2"/>
    <s v="triangle"/>
    <x v="2"/>
    <s v="square"/>
    <x v="2"/>
    <s v="triangle"/>
    <x v="2"/>
    <s v="square"/>
    <s v="HT3_green-square.png"/>
    <s v="HT2_green-triangle.png"/>
    <s v="ST3_blue-triangle.png"/>
    <s v="ST1_blue-square.png"/>
    <s v="ST2_red-triangle.png"/>
    <s v="HT1_red-square.png"/>
    <m/>
    <m/>
  </r>
  <r>
    <s v="L03"/>
    <x v="0"/>
    <s v="CR20"/>
    <s v="L03_CR20_S14"/>
    <x v="0"/>
    <s v="HT3"/>
    <s v="Jordan"/>
    <s v="C"/>
    <x v="2"/>
    <s v="HT2"/>
    <s v="Alex"/>
    <s v="A"/>
    <x v="1"/>
    <x v="1"/>
    <x v="1"/>
    <s v="ST3"/>
    <x v="1"/>
    <s v="ST1"/>
    <x v="2"/>
    <s v="ST2"/>
    <x v="0"/>
    <s v="HT1"/>
    <x v="25"/>
    <s v="CA"/>
    <s v="AC"/>
    <x v="1"/>
    <s v="Jordan is racing toward Alex"/>
    <s v="while a house is burning down"/>
    <x v="0"/>
    <x v="3"/>
    <s v="triangle"/>
    <s v="he's standing in a blue triangle"/>
    <s v="and it sounds like the fire truck is coming"/>
    <s v="S14_Alex_Jordan"/>
    <s v="he_blue_triangle"/>
    <s v="S14_end"/>
    <x v="3"/>
    <x v="1"/>
    <x v="3"/>
    <x v="1"/>
    <x v="3"/>
    <s v="square"/>
    <x v="3"/>
    <s v="triangle"/>
    <x v="3"/>
    <s v="square"/>
    <x v="3"/>
    <s v="triangle"/>
    <s v="HT3_blue-triangle.png"/>
    <s v="HT2_blue-square.png"/>
    <s v="ST3_green-square.png"/>
    <s v="ST1_green-triangle.png"/>
    <s v="ST2_yellow-square.png"/>
    <s v="HT1_yellow-triangle.png"/>
    <m/>
    <m/>
  </r>
  <r>
    <s v="L03"/>
    <x v="0"/>
    <s v="CR21"/>
    <s v="L03_CR21_S03"/>
    <x v="0"/>
    <s v="HT3"/>
    <s v="Jordan"/>
    <s v="C"/>
    <x v="3"/>
    <s v="ST2"/>
    <s v="Sam"/>
    <s v="B"/>
    <x v="1"/>
    <x v="0"/>
    <x v="1"/>
    <s v="ST3"/>
    <x v="1"/>
    <s v="ST1"/>
    <x v="3"/>
    <s v="HT2"/>
    <x v="0"/>
    <s v="HT1"/>
    <x v="26"/>
    <s v="CB"/>
    <s v="BC"/>
    <x v="0"/>
    <s v="Sam is making a salad for Jordan"/>
    <s v="while a pot is boiling on the stove"/>
    <x v="0"/>
    <x v="1"/>
    <s v="square"/>
    <s v="he's standing in a yellow square"/>
    <s v="and it looks like dinner is almost ready"/>
    <s v="S03_Jordan_Sam"/>
    <s v="he_yellow_square"/>
    <s v="S03_end"/>
    <x v="1"/>
    <x v="0"/>
    <x v="1"/>
    <x v="0"/>
    <x v="1"/>
    <s v="triangle"/>
    <x v="1"/>
    <s v="square"/>
    <x v="1"/>
    <s v="triangle"/>
    <x v="1"/>
    <s v="square"/>
    <s v="HT3_yellow-square.png"/>
    <s v="ST2_yellow-triangle.png"/>
    <s v="ST3_red-triangle.png"/>
    <s v="ST1_red-square.png"/>
    <s v="HT2_blue-triangle.png"/>
    <s v="HT1_blue-square.png"/>
    <m/>
    <m/>
  </r>
  <r>
    <s v="L03"/>
    <x v="0"/>
    <s v="CR22"/>
    <s v="L03_CR22_S03"/>
    <x v="0"/>
    <s v="HT3"/>
    <s v="Jordan"/>
    <s v="C"/>
    <x v="3"/>
    <s v="ST2"/>
    <s v="Sam"/>
    <s v="B"/>
    <x v="1"/>
    <x v="0"/>
    <x v="1"/>
    <s v="ST3"/>
    <x v="1"/>
    <s v="ST1"/>
    <x v="3"/>
    <s v="HT2"/>
    <x v="0"/>
    <s v="HT1"/>
    <x v="26"/>
    <s v="CB"/>
    <s v="BC"/>
    <x v="1"/>
    <s v="Jordan is making a salad for Sam"/>
    <s v="while a pot is boiling on the stove"/>
    <x v="0"/>
    <x v="0"/>
    <s v="triangle"/>
    <s v="he's standing in a red triangle"/>
    <s v="and it looks like dinner is almost ready"/>
    <s v="S03_Sam_Jordan"/>
    <s v="he_red_triangle"/>
    <s v="S03_end"/>
    <x v="0"/>
    <x v="1"/>
    <x v="0"/>
    <x v="1"/>
    <x v="0"/>
    <s v="square"/>
    <x v="0"/>
    <s v="triangle"/>
    <x v="0"/>
    <s v="square"/>
    <x v="0"/>
    <s v="triangle"/>
    <s v="HT3_red-triangle.png"/>
    <s v="ST2_red-square.png"/>
    <s v="ST3_yellow-square.png"/>
    <s v="ST1_yellow-triangle.png"/>
    <s v="HT2_green-square.png"/>
    <s v="HT1_green-triangle.png"/>
    <m/>
    <m/>
  </r>
  <r>
    <s v="L03"/>
    <x v="0"/>
    <s v="CR23"/>
    <s v="L03_CR23_S04"/>
    <x v="0"/>
    <s v="HT3"/>
    <s v="Jordan"/>
    <s v="C"/>
    <x v="3"/>
    <s v="ST2"/>
    <s v="Sam"/>
    <s v="B"/>
    <x v="1"/>
    <x v="0"/>
    <x v="1"/>
    <s v="ST3"/>
    <x v="1"/>
    <s v="ST1"/>
    <x v="3"/>
    <s v="HT2"/>
    <x v="0"/>
    <s v="HT1"/>
    <x v="27"/>
    <s v="CB"/>
    <s v="BC"/>
    <x v="0"/>
    <s v="Sam is walking over to Jordan"/>
    <s v="and a broken radio is lying on the ground"/>
    <x v="0"/>
    <x v="3"/>
    <s v="square"/>
    <s v="he's standing in a blue square"/>
    <s v="but it doesn't look like the radio can be fixed"/>
    <s v="S04_Jordan_Sam"/>
    <s v="he_blue_square"/>
    <s v="S04_end"/>
    <x v="3"/>
    <x v="0"/>
    <x v="3"/>
    <x v="0"/>
    <x v="3"/>
    <s v="triangle"/>
    <x v="3"/>
    <s v="square"/>
    <x v="3"/>
    <s v="triangle"/>
    <x v="3"/>
    <s v="square"/>
    <s v="HT3_blue-square.png"/>
    <s v="ST2_blue-triangle.png"/>
    <s v="ST3_green-triangle.png"/>
    <s v="ST1_green-square.png"/>
    <s v="HT2_yellow-triangle.png"/>
    <s v="HT1_yellow-square.png"/>
    <m/>
    <m/>
  </r>
  <r>
    <s v="L03"/>
    <x v="0"/>
    <s v="CR24"/>
    <s v="L03_CR24_S05"/>
    <x v="0"/>
    <s v="HT3"/>
    <s v="Jordan"/>
    <s v="C"/>
    <x v="3"/>
    <s v="ST2"/>
    <s v="Sam"/>
    <s v="B"/>
    <x v="1"/>
    <x v="0"/>
    <x v="1"/>
    <s v="ST3"/>
    <x v="1"/>
    <s v="ST1"/>
    <x v="3"/>
    <s v="HT2"/>
    <x v="0"/>
    <s v="HT1"/>
    <x v="7"/>
    <s v="CB"/>
    <s v="BC"/>
    <x v="1"/>
    <s v="Jordan is picking up Sam from school"/>
    <s v="as the bell is ringing"/>
    <x v="0"/>
    <x v="2"/>
    <s v="triangle"/>
    <s v="he's standing in a green triangle"/>
    <s v="and the bell is very loud"/>
    <s v="S05_Sam_Jordan"/>
    <s v="he_green_triangle"/>
    <s v="S05_end"/>
    <x v="2"/>
    <x v="1"/>
    <x v="2"/>
    <x v="1"/>
    <x v="2"/>
    <s v="square"/>
    <x v="2"/>
    <s v="triangle"/>
    <x v="2"/>
    <s v="square"/>
    <x v="2"/>
    <s v="triangle"/>
    <s v="HT3_green-triangle.png"/>
    <s v="ST2_green-square.png"/>
    <s v="ST3_blue-square.png"/>
    <s v="ST1_blue-triangle.png"/>
    <s v="HT2_red-square.png"/>
    <s v="HT1_red-triangle.png"/>
    <m/>
    <m/>
  </r>
  <r>
    <s v="L03"/>
    <x v="0"/>
    <s v="CR25"/>
    <s v="L03_CR25_S18"/>
    <x v="1"/>
    <s v="HT1"/>
    <s v="Taylor"/>
    <s v="D"/>
    <x v="2"/>
    <s v="HT2"/>
    <s v="Alex"/>
    <s v="A"/>
    <x v="1"/>
    <x v="1"/>
    <x v="1"/>
    <s v="ST3"/>
    <x v="1"/>
    <s v="ST1"/>
    <x v="2"/>
    <s v="ST2"/>
    <x v="1"/>
    <s v="HT3"/>
    <x v="28"/>
    <s v="DA"/>
    <s v="AD"/>
    <x v="0"/>
    <s v="Alex is rollerblading towards Taylor"/>
    <s v="while several birds fly overhead"/>
    <x v="0"/>
    <x v="0"/>
    <s v="square"/>
    <s v="he's standing in a red square"/>
    <s v="but it looks very easy to fall down"/>
    <s v="S18_Taylor_Alex"/>
    <s v="he_red_square"/>
    <s v="S18_end"/>
    <x v="0"/>
    <x v="0"/>
    <x v="0"/>
    <x v="0"/>
    <x v="0"/>
    <s v="triangle"/>
    <x v="0"/>
    <s v="square"/>
    <x v="0"/>
    <s v="triangle"/>
    <x v="0"/>
    <s v="square"/>
    <s v="HT1_red-square.png"/>
    <s v="HT2_red-triangle.png"/>
    <s v="ST3_yellow-triangle.png"/>
    <s v="ST1_yellow-square.png"/>
    <s v="ST2_green-triangle.png"/>
    <s v="HT3_green-square.png"/>
    <m/>
    <m/>
  </r>
  <r>
    <s v="L03"/>
    <x v="0"/>
    <s v="CR26"/>
    <s v="L03_CR26_S18"/>
    <x v="1"/>
    <s v="HT1"/>
    <s v="Taylor"/>
    <s v="D"/>
    <x v="2"/>
    <s v="HT2"/>
    <s v="Alex"/>
    <s v="A"/>
    <x v="1"/>
    <x v="1"/>
    <x v="1"/>
    <s v="ST3"/>
    <x v="1"/>
    <s v="ST1"/>
    <x v="2"/>
    <s v="ST2"/>
    <x v="1"/>
    <s v="HT3"/>
    <x v="28"/>
    <s v="DA"/>
    <s v="AD"/>
    <x v="1"/>
    <s v="Taylor is rollerblading towards Alex"/>
    <s v="while several birds fly overhead"/>
    <x v="0"/>
    <x v="1"/>
    <s v="triangle"/>
    <s v="he's standing in a yellow triangle"/>
    <s v="but it looks very easy to fall down"/>
    <s v="S18_Alex_Taylor"/>
    <s v="he_yellow_triangle"/>
    <s v="S18_end"/>
    <x v="1"/>
    <x v="1"/>
    <x v="1"/>
    <x v="1"/>
    <x v="1"/>
    <s v="square"/>
    <x v="1"/>
    <s v="triangle"/>
    <x v="1"/>
    <s v="square"/>
    <x v="1"/>
    <s v="triangle"/>
    <s v="HT1_yellow-triangle.png"/>
    <s v="HT2_yellow-square.png"/>
    <s v="ST3_red-square.png"/>
    <s v="ST1_red-triangle.png"/>
    <s v="ST2_blue-square.png"/>
    <s v="HT3_blue-triangle.png"/>
    <m/>
    <m/>
  </r>
  <r>
    <s v="L03"/>
    <x v="0"/>
    <s v="CR27"/>
    <s v="L03_CR27_S19"/>
    <x v="1"/>
    <s v="HT1"/>
    <s v="Taylor"/>
    <s v="D"/>
    <x v="2"/>
    <s v="HT2"/>
    <s v="Alex"/>
    <s v="A"/>
    <x v="1"/>
    <x v="1"/>
    <x v="1"/>
    <s v="ST3"/>
    <x v="1"/>
    <s v="ST1"/>
    <x v="2"/>
    <s v="ST2"/>
    <x v="1"/>
    <s v="HT3"/>
    <x v="29"/>
    <s v="DA"/>
    <s v="AD"/>
    <x v="0"/>
    <s v="Alex is trying to teach some algebra to Taylor"/>
    <s v="as the clock reads three"/>
    <x v="0"/>
    <x v="2"/>
    <s v="square"/>
    <s v="he's standing in a green square"/>
    <s v="and it appears that the lecture is about to end"/>
    <s v="S19_Taylor_Alex"/>
    <s v="he_green_square"/>
    <s v="S19_end"/>
    <x v="2"/>
    <x v="0"/>
    <x v="2"/>
    <x v="0"/>
    <x v="2"/>
    <s v="triangle"/>
    <x v="2"/>
    <s v="square"/>
    <x v="2"/>
    <s v="triangle"/>
    <x v="2"/>
    <s v="square"/>
    <s v="HT1_green-square.png"/>
    <s v="HT2_green-triangle.png"/>
    <s v="ST3_blue-triangle.png"/>
    <s v="ST1_blue-square.png"/>
    <s v="ST2_red-triangle.png"/>
    <s v="HT3_red-square.png"/>
    <m/>
    <m/>
  </r>
  <r>
    <s v="L03"/>
    <x v="0"/>
    <s v="CR28"/>
    <s v="L03_CR28_S20"/>
    <x v="1"/>
    <s v="HT1"/>
    <s v="Taylor"/>
    <s v="D"/>
    <x v="2"/>
    <s v="HT2"/>
    <s v="Alex"/>
    <s v="A"/>
    <x v="1"/>
    <x v="1"/>
    <x v="1"/>
    <s v="ST3"/>
    <x v="1"/>
    <s v="ST1"/>
    <x v="2"/>
    <s v="ST2"/>
    <x v="1"/>
    <s v="HT3"/>
    <x v="4"/>
    <s v="DA"/>
    <s v="AD"/>
    <x v="1"/>
    <s v="Taylor is shouting at Alex"/>
    <s v="while a shooting star streaks across the sky"/>
    <x v="0"/>
    <x v="3"/>
    <s v="triangle"/>
    <s v="he's standing in a blue triangle"/>
    <s v="but it looks like an argument has started"/>
    <s v="S20_Alex_Taylor"/>
    <s v="he_blue_triangle"/>
    <s v="S20_end"/>
    <x v="3"/>
    <x v="1"/>
    <x v="3"/>
    <x v="1"/>
    <x v="3"/>
    <s v="square"/>
    <x v="3"/>
    <s v="triangle"/>
    <x v="3"/>
    <s v="square"/>
    <x v="3"/>
    <s v="triangle"/>
    <s v="HT1_blue-triangle.png"/>
    <s v="HT2_blue-square.png"/>
    <s v="ST3_green-square.png"/>
    <s v="ST1_green-triangle.png"/>
    <s v="ST2_yellow-square.png"/>
    <s v="HT3_yellow-triangle.png"/>
    <m/>
    <m/>
  </r>
  <r>
    <s v="L03"/>
    <x v="0"/>
    <s v="CR29"/>
    <s v="L03_CR29_S28"/>
    <x v="1"/>
    <s v="HT1"/>
    <s v="Taylor"/>
    <s v="D"/>
    <x v="3"/>
    <s v="ST2"/>
    <s v="Sam"/>
    <s v="B"/>
    <x v="1"/>
    <x v="0"/>
    <x v="1"/>
    <s v="ST3"/>
    <x v="1"/>
    <s v="ST1"/>
    <x v="3"/>
    <s v="HT2"/>
    <x v="1"/>
    <s v="HT3"/>
    <x v="30"/>
    <s v="DB"/>
    <s v="BD"/>
    <x v="0"/>
    <s v="Sam is flying on a broom above Taylor"/>
    <s v="while a bat flutters through the air"/>
    <x v="0"/>
    <x v="1"/>
    <s v="square"/>
    <s v="he's standing in a yellow square"/>
    <s v="and it looks like it is Halloween"/>
    <s v="S28_Taylor_Sam"/>
    <s v="he_yellow_square"/>
    <s v="S28_end"/>
    <x v="1"/>
    <x v="0"/>
    <x v="1"/>
    <x v="0"/>
    <x v="1"/>
    <s v="triangle"/>
    <x v="1"/>
    <s v="square"/>
    <x v="1"/>
    <s v="triangle"/>
    <x v="1"/>
    <s v="square"/>
    <s v="HT1_yellow-square.png"/>
    <s v="ST2_yellow-triangle.png"/>
    <s v="ST3_red-triangle.png"/>
    <s v="ST1_red-square.png"/>
    <s v="HT2_blue-triangle.png"/>
    <s v="HT3_blue-square.png"/>
    <m/>
    <m/>
  </r>
  <r>
    <s v="L03"/>
    <x v="0"/>
    <s v="CR30"/>
    <s v="L03_CR30_S30"/>
    <x v="1"/>
    <s v="HT1"/>
    <s v="Taylor"/>
    <s v="D"/>
    <x v="3"/>
    <s v="ST2"/>
    <s v="Sam"/>
    <s v="B"/>
    <x v="1"/>
    <x v="0"/>
    <x v="1"/>
    <s v="ST3"/>
    <x v="1"/>
    <s v="ST1"/>
    <x v="3"/>
    <s v="HT2"/>
    <x v="1"/>
    <s v="HT3"/>
    <x v="10"/>
    <s v="DB"/>
    <s v="BD"/>
    <x v="1"/>
    <s v="Taylor is playing the violin for Sam"/>
    <s v="while the sun is shining brightly"/>
    <x v="0"/>
    <x v="0"/>
    <s v="triangle"/>
    <s v="he's standing in a red triangle"/>
    <s v="and it looks like the song is being played well"/>
    <s v="S30_Sam_Taylor"/>
    <s v="he_red_triangle"/>
    <s v="S30_end"/>
    <x v="0"/>
    <x v="1"/>
    <x v="0"/>
    <x v="1"/>
    <x v="0"/>
    <s v="square"/>
    <x v="0"/>
    <s v="triangle"/>
    <x v="0"/>
    <s v="square"/>
    <x v="0"/>
    <s v="triangle"/>
    <s v="HT1_red-triangle.png"/>
    <s v="ST2_red-square.png"/>
    <s v="ST3_yellow-square.png"/>
    <s v="ST1_yellow-triangle.png"/>
    <s v="HT2_green-square.png"/>
    <s v="HT3_green-triangle.png"/>
    <m/>
    <m/>
  </r>
  <r>
    <s v="L03"/>
    <x v="0"/>
    <s v="CR31"/>
    <s v="L03_CR31_S29"/>
    <x v="1"/>
    <s v="HT1"/>
    <s v="Taylor"/>
    <s v="D"/>
    <x v="3"/>
    <s v="ST2"/>
    <s v="Sam"/>
    <s v="B"/>
    <x v="1"/>
    <x v="0"/>
    <x v="1"/>
    <s v="ST3"/>
    <x v="1"/>
    <s v="ST1"/>
    <x v="3"/>
    <s v="HT2"/>
    <x v="1"/>
    <s v="HT3"/>
    <x v="31"/>
    <s v="DB"/>
    <s v="BD"/>
    <x v="0"/>
    <s v="Sam is playing basketball with Taylor"/>
    <s v="as the scoreboard shows the time winding down"/>
    <x v="0"/>
    <x v="3"/>
    <s v="square"/>
    <s v="he's standing in a blue square"/>
    <s v="and the game appears to be one-sided"/>
    <s v="S29_Taylor_Sam"/>
    <s v="he_blue_square"/>
    <s v="S29_end"/>
    <x v="3"/>
    <x v="0"/>
    <x v="3"/>
    <x v="0"/>
    <x v="3"/>
    <s v="triangle"/>
    <x v="3"/>
    <s v="square"/>
    <x v="3"/>
    <s v="triangle"/>
    <x v="3"/>
    <s v="square"/>
    <s v="HT1_blue-square.png"/>
    <s v="ST2_blue-triangle.png"/>
    <s v="ST3_green-triangle.png"/>
    <s v="ST1_green-square.png"/>
    <s v="HT2_yellow-triangle.png"/>
    <s v="HT3_yellow-square.png"/>
    <m/>
    <m/>
  </r>
  <r>
    <s v="L03"/>
    <x v="0"/>
    <s v="CR32"/>
    <s v="L03_CR32_S29"/>
    <x v="1"/>
    <s v="HT1"/>
    <s v="Taylor"/>
    <s v="D"/>
    <x v="3"/>
    <s v="ST2"/>
    <s v="Sam"/>
    <s v="B"/>
    <x v="1"/>
    <x v="0"/>
    <x v="1"/>
    <s v="ST3"/>
    <x v="1"/>
    <s v="ST1"/>
    <x v="3"/>
    <s v="HT2"/>
    <x v="1"/>
    <s v="HT3"/>
    <x v="31"/>
    <s v="DB"/>
    <s v="BD"/>
    <x v="1"/>
    <s v="Taylor is playing basketball with Sam "/>
    <s v="as the scoreboard shows the time winding down"/>
    <x v="0"/>
    <x v="2"/>
    <s v="triangle"/>
    <s v="he's standing in a green triangle"/>
    <s v="and the game appears to be one-sided"/>
    <s v="S29_Sam_Taylor"/>
    <s v="he_green_triangle"/>
    <s v="S29_end"/>
    <x v="2"/>
    <x v="1"/>
    <x v="2"/>
    <x v="1"/>
    <x v="2"/>
    <s v="square"/>
    <x v="2"/>
    <s v="triangle"/>
    <x v="2"/>
    <s v="square"/>
    <x v="2"/>
    <s v="triangle"/>
    <s v="HT1_green-triangle.png"/>
    <s v="ST2_green-square.png"/>
    <s v="ST3_blue-square.png"/>
    <s v="ST1_blue-triangle.png"/>
    <s v="HT2_red-square.png"/>
    <s v="HT3_red-triangle.png"/>
    <m/>
    <m/>
  </r>
  <r>
    <s v="L03"/>
    <x v="0"/>
    <s v="CR33"/>
    <s v="L03_CR33_S38"/>
    <x v="2"/>
    <s v="ST3"/>
    <s v="Casey"/>
    <s v="E"/>
    <x v="4"/>
    <s v="HT3"/>
    <s v="Jordan"/>
    <s v="C"/>
    <x v="0"/>
    <x v="0"/>
    <x v="0"/>
    <s v="HT2"/>
    <x v="0"/>
    <s v="ST2"/>
    <x v="4"/>
    <s v="HT1"/>
    <x v="2"/>
    <s v="ST1"/>
    <x v="52"/>
    <s v="EC"/>
    <s v="CE"/>
    <x v="0"/>
    <s v="Jordan is exercising with Casey"/>
    <s v="and the time is going by really fast"/>
    <x v="1"/>
    <x v="0"/>
    <s v="square"/>
    <s v="she's standing in a red square"/>
    <s v="but the gym is about to close"/>
    <s v="S38_Casey_Jordan"/>
    <s v="she_red_square"/>
    <s v="S38_end"/>
    <x v="0"/>
    <x v="0"/>
    <x v="0"/>
    <x v="0"/>
    <x v="0"/>
    <s v="triangle"/>
    <x v="0"/>
    <s v="square"/>
    <x v="0"/>
    <s v="triangle"/>
    <x v="0"/>
    <s v="square"/>
    <s v="ST3_red-square.png"/>
    <s v="HT3_red-triangle.png"/>
    <s v="HT2_yellow-triangle.png"/>
    <s v="ST2_yellow-square.png"/>
    <s v="HT1_green-triangle.png"/>
    <s v="ST1_green-square.png"/>
    <m/>
    <m/>
  </r>
  <r>
    <s v="L03"/>
    <x v="0"/>
    <s v="CR34"/>
    <s v="L03_CR34_S40"/>
    <x v="2"/>
    <s v="ST3"/>
    <s v="Casey"/>
    <s v="E"/>
    <x v="4"/>
    <s v="HT3"/>
    <s v="Jordan"/>
    <s v="C"/>
    <x v="0"/>
    <x v="0"/>
    <x v="0"/>
    <s v="HT2"/>
    <x v="0"/>
    <s v="ST2"/>
    <x v="4"/>
    <s v="HT1"/>
    <x v="2"/>
    <s v="ST1"/>
    <x v="32"/>
    <s v="EC"/>
    <s v="CE"/>
    <x v="1"/>
    <s v="Casey is bringing a coffee to Jordan"/>
    <s v="since it's very early in the morning"/>
    <x v="1"/>
    <x v="1"/>
    <s v="triangle"/>
    <s v="she's standing in a yellow triangle"/>
    <s v="and it looks like it's almost 6am"/>
    <s v="S40_Jordan_Casey"/>
    <s v="she_yellow_triangle"/>
    <s v="S40_end"/>
    <x v="1"/>
    <x v="1"/>
    <x v="1"/>
    <x v="1"/>
    <x v="1"/>
    <s v="square"/>
    <x v="1"/>
    <s v="triangle"/>
    <x v="1"/>
    <s v="square"/>
    <x v="1"/>
    <s v="triangle"/>
    <s v="ST3_yellow-triangle.png"/>
    <s v="HT3_yellow-square.png"/>
    <s v="HT2_red-square.png"/>
    <s v="ST2_red-triangle.png"/>
    <s v="HT1_blue-square.png"/>
    <s v="ST1_blue-triangle.png"/>
    <m/>
    <m/>
  </r>
  <r>
    <s v="L03"/>
    <x v="0"/>
    <s v="CR35"/>
    <s v="L03_CR35_S39"/>
    <x v="2"/>
    <s v="ST3"/>
    <s v="Casey"/>
    <s v="E"/>
    <x v="4"/>
    <s v="HT3"/>
    <s v="Jordan"/>
    <s v="C"/>
    <x v="0"/>
    <x v="0"/>
    <x v="0"/>
    <s v="HT2"/>
    <x v="0"/>
    <s v="ST2"/>
    <x v="4"/>
    <s v="HT1"/>
    <x v="2"/>
    <s v="ST1"/>
    <x v="53"/>
    <s v="EC"/>
    <s v="CE"/>
    <x v="0"/>
    <s v="Jordan is taking a selfie with Casey"/>
    <s v="and the room is kind of dark"/>
    <x v="1"/>
    <x v="2"/>
    <s v="square"/>
    <s v="she's standing in a green square"/>
    <s v="but the picture is coming out ok"/>
    <s v="S39_Casey_Jordan"/>
    <s v="she_green_square"/>
    <s v="S39_end"/>
    <x v="2"/>
    <x v="0"/>
    <x v="2"/>
    <x v="0"/>
    <x v="2"/>
    <s v="triangle"/>
    <x v="2"/>
    <s v="square"/>
    <x v="2"/>
    <s v="triangle"/>
    <x v="2"/>
    <s v="square"/>
    <s v="ST3_green-square.png"/>
    <s v="HT3_green-triangle.png"/>
    <s v="HT2_blue-triangle.png"/>
    <s v="ST2_blue-square.png"/>
    <s v="HT1_red-triangle.png"/>
    <s v="ST1_red-square.png"/>
    <m/>
    <m/>
  </r>
  <r>
    <s v="L03"/>
    <x v="0"/>
    <s v="CR36"/>
    <s v="L03_CR36_S39"/>
    <x v="2"/>
    <s v="ST3"/>
    <s v="Casey"/>
    <s v="E"/>
    <x v="4"/>
    <s v="HT3"/>
    <s v="Jordan"/>
    <s v="C"/>
    <x v="0"/>
    <x v="0"/>
    <x v="0"/>
    <s v="HT2"/>
    <x v="0"/>
    <s v="ST2"/>
    <x v="4"/>
    <s v="HT1"/>
    <x v="2"/>
    <s v="ST1"/>
    <x v="53"/>
    <s v="EC"/>
    <s v="CE"/>
    <x v="1"/>
    <s v="Casey is taking a selfie with Jordan"/>
    <s v="and the room is kind of dark"/>
    <x v="1"/>
    <x v="3"/>
    <s v="triangle"/>
    <s v="she's standing in a blue triangle"/>
    <s v="but the picture is coming out ok"/>
    <s v="S39_Jordan_Casey"/>
    <s v="she_blue_triangle"/>
    <s v="S39_end"/>
    <x v="3"/>
    <x v="1"/>
    <x v="3"/>
    <x v="1"/>
    <x v="3"/>
    <s v="square"/>
    <x v="3"/>
    <s v="triangle"/>
    <x v="3"/>
    <s v="square"/>
    <x v="3"/>
    <s v="triangle"/>
    <s v="ST3_blue-triangle.png"/>
    <s v="HT3_blue-square.png"/>
    <s v="HT2_green-square.png"/>
    <s v="ST2_green-triangle.png"/>
    <s v="HT1_yellow-square.png"/>
    <s v="ST1_yellow-triangle.png"/>
    <m/>
    <m/>
  </r>
  <r>
    <s v="L03"/>
    <x v="0"/>
    <s v="CR37"/>
    <s v="L03_CR37_S53"/>
    <x v="2"/>
    <s v="ST3"/>
    <s v="Casey"/>
    <s v="E"/>
    <x v="5"/>
    <s v="HT1"/>
    <s v="Taylor"/>
    <s v="D"/>
    <x v="0"/>
    <x v="0"/>
    <x v="0"/>
    <s v="HT2"/>
    <x v="0"/>
    <s v="ST2"/>
    <x v="5"/>
    <s v="HT3"/>
    <x v="2"/>
    <s v="ST1"/>
    <x v="54"/>
    <s v="ED"/>
    <s v="DE"/>
    <x v="0"/>
    <s v="Taylor is making a smoothie for Casey"/>
    <s v="before it's time to leave"/>
    <x v="1"/>
    <x v="1"/>
    <s v="square"/>
    <s v="she's standing in a yellow square"/>
    <s v="and it's hard to hear above the blender"/>
    <s v="S53_Casey_Taylor"/>
    <s v="she_yellow_square"/>
    <s v="S53_end"/>
    <x v="1"/>
    <x v="0"/>
    <x v="1"/>
    <x v="0"/>
    <x v="1"/>
    <s v="triangle"/>
    <x v="1"/>
    <s v="square"/>
    <x v="1"/>
    <s v="triangle"/>
    <x v="1"/>
    <s v="square"/>
    <s v="ST3_yellow-square.png"/>
    <s v="HT1_yellow-triangle.png"/>
    <s v="HT2_red-triangle.png"/>
    <s v="ST2_red-square.png"/>
    <s v="HT3_blue-triangle.png"/>
    <s v="ST1_blue-square.png"/>
    <m/>
    <m/>
  </r>
  <r>
    <s v="L03"/>
    <x v="0"/>
    <s v="CR38"/>
    <s v="L03_CR38_S53"/>
    <x v="2"/>
    <s v="ST3"/>
    <s v="Casey"/>
    <s v="E"/>
    <x v="5"/>
    <s v="HT1"/>
    <s v="Taylor"/>
    <s v="D"/>
    <x v="0"/>
    <x v="0"/>
    <x v="0"/>
    <s v="HT2"/>
    <x v="0"/>
    <s v="ST2"/>
    <x v="5"/>
    <s v="HT3"/>
    <x v="2"/>
    <s v="ST1"/>
    <x v="54"/>
    <s v="ED"/>
    <s v="DE"/>
    <x v="1"/>
    <s v="Casey is making a smoothie for Taylor"/>
    <s v="before it's time to leave"/>
    <x v="1"/>
    <x v="0"/>
    <s v="triangle"/>
    <s v="she's standing in a red triangle"/>
    <s v="and it's hard to hear above the blender"/>
    <s v="S53_Taylor_Casey"/>
    <s v="she_red_triangle"/>
    <s v="S53_end"/>
    <x v="0"/>
    <x v="1"/>
    <x v="0"/>
    <x v="1"/>
    <x v="0"/>
    <s v="square"/>
    <x v="0"/>
    <s v="triangle"/>
    <x v="0"/>
    <s v="square"/>
    <x v="0"/>
    <s v="triangle"/>
    <s v="ST3_red-triangle.png"/>
    <s v="HT1_red-square.png"/>
    <s v="HT2_yellow-square.png"/>
    <s v="ST2_yellow-triangle.png"/>
    <s v="HT3_green-square.png"/>
    <s v="ST1_green-triangle.png"/>
    <m/>
    <m/>
  </r>
  <r>
    <s v="L03"/>
    <x v="0"/>
    <s v="CR39"/>
    <s v="L03_CR39_S54"/>
    <x v="2"/>
    <s v="ST3"/>
    <s v="Casey"/>
    <s v="E"/>
    <x v="5"/>
    <s v="HT1"/>
    <s v="Taylor"/>
    <s v="D"/>
    <x v="0"/>
    <x v="0"/>
    <x v="0"/>
    <s v="HT2"/>
    <x v="0"/>
    <s v="ST2"/>
    <x v="5"/>
    <s v="HT3"/>
    <x v="2"/>
    <s v="ST1"/>
    <x v="55"/>
    <s v="ED"/>
    <s v="DE"/>
    <x v="0"/>
    <s v="Taylor is opening the door for Casey"/>
    <s v="as the keys rattle in the lock"/>
    <x v="1"/>
    <x v="3"/>
    <s v="square"/>
    <s v="she's standing in a blue square"/>
    <s v="and no one else is in the house"/>
    <s v="S54_Casey_Taylor"/>
    <s v="she_blue_square"/>
    <s v="S54_end"/>
    <x v="3"/>
    <x v="0"/>
    <x v="3"/>
    <x v="0"/>
    <x v="3"/>
    <s v="triangle"/>
    <x v="3"/>
    <s v="square"/>
    <x v="3"/>
    <s v="triangle"/>
    <x v="3"/>
    <s v="square"/>
    <s v="ST3_blue-square.png"/>
    <s v="HT1_blue-triangle.png"/>
    <s v="HT2_green-triangle.png"/>
    <s v="ST2_green-square.png"/>
    <s v="HT3_yellow-triangle.png"/>
    <s v="ST1_yellow-square.png"/>
    <m/>
    <m/>
  </r>
  <r>
    <s v="L03"/>
    <x v="0"/>
    <s v="CR40"/>
    <s v="L03_CR40_S55"/>
    <x v="2"/>
    <s v="ST3"/>
    <s v="Casey"/>
    <s v="E"/>
    <x v="5"/>
    <s v="HT1"/>
    <s v="Taylor"/>
    <s v="D"/>
    <x v="0"/>
    <x v="0"/>
    <x v="0"/>
    <s v="HT2"/>
    <x v="0"/>
    <s v="ST2"/>
    <x v="5"/>
    <s v="HT3"/>
    <x v="2"/>
    <s v="ST1"/>
    <x v="38"/>
    <s v="ED"/>
    <s v="DE"/>
    <x v="1"/>
    <s v="Casey is holding a spot for Taylor"/>
    <s v="because the line is moving slowly"/>
    <x v="1"/>
    <x v="2"/>
    <s v="triangle"/>
    <s v="she's standing in a green triangle"/>
    <s v="and the day keeps getting hotter"/>
    <s v="S55_Taylor_Casey"/>
    <s v="she_green_triangle"/>
    <s v="S55_end"/>
    <x v="2"/>
    <x v="1"/>
    <x v="2"/>
    <x v="1"/>
    <x v="2"/>
    <s v="square"/>
    <x v="2"/>
    <s v="triangle"/>
    <x v="2"/>
    <s v="square"/>
    <x v="2"/>
    <s v="triangle"/>
    <s v="ST3_green-triangle.png"/>
    <s v="HT1_green-square.png"/>
    <s v="HT2_blue-square.png"/>
    <s v="ST2_blue-triangle.png"/>
    <s v="HT3_red-square.png"/>
    <s v="ST1_red-triangle.png"/>
    <m/>
    <m/>
  </r>
  <r>
    <s v="L03"/>
    <x v="0"/>
    <s v="CR41"/>
    <s v="L03_CR41_S45"/>
    <x v="3"/>
    <s v="ST1"/>
    <s v="Jaime"/>
    <s v="F"/>
    <x v="4"/>
    <s v="HT3"/>
    <s v="Jordan"/>
    <s v="C"/>
    <x v="0"/>
    <x v="0"/>
    <x v="0"/>
    <s v="HT2"/>
    <x v="0"/>
    <s v="ST2"/>
    <x v="4"/>
    <s v="HT1"/>
    <x v="3"/>
    <s v="ST3"/>
    <x v="37"/>
    <s v="FC"/>
    <s v="CF"/>
    <x v="0"/>
    <s v="Jordan is explaining the game to Jaime"/>
    <s v="since it's kind of complicated"/>
    <x v="1"/>
    <x v="0"/>
    <s v="square"/>
    <s v="she's standing in a red square"/>
    <s v="and it looks like the game will be fun"/>
    <s v="S45_Jaime_Jordan"/>
    <s v="she_red_square"/>
    <s v="S45_end"/>
    <x v="0"/>
    <x v="0"/>
    <x v="0"/>
    <x v="0"/>
    <x v="0"/>
    <s v="triangle"/>
    <x v="0"/>
    <s v="square"/>
    <x v="0"/>
    <s v="triangle"/>
    <x v="0"/>
    <s v="square"/>
    <s v="ST1_red-square.png"/>
    <s v="HT3_red-triangle.png"/>
    <s v="HT2_yellow-triangle.png"/>
    <s v="ST2_yellow-square.png"/>
    <s v="HT1_green-triangle.png"/>
    <s v="ST3_green-square.png"/>
    <m/>
    <m/>
  </r>
  <r>
    <s v="L03"/>
    <x v="0"/>
    <s v="CR42"/>
    <s v="L03_CR42_S43"/>
    <x v="3"/>
    <s v="ST1"/>
    <s v="Jaime"/>
    <s v="F"/>
    <x v="4"/>
    <s v="HT3"/>
    <s v="Jordan"/>
    <s v="C"/>
    <x v="0"/>
    <x v="0"/>
    <x v="0"/>
    <s v="HT2"/>
    <x v="0"/>
    <s v="ST2"/>
    <x v="4"/>
    <s v="HT1"/>
    <x v="3"/>
    <s v="ST3"/>
    <x v="56"/>
    <s v="FC"/>
    <s v="CF"/>
    <x v="1"/>
    <s v="Jaime is getting a chair for Jordan"/>
    <s v="because the wait will be a while"/>
    <x v="1"/>
    <x v="1"/>
    <s v="triangle"/>
    <s v="she's standing in a yellow triangle"/>
    <s v="but it looks like the wait will be worth it"/>
    <s v="S43_Jordan_Jaime"/>
    <s v="she_yellow_triangle"/>
    <s v="S43_end"/>
    <x v="1"/>
    <x v="1"/>
    <x v="1"/>
    <x v="1"/>
    <x v="1"/>
    <s v="square"/>
    <x v="1"/>
    <s v="triangle"/>
    <x v="1"/>
    <s v="square"/>
    <x v="1"/>
    <s v="triangle"/>
    <s v="ST1_yellow-triangle.png"/>
    <s v="HT3_yellow-square.png"/>
    <s v="HT2_red-square.png"/>
    <s v="ST2_red-triangle.png"/>
    <s v="HT1_blue-square.png"/>
    <s v="ST3_blue-triangle.png"/>
    <m/>
    <m/>
  </r>
  <r>
    <s v="L03"/>
    <x v="0"/>
    <s v="CR43"/>
    <s v="L03_CR43_S44"/>
    <x v="3"/>
    <s v="ST1"/>
    <s v="Jaime"/>
    <s v="F"/>
    <x v="4"/>
    <s v="HT3"/>
    <s v="Jordan"/>
    <s v="C"/>
    <x v="0"/>
    <x v="0"/>
    <x v="0"/>
    <s v="HT2"/>
    <x v="0"/>
    <s v="ST2"/>
    <x v="4"/>
    <s v="HT1"/>
    <x v="3"/>
    <s v="ST3"/>
    <x v="57"/>
    <s v="FC"/>
    <s v="CF"/>
    <x v="0"/>
    <s v="Jordan is showing a picture to Jaime"/>
    <s v="while the dog is coming over"/>
    <x v="1"/>
    <x v="2"/>
    <s v="square"/>
    <s v="she's standing in a green square"/>
    <s v="and the dog is just as cute as in the picture"/>
    <s v="S44_Jaime_Jordan"/>
    <s v="she_green_square"/>
    <s v="S44_end"/>
    <x v="2"/>
    <x v="0"/>
    <x v="2"/>
    <x v="0"/>
    <x v="2"/>
    <s v="triangle"/>
    <x v="2"/>
    <s v="square"/>
    <x v="2"/>
    <s v="triangle"/>
    <x v="2"/>
    <s v="square"/>
    <s v="ST1_green-square.png"/>
    <s v="HT3_green-triangle.png"/>
    <s v="HT2_blue-triangle.png"/>
    <s v="ST2_blue-square.png"/>
    <s v="HT1_red-triangle.png"/>
    <s v="ST3_red-square.png"/>
    <m/>
    <m/>
  </r>
  <r>
    <s v="L03"/>
    <x v="0"/>
    <s v="CR44"/>
    <s v="L03_CR44_S44"/>
    <x v="3"/>
    <s v="ST1"/>
    <s v="Jaime"/>
    <s v="F"/>
    <x v="4"/>
    <s v="HT3"/>
    <s v="Jordan"/>
    <s v="C"/>
    <x v="0"/>
    <x v="0"/>
    <x v="0"/>
    <s v="HT2"/>
    <x v="0"/>
    <s v="ST2"/>
    <x v="4"/>
    <s v="HT1"/>
    <x v="3"/>
    <s v="ST3"/>
    <x v="57"/>
    <s v="FC"/>
    <s v="CF"/>
    <x v="1"/>
    <s v="Jaime is showing a picture to Jordan"/>
    <s v="while the dog is coming over"/>
    <x v="1"/>
    <x v="3"/>
    <s v="triangle"/>
    <s v="she's standing in a blue triangle"/>
    <s v="and the dog is just as cute as in the picture"/>
    <s v="S44_Jordan_Jaime"/>
    <s v="she_blue_triangle"/>
    <s v="S44_end"/>
    <x v="3"/>
    <x v="1"/>
    <x v="3"/>
    <x v="1"/>
    <x v="3"/>
    <s v="square"/>
    <x v="3"/>
    <s v="triangle"/>
    <x v="3"/>
    <s v="square"/>
    <x v="3"/>
    <s v="triangle"/>
    <s v="ST1_blue-triangle.png"/>
    <s v="HT3_blue-square.png"/>
    <s v="HT2_green-square.png"/>
    <s v="ST2_green-triangle.png"/>
    <s v="HT1_yellow-square.png"/>
    <s v="ST3_yellow-triangle.png"/>
    <m/>
    <m/>
  </r>
  <r>
    <s v="L03"/>
    <x v="0"/>
    <s v="CR45"/>
    <s v="L03_CR45_S58"/>
    <x v="3"/>
    <s v="ST1"/>
    <s v="Jaime"/>
    <s v="F"/>
    <x v="5"/>
    <s v="HT1"/>
    <s v="Taylor"/>
    <s v="D"/>
    <x v="0"/>
    <x v="0"/>
    <x v="0"/>
    <s v="HT2"/>
    <x v="0"/>
    <s v="ST2"/>
    <x v="5"/>
    <s v="HT3"/>
    <x v="3"/>
    <s v="ST3"/>
    <x v="58"/>
    <s v="FD"/>
    <s v="DF"/>
    <x v="0"/>
    <s v="Taylor is telling a joke to Jaime"/>
    <s v="while the party is getting started"/>
    <x v="1"/>
    <x v="1"/>
    <s v="square"/>
    <s v="she's standing in a yellow square"/>
    <s v="and everyone is laughing at how funny it is"/>
    <s v="S58_Jaime_Taylor"/>
    <s v="she_yellow_square"/>
    <s v="S58_end"/>
    <x v="1"/>
    <x v="0"/>
    <x v="1"/>
    <x v="0"/>
    <x v="1"/>
    <s v="triangle"/>
    <x v="1"/>
    <s v="square"/>
    <x v="1"/>
    <s v="triangle"/>
    <x v="1"/>
    <s v="square"/>
    <s v="ST1_yellow-square.png"/>
    <s v="HT1_yellow-triangle.png"/>
    <s v="HT2_red-triangle.png"/>
    <s v="ST2_red-square.png"/>
    <s v="HT3_blue-triangle.png"/>
    <s v="ST3_blue-square.png"/>
    <m/>
    <m/>
  </r>
  <r>
    <s v="L03"/>
    <x v="0"/>
    <s v="CR46"/>
    <s v="L03_CR46_S60"/>
    <x v="3"/>
    <s v="ST1"/>
    <s v="Jaime"/>
    <s v="F"/>
    <x v="5"/>
    <s v="HT1"/>
    <s v="Taylor"/>
    <s v="D"/>
    <x v="0"/>
    <x v="0"/>
    <x v="0"/>
    <s v="HT2"/>
    <x v="0"/>
    <s v="ST2"/>
    <x v="5"/>
    <s v="HT3"/>
    <x v="3"/>
    <s v="ST3"/>
    <x v="41"/>
    <s v="FD"/>
    <s v="DF"/>
    <x v="1"/>
    <s v="Jaime is hiking along the trail with Taylor"/>
    <s v="and the leaves are starting to turn"/>
    <x v="1"/>
    <x v="0"/>
    <s v="triangle"/>
    <s v="she's standing in a red triangle"/>
    <s v="and the top of the mountain isn't much further"/>
    <s v="S60_Taylor_Jaime"/>
    <s v="she_red_triangle"/>
    <s v="S60_end"/>
    <x v="0"/>
    <x v="1"/>
    <x v="0"/>
    <x v="1"/>
    <x v="0"/>
    <s v="square"/>
    <x v="0"/>
    <s v="triangle"/>
    <x v="0"/>
    <s v="square"/>
    <x v="0"/>
    <s v="triangle"/>
    <s v="ST1_red-triangle.png"/>
    <s v="HT1_red-square.png"/>
    <s v="HT2_yellow-square.png"/>
    <s v="ST2_yellow-triangle.png"/>
    <s v="HT3_green-square.png"/>
    <s v="ST3_green-triangle.png"/>
    <m/>
    <m/>
  </r>
  <r>
    <s v="L03"/>
    <x v="0"/>
    <s v="CR47"/>
    <s v="L03_CR47_S59"/>
    <x v="3"/>
    <s v="ST1"/>
    <s v="Jaime"/>
    <s v="F"/>
    <x v="5"/>
    <s v="HT1"/>
    <s v="Taylor"/>
    <s v="D"/>
    <x v="0"/>
    <x v="0"/>
    <x v="0"/>
    <s v="HT2"/>
    <x v="0"/>
    <s v="ST2"/>
    <x v="5"/>
    <s v="HT3"/>
    <x v="3"/>
    <s v="ST3"/>
    <x v="59"/>
    <s v="FD"/>
    <s v="DF"/>
    <x v="0"/>
    <s v="Taylor is taking notes for Jaime"/>
    <s v="under the fluorescent lights"/>
    <x v="1"/>
    <x v="3"/>
    <s v="square"/>
    <s v="she's standing in a blue square"/>
    <s v="and it looks like the meeting is almost finished"/>
    <s v="S59_Jaime_Taylor"/>
    <s v="she_blue_square"/>
    <s v="S59_end"/>
    <x v="3"/>
    <x v="0"/>
    <x v="3"/>
    <x v="0"/>
    <x v="3"/>
    <s v="triangle"/>
    <x v="3"/>
    <s v="square"/>
    <x v="3"/>
    <s v="triangle"/>
    <x v="3"/>
    <s v="square"/>
    <s v="ST1_blue-square.png"/>
    <s v="HT1_blue-triangle.png"/>
    <s v="HT2_green-triangle.png"/>
    <s v="ST2_green-square.png"/>
    <s v="HT3_yellow-triangle.png"/>
    <s v="ST3_yellow-square.png"/>
    <m/>
    <m/>
  </r>
  <r>
    <s v="L03"/>
    <x v="0"/>
    <s v="CR48"/>
    <s v="L03_CR48_S59"/>
    <x v="3"/>
    <s v="ST1"/>
    <s v="Jaime"/>
    <s v="F"/>
    <x v="5"/>
    <s v="HT1"/>
    <s v="Taylor"/>
    <s v="D"/>
    <x v="0"/>
    <x v="0"/>
    <x v="0"/>
    <s v="HT2"/>
    <x v="0"/>
    <s v="ST2"/>
    <x v="5"/>
    <s v="HT3"/>
    <x v="3"/>
    <s v="ST3"/>
    <x v="59"/>
    <s v="FD"/>
    <s v="DF"/>
    <x v="1"/>
    <s v="Jaime is taking notes for Taylor"/>
    <s v="under the fluorescent lights"/>
    <x v="1"/>
    <x v="2"/>
    <s v="triangle"/>
    <s v="she's standing in a green triangle"/>
    <s v="and it looks like the meeting is almost finished"/>
    <s v="S59_Taylor_Jaime"/>
    <s v="she_green_triangle"/>
    <s v="S59_end"/>
    <x v="2"/>
    <x v="1"/>
    <x v="2"/>
    <x v="1"/>
    <x v="2"/>
    <s v="square"/>
    <x v="2"/>
    <s v="triangle"/>
    <x v="2"/>
    <s v="square"/>
    <x v="2"/>
    <s v="triangle"/>
    <s v="ST1_green-triangle.png"/>
    <s v="HT1_green-square.png"/>
    <s v="HT2_blue-square.png"/>
    <s v="ST2_blue-triangle.png"/>
    <s v="HT3_red-square.png"/>
    <s v="ST3_red-triangle.png"/>
    <m/>
    <m/>
  </r>
  <r>
    <s v="L03"/>
    <x v="0"/>
    <s v="CR49"/>
    <s v="L03_CR49_S25"/>
    <x v="2"/>
    <s v="ST3"/>
    <s v="Casey"/>
    <s v="E"/>
    <x v="2"/>
    <s v="HT2"/>
    <s v="Alex"/>
    <s v="A"/>
    <x v="1"/>
    <x v="0"/>
    <x v="2"/>
    <s v="HT3"/>
    <x v="2"/>
    <s v="HT1"/>
    <x v="2"/>
    <s v="ST2"/>
    <x v="2"/>
    <s v="ST1"/>
    <x v="13"/>
    <s v="EA"/>
    <s v="AE"/>
    <x v="0"/>
    <s v="Alex is dancing with Casey"/>
    <s v="while a pinata is hanging overhead"/>
    <x v="1"/>
    <x v="0"/>
    <s v="square"/>
    <s v="she's standing in a red square"/>
    <s v="and everyone at the party is having fun"/>
    <s v="S25_Casey_Alex"/>
    <s v="she_red_square"/>
    <s v="S25_end"/>
    <x v="0"/>
    <x v="0"/>
    <x v="0"/>
    <x v="0"/>
    <x v="0"/>
    <s v="triangle"/>
    <x v="0"/>
    <s v="square"/>
    <x v="0"/>
    <s v="triangle"/>
    <x v="0"/>
    <s v="square"/>
    <s v="ST3_red-square.png"/>
    <s v="HT2_red-triangle.png"/>
    <s v="HT3_yellow-triangle.png"/>
    <s v="HT1_yellow-square.png"/>
    <s v="ST2_green-triangle.png"/>
    <s v="ST1_green-square.png"/>
    <m/>
    <m/>
  </r>
  <r>
    <s v="L03"/>
    <x v="0"/>
    <s v="CR50"/>
    <s v="L03_CR50_S23"/>
    <x v="2"/>
    <s v="ST3"/>
    <s v="Casey"/>
    <s v="E"/>
    <x v="2"/>
    <s v="HT2"/>
    <s v="Alex"/>
    <s v="A"/>
    <x v="1"/>
    <x v="0"/>
    <x v="2"/>
    <s v="HT3"/>
    <x v="2"/>
    <s v="HT1"/>
    <x v="2"/>
    <s v="ST2"/>
    <x v="2"/>
    <s v="ST1"/>
    <x v="44"/>
    <s v="EA"/>
    <s v="AE"/>
    <x v="1"/>
    <s v="Casey is talking to Alex"/>
    <s v="while a spotlight is shining overhead"/>
    <x v="1"/>
    <x v="1"/>
    <s v="triangle"/>
    <s v="she's standing in a yellow triangle"/>
    <s v="and it looks like rehearsal just started"/>
    <s v="S23_Alex_Casey"/>
    <s v="she_yellow_triangle"/>
    <s v="S23_end"/>
    <x v="1"/>
    <x v="1"/>
    <x v="1"/>
    <x v="1"/>
    <x v="1"/>
    <s v="square"/>
    <x v="1"/>
    <s v="triangle"/>
    <x v="1"/>
    <s v="square"/>
    <x v="1"/>
    <s v="triangle"/>
    <s v="ST3_yellow-triangle.png"/>
    <s v="HT2_yellow-square.png"/>
    <s v="HT3_red-square.png"/>
    <s v="HT1_red-triangle.png"/>
    <s v="ST2_blue-square.png"/>
    <s v="ST1_blue-triangle.png"/>
    <m/>
    <m/>
  </r>
  <r>
    <s v="L03"/>
    <x v="0"/>
    <s v="CR51"/>
    <s v="L03_CR51_S24"/>
    <x v="2"/>
    <s v="ST3"/>
    <s v="Casey"/>
    <s v="E"/>
    <x v="2"/>
    <s v="HT2"/>
    <s v="Alex"/>
    <s v="A"/>
    <x v="1"/>
    <x v="0"/>
    <x v="2"/>
    <s v="HT3"/>
    <x v="2"/>
    <s v="HT1"/>
    <x v="2"/>
    <s v="ST2"/>
    <x v="2"/>
    <s v="ST1"/>
    <x v="45"/>
    <s v="EA"/>
    <s v="AE"/>
    <x v="0"/>
    <s v="Alex is skiing with Casey"/>
    <s v="and snow is falling from the sky"/>
    <x v="1"/>
    <x v="2"/>
    <s v="square"/>
    <s v="she's standing in a green square"/>
    <s v="and it looks like everyone might be cold"/>
    <s v="S24_Casey_Alex"/>
    <s v="she_green_square"/>
    <s v="S24_end"/>
    <x v="2"/>
    <x v="0"/>
    <x v="2"/>
    <x v="0"/>
    <x v="2"/>
    <s v="triangle"/>
    <x v="2"/>
    <s v="square"/>
    <x v="2"/>
    <s v="triangle"/>
    <x v="2"/>
    <s v="square"/>
    <s v="ST3_green-square.png"/>
    <s v="HT2_green-triangle.png"/>
    <s v="HT3_blue-triangle.png"/>
    <s v="HT1_blue-square.png"/>
    <s v="ST2_red-triangle.png"/>
    <s v="ST1_red-square.png"/>
    <m/>
    <m/>
  </r>
  <r>
    <s v="L03"/>
    <x v="0"/>
    <s v="CR52"/>
    <s v="L03_CR52_S24"/>
    <x v="2"/>
    <s v="ST3"/>
    <s v="Casey"/>
    <s v="E"/>
    <x v="2"/>
    <s v="HT2"/>
    <s v="Alex"/>
    <s v="A"/>
    <x v="1"/>
    <x v="0"/>
    <x v="2"/>
    <s v="HT3"/>
    <x v="2"/>
    <s v="HT1"/>
    <x v="2"/>
    <s v="ST2"/>
    <x v="2"/>
    <s v="ST1"/>
    <x v="45"/>
    <s v="EA"/>
    <s v="AE"/>
    <x v="1"/>
    <s v="Casey is skiing with Alex"/>
    <s v="and snow is falling from the sky"/>
    <x v="1"/>
    <x v="3"/>
    <s v="triangle"/>
    <s v="she's standing in a blue triangle"/>
    <s v="and it looks like everyone might be cold"/>
    <s v="S24_Alex_Casey"/>
    <s v="she_blue_triangle"/>
    <s v="S24_end"/>
    <x v="3"/>
    <x v="1"/>
    <x v="3"/>
    <x v="1"/>
    <x v="3"/>
    <s v="square"/>
    <x v="3"/>
    <s v="triangle"/>
    <x v="3"/>
    <s v="square"/>
    <x v="3"/>
    <s v="triangle"/>
    <s v="ST3_blue-triangle.png"/>
    <s v="HT2_blue-square.png"/>
    <s v="HT3_green-square.png"/>
    <s v="HT1_green-triangle.png"/>
    <s v="ST2_yellow-square.png"/>
    <s v="ST1_yellow-triangle.png"/>
    <m/>
    <m/>
  </r>
  <r>
    <s v="L03"/>
    <x v="0"/>
    <s v="CR53"/>
    <s v="L03_CR53_S31"/>
    <x v="2"/>
    <s v="ST3"/>
    <s v="Casey"/>
    <s v="E"/>
    <x v="3"/>
    <s v="ST2"/>
    <s v="Sam"/>
    <s v="B"/>
    <x v="1"/>
    <x v="1"/>
    <x v="2"/>
    <s v="HT3"/>
    <x v="2"/>
    <s v="HT1"/>
    <x v="3"/>
    <s v="HT2"/>
    <x v="2"/>
    <s v="ST1"/>
    <x v="19"/>
    <s v="EB"/>
    <s v="BE"/>
    <x v="0"/>
    <s v="Sam is practicing soccer with Casey"/>
    <s v="as a bird flies overhead"/>
    <x v="1"/>
    <x v="1"/>
    <s v="square"/>
    <s v="she's standing in a yellow square"/>
    <s v="and it looks like the ball just missed the net"/>
    <s v="S31_Casey_Sam"/>
    <s v="she_yellow_square"/>
    <s v="S31_end"/>
    <x v="1"/>
    <x v="0"/>
    <x v="1"/>
    <x v="0"/>
    <x v="1"/>
    <s v="triangle"/>
    <x v="1"/>
    <s v="square"/>
    <x v="1"/>
    <s v="triangle"/>
    <x v="1"/>
    <s v="square"/>
    <s v="ST3_yellow-square.png"/>
    <s v="ST2_yellow-triangle.png"/>
    <s v="HT3_red-triangle.png"/>
    <s v="HT1_red-square.png"/>
    <s v="HT2_blue-triangle.png"/>
    <s v="ST1_blue-square.png"/>
    <m/>
    <m/>
  </r>
  <r>
    <s v="L03"/>
    <x v="0"/>
    <s v="CR54"/>
    <s v="L03_CR54_S31"/>
    <x v="2"/>
    <s v="ST3"/>
    <s v="Casey"/>
    <s v="E"/>
    <x v="3"/>
    <s v="ST2"/>
    <s v="Sam"/>
    <s v="B"/>
    <x v="1"/>
    <x v="1"/>
    <x v="2"/>
    <s v="HT3"/>
    <x v="2"/>
    <s v="HT1"/>
    <x v="3"/>
    <s v="HT2"/>
    <x v="2"/>
    <s v="ST1"/>
    <x v="19"/>
    <s v="EB"/>
    <s v="BE"/>
    <x v="1"/>
    <s v="Casey is practicing soccer with Sam"/>
    <s v="as a bird flies overhead"/>
    <x v="1"/>
    <x v="0"/>
    <s v="triangle"/>
    <s v="she's standing in a red triangle"/>
    <s v="and it looks like the ball just missed the net"/>
    <s v="S31_Sam_Casey"/>
    <s v="she_red_triangle"/>
    <s v="S31_end"/>
    <x v="0"/>
    <x v="1"/>
    <x v="0"/>
    <x v="1"/>
    <x v="0"/>
    <s v="square"/>
    <x v="0"/>
    <s v="triangle"/>
    <x v="0"/>
    <s v="square"/>
    <x v="0"/>
    <s v="triangle"/>
    <s v="ST3_red-triangle.png"/>
    <s v="ST2_red-square.png"/>
    <s v="HT3_yellow-square.png"/>
    <s v="HT1_yellow-triangle.png"/>
    <s v="HT2_green-square.png"/>
    <s v="ST1_green-triangle.png"/>
    <m/>
    <m/>
  </r>
  <r>
    <s v="L03"/>
    <x v="0"/>
    <s v="CR55"/>
    <s v="L03_CR55_S32"/>
    <x v="2"/>
    <s v="ST3"/>
    <s v="Casey"/>
    <s v="E"/>
    <x v="3"/>
    <s v="ST2"/>
    <s v="Sam"/>
    <s v="B"/>
    <x v="1"/>
    <x v="1"/>
    <x v="2"/>
    <s v="HT3"/>
    <x v="2"/>
    <s v="HT1"/>
    <x v="3"/>
    <s v="HT2"/>
    <x v="2"/>
    <s v="ST1"/>
    <x v="20"/>
    <s v="EB"/>
    <s v="BE"/>
    <x v="0"/>
    <s v="Sam is cheering on Casey"/>
    <s v="as the wind is blowing some leaves"/>
    <x v="1"/>
    <x v="3"/>
    <s v="square"/>
    <s v="she's standing in a blue square"/>
    <s v="and it looks like a race is about to start"/>
    <s v="S32_Casey_Sam"/>
    <s v="she_blue_square"/>
    <s v="S32_end"/>
    <x v="3"/>
    <x v="0"/>
    <x v="3"/>
    <x v="0"/>
    <x v="3"/>
    <s v="triangle"/>
    <x v="3"/>
    <s v="square"/>
    <x v="3"/>
    <s v="triangle"/>
    <x v="3"/>
    <s v="square"/>
    <s v="ST3_blue-square.png"/>
    <s v="ST2_blue-triangle.png"/>
    <s v="HT3_green-triangle.png"/>
    <s v="HT1_green-square.png"/>
    <s v="HT2_yellow-triangle.png"/>
    <s v="ST1_yellow-square.png"/>
    <m/>
    <m/>
  </r>
  <r>
    <s v="L03"/>
    <x v="0"/>
    <s v="CR56"/>
    <s v="L03_CR56_S35"/>
    <x v="2"/>
    <s v="ST3"/>
    <s v="Casey"/>
    <s v="E"/>
    <x v="3"/>
    <s v="ST2"/>
    <s v="Sam"/>
    <s v="B"/>
    <x v="1"/>
    <x v="1"/>
    <x v="2"/>
    <s v="HT3"/>
    <x v="2"/>
    <s v="HT1"/>
    <x v="3"/>
    <s v="HT2"/>
    <x v="2"/>
    <s v="ST1"/>
    <x v="18"/>
    <s v="EB"/>
    <s v="BE"/>
    <x v="1"/>
    <s v="Casey is swimming towards Sam"/>
    <s v="and a goose is swimming nearby"/>
    <x v="1"/>
    <x v="2"/>
    <s v="triangle"/>
    <s v="she's standing in a green triangle"/>
    <s v="and it is a beautiful sunny day"/>
    <s v="S35_Sam_Casey"/>
    <s v="she_green_triangle"/>
    <s v="S35_end"/>
    <x v="2"/>
    <x v="1"/>
    <x v="2"/>
    <x v="1"/>
    <x v="2"/>
    <s v="square"/>
    <x v="2"/>
    <s v="triangle"/>
    <x v="2"/>
    <s v="square"/>
    <x v="2"/>
    <s v="triangle"/>
    <s v="ST3_green-triangle.png"/>
    <s v="ST2_green-square.png"/>
    <s v="HT3_blue-square.png"/>
    <s v="HT1_blue-triangle.png"/>
    <s v="HT2_red-square.png"/>
    <s v="ST1_red-triangle.png"/>
    <m/>
    <m/>
  </r>
  <r>
    <s v="L03"/>
    <x v="0"/>
    <s v="CR57"/>
    <s v="L03_CR57_S08"/>
    <x v="3"/>
    <s v="ST1"/>
    <s v="Jaime"/>
    <s v="F"/>
    <x v="2"/>
    <s v="HT2"/>
    <s v="Alex"/>
    <s v="A"/>
    <x v="1"/>
    <x v="0"/>
    <x v="2"/>
    <s v="HT3"/>
    <x v="2"/>
    <s v="HT1"/>
    <x v="2"/>
    <s v="ST2"/>
    <x v="3"/>
    <s v="ST3"/>
    <x v="48"/>
    <s v="FA"/>
    <s v="AF"/>
    <x v="0"/>
    <s v="Alex is taking a picture of Jaime"/>
    <s v="next to the Eiffel Tower"/>
    <x v="1"/>
    <x v="0"/>
    <s v="square"/>
    <s v="she's standing in a red square"/>
    <s v="and the tower is lit up at night"/>
    <s v="S08_Jaime_Alex"/>
    <s v="she_red_square"/>
    <s v="S08_end"/>
    <x v="0"/>
    <x v="0"/>
    <x v="0"/>
    <x v="0"/>
    <x v="0"/>
    <s v="triangle"/>
    <x v="0"/>
    <s v="square"/>
    <x v="0"/>
    <s v="triangle"/>
    <x v="0"/>
    <s v="square"/>
    <s v="ST1_red-square.png"/>
    <s v="HT2_red-triangle.png"/>
    <s v="HT3_yellow-triangle.png"/>
    <s v="HT1_yellow-square.png"/>
    <s v="ST2_green-triangle.png"/>
    <s v="ST3_green-square.png"/>
    <m/>
    <m/>
  </r>
  <r>
    <s v="L03"/>
    <x v="0"/>
    <s v="CR58"/>
    <s v="L03_CR58_S08"/>
    <x v="3"/>
    <s v="ST1"/>
    <s v="Jaime"/>
    <s v="F"/>
    <x v="2"/>
    <s v="HT2"/>
    <s v="Alex"/>
    <s v="A"/>
    <x v="1"/>
    <x v="0"/>
    <x v="2"/>
    <s v="HT3"/>
    <x v="2"/>
    <s v="HT1"/>
    <x v="2"/>
    <s v="ST2"/>
    <x v="3"/>
    <s v="ST3"/>
    <x v="48"/>
    <s v="FA"/>
    <s v="AF"/>
    <x v="1"/>
    <s v="Jaime is taking a picture of Alex"/>
    <s v="next to the Eiffel Tower"/>
    <x v="1"/>
    <x v="1"/>
    <s v="triangle"/>
    <s v="she's standing in a yellow triangle"/>
    <s v="and the tower is lit up at night"/>
    <s v="S08_Alex_Jaime"/>
    <s v="she_yellow_triangle"/>
    <s v="S08_end"/>
    <x v="1"/>
    <x v="1"/>
    <x v="1"/>
    <x v="1"/>
    <x v="1"/>
    <s v="square"/>
    <x v="1"/>
    <s v="triangle"/>
    <x v="1"/>
    <s v="square"/>
    <x v="1"/>
    <s v="triangle"/>
    <s v="ST1_yellow-triangle.png"/>
    <s v="HT2_yellow-square.png"/>
    <s v="HT3_red-square.png"/>
    <s v="HT1_red-triangle.png"/>
    <s v="ST2_blue-square.png"/>
    <s v="ST3_blue-triangle.png"/>
    <m/>
    <m/>
  </r>
  <r>
    <s v="L03"/>
    <x v="0"/>
    <s v="CR59"/>
    <s v="L03_CR59_S09"/>
    <x v="3"/>
    <s v="ST1"/>
    <s v="Jaime"/>
    <s v="F"/>
    <x v="2"/>
    <s v="HT2"/>
    <s v="Alex"/>
    <s v="A"/>
    <x v="1"/>
    <x v="0"/>
    <x v="2"/>
    <s v="HT3"/>
    <x v="2"/>
    <s v="HT1"/>
    <x v="2"/>
    <s v="ST2"/>
    <x v="3"/>
    <s v="ST3"/>
    <x v="49"/>
    <s v="FA"/>
    <s v="AF"/>
    <x v="0"/>
    <s v="Alex is playing golf with Jaime"/>
    <s v="as the sun is shining overhead"/>
    <x v="1"/>
    <x v="2"/>
    <s v="square"/>
    <s v="she's standing in a green square"/>
    <s v="and the grass is very green"/>
    <s v="S09_Jaime_Alex"/>
    <s v="she_green_square"/>
    <s v="S09_end"/>
    <x v="2"/>
    <x v="0"/>
    <x v="2"/>
    <x v="0"/>
    <x v="2"/>
    <s v="triangle"/>
    <x v="2"/>
    <s v="square"/>
    <x v="2"/>
    <s v="triangle"/>
    <x v="2"/>
    <s v="square"/>
    <s v="ST1_green-square.png"/>
    <s v="HT2_green-triangle.png"/>
    <s v="HT3_blue-triangle.png"/>
    <s v="HT1_blue-square.png"/>
    <s v="ST2_red-triangle.png"/>
    <s v="ST3_red-square.png"/>
    <m/>
    <m/>
  </r>
  <r>
    <s v="L03"/>
    <x v="0"/>
    <s v="CR60"/>
    <s v="L03_CR60_S10"/>
    <x v="3"/>
    <s v="ST1"/>
    <s v="Jaime"/>
    <s v="F"/>
    <x v="2"/>
    <s v="HT2"/>
    <s v="Alex"/>
    <s v="A"/>
    <x v="1"/>
    <x v="0"/>
    <x v="2"/>
    <s v="HT3"/>
    <x v="2"/>
    <s v="HT1"/>
    <x v="2"/>
    <s v="ST2"/>
    <x v="3"/>
    <s v="ST3"/>
    <x v="15"/>
    <s v="FA"/>
    <s v="AF"/>
    <x v="1"/>
    <s v="Jaime is floating over to Alex"/>
    <s v="while an airplane is flying overhead"/>
    <x v="1"/>
    <x v="3"/>
    <s v="triangle"/>
    <s v="she's standing in a blue triangle"/>
    <s v="and it looks like everyone needs more sunscreen"/>
    <s v="S10_Alex_Jaime"/>
    <s v="she_blue_triangle"/>
    <s v="S10_end"/>
    <x v="3"/>
    <x v="1"/>
    <x v="3"/>
    <x v="1"/>
    <x v="3"/>
    <s v="square"/>
    <x v="3"/>
    <s v="triangle"/>
    <x v="3"/>
    <s v="square"/>
    <x v="3"/>
    <s v="triangle"/>
    <s v="ST1_blue-triangle.png"/>
    <s v="HT2_blue-square.png"/>
    <s v="HT3_green-square.png"/>
    <s v="HT1_green-triangle.png"/>
    <s v="ST2_yellow-square.png"/>
    <s v="ST3_yellow-triangle.png"/>
    <m/>
    <m/>
  </r>
  <r>
    <s v="L03"/>
    <x v="0"/>
    <s v="CR61"/>
    <s v="L03_CR61_S50"/>
    <x v="3"/>
    <s v="ST1"/>
    <s v="Jaime"/>
    <s v="F"/>
    <x v="3"/>
    <s v="ST2"/>
    <s v="Sam"/>
    <s v="B"/>
    <x v="1"/>
    <x v="1"/>
    <x v="2"/>
    <s v="HT3"/>
    <x v="2"/>
    <s v="HT1"/>
    <x v="3"/>
    <s v="HT2"/>
    <x v="3"/>
    <s v="ST3"/>
    <x v="22"/>
    <s v="FB"/>
    <s v="BF"/>
    <x v="0"/>
    <s v="Sam is throwing the ball to Jaime"/>
    <s v="while the dog is getting excited"/>
    <x v="1"/>
    <x v="1"/>
    <s v="square"/>
    <s v="she's standing in a yellow square"/>
    <s v="and the dog caught the ball instead"/>
    <s v="S50_Jaime_Sam"/>
    <s v="she_yellow_square"/>
    <s v="S50_end"/>
    <x v="1"/>
    <x v="0"/>
    <x v="1"/>
    <x v="0"/>
    <x v="1"/>
    <s v="triangle"/>
    <x v="1"/>
    <s v="square"/>
    <x v="1"/>
    <s v="triangle"/>
    <x v="1"/>
    <s v="square"/>
    <s v="ST1_yellow-square.png"/>
    <s v="ST2_yellow-triangle.png"/>
    <s v="HT3_red-triangle.png"/>
    <s v="HT1_red-square.png"/>
    <s v="HT2_blue-triangle.png"/>
    <s v="ST3_blue-square.png"/>
    <m/>
    <m/>
  </r>
  <r>
    <s v="L03"/>
    <x v="0"/>
    <s v="CR62"/>
    <s v="L03_CR62_S48"/>
    <x v="3"/>
    <s v="ST1"/>
    <s v="Jaime"/>
    <s v="F"/>
    <x v="3"/>
    <s v="ST2"/>
    <s v="Sam"/>
    <s v="B"/>
    <x v="1"/>
    <x v="1"/>
    <x v="2"/>
    <s v="HT3"/>
    <x v="2"/>
    <s v="HT1"/>
    <x v="3"/>
    <s v="HT2"/>
    <x v="3"/>
    <s v="ST3"/>
    <x v="50"/>
    <s v="FB"/>
    <s v="BF"/>
    <x v="1"/>
    <s v="Jaime is playing a video game with Sam"/>
    <s v="and it's starting to get late"/>
    <x v="1"/>
    <x v="0"/>
    <s v="triangle"/>
    <s v="she's standing in a red triangle"/>
    <s v="but the final level hasn't been beaten yet"/>
    <s v="S48_Sam_Jaime"/>
    <s v="she_red_triangle"/>
    <s v="S48_end"/>
    <x v="0"/>
    <x v="1"/>
    <x v="0"/>
    <x v="1"/>
    <x v="0"/>
    <s v="square"/>
    <x v="0"/>
    <s v="triangle"/>
    <x v="0"/>
    <s v="square"/>
    <x v="0"/>
    <s v="triangle"/>
    <s v="ST1_red-triangle.png"/>
    <s v="ST2_red-square.png"/>
    <s v="HT3_yellow-square.png"/>
    <s v="HT1_yellow-triangle.png"/>
    <s v="HT2_green-square.png"/>
    <s v="ST3_green-triangle.png"/>
    <m/>
    <m/>
  </r>
  <r>
    <s v="L03"/>
    <x v="0"/>
    <s v="CR63"/>
    <s v="L03_CR63_S49"/>
    <x v="3"/>
    <s v="ST1"/>
    <s v="Jaime"/>
    <s v="F"/>
    <x v="3"/>
    <s v="ST2"/>
    <s v="Sam"/>
    <s v="B"/>
    <x v="1"/>
    <x v="1"/>
    <x v="2"/>
    <s v="HT3"/>
    <x v="2"/>
    <s v="HT1"/>
    <x v="3"/>
    <s v="HT2"/>
    <x v="3"/>
    <s v="ST3"/>
    <x v="51"/>
    <s v="FB"/>
    <s v="BF"/>
    <x v="0"/>
    <s v="Sam is whispering to Jaime"/>
    <s v="as the movie is starting"/>
    <x v="1"/>
    <x v="3"/>
    <s v="square"/>
    <s v="she's standing in a blue square"/>
    <s v="and everyone is quieting down"/>
    <s v="S49_Jaime_Sam"/>
    <s v="she_blue_square"/>
    <s v="S49_end"/>
    <x v="3"/>
    <x v="0"/>
    <x v="3"/>
    <x v="0"/>
    <x v="3"/>
    <s v="triangle"/>
    <x v="3"/>
    <s v="square"/>
    <x v="3"/>
    <s v="triangle"/>
    <x v="3"/>
    <s v="square"/>
    <s v="ST1_blue-square.png"/>
    <s v="ST2_blue-triangle.png"/>
    <s v="HT3_green-triangle.png"/>
    <s v="HT1_green-square.png"/>
    <s v="HT2_yellow-triangle.png"/>
    <s v="ST3_yellow-square.png"/>
    <m/>
    <m/>
  </r>
  <r>
    <s v="L03"/>
    <x v="0"/>
    <s v="CR64"/>
    <s v="L03_CR64_S49"/>
    <x v="3"/>
    <s v="ST1"/>
    <s v="Jaime"/>
    <s v="F"/>
    <x v="3"/>
    <s v="ST2"/>
    <s v="Sam"/>
    <s v="B"/>
    <x v="1"/>
    <x v="1"/>
    <x v="2"/>
    <s v="HT3"/>
    <x v="2"/>
    <s v="HT1"/>
    <x v="3"/>
    <s v="HT2"/>
    <x v="3"/>
    <s v="ST3"/>
    <x v="51"/>
    <s v="FB"/>
    <s v="BF"/>
    <x v="1"/>
    <s v="Jaime is whispering to Sam"/>
    <s v="as the movie is starting"/>
    <x v="1"/>
    <x v="2"/>
    <s v="triangle"/>
    <s v="she's standing in a green triangle"/>
    <s v="and everyone is quieting down"/>
    <s v="S49_Sam_Jaime"/>
    <s v="she_green_triangle"/>
    <s v="S49_end"/>
    <x v="2"/>
    <x v="1"/>
    <x v="2"/>
    <x v="1"/>
    <x v="2"/>
    <s v="square"/>
    <x v="2"/>
    <s v="triangle"/>
    <x v="2"/>
    <s v="square"/>
    <x v="2"/>
    <s v="triangle"/>
    <s v="ST1_green-triangle.png"/>
    <s v="ST2_green-square.png"/>
    <s v="HT3_blue-square.png"/>
    <s v="HT1_blue-triangle.png"/>
    <s v="HT2_red-square.png"/>
    <s v="ST3_red-triangle.png"/>
    <m/>
    <m/>
  </r>
  <r>
    <s v="L03"/>
    <x v="0"/>
    <s v="CR65"/>
    <s v="L03_CR65_S11"/>
    <x v="4"/>
    <s v="HT2"/>
    <s v="Alex"/>
    <s v="A"/>
    <x v="4"/>
    <s v="HT3"/>
    <s v="Jordan"/>
    <s v="C"/>
    <x v="2"/>
    <x v="1"/>
    <x v="1"/>
    <s v="ST3"/>
    <x v="1"/>
    <s v="ST1"/>
    <x v="4"/>
    <s v="HT1"/>
    <x v="4"/>
    <s v="ST2"/>
    <x v="1"/>
    <s v="AC"/>
    <s v="AC"/>
    <x v="0"/>
    <s v="Alex is singing to Jordan"/>
    <s v="and there's a big disco ball overhead"/>
    <x v="2"/>
    <x v="0"/>
    <s v="square"/>
    <s v="they're standing in a red square"/>
    <s v="and all the colored lights look fun"/>
    <s v="S11_Alex_Jordan"/>
    <s v="they_red_square"/>
    <s v="S11_end"/>
    <x v="0"/>
    <x v="0"/>
    <x v="0"/>
    <x v="0"/>
    <x v="0"/>
    <s v="triangle"/>
    <x v="0"/>
    <s v="square"/>
    <x v="0"/>
    <s v="triangle"/>
    <x v="0"/>
    <s v="square"/>
    <s v="HT2_red-square.png"/>
    <s v="HT3_red-triangle.png"/>
    <s v="ST3_yellow-triangle.png"/>
    <s v="ST1_yellow-square.png"/>
    <s v="HT1_green-triangle.png"/>
    <s v="ST2_green-square.png"/>
    <m/>
    <m/>
  </r>
  <r>
    <s v="L03"/>
    <x v="0"/>
    <s v="CR66"/>
    <s v="L03_CR66_S15"/>
    <x v="4"/>
    <s v="HT2"/>
    <s v="Alex"/>
    <s v="A"/>
    <x v="4"/>
    <s v="HT3"/>
    <s v="Jordan"/>
    <s v="C"/>
    <x v="2"/>
    <x v="1"/>
    <x v="1"/>
    <s v="ST3"/>
    <x v="1"/>
    <s v="ST1"/>
    <x v="4"/>
    <s v="HT1"/>
    <x v="4"/>
    <s v="ST2"/>
    <x v="0"/>
    <s v="AC"/>
    <s v="AC"/>
    <x v="1"/>
    <s v="Jordan is looking at Alex"/>
    <s v="as the train whistle is blowing loudly"/>
    <x v="2"/>
    <x v="1"/>
    <s v="triangle"/>
    <s v="they're standing in a yellow triangle"/>
    <s v="but the whistle is too loud to hear anything"/>
    <s v="S15_Jordan_Alex"/>
    <s v="they_yellow_triangle"/>
    <s v="S15_end"/>
    <x v="1"/>
    <x v="1"/>
    <x v="1"/>
    <x v="1"/>
    <x v="1"/>
    <s v="square"/>
    <x v="1"/>
    <s v="triangle"/>
    <x v="1"/>
    <s v="square"/>
    <x v="1"/>
    <s v="triangle"/>
    <s v="HT2_yellow-triangle.png"/>
    <s v="HT3_yellow-square.png"/>
    <s v="ST3_red-square.png"/>
    <s v="ST1_red-triangle.png"/>
    <s v="HT1_blue-square.png"/>
    <s v="ST2_blue-triangle.png"/>
    <m/>
    <m/>
  </r>
  <r>
    <s v="L03"/>
    <x v="0"/>
    <s v="CR67"/>
    <s v="L03_CR67_S12"/>
    <x v="4"/>
    <s v="HT2"/>
    <s v="Alex"/>
    <s v="A"/>
    <x v="4"/>
    <s v="HT3"/>
    <s v="Jordan"/>
    <s v="C"/>
    <x v="2"/>
    <x v="1"/>
    <x v="1"/>
    <s v="ST3"/>
    <x v="1"/>
    <s v="ST1"/>
    <x v="4"/>
    <s v="HT1"/>
    <x v="4"/>
    <s v="ST2"/>
    <x v="2"/>
    <s v="AC"/>
    <s v="AC"/>
    <x v="0"/>
    <s v="Alex is showing a happy birthday sign to Jordan"/>
    <s v="while some balloons are floating up to the ceiling "/>
    <x v="2"/>
    <x v="2"/>
    <s v="square"/>
    <s v="they're standing in a green square"/>
    <s v="and it looks like the party is starting"/>
    <s v="S12_Alex_Jordan"/>
    <s v="they_green_square"/>
    <s v="S12_end"/>
    <x v="2"/>
    <x v="0"/>
    <x v="2"/>
    <x v="0"/>
    <x v="2"/>
    <s v="triangle"/>
    <x v="2"/>
    <s v="square"/>
    <x v="2"/>
    <s v="triangle"/>
    <x v="2"/>
    <s v="square"/>
    <s v="HT2_green-square.png"/>
    <s v="HT3_green-triangle.png"/>
    <s v="ST3_blue-triangle.png"/>
    <s v="ST1_blue-square.png"/>
    <s v="HT1_red-triangle.png"/>
    <s v="ST2_red-square.png"/>
    <m/>
    <m/>
  </r>
  <r>
    <s v="L03"/>
    <x v="0"/>
    <s v="CR68"/>
    <s v="L03_CR68_S12"/>
    <x v="4"/>
    <s v="HT2"/>
    <s v="Alex"/>
    <s v="A"/>
    <x v="4"/>
    <s v="HT3"/>
    <s v="Jordan"/>
    <s v="C"/>
    <x v="2"/>
    <x v="1"/>
    <x v="1"/>
    <s v="ST3"/>
    <x v="1"/>
    <s v="ST1"/>
    <x v="4"/>
    <s v="HT1"/>
    <x v="4"/>
    <s v="ST2"/>
    <x v="2"/>
    <s v="AC"/>
    <s v="AC"/>
    <x v="1"/>
    <s v="Jordan is showing a happy birthday sign to Alex"/>
    <s v="while some balloons are floating up to the ceiling "/>
    <x v="2"/>
    <x v="3"/>
    <s v="triangle"/>
    <s v="they're standing in a blue triangle"/>
    <s v="and it looks like the party is starting"/>
    <s v="S12_Jordan_Alex"/>
    <s v="they_blue_triangle"/>
    <s v="S12_end"/>
    <x v="3"/>
    <x v="1"/>
    <x v="3"/>
    <x v="1"/>
    <x v="3"/>
    <s v="square"/>
    <x v="3"/>
    <s v="triangle"/>
    <x v="3"/>
    <s v="square"/>
    <x v="3"/>
    <s v="triangle"/>
    <s v="HT2_blue-triangle.png"/>
    <s v="HT3_blue-square.png"/>
    <s v="ST3_green-square.png"/>
    <s v="ST1_green-triangle.png"/>
    <s v="HT1_yellow-square.png"/>
    <s v="ST2_yellow-triangle.png"/>
    <m/>
    <m/>
  </r>
  <r>
    <s v="L03"/>
    <x v="0"/>
    <s v="CR69"/>
    <s v="L03_CR69_S20"/>
    <x v="4"/>
    <s v="HT2"/>
    <s v="Alex"/>
    <s v="A"/>
    <x v="5"/>
    <s v="HT1"/>
    <s v="Taylor"/>
    <s v="D"/>
    <x v="2"/>
    <x v="1"/>
    <x v="1"/>
    <s v="ST3"/>
    <x v="1"/>
    <s v="ST1"/>
    <x v="5"/>
    <s v="HT3"/>
    <x v="4"/>
    <s v="ST2"/>
    <x v="4"/>
    <s v="AD"/>
    <s v="AD"/>
    <x v="0"/>
    <s v="Alex is shouting at Taylor"/>
    <s v="while a shooting star streaks across the sky"/>
    <x v="2"/>
    <x v="1"/>
    <s v="square"/>
    <s v="they're standing in a yellow square"/>
    <s v="but it looks like an argument has started"/>
    <s v="S20_Alex_Taylor"/>
    <s v="they_yellow_square"/>
    <s v="S20_end"/>
    <x v="1"/>
    <x v="0"/>
    <x v="1"/>
    <x v="0"/>
    <x v="1"/>
    <s v="triangle"/>
    <x v="1"/>
    <s v="square"/>
    <x v="1"/>
    <s v="triangle"/>
    <x v="1"/>
    <s v="square"/>
    <s v="HT2_yellow-square.png"/>
    <s v="HT1_yellow-triangle.png"/>
    <s v="ST3_red-triangle.png"/>
    <s v="ST1_red-square.png"/>
    <s v="HT3_blue-triangle.png"/>
    <s v="ST2_blue-square.png"/>
    <m/>
    <m/>
  </r>
  <r>
    <s v="L03"/>
    <x v="0"/>
    <s v="CR70"/>
    <s v="L03_CR70_S16"/>
    <x v="4"/>
    <s v="HT2"/>
    <s v="Alex"/>
    <s v="A"/>
    <x v="5"/>
    <s v="HT1"/>
    <s v="Taylor"/>
    <s v="D"/>
    <x v="2"/>
    <x v="1"/>
    <x v="1"/>
    <s v="ST3"/>
    <x v="1"/>
    <s v="ST1"/>
    <x v="5"/>
    <s v="HT3"/>
    <x v="4"/>
    <s v="ST2"/>
    <x v="3"/>
    <s v="AD"/>
    <s v="AD"/>
    <x v="1"/>
    <s v="Taylor is skateboarding toward Alex"/>
    <s v="as a car is speeding down the road"/>
    <x v="2"/>
    <x v="0"/>
    <s v="triangle"/>
    <s v="they're standing in a red triangle"/>
    <s v="and it looks like there might be an accident"/>
    <s v="S16_Taylor_Alex"/>
    <s v="they_red_triangle"/>
    <s v="S16_end"/>
    <x v="0"/>
    <x v="1"/>
    <x v="0"/>
    <x v="1"/>
    <x v="0"/>
    <s v="square"/>
    <x v="0"/>
    <s v="triangle"/>
    <x v="0"/>
    <s v="square"/>
    <x v="0"/>
    <s v="triangle"/>
    <s v="HT2_red-triangle.png"/>
    <s v="HT1_red-square.png"/>
    <s v="ST3_yellow-square.png"/>
    <s v="ST1_yellow-triangle.png"/>
    <s v="HT3_green-square.png"/>
    <s v="ST2_green-triangle.png"/>
    <m/>
    <m/>
  </r>
  <r>
    <s v="L03"/>
    <x v="0"/>
    <s v="CR71"/>
    <s v="L03_CR71_S17"/>
    <x v="4"/>
    <s v="HT2"/>
    <s v="Alex"/>
    <s v="A"/>
    <x v="5"/>
    <s v="HT1"/>
    <s v="Taylor"/>
    <s v="D"/>
    <x v="2"/>
    <x v="1"/>
    <x v="1"/>
    <s v="ST3"/>
    <x v="1"/>
    <s v="ST1"/>
    <x v="5"/>
    <s v="HT3"/>
    <x v="4"/>
    <s v="ST2"/>
    <x v="5"/>
    <s v="AD"/>
    <s v="AD"/>
    <x v="0"/>
    <s v="Alex is singing a song to Taylor"/>
    <s v="as the moon is high in the sky"/>
    <x v="2"/>
    <x v="3"/>
    <s v="square"/>
    <s v="they're standing in a blue square"/>
    <s v="and it sounds like the song is almost over"/>
    <s v="S17_Alex_Taylor"/>
    <s v="they_blue_square"/>
    <s v="S17_end"/>
    <x v="3"/>
    <x v="0"/>
    <x v="3"/>
    <x v="0"/>
    <x v="3"/>
    <s v="triangle"/>
    <x v="3"/>
    <s v="square"/>
    <x v="3"/>
    <s v="triangle"/>
    <x v="3"/>
    <s v="square"/>
    <s v="HT2_blue-square.png"/>
    <s v="HT1_blue-triangle.png"/>
    <s v="ST3_green-triangle.png"/>
    <s v="ST1_green-square.png"/>
    <s v="HT3_yellow-triangle.png"/>
    <s v="ST2_yellow-square.png"/>
    <m/>
    <m/>
  </r>
  <r>
    <s v="L03"/>
    <x v="0"/>
    <s v="CR72"/>
    <s v="L03_CR72_S17"/>
    <x v="4"/>
    <s v="HT2"/>
    <s v="Alex"/>
    <s v="A"/>
    <x v="5"/>
    <s v="HT1"/>
    <s v="Taylor"/>
    <s v="D"/>
    <x v="2"/>
    <x v="1"/>
    <x v="1"/>
    <s v="ST3"/>
    <x v="1"/>
    <s v="ST1"/>
    <x v="5"/>
    <s v="HT3"/>
    <x v="4"/>
    <s v="ST2"/>
    <x v="5"/>
    <s v="AD"/>
    <s v="AD"/>
    <x v="1"/>
    <s v="Taylor is singing a song to Alex"/>
    <s v="as the moon is high in the sky"/>
    <x v="2"/>
    <x v="2"/>
    <s v="triangle"/>
    <s v="they're standing in a green triangle"/>
    <s v="and it sounds like the song is almost over"/>
    <s v="S17_Taylor_Alex"/>
    <s v="they_green_triangle"/>
    <s v="S17_end"/>
    <x v="2"/>
    <x v="1"/>
    <x v="2"/>
    <x v="1"/>
    <x v="2"/>
    <s v="square"/>
    <x v="2"/>
    <s v="triangle"/>
    <x v="2"/>
    <s v="square"/>
    <x v="2"/>
    <s v="triangle"/>
    <s v="HT2_green-triangle.png"/>
    <s v="HT1_green-square.png"/>
    <s v="ST3_blue-square.png"/>
    <s v="ST1_blue-triangle.png"/>
    <s v="HT3_red-square.png"/>
    <s v="ST2_red-triangle.png"/>
    <m/>
    <m/>
  </r>
  <r>
    <s v="L03"/>
    <x v="0"/>
    <s v="CR73"/>
    <s v="L03_CR73_S01"/>
    <x v="5"/>
    <s v="ST2"/>
    <s v="Sam"/>
    <s v="B"/>
    <x v="4"/>
    <s v="HT3"/>
    <s v="Jordan"/>
    <s v="C"/>
    <x v="2"/>
    <x v="0"/>
    <x v="1"/>
    <s v="ST3"/>
    <x v="1"/>
    <s v="ST1"/>
    <x v="4"/>
    <s v="HT1"/>
    <x v="5"/>
    <s v="HT2"/>
    <x v="6"/>
    <s v="BC"/>
    <s v="BC"/>
    <x v="0"/>
    <s v="Sam is painting a portrait of Jordan"/>
    <s v="and some paint is spilling on the floor"/>
    <x v="2"/>
    <x v="0"/>
    <s v="square"/>
    <s v="they're standing in a red square"/>
    <s v="and the painting looks amazing"/>
    <s v="S01_Sam_Jordan"/>
    <s v="they_red_square"/>
    <s v="S01_end"/>
    <x v="0"/>
    <x v="0"/>
    <x v="0"/>
    <x v="0"/>
    <x v="0"/>
    <s v="triangle"/>
    <x v="0"/>
    <s v="square"/>
    <x v="0"/>
    <s v="triangle"/>
    <x v="0"/>
    <s v="square"/>
    <s v="ST2_red-square.png"/>
    <s v="HT3_red-triangle.png"/>
    <s v="ST3_yellow-triangle.png"/>
    <s v="ST1_yellow-square.png"/>
    <s v="HT1_green-triangle.png"/>
    <s v="HT2_green-square.png"/>
    <m/>
    <m/>
  </r>
  <r>
    <s v="L03"/>
    <x v="0"/>
    <s v="CR74"/>
    <s v="L03_CR74_S01"/>
    <x v="5"/>
    <s v="ST2"/>
    <s v="Sam"/>
    <s v="B"/>
    <x v="4"/>
    <s v="HT3"/>
    <s v="Jordan"/>
    <s v="C"/>
    <x v="2"/>
    <x v="0"/>
    <x v="1"/>
    <s v="ST3"/>
    <x v="1"/>
    <s v="ST1"/>
    <x v="4"/>
    <s v="HT1"/>
    <x v="5"/>
    <s v="HT2"/>
    <x v="6"/>
    <s v="BC"/>
    <s v="BC"/>
    <x v="1"/>
    <s v="Jordan is painting a portrait of Sam"/>
    <s v="and some paint is spilling on the floor"/>
    <x v="2"/>
    <x v="1"/>
    <s v="triangle"/>
    <s v="they're standing in a yellow triangle"/>
    <s v="and the painting looks amazing"/>
    <s v="S01_Jordan_Sam"/>
    <s v="they_yellow_triangle"/>
    <s v="S01_end"/>
    <x v="1"/>
    <x v="1"/>
    <x v="1"/>
    <x v="1"/>
    <x v="1"/>
    <s v="square"/>
    <x v="1"/>
    <s v="triangle"/>
    <x v="1"/>
    <s v="square"/>
    <x v="1"/>
    <s v="triangle"/>
    <s v="ST2_yellow-triangle.png"/>
    <s v="HT3_yellow-square.png"/>
    <s v="ST3_red-square.png"/>
    <s v="ST1_red-triangle.png"/>
    <s v="HT1_blue-square.png"/>
    <s v="HT2_blue-triangle.png"/>
    <m/>
    <m/>
  </r>
  <r>
    <s v="L03"/>
    <x v="0"/>
    <s v="CR75"/>
    <s v="L03_CR75_S05"/>
    <x v="5"/>
    <s v="ST2"/>
    <s v="Sam"/>
    <s v="B"/>
    <x v="4"/>
    <s v="HT3"/>
    <s v="Jordan"/>
    <s v="C"/>
    <x v="2"/>
    <x v="0"/>
    <x v="1"/>
    <s v="ST3"/>
    <x v="1"/>
    <s v="ST1"/>
    <x v="4"/>
    <s v="HT1"/>
    <x v="5"/>
    <s v="HT2"/>
    <x v="7"/>
    <s v="BC"/>
    <s v="BC"/>
    <x v="0"/>
    <s v="Sam is picking up Jordan from school"/>
    <s v="as the bell is ringing"/>
    <x v="2"/>
    <x v="2"/>
    <s v="square"/>
    <s v="they're standing in a green square"/>
    <s v="and the bell is very loud"/>
    <s v="S05_Sam_Jordan"/>
    <s v="they_green_square"/>
    <s v="S05_end"/>
    <x v="2"/>
    <x v="0"/>
    <x v="2"/>
    <x v="0"/>
    <x v="2"/>
    <s v="triangle"/>
    <x v="2"/>
    <s v="square"/>
    <x v="2"/>
    <s v="triangle"/>
    <x v="2"/>
    <s v="square"/>
    <s v="ST2_green-square.png"/>
    <s v="HT3_green-triangle.png"/>
    <s v="ST3_blue-triangle.png"/>
    <s v="ST1_blue-square.png"/>
    <s v="HT1_red-triangle.png"/>
    <s v="HT2_red-square.png"/>
    <m/>
    <m/>
  </r>
  <r>
    <s v="L03"/>
    <x v="0"/>
    <s v="CR76"/>
    <s v="L03_CR76_S02"/>
    <x v="5"/>
    <s v="ST2"/>
    <s v="Sam"/>
    <s v="B"/>
    <x v="4"/>
    <s v="HT3"/>
    <s v="Jordan"/>
    <s v="C"/>
    <x v="2"/>
    <x v="0"/>
    <x v="1"/>
    <s v="ST3"/>
    <x v="1"/>
    <s v="ST1"/>
    <x v="4"/>
    <s v="HT1"/>
    <x v="5"/>
    <s v="HT2"/>
    <x v="8"/>
    <s v="BC"/>
    <s v="BC"/>
    <x v="1"/>
    <s v="Jordan is playing the cello for Sam"/>
    <s v="as the telephone is ringing"/>
    <x v="2"/>
    <x v="3"/>
    <s v="triangle"/>
    <s v="they're standing in a blue triangle"/>
    <s v="but it doesn't look like anyone is going to answer the phone"/>
    <s v="S02_Jordan_Sam"/>
    <s v="they_blue_triangle"/>
    <s v="S02_end"/>
    <x v="3"/>
    <x v="1"/>
    <x v="3"/>
    <x v="1"/>
    <x v="3"/>
    <s v="square"/>
    <x v="3"/>
    <s v="triangle"/>
    <x v="3"/>
    <s v="square"/>
    <x v="3"/>
    <s v="triangle"/>
    <s v="ST2_blue-triangle.png"/>
    <s v="HT3_blue-square.png"/>
    <s v="ST3_green-square.png"/>
    <s v="ST1_green-triangle.png"/>
    <s v="HT1_yellow-square.png"/>
    <s v="HT2_yellow-triangle.png"/>
    <m/>
    <m/>
  </r>
  <r>
    <s v="L03"/>
    <x v="0"/>
    <s v="CR77"/>
    <s v="L03_CR77_S26"/>
    <x v="5"/>
    <s v="ST2"/>
    <s v="Sam"/>
    <s v="B"/>
    <x v="5"/>
    <s v="HT1"/>
    <s v="Taylor"/>
    <s v="D"/>
    <x v="2"/>
    <x v="0"/>
    <x v="1"/>
    <s v="ST3"/>
    <x v="1"/>
    <s v="ST1"/>
    <x v="5"/>
    <s v="HT3"/>
    <x v="5"/>
    <s v="HT2"/>
    <x v="9"/>
    <s v="BD"/>
    <s v="BD"/>
    <x v="0"/>
    <s v="Sam is bringing some balloons to Taylor"/>
    <s v="while bright flowers are sitting in the window"/>
    <x v="2"/>
    <x v="1"/>
    <s v="square"/>
    <s v="they're standing in a yellow square"/>
    <s v="and it must be someone's birthday"/>
    <s v="S26_Sam_Taylor"/>
    <s v="they_yellow_square"/>
    <s v="S26_end"/>
    <x v="1"/>
    <x v="0"/>
    <x v="1"/>
    <x v="0"/>
    <x v="1"/>
    <s v="triangle"/>
    <x v="1"/>
    <s v="square"/>
    <x v="1"/>
    <s v="triangle"/>
    <x v="1"/>
    <s v="square"/>
    <s v="ST2_yellow-square.png"/>
    <s v="HT1_yellow-triangle.png"/>
    <s v="ST3_red-triangle.png"/>
    <s v="ST1_red-square.png"/>
    <s v="HT3_blue-triangle.png"/>
    <s v="HT2_blue-square.png"/>
    <m/>
    <m/>
  </r>
  <r>
    <s v="L03"/>
    <x v="0"/>
    <s v="CR78"/>
    <s v="L03_CR78_S30"/>
    <x v="5"/>
    <s v="ST2"/>
    <s v="Sam"/>
    <s v="B"/>
    <x v="5"/>
    <s v="HT1"/>
    <s v="Taylor"/>
    <s v="D"/>
    <x v="2"/>
    <x v="0"/>
    <x v="1"/>
    <s v="ST3"/>
    <x v="1"/>
    <s v="ST1"/>
    <x v="5"/>
    <s v="HT3"/>
    <x v="5"/>
    <s v="HT2"/>
    <x v="10"/>
    <s v="BD"/>
    <s v="BD"/>
    <x v="1"/>
    <s v="Taylor is playing the violin for Sam"/>
    <s v="while the sun is shining brightly"/>
    <x v="2"/>
    <x v="0"/>
    <s v="triangle"/>
    <s v="they're standing in a red triangle"/>
    <s v="and it looks like the song is being played well"/>
    <s v="S30_Taylor_Sam"/>
    <s v="they_red_triangle"/>
    <s v="S30_end"/>
    <x v="0"/>
    <x v="1"/>
    <x v="0"/>
    <x v="1"/>
    <x v="0"/>
    <s v="square"/>
    <x v="0"/>
    <s v="triangle"/>
    <x v="0"/>
    <s v="square"/>
    <x v="0"/>
    <s v="triangle"/>
    <s v="ST2_red-triangle.png"/>
    <s v="HT1_red-square.png"/>
    <s v="ST3_yellow-square.png"/>
    <s v="ST1_yellow-triangle.png"/>
    <s v="HT3_green-square.png"/>
    <s v="HT2_green-triangle.png"/>
    <m/>
    <m/>
  </r>
  <r>
    <s v="L03"/>
    <x v="0"/>
    <s v="CR79"/>
    <s v="L03_CR79_S27"/>
    <x v="5"/>
    <s v="ST2"/>
    <s v="Sam"/>
    <s v="B"/>
    <x v="5"/>
    <s v="HT1"/>
    <s v="Taylor"/>
    <s v="D"/>
    <x v="2"/>
    <x v="0"/>
    <x v="1"/>
    <s v="ST3"/>
    <x v="1"/>
    <s v="ST1"/>
    <x v="5"/>
    <s v="HT3"/>
    <x v="5"/>
    <s v="HT2"/>
    <x v="11"/>
    <s v="BD"/>
    <s v="BD"/>
    <x v="0"/>
    <s v="Sam is walking with Taylor"/>
    <s v="and the clock is about to ring 3 o'clock"/>
    <x v="2"/>
    <x v="3"/>
    <s v="square"/>
    <s v="they're standing in a blue square"/>
    <s v="and it seems like class will be starting soon"/>
    <s v="S27_Sam_Taylor"/>
    <s v="they_blue_square"/>
    <s v="S27_end"/>
    <x v="3"/>
    <x v="0"/>
    <x v="3"/>
    <x v="0"/>
    <x v="3"/>
    <s v="triangle"/>
    <x v="3"/>
    <s v="square"/>
    <x v="3"/>
    <s v="triangle"/>
    <x v="3"/>
    <s v="square"/>
    <s v="ST2_blue-square.png"/>
    <s v="HT1_blue-triangle.png"/>
    <s v="ST3_green-triangle.png"/>
    <s v="ST1_green-square.png"/>
    <s v="HT3_yellow-triangle.png"/>
    <s v="HT2_yellow-square.png"/>
    <m/>
    <m/>
  </r>
  <r>
    <s v="L03"/>
    <x v="0"/>
    <s v="CR80"/>
    <s v="L03_CR80_S27"/>
    <x v="5"/>
    <s v="ST2"/>
    <s v="Sam"/>
    <s v="B"/>
    <x v="5"/>
    <s v="HT1"/>
    <s v="Taylor"/>
    <s v="D"/>
    <x v="2"/>
    <x v="0"/>
    <x v="1"/>
    <s v="ST3"/>
    <x v="1"/>
    <s v="ST1"/>
    <x v="5"/>
    <s v="HT3"/>
    <x v="5"/>
    <s v="HT2"/>
    <x v="11"/>
    <s v="BD"/>
    <s v="BD"/>
    <x v="1"/>
    <s v="Taylor is walking with Sam"/>
    <s v="and the clock is about to ring 3 o'clock"/>
    <x v="2"/>
    <x v="2"/>
    <s v="triangle"/>
    <s v="they're standing in a green triangle"/>
    <s v="and it seems like class will be starting soon"/>
    <s v="S27_Taylor_Sam"/>
    <s v="they_green_triangle"/>
    <s v="S27_end"/>
    <x v="2"/>
    <x v="1"/>
    <x v="2"/>
    <x v="1"/>
    <x v="2"/>
    <s v="square"/>
    <x v="2"/>
    <s v="triangle"/>
    <x v="2"/>
    <s v="square"/>
    <x v="2"/>
    <s v="triangle"/>
    <s v="ST2_green-triangle.png"/>
    <s v="HT1_green-square.png"/>
    <s v="ST3_blue-square.png"/>
    <s v="ST1_blue-triangle.png"/>
    <s v="HT3_red-square.png"/>
    <s v="HT2_red-triangle.png"/>
    <m/>
    <m/>
  </r>
  <r>
    <s v="L03"/>
    <x v="0"/>
    <s v="CR81"/>
    <s v="L03_CR81_S25"/>
    <x v="4"/>
    <s v="HT2"/>
    <s v="Alex"/>
    <s v="A"/>
    <x v="0"/>
    <s v="ST3"/>
    <s v="Casey"/>
    <s v="E"/>
    <x v="2"/>
    <x v="0"/>
    <x v="2"/>
    <s v="HT3"/>
    <x v="2"/>
    <s v="HT1"/>
    <x v="0"/>
    <s v="ST1"/>
    <x v="4"/>
    <s v="ST2"/>
    <x v="13"/>
    <s v="AE"/>
    <s v="AE"/>
    <x v="0"/>
    <s v="Alex is dancing with Casey"/>
    <s v="while a pinata is hanging overhead"/>
    <x v="2"/>
    <x v="0"/>
    <s v="square"/>
    <s v="they're standing in a red square"/>
    <s v="and everyone at the party is having fun"/>
    <s v="S25_Alex_Casey"/>
    <s v="they_red_square"/>
    <s v="S25_end"/>
    <x v="0"/>
    <x v="0"/>
    <x v="0"/>
    <x v="0"/>
    <x v="0"/>
    <s v="triangle"/>
    <x v="0"/>
    <s v="square"/>
    <x v="0"/>
    <s v="triangle"/>
    <x v="0"/>
    <s v="square"/>
    <s v="HT2_red-square.png"/>
    <s v="ST3_red-triangle.png"/>
    <s v="HT3_yellow-triangle.png"/>
    <s v="HT1_yellow-square.png"/>
    <s v="ST1_green-triangle.png"/>
    <s v="ST2_green-square.png"/>
    <m/>
    <m/>
  </r>
  <r>
    <s v="L03"/>
    <x v="0"/>
    <s v="CR82"/>
    <s v="L03_CR82_S21"/>
    <x v="4"/>
    <s v="HT2"/>
    <s v="Alex"/>
    <s v="A"/>
    <x v="0"/>
    <s v="ST3"/>
    <s v="Casey"/>
    <s v="E"/>
    <x v="2"/>
    <x v="0"/>
    <x v="2"/>
    <s v="HT3"/>
    <x v="2"/>
    <s v="HT1"/>
    <x v="0"/>
    <s v="ST1"/>
    <x v="4"/>
    <s v="ST2"/>
    <x v="12"/>
    <s v="AE"/>
    <s v="AE"/>
    <x v="1"/>
    <s v="Casey is carrying a cake to Alex"/>
    <s v="as the refridgerator starts to hum"/>
    <x v="2"/>
    <x v="1"/>
    <s v="triangle"/>
    <s v="they're standing in a yellow triangle"/>
    <s v="and it looks like the cake is fresh out of the oven"/>
    <s v="S21_Casey_Alex"/>
    <s v="they_yellow_triangle"/>
    <s v="S21_end"/>
    <x v="1"/>
    <x v="1"/>
    <x v="1"/>
    <x v="1"/>
    <x v="1"/>
    <s v="square"/>
    <x v="1"/>
    <s v="triangle"/>
    <x v="1"/>
    <s v="square"/>
    <x v="1"/>
    <s v="triangle"/>
    <s v="HT2_yellow-triangle.png"/>
    <s v="ST3_yellow-square.png"/>
    <s v="HT3_red-square.png"/>
    <s v="HT1_red-triangle.png"/>
    <s v="ST1_blue-square.png"/>
    <s v="ST2_blue-triangle.png"/>
    <m/>
    <m/>
  </r>
  <r>
    <s v="L03"/>
    <x v="0"/>
    <s v="CR83"/>
    <s v="L03_CR83_S22"/>
    <x v="4"/>
    <s v="HT2"/>
    <s v="Alex"/>
    <s v="A"/>
    <x v="0"/>
    <s v="ST3"/>
    <s v="Casey"/>
    <s v="E"/>
    <x v="2"/>
    <x v="0"/>
    <x v="2"/>
    <s v="HT3"/>
    <x v="2"/>
    <s v="HT1"/>
    <x v="0"/>
    <s v="ST1"/>
    <x v="4"/>
    <s v="ST2"/>
    <x v="14"/>
    <s v="AE"/>
    <s v="AE"/>
    <x v="0"/>
    <s v="Alex is filming a video for Casey"/>
    <s v="as clouds start to cover up the sun"/>
    <x v="2"/>
    <x v="2"/>
    <s v="square"/>
    <s v="they're standing in a green square"/>
    <s v="but it looks like it might start to rain soon"/>
    <s v="S22_Alex_Casey"/>
    <s v="they_green_square"/>
    <s v="S22_end"/>
    <x v="2"/>
    <x v="0"/>
    <x v="2"/>
    <x v="0"/>
    <x v="2"/>
    <s v="triangle"/>
    <x v="2"/>
    <s v="square"/>
    <x v="2"/>
    <s v="triangle"/>
    <x v="2"/>
    <s v="square"/>
    <s v="HT2_green-square.png"/>
    <s v="ST3_green-triangle.png"/>
    <s v="HT3_blue-triangle.png"/>
    <s v="HT1_blue-square.png"/>
    <s v="ST1_red-triangle.png"/>
    <s v="ST2_red-square.png"/>
    <m/>
    <m/>
  </r>
  <r>
    <s v="L03"/>
    <x v="0"/>
    <s v="CR84"/>
    <s v="L03_CR84_S22"/>
    <x v="4"/>
    <s v="HT2"/>
    <s v="Alex"/>
    <s v="A"/>
    <x v="0"/>
    <s v="ST3"/>
    <s v="Casey"/>
    <s v="E"/>
    <x v="2"/>
    <x v="0"/>
    <x v="2"/>
    <s v="HT3"/>
    <x v="2"/>
    <s v="HT1"/>
    <x v="0"/>
    <s v="ST1"/>
    <x v="4"/>
    <s v="ST2"/>
    <x v="14"/>
    <s v="AE"/>
    <s v="AE"/>
    <x v="1"/>
    <s v="Casey is filming a video for Alex"/>
    <s v="as clouds start to cover up the sun"/>
    <x v="2"/>
    <x v="3"/>
    <s v="triangle"/>
    <s v="they're standing in a blue triangle"/>
    <s v="but it looks like it might start to rain soon"/>
    <s v="S22_Casey_Alex"/>
    <s v="they_blue_triangle"/>
    <s v="S22_end"/>
    <x v="3"/>
    <x v="1"/>
    <x v="3"/>
    <x v="1"/>
    <x v="3"/>
    <s v="square"/>
    <x v="3"/>
    <s v="triangle"/>
    <x v="3"/>
    <s v="square"/>
    <x v="3"/>
    <s v="triangle"/>
    <s v="HT2_blue-triangle.png"/>
    <s v="ST3_blue-square.png"/>
    <s v="HT3_green-square.png"/>
    <s v="HT1_green-triangle.png"/>
    <s v="ST1_yellow-square.png"/>
    <s v="ST2_yellow-triangle.png"/>
    <m/>
    <m/>
  </r>
  <r>
    <s v="L03"/>
    <x v="0"/>
    <s v="CR85"/>
    <s v="L03_CR85_S06"/>
    <x v="4"/>
    <s v="HT2"/>
    <s v="Alex"/>
    <s v="A"/>
    <x v="1"/>
    <s v="ST1"/>
    <s v="Jaime"/>
    <s v="F"/>
    <x v="2"/>
    <x v="0"/>
    <x v="2"/>
    <s v="HT3"/>
    <x v="2"/>
    <s v="HT1"/>
    <x v="1"/>
    <s v="ST3"/>
    <x v="4"/>
    <s v="ST2"/>
    <x v="16"/>
    <s v="AF"/>
    <s v="AF"/>
    <x v="0"/>
    <s v="Alex is bringing some mail to Jaime"/>
    <s v="as a violent storm is beginning"/>
    <x v="2"/>
    <x v="1"/>
    <s v="square"/>
    <s v="they're standing in a yellow square"/>
    <s v="and it looks like a bad day to go outside"/>
    <s v="S06_Alex_Jaime"/>
    <s v="they_yellow_square"/>
    <s v="S06_end"/>
    <x v="1"/>
    <x v="0"/>
    <x v="1"/>
    <x v="0"/>
    <x v="1"/>
    <s v="triangle"/>
    <x v="1"/>
    <s v="square"/>
    <x v="1"/>
    <s v="triangle"/>
    <x v="1"/>
    <s v="square"/>
    <s v="HT2_yellow-square.png"/>
    <s v="ST1_yellow-triangle.png"/>
    <s v="HT3_red-triangle.png"/>
    <s v="HT1_red-square.png"/>
    <s v="ST3_blue-triangle.png"/>
    <s v="ST2_blue-square.png"/>
    <m/>
    <m/>
  </r>
  <r>
    <s v="L03"/>
    <x v="0"/>
    <s v="CR86"/>
    <s v="L03_CR86_S06"/>
    <x v="4"/>
    <s v="HT2"/>
    <s v="Alex"/>
    <s v="A"/>
    <x v="1"/>
    <s v="ST1"/>
    <s v="Jaime"/>
    <s v="F"/>
    <x v="2"/>
    <x v="0"/>
    <x v="2"/>
    <s v="HT3"/>
    <x v="2"/>
    <s v="HT1"/>
    <x v="1"/>
    <s v="ST3"/>
    <x v="4"/>
    <s v="ST2"/>
    <x v="16"/>
    <s v="AF"/>
    <s v="AF"/>
    <x v="1"/>
    <s v="Jaime is bringing some mail to Alex"/>
    <s v="as a violent storm is beginning"/>
    <x v="2"/>
    <x v="0"/>
    <s v="triangle"/>
    <s v="they're standing in a red triangle"/>
    <s v="and it looks like a bad day to go outside"/>
    <s v="S06_Jaime_Alex"/>
    <s v="they_red_triangle"/>
    <s v="S06_end"/>
    <x v="0"/>
    <x v="1"/>
    <x v="0"/>
    <x v="1"/>
    <x v="0"/>
    <s v="square"/>
    <x v="0"/>
    <s v="triangle"/>
    <x v="0"/>
    <s v="square"/>
    <x v="0"/>
    <s v="triangle"/>
    <s v="HT2_red-triangle.png"/>
    <s v="ST1_red-square.png"/>
    <s v="HT3_yellow-square.png"/>
    <s v="HT1_yellow-triangle.png"/>
    <s v="ST3_green-square.png"/>
    <s v="ST2_green-triangle.png"/>
    <m/>
    <m/>
  </r>
  <r>
    <s v="L03"/>
    <x v="0"/>
    <s v="CR87"/>
    <s v="L03_CR87_S10"/>
    <x v="4"/>
    <s v="HT2"/>
    <s v="Alex"/>
    <s v="A"/>
    <x v="1"/>
    <s v="ST1"/>
    <s v="Jaime"/>
    <s v="F"/>
    <x v="2"/>
    <x v="0"/>
    <x v="2"/>
    <s v="HT3"/>
    <x v="2"/>
    <s v="HT1"/>
    <x v="1"/>
    <s v="ST3"/>
    <x v="4"/>
    <s v="ST2"/>
    <x v="15"/>
    <s v="AF"/>
    <s v="AF"/>
    <x v="0"/>
    <s v="Alex is floating over to Jaime"/>
    <s v="while an airplane is flying overhead"/>
    <x v="2"/>
    <x v="3"/>
    <s v="square"/>
    <s v="they're standing in a blue square"/>
    <s v="and it looks like everyone needs more sunscreen"/>
    <s v="S10_Alex_Jaime"/>
    <s v="they_blue_square"/>
    <s v="S10_end"/>
    <x v="3"/>
    <x v="0"/>
    <x v="3"/>
    <x v="0"/>
    <x v="3"/>
    <s v="triangle"/>
    <x v="3"/>
    <s v="square"/>
    <x v="3"/>
    <s v="triangle"/>
    <x v="3"/>
    <s v="square"/>
    <s v="HT2_blue-square.png"/>
    <s v="ST1_blue-triangle.png"/>
    <s v="HT3_green-triangle.png"/>
    <s v="HT1_green-square.png"/>
    <s v="ST3_yellow-triangle.png"/>
    <s v="ST2_yellow-square.png"/>
    <m/>
    <m/>
  </r>
  <r>
    <s v="L03"/>
    <x v="0"/>
    <s v="CR88"/>
    <s v="L03_CR88_S07"/>
    <x v="4"/>
    <s v="HT2"/>
    <s v="Alex"/>
    <s v="A"/>
    <x v="1"/>
    <s v="ST1"/>
    <s v="Jaime"/>
    <s v="F"/>
    <x v="2"/>
    <x v="0"/>
    <x v="2"/>
    <s v="HT3"/>
    <x v="2"/>
    <s v="HT1"/>
    <x v="1"/>
    <s v="ST3"/>
    <x v="4"/>
    <s v="ST2"/>
    <x v="17"/>
    <s v="AF"/>
    <s v="AF"/>
    <x v="1"/>
    <s v="Jaime is doing a dance for Alex"/>
    <s v="while the music is blasting out of a record player"/>
    <x v="2"/>
    <x v="2"/>
    <s v="triangle"/>
    <s v="they're standing in a green triangle"/>
    <s v="and the chandelier is shaking from all the noise"/>
    <s v="S07_Jaime_Alex"/>
    <s v="they_green_triangle"/>
    <s v="S07_end"/>
    <x v="2"/>
    <x v="1"/>
    <x v="2"/>
    <x v="1"/>
    <x v="2"/>
    <s v="square"/>
    <x v="2"/>
    <s v="triangle"/>
    <x v="2"/>
    <s v="square"/>
    <x v="2"/>
    <s v="triangle"/>
    <s v="HT2_green-triangle.png"/>
    <s v="ST1_green-square.png"/>
    <s v="HT3_blue-square.png"/>
    <s v="HT1_blue-triangle.png"/>
    <s v="ST3_red-square.png"/>
    <s v="ST2_red-triangle.png"/>
    <m/>
    <m/>
  </r>
  <r>
    <s v="L03"/>
    <x v="0"/>
    <s v="CR89"/>
    <s v="L03_CR89_S33"/>
    <x v="5"/>
    <s v="ST2"/>
    <s v="Sam"/>
    <s v="B"/>
    <x v="0"/>
    <s v="ST3"/>
    <s v="Casey"/>
    <s v="E"/>
    <x v="2"/>
    <x v="1"/>
    <x v="2"/>
    <s v="HT3"/>
    <x v="2"/>
    <s v="HT1"/>
    <x v="0"/>
    <s v="ST1"/>
    <x v="5"/>
    <s v="HT2"/>
    <x v="46"/>
    <s v="BE"/>
    <s v="BE"/>
    <x v="0"/>
    <s v="Sam is calling Casey"/>
    <s v="while a cat is walking by"/>
    <x v="2"/>
    <x v="0"/>
    <s v="square"/>
    <s v="they're standing in a red square"/>
    <s v="and it looks like the cat is very friendly"/>
    <s v="S33_Sam_Casey"/>
    <s v="they_red_square"/>
    <s v="S33_end"/>
    <x v="0"/>
    <x v="0"/>
    <x v="0"/>
    <x v="0"/>
    <x v="0"/>
    <s v="triangle"/>
    <x v="0"/>
    <s v="square"/>
    <x v="0"/>
    <s v="triangle"/>
    <x v="0"/>
    <s v="square"/>
    <s v="ST2_red-square.png"/>
    <s v="ST3_red-triangle.png"/>
    <s v="HT3_yellow-triangle.png"/>
    <s v="HT1_yellow-square.png"/>
    <s v="ST1_green-triangle.png"/>
    <s v="HT2_green-square.png"/>
    <m/>
    <m/>
  </r>
  <r>
    <s v="L03"/>
    <x v="0"/>
    <s v="CR90"/>
    <s v="L03_CR90_S33"/>
    <x v="5"/>
    <s v="ST2"/>
    <s v="Sam"/>
    <s v="B"/>
    <x v="0"/>
    <s v="ST3"/>
    <s v="Casey"/>
    <s v="E"/>
    <x v="2"/>
    <x v="1"/>
    <x v="2"/>
    <s v="HT3"/>
    <x v="2"/>
    <s v="HT1"/>
    <x v="0"/>
    <s v="ST1"/>
    <x v="5"/>
    <s v="HT2"/>
    <x v="46"/>
    <s v="BE"/>
    <s v="BE"/>
    <x v="1"/>
    <s v="Casey is calling Sam"/>
    <s v="while a cat is walking by"/>
    <x v="2"/>
    <x v="1"/>
    <s v="triangle"/>
    <s v="they're standing in a yellow triangle"/>
    <s v="and it looks like the cat is very friendly"/>
    <s v="S33_Casey_Sam"/>
    <s v="they_yellow_triangle"/>
    <s v="S33_end"/>
    <x v="1"/>
    <x v="1"/>
    <x v="1"/>
    <x v="1"/>
    <x v="1"/>
    <s v="square"/>
    <x v="1"/>
    <s v="triangle"/>
    <x v="1"/>
    <s v="square"/>
    <x v="1"/>
    <s v="triangle"/>
    <s v="ST2_yellow-triangle.png"/>
    <s v="ST3_yellow-square.png"/>
    <s v="HT3_red-square.png"/>
    <s v="HT1_red-triangle.png"/>
    <s v="ST1_blue-square.png"/>
    <s v="HT2_blue-triangle.png"/>
    <m/>
    <m/>
  </r>
  <r>
    <s v="L03"/>
    <x v="0"/>
    <s v="CR91"/>
    <s v="L03_CR91_S35"/>
    <x v="5"/>
    <s v="ST2"/>
    <s v="Sam"/>
    <s v="B"/>
    <x v="0"/>
    <s v="ST3"/>
    <s v="Casey"/>
    <s v="E"/>
    <x v="2"/>
    <x v="1"/>
    <x v="2"/>
    <s v="HT3"/>
    <x v="2"/>
    <s v="HT1"/>
    <x v="0"/>
    <s v="ST1"/>
    <x v="5"/>
    <s v="HT2"/>
    <x v="18"/>
    <s v="BE"/>
    <s v="BE"/>
    <x v="0"/>
    <s v="Sam is swimming towards Casey"/>
    <s v="and a goose is swimming nearby"/>
    <x v="2"/>
    <x v="2"/>
    <s v="square"/>
    <s v="they're standing in a green square"/>
    <s v="and it is a beautiful sunny day"/>
    <s v="S35_Sam_Casey"/>
    <s v="they_green_square"/>
    <s v="S35_end"/>
    <x v="2"/>
    <x v="0"/>
    <x v="2"/>
    <x v="0"/>
    <x v="2"/>
    <s v="triangle"/>
    <x v="2"/>
    <s v="square"/>
    <x v="2"/>
    <s v="triangle"/>
    <x v="2"/>
    <s v="square"/>
    <s v="ST2_green-square.png"/>
    <s v="ST3_green-triangle.png"/>
    <s v="HT3_blue-triangle.png"/>
    <s v="HT1_blue-square.png"/>
    <s v="ST1_red-triangle.png"/>
    <s v="HT2_red-square.png"/>
    <m/>
    <m/>
  </r>
  <r>
    <s v="L03"/>
    <x v="0"/>
    <s v="CR92"/>
    <s v="L03_CR92_S34"/>
    <x v="5"/>
    <s v="ST2"/>
    <s v="Sam"/>
    <s v="B"/>
    <x v="0"/>
    <s v="ST3"/>
    <s v="Casey"/>
    <s v="E"/>
    <x v="2"/>
    <x v="1"/>
    <x v="2"/>
    <s v="HT3"/>
    <x v="2"/>
    <s v="HT1"/>
    <x v="0"/>
    <s v="ST1"/>
    <x v="5"/>
    <s v="HT2"/>
    <x v="47"/>
    <s v="BE"/>
    <s v="BE"/>
    <x v="1"/>
    <s v="Casey is buying a gift for Sam"/>
    <s v="but it is almost lunchtime"/>
    <x v="2"/>
    <x v="3"/>
    <s v="triangle"/>
    <s v="they're standing in a blue triangle"/>
    <s v="and there might not be a chance to buy the gift today"/>
    <s v="S34_Casey_Sam"/>
    <s v="they_blue_triangle"/>
    <s v="S34_end"/>
    <x v="3"/>
    <x v="1"/>
    <x v="3"/>
    <x v="1"/>
    <x v="3"/>
    <s v="square"/>
    <x v="3"/>
    <s v="triangle"/>
    <x v="3"/>
    <s v="square"/>
    <x v="3"/>
    <s v="triangle"/>
    <s v="ST2_blue-triangle.png"/>
    <s v="ST3_blue-square.png"/>
    <s v="HT3_green-square.png"/>
    <s v="HT1_green-triangle.png"/>
    <s v="ST1_yellow-square.png"/>
    <s v="HT2_yellow-triangle.png"/>
    <m/>
    <m/>
  </r>
  <r>
    <s v="L03"/>
    <x v="0"/>
    <s v="CR93"/>
    <s v="L03_CR93_S50"/>
    <x v="5"/>
    <s v="ST2"/>
    <s v="Sam"/>
    <s v="B"/>
    <x v="1"/>
    <s v="ST1"/>
    <s v="Jaime"/>
    <s v="F"/>
    <x v="2"/>
    <x v="1"/>
    <x v="2"/>
    <s v="HT3"/>
    <x v="2"/>
    <s v="HT1"/>
    <x v="1"/>
    <s v="ST3"/>
    <x v="5"/>
    <s v="HT2"/>
    <x v="22"/>
    <s v="BF"/>
    <s v="BF"/>
    <x v="0"/>
    <s v="Sam is throwing the ball to Jaime"/>
    <s v="while the dog is getting excited"/>
    <x v="2"/>
    <x v="1"/>
    <s v="square"/>
    <s v="they're standing in a yellow square"/>
    <s v="and the dog caught the ball instead"/>
    <s v="S50_Sam_Jaime"/>
    <s v="they_yellow_square"/>
    <s v="S50_end"/>
    <x v="1"/>
    <x v="0"/>
    <x v="1"/>
    <x v="0"/>
    <x v="1"/>
    <s v="triangle"/>
    <x v="1"/>
    <s v="square"/>
    <x v="1"/>
    <s v="triangle"/>
    <x v="1"/>
    <s v="square"/>
    <s v="ST2_yellow-square.png"/>
    <s v="ST1_yellow-triangle.png"/>
    <s v="HT3_red-triangle.png"/>
    <s v="HT1_red-square.png"/>
    <s v="ST3_blue-triangle.png"/>
    <s v="HT2_blue-square.png"/>
    <m/>
    <m/>
  </r>
  <r>
    <s v="L03"/>
    <x v="0"/>
    <s v="CR94"/>
    <s v="L03_CR94_S46"/>
    <x v="5"/>
    <s v="ST2"/>
    <s v="Sam"/>
    <s v="B"/>
    <x v="1"/>
    <s v="ST1"/>
    <s v="Jaime"/>
    <s v="F"/>
    <x v="2"/>
    <x v="1"/>
    <x v="2"/>
    <s v="HT3"/>
    <x v="2"/>
    <s v="HT1"/>
    <x v="1"/>
    <s v="ST3"/>
    <x v="5"/>
    <s v="HT2"/>
    <x v="21"/>
    <s v="BF"/>
    <s v="BF"/>
    <x v="1"/>
    <s v="Jaime is giving flowers to Sam"/>
    <s v="after the show is over"/>
    <x v="2"/>
    <x v="0"/>
    <s v="triangle"/>
    <s v="they're standing in a red triangle"/>
    <s v="and all the performers were talented"/>
    <s v="S46_Jaime_Sam"/>
    <s v="they_red_triangle"/>
    <s v="S46_end"/>
    <x v="0"/>
    <x v="1"/>
    <x v="0"/>
    <x v="1"/>
    <x v="0"/>
    <s v="square"/>
    <x v="0"/>
    <s v="triangle"/>
    <x v="0"/>
    <s v="square"/>
    <x v="0"/>
    <s v="triangle"/>
    <s v="ST2_red-triangle.png"/>
    <s v="ST1_red-square.png"/>
    <s v="HT3_yellow-square.png"/>
    <s v="HT1_yellow-triangle.png"/>
    <s v="ST3_green-square.png"/>
    <s v="HT2_green-triangle.png"/>
    <m/>
    <m/>
  </r>
  <r>
    <s v="L03"/>
    <x v="0"/>
    <s v="CR95"/>
    <s v="L03_CR95_S47"/>
    <x v="5"/>
    <s v="ST2"/>
    <s v="Sam"/>
    <s v="B"/>
    <x v="1"/>
    <s v="ST1"/>
    <s v="Jaime"/>
    <s v="F"/>
    <x v="2"/>
    <x v="1"/>
    <x v="2"/>
    <s v="HT3"/>
    <x v="2"/>
    <s v="HT1"/>
    <x v="1"/>
    <s v="ST3"/>
    <x v="5"/>
    <s v="HT2"/>
    <x v="23"/>
    <s v="BF"/>
    <s v="BF"/>
    <x v="0"/>
    <s v="Sam is driving away from Jaime"/>
    <s v="while the sun is starting to set"/>
    <x v="2"/>
    <x v="3"/>
    <s v="square"/>
    <s v="they're standing in a blue square"/>
    <s v="and it looks like it's a long drive home"/>
    <s v="S47_Sam_Jaime"/>
    <s v="they_blue_square"/>
    <s v="S47_end"/>
    <x v="3"/>
    <x v="0"/>
    <x v="3"/>
    <x v="0"/>
    <x v="3"/>
    <s v="triangle"/>
    <x v="3"/>
    <s v="square"/>
    <x v="3"/>
    <s v="triangle"/>
    <x v="3"/>
    <s v="square"/>
    <s v="ST2_blue-square.png"/>
    <s v="ST1_blue-triangle.png"/>
    <s v="HT3_green-triangle.png"/>
    <s v="HT1_green-square.png"/>
    <s v="ST3_yellow-triangle.png"/>
    <s v="HT2_yellow-square.png"/>
    <m/>
    <m/>
  </r>
  <r>
    <s v="L03"/>
    <x v="0"/>
    <s v="CR96"/>
    <s v="L03_CR96_S47"/>
    <x v="5"/>
    <s v="ST2"/>
    <s v="Sam"/>
    <s v="B"/>
    <x v="1"/>
    <s v="ST1"/>
    <s v="Jaime"/>
    <s v="F"/>
    <x v="2"/>
    <x v="1"/>
    <x v="2"/>
    <s v="HT3"/>
    <x v="2"/>
    <s v="HT1"/>
    <x v="1"/>
    <s v="ST3"/>
    <x v="5"/>
    <s v="HT2"/>
    <x v="23"/>
    <s v="BF"/>
    <s v="BF"/>
    <x v="1"/>
    <s v="Jaime is driving away from Sam"/>
    <s v="while the sun is starting to set"/>
    <x v="2"/>
    <x v="2"/>
    <s v="triangle"/>
    <s v="they're standing in a green triangle"/>
    <s v="and it looks like it's a long drive home"/>
    <s v="S47_Jaime_Sam"/>
    <s v="they_green_triangle"/>
    <s v="S47_end"/>
    <x v="2"/>
    <x v="1"/>
    <x v="2"/>
    <x v="1"/>
    <x v="2"/>
    <s v="square"/>
    <x v="2"/>
    <s v="triangle"/>
    <x v="2"/>
    <s v="square"/>
    <x v="2"/>
    <s v="triangle"/>
    <s v="ST2_green-triangle.png"/>
    <s v="ST1_green-square.png"/>
    <s v="HT3_blue-square.png"/>
    <s v="HT1_blue-triangle.png"/>
    <s v="ST3_red-square.png"/>
    <s v="HT2_red-triangle.png"/>
    <m/>
    <m/>
  </r>
  <r>
    <s v="L03"/>
    <x v="1"/>
    <s v="FD01"/>
    <s v="L03_FD01_S13"/>
    <x v="0"/>
    <s v="HT3"/>
    <s v="Jordan"/>
    <s v="C"/>
    <x v="2"/>
    <s v="HT2"/>
    <s v="Alex"/>
    <s v="A"/>
    <x v="1"/>
    <x v="1"/>
    <x v="3"/>
    <s v="HT1"/>
    <x v="3"/>
    <s v="ST3"/>
    <x v="0"/>
    <s v="ST1"/>
    <x v="4"/>
    <s v="ST2"/>
    <x v="24"/>
    <s v="CA"/>
    <s v="AC"/>
    <x v="0"/>
    <s v="Alex is surfing at the beach with Jordan"/>
    <s v="and a crab is scuttling by"/>
    <x v="0"/>
    <x v="1"/>
    <s v="triangle"/>
    <s v="he's standing in a yellow triangle"/>
    <s v="and the waves keep getting bigger"/>
    <s v="S13_Jordan_Alex"/>
    <s v="he_yellow_triangle"/>
    <s v="S13_end"/>
    <x v="3"/>
    <x v="0"/>
    <x v="3"/>
    <x v="0"/>
    <x v="1"/>
    <s v="square"/>
    <x v="1"/>
    <s v="triangle"/>
    <x v="0"/>
    <s v="square"/>
    <x v="0"/>
    <s v="triangle"/>
    <s v="HT3_blue-square.png"/>
    <s v="HT2_blue-triangle.png"/>
    <s v="HT1_red-square.png"/>
    <s v="ST3_red-triangle.png"/>
    <s v="ST1_green-square.png"/>
    <s v="ST2_green-triangle.png"/>
    <m/>
    <m/>
  </r>
  <r>
    <s v="L03"/>
    <x v="1"/>
    <s v="FD02"/>
    <s v="L03_FD02_S04"/>
    <x v="0"/>
    <s v="HT3"/>
    <s v="Jordan"/>
    <s v="C"/>
    <x v="3"/>
    <s v="ST2"/>
    <s v="Sam"/>
    <s v="B"/>
    <x v="1"/>
    <x v="0"/>
    <x v="3"/>
    <s v="HT1"/>
    <x v="3"/>
    <s v="ST3"/>
    <x v="0"/>
    <s v="ST1"/>
    <x v="5"/>
    <s v="HT2"/>
    <x v="27"/>
    <s v="CB"/>
    <s v="BC"/>
    <x v="1"/>
    <s v="Jordan is walking over to Sam"/>
    <s v="and a broken radio is lying on the ground"/>
    <x v="0"/>
    <x v="0"/>
    <s v="square"/>
    <s v="he's standing in a red square"/>
    <s v="but it doesn't look like the radio can be fixed"/>
    <s v="S04_Sam_Jordan"/>
    <s v="he_red_square"/>
    <s v="S04_end"/>
    <x v="2"/>
    <x v="1"/>
    <x v="2"/>
    <x v="1"/>
    <x v="0"/>
    <s v="triangle"/>
    <x v="0"/>
    <s v="square"/>
    <x v="1"/>
    <s v="triangle"/>
    <x v="1"/>
    <s v="square"/>
    <s v="HT3_green-triangle.png"/>
    <s v="ST2_green-square.png"/>
    <s v="HT1_yellow-triangle.png"/>
    <s v="ST3_yellow-square.png"/>
    <s v="ST1_blue-triangle.png"/>
    <s v="HT2_blue-square.png"/>
    <m/>
    <m/>
  </r>
  <r>
    <s v="L03"/>
    <x v="1"/>
    <s v="FD03"/>
    <s v="L03_FD03_S52"/>
    <x v="1"/>
    <s v="HT1"/>
    <s v="Taylor"/>
    <s v="D"/>
    <x v="0"/>
    <s v="ST3"/>
    <s v="Casey"/>
    <s v="E"/>
    <x v="0"/>
    <x v="0"/>
    <x v="2"/>
    <s v="HT3"/>
    <x v="1"/>
    <s v="ST1"/>
    <x v="3"/>
    <s v="HT2"/>
    <x v="4"/>
    <s v="ST2"/>
    <x v="40"/>
    <s v="DE"/>
    <s v="DE"/>
    <x v="0"/>
    <s v="Taylor is passing a blanket to Casey"/>
    <s v="because the room is cold"/>
    <x v="0"/>
    <x v="3"/>
    <s v="triangle"/>
    <s v="he's standing in a blue triangle"/>
    <s v="and everyone is comfortable now"/>
    <s v="S52_Taylor_Casey"/>
    <s v="he_blue_triangle"/>
    <s v="S52_end"/>
    <x v="2"/>
    <x v="0"/>
    <x v="2"/>
    <x v="0"/>
    <x v="1"/>
    <s v="square"/>
    <x v="1"/>
    <s v="triangle"/>
    <x v="3"/>
    <s v="square"/>
    <x v="3"/>
    <s v="triangle"/>
    <s v="HT1_green-square.png"/>
    <s v="ST3_green-triangle.png"/>
    <s v="HT3_red-square.png"/>
    <s v="ST1_red-triangle.png"/>
    <s v="HT2_yellow-square.png"/>
    <s v="ST2_yellow-triangle.png"/>
    <m/>
    <m/>
  </r>
  <r>
    <s v="L03"/>
    <x v="1"/>
    <s v="FD04"/>
    <s v="L03_FD04_S28"/>
    <x v="1"/>
    <s v="HT1"/>
    <s v="Taylor"/>
    <s v="D"/>
    <x v="3"/>
    <s v="ST2"/>
    <s v="Sam"/>
    <s v="B"/>
    <x v="1"/>
    <x v="0"/>
    <x v="2"/>
    <s v="HT3"/>
    <x v="3"/>
    <s v="ST3"/>
    <x v="0"/>
    <s v="ST1"/>
    <x v="5"/>
    <s v="HT2"/>
    <x v="30"/>
    <s v="DB"/>
    <s v="BD"/>
    <x v="1"/>
    <s v="Taylor is flying on a broom above Sam"/>
    <s v="while a bat flutters through the air"/>
    <x v="0"/>
    <x v="2"/>
    <s v="square"/>
    <s v="he's standing in a green square"/>
    <s v="and it looks like it is Halloween"/>
    <s v="S28_Sam_Taylor"/>
    <s v="he_green_square"/>
    <s v="S28_end"/>
    <x v="3"/>
    <x v="1"/>
    <x v="3"/>
    <x v="1"/>
    <x v="1"/>
    <s v="triangle"/>
    <x v="1"/>
    <s v="square"/>
    <x v="3"/>
    <s v="triangle"/>
    <x v="3"/>
    <s v="square"/>
    <s v="HT1_blue-triangle.png"/>
    <s v="ST2_blue-square.png"/>
    <s v="HT3_red-triangle.png"/>
    <s v="ST3_red-square.png"/>
    <s v="ST1_yellow-triangle.png"/>
    <s v="HT2_yellow-square.png"/>
    <m/>
    <m/>
  </r>
  <r>
    <s v="L03"/>
    <x v="1"/>
    <s v="FD05"/>
    <s v="L03_FD05_S23"/>
    <x v="2"/>
    <s v="ST3"/>
    <s v="Casey"/>
    <s v="E"/>
    <x v="2"/>
    <s v="HT2"/>
    <s v="Alex"/>
    <s v="A"/>
    <x v="1"/>
    <x v="0"/>
    <x v="2"/>
    <s v="HT3"/>
    <x v="2"/>
    <s v="HT1"/>
    <x v="0"/>
    <s v="ST1"/>
    <x v="4"/>
    <s v="ST2"/>
    <x v="44"/>
    <s v="EA"/>
    <s v="AE"/>
    <x v="0"/>
    <s v="Alex is talking to Casey"/>
    <s v="while a spotlight is shining overhead"/>
    <x v="1"/>
    <x v="3"/>
    <s v="triangle"/>
    <s v="she's standing in a blue triangle"/>
    <s v="and it looks like rehearsal just started"/>
    <s v="S23_Casey_Alex"/>
    <s v="she_blue_triangle"/>
    <s v="S23_end"/>
    <x v="0"/>
    <x v="0"/>
    <x v="0"/>
    <x v="0"/>
    <x v="0"/>
    <s v="square"/>
    <x v="0"/>
    <s v="triangle"/>
    <x v="0"/>
    <s v="square"/>
    <x v="0"/>
    <s v="triangle"/>
    <s v="ST3_red-square.png"/>
    <s v="HT2_red-triangle.png"/>
    <s v="HT3_yellow-square.png"/>
    <s v="HT1_yellow-triangle.png"/>
    <s v="ST1_green-square.png"/>
    <s v="ST2_green-triangle.png"/>
    <m/>
    <m/>
  </r>
  <r>
    <s v="L03"/>
    <x v="1"/>
    <s v="FD06"/>
    <s v="L03_FD06_S32"/>
    <x v="2"/>
    <s v="ST3"/>
    <s v="Casey"/>
    <s v="E"/>
    <x v="3"/>
    <s v="ST2"/>
    <s v="Sam"/>
    <s v="B"/>
    <x v="1"/>
    <x v="1"/>
    <x v="2"/>
    <s v="HT3"/>
    <x v="2"/>
    <s v="HT1"/>
    <x v="0"/>
    <s v="ST1"/>
    <x v="5"/>
    <s v="HT2"/>
    <x v="20"/>
    <s v="EB"/>
    <s v="BE"/>
    <x v="1"/>
    <s v="Casey is cheering on Sam"/>
    <s v="as the wind is blowing some leaves"/>
    <x v="1"/>
    <x v="2"/>
    <s v="square"/>
    <s v="she's standing in a green square"/>
    <s v="and it looks like a race is about to start"/>
    <s v="S32_Sam_Casey"/>
    <s v="she_green_square"/>
    <s v="S32_end"/>
    <x v="1"/>
    <x v="1"/>
    <x v="1"/>
    <x v="1"/>
    <x v="1"/>
    <s v="triangle"/>
    <x v="1"/>
    <s v="square"/>
    <x v="1"/>
    <s v="triangle"/>
    <x v="1"/>
    <s v="square"/>
    <s v="ST3_yellow-triangle.png"/>
    <s v="ST2_yellow-square.png"/>
    <s v="HT3_red-triangle.png"/>
    <s v="HT1_red-square.png"/>
    <s v="ST1_blue-triangle.png"/>
    <s v="HT2_blue-square.png"/>
    <m/>
    <m/>
  </r>
  <r>
    <s v="L03"/>
    <x v="1"/>
    <s v="FD07"/>
    <s v="L03_FD07_S48"/>
    <x v="3"/>
    <s v="ST1"/>
    <s v="Jaime"/>
    <s v="F"/>
    <x v="3"/>
    <s v="ST2"/>
    <s v="Sam"/>
    <s v="B"/>
    <x v="1"/>
    <x v="1"/>
    <x v="2"/>
    <s v="HT3"/>
    <x v="2"/>
    <s v="HT1"/>
    <x v="1"/>
    <s v="ST3"/>
    <x v="5"/>
    <s v="HT2"/>
    <x v="50"/>
    <s v="FB"/>
    <s v="BF"/>
    <x v="0"/>
    <s v="Sam is playing a video game with Jaime"/>
    <s v="and it's starting to get late"/>
    <x v="1"/>
    <x v="0"/>
    <s v="triangle"/>
    <s v="she's standing in a red triangle"/>
    <s v="but the final level hasn't been beaten yet"/>
    <s v="S48_Jaime_Sam"/>
    <s v="she_red_triangle"/>
    <s v="S48_end"/>
    <x v="1"/>
    <x v="0"/>
    <x v="1"/>
    <x v="0"/>
    <x v="3"/>
    <s v="square"/>
    <x v="3"/>
    <s v="triangle"/>
    <x v="1"/>
    <s v="square"/>
    <x v="1"/>
    <s v="triangle"/>
    <s v="ST1_yellow-square.png"/>
    <s v="ST2_yellow-triangle.png"/>
    <s v="HT3_green-square.png"/>
    <s v="HT1_green-triangle.png"/>
    <s v="ST3_blue-square.png"/>
    <s v="HT2_blue-triangle.png"/>
    <m/>
    <m/>
  </r>
  <r>
    <s v="L03"/>
    <x v="1"/>
    <s v="FD08"/>
    <s v="L03_FD08_S09"/>
    <x v="3"/>
    <s v="ST1"/>
    <s v="Jaime"/>
    <s v="F"/>
    <x v="2"/>
    <s v="HT2"/>
    <s v="Alex"/>
    <s v="A"/>
    <x v="1"/>
    <x v="0"/>
    <x v="2"/>
    <s v="HT3"/>
    <x v="2"/>
    <s v="HT1"/>
    <x v="1"/>
    <s v="ST3"/>
    <x v="4"/>
    <s v="ST2"/>
    <x v="49"/>
    <s v="FA"/>
    <s v="AF"/>
    <x v="1"/>
    <s v="Jaime is playing golf with Alex"/>
    <s v="as the sun is shining overhead"/>
    <x v="1"/>
    <x v="1"/>
    <s v="square"/>
    <s v="she's standing in a yellow square"/>
    <s v="and the grass is very green"/>
    <s v="S09_Alex_Jaime"/>
    <s v="she_yellow_square"/>
    <s v="S09_end"/>
    <x v="0"/>
    <x v="1"/>
    <x v="0"/>
    <x v="1"/>
    <x v="3"/>
    <s v="triangle"/>
    <x v="3"/>
    <s v="square"/>
    <x v="1"/>
    <s v="triangle"/>
    <x v="1"/>
    <s v="square"/>
    <s v="ST1_red-triangle.png"/>
    <s v="HT2_red-square.png"/>
    <s v="HT3_green-triangle.png"/>
    <s v="HT1_green-square.png"/>
    <s v="ST3_blue-triangle.png"/>
    <s v="ST2_blue-square.png"/>
    <m/>
    <m/>
  </r>
  <r>
    <s v="L03"/>
    <x v="1"/>
    <s v="FD09"/>
    <s v="L03_FD09_S07"/>
    <x v="4"/>
    <s v="HT2"/>
    <s v="Alex"/>
    <s v="A"/>
    <x v="1"/>
    <s v="ST1"/>
    <s v="Jaime"/>
    <s v="F"/>
    <x v="2"/>
    <x v="0"/>
    <x v="2"/>
    <s v="HT3"/>
    <x v="2"/>
    <s v="HT1"/>
    <x v="1"/>
    <s v="ST3"/>
    <x v="4"/>
    <s v="ST2"/>
    <x v="17"/>
    <s v="AF"/>
    <s v="AF"/>
    <x v="0"/>
    <s v="Alex is doing a dance for Jaime"/>
    <s v="while the music is blasting out of a record player"/>
    <x v="2"/>
    <x v="1"/>
    <s v="triangle"/>
    <s v="they're standing in a yellow triangle"/>
    <s v="and the chandelier is shaking from all the noise"/>
    <s v="S07_Alex_Jaime"/>
    <s v="they_yellow_triangle"/>
    <s v="S07_end"/>
    <x v="3"/>
    <x v="0"/>
    <x v="3"/>
    <x v="0"/>
    <x v="1"/>
    <s v="square"/>
    <x v="1"/>
    <s v="triangle"/>
    <x v="0"/>
    <s v="square"/>
    <x v="0"/>
    <s v="triangle"/>
    <s v="HT2_blue-square.png"/>
    <s v="ST1_blue-triangle.png"/>
    <s v="HT3_red-square.png"/>
    <s v="HT1_red-triangle.png"/>
    <s v="ST3_green-square.png"/>
    <s v="ST2_green-triangle.png"/>
    <m/>
    <m/>
  </r>
  <r>
    <s v="L03"/>
    <x v="1"/>
    <s v="FD10"/>
    <s v="L03_FD10_S26"/>
    <x v="5"/>
    <s v="ST2"/>
    <s v="Sam"/>
    <s v="B"/>
    <x v="5"/>
    <s v="HT1"/>
    <s v="Taylor"/>
    <s v="D"/>
    <x v="2"/>
    <x v="0"/>
    <x v="2"/>
    <s v="HT3"/>
    <x v="3"/>
    <s v="ST3"/>
    <x v="0"/>
    <s v="ST1"/>
    <x v="5"/>
    <s v="HT2"/>
    <x v="9"/>
    <s v="BD"/>
    <s v="BD"/>
    <x v="1"/>
    <s v="Taylor is bringing some balloons to Sam"/>
    <s v="while bright flowers are sitting in the window"/>
    <x v="2"/>
    <x v="2"/>
    <s v="square"/>
    <s v="they're standing in a green square"/>
    <s v="and it must be someone's birthday"/>
    <s v="S26_Taylor_Sam"/>
    <s v="they_green_square"/>
    <s v="S26_end"/>
    <x v="0"/>
    <x v="1"/>
    <x v="0"/>
    <x v="1"/>
    <x v="0"/>
    <s v="triangle"/>
    <x v="0"/>
    <s v="square"/>
    <x v="1"/>
    <s v="triangle"/>
    <x v="1"/>
    <s v="square"/>
    <s v="ST2_red-triangle.png"/>
    <s v="HT1_red-square.png"/>
    <s v="HT3_yellow-triangle.png"/>
    <s v="ST3_yellow-square.png"/>
    <s v="ST1_blue-triangle.png"/>
    <s v="HT2_blue-square.png"/>
    <m/>
    <m/>
  </r>
  <r>
    <s v="L03"/>
    <x v="2"/>
    <s v="FP01"/>
    <s v="L03_FP01_S36"/>
    <x v="0"/>
    <s v="HT3"/>
    <s v="Jordan"/>
    <s v="C"/>
    <x v="0"/>
    <s v="ST3"/>
    <s v="Casey"/>
    <s v="E"/>
    <x v="0"/>
    <x v="0"/>
    <x v="3"/>
    <s v="HT1"/>
    <x v="1"/>
    <s v="ST1"/>
    <x v="3"/>
    <s v="HT2"/>
    <x v="4"/>
    <s v="ST2"/>
    <x v="33"/>
    <s v="CE"/>
    <s v="CE"/>
    <x v="0"/>
    <s v="Jordan is scuba diving with Casey"/>
    <s v="and a big fish just came out of nowhere"/>
    <x v="2"/>
    <x v="0"/>
    <s v="square"/>
    <s v="they're standing in a red square"/>
    <s v="and it looks like there's a lot more fish about to come by"/>
    <s v="S36_Jordan_Casey"/>
    <s v="they_red_square"/>
    <s v="S36_end"/>
    <x v="0"/>
    <x v="0"/>
    <x v="0"/>
    <x v="0"/>
    <x v="0"/>
    <s v="triangle"/>
    <x v="0"/>
    <s v="square"/>
    <x v="0"/>
    <s v="triangle"/>
    <x v="0"/>
    <s v="square"/>
    <s v="HT3_red-square.png"/>
    <s v="ST3_red-triangle.png"/>
    <s v="HT1_yellow-triangle.png"/>
    <s v="ST1_yellow-square.png"/>
    <s v="HT2_green-triangle.png"/>
    <s v="ST2_green-square.png"/>
    <m/>
    <m/>
  </r>
  <r>
    <s v="L03"/>
    <x v="2"/>
    <s v="FP02"/>
    <s v="L03_FP02_S56"/>
    <x v="1"/>
    <s v="HT1"/>
    <s v="Taylor"/>
    <s v="D"/>
    <x v="1"/>
    <s v="ST1"/>
    <s v="Jaime"/>
    <s v="F"/>
    <x v="0"/>
    <x v="0"/>
    <x v="2"/>
    <s v="HT3"/>
    <x v="3"/>
    <s v="ST3"/>
    <x v="3"/>
    <s v="HT2"/>
    <x v="4"/>
    <s v="ST2"/>
    <x v="42"/>
    <s v="DF"/>
    <s v="DF"/>
    <x v="1"/>
    <s v="Jaime is carrying a box for Taylor"/>
    <s v="since it's very heavy"/>
    <x v="2"/>
    <x v="1"/>
    <s v="triangle"/>
    <s v="they're standing in a yellow triangle"/>
    <s v="but there's not much left to move "/>
    <s v="S56_Jaime_Taylor"/>
    <s v="they_yellow_triangle"/>
    <s v="S56_end"/>
    <x v="1"/>
    <x v="1"/>
    <x v="1"/>
    <x v="1"/>
    <x v="3"/>
    <s v="square"/>
    <x v="3"/>
    <s v="triangle"/>
    <x v="1"/>
    <s v="square"/>
    <x v="1"/>
    <s v="triangle"/>
    <s v="HT1_yellow-triangle.png"/>
    <s v="ST1_yellow-square.png"/>
    <s v="HT3_green-square.png"/>
    <s v="ST3_green-triangle.png"/>
    <s v="HT2_blue-square.png"/>
    <s v="ST2_blue-triangle.png"/>
    <m/>
    <m/>
  </r>
  <r>
    <s v="L03"/>
    <x v="2"/>
    <s v="FP03"/>
    <s v="L03_FP03_S38"/>
    <x v="2"/>
    <s v="ST3"/>
    <s v="Casey"/>
    <s v="E"/>
    <x v="4"/>
    <s v="HT3"/>
    <s v="Jordan"/>
    <s v="C"/>
    <x v="0"/>
    <x v="0"/>
    <x v="3"/>
    <s v="HT1"/>
    <x v="1"/>
    <s v="ST1"/>
    <x v="3"/>
    <s v="HT2"/>
    <x v="4"/>
    <s v="ST2"/>
    <x v="52"/>
    <s v="EC"/>
    <s v="CE"/>
    <x v="0"/>
    <s v="Jordan is exercising with Casey"/>
    <s v="and the time is going by really fast"/>
    <x v="2"/>
    <x v="2"/>
    <s v="square"/>
    <s v="they're standing in a green square"/>
    <s v="but the gym is about to close"/>
    <s v="S38_Casey_Jordan"/>
    <s v="they_green_square"/>
    <s v="S38_end"/>
    <x v="2"/>
    <x v="0"/>
    <x v="2"/>
    <x v="0"/>
    <x v="2"/>
    <s v="triangle"/>
    <x v="2"/>
    <s v="square"/>
    <x v="2"/>
    <s v="triangle"/>
    <x v="2"/>
    <s v="square"/>
    <s v="ST3_green-square.png"/>
    <s v="HT3_green-triangle.png"/>
    <s v="HT1_blue-triangle.png"/>
    <s v="ST1_blue-square.png"/>
    <s v="HT2_red-triangle.png"/>
    <s v="ST2_red-square.png"/>
    <m/>
    <m/>
  </r>
  <r>
    <s v="L03"/>
    <x v="2"/>
    <s v="FP04"/>
    <s v="L03_FP04_S58"/>
    <x v="3"/>
    <s v="ST1"/>
    <s v="Jaime"/>
    <s v="F"/>
    <x v="5"/>
    <s v="HT1"/>
    <s v="Taylor"/>
    <s v="D"/>
    <x v="0"/>
    <x v="0"/>
    <x v="2"/>
    <s v="HT3"/>
    <x v="3"/>
    <s v="ST3"/>
    <x v="3"/>
    <s v="HT2"/>
    <x v="4"/>
    <s v="ST2"/>
    <x v="58"/>
    <s v="FD"/>
    <s v="DF"/>
    <x v="1"/>
    <s v="Jaime is telling a joke to Taylor"/>
    <s v="while the party is getting started"/>
    <x v="2"/>
    <x v="3"/>
    <s v="triangle"/>
    <s v="they're standing in a blue triangle"/>
    <s v="and everyone is laughing at how funny it is"/>
    <s v="S58_Taylor_Jaime"/>
    <s v="they_blue_triangle"/>
    <s v="S58_end"/>
    <x v="3"/>
    <x v="1"/>
    <x v="3"/>
    <x v="1"/>
    <x v="1"/>
    <s v="square"/>
    <x v="1"/>
    <s v="triangle"/>
    <x v="3"/>
    <s v="square"/>
    <x v="3"/>
    <s v="triangle"/>
    <s v="ST1_blue-triangle.png"/>
    <s v="HT1_blue-square.png"/>
    <s v="HT3_red-square.png"/>
    <s v="ST3_red-triangle.png"/>
    <s v="HT2_yellow-square.png"/>
    <s v="ST2_yellow-triangle.png"/>
    <m/>
    <m/>
  </r>
  <r>
    <s v="L03"/>
    <x v="2"/>
    <s v="FP05"/>
    <s v="L03_FP05_S21"/>
    <x v="4"/>
    <s v="HT2"/>
    <s v="Alex"/>
    <s v="A"/>
    <x v="0"/>
    <s v="ST3"/>
    <s v="Casey"/>
    <s v="E"/>
    <x v="2"/>
    <x v="0"/>
    <x v="2"/>
    <s v="HT3"/>
    <x v="2"/>
    <s v="HT1"/>
    <x v="0"/>
    <s v="ST1"/>
    <x v="4"/>
    <s v="ST2"/>
    <x v="12"/>
    <s v="AE"/>
    <s v="AE"/>
    <x v="0"/>
    <s v="Alex is carrying a cake to Casey"/>
    <s v="as the refridgerator starts to hum"/>
    <x v="0"/>
    <x v="0"/>
    <s v="square"/>
    <s v="he's standing in a red square"/>
    <s v="and it looks like the cake is fresh out of the oven"/>
    <s v="S21_Alex_Casey"/>
    <s v="he_red_square"/>
    <s v="S21_end"/>
    <x v="0"/>
    <x v="0"/>
    <x v="0"/>
    <x v="0"/>
    <x v="0"/>
    <s v="triangle"/>
    <x v="0"/>
    <s v="square"/>
    <x v="1"/>
    <s v="triangle"/>
    <x v="1"/>
    <s v="square"/>
    <s v="HT2_red-square.png"/>
    <s v="ST3_red-triangle.png"/>
    <s v="HT3_yellow-triangle.png"/>
    <s v="HT1_yellow-square.png"/>
    <s v="ST1_blue-triangle.png"/>
    <s v="ST2_blue-square.png"/>
    <m/>
    <m/>
  </r>
  <r>
    <s v="L03"/>
    <x v="2"/>
    <s v="FP06"/>
    <s v="L03_FP06_S16"/>
    <x v="4"/>
    <s v="HT2"/>
    <s v="Alex"/>
    <s v="A"/>
    <x v="5"/>
    <s v="HT1"/>
    <s v="Taylor"/>
    <s v="D"/>
    <x v="2"/>
    <x v="1"/>
    <x v="2"/>
    <s v="HT3"/>
    <x v="3"/>
    <s v="ST3"/>
    <x v="0"/>
    <s v="ST1"/>
    <x v="5"/>
    <s v="HT2"/>
    <x v="3"/>
    <s v="AD"/>
    <s v="AD"/>
    <x v="1"/>
    <s v="Taylor is skateboarding toward Alex"/>
    <s v="as a car is speeding down the road"/>
    <x v="1"/>
    <x v="1"/>
    <s v="triangle"/>
    <s v="she's standing in a yellow triangle"/>
    <s v="and it looks like there might be an accident"/>
    <s v="S16_Taylor_Alex"/>
    <s v="she_yellow_triangle"/>
    <s v="S16_end"/>
    <x v="1"/>
    <x v="1"/>
    <x v="1"/>
    <x v="1"/>
    <x v="3"/>
    <s v="square"/>
    <x v="3"/>
    <s v="triangle"/>
    <x v="0"/>
    <s v="square"/>
    <x v="0"/>
    <s v="triangle"/>
    <s v="HT2_yellow-triangle.png"/>
    <s v="HT1_yellow-square.png"/>
    <s v="HT3_green-square.png"/>
    <s v="ST3_green-triangle.png"/>
    <s v="ST1_green-square.png"/>
    <s v="HT2_green-triangle.png"/>
    <m/>
    <m/>
  </r>
  <r>
    <s v="L03"/>
    <x v="2"/>
    <s v="FP07"/>
    <s v="L03_FP07_S46"/>
    <x v="5"/>
    <s v="ST2"/>
    <s v="Sam"/>
    <s v="B"/>
    <x v="1"/>
    <s v="ST1"/>
    <s v="Jaime"/>
    <s v="F"/>
    <x v="2"/>
    <x v="1"/>
    <x v="2"/>
    <s v="HT3"/>
    <x v="2"/>
    <s v="HT1"/>
    <x v="1"/>
    <s v="ST3"/>
    <x v="5"/>
    <s v="HT2"/>
    <x v="21"/>
    <s v="BF"/>
    <s v="BF"/>
    <x v="0"/>
    <s v="Sam is giving flowers to Jaime"/>
    <s v="after the show is over"/>
    <x v="0"/>
    <x v="2"/>
    <s v="square"/>
    <s v="he's standing in a green square"/>
    <s v="and all the performers were talented"/>
    <s v="S46_Sam_Jaime"/>
    <s v="he_green_square"/>
    <s v="S46_end"/>
    <x v="2"/>
    <x v="0"/>
    <x v="2"/>
    <x v="0"/>
    <x v="2"/>
    <s v="triangle"/>
    <x v="2"/>
    <s v="square"/>
    <x v="2"/>
    <s v="triangle"/>
    <x v="2"/>
    <s v="square"/>
    <s v="ST2_green-square.png"/>
    <s v="ST1_green-triangle.png"/>
    <s v="HT3_blue-triangle.png"/>
    <s v="HT1_blue-square.png"/>
    <s v="ST3_red-triangle.png"/>
    <s v="HT2_red-square.png"/>
    <m/>
    <m/>
  </r>
  <r>
    <s v="L03"/>
    <x v="2"/>
    <s v="FP08"/>
    <s v="L03_FP08_S02"/>
    <x v="5"/>
    <s v="ST2"/>
    <s v="Sam"/>
    <s v="B"/>
    <x v="4"/>
    <s v="HT3"/>
    <s v="Jordan"/>
    <s v="C"/>
    <x v="2"/>
    <x v="0"/>
    <x v="3"/>
    <s v="HT1"/>
    <x v="3"/>
    <s v="ST3"/>
    <x v="0"/>
    <s v="ST1"/>
    <x v="5"/>
    <s v="HT2"/>
    <x v="8"/>
    <s v="BC"/>
    <s v="BC"/>
    <x v="1"/>
    <s v="Jordan is playing the cello for Sam"/>
    <s v="as the telephone is ringing"/>
    <x v="1"/>
    <x v="3"/>
    <s v="triangle"/>
    <s v="she's standing in a blue triangle"/>
    <s v="but it doesn't look like anyone is going to answer the phone"/>
    <s v="S02_Jordan_Sam"/>
    <s v="she_blue_triangle"/>
    <s v="S02_end"/>
    <x v="3"/>
    <x v="1"/>
    <x v="3"/>
    <x v="1"/>
    <x v="1"/>
    <s v="square"/>
    <x v="1"/>
    <s v="triangle"/>
    <x v="3"/>
    <s v="square"/>
    <x v="3"/>
    <s v="triangle"/>
    <s v="ST2_blue-triangle.png"/>
    <s v="HT3_blue-square.png"/>
    <s v="HT1_red-square.png"/>
    <s v="ST3_red-triangle.png"/>
    <s v="ST1_yellow-square.png"/>
    <s v="HT2_yellow-triangle.png"/>
    <m/>
    <m/>
  </r>
  <r>
    <s v="L03"/>
    <x v="3"/>
    <s v="PR01"/>
    <s v="L03_PR01_S41"/>
    <x v="0"/>
    <s v="HT3"/>
    <s v="Jordan"/>
    <s v="C"/>
    <x v="1"/>
    <s v="ST1"/>
    <s v="Jaime"/>
    <s v="F"/>
    <x v="0"/>
    <x v="0"/>
    <x v="3"/>
    <s v="HT1"/>
    <x v="3"/>
    <s v="ST3"/>
    <x v="3"/>
    <s v="HT2"/>
    <x v="4"/>
    <s v="ST2"/>
    <x v="35"/>
    <s v="CF"/>
    <s v="CF"/>
    <x v="1"/>
    <s v="Jaime is reading to Jordan"/>
    <s v="and the story is almost over"/>
    <x v="3"/>
    <x v="1"/>
    <s v="triangle"/>
    <s v="(NAME) is standing in a yellow triangle"/>
    <s v="and it sounds like the story is a new favorite"/>
    <s v="S41_Jaime_Jordan"/>
    <s v="Jordan_yellow_triangle"/>
    <s v="S41_end"/>
    <x v="1"/>
    <x v="1"/>
    <x v="1"/>
    <x v="1"/>
    <x v="3"/>
    <s v="square"/>
    <x v="3"/>
    <s v="triangle"/>
    <x v="1"/>
    <s v="square"/>
    <x v="1"/>
    <s v="triangle"/>
    <s v="HT3_yellow-triangle.png"/>
    <s v="ST1_yellow-square.png"/>
    <s v="HT1_green-square.png"/>
    <s v="ST3_green-triangle.png"/>
    <s v="HT2_blue-square.png"/>
    <s v="ST2_blue-triangle.png"/>
    <s v="yes"/>
    <s v="Jordan is standing in a yellow triangle."/>
  </r>
  <r>
    <s v="L03"/>
    <x v="3"/>
    <s v="PR02"/>
    <s v="L03_PR02_S19"/>
    <x v="1"/>
    <s v="HT1"/>
    <s v="Taylor"/>
    <s v="D"/>
    <x v="2"/>
    <s v="HT2"/>
    <s v="Alex"/>
    <s v="A"/>
    <x v="1"/>
    <x v="1"/>
    <x v="2"/>
    <s v="HT3"/>
    <x v="3"/>
    <s v="ST3"/>
    <x v="0"/>
    <s v="ST1"/>
    <x v="4"/>
    <s v="ST2"/>
    <x v="29"/>
    <s v="DA"/>
    <s v="AD"/>
    <x v="0"/>
    <s v="Alex is trying to teach some algebra to Taylor"/>
    <s v="as the clock reads three"/>
    <x v="3"/>
    <x v="0"/>
    <s v="square"/>
    <s v="(NAME) is standing in a red square"/>
    <s v="and it appears that the lecture is about to end"/>
    <s v="S19_Taylor_Alex"/>
    <s v="Taylor_red_square"/>
    <s v="S19_end"/>
    <x v="2"/>
    <x v="0"/>
    <x v="2"/>
    <x v="0"/>
    <x v="2"/>
    <s v="triangle"/>
    <x v="2"/>
    <s v="square"/>
    <x v="3"/>
    <s v="triangle"/>
    <x v="3"/>
    <s v="square"/>
    <s v="HT1_green-square.png"/>
    <s v="HT2_green-triangle.png"/>
    <s v="HT3_blue-triangle.png"/>
    <s v="ST3_blue-square.png"/>
    <s v="ST1_yellow-triangle.png"/>
    <s v="ST2_yellow-square.png"/>
    <s v="no"/>
    <s v="Taylor is standing in a green square."/>
  </r>
  <r>
    <s v="L03"/>
    <x v="3"/>
    <s v="PR03"/>
    <s v="L03_PR03_S54"/>
    <x v="2"/>
    <s v="ST3"/>
    <s v="Casey"/>
    <s v="E"/>
    <x v="5"/>
    <s v="HT1"/>
    <s v="Taylor"/>
    <s v="D"/>
    <x v="0"/>
    <x v="0"/>
    <x v="2"/>
    <s v="HT3"/>
    <x v="1"/>
    <s v="ST1"/>
    <x v="3"/>
    <s v="HT2"/>
    <x v="4"/>
    <s v="ST2"/>
    <x v="55"/>
    <s v="ED"/>
    <s v="DE"/>
    <x v="1"/>
    <s v="Casey is opening the door for Taylor"/>
    <s v="as the keys rattle in the lock"/>
    <x v="3"/>
    <x v="3"/>
    <s v="triangle"/>
    <s v="(NAME) is standing in a blue triangle"/>
    <s v="and no one else is in the house"/>
    <s v="S54_Taylor_Casey"/>
    <s v="Casey_blue_triangle"/>
    <s v="S54_end"/>
    <x v="3"/>
    <x v="1"/>
    <x v="3"/>
    <x v="1"/>
    <x v="0"/>
    <s v="square"/>
    <x v="0"/>
    <s v="triangle"/>
    <x v="0"/>
    <s v="square"/>
    <x v="0"/>
    <s v="triangle"/>
    <s v="ST3_blue-triangle.png"/>
    <s v="HT1_blue-square.png"/>
    <s v="HT3_yellow-square.png"/>
    <s v="ST1_yellow-triangle.png"/>
    <s v="HT2_green-square.png"/>
    <s v="ST2_green-triangle.png"/>
    <s v="yes"/>
    <s v="Casey is standing in a blue triangle."/>
  </r>
  <r>
    <s v="L03"/>
    <x v="3"/>
    <s v="PR04"/>
    <s v="L03_PR04_S43"/>
    <x v="3"/>
    <s v="ST1"/>
    <s v="Jaime"/>
    <s v="F"/>
    <x v="4"/>
    <s v="HT3"/>
    <s v="Jordan"/>
    <s v="C"/>
    <x v="0"/>
    <x v="0"/>
    <x v="3"/>
    <s v="HT1"/>
    <x v="3"/>
    <s v="ST3"/>
    <x v="3"/>
    <s v="HT2"/>
    <x v="4"/>
    <s v="ST2"/>
    <x v="56"/>
    <s v="FC"/>
    <s v="CF"/>
    <x v="0"/>
    <s v="Jordan is getting a chair for Jaime"/>
    <s v="because the wait will be a while"/>
    <x v="3"/>
    <x v="0"/>
    <s v="triangle"/>
    <s v="(NAME) is standing in a red triangle"/>
    <s v="but it looks like the wait will be worth it"/>
    <s v="S43_Jaime_Jordan"/>
    <s v="Jaime_red_triangle"/>
    <s v="S43_end"/>
    <x v="0"/>
    <x v="0"/>
    <x v="0"/>
    <x v="0"/>
    <x v="3"/>
    <s v="triangle"/>
    <x v="3"/>
    <s v="square"/>
    <x v="1"/>
    <s v="triangle"/>
    <x v="1"/>
    <s v="square"/>
    <s v="ST1_red-square.png"/>
    <s v="HT3_red-triangle.png"/>
    <s v="HT1_green-triangle.png"/>
    <s v="ST3_green-square.png"/>
    <s v="HT2_blue-triangle.png"/>
    <s v="ST2_blue-square.png"/>
    <s v="no"/>
    <s v="Jaime is standing in a red square."/>
  </r>
  <r>
    <s v="L03"/>
    <x v="3"/>
    <s v="PR05"/>
    <s v="L03_PR05_S11"/>
    <x v="4"/>
    <s v="HT2"/>
    <s v="Alex"/>
    <s v="A"/>
    <x v="4"/>
    <s v="HT3"/>
    <s v="Jordan"/>
    <s v="C"/>
    <x v="2"/>
    <x v="1"/>
    <x v="3"/>
    <s v="HT1"/>
    <x v="3"/>
    <s v="ST3"/>
    <x v="0"/>
    <s v="ST1"/>
    <x v="4"/>
    <s v="ST2"/>
    <x v="1"/>
    <s v="AC"/>
    <s v="AC"/>
    <x v="1"/>
    <s v="Jordan is singing to Alex"/>
    <s v="and there's a big disco ball overhead"/>
    <x v="3"/>
    <x v="2"/>
    <s v="triangle"/>
    <s v="(NAME) is standing in a green triangle"/>
    <s v="and all the colored lights look fun"/>
    <s v="S11_Jordan_Alex"/>
    <s v="Alex_green_triangle"/>
    <s v="S11_end"/>
    <x v="2"/>
    <x v="1"/>
    <x v="2"/>
    <x v="1"/>
    <x v="2"/>
    <s v="square"/>
    <x v="2"/>
    <s v="triangle"/>
    <x v="3"/>
    <s v="square"/>
    <x v="3"/>
    <s v="triangle"/>
    <s v="HT2_green-triangle.png"/>
    <s v="HT3_green-square.png"/>
    <s v="HT1_blue-square.png"/>
    <s v="ST3_blue-triangle.png"/>
    <s v="ST1_yellow-square.png"/>
    <s v="ST2_yellow-triangle.png"/>
    <s v="yes"/>
    <s v="Alex is standing in a green triangle."/>
  </r>
  <r>
    <s v="L03"/>
    <x v="3"/>
    <s v="PR06"/>
    <s v="L03_PR06_S34"/>
    <x v="5"/>
    <s v="ST2"/>
    <s v="Sam"/>
    <s v="B"/>
    <x v="0"/>
    <s v="ST3"/>
    <s v="Casey"/>
    <s v="E"/>
    <x v="2"/>
    <x v="1"/>
    <x v="2"/>
    <s v="HT3"/>
    <x v="2"/>
    <s v="HT1"/>
    <x v="0"/>
    <s v="ST1"/>
    <x v="5"/>
    <s v="HT2"/>
    <x v="47"/>
    <s v="BE"/>
    <s v="BE"/>
    <x v="0"/>
    <s v="Sam is buying a gift for Casey"/>
    <s v="but it is almost lunchtime"/>
    <x v="3"/>
    <x v="3"/>
    <s v="square"/>
    <s v="(NAME) is standing in a blue square"/>
    <s v="and there might not be a chance to buy the gift today"/>
    <s v="S34_Sam_Casey"/>
    <s v="Sam_blue_square"/>
    <s v="S34_end"/>
    <x v="1"/>
    <x v="0"/>
    <x v="1"/>
    <x v="0"/>
    <x v="1"/>
    <s v="triangle"/>
    <x v="1"/>
    <s v="square"/>
    <x v="0"/>
    <s v="triangle"/>
    <x v="0"/>
    <s v="square"/>
    <s v="ST2_yellow-square.png"/>
    <s v="ST3_yellow-triangle.png"/>
    <s v="HT3_red-triangle.png"/>
    <s v="HT1_red-square.png"/>
    <s v="ST1_green-triangle.png"/>
    <s v="HT2_green-square.png"/>
    <s v="no"/>
    <s v="Sam is standing in a yellow square."/>
  </r>
  <r>
    <s v="L04"/>
    <x v="0"/>
    <s v="CR01"/>
    <s v="L04_CR01_S56"/>
    <x v="0"/>
    <s v="HT3"/>
    <s v="Taylor"/>
    <s v="D"/>
    <x v="0"/>
    <s v="ST3"/>
    <s v="Jaime"/>
    <s v="F"/>
    <x v="0"/>
    <x v="0"/>
    <x v="0"/>
    <s v="HT2"/>
    <x v="0"/>
    <s v="ST2"/>
    <x v="0"/>
    <s v="ST1"/>
    <x v="0"/>
    <s v="HT1"/>
    <x v="42"/>
    <s v="DF"/>
    <s v="DF"/>
    <x v="0"/>
    <s v="Taylor is carrying a box for Jaime"/>
    <s v="since it's very heavy"/>
    <x v="0"/>
    <x v="0"/>
    <s v="square"/>
    <s v="he's standing in a red square"/>
    <s v="but there's not much left to move "/>
    <s v="S56_Taylor_Jaime"/>
    <s v="he_red_square"/>
    <s v="S56_end"/>
    <x v="0"/>
    <x v="0"/>
    <x v="0"/>
    <x v="0"/>
    <x v="0"/>
    <s v="triangle"/>
    <x v="0"/>
    <s v="square"/>
    <x v="0"/>
    <s v="triangle"/>
    <x v="0"/>
    <s v="square"/>
    <s v="HT3_red-square.png"/>
    <s v="ST3_red-triangle.png"/>
    <s v="HT2_yellow-triangle.png"/>
    <s v="ST2_yellow-square.png"/>
    <s v="ST1_green-triangle.png"/>
    <s v="HT1_green-square.png"/>
    <m/>
    <m/>
  </r>
  <r>
    <s v="L04"/>
    <x v="0"/>
    <s v="CR02"/>
    <s v="L04_CR02_S56"/>
    <x v="0"/>
    <s v="HT3"/>
    <s v="Taylor"/>
    <s v="D"/>
    <x v="0"/>
    <s v="ST3"/>
    <s v="Jaime"/>
    <s v="F"/>
    <x v="0"/>
    <x v="0"/>
    <x v="0"/>
    <s v="HT2"/>
    <x v="0"/>
    <s v="ST2"/>
    <x v="0"/>
    <s v="ST1"/>
    <x v="0"/>
    <s v="HT1"/>
    <x v="42"/>
    <s v="DF"/>
    <s v="DF"/>
    <x v="1"/>
    <s v="Jaime is carrying a box for Taylor"/>
    <s v="since it's very heavy"/>
    <x v="0"/>
    <x v="1"/>
    <s v="triangle"/>
    <s v="he's standing in a yellow triangle"/>
    <s v="but there's not much left to move "/>
    <s v="S56_Jaime_Taylor"/>
    <s v="he_yellow_triangle"/>
    <s v="S56_end"/>
    <x v="1"/>
    <x v="1"/>
    <x v="1"/>
    <x v="1"/>
    <x v="1"/>
    <s v="square"/>
    <x v="1"/>
    <s v="triangle"/>
    <x v="1"/>
    <s v="square"/>
    <x v="1"/>
    <s v="triangle"/>
    <s v="HT3_yellow-triangle.png"/>
    <s v="ST3_yellow-square.png"/>
    <s v="HT2_red-square.png"/>
    <s v="ST2_red-triangle.png"/>
    <s v="ST1_blue-square.png"/>
    <s v="HT1_blue-triangle.png"/>
    <m/>
    <m/>
  </r>
  <r>
    <s v="L04"/>
    <x v="0"/>
    <s v="CR03"/>
    <s v="L04_CR03_S60"/>
    <x v="0"/>
    <s v="HT3"/>
    <s v="Taylor"/>
    <s v="D"/>
    <x v="0"/>
    <s v="ST3"/>
    <s v="Jaime"/>
    <s v="F"/>
    <x v="0"/>
    <x v="0"/>
    <x v="0"/>
    <s v="HT2"/>
    <x v="0"/>
    <s v="ST2"/>
    <x v="0"/>
    <s v="ST1"/>
    <x v="0"/>
    <s v="HT1"/>
    <x v="41"/>
    <s v="DF"/>
    <s v="DF"/>
    <x v="0"/>
    <s v="Taylor is hiking along the trail with Jaime"/>
    <s v="and the leaves are starting to turn"/>
    <x v="0"/>
    <x v="2"/>
    <s v="square"/>
    <s v="he's standing in a green square"/>
    <s v="and the top of the mountain isn't much further"/>
    <s v="S60_Taylor_Jaime"/>
    <s v="he_green_square"/>
    <s v="S60_end"/>
    <x v="2"/>
    <x v="0"/>
    <x v="2"/>
    <x v="0"/>
    <x v="2"/>
    <s v="triangle"/>
    <x v="2"/>
    <s v="square"/>
    <x v="2"/>
    <s v="triangle"/>
    <x v="2"/>
    <s v="square"/>
    <s v="HT3_green-square.png"/>
    <s v="ST3_green-triangle.png"/>
    <s v="HT2_blue-triangle.png"/>
    <s v="ST2_blue-square.png"/>
    <s v="ST1_red-triangle.png"/>
    <s v="HT1_red-square.png"/>
    <m/>
    <m/>
  </r>
  <r>
    <s v="L04"/>
    <x v="0"/>
    <s v="CR04"/>
    <s v="L04_CR04_S57"/>
    <x v="0"/>
    <s v="HT3"/>
    <s v="Taylor"/>
    <s v="D"/>
    <x v="0"/>
    <s v="ST3"/>
    <s v="Jaime"/>
    <s v="F"/>
    <x v="0"/>
    <x v="0"/>
    <x v="0"/>
    <s v="HT2"/>
    <x v="0"/>
    <s v="ST2"/>
    <x v="0"/>
    <s v="ST1"/>
    <x v="0"/>
    <s v="HT1"/>
    <x v="43"/>
    <s v="DF"/>
    <s v="DF"/>
    <x v="1"/>
    <s v="Jaime is giving directions to Taylor"/>
    <s v="and the traffic is starting to clear"/>
    <x v="0"/>
    <x v="3"/>
    <s v="triangle"/>
    <s v="he's standing in a blue triangle"/>
    <s v="and it looks like the rest of the trip will be easy"/>
    <s v="S57_Jaime_Taylor"/>
    <s v="he_blue_triangle"/>
    <s v="S57_end"/>
    <x v="3"/>
    <x v="1"/>
    <x v="3"/>
    <x v="1"/>
    <x v="3"/>
    <s v="square"/>
    <x v="3"/>
    <s v="triangle"/>
    <x v="3"/>
    <s v="square"/>
    <x v="3"/>
    <s v="triangle"/>
    <s v="HT3_blue-triangle.png"/>
    <s v="ST3_blue-square.png"/>
    <s v="HT2_green-square.png"/>
    <s v="ST2_green-triangle.png"/>
    <s v="ST1_yellow-square.png"/>
    <s v="HT1_yellow-triangle.png"/>
    <m/>
    <m/>
  </r>
  <r>
    <s v="L04"/>
    <x v="0"/>
    <s v="CR05"/>
    <s v="L04_CR05_S18"/>
    <x v="0"/>
    <s v="HT3"/>
    <s v="Taylor"/>
    <s v="D"/>
    <x v="1"/>
    <s v="ST1"/>
    <s v="Alex"/>
    <s v="A"/>
    <x v="0"/>
    <x v="0"/>
    <x v="0"/>
    <s v="HT2"/>
    <x v="0"/>
    <s v="ST2"/>
    <x v="1"/>
    <s v="ST3"/>
    <x v="0"/>
    <s v="HT1"/>
    <x v="28"/>
    <s v="DA"/>
    <s v="AD"/>
    <x v="0"/>
    <s v="Alex is rollerblading towards Taylor"/>
    <s v="while several birds fly overhead"/>
    <x v="0"/>
    <x v="1"/>
    <s v="square"/>
    <s v="he's standing in a yellow square"/>
    <s v="but it looks very easy to fall down"/>
    <s v="S18_Taylor_Alex"/>
    <s v="he_yellow_square"/>
    <s v="S18_end"/>
    <x v="1"/>
    <x v="0"/>
    <x v="1"/>
    <x v="0"/>
    <x v="1"/>
    <s v="triangle"/>
    <x v="1"/>
    <s v="square"/>
    <x v="1"/>
    <s v="triangle"/>
    <x v="1"/>
    <s v="square"/>
    <s v="HT3_yellow-square.png"/>
    <s v="ST1_yellow-triangle.png"/>
    <s v="HT2_red-triangle.png"/>
    <s v="ST2_red-square.png"/>
    <s v="ST3_blue-triangle.png"/>
    <s v="HT1_blue-square.png"/>
    <m/>
    <m/>
  </r>
  <r>
    <s v="L04"/>
    <x v="0"/>
    <s v="CR06"/>
    <s v="L04_CR06_S20"/>
    <x v="0"/>
    <s v="HT3"/>
    <s v="Taylor"/>
    <s v="D"/>
    <x v="1"/>
    <s v="ST1"/>
    <s v="Alex"/>
    <s v="A"/>
    <x v="0"/>
    <x v="0"/>
    <x v="0"/>
    <s v="HT2"/>
    <x v="0"/>
    <s v="ST2"/>
    <x v="1"/>
    <s v="ST3"/>
    <x v="0"/>
    <s v="HT1"/>
    <x v="4"/>
    <s v="DA"/>
    <s v="AD"/>
    <x v="1"/>
    <s v="Taylor is shouting at Alex"/>
    <s v="while a shooting star streaks across the sky"/>
    <x v="0"/>
    <x v="0"/>
    <s v="triangle"/>
    <s v="he's standing in a red triangle"/>
    <s v="but it looks like an argument has started"/>
    <s v="S20_Alex_Taylor"/>
    <s v="he_red_triangle"/>
    <s v="S20_end"/>
    <x v="0"/>
    <x v="1"/>
    <x v="0"/>
    <x v="1"/>
    <x v="0"/>
    <s v="square"/>
    <x v="0"/>
    <s v="triangle"/>
    <x v="0"/>
    <s v="square"/>
    <x v="0"/>
    <s v="triangle"/>
    <s v="HT3_red-triangle.png"/>
    <s v="ST1_red-square.png"/>
    <s v="HT2_yellow-square.png"/>
    <s v="ST2_yellow-triangle.png"/>
    <s v="ST3_green-square.png"/>
    <s v="HT1_green-triangle.png"/>
    <m/>
    <m/>
  </r>
  <r>
    <s v="L04"/>
    <x v="0"/>
    <s v="CR07"/>
    <s v="L04_CR07_S19"/>
    <x v="0"/>
    <s v="HT3"/>
    <s v="Taylor"/>
    <s v="D"/>
    <x v="1"/>
    <s v="ST1"/>
    <s v="Alex"/>
    <s v="A"/>
    <x v="0"/>
    <x v="0"/>
    <x v="0"/>
    <s v="HT2"/>
    <x v="0"/>
    <s v="ST2"/>
    <x v="1"/>
    <s v="ST3"/>
    <x v="0"/>
    <s v="HT1"/>
    <x v="29"/>
    <s v="DA"/>
    <s v="AD"/>
    <x v="0"/>
    <s v="Alex is trying to teach some algebra to Taylor"/>
    <s v="as the clock reads three"/>
    <x v="0"/>
    <x v="3"/>
    <s v="square"/>
    <s v="he's standing in a blue square"/>
    <s v="and it appears that the lecture is about to end"/>
    <s v="S19_Taylor_Alex"/>
    <s v="he_blue_square"/>
    <s v="S19_end"/>
    <x v="3"/>
    <x v="0"/>
    <x v="3"/>
    <x v="0"/>
    <x v="3"/>
    <s v="triangle"/>
    <x v="3"/>
    <s v="square"/>
    <x v="3"/>
    <s v="triangle"/>
    <x v="3"/>
    <s v="square"/>
    <s v="HT3_blue-square.png"/>
    <s v="ST1_blue-triangle.png"/>
    <s v="HT2_green-triangle.png"/>
    <s v="ST2_green-square.png"/>
    <s v="ST3_yellow-triangle.png"/>
    <s v="HT1_yellow-square.png"/>
    <m/>
    <m/>
  </r>
  <r>
    <s v="L04"/>
    <x v="0"/>
    <s v="CR08"/>
    <s v="L04_CR08_S19"/>
    <x v="0"/>
    <s v="HT3"/>
    <s v="Taylor"/>
    <s v="D"/>
    <x v="1"/>
    <s v="ST1"/>
    <s v="Alex"/>
    <s v="A"/>
    <x v="0"/>
    <x v="0"/>
    <x v="0"/>
    <s v="HT2"/>
    <x v="0"/>
    <s v="ST2"/>
    <x v="1"/>
    <s v="ST3"/>
    <x v="0"/>
    <s v="HT1"/>
    <x v="29"/>
    <s v="DA"/>
    <s v="AD"/>
    <x v="1"/>
    <s v="Taylor is trying to teach some algebra to Alex"/>
    <s v="as the clock reads three"/>
    <x v="0"/>
    <x v="2"/>
    <s v="triangle"/>
    <s v="he's standing in a green triangle"/>
    <s v="and it appears that the lecture is about to end"/>
    <s v="S19_Alex_Taylor"/>
    <s v="he_green_triangle"/>
    <s v="S19_end"/>
    <x v="2"/>
    <x v="1"/>
    <x v="2"/>
    <x v="1"/>
    <x v="2"/>
    <s v="square"/>
    <x v="2"/>
    <s v="triangle"/>
    <x v="2"/>
    <s v="square"/>
    <x v="2"/>
    <s v="triangle"/>
    <s v="HT3_green-triangle.png"/>
    <s v="ST1_green-square.png"/>
    <s v="HT2_blue-square.png"/>
    <s v="ST2_blue-triangle.png"/>
    <s v="ST3_red-square.png"/>
    <s v="HT1_red-triangle.png"/>
    <m/>
    <m/>
  </r>
  <r>
    <s v="L04"/>
    <x v="0"/>
    <s v="CR09"/>
    <s v="L04_CR09_S53"/>
    <x v="1"/>
    <s v="HT1"/>
    <s v="Casey"/>
    <s v="E"/>
    <x v="0"/>
    <s v="ST3"/>
    <s v="Jaime"/>
    <s v="F"/>
    <x v="0"/>
    <x v="0"/>
    <x v="0"/>
    <s v="HT2"/>
    <x v="0"/>
    <s v="ST2"/>
    <x v="0"/>
    <s v="ST1"/>
    <x v="1"/>
    <s v="HT3"/>
    <x v="54"/>
    <s v="EF"/>
    <s v="EF"/>
    <x v="0"/>
    <s v="Casey is making a smoothie for Jaime"/>
    <s v="before it's time to leave"/>
    <x v="0"/>
    <x v="0"/>
    <s v="square"/>
    <s v="he's standing in a red square"/>
    <s v="and it's hard to hear above the blender"/>
    <s v="S53_Casey_Jaime"/>
    <s v="he_red_square"/>
    <s v="S53_end"/>
    <x v="0"/>
    <x v="0"/>
    <x v="0"/>
    <x v="0"/>
    <x v="0"/>
    <s v="triangle"/>
    <x v="0"/>
    <s v="square"/>
    <x v="0"/>
    <s v="triangle"/>
    <x v="0"/>
    <s v="square"/>
    <s v="HT1_red-square.png"/>
    <s v="ST3_red-triangle.png"/>
    <s v="HT2_yellow-triangle.png"/>
    <s v="ST2_yellow-square.png"/>
    <s v="ST1_green-triangle.png"/>
    <s v="HT3_green-square.png"/>
    <m/>
    <m/>
  </r>
  <r>
    <s v="L04"/>
    <x v="0"/>
    <s v="CR10"/>
    <s v="L04_CR10_S53"/>
    <x v="1"/>
    <s v="HT1"/>
    <s v="Casey"/>
    <s v="E"/>
    <x v="0"/>
    <s v="ST3"/>
    <s v="Jaime"/>
    <s v="F"/>
    <x v="0"/>
    <x v="0"/>
    <x v="0"/>
    <s v="HT2"/>
    <x v="0"/>
    <s v="ST2"/>
    <x v="0"/>
    <s v="ST1"/>
    <x v="1"/>
    <s v="HT3"/>
    <x v="54"/>
    <s v="EF"/>
    <s v="EF"/>
    <x v="1"/>
    <s v="Jaime is making a smoothie for Casey"/>
    <s v="before it's time to leave"/>
    <x v="0"/>
    <x v="1"/>
    <s v="triangle"/>
    <s v="he's standing in a yellow triangle"/>
    <s v="and it's hard to hear above the blender"/>
    <s v="S53_Jaime_Casey"/>
    <s v="he_yellow_triangle"/>
    <s v="S53_end"/>
    <x v="1"/>
    <x v="1"/>
    <x v="1"/>
    <x v="1"/>
    <x v="1"/>
    <s v="square"/>
    <x v="1"/>
    <s v="triangle"/>
    <x v="1"/>
    <s v="square"/>
    <x v="1"/>
    <s v="triangle"/>
    <s v="HT1_yellow-triangle.png"/>
    <s v="ST3_yellow-square.png"/>
    <s v="HT2_red-square.png"/>
    <s v="ST2_red-triangle.png"/>
    <s v="ST1_blue-square.png"/>
    <s v="HT3_blue-triangle.png"/>
    <m/>
    <m/>
  </r>
  <r>
    <s v="L04"/>
    <x v="0"/>
    <s v="CR11"/>
    <s v="L04_CR11_S55"/>
    <x v="1"/>
    <s v="HT1"/>
    <s v="Casey"/>
    <s v="E"/>
    <x v="0"/>
    <s v="ST3"/>
    <s v="Jaime"/>
    <s v="F"/>
    <x v="0"/>
    <x v="0"/>
    <x v="0"/>
    <s v="HT2"/>
    <x v="0"/>
    <s v="ST2"/>
    <x v="0"/>
    <s v="ST1"/>
    <x v="1"/>
    <s v="HT3"/>
    <x v="38"/>
    <s v="EF"/>
    <s v="EF"/>
    <x v="0"/>
    <s v="Casey is holding a spot for Jaime"/>
    <s v="because the line is moving slowly"/>
    <x v="0"/>
    <x v="2"/>
    <s v="square"/>
    <s v="he's standing in a green square"/>
    <s v="and the day keeps getting hotter"/>
    <s v="S55_Casey_Jaime"/>
    <s v="he_green_square"/>
    <s v="S55_end"/>
    <x v="2"/>
    <x v="0"/>
    <x v="2"/>
    <x v="0"/>
    <x v="2"/>
    <s v="triangle"/>
    <x v="2"/>
    <s v="square"/>
    <x v="2"/>
    <s v="triangle"/>
    <x v="2"/>
    <s v="square"/>
    <s v="HT1_green-square.png"/>
    <s v="ST3_green-triangle.png"/>
    <s v="HT2_blue-triangle.png"/>
    <s v="ST2_blue-square.png"/>
    <s v="ST1_red-triangle.png"/>
    <s v="HT3_red-square.png"/>
    <m/>
    <m/>
  </r>
  <r>
    <s v="L04"/>
    <x v="0"/>
    <s v="CR12"/>
    <s v="L04_CR12_S54"/>
    <x v="1"/>
    <s v="HT1"/>
    <s v="Casey"/>
    <s v="E"/>
    <x v="0"/>
    <s v="ST3"/>
    <s v="Jaime"/>
    <s v="F"/>
    <x v="0"/>
    <x v="0"/>
    <x v="0"/>
    <s v="HT2"/>
    <x v="0"/>
    <s v="ST2"/>
    <x v="0"/>
    <s v="ST1"/>
    <x v="1"/>
    <s v="HT3"/>
    <x v="55"/>
    <s v="EF"/>
    <s v="EF"/>
    <x v="1"/>
    <s v="Jaime is opening the door for Casey"/>
    <s v="as the keys rattle in the lock"/>
    <x v="0"/>
    <x v="3"/>
    <s v="triangle"/>
    <s v="he's standing in a blue triangle"/>
    <s v="and no one else is in the house"/>
    <s v="S54_Jaime_Casey"/>
    <s v="he_blue_triangle"/>
    <s v="S54_end"/>
    <x v="3"/>
    <x v="1"/>
    <x v="3"/>
    <x v="1"/>
    <x v="3"/>
    <s v="square"/>
    <x v="3"/>
    <s v="triangle"/>
    <x v="3"/>
    <s v="square"/>
    <x v="3"/>
    <s v="triangle"/>
    <s v="HT1_blue-triangle.png"/>
    <s v="ST3_blue-square.png"/>
    <s v="HT2_green-square.png"/>
    <s v="ST2_green-triangle.png"/>
    <s v="ST1_yellow-square.png"/>
    <s v="HT3_yellow-triangle.png"/>
    <m/>
    <m/>
  </r>
  <r>
    <s v="L04"/>
    <x v="0"/>
    <s v="CR13"/>
    <s v="L04_CR13_S23"/>
    <x v="1"/>
    <s v="HT1"/>
    <s v="Casey"/>
    <s v="E"/>
    <x v="1"/>
    <s v="ST1"/>
    <s v="Alex"/>
    <s v="A"/>
    <x v="0"/>
    <x v="0"/>
    <x v="0"/>
    <s v="HT2"/>
    <x v="0"/>
    <s v="ST2"/>
    <x v="1"/>
    <s v="ST3"/>
    <x v="1"/>
    <s v="HT3"/>
    <x v="44"/>
    <s v="EA"/>
    <s v="AE"/>
    <x v="0"/>
    <s v="Alex is talking to Casey"/>
    <s v="while a spotlight is shining overhead"/>
    <x v="0"/>
    <x v="1"/>
    <s v="square"/>
    <s v="he's standing in a yellow square"/>
    <s v="and it looks like rehearsal just started"/>
    <s v="S23_Casey_Alex"/>
    <s v="he_yellow_square"/>
    <s v="S23_end"/>
    <x v="1"/>
    <x v="0"/>
    <x v="1"/>
    <x v="0"/>
    <x v="1"/>
    <s v="triangle"/>
    <x v="1"/>
    <s v="square"/>
    <x v="1"/>
    <s v="triangle"/>
    <x v="1"/>
    <s v="square"/>
    <s v="HT1_yellow-square.png"/>
    <s v="ST1_yellow-triangle.png"/>
    <s v="HT2_red-triangle.png"/>
    <s v="ST2_red-square.png"/>
    <s v="ST3_blue-triangle.png"/>
    <s v="HT3_blue-square.png"/>
    <m/>
    <m/>
  </r>
  <r>
    <s v="L04"/>
    <x v="0"/>
    <s v="CR14"/>
    <s v="L04_CR14_S23"/>
    <x v="1"/>
    <s v="HT1"/>
    <s v="Casey"/>
    <s v="E"/>
    <x v="1"/>
    <s v="ST1"/>
    <s v="Alex"/>
    <s v="A"/>
    <x v="0"/>
    <x v="0"/>
    <x v="0"/>
    <s v="HT2"/>
    <x v="0"/>
    <s v="ST2"/>
    <x v="1"/>
    <s v="ST3"/>
    <x v="1"/>
    <s v="HT3"/>
    <x v="44"/>
    <s v="EA"/>
    <s v="AE"/>
    <x v="1"/>
    <s v="Casey is talking to Alex"/>
    <s v="while a spotlight is shining overhead"/>
    <x v="0"/>
    <x v="0"/>
    <s v="triangle"/>
    <s v="he's standing in a red triangle"/>
    <s v="and it looks like rehearsal just started"/>
    <s v="S23_Alex_Casey"/>
    <s v="he_red_triangle"/>
    <s v="S23_end"/>
    <x v="0"/>
    <x v="1"/>
    <x v="0"/>
    <x v="1"/>
    <x v="0"/>
    <s v="square"/>
    <x v="0"/>
    <s v="triangle"/>
    <x v="0"/>
    <s v="square"/>
    <x v="0"/>
    <s v="triangle"/>
    <s v="HT1_red-triangle.png"/>
    <s v="ST1_red-square.png"/>
    <s v="HT2_yellow-square.png"/>
    <s v="ST2_yellow-triangle.png"/>
    <s v="ST3_green-square.png"/>
    <s v="HT3_green-triangle.png"/>
    <m/>
    <m/>
  </r>
  <r>
    <s v="L04"/>
    <x v="0"/>
    <s v="CR15"/>
    <s v="L04_CR15_S24"/>
    <x v="1"/>
    <s v="HT1"/>
    <s v="Casey"/>
    <s v="E"/>
    <x v="1"/>
    <s v="ST1"/>
    <s v="Alex"/>
    <s v="A"/>
    <x v="0"/>
    <x v="0"/>
    <x v="0"/>
    <s v="HT2"/>
    <x v="0"/>
    <s v="ST2"/>
    <x v="1"/>
    <s v="ST3"/>
    <x v="1"/>
    <s v="HT3"/>
    <x v="45"/>
    <s v="EA"/>
    <s v="AE"/>
    <x v="0"/>
    <s v="Alex is skiing with Casey"/>
    <s v="and snow is falling from the sky"/>
    <x v="0"/>
    <x v="3"/>
    <s v="square"/>
    <s v="he's standing in a blue square"/>
    <s v="and it looks like everyone might be cold"/>
    <s v="S24_Casey_Alex"/>
    <s v="he_blue_square"/>
    <s v="S24_end"/>
    <x v="3"/>
    <x v="0"/>
    <x v="3"/>
    <x v="0"/>
    <x v="3"/>
    <s v="triangle"/>
    <x v="3"/>
    <s v="square"/>
    <x v="3"/>
    <s v="triangle"/>
    <x v="3"/>
    <s v="square"/>
    <s v="HT1_blue-square.png"/>
    <s v="ST1_blue-triangle.png"/>
    <s v="HT2_green-triangle.png"/>
    <s v="ST2_green-square.png"/>
    <s v="ST3_yellow-triangle.png"/>
    <s v="HT3_yellow-square.png"/>
    <m/>
    <m/>
  </r>
  <r>
    <s v="L04"/>
    <x v="0"/>
    <s v="CR16"/>
    <s v="L04_CR16_S25"/>
    <x v="1"/>
    <s v="HT1"/>
    <s v="Casey"/>
    <s v="E"/>
    <x v="1"/>
    <s v="ST1"/>
    <s v="Alex"/>
    <s v="A"/>
    <x v="0"/>
    <x v="0"/>
    <x v="0"/>
    <s v="HT2"/>
    <x v="0"/>
    <s v="ST2"/>
    <x v="1"/>
    <s v="ST3"/>
    <x v="1"/>
    <s v="HT3"/>
    <x v="13"/>
    <s v="EA"/>
    <s v="AE"/>
    <x v="1"/>
    <s v="Casey is dancing with Alex"/>
    <s v="while a pinata is hanging overhead"/>
    <x v="0"/>
    <x v="2"/>
    <s v="triangle"/>
    <s v="he's standing in a green triangle"/>
    <s v="and everyone at the party is having fun"/>
    <s v="S25_Alex_Casey"/>
    <s v="he_green_triangle"/>
    <s v="S25_end"/>
    <x v="2"/>
    <x v="1"/>
    <x v="2"/>
    <x v="1"/>
    <x v="2"/>
    <s v="square"/>
    <x v="2"/>
    <s v="triangle"/>
    <x v="2"/>
    <s v="square"/>
    <x v="2"/>
    <s v="triangle"/>
    <s v="HT1_green-triangle.png"/>
    <s v="ST1_green-square.png"/>
    <s v="HT2_blue-square.png"/>
    <s v="ST2_blue-triangle.png"/>
    <s v="ST3_red-square.png"/>
    <s v="HT3_red-triangle.png"/>
    <m/>
    <m/>
  </r>
  <r>
    <s v="L04"/>
    <x v="0"/>
    <s v="CR17"/>
    <s v="L04_CR17_S28"/>
    <x v="0"/>
    <s v="HT3"/>
    <s v="Taylor"/>
    <s v="D"/>
    <x v="2"/>
    <s v="HT2"/>
    <s v="Sam"/>
    <s v="B"/>
    <x v="1"/>
    <x v="1"/>
    <x v="1"/>
    <s v="ST3"/>
    <x v="1"/>
    <s v="ST1"/>
    <x v="2"/>
    <s v="ST2"/>
    <x v="0"/>
    <s v="HT1"/>
    <x v="30"/>
    <s v="DB"/>
    <s v="BD"/>
    <x v="0"/>
    <s v="Sam is flying on a broom above Taylor"/>
    <s v="while a bat flutters through the air"/>
    <x v="0"/>
    <x v="0"/>
    <s v="square"/>
    <s v="he's standing in a red square"/>
    <s v="and it looks like it is Halloween"/>
    <s v="S28_Taylor_Sam"/>
    <s v="he_red_square"/>
    <s v="S28_end"/>
    <x v="0"/>
    <x v="0"/>
    <x v="0"/>
    <x v="0"/>
    <x v="0"/>
    <s v="triangle"/>
    <x v="0"/>
    <s v="square"/>
    <x v="0"/>
    <s v="triangle"/>
    <x v="0"/>
    <s v="square"/>
    <s v="HT3_red-square.png"/>
    <s v="HT2_red-triangle.png"/>
    <s v="ST3_yellow-triangle.png"/>
    <s v="ST1_yellow-square.png"/>
    <s v="ST2_green-triangle.png"/>
    <s v="HT1_green-square.png"/>
    <m/>
    <m/>
  </r>
  <r>
    <s v="L04"/>
    <x v="0"/>
    <s v="CR18"/>
    <s v="L04_CR18_S28"/>
    <x v="0"/>
    <s v="HT3"/>
    <s v="Taylor"/>
    <s v="D"/>
    <x v="2"/>
    <s v="HT2"/>
    <s v="Sam"/>
    <s v="B"/>
    <x v="1"/>
    <x v="1"/>
    <x v="1"/>
    <s v="ST3"/>
    <x v="1"/>
    <s v="ST1"/>
    <x v="2"/>
    <s v="ST2"/>
    <x v="0"/>
    <s v="HT1"/>
    <x v="30"/>
    <s v="DB"/>
    <s v="BD"/>
    <x v="1"/>
    <s v="Taylor is flying on a broom above Sam"/>
    <s v="while a bat flutters through the air"/>
    <x v="0"/>
    <x v="1"/>
    <s v="triangle"/>
    <s v="he's standing in a yellow triangle"/>
    <s v="and it looks like it is Halloween"/>
    <s v="S28_Sam_Taylor"/>
    <s v="he_yellow_triangle"/>
    <s v="S28_end"/>
    <x v="1"/>
    <x v="1"/>
    <x v="1"/>
    <x v="1"/>
    <x v="1"/>
    <s v="square"/>
    <x v="1"/>
    <s v="triangle"/>
    <x v="1"/>
    <s v="square"/>
    <x v="1"/>
    <s v="triangle"/>
    <s v="HT3_yellow-triangle.png"/>
    <s v="HT2_yellow-square.png"/>
    <s v="ST3_red-square.png"/>
    <s v="ST1_red-triangle.png"/>
    <s v="ST2_blue-square.png"/>
    <s v="HT1_blue-triangle.png"/>
    <m/>
    <m/>
  </r>
  <r>
    <s v="L04"/>
    <x v="0"/>
    <s v="CR19"/>
    <s v="L04_CR19_S30"/>
    <x v="0"/>
    <s v="HT3"/>
    <s v="Taylor"/>
    <s v="D"/>
    <x v="2"/>
    <s v="HT2"/>
    <s v="Sam"/>
    <s v="B"/>
    <x v="1"/>
    <x v="1"/>
    <x v="1"/>
    <s v="ST3"/>
    <x v="1"/>
    <s v="ST1"/>
    <x v="2"/>
    <s v="ST2"/>
    <x v="0"/>
    <s v="HT1"/>
    <x v="10"/>
    <s v="DB"/>
    <s v="BD"/>
    <x v="0"/>
    <s v="Sam is playing the violin for Taylor"/>
    <s v="while the sun is shining brightly"/>
    <x v="0"/>
    <x v="2"/>
    <s v="square"/>
    <s v="he's standing in a green square"/>
    <s v="and it looks like the song is being played well"/>
    <s v="S30_Taylor_Sam"/>
    <s v="he_green_square"/>
    <s v="S30_end"/>
    <x v="2"/>
    <x v="0"/>
    <x v="2"/>
    <x v="0"/>
    <x v="2"/>
    <s v="triangle"/>
    <x v="2"/>
    <s v="square"/>
    <x v="2"/>
    <s v="triangle"/>
    <x v="2"/>
    <s v="square"/>
    <s v="HT3_green-square.png"/>
    <s v="HT2_green-triangle.png"/>
    <s v="ST3_blue-triangle.png"/>
    <s v="ST1_blue-square.png"/>
    <s v="ST2_red-triangle.png"/>
    <s v="HT1_red-square.png"/>
    <m/>
    <m/>
  </r>
  <r>
    <s v="L04"/>
    <x v="0"/>
    <s v="CR20"/>
    <s v="L04_CR20_S29"/>
    <x v="0"/>
    <s v="HT3"/>
    <s v="Taylor"/>
    <s v="D"/>
    <x v="2"/>
    <s v="HT2"/>
    <s v="Sam"/>
    <s v="B"/>
    <x v="1"/>
    <x v="1"/>
    <x v="1"/>
    <s v="ST3"/>
    <x v="1"/>
    <s v="ST1"/>
    <x v="2"/>
    <s v="ST2"/>
    <x v="0"/>
    <s v="HT1"/>
    <x v="31"/>
    <s v="DB"/>
    <s v="BD"/>
    <x v="1"/>
    <s v="Taylor is playing basketball with Sam "/>
    <s v="as the scoreboard shows the time winding down"/>
    <x v="0"/>
    <x v="3"/>
    <s v="triangle"/>
    <s v="he's standing in a blue triangle"/>
    <s v="and the game appears to be one-sided"/>
    <s v="S29_Sam_Taylor"/>
    <s v="he_blue_triangle"/>
    <s v="S29_end"/>
    <x v="3"/>
    <x v="1"/>
    <x v="3"/>
    <x v="1"/>
    <x v="3"/>
    <s v="square"/>
    <x v="3"/>
    <s v="triangle"/>
    <x v="3"/>
    <s v="square"/>
    <x v="3"/>
    <s v="triangle"/>
    <s v="HT3_blue-triangle.png"/>
    <s v="HT2_blue-square.png"/>
    <s v="ST3_green-square.png"/>
    <s v="ST1_green-triangle.png"/>
    <s v="ST2_yellow-square.png"/>
    <s v="HT1_yellow-triangle.png"/>
    <m/>
    <m/>
  </r>
  <r>
    <s v="L04"/>
    <x v="0"/>
    <s v="CR21"/>
    <s v="L04_CR21_S08"/>
    <x v="0"/>
    <s v="HT3"/>
    <s v="Taylor"/>
    <s v="D"/>
    <x v="3"/>
    <s v="ST2"/>
    <s v="Jordan"/>
    <s v="C"/>
    <x v="1"/>
    <x v="0"/>
    <x v="1"/>
    <s v="ST3"/>
    <x v="1"/>
    <s v="ST1"/>
    <x v="3"/>
    <s v="HT2"/>
    <x v="0"/>
    <s v="HT1"/>
    <x v="48"/>
    <s v="DC"/>
    <s v="CD"/>
    <x v="0"/>
    <s v="Jordan is taking a picture of Taylor"/>
    <s v="next to the Eiffel Tower"/>
    <x v="0"/>
    <x v="1"/>
    <s v="square"/>
    <s v="he's standing in a yellow square"/>
    <s v="and the tower is lit up at night"/>
    <s v="S08_Taylor_Jordan"/>
    <s v="he_yellow_square"/>
    <s v="S08_end"/>
    <x v="1"/>
    <x v="0"/>
    <x v="1"/>
    <x v="0"/>
    <x v="1"/>
    <s v="triangle"/>
    <x v="1"/>
    <s v="square"/>
    <x v="1"/>
    <s v="triangle"/>
    <x v="1"/>
    <s v="square"/>
    <s v="HT3_yellow-square.png"/>
    <s v="ST2_yellow-triangle.png"/>
    <s v="ST3_red-triangle.png"/>
    <s v="ST1_red-square.png"/>
    <s v="HT2_blue-triangle.png"/>
    <s v="HT1_blue-square.png"/>
    <m/>
    <m/>
  </r>
  <r>
    <s v="L04"/>
    <x v="0"/>
    <s v="CR22"/>
    <s v="L04_CR22_S10"/>
    <x v="0"/>
    <s v="HT3"/>
    <s v="Taylor"/>
    <s v="D"/>
    <x v="3"/>
    <s v="ST2"/>
    <s v="Jordan"/>
    <s v="C"/>
    <x v="1"/>
    <x v="0"/>
    <x v="1"/>
    <s v="ST3"/>
    <x v="1"/>
    <s v="ST1"/>
    <x v="3"/>
    <s v="HT2"/>
    <x v="0"/>
    <s v="HT1"/>
    <x v="15"/>
    <s v="DC"/>
    <s v="CD"/>
    <x v="1"/>
    <s v="Taylor is floating over to Jordan"/>
    <s v="while an airplane is flying overhead"/>
    <x v="0"/>
    <x v="0"/>
    <s v="triangle"/>
    <s v="he's standing in a red triangle"/>
    <s v="and it looks like everyone needs more sunscreen"/>
    <s v="S10_Jordan_Taylor"/>
    <s v="he_red_triangle"/>
    <s v="S10_end"/>
    <x v="0"/>
    <x v="1"/>
    <x v="0"/>
    <x v="1"/>
    <x v="0"/>
    <s v="square"/>
    <x v="0"/>
    <s v="triangle"/>
    <x v="0"/>
    <s v="square"/>
    <x v="0"/>
    <s v="triangle"/>
    <s v="HT3_red-triangle.png"/>
    <s v="ST2_red-square.png"/>
    <s v="ST3_yellow-square.png"/>
    <s v="ST1_yellow-triangle.png"/>
    <s v="HT2_green-square.png"/>
    <s v="HT1_green-triangle.png"/>
    <m/>
    <m/>
  </r>
  <r>
    <s v="L04"/>
    <x v="0"/>
    <s v="CR23"/>
    <s v="L04_CR23_S09"/>
    <x v="0"/>
    <s v="HT3"/>
    <s v="Taylor"/>
    <s v="D"/>
    <x v="3"/>
    <s v="ST2"/>
    <s v="Jordan"/>
    <s v="C"/>
    <x v="1"/>
    <x v="0"/>
    <x v="1"/>
    <s v="ST3"/>
    <x v="1"/>
    <s v="ST1"/>
    <x v="3"/>
    <s v="HT2"/>
    <x v="0"/>
    <s v="HT1"/>
    <x v="49"/>
    <s v="DC"/>
    <s v="CD"/>
    <x v="0"/>
    <s v="Jordan is playing golf with Taylor"/>
    <s v="as the sun is shining overhead"/>
    <x v="0"/>
    <x v="3"/>
    <s v="square"/>
    <s v="he's standing in a blue square"/>
    <s v="and the grass is very green"/>
    <s v="S09_Taylor_Jordan"/>
    <s v="he_blue_square"/>
    <s v="S09_end"/>
    <x v="3"/>
    <x v="0"/>
    <x v="3"/>
    <x v="0"/>
    <x v="3"/>
    <s v="triangle"/>
    <x v="3"/>
    <s v="square"/>
    <x v="3"/>
    <s v="triangle"/>
    <x v="3"/>
    <s v="square"/>
    <s v="HT3_blue-square.png"/>
    <s v="ST2_blue-triangle.png"/>
    <s v="ST3_green-triangle.png"/>
    <s v="ST1_green-square.png"/>
    <s v="HT2_yellow-triangle.png"/>
    <s v="HT1_yellow-square.png"/>
    <m/>
    <m/>
  </r>
  <r>
    <s v="L04"/>
    <x v="0"/>
    <s v="CR24"/>
    <s v="L04_CR24_S09"/>
    <x v="0"/>
    <s v="HT3"/>
    <s v="Taylor"/>
    <s v="D"/>
    <x v="3"/>
    <s v="ST2"/>
    <s v="Jordan"/>
    <s v="C"/>
    <x v="1"/>
    <x v="0"/>
    <x v="1"/>
    <s v="ST3"/>
    <x v="1"/>
    <s v="ST1"/>
    <x v="3"/>
    <s v="HT2"/>
    <x v="0"/>
    <s v="HT1"/>
    <x v="49"/>
    <s v="DC"/>
    <s v="CD"/>
    <x v="1"/>
    <s v="Taylor is playing golf with Jordan"/>
    <s v="as the sun is shining overhead"/>
    <x v="0"/>
    <x v="2"/>
    <s v="triangle"/>
    <s v="he's standing in a green triangle"/>
    <s v="and the grass is very green"/>
    <s v="S09_Jordan_Taylor"/>
    <s v="he_green_triangle"/>
    <s v="S09_end"/>
    <x v="2"/>
    <x v="1"/>
    <x v="2"/>
    <x v="1"/>
    <x v="2"/>
    <s v="square"/>
    <x v="2"/>
    <s v="triangle"/>
    <x v="2"/>
    <s v="square"/>
    <x v="2"/>
    <s v="triangle"/>
    <s v="HT3_green-triangle.png"/>
    <s v="ST2_green-square.png"/>
    <s v="ST3_blue-square.png"/>
    <s v="ST1_blue-triangle.png"/>
    <s v="HT2_red-square.png"/>
    <s v="HT1_red-triangle.png"/>
    <m/>
    <m/>
  </r>
  <r>
    <s v="L04"/>
    <x v="0"/>
    <s v="CR25"/>
    <s v="L04_CR25_S35"/>
    <x v="1"/>
    <s v="HT1"/>
    <s v="Casey"/>
    <s v="E"/>
    <x v="2"/>
    <s v="HT2"/>
    <s v="Sam"/>
    <s v="B"/>
    <x v="1"/>
    <x v="1"/>
    <x v="1"/>
    <s v="ST3"/>
    <x v="1"/>
    <s v="ST1"/>
    <x v="2"/>
    <s v="ST2"/>
    <x v="1"/>
    <s v="HT3"/>
    <x v="18"/>
    <s v="EB"/>
    <s v="BE"/>
    <x v="0"/>
    <s v="Sam is swimming towards Casey"/>
    <s v="and a goose is swimming nearby"/>
    <x v="0"/>
    <x v="0"/>
    <s v="square"/>
    <s v="he's standing in a red square"/>
    <s v="and it is a beautiful sunny day"/>
    <s v="S35_Casey_Sam"/>
    <s v="he_red_square"/>
    <s v="S35_end"/>
    <x v="0"/>
    <x v="0"/>
    <x v="0"/>
    <x v="0"/>
    <x v="0"/>
    <s v="triangle"/>
    <x v="0"/>
    <s v="square"/>
    <x v="0"/>
    <s v="triangle"/>
    <x v="0"/>
    <s v="square"/>
    <s v="HT1_red-square.png"/>
    <s v="HT2_red-triangle.png"/>
    <s v="ST3_yellow-triangle.png"/>
    <s v="ST1_yellow-square.png"/>
    <s v="ST2_green-triangle.png"/>
    <s v="HT3_green-square.png"/>
    <m/>
    <m/>
  </r>
  <r>
    <s v="L04"/>
    <x v="0"/>
    <s v="CR26"/>
    <s v="L04_CR26_S33"/>
    <x v="1"/>
    <s v="HT1"/>
    <s v="Casey"/>
    <s v="E"/>
    <x v="2"/>
    <s v="HT2"/>
    <s v="Sam"/>
    <s v="B"/>
    <x v="1"/>
    <x v="1"/>
    <x v="1"/>
    <s v="ST3"/>
    <x v="1"/>
    <s v="ST1"/>
    <x v="2"/>
    <s v="ST2"/>
    <x v="1"/>
    <s v="HT3"/>
    <x v="46"/>
    <s v="EB"/>
    <s v="BE"/>
    <x v="1"/>
    <s v="Casey is calling Sam"/>
    <s v="while a cat is walking by"/>
    <x v="0"/>
    <x v="1"/>
    <s v="triangle"/>
    <s v="he's standing in a yellow triangle"/>
    <s v="and it looks like the cat is very friendly"/>
    <s v="S33_Sam_Casey"/>
    <s v="he_yellow_triangle"/>
    <s v="S33_end"/>
    <x v="1"/>
    <x v="1"/>
    <x v="1"/>
    <x v="1"/>
    <x v="1"/>
    <s v="square"/>
    <x v="1"/>
    <s v="triangle"/>
    <x v="1"/>
    <s v="square"/>
    <x v="1"/>
    <s v="triangle"/>
    <s v="HT1_yellow-triangle.png"/>
    <s v="HT2_yellow-square.png"/>
    <s v="ST3_red-square.png"/>
    <s v="ST1_red-triangle.png"/>
    <s v="ST2_blue-square.png"/>
    <s v="HT3_blue-triangle.png"/>
    <m/>
    <m/>
  </r>
  <r>
    <s v="L04"/>
    <x v="0"/>
    <s v="CR27"/>
    <s v="L04_CR27_S34"/>
    <x v="1"/>
    <s v="HT1"/>
    <s v="Casey"/>
    <s v="E"/>
    <x v="2"/>
    <s v="HT2"/>
    <s v="Sam"/>
    <s v="B"/>
    <x v="1"/>
    <x v="1"/>
    <x v="1"/>
    <s v="ST3"/>
    <x v="1"/>
    <s v="ST1"/>
    <x v="2"/>
    <s v="ST2"/>
    <x v="1"/>
    <s v="HT3"/>
    <x v="47"/>
    <s v="EB"/>
    <s v="BE"/>
    <x v="0"/>
    <s v="Sam is buying a gift for Casey"/>
    <s v="but it is almost lunchtime"/>
    <x v="0"/>
    <x v="2"/>
    <s v="square"/>
    <s v="he's standing in a green square"/>
    <s v="and there might not be a chance to buy the gift today"/>
    <s v="S34_Casey_Sam"/>
    <s v="he_green_square"/>
    <s v="S34_end"/>
    <x v="2"/>
    <x v="0"/>
    <x v="2"/>
    <x v="0"/>
    <x v="2"/>
    <s v="triangle"/>
    <x v="2"/>
    <s v="square"/>
    <x v="2"/>
    <s v="triangle"/>
    <x v="2"/>
    <s v="square"/>
    <s v="HT1_green-square.png"/>
    <s v="HT2_green-triangle.png"/>
    <s v="ST3_blue-triangle.png"/>
    <s v="ST1_blue-square.png"/>
    <s v="ST2_red-triangle.png"/>
    <s v="HT3_red-square.png"/>
    <m/>
    <m/>
  </r>
  <r>
    <s v="L04"/>
    <x v="0"/>
    <s v="CR28"/>
    <s v="L04_CR28_S34"/>
    <x v="1"/>
    <s v="HT1"/>
    <s v="Casey"/>
    <s v="E"/>
    <x v="2"/>
    <s v="HT2"/>
    <s v="Sam"/>
    <s v="B"/>
    <x v="1"/>
    <x v="1"/>
    <x v="1"/>
    <s v="ST3"/>
    <x v="1"/>
    <s v="ST1"/>
    <x v="2"/>
    <s v="ST2"/>
    <x v="1"/>
    <s v="HT3"/>
    <x v="47"/>
    <s v="EB"/>
    <s v="BE"/>
    <x v="1"/>
    <s v="Casey is buying a gift for Sam"/>
    <s v="but it is almost lunchtime"/>
    <x v="0"/>
    <x v="3"/>
    <s v="triangle"/>
    <s v="he's standing in a blue triangle"/>
    <s v="and there might not be a chance to buy the gift today"/>
    <s v="S34_Sam_Casey"/>
    <s v="he_blue_triangle"/>
    <s v="S34_end"/>
    <x v="3"/>
    <x v="1"/>
    <x v="3"/>
    <x v="1"/>
    <x v="3"/>
    <s v="square"/>
    <x v="3"/>
    <s v="triangle"/>
    <x v="3"/>
    <s v="square"/>
    <x v="3"/>
    <s v="triangle"/>
    <s v="HT1_blue-triangle.png"/>
    <s v="HT2_blue-square.png"/>
    <s v="ST3_green-square.png"/>
    <s v="ST1_green-triangle.png"/>
    <s v="ST2_yellow-square.png"/>
    <s v="HT3_yellow-triangle.png"/>
    <m/>
    <m/>
  </r>
  <r>
    <s v="L04"/>
    <x v="0"/>
    <s v="CR29"/>
    <s v="L04_CR29_S36"/>
    <x v="1"/>
    <s v="HT1"/>
    <s v="Casey"/>
    <s v="E"/>
    <x v="3"/>
    <s v="ST2"/>
    <s v="Jordan"/>
    <s v="C"/>
    <x v="1"/>
    <x v="0"/>
    <x v="1"/>
    <s v="ST3"/>
    <x v="1"/>
    <s v="ST1"/>
    <x v="3"/>
    <s v="HT2"/>
    <x v="1"/>
    <s v="HT3"/>
    <x v="33"/>
    <s v="EC"/>
    <s v="CE"/>
    <x v="0"/>
    <s v="Jordan is scuba diving with Casey"/>
    <s v="and a big fish just came out of nowhere"/>
    <x v="0"/>
    <x v="1"/>
    <s v="square"/>
    <s v="he's standing in a yellow square"/>
    <s v="and it looks like there's a lot more fish about to come by"/>
    <s v="S36_Casey_Jordan"/>
    <s v="he_yellow_square"/>
    <s v="S36_end"/>
    <x v="1"/>
    <x v="0"/>
    <x v="1"/>
    <x v="0"/>
    <x v="1"/>
    <s v="triangle"/>
    <x v="1"/>
    <s v="square"/>
    <x v="1"/>
    <s v="triangle"/>
    <x v="1"/>
    <s v="square"/>
    <s v="HT1_yellow-square.png"/>
    <s v="ST2_yellow-triangle.png"/>
    <s v="ST3_red-triangle.png"/>
    <s v="ST1_red-square.png"/>
    <s v="HT2_blue-triangle.png"/>
    <s v="HT3_blue-square.png"/>
    <m/>
    <m/>
  </r>
  <r>
    <s v="L04"/>
    <x v="0"/>
    <s v="CR30"/>
    <s v="L04_CR30_S36"/>
    <x v="1"/>
    <s v="HT1"/>
    <s v="Casey"/>
    <s v="E"/>
    <x v="3"/>
    <s v="ST2"/>
    <s v="Jordan"/>
    <s v="C"/>
    <x v="1"/>
    <x v="0"/>
    <x v="1"/>
    <s v="ST3"/>
    <x v="1"/>
    <s v="ST1"/>
    <x v="3"/>
    <s v="HT2"/>
    <x v="1"/>
    <s v="HT3"/>
    <x v="33"/>
    <s v="EC"/>
    <s v="CE"/>
    <x v="1"/>
    <s v="Casey is scuba diving with Jordan"/>
    <s v="and a big fish just came out of nowhere"/>
    <x v="0"/>
    <x v="0"/>
    <s v="triangle"/>
    <s v="he's standing in a red triangle"/>
    <s v="and it looks like there's a lot more fish about to come by"/>
    <s v="S36_Jordan_Casey"/>
    <s v="he_red_triangle"/>
    <s v="S36_end"/>
    <x v="0"/>
    <x v="1"/>
    <x v="0"/>
    <x v="1"/>
    <x v="0"/>
    <s v="square"/>
    <x v="0"/>
    <s v="triangle"/>
    <x v="0"/>
    <s v="square"/>
    <x v="0"/>
    <s v="triangle"/>
    <s v="HT1_red-triangle.png"/>
    <s v="ST2_red-square.png"/>
    <s v="ST3_yellow-square.png"/>
    <s v="ST1_yellow-triangle.png"/>
    <s v="HT2_green-square.png"/>
    <s v="HT3_green-triangle.png"/>
    <m/>
    <m/>
  </r>
  <r>
    <s v="L04"/>
    <x v="0"/>
    <s v="CR31"/>
    <s v="L04_CR31_S37"/>
    <x v="1"/>
    <s v="HT1"/>
    <s v="Casey"/>
    <s v="E"/>
    <x v="3"/>
    <s v="ST2"/>
    <s v="Jordan"/>
    <s v="C"/>
    <x v="1"/>
    <x v="0"/>
    <x v="1"/>
    <s v="ST3"/>
    <x v="1"/>
    <s v="ST1"/>
    <x v="3"/>
    <s v="HT2"/>
    <x v="1"/>
    <s v="HT3"/>
    <x v="34"/>
    <s v="EC"/>
    <s v="CE"/>
    <x v="0"/>
    <s v="Jordan is looking for Casey"/>
    <s v="and it looks like it's about to rain "/>
    <x v="0"/>
    <x v="3"/>
    <s v="square"/>
    <s v="he's standing in a blue square"/>
    <s v="and it's past time to get inside"/>
    <s v="S37_Casey_Jordan"/>
    <s v="he_blue_square"/>
    <s v="S37_end"/>
    <x v="3"/>
    <x v="0"/>
    <x v="3"/>
    <x v="0"/>
    <x v="3"/>
    <s v="triangle"/>
    <x v="3"/>
    <s v="square"/>
    <x v="3"/>
    <s v="triangle"/>
    <x v="3"/>
    <s v="square"/>
    <s v="HT1_blue-square.png"/>
    <s v="ST2_blue-triangle.png"/>
    <s v="ST3_green-triangle.png"/>
    <s v="ST1_green-square.png"/>
    <s v="HT2_yellow-triangle.png"/>
    <s v="HT3_yellow-square.png"/>
    <m/>
    <m/>
  </r>
  <r>
    <s v="L04"/>
    <x v="0"/>
    <s v="CR32"/>
    <s v="L04_CR32_S40"/>
    <x v="1"/>
    <s v="HT1"/>
    <s v="Casey"/>
    <s v="E"/>
    <x v="3"/>
    <s v="ST2"/>
    <s v="Jordan"/>
    <s v="C"/>
    <x v="1"/>
    <x v="0"/>
    <x v="1"/>
    <s v="ST3"/>
    <x v="1"/>
    <s v="ST1"/>
    <x v="3"/>
    <s v="HT2"/>
    <x v="1"/>
    <s v="HT3"/>
    <x v="32"/>
    <s v="EC"/>
    <s v="CE"/>
    <x v="1"/>
    <s v="Casey is bringing a coffee to Jordan"/>
    <s v="since it's very early in the morning"/>
    <x v="0"/>
    <x v="2"/>
    <s v="triangle"/>
    <s v="he's standing in a green triangle"/>
    <s v="and it looks like it's almost 6am"/>
    <s v="S40_Jordan_Casey"/>
    <s v="he_green_triangle"/>
    <s v="S40_end"/>
    <x v="2"/>
    <x v="1"/>
    <x v="2"/>
    <x v="1"/>
    <x v="2"/>
    <s v="square"/>
    <x v="2"/>
    <s v="triangle"/>
    <x v="2"/>
    <s v="square"/>
    <x v="2"/>
    <s v="triangle"/>
    <s v="HT1_green-triangle.png"/>
    <s v="ST2_green-square.png"/>
    <s v="ST3_blue-square.png"/>
    <s v="ST1_blue-triangle.png"/>
    <s v="HT2_red-square.png"/>
    <s v="HT3_red-triangle.png"/>
    <m/>
    <m/>
  </r>
  <r>
    <s v="L04"/>
    <x v="0"/>
    <s v="CR33"/>
    <s v="L04_CR33_S58"/>
    <x v="2"/>
    <s v="ST3"/>
    <s v="Jaime"/>
    <s v="F"/>
    <x v="4"/>
    <s v="HT3"/>
    <s v="Taylor"/>
    <s v="D"/>
    <x v="0"/>
    <x v="0"/>
    <x v="0"/>
    <s v="HT2"/>
    <x v="0"/>
    <s v="ST2"/>
    <x v="4"/>
    <s v="HT1"/>
    <x v="2"/>
    <s v="ST1"/>
    <x v="58"/>
    <s v="FD"/>
    <s v="DF"/>
    <x v="0"/>
    <s v="Taylor is telling a joke to Jaime"/>
    <s v="while the party is getting started"/>
    <x v="1"/>
    <x v="0"/>
    <s v="square"/>
    <s v="she's standing in a red square"/>
    <s v="and everyone is laughing at how funny it is"/>
    <s v="S58_Jaime_Taylor"/>
    <s v="she_red_square"/>
    <s v="S58_end"/>
    <x v="0"/>
    <x v="0"/>
    <x v="0"/>
    <x v="0"/>
    <x v="0"/>
    <s v="triangle"/>
    <x v="0"/>
    <s v="square"/>
    <x v="0"/>
    <s v="triangle"/>
    <x v="0"/>
    <s v="square"/>
    <s v="ST3_red-square.png"/>
    <s v="HT3_red-triangle.png"/>
    <s v="HT2_yellow-triangle.png"/>
    <s v="ST2_yellow-square.png"/>
    <s v="HT1_green-triangle.png"/>
    <s v="ST1_green-square.png"/>
    <m/>
    <m/>
  </r>
  <r>
    <s v="L04"/>
    <x v="0"/>
    <s v="CR34"/>
    <s v="L04_CR34_S58"/>
    <x v="2"/>
    <s v="ST3"/>
    <s v="Jaime"/>
    <s v="F"/>
    <x v="4"/>
    <s v="HT3"/>
    <s v="Taylor"/>
    <s v="D"/>
    <x v="0"/>
    <x v="0"/>
    <x v="0"/>
    <s v="HT2"/>
    <x v="0"/>
    <s v="ST2"/>
    <x v="4"/>
    <s v="HT1"/>
    <x v="2"/>
    <s v="ST1"/>
    <x v="58"/>
    <s v="FD"/>
    <s v="DF"/>
    <x v="1"/>
    <s v="Jaime is telling a joke to Taylor"/>
    <s v="while the party is getting started"/>
    <x v="1"/>
    <x v="1"/>
    <s v="triangle"/>
    <s v="she's standing in a yellow triangle"/>
    <s v="and everyone is laughing at how funny it is"/>
    <s v="S58_Taylor_Jaime"/>
    <s v="she_yellow_triangle"/>
    <s v="S58_end"/>
    <x v="1"/>
    <x v="1"/>
    <x v="1"/>
    <x v="1"/>
    <x v="1"/>
    <s v="square"/>
    <x v="1"/>
    <s v="triangle"/>
    <x v="1"/>
    <s v="square"/>
    <x v="1"/>
    <s v="triangle"/>
    <s v="ST3_yellow-triangle.png"/>
    <s v="HT3_yellow-square.png"/>
    <s v="HT2_red-square.png"/>
    <s v="ST2_red-triangle.png"/>
    <s v="HT1_blue-square.png"/>
    <s v="ST1_blue-triangle.png"/>
    <m/>
    <m/>
  </r>
  <r>
    <s v="L04"/>
    <x v="0"/>
    <s v="CR35"/>
    <s v="L04_CR35_S60"/>
    <x v="2"/>
    <s v="ST3"/>
    <s v="Jaime"/>
    <s v="F"/>
    <x v="4"/>
    <s v="HT3"/>
    <s v="Taylor"/>
    <s v="D"/>
    <x v="0"/>
    <x v="0"/>
    <x v="0"/>
    <s v="HT2"/>
    <x v="0"/>
    <s v="ST2"/>
    <x v="4"/>
    <s v="HT1"/>
    <x v="2"/>
    <s v="ST1"/>
    <x v="41"/>
    <s v="FD"/>
    <s v="DF"/>
    <x v="0"/>
    <s v="Taylor is hiking along the trail with Jaime"/>
    <s v="and the leaves are starting to turn"/>
    <x v="1"/>
    <x v="2"/>
    <s v="square"/>
    <s v="she's standing in a green square"/>
    <s v="and the top of the mountain isn't much further"/>
    <s v="S60_Jaime_Taylor"/>
    <s v="she_green_square"/>
    <s v="S60_end"/>
    <x v="2"/>
    <x v="0"/>
    <x v="2"/>
    <x v="0"/>
    <x v="2"/>
    <s v="triangle"/>
    <x v="2"/>
    <s v="square"/>
    <x v="2"/>
    <s v="triangle"/>
    <x v="2"/>
    <s v="square"/>
    <s v="ST3_green-square.png"/>
    <s v="HT3_green-triangle.png"/>
    <s v="HT2_blue-triangle.png"/>
    <s v="ST2_blue-square.png"/>
    <s v="HT1_red-triangle.png"/>
    <s v="ST1_red-square.png"/>
    <m/>
    <m/>
  </r>
  <r>
    <s v="L04"/>
    <x v="0"/>
    <s v="CR36"/>
    <s v="L04_CR36_S59"/>
    <x v="2"/>
    <s v="ST3"/>
    <s v="Jaime"/>
    <s v="F"/>
    <x v="4"/>
    <s v="HT3"/>
    <s v="Taylor"/>
    <s v="D"/>
    <x v="0"/>
    <x v="0"/>
    <x v="0"/>
    <s v="HT2"/>
    <x v="0"/>
    <s v="ST2"/>
    <x v="4"/>
    <s v="HT1"/>
    <x v="2"/>
    <s v="ST1"/>
    <x v="59"/>
    <s v="FD"/>
    <s v="DF"/>
    <x v="1"/>
    <s v="Jaime is taking notes for Taylor"/>
    <s v="under the fluorescent lights"/>
    <x v="1"/>
    <x v="3"/>
    <s v="triangle"/>
    <s v="she's standing in a blue triangle"/>
    <s v="and it looks like the meeting is almost finished"/>
    <s v="S59_Taylor_Jaime"/>
    <s v="she_blue_triangle"/>
    <s v="S59_end"/>
    <x v="3"/>
    <x v="1"/>
    <x v="3"/>
    <x v="1"/>
    <x v="3"/>
    <s v="square"/>
    <x v="3"/>
    <s v="triangle"/>
    <x v="3"/>
    <s v="square"/>
    <x v="3"/>
    <s v="triangle"/>
    <s v="ST3_blue-triangle.png"/>
    <s v="HT3_blue-square.png"/>
    <s v="HT2_green-square.png"/>
    <s v="ST2_green-triangle.png"/>
    <s v="HT1_yellow-square.png"/>
    <s v="ST1_yellow-triangle.png"/>
    <m/>
    <m/>
  </r>
  <r>
    <s v="L04"/>
    <x v="0"/>
    <s v="CR37"/>
    <s v="L04_CR37_S51"/>
    <x v="2"/>
    <s v="ST3"/>
    <s v="Jaime"/>
    <s v="F"/>
    <x v="5"/>
    <s v="HT1"/>
    <s v="Casey"/>
    <s v="E"/>
    <x v="0"/>
    <x v="0"/>
    <x v="0"/>
    <s v="HT2"/>
    <x v="0"/>
    <s v="ST2"/>
    <x v="5"/>
    <s v="HT3"/>
    <x v="2"/>
    <s v="ST1"/>
    <x v="39"/>
    <s v="FE"/>
    <s v="EF"/>
    <x v="0"/>
    <s v="Casey is starting a video call with Jaime"/>
    <s v="but the connection is kind of slow"/>
    <x v="1"/>
    <x v="1"/>
    <s v="square"/>
    <s v="she's standing in a yellow square"/>
    <s v="and it's great to see each other "/>
    <s v="S51_Jaime_Casey"/>
    <s v="she_yellow_square"/>
    <s v="S51_end"/>
    <x v="1"/>
    <x v="0"/>
    <x v="1"/>
    <x v="0"/>
    <x v="1"/>
    <s v="triangle"/>
    <x v="1"/>
    <s v="square"/>
    <x v="1"/>
    <s v="triangle"/>
    <x v="1"/>
    <s v="square"/>
    <s v="ST3_yellow-square.png"/>
    <s v="HT1_yellow-triangle.png"/>
    <s v="HT2_red-triangle.png"/>
    <s v="ST2_red-square.png"/>
    <s v="HT3_blue-triangle.png"/>
    <s v="ST1_blue-square.png"/>
    <m/>
    <m/>
  </r>
  <r>
    <s v="L04"/>
    <x v="0"/>
    <s v="CR38"/>
    <s v="L04_CR38_S51"/>
    <x v="2"/>
    <s v="ST3"/>
    <s v="Jaime"/>
    <s v="F"/>
    <x v="5"/>
    <s v="HT1"/>
    <s v="Casey"/>
    <s v="E"/>
    <x v="0"/>
    <x v="0"/>
    <x v="0"/>
    <s v="HT2"/>
    <x v="0"/>
    <s v="ST2"/>
    <x v="5"/>
    <s v="HT3"/>
    <x v="2"/>
    <s v="ST1"/>
    <x v="39"/>
    <s v="FE"/>
    <s v="EF"/>
    <x v="1"/>
    <s v="Jaime is starting a video call with Casey"/>
    <s v="but the connection is kind of slow"/>
    <x v="1"/>
    <x v="0"/>
    <s v="triangle"/>
    <s v="she's standing in a red triangle"/>
    <s v="and it's great to see each other "/>
    <s v="S51_Casey_Jaime"/>
    <s v="she_red_triangle"/>
    <s v="S51_end"/>
    <x v="0"/>
    <x v="1"/>
    <x v="0"/>
    <x v="1"/>
    <x v="0"/>
    <s v="square"/>
    <x v="0"/>
    <s v="triangle"/>
    <x v="0"/>
    <s v="square"/>
    <x v="0"/>
    <s v="triangle"/>
    <s v="ST3_red-triangle.png"/>
    <s v="HT1_red-square.png"/>
    <s v="HT2_yellow-square.png"/>
    <s v="ST2_yellow-triangle.png"/>
    <s v="HT3_green-square.png"/>
    <s v="ST1_green-triangle.png"/>
    <m/>
    <m/>
  </r>
  <r>
    <s v="L04"/>
    <x v="0"/>
    <s v="CR39"/>
    <s v="L04_CR39_S52"/>
    <x v="2"/>
    <s v="ST3"/>
    <s v="Jaime"/>
    <s v="F"/>
    <x v="5"/>
    <s v="HT1"/>
    <s v="Casey"/>
    <s v="E"/>
    <x v="0"/>
    <x v="0"/>
    <x v="0"/>
    <s v="HT2"/>
    <x v="0"/>
    <s v="ST2"/>
    <x v="5"/>
    <s v="HT3"/>
    <x v="2"/>
    <s v="ST1"/>
    <x v="40"/>
    <s v="FE"/>
    <s v="EF"/>
    <x v="0"/>
    <s v="Casey is passing a blanket to Jaime"/>
    <s v="because the room is cold"/>
    <x v="1"/>
    <x v="3"/>
    <s v="square"/>
    <s v="she's standing in a blue square"/>
    <s v="and everyone is comfortable now"/>
    <s v="S52_Jaime_Casey"/>
    <s v="she_blue_square"/>
    <s v="S52_end"/>
    <x v="3"/>
    <x v="0"/>
    <x v="3"/>
    <x v="0"/>
    <x v="3"/>
    <s v="triangle"/>
    <x v="3"/>
    <s v="square"/>
    <x v="3"/>
    <s v="triangle"/>
    <x v="3"/>
    <s v="square"/>
    <s v="ST3_blue-square.png"/>
    <s v="HT1_blue-triangle.png"/>
    <s v="HT2_green-triangle.png"/>
    <s v="ST2_green-square.png"/>
    <s v="HT3_yellow-triangle.png"/>
    <s v="ST1_yellow-square.png"/>
    <m/>
    <m/>
  </r>
  <r>
    <s v="L04"/>
    <x v="0"/>
    <s v="CR40"/>
    <s v="L04_CR40_S55"/>
    <x v="2"/>
    <s v="ST3"/>
    <s v="Jaime"/>
    <s v="F"/>
    <x v="5"/>
    <s v="HT1"/>
    <s v="Casey"/>
    <s v="E"/>
    <x v="0"/>
    <x v="0"/>
    <x v="0"/>
    <s v="HT2"/>
    <x v="0"/>
    <s v="ST2"/>
    <x v="5"/>
    <s v="HT3"/>
    <x v="2"/>
    <s v="ST1"/>
    <x v="38"/>
    <s v="FE"/>
    <s v="EF"/>
    <x v="1"/>
    <s v="Jaime is holding a spot for Casey"/>
    <s v="because the line is moving slowly"/>
    <x v="1"/>
    <x v="2"/>
    <s v="triangle"/>
    <s v="she's standing in a green triangle"/>
    <s v="and the day keeps getting hotter"/>
    <s v="S55_Casey_Jaime"/>
    <s v="she_green_triangle"/>
    <s v="S55_end"/>
    <x v="2"/>
    <x v="1"/>
    <x v="2"/>
    <x v="1"/>
    <x v="2"/>
    <s v="square"/>
    <x v="2"/>
    <s v="triangle"/>
    <x v="2"/>
    <s v="square"/>
    <x v="2"/>
    <s v="triangle"/>
    <s v="ST3_green-triangle.png"/>
    <s v="HT1_green-square.png"/>
    <s v="HT2_blue-square.png"/>
    <s v="ST2_blue-triangle.png"/>
    <s v="HT3_red-square.png"/>
    <s v="ST1_red-triangle.png"/>
    <m/>
    <m/>
  </r>
  <r>
    <s v="L04"/>
    <x v="0"/>
    <s v="CR41"/>
    <s v="L04_CR41_S16"/>
    <x v="3"/>
    <s v="ST1"/>
    <s v="Alex"/>
    <s v="A"/>
    <x v="4"/>
    <s v="HT3"/>
    <s v="Taylor"/>
    <s v="D"/>
    <x v="0"/>
    <x v="0"/>
    <x v="0"/>
    <s v="HT2"/>
    <x v="0"/>
    <s v="ST2"/>
    <x v="4"/>
    <s v="HT1"/>
    <x v="3"/>
    <s v="ST3"/>
    <x v="3"/>
    <s v="AD"/>
    <s v="AD"/>
    <x v="0"/>
    <s v="Alex is skateboarding toward Taylor"/>
    <s v="as a car is speeding down the road"/>
    <x v="1"/>
    <x v="0"/>
    <s v="square"/>
    <s v="she's standing in a red square"/>
    <s v="and it looks like there might be an accident"/>
    <s v="S16_Alex_Taylor"/>
    <s v="she_red_square"/>
    <s v="S16_end"/>
    <x v="0"/>
    <x v="0"/>
    <x v="0"/>
    <x v="0"/>
    <x v="0"/>
    <s v="triangle"/>
    <x v="0"/>
    <s v="square"/>
    <x v="0"/>
    <s v="triangle"/>
    <x v="0"/>
    <s v="square"/>
    <s v="ST1_red-square.png"/>
    <s v="HT3_red-triangle.png"/>
    <s v="HT2_yellow-triangle.png"/>
    <s v="ST2_yellow-square.png"/>
    <s v="HT1_green-triangle.png"/>
    <s v="ST3_green-square.png"/>
    <m/>
    <m/>
  </r>
  <r>
    <s v="L04"/>
    <x v="0"/>
    <s v="CR42"/>
    <s v="L04_CR42_S20"/>
    <x v="3"/>
    <s v="ST1"/>
    <s v="Alex"/>
    <s v="A"/>
    <x v="4"/>
    <s v="HT3"/>
    <s v="Taylor"/>
    <s v="D"/>
    <x v="0"/>
    <x v="0"/>
    <x v="0"/>
    <s v="HT2"/>
    <x v="0"/>
    <s v="ST2"/>
    <x v="4"/>
    <s v="HT1"/>
    <x v="3"/>
    <s v="ST3"/>
    <x v="4"/>
    <s v="AD"/>
    <s v="AD"/>
    <x v="1"/>
    <s v="Taylor is shouting at Alex"/>
    <s v="while a shooting star streaks across the sky"/>
    <x v="1"/>
    <x v="1"/>
    <s v="triangle"/>
    <s v="she's standing in a yellow triangle"/>
    <s v="but it looks like an argument has started"/>
    <s v="S20_Taylor_Alex"/>
    <s v="she_yellow_triangle"/>
    <s v="S20_end"/>
    <x v="1"/>
    <x v="1"/>
    <x v="1"/>
    <x v="1"/>
    <x v="1"/>
    <s v="square"/>
    <x v="1"/>
    <s v="triangle"/>
    <x v="1"/>
    <s v="square"/>
    <x v="1"/>
    <s v="triangle"/>
    <s v="ST1_yellow-triangle.png"/>
    <s v="HT3_yellow-square.png"/>
    <s v="HT2_red-square.png"/>
    <s v="ST2_red-triangle.png"/>
    <s v="HT1_blue-square.png"/>
    <s v="ST3_blue-triangle.png"/>
    <m/>
    <m/>
  </r>
  <r>
    <s v="L04"/>
    <x v="0"/>
    <s v="CR43"/>
    <s v="L04_CR43_S17"/>
    <x v="3"/>
    <s v="ST1"/>
    <s v="Alex"/>
    <s v="A"/>
    <x v="4"/>
    <s v="HT3"/>
    <s v="Taylor"/>
    <s v="D"/>
    <x v="0"/>
    <x v="0"/>
    <x v="0"/>
    <s v="HT2"/>
    <x v="0"/>
    <s v="ST2"/>
    <x v="4"/>
    <s v="HT1"/>
    <x v="3"/>
    <s v="ST3"/>
    <x v="5"/>
    <s v="AD"/>
    <s v="AD"/>
    <x v="0"/>
    <s v="Alex is singing a song to Taylor"/>
    <s v="as the moon is high in the sky"/>
    <x v="1"/>
    <x v="2"/>
    <s v="square"/>
    <s v="she's standing in a green square"/>
    <s v="and it sounds like the song is almost over"/>
    <s v="S17_Alex_Taylor"/>
    <s v="she_green_square"/>
    <s v="S17_end"/>
    <x v="2"/>
    <x v="0"/>
    <x v="2"/>
    <x v="0"/>
    <x v="2"/>
    <s v="triangle"/>
    <x v="2"/>
    <s v="square"/>
    <x v="2"/>
    <s v="triangle"/>
    <x v="2"/>
    <s v="square"/>
    <s v="ST1_green-square.png"/>
    <s v="HT3_green-triangle.png"/>
    <s v="HT2_blue-triangle.png"/>
    <s v="ST2_blue-square.png"/>
    <s v="HT1_red-triangle.png"/>
    <s v="ST3_red-square.png"/>
    <m/>
    <m/>
  </r>
  <r>
    <s v="L04"/>
    <x v="0"/>
    <s v="CR44"/>
    <s v="L04_CR44_S17"/>
    <x v="3"/>
    <s v="ST1"/>
    <s v="Alex"/>
    <s v="A"/>
    <x v="4"/>
    <s v="HT3"/>
    <s v="Taylor"/>
    <s v="D"/>
    <x v="0"/>
    <x v="0"/>
    <x v="0"/>
    <s v="HT2"/>
    <x v="0"/>
    <s v="ST2"/>
    <x v="4"/>
    <s v="HT1"/>
    <x v="3"/>
    <s v="ST3"/>
    <x v="5"/>
    <s v="AD"/>
    <s v="AD"/>
    <x v="1"/>
    <s v="Taylor is singing a song to Alex"/>
    <s v="as the moon is high in the sky"/>
    <x v="1"/>
    <x v="3"/>
    <s v="triangle"/>
    <s v="she's standing in a blue triangle"/>
    <s v="and it sounds like the song is almost over"/>
    <s v="S17_Taylor_Alex"/>
    <s v="she_blue_triangle"/>
    <s v="S17_end"/>
    <x v="3"/>
    <x v="1"/>
    <x v="3"/>
    <x v="1"/>
    <x v="3"/>
    <s v="square"/>
    <x v="3"/>
    <s v="triangle"/>
    <x v="3"/>
    <s v="square"/>
    <x v="3"/>
    <s v="triangle"/>
    <s v="ST1_blue-triangle.png"/>
    <s v="HT3_blue-square.png"/>
    <s v="HT2_green-square.png"/>
    <s v="ST2_green-triangle.png"/>
    <s v="HT1_yellow-square.png"/>
    <s v="ST3_yellow-triangle.png"/>
    <m/>
    <m/>
  </r>
  <r>
    <s v="L04"/>
    <x v="0"/>
    <s v="CR45"/>
    <s v="L04_CR45_S21"/>
    <x v="3"/>
    <s v="ST1"/>
    <s v="Alex"/>
    <s v="A"/>
    <x v="5"/>
    <s v="HT1"/>
    <s v="Casey"/>
    <s v="E"/>
    <x v="0"/>
    <x v="0"/>
    <x v="0"/>
    <s v="HT2"/>
    <x v="0"/>
    <s v="ST2"/>
    <x v="5"/>
    <s v="HT3"/>
    <x v="3"/>
    <s v="ST3"/>
    <x v="12"/>
    <s v="AE"/>
    <s v="AE"/>
    <x v="0"/>
    <s v="Alex is carrying a cake to Casey"/>
    <s v="as the refridgerator starts to hum"/>
    <x v="1"/>
    <x v="1"/>
    <s v="square"/>
    <s v="she's standing in a yellow square"/>
    <s v="and it looks like the cake is fresh out of the oven"/>
    <s v="S21_Alex_Casey"/>
    <s v="she_yellow_square"/>
    <s v="S21_end"/>
    <x v="1"/>
    <x v="0"/>
    <x v="1"/>
    <x v="0"/>
    <x v="1"/>
    <s v="triangle"/>
    <x v="1"/>
    <s v="square"/>
    <x v="1"/>
    <s v="triangle"/>
    <x v="1"/>
    <s v="square"/>
    <s v="ST1_yellow-square.png"/>
    <s v="HT1_yellow-triangle.png"/>
    <s v="HT2_red-triangle.png"/>
    <s v="ST2_red-square.png"/>
    <s v="HT3_blue-triangle.png"/>
    <s v="ST3_blue-square.png"/>
    <m/>
    <m/>
  </r>
  <r>
    <s v="L04"/>
    <x v="0"/>
    <s v="CR46"/>
    <s v="L04_CR46_S21"/>
    <x v="3"/>
    <s v="ST1"/>
    <s v="Alex"/>
    <s v="A"/>
    <x v="5"/>
    <s v="HT1"/>
    <s v="Casey"/>
    <s v="E"/>
    <x v="0"/>
    <x v="0"/>
    <x v="0"/>
    <s v="HT2"/>
    <x v="0"/>
    <s v="ST2"/>
    <x v="5"/>
    <s v="HT3"/>
    <x v="3"/>
    <s v="ST3"/>
    <x v="12"/>
    <s v="AE"/>
    <s v="AE"/>
    <x v="1"/>
    <s v="Casey is carrying a cake to Alex"/>
    <s v="as the refridgerator starts to hum"/>
    <x v="1"/>
    <x v="0"/>
    <s v="triangle"/>
    <s v="she's standing in a red triangle"/>
    <s v="and it looks like the cake is fresh out of the oven"/>
    <s v="S21_Casey_Alex"/>
    <s v="she_red_triangle"/>
    <s v="S21_end"/>
    <x v="0"/>
    <x v="1"/>
    <x v="0"/>
    <x v="1"/>
    <x v="0"/>
    <s v="square"/>
    <x v="0"/>
    <s v="triangle"/>
    <x v="0"/>
    <s v="square"/>
    <x v="0"/>
    <s v="triangle"/>
    <s v="ST1_red-triangle.png"/>
    <s v="HT1_red-square.png"/>
    <s v="HT2_yellow-square.png"/>
    <s v="ST2_yellow-triangle.png"/>
    <s v="HT3_green-square.png"/>
    <s v="ST3_green-triangle.png"/>
    <m/>
    <m/>
  </r>
  <r>
    <s v="L04"/>
    <x v="0"/>
    <s v="CR47"/>
    <s v="L04_CR47_S22"/>
    <x v="3"/>
    <s v="ST1"/>
    <s v="Alex"/>
    <s v="A"/>
    <x v="5"/>
    <s v="HT1"/>
    <s v="Casey"/>
    <s v="E"/>
    <x v="0"/>
    <x v="0"/>
    <x v="0"/>
    <s v="HT2"/>
    <x v="0"/>
    <s v="ST2"/>
    <x v="5"/>
    <s v="HT3"/>
    <x v="3"/>
    <s v="ST3"/>
    <x v="14"/>
    <s v="AE"/>
    <s v="AE"/>
    <x v="0"/>
    <s v="Alex is filming a video for Casey"/>
    <s v="as clouds start to cover up the sun"/>
    <x v="1"/>
    <x v="3"/>
    <s v="square"/>
    <s v="she's standing in a blue square"/>
    <s v="but it looks like it might start to rain soon"/>
    <s v="S22_Alex_Casey"/>
    <s v="she_blue_square"/>
    <s v="S22_end"/>
    <x v="3"/>
    <x v="0"/>
    <x v="3"/>
    <x v="0"/>
    <x v="3"/>
    <s v="triangle"/>
    <x v="3"/>
    <s v="square"/>
    <x v="3"/>
    <s v="triangle"/>
    <x v="3"/>
    <s v="square"/>
    <s v="ST1_blue-square.png"/>
    <s v="HT1_blue-triangle.png"/>
    <s v="HT2_green-triangle.png"/>
    <s v="ST2_green-square.png"/>
    <s v="HT3_yellow-triangle.png"/>
    <s v="ST3_yellow-square.png"/>
    <m/>
    <m/>
  </r>
  <r>
    <s v="L04"/>
    <x v="0"/>
    <s v="CR48"/>
    <s v="L04_CR48_S25"/>
    <x v="3"/>
    <s v="ST1"/>
    <s v="Alex"/>
    <s v="A"/>
    <x v="5"/>
    <s v="HT1"/>
    <s v="Casey"/>
    <s v="E"/>
    <x v="0"/>
    <x v="0"/>
    <x v="0"/>
    <s v="HT2"/>
    <x v="0"/>
    <s v="ST2"/>
    <x v="5"/>
    <s v="HT3"/>
    <x v="3"/>
    <s v="ST3"/>
    <x v="13"/>
    <s v="AE"/>
    <s v="AE"/>
    <x v="1"/>
    <s v="Casey is dancing with Alex"/>
    <s v="while a pinata is hanging overhead"/>
    <x v="1"/>
    <x v="2"/>
    <s v="triangle"/>
    <s v="she's standing in a green triangle"/>
    <s v="and everyone at the party is having fun"/>
    <s v="S25_Casey_Alex"/>
    <s v="she_green_triangle"/>
    <s v="S25_end"/>
    <x v="2"/>
    <x v="1"/>
    <x v="2"/>
    <x v="1"/>
    <x v="2"/>
    <s v="square"/>
    <x v="2"/>
    <s v="triangle"/>
    <x v="2"/>
    <s v="square"/>
    <x v="2"/>
    <s v="triangle"/>
    <s v="ST1_green-triangle.png"/>
    <s v="HT1_green-square.png"/>
    <s v="HT2_blue-square.png"/>
    <s v="ST2_blue-triangle.png"/>
    <s v="HT3_red-square.png"/>
    <s v="ST3_red-triangle.png"/>
    <m/>
    <m/>
  </r>
  <r>
    <s v="L04"/>
    <x v="0"/>
    <s v="CR49"/>
    <s v="L04_CR49_S48"/>
    <x v="2"/>
    <s v="ST3"/>
    <s v="Jaime"/>
    <s v="F"/>
    <x v="2"/>
    <s v="HT2"/>
    <s v="Sam"/>
    <s v="B"/>
    <x v="1"/>
    <x v="0"/>
    <x v="2"/>
    <s v="HT3"/>
    <x v="2"/>
    <s v="HT1"/>
    <x v="2"/>
    <s v="ST2"/>
    <x v="2"/>
    <s v="ST1"/>
    <x v="50"/>
    <s v="FB"/>
    <s v="BF"/>
    <x v="0"/>
    <s v="Sam is playing a video game with Jaime"/>
    <s v="and it's starting to get late"/>
    <x v="1"/>
    <x v="0"/>
    <s v="square"/>
    <s v="she's standing in a red square"/>
    <s v="but the final level hasn't been beaten yet"/>
    <s v="S48_Jaime_Sam"/>
    <s v="she_red_square"/>
    <s v="S48_end"/>
    <x v="0"/>
    <x v="0"/>
    <x v="0"/>
    <x v="0"/>
    <x v="0"/>
    <s v="triangle"/>
    <x v="0"/>
    <s v="square"/>
    <x v="0"/>
    <s v="triangle"/>
    <x v="0"/>
    <s v="square"/>
    <s v="ST3_red-square.png"/>
    <s v="HT2_red-triangle.png"/>
    <s v="HT3_yellow-triangle.png"/>
    <s v="HT1_yellow-square.png"/>
    <s v="ST2_green-triangle.png"/>
    <s v="ST1_green-square.png"/>
    <m/>
    <m/>
  </r>
  <r>
    <s v="L04"/>
    <x v="0"/>
    <s v="CR50"/>
    <s v="L04_CR50_S48"/>
    <x v="2"/>
    <s v="ST3"/>
    <s v="Jaime"/>
    <s v="F"/>
    <x v="2"/>
    <s v="HT2"/>
    <s v="Sam"/>
    <s v="B"/>
    <x v="1"/>
    <x v="0"/>
    <x v="2"/>
    <s v="HT3"/>
    <x v="2"/>
    <s v="HT1"/>
    <x v="2"/>
    <s v="ST2"/>
    <x v="2"/>
    <s v="ST1"/>
    <x v="50"/>
    <s v="FB"/>
    <s v="BF"/>
    <x v="1"/>
    <s v="Jaime is playing a video game with Sam"/>
    <s v="and it's starting to get late"/>
    <x v="1"/>
    <x v="1"/>
    <s v="triangle"/>
    <s v="she's standing in a yellow triangle"/>
    <s v="but the final level hasn't been beaten yet"/>
    <s v="S48_Sam_Jaime"/>
    <s v="she_yellow_triangle"/>
    <s v="S48_end"/>
    <x v="1"/>
    <x v="1"/>
    <x v="1"/>
    <x v="1"/>
    <x v="1"/>
    <s v="square"/>
    <x v="1"/>
    <s v="triangle"/>
    <x v="1"/>
    <s v="square"/>
    <x v="1"/>
    <s v="triangle"/>
    <s v="ST3_yellow-triangle.png"/>
    <s v="HT2_yellow-square.png"/>
    <s v="HT3_red-square.png"/>
    <s v="HT1_red-triangle.png"/>
    <s v="ST2_blue-square.png"/>
    <s v="ST1_blue-triangle.png"/>
    <m/>
    <m/>
  </r>
  <r>
    <s v="L04"/>
    <x v="0"/>
    <s v="CR51"/>
    <s v="L04_CR51_S50"/>
    <x v="2"/>
    <s v="ST3"/>
    <s v="Jaime"/>
    <s v="F"/>
    <x v="2"/>
    <s v="HT2"/>
    <s v="Sam"/>
    <s v="B"/>
    <x v="1"/>
    <x v="0"/>
    <x v="2"/>
    <s v="HT3"/>
    <x v="2"/>
    <s v="HT1"/>
    <x v="2"/>
    <s v="ST2"/>
    <x v="2"/>
    <s v="ST1"/>
    <x v="22"/>
    <s v="FB"/>
    <s v="BF"/>
    <x v="0"/>
    <s v="Sam is throwing the ball to Jaime"/>
    <s v="while the dog is getting excited"/>
    <x v="1"/>
    <x v="2"/>
    <s v="square"/>
    <s v="she's standing in a green square"/>
    <s v="and the dog caught the ball instead"/>
    <s v="S50_Jaime_Sam"/>
    <s v="she_green_square"/>
    <s v="S50_end"/>
    <x v="2"/>
    <x v="0"/>
    <x v="2"/>
    <x v="0"/>
    <x v="2"/>
    <s v="triangle"/>
    <x v="2"/>
    <s v="square"/>
    <x v="2"/>
    <s v="triangle"/>
    <x v="2"/>
    <s v="square"/>
    <s v="ST3_green-square.png"/>
    <s v="HT2_green-triangle.png"/>
    <s v="HT3_blue-triangle.png"/>
    <s v="HT1_blue-square.png"/>
    <s v="ST2_red-triangle.png"/>
    <s v="ST1_red-square.png"/>
    <m/>
    <m/>
  </r>
  <r>
    <s v="L04"/>
    <x v="0"/>
    <s v="CR52"/>
    <s v="L04_CR52_S49"/>
    <x v="2"/>
    <s v="ST3"/>
    <s v="Jaime"/>
    <s v="F"/>
    <x v="2"/>
    <s v="HT2"/>
    <s v="Sam"/>
    <s v="B"/>
    <x v="1"/>
    <x v="0"/>
    <x v="2"/>
    <s v="HT3"/>
    <x v="2"/>
    <s v="HT1"/>
    <x v="2"/>
    <s v="ST2"/>
    <x v="2"/>
    <s v="ST1"/>
    <x v="51"/>
    <s v="FB"/>
    <s v="BF"/>
    <x v="1"/>
    <s v="Jaime is whispering to Sam"/>
    <s v="as the movie is starting"/>
    <x v="1"/>
    <x v="3"/>
    <s v="triangle"/>
    <s v="she's standing in a blue triangle"/>
    <s v="and everyone is quieting down"/>
    <s v="S49_Sam_Jaime"/>
    <s v="she_blue_triangle"/>
    <s v="S49_end"/>
    <x v="3"/>
    <x v="1"/>
    <x v="3"/>
    <x v="1"/>
    <x v="3"/>
    <s v="square"/>
    <x v="3"/>
    <s v="triangle"/>
    <x v="3"/>
    <s v="square"/>
    <x v="3"/>
    <s v="triangle"/>
    <s v="ST3_blue-triangle.png"/>
    <s v="HT2_blue-square.png"/>
    <s v="HT3_green-square.png"/>
    <s v="HT1_green-triangle.png"/>
    <s v="ST2_yellow-square.png"/>
    <s v="ST1_yellow-triangle.png"/>
    <m/>
    <m/>
  </r>
  <r>
    <s v="L04"/>
    <x v="0"/>
    <s v="CR53"/>
    <s v="L04_CR53_S43"/>
    <x v="2"/>
    <s v="ST3"/>
    <s v="Jaime"/>
    <s v="F"/>
    <x v="3"/>
    <s v="ST2"/>
    <s v="Jordan"/>
    <s v="C"/>
    <x v="1"/>
    <x v="1"/>
    <x v="2"/>
    <s v="HT3"/>
    <x v="2"/>
    <s v="HT1"/>
    <x v="3"/>
    <s v="HT2"/>
    <x v="2"/>
    <s v="ST1"/>
    <x v="56"/>
    <s v="FC"/>
    <s v="CF"/>
    <x v="0"/>
    <s v="Jordan is getting a chair for Jaime"/>
    <s v="because the wait will be a while"/>
    <x v="1"/>
    <x v="1"/>
    <s v="square"/>
    <s v="she's standing in a yellow square"/>
    <s v="but it looks like the wait will be worth it"/>
    <s v="S43_Jaime_Jordan"/>
    <s v="she_yellow_square"/>
    <s v="S43_end"/>
    <x v="1"/>
    <x v="0"/>
    <x v="1"/>
    <x v="0"/>
    <x v="1"/>
    <s v="triangle"/>
    <x v="1"/>
    <s v="square"/>
    <x v="1"/>
    <s v="triangle"/>
    <x v="1"/>
    <s v="square"/>
    <s v="ST3_yellow-square.png"/>
    <s v="ST2_yellow-triangle.png"/>
    <s v="HT3_red-triangle.png"/>
    <s v="HT1_red-square.png"/>
    <s v="HT2_blue-triangle.png"/>
    <s v="ST1_blue-square.png"/>
    <m/>
    <m/>
  </r>
  <r>
    <s v="L04"/>
    <x v="0"/>
    <s v="CR54"/>
    <s v="L04_CR54_S43"/>
    <x v="2"/>
    <s v="ST3"/>
    <s v="Jaime"/>
    <s v="F"/>
    <x v="3"/>
    <s v="ST2"/>
    <s v="Jordan"/>
    <s v="C"/>
    <x v="1"/>
    <x v="1"/>
    <x v="2"/>
    <s v="HT3"/>
    <x v="2"/>
    <s v="HT1"/>
    <x v="3"/>
    <s v="HT2"/>
    <x v="2"/>
    <s v="ST1"/>
    <x v="56"/>
    <s v="FC"/>
    <s v="CF"/>
    <x v="1"/>
    <s v="Jaime is getting a chair for Jordan"/>
    <s v="because the wait will be a while"/>
    <x v="1"/>
    <x v="0"/>
    <s v="triangle"/>
    <s v="she's standing in a red triangle"/>
    <s v="but it looks like the wait will be worth it"/>
    <s v="S43_Jordan_Jaime"/>
    <s v="she_red_triangle"/>
    <s v="S43_end"/>
    <x v="0"/>
    <x v="1"/>
    <x v="0"/>
    <x v="1"/>
    <x v="0"/>
    <s v="square"/>
    <x v="0"/>
    <s v="triangle"/>
    <x v="0"/>
    <s v="square"/>
    <x v="0"/>
    <s v="triangle"/>
    <s v="ST3_red-triangle.png"/>
    <s v="ST2_red-square.png"/>
    <s v="HT3_yellow-square.png"/>
    <s v="HT1_yellow-triangle.png"/>
    <s v="HT2_green-square.png"/>
    <s v="ST1_green-triangle.png"/>
    <m/>
    <m/>
  </r>
  <r>
    <s v="L04"/>
    <x v="0"/>
    <s v="CR55"/>
    <s v="L04_CR55_S45"/>
    <x v="2"/>
    <s v="ST3"/>
    <s v="Jaime"/>
    <s v="F"/>
    <x v="3"/>
    <s v="ST2"/>
    <s v="Jordan"/>
    <s v="C"/>
    <x v="1"/>
    <x v="1"/>
    <x v="2"/>
    <s v="HT3"/>
    <x v="2"/>
    <s v="HT1"/>
    <x v="3"/>
    <s v="HT2"/>
    <x v="2"/>
    <s v="ST1"/>
    <x v="37"/>
    <s v="FC"/>
    <s v="CF"/>
    <x v="0"/>
    <s v="Jordan is explaining the game to Jaime"/>
    <s v="since it's kind of complicated"/>
    <x v="1"/>
    <x v="3"/>
    <s v="square"/>
    <s v="she's standing in a blue square"/>
    <s v="and it looks like the game will be fun"/>
    <s v="S45_Jaime_Jordan"/>
    <s v="she_blue_square"/>
    <s v="S45_end"/>
    <x v="3"/>
    <x v="0"/>
    <x v="3"/>
    <x v="0"/>
    <x v="3"/>
    <s v="triangle"/>
    <x v="3"/>
    <s v="square"/>
    <x v="3"/>
    <s v="triangle"/>
    <x v="3"/>
    <s v="square"/>
    <s v="ST3_blue-square.png"/>
    <s v="ST2_blue-triangle.png"/>
    <s v="HT3_green-triangle.png"/>
    <s v="HT1_green-square.png"/>
    <s v="HT2_yellow-triangle.png"/>
    <s v="ST1_yellow-square.png"/>
    <m/>
    <m/>
  </r>
  <r>
    <s v="L04"/>
    <x v="0"/>
    <s v="CR56"/>
    <s v="L04_CR56_S44"/>
    <x v="2"/>
    <s v="ST3"/>
    <s v="Jaime"/>
    <s v="F"/>
    <x v="3"/>
    <s v="ST2"/>
    <s v="Jordan"/>
    <s v="C"/>
    <x v="1"/>
    <x v="1"/>
    <x v="2"/>
    <s v="HT3"/>
    <x v="2"/>
    <s v="HT1"/>
    <x v="3"/>
    <s v="HT2"/>
    <x v="2"/>
    <s v="ST1"/>
    <x v="57"/>
    <s v="FC"/>
    <s v="CF"/>
    <x v="1"/>
    <s v="Jaime is showing a picture to Jordan"/>
    <s v="while the dog is coming over"/>
    <x v="1"/>
    <x v="2"/>
    <s v="triangle"/>
    <s v="she's standing in a green triangle"/>
    <s v="and the dog is just as cute as in the picture"/>
    <s v="S44_Jordan_Jaime"/>
    <s v="she_green_triangle"/>
    <s v="S44_end"/>
    <x v="2"/>
    <x v="1"/>
    <x v="2"/>
    <x v="1"/>
    <x v="2"/>
    <s v="square"/>
    <x v="2"/>
    <s v="triangle"/>
    <x v="2"/>
    <s v="square"/>
    <x v="2"/>
    <s v="triangle"/>
    <s v="ST3_green-triangle.png"/>
    <s v="ST2_green-square.png"/>
    <s v="HT3_blue-square.png"/>
    <s v="HT1_blue-triangle.png"/>
    <s v="HT2_red-square.png"/>
    <s v="ST1_red-triangle.png"/>
    <m/>
    <m/>
  </r>
  <r>
    <s v="L04"/>
    <x v="0"/>
    <s v="CR57"/>
    <s v="L04_CR57_S05"/>
    <x v="3"/>
    <s v="ST1"/>
    <s v="Alex"/>
    <s v="A"/>
    <x v="2"/>
    <s v="HT2"/>
    <s v="Sam"/>
    <s v="B"/>
    <x v="1"/>
    <x v="0"/>
    <x v="2"/>
    <s v="HT3"/>
    <x v="2"/>
    <s v="HT1"/>
    <x v="2"/>
    <s v="ST2"/>
    <x v="3"/>
    <s v="ST3"/>
    <x v="7"/>
    <s v="AB"/>
    <s v="AB"/>
    <x v="0"/>
    <s v="Alex is picking up Sam from school"/>
    <s v="as the bell is ringing"/>
    <x v="1"/>
    <x v="0"/>
    <s v="square"/>
    <s v="she's standing in a red square"/>
    <s v="and the bell is very loud"/>
    <s v="S05_Alex_Sam"/>
    <s v="she_red_square"/>
    <s v="S05_end"/>
    <x v="0"/>
    <x v="0"/>
    <x v="0"/>
    <x v="0"/>
    <x v="0"/>
    <s v="triangle"/>
    <x v="0"/>
    <s v="square"/>
    <x v="0"/>
    <s v="triangle"/>
    <x v="0"/>
    <s v="square"/>
    <s v="ST1_red-square.png"/>
    <s v="HT2_red-triangle.png"/>
    <s v="HT3_yellow-triangle.png"/>
    <s v="HT1_yellow-square.png"/>
    <s v="ST2_green-triangle.png"/>
    <s v="ST3_green-square.png"/>
    <m/>
    <m/>
  </r>
  <r>
    <s v="L04"/>
    <x v="0"/>
    <s v="CR58"/>
    <s v="L04_CR58_S03"/>
    <x v="3"/>
    <s v="ST1"/>
    <s v="Alex"/>
    <s v="A"/>
    <x v="2"/>
    <s v="HT2"/>
    <s v="Sam"/>
    <s v="B"/>
    <x v="1"/>
    <x v="0"/>
    <x v="2"/>
    <s v="HT3"/>
    <x v="2"/>
    <s v="HT1"/>
    <x v="2"/>
    <s v="ST2"/>
    <x v="3"/>
    <s v="ST3"/>
    <x v="26"/>
    <s v="AB"/>
    <s v="AB"/>
    <x v="1"/>
    <s v="Sam is making a salad for Alex"/>
    <s v="while a pot is boiling on the stove"/>
    <x v="1"/>
    <x v="1"/>
    <s v="triangle"/>
    <s v="she's standing in a yellow triangle"/>
    <s v="and it looks like dinner is almost ready"/>
    <s v="S03_Sam_Alex"/>
    <s v="she_yellow_triangle"/>
    <s v="S03_end"/>
    <x v="1"/>
    <x v="1"/>
    <x v="1"/>
    <x v="1"/>
    <x v="1"/>
    <s v="square"/>
    <x v="1"/>
    <s v="triangle"/>
    <x v="1"/>
    <s v="square"/>
    <x v="1"/>
    <s v="triangle"/>
    <s v="ST1_yellow-triangle.png"/>
    <s v="HT2_yellow-square.png"/>
    <s v="HT3_red-square.png"/>
    <s v="HT1_red-triangle.png"/>
    <s v="ST2_blue-square.png"/>
    <s v="ST3_blue-triangle.png"/>
    <m/>
    <m/>
  </r>
  <r>
    <s v="L04"/>
    <x v="0"/>
    <s v="CR59"/>
    <s v="L04_CR59_S04"/>
    <x v="3"/>
    <s v="ST1"/>
    <s v="Alex"/>
    <s v="A"/>
    <x v="2"/>
    <s v="HT2"/>
    <s v="Sam"/>
    <s v="B"/>
    <x v="1"/>
    <x v="0"/>
    <x v="2"/>
    <s v="HT3"/>
    <x v="2"/>
    <s v="HT1"/>
    <x v="2"/>
    <s v="ST2"/>
    <x v="3"/>
    <s v="ST3"/>
    <x v="27"/>
    <s v="AB"/>
    <s v="AB"/>
    <x v="0"/>
    <s v="Alex is walking over to Sam"/>
    <s v="and a broken radio is lying on the ground"/>
    <x v="1"/>
    <x v="2"/>
    <s v="square"/>
    <s v="she's standing in a green square"/>
    <s v="but it doesn't look like the radio can be fixed"/>
    <s v="S04_Alex_Sam"/>
    <s v="she_green_square"/>
    <s v="S04_end"/>
    <x v="2"/>
    <x v="0"/>
    <x v="2"/>
    <x v="0"/>
    <x v="2"/>
    <s v="triangle"/>
    <x v="2"/>
    <s v="square"/>
    <x v="2"/>
    <s v="triangle"/>
    <x v="2"/>
    <s v="square"/>
    <s v="ST1_green-square.png"/>
    <s v="HT2_green-triangle.png"/>
    <s v="HT3_blue-triangle.png"/>
    <s v="HT1_blue-square.png"/>
    <s v="ST2_red-triangle.png"/>
    <s v="ST3_red-square.png"/>
    <m/>
    <m/>
  </r>
  <r>
    <s v="L04"/>
    <x v="0"/>
    <s v="CR60"/>
    <s v="L04_CR60_S04"/>
    <x v="3"/>
    <s v="ST1"/>
    <s v="Alex"/>
    <s v="A"/>
    <x v="2"/>
    <s v="HT2"/>
    <s v="Sam"/>
    <s v="B"/>
    <x v="1"/>
    <x v="0"/>
    <x v="2"/>
    <s v="HT3"/>
    <x v="2"/>
    <s v="HT1"/>
    <x v="2"/>
    <s v="ST2"/>
    <x v="3"/>
    <s v="ST3"/>
    <x v="27"/>
    <s v="AB"/>
    <s v="AB"/>
    <x v="1"/>
    <s v="Sam is walking over to Alex"/>
    <s v="and a broken radio is lying on the ground"/>
    <x v="1"/>
    <x v="3"/>
    <s v="triangle"/>
    <s v="she's standing in a blue triangle"/>
    <s v="but it doesn't look like the radio can be fixed"/>
    <s v="S04_Sam_Alex"/>
    <s v="she_blue_triangle"/>
    <s v="S04_end"/>
    <x v="3"/>
    <x v="1"/>
    <x v="3"/>
    <x v="1"/>
    <x v="3"/>
    <s v="square"/>
    <x v="3"/>
    <s v="triangle"/>
    <x v="3"/>
    <s v="square"/>
    <x v="3"/>
    <s v="triangle"/>
    <s v="ST1_blue-triangle.png"/>
    <s v="HT2_blue-square.png"/>
    <s v="HT3_green-square.png"/>
    <s v="HT1_green-triangle.png"/>
    <s v="ST2_yellow-square.png"/>
    <s v="ST3_yellow-triangle.png"/>
    <m/>
    <m/>
  </r>
  <r>
    <s v="L04"/>
    <x v="0"/>
    <s v="CR61"/>
    <s v="L04_CR61_S13"/>
    <x v="3"/>
    <s v="ST1"/>
    <s v="Alex"/>
    <s v="A"/>
    <x v="3"/>
    <s v="ST2"/>
    <s v="Jordan"/>
    <s v="C"/>
    <x v="1"/>
    <x v="1"/>
    <x v="2"/>
    <s v="HT3"/>
    <x v="2"/>
    <s v="HT1"/>
    <x v="3"/>
    <s v="HT2"/>
    <x v="3"/>
    <s v="ST3"/>
    <x v="24"/>
    <s v="AC"/>
    <s v="AC"/>
    <x v="0"/>
    <s v="Alex is surfing at the beach with Jordan"/>
    <s v="and a crab is scuttling by"/>
    <x v="1"/>
    <x v="1"/>
    <s v="square"/>
    <s v="she's standing in a yellow square"/>
    <s v="and the waves keep getting bigger"/>
    <s v="S13_Alex_Jordan"/>
    <s v="she_yellow_square"/>
    <s v="S13_end"/>
    <x v="1"/>
    <x v="0"/>
    <x v="1"/>
    <x v="0"/>
    <x v="1"/>
    <s v="triangle"/>
    <x v="1"/>
    <s v="square"/>
    <x v="1"/>
    <s v="triangle"/>
    <x v="1"/>
    <s v="square"/>
    <s v="ST1_yellow-square.png"/>
    <s v="ST2_yellow-triangle.png"/>
    <s v="HT3_red-triangle.png"/>
    <s v="HT1_red-square.png"/>
    <s v="HT2_blue-triangle.png"/>
    <s v="ST3_blue-square.png"/>
    <m/>
    <m/>
  </r>
  <r>
    <s v="L04"/>
    <x v="0"/>
    <s v="CR62"/>
    <s v="L04_CR62_S13"/>
    <x v="3"/>
    <s v="ST1"/>
    <s v="Alex"/>
    <s v="A"/>
    <x v="3"/>
    <s v="ST2"/>
    <s v="Jordan"/>
    <s v="C"/>
    <x v="1"/>
    <x v="1"/>
    <x v="2"/>
    <s v="HT3"/>
    <x v="2"/>
    <s v="HT1"/>
    <x v="3"/>
    <s v="HT2"/>
    <x v="3"/>
    <s v="ST3"/>
    <x v="24"/>
    <s v="AC"/>
    <s v="AC"/>
    <x v="1"/>
    <s v="Jordan is surfing at the beach with Alex"/>
    <s v="and a crab is scuttling by"/>
    <x v="1"/>
    <x v="0"/>
    <s v="triangle"/>
    <s v="she's standing in a red triangle"/>
    <s v="and the waves keep getting bigger"/>
    <s v="S13_Jordan_Alex"/>
    <s v="she_red_triangle"/>
    <s v="S13_end"/>
    <x v="0"/>
    <x v="1"/>
    <x v="0"/>
    <x v="1"/>
    <x v="0"/>
    <s v="square"/>
    <x v="0"/>
    <s v="triangle"/>
    <x v="0"/>
    <s v="square"/>
    <x v="0"/>
    <s v="triangle"/>
    <s v="ST1_red-triangle.png"/>
    <s v="ST2_red-square.png"/>
    <s v="HT3_yellow-square.png"/>
    <s v="HT1_yellow-triangle.png"/>
    <s v="HT2_green-square.png"/>
    <s v="ST3_green-triangle.png"/>
    <m/>
    <m/>
  </r>
  <r>
    <s v="L04"/>
    <x v="0"/>
    <s v="CR63"/>
    <s v="L04_CR63_S15"/>
    <x v="3"/>
    <s v="ST1"/>
    <s v="Alex"/>
    <s v="A"/>
    <x v="3"/>
    <s v="ST2"/>
    <s v="Jordan"/>
    <s v="C"/>
    <x v="1"/>
    <x v="1"/>
    <x v="2"/>
    <s v="HT3"/>
    <x v="2"/>
    <s v="HT1"/>
    <x v="3"/>
    <s v="HT2"/>
    <x v="3"/>
    <s v="ST3"/>
    <x v="0"/>
    <s v="AC"/>
    <s v="AC"/>
    <x v="0"/>
    <s v="Alex is looking at Jordan"/>
    <s v="as the train whistle is blowing loudly"/>
    <x v="1"/>
    <x v="3"/>
    <s v="square"/>
    <s v="she's standing in a blue square"/>
    <s v="but the whistle is too loud to hear anything"/>
    <s v="S15_Alex_Jordan"/>
    <s v="she_blue_square"/>
    <s v="S15_end"/>
    <x v="3"/>
    <x v="0"/>
    <x v="3"/>
    <x v="0"/>
    <x v="3"/>
    <s v="triangle"/>
    <x v="3"/>
    <s v="square"/>
    <x v="3"/>
    <s v="triangle"/>
    <x v="3"/>
    <s v="square"/>
    <s v="ST1_blue-square.png"/>
    <s v="ST2_blue-triangle.png"/>
    <s v="HT3_green-triangle.png"/>
    <s v="HT1_green-square.png"/>
    <s v="HT2_yellow-triangle.png"/>
    <s v="ST3_yellow-square.png"/>
    <m/>
    <m/>
  </r>
  <r>
    <s v="L04"/>
    <x v="0"/>
    <s v="CR64"/>
    <s v="L04_CR64_S14"/>
    <x v="3"/>
    <s v="ST1"/>
    <s v="Alex"/>
    <s v="A"/>
    <x v="3"/>
    <s v="ST2"/>
    <s v="Jordan"/>
    <s v="C"/>
    <x v="1"/>
    <x v="1"/>
    <x v="2"/>
    <s v="HT3"/>
    <x v="2"/>
    <s v="HT1"/>
    <x v="3"/>
    <s v="HT2"/>
    <x v="3"/>
    <s v="ST3"/>
    <x v="25"/>
    <s v="AC"/>
    <s v="AC"/>
    <x v="1"/>
    <s v="Jordan is racing toward Alex"/>
    <s v="while a house is burning down"/>
    <x v="1"/>
    <x v="2"/>
    <s v="triangle"/>
    <s v="she's standing in a green triangle"/>
    <s v="and it sounds like the fire truck is coming"/>
    <s v="S14_Jordan_Alex"/>
    <s v="she_green_triangle"/>
    <s v="S14_end"/>
    <x v="2"/>
    <x v="1"/>
    <x v="2"/>
    <x v="1"/>
    <x v="2"/>
    <s v="square"/>
    <x v="2"/>
    <s v="triangle"/>
    <x v="2"/>
    <s v="square"/>
    <x v="2"/>
    <s v="triangle"/>
    <s v="ST1_green-triangle.png"/>
    <s v="ST2_green-square.png"/>
    <s v="HT3_blue-square.png"/>
    <s v="HT1_blue-triangle.png"/>
    <s v="HT2_red-square.png"/>
    <s v="ST3_red-triangle.png"/>
    <m/>
    <m/>
  </r>
  <r>
    <s v="L04"/>
    <x v="0"/>
    <s v="CR65"/>
    <s v="L04_CR65_S26"/>
    <x v="4"/>
    <s v="HT2"/>
    <s v="Sam"/>
    <s v="B"/>
    <x v="4"/>
    <s v="HT3"/>
    <s v="Taylor"/>
    <s v="D"/>
    <x v="2"/>
    <x v="1"/>
    <x v="1"/>
    <s v="ST3"/>
    <x v="1"/>
    <s v="ST1"/>
    <x v="4"/>
    <s v="HT1"/>
    <x v="4"/>
    <s v="ST2"/>
    <x v="9"/>
    <s v="BD"/>
    <s v="BD"/>
    <x v="0"/>
    <s v="Sam is bringing some balloons to Taylor"/>
    <s v="while bright flowers are sitting in the window"/>
    <x v="2"/>
    <x v="0"/>
    <s v="square"/>
    <s v="they're standing in a red square"/>
    <s v="and it must be someone's birthday"/>
    <s v="S26_Sam_Taylor"/>
    <s v="they_red_square"/>
    <s v="S26_end"/>
    <x v="0"/>
    <x v="0"/>
    <x v="0"/>
    <x v="0"/>
    <x v="0"/>
    <s v="triangle"/>
    <x v="0"/>
    <s v="square"/>
    <x v="0"/>
    <s v="triangle"/>
    <x v="0"/>
    <s v="square"/>
    <s v="HT2_red-square.png"/>
    <s v="HT3_red-triangle.png"/>
    <s v="ST3_yellow-triangle.png"/>
    <s v="ST1_yellow-square.png"/>
    <s v="HT1_green-triangle.png"/>
    <s v="ST2_green-square.png"/>
    <m/>
    <m/>
  </r>
  <r>
    <s v="L04"/>
    <x v="0"/>
    <s v="CR66"/>
    <s v="L04_CR66_S26"/>
    <x v="4"/>
    <s v="HT2"/>
    <s v="Sam"/>
    <s v="B"/>
    <x v="4"/>
    <s v="HT3"/>
    <s v="Taylor"/>
    <s v="D"/>
    <x v="2"/>
    <x v="1"/>
    <x v="1"/>
    <s v="ST3"/>
    <x v="1"/>
    <s v="ST1"/>
    <x v="4"/>
    <s v="HT1"/>
    <x v="4"/>
    <s v="ST2"/>
    <x v="9"/>
    <s v="BD"/>
    <s v="BD"/>
    <x v="1"/>
    <s v="Taylor is bringing some balloons to Sam"/>
    <s v="while bright flowers are sitting in the window"/>
    <x v="2"/>
    <x v="1"/>
    <s v="triangle"/>
    <s v="they're standing in a yellow triangle"/>
    <s v="and it must be someone's birthday"/>
    <s v="S26_Taylor_Sam"/>
    <s v="they_yellow_triangle"/>
    <s v="S26_end"/>
    <x v="1"/>
    <x v="1"/>
    <x v="1"/>
    <x v="1"/>
    <x v="1"/>
    <s v="square"/>
    <x v="1"/>
    <s v="triangle"/>
    <x v="1"/>
    <s v="square"/>
    <x v="1"/>
    <s v="triangle"/>
    <s v="HT2_yellow-triangle.png"/>
    <s v="HT3_yellow-square.png"/>
    <s v="ST3_red-square.png"/>
    <s v="ST1_red-triangle.png"/>
    <s v="HT1_blue-square.png"/>
    <s v="ST2_blue-triangle.png"/>
    <m/>
    <m/>
  </r>
  <r>
    <s v="L04"/>
    <x v="0"/>
    <s v="CR67"/>
    <s v="L04_CR67_S27"/>
    <x v="4"/>
    <s v="HT2"/>
    <s v="Sam"/>
    <s v="B"/>
    <x v="4"/>
    <s v="HT3"/>
    <s v="Taylor"/>
    <s v="D"/>
    <x v="2"/>
    <x v="1"/>
    <x v="1"/>
    <s v="ST3"/>
    <x v="1"/>
    <s v="ST1"/>
    <x v="4"/>
    <s v="HT1"/>
    <x v="4"/>
    <s v="ST2"/>
    <x v="11"/>
    <s v="BD"/>
    <s v="BD"/>
    <x v="0"/>
    <s v="Sam is walking with Taylor"/>
    <s v="and the clock is about to ring 3 o'clock"/>
    <x v="2"/>
    <x v="2"/>
    <s v="square"/>
    <s v="they're standing in a green square"/>
    <s v="and it seems like class will be starting soon"/>
    <s v="S27_Sam_Taylor"/>
    <s v="they_green_square"/>
    <s v="S27_end"/>
    <x v="2"/>
    <x v="0"/>
    <x v="2"/>
    <x v="0"/>
    <x v="2"/>
    <s v="triangle"/>
    <x v="2"/>
    <s v="square"/>
    <x v="2"/>
    <s v="triangle"/>
    <x v="2"/>
    <s v="square"/>
    <s v="HT2_green-square.png"/>
    <s v="HT3_green-triangle.png"/>
    <s v="ST3_blue-triangle.png"/>
    <s v="ST1_blue-square.png"/>
    <s v="HT1_red-triangle.png"/>
    <s v="ST2_red-square.png"/>
    <m/>
    <m/>
  </r>
  <r>
    <s v="L04"/>
    <x v="0"/>
    <s v="CR68"/>
    <s v="L04_CR68_S30"/>
    <x v="4"/>
    <s v="HT2"/>
    <s v="Sam"/>
    <s v="B"/>
    <x v="4"/>
    <s v="HT3"/>
    <s v="Taylor"/>
    <s v="D"/>
    <x v="2"/>
    <x v="1"/>
    <x v="1"/>
    <s v="ST3"/>
    <x v="1"/>
    <s v="ST1"/>
    <x v="4"/>
    <s v="HT1"/>
    <x v="4"/>
    <s v="ST2"/>
    <x v="10"/>
    <s v="BD"/>
    <s v="BD"/>
    <x v="1"/>
    <s v="Taylor is playing the violin for Sam"/>
    <s v="while the sun is shining brightly"/>
    <x v="2"/>
    <x v="3"/>
    <s v="triangle"/>
    <s v="they're standing in a blue triangle"/>
    <s v="and it looks like the song is being played well"/>
    <s v="S30_Taylor_Sam"/>
    <s v="they_blue_triangle"/>
    <s v="S30_end"/>
    <x v="3"/>
    <x v="1"/>
    <x v="3"/>
    <x v="1"/>
    <x v="3"/>
    <s v="square"/>
    <x v="3"/>
    <s v="triangle"/>
    <x v="3"/>
    <s v="square"/>
    <x v="3"/>
    <s v="triangle"/>
    <s v="HT2_blue-triangle.png"/>
    <s v="HT3_blue-square.png"/>
    <s v="ST3_green-square.png"/>
    <s v="ST1_green-triangle.png"/>
    <s v="HT1_yellow-square.png"/>
    <s v="ST2_yellow-triangle.png"/>
    <m/>
    <m/>
  </r>
  <r>
    <s v="L04"/>
    <x v="0"/>
    <s v="CR69"/>
    <s v="L04_CR69_S31"/>
    <x v="4"/>
    <s v="HT2"/>
    <s v="Sam"/>
    <s v="B"/>
    <x v="5"/>
    <s v="HT1"/>
    <s v="Casey"/>
    <s v="E"/>
    <x v="2"/>
    <x v="1"/>
    <x v="1"/>
    <s v="ST3"/>
    <x v="1"/>
    <s v="ST1"/>
    <x v="5"/>
    <s v="HT3"/>
    <x v="4"/>
    <s v="ST2"/>
    <x v="19"/>
    <s v="BE"/>
    <s v="BE"/>
    <x v="0"/>
    <s v="Sam is practicing soccer with Casey"/>
    <s v="as a bird flies overhead"/>
    <x v="2"/>
    <x v="1"/>
    <s v="square"/>
    <s v="they're standing in a yellow square"/>
    <s v="and it looks like the ball just missed the net"/>
    <s v="S31_Sam_Casey"/>
    <s v="they_yellow_square"/>
    <s v="S31_end"/>
    <x v="1"/>
    <x v="0"/>
    <x v="1"/>
    <x v="0"/>
    <x v="1"/>
    <s v="triangle"/>
    <x v="1"/>
    <s v="square"/>
    <x v="1"/>
    <s v="triangle"/>
    <x v="1"/>
    <s v="square"/>
    <s v="HT2_yellow-square.png"/>
    <s v="HT1_yellow-triangle.png"/>
    <s v="ST3_red-triangle.png"/>
    <s v="ST1_red-square.png"/>
    <s v="HT3_blue-triangle.png"/>
    <s v="ST2_blue-square.png"/>
    <m/>
    <m/>
  </r>
  <r>
    <s v="L04"/>
    <x v="0"/>
    <s v="CR70"/>
    <s v="L04_CR70_S35"/>
    <x v="4"/>
    <s v="HT2"/>
    <s v="Sam"/>
    <s v="B"/>
    <x v="5"/>
    <s v="HT1"/>
    <s v="Casey"/>
    <s v="E"/>
    <x v="2"/>
    <x v="1"/>
    <x v="1"/>
    <s v="ST3"/>
    <x v="1"/>
    <s v="ST1"/>
    <x v="5"/>
    <s v="HT3"/>
    <x v="4"/>
    <s v="ST2"/>
    <x v="18"/>
    <s v="BE"/>
    <s v="BE"/>
    <x v="1"/>
    <s v="Casey is swimming towards Sam"/>
    <s v="and a goose is swimming nearby"/>
    <x v="2"/>
    <x v="0"/>
    <s v="triangle"/>
    <s v="they're standing in a red triangle"/>
    <s v="and it is a beautiful sunny day"/>
    <s v="S35_Casey_Sam"/>
    <s v="they_red_triangle"/>
    <s v="S35_end"/>
    <x v="0"/>
    <x v="1"/>
    <x v="0"/>
    <x v="1"/>
    <x v="0"/>
    <s v="square"/>
    <x v="0"/>
    <s v="triangle"/>
    <x v="0"/>
    <s v="square"/>
    <x v="0"/>
    <s v="triangle"/>
    <s v="HT2_red-triangle.png"/>
    <s v="HT1_red-square.png"/>
    <s v="ST3_yellow-square.png"/>
    <s v="ST1_yellow-triangle.png"/>
    <s v="HT3_green-square.png"/>
    <s v="ST2_green-triangle.png"/>
    <m/>
    <m/>
  </r>
  <r>
    <s v="L04"/>
    <x v="0"/>
    <s v="CR71"/>
    <s v="L04_CR71_S32"/>
    <x v="4"/>
    <s v="HT2"/>
    <s v="Sam"/>
    <s v="B"/>
    <x v="5"/>
    <s v="HT1"/>
    <s v="Casey"/>
    <s v="E"/>
    <x v="2"/>
    <x v="1"/>
    <x v="1"/>
    <s v="ST3"/>
    <x v="1"/>
    <s v="ST1"/>
    <x v="5"/>
    <s v="HT3"/>
    <x v="4"/>
    <s v="ST2"/>
    <x v="20"/>
    <s v="BE"/>
    <s v="BE"/>
    <x v="0"/>
    <s v="Sam is cheering on Casey"/>
    <s v="as the wind is blowing some leaves"/>
    <x v="2"/>
    <x v="3"/>
    <s v="square"/>
    <s v="they're standing in a blue square"/>
    <s v="and it looks like a race is about to start"/>
    <s v="S32_Sam_Casey"/>
    <s v="they_blue_square"/>
    <s v="S32_end"/>
    <x v="3"/>
    <x v="0"/>
    <x v="3"/>
    <x v="0"/>
    <x v="3"/>
    <s v="triangle"/>
    <x v="3"/>
    <s v="square"/>
    <x v="3"/>
    <s v="triangle"/>
    <x v="3"/>
    <s v="square"/>
    <s v="HT2_blue-square.png"/>
    <s v="HT1_blue-triangle.png"/>
    <s v="ST3_green-triangle.png"/>
    <s v="ST1_green-square.png"/>
    <s v="HT3_yellow-triangle.png"/>
    <s v="ST2_yellow-square.png"/>
    <m/>
    <m/>
  </r>
  <r>
    <s v="L04"/>
    <x v="0"/>
    <s v="CR72"/>
    <s v="L04_CR72_S32"/>
    <x v="4"/>
    <s v="HT2"/>
    <s v="Sam"/>
    <s v="B"/>
    <x v="5"/>
    <s v="HT1"/>
    <s v="Casey"/>
    <s v="E"/>
    <x v="2"/>
    <x v="1"/>
    <x v="1"/>
    <s v="ST3"/>
    <x v="1"/>
    <s v="ST1"/>
    <x v="5"/>
    <s v="HT3"/>
    <x v="4"/>
    <s v="ST2"/>
    <x v="20"/>
    <s v="BE"/>
    <s v="BE"/>
    <x v="1"/>
    <s v="Casey is cheering on Sam"/>
    <s v="as the wind is blowing some leaves"/>
    <x v="2"/>
    <x v="2"/>
    <s v="triangle"/>
    <s v="they're standing in a green triangle"/>
    <s v="and it looks like a race is about to start"/>
    <s v="S32_Casey_Sam"/>
    <s v="they_green_triangle"/>
    <s v="S32_end"/>
    <x v="2"/>
    <x v="1"/>
    <x v="2"/>
    <x v="1"/>
    <x v="2"/>
    <s v="square"/>
    <x v="2"/>
    <s v="triangle"/>
    <x v="2"/>
    <s v="square"/>
    <x v="2"/>
    <s v="triangle"/>
    <s v="HT2_green-triangle.png"/>
    <s v="HT1_green-square.png"/>
    <s v="ST3_blue-square.png"/>
    <s v="ST1_blue-triangle.png"/>
    <s v="HT3_red-square.png"/>
    <s v="ST2_red-triangle.png"/>
    <m/>
    <m/>
  </r>
  <r>
    <s v="L04"/>
    <x v="0"/>
    <s v="CR73"/>
    <s v="L04_CR73_S06"/>
    <x v="5"/>
    <s v="ST2"/>
    <s v="Jordan"/>
    <s v="C"/>
    <x v="4"/>
    <s v="HT3"/>
    <s v="Taylor"/>
    <s v="D"/>
    <x v="2"/>
    <x v="0"/>
    <x v="1"/>
    <s v="ST3"/>
    <x v="1"/>
    <s v="ST1"/>
    <x v="4"/>
    <s v="HT1"/>
    <x v="5"/>
    <s v="HT2"/>
    <x v="16"/>
    <s v="CD"/>
    <s v="CD"/>
    <x v="0"/>
    <s v="Jordan is bringing some mail to Taylor"/>
    <s v="as a violent storm is beginning"/>
    <x v="2"/>
    <x v="0"/>
    <s v="square"/>
    <s v="they're standing in a red square"/>
    <s v="and it looks like a bad day to go outside"/>
    <s v="S06_Jordan_Taylor"/>
    <s v="they_red_square"/>
    <s v="S06_end"/>
    <x v="0"/>
    <x v="0"/>
    <x v="0"/>
    <x v="0"/>
    <x v="0"/>
    <s v="triangle"/>
    <x v="0"/>
    <s v="square"/>
    <x v="0"/>
    <s v="triangle"/>
    <x v="0"/>
    <s v="square"/>
    <s v="ST2_red-square.png"/>
    <s v="HT3_red-triangle.png"/>
    <s v="ST3_yellow-triangle.png"/>
    <s v="ST1_yellow-square.png"/>
    <s v="HT1_green-triangle.png"/>
    <s v="HT2_green-square.png"/>
    <m/>
    <m/>
  </r>
  <r>
    <s v="L04"/>
    <x v="0"/>
    <s v="CR74"/>
    <s v="L04_CR74_S10"/>
    <x v="5"/>
    <s v="ST2"/>
    <s v="Jordan"/>
    <s v="C"/>
    <x v="4"/>
    <s v="HT3"/>
    <s v="Taylor"/>
    <s v="D"/>
    <x v="2"/>
    <x v="0"/>
    <x v="1"/>
    <s v="ST3"/>
    <x v="1"/>
    <s v="ST1"/>
    <x v="4"/>
    <s v="HT1"/>
    <x v="5"/>
    <s v="HT2"/>
    <x v="15"/>
    <s v="CD"/>
    <s v="CD"/>
    <x v="1"/>
    <s v="Taylor is floating over to Jordan"/>
    <s v="while an airplane is flying overhead"/>
    <x v="2"/>
    <x v="1"/>
    <s v="triangle"/>
    <s v="they're standing in a yellow triangle"/>
    <s v="and it looks like everyone needs more sunscreen"/>
    <s v="S10_Taylor_Jordan"/>
    <s v="they_yellow_triangle"/>
    <s v="S10_end"/>
    <x v="1"/>
    <x v="1"/>
    <x v="1"/>
    <x v="1"/>
    <x v="1"/>
    <s v="square"/>
    <x v="1"/>
    <s v="triangle"/>
    <x v="1"/>
    <s v="square"/>
    <x v="1"/>
    <s v="triangle"/>
    <s v="ST2_yellow-triangle.png"/>
    <s v="HT3_yellow-square.png"/>
    <s v="ST3_red-square.png"/>
    <s v="ST1_red-triangle.png"/>
    <s v="HT1_blue-square.png"/>
    <s v="HT2_blue-triangle.png"/>
    <m/>
    <m/>
  </r>
  <r>
    <s v="L04"/>
    <x v="0"/>
    <s v="CR75"/>
    <s v="L04_CR75_S07"/>
    <x v="5"/>
    <s v="ST2"/>
    <s v="Jordan"/>
    <s v="C"/>
    <x v="4"/>
    <s v="HT3"/>
    <s v="Taylor"/>
    <s v="D"/>
    <x v="2"/>
    <x v="0"/>
    <x v="1"/>
    <s v="ST3"/>
    <x v="1"/>
    <s v="ST1"/>
    <x v="4"/>
    <s v="HT1"/>
    <x v="5"/>
    <s v="HT2"/>
    <x v="17"/>
    <s v="CD"/>
    <s v="CD"/>
    <x v="0"/>
    <s v="Jordan is doing a dance for Taylor"/>
    <s v="while the music is blasting out of a record player"/>
    <x v="2"/>
    <x v="2"/>
    <s v="square"/>
    <s v="they're standing in a green square"/>
    <s v="and the chandelier is shaking from all the noise"/>
    <s v="S07_Jordan_Taylor"/>
    <s v="they_green_square"/>
    <s v="S07_end"/>
    <x v="2"/>
    <x v="0"/>
    <x v="2"/>
    <x v="0"/>
    <x v="2"/>
    <s v="triangle"/>
    <x v="2"/>
    <s v="square"/>
    <x v="2"/>
    <s v="triangle"/>
    <x v="2"/>
    <s v="square"/>
    <s v="ST2_green-square.png"/>
    <s v="HT3_green-triangle.png"/>
    <s v="ST3_blue-triangle.png"/>
    <s v="ST1_blue-square.png"/>
    <s v="HT1_red-triangle.png"/>
    <s v="HT2_red-square.png"/>
    <m/>
    <m/>
  </r>
  <r>
    <s v="L04"/>
    <x v="0"/>
    <s v="CR76"/>
    <s v="L04_CR76_S07"/>
    <x v="5"/>
    <s v="ST2"/>
    <s v="Jordan"/>
    <s v="C"/>
    <x v="4"/>
    <s v="HT3"/>
    <s v="Taylor"/>
    <s v="D"/>
    <x v="2"/>
    <x v="0"/>
    <x v="1"/>
    <s v="ST3"/>
    <x v="1"/>
    <s v="ST1"/>
    <x v="4"/>
    <s v="HT1"/>
    <x v="5"/>
    <s v="HT2"/>
    <x v="17"/>
    <s v="CD"/>
    <s v="CD"/>
    <x v="1"/>
    <s v="Taylor is doing a dance for Jordan"/>
    <s v="while the music is blasting out of a record player"/>
    <x v="2"/>
    <x v="3"/>
    <s v="triangle"/>
    <s v="they're standing in a blue triangle"/>
    <s v="and the chandelier is shaking from all the noise"/>
    <s v="S07_Taylor_Jordan"/>
    <s v="they_blue_triangle"/>
    <s v="S07_end"/>
    <x v="3"/>
    <x v="1"/>
    <x v="3"/>
    <x v="1"/>
    <x v="3"/>
    <s v="square"/>
    <x v="3"/>
    <s v="triangle"/>
    <x v="3"/>
    <s v="square"/>
    <x v="3"/>
    <s v="triangle"/>
    <s v="ST2_blue-triangle.png"/>
    <s v="HT3_blue-square.png"/>
    <s v="ST3_green-square.png"/>
    <s v="ST1_green-triangle.png"/>
    <s v="HT1_yellow-square.png"/>
    <s v="HT2_yellow-triangle.png"/>
    <m/>
    <m/>
  </r>
  <r>
    <s v="L04"/>
    <x v="0"/>
    <s v="CR77"/>
    <s v="L04_CR77_S38"/>
    <x v="5"/>
    <s v="ST2"/>
    <s v="Jordan"/>
    <s v="C"/>
    <x v="5"/>
    <s v="HT1"/>
    <s v="Casey"/>
    <s v="E"/>
    <x v="2"/>
    <x v="0"/>
    <x v="1"/>
    <s v="ST3"/>
    <x v="1"/>
    <s v="ST1"/>
    <x v="5"/>
    <s v="HT3"/>
    <x v="5"/>
    <s v="HT2"/>
    <x v="52"/>
    <s v="CE"/>
    <s v="CE"/>
    <x v="0"/>
    <s v="Jordan is exercising with Casey"/>
    <s v="and the time is going by really fast"/>
    <x v="2"/>
    <x v="1"/>
    <s v="square"/>
    <s v="they're standing in a yellow square"/>
    <s v="but the gym is about to close"/>
    <s v="S38_Jordan_Casey"/>
    <s v="they_yellow_square"/>
    <s v="S38_end"/>
    <x v="1"/>
    <x v="0"/>
    <x v="1"/>
    <x v="0"/>
    <x v="1"/>
    <s v="triangle"/>
    <x v="1"/>
    <s v="square"/>
    <x v="1"/>
    <s v="triangle"/>
    <x v="1"/>
    <s v="square"/>
    <s v="ST2_yellow-square.png"/>
    <s v="HT1_yellow-triangle.png"/>
    <s v="ST3_red-triangle.png"/>
    <s v="ST1_red-square.png"/>
    <s v="HT3_blue-triangle.png"/>
    <s v="HT2_blue-square.png"/>
    <m/>
    <m/>
  </r>
  <r>
    <s v="L04"/>
    <x v="0"/>
    <s v="CR78"/>
    <s v="L04_CR78_S38"/>
    <x v="5"/>
    <s v="ST2"/>
    <s v="Jordan"/>
    <s v="C"/>
    <x v="5"/>
    <s v="HT1"/>
    <s v="Casey"/>
    <s v="E"/>
    <x v="2"/>
    <x v="0"/>
    <x v="1"/>
    <s v="ST3"/>
    <x v="1"/>
    <s v="ST1"/>
    <x v="5"/>
    <s v="HT3"/>
    <x v="5"/>
    <s v="HT2"/>
    <x v="52"/>
    <s v="CE"/>
    <s v="CE"/>
    <x v="1"/>
    <s v="Casey is exercising with Jordan"/>
    <s v="and the time is going by really fast"/>
    <x v="2"/>
    <x v="0"/>
    <s v="triangle"/>
    <s v="they're standing in a red triangle"/>
    <s v="but the gym is about to close"/>
    <s v="S38_Casey_Jordan"/>
    <s v="they_red_triangle"/>
    <s v="S38_end"/>
    <x v="0"/>
    <x v="1"/>
    <x v="0"/>
    <x v="1"/>
    <x v="0"/>
    <s v="square"/>
    <x v="0"/>
    <s v="triangle"/>
    <x v="0"/>
    <s v="square"/>
    <x v="0"/>
    <s v="triangle"/>
    <s v="ST2_red-triangle.png"/>
    <s v="HT1_red-square.png"/>
    <s v="ST3_yellow-square.png"/>
    <s v="ST1_yellow-triangle.png"/>
    <s v="HT3_green-square.png"/>
    <s v="HT2_green-triangle.png"/>
    <m/>
    <m/>
  </r>
  <r>
    <s v="L04"/>
    <x v="0"/>
    <s v="CR79"/>
    <s v="L04_CR79_S39"/>
    <x v="5"/>
    <s v="ST2"/>
    <s v="Jordan"/>
    <s v="C"/>
    <x v="5"/>
    <s v="HT1"/>
    <s v="Casey"/>
    <s v="E"/>
    <x v="2"/>
    <x v="0"/>
    <x v="1"/>
    <s v="ST3"/>
    <x v="1"/>
    <s v="ST1"/>
    <x v="5"/>
    <s v="HT3"/>
    <x v="5"/>
    <s v="HT2"/>
    <x v="53"/>
    <s v="CE"/>
    <s v="CE"/>
    <x v="0"/>
    <s v="Jordan is taking a selfie with Casey"/>
    <s v="and the room is kind of dark"/>
    <x v="2"/>
    <x v="3"/>
    <s v="square"/>
    <s v="they're standing in a blue square"/>
    <s v="but the picture is coming out ok"/>
    <s v="S39_Jordan_Casey"/>
    <s v="they_blue_square"/>
    <s v="S39_end"/>
    <x v="3"/>
    <x v="0"/>
    <x v="3"/>
    <x v="0"/>
    <x v="3"/>
    <s v="triangle"/>
    <x v="3"/>
    <s v="square"/>
    <x v="3"/>
    <s v="triangle"/>
    <x v="3"/>
    <s v="square"/>
    <s v="ST2_blue-square.png"/>
    <s v="HT1_blue-triangle.png"/>
    <s v="ST3_green-triangle.png"/>
    <s v="ST1_green-square.png"/>
    <s v="HT3_yellow-triangle.png"/>
    <s v="HT2_yellow-square.png"/>
    <m/>
    <m/>
  </r>
  <r>
    <s v="L04"/>
    <x v="0"/>
    <s v="CR80"/>
    <s v="L04_CR80_S40"/>
    <x v="5"/>
    <s v="ST2"/>
    <s v="Jordan"/>
    <s v="C"/>
    <x v="5"/>
    <s v="HT1"/>
    <s v="Casey"/>
    <s v="E"/>
    <x v="2"/>
    <x v="0"/>
    <x v="1"/>
    <s v="ST3"/>
    <x v="1"/>
    <s v="ST1"/>
    <x v="5"/>
    <s v="HT3"/>
    <x v="5"/>
    <s v="HT2"/>
    <x v="32"/>
    <s v="CE"/>
    <s v="CE"/>
    <x v="1"/>
    <s v="Casey is bringing a coffee to Jordan"/>
    <s v="since it's very early in the morning"/>
    <x v="2"/>
    <x v="2"/>
    <s v="triangle"/>
    <s v="they're standing in a green triangle"/>
    <s v="and it looks like it's almost 6am"/>
    <s v="S40_Casey_Jordan"/>
    <s v="they_green_triangle"/>
    <s v="S40_end"/>
    <x v="2"/>
    <x v="1"/>
    <x v="2"/>
    <x v="1"/>
    <x v="2"/>
    <s v="square"/>
    <x v="2"/>
    <s v="triangle"/>
    <x v="2"/>
    <s v="square"/>
    <x v="2"/>
    <s v="triangle"/>
    <s v="ST2_green-triangle.png"/>
    <s v="HT1_green-square.png"/>
    <s v="ST3_blue-square.png"/>
    <s v="ST1_blue-triangle.png"/>
    <s v="HT3_red-square.png"/>
    <s v="HT2_red-triangle.png"/>
    <m/>
    <m/>
  </r>
  <r>
    <s v="L04"/>
    <x v="0"/>
    <s v="CR81"/>
    <s v="L04_CR81_S46"/>
    <x v="4"/>
    <s v="HT2"/>
    <s v="Sam"/>
    <s v="B"/>
    <x v="0"/>
    <s v="ST3"/>
    <s v="Jaime"/>
    <s v="F"/>
    <x v="2"/>
    <x v="0"/>
    <x v="2"/>
    <s v="HT3"/>
    <x v="2"/>
    <s v="HT1"/>
    <x v="0"/>
    <s v="ST1"/>
    <x v="4"/>
    <s v="ST2"/>
    <x v="21"/>
    <s v="BF"/>
    <s v="BF"/>
    <x v="0"/>
    <s v="Sam is giving flowers to Jaime"/>
    <s v="after the show is over"/>
    <x v="2"/>
    <x v="0"/>
    <s v="square"/>
    <s v="they're standing in a red square"/>
    <s v="and all the performers were talented"/>
    <s v="S46_Sam_Jaime"/>
    <s v="they_red_square"/>
    <s v="S46_end"/>
    <x v="0"/>
    <x v="0"/>
    <x v="0"/>
    <x v="0"/>
    <x v="0"/>
    <s v="triangle"/>
    <x v="0"/>
    <s v="square"/>
    <x v="0"/>
    <s v="triangle"/>
    <x v="0"/>
    <s v="square"/>
    <s v="HT2_red-square.png"/>
    <s v="ST3_red-triangle.png"/>
    <s v="HT3_yellow-triangle.png"/>
    <s v="HT1_yellow-square.png"/>
    <s v="ST1_green-triangle.png"/>
    <s v="ST2_green-square.png"/>
    <m/>
    <m/>
  </r>
  <r>
    <s v="L04"/>
    <x v="0"/>
    <s v="CR82"/>
    <s v="L04_CR82_S46"/>
    <x v="4"/>
    <s v="HT2"/>
    <s v="Sam"/>
    <s v="B"/>
    <x v="0"/>
    <s v="ST3"/>
    <s v="Jaime"/>
    <s v="F"/>
    <x v="2"/>
    <x v="0"/>
    <x v="2"/>
    <s v="HT3"/>
    <x v="2"/>
    <s v="HT1"/>
    <x v="0"/>
    <s v="ST1"/>
    <x v="4"/>
    <s v="ST2"/>
    <x v="21"/>
    <s v="BF"/>
    <s v="BF"/>
    <x v="1"/>
    <s v="Jaime is giving flowers to Sam"/>
    <s v="after the show is over"/>
    <x v="2"/>
    <x v="1"/>
    <s v="triangle"/>
    <s v="they're standing in a yellow triangle"/>
    <s v="and all the performers were talented"/>
    <s v="S46_Jaime_Sam"/>
    <s v="they_yellow_triangle"/>
    <s v="S46_end"/>
    <x v="1"/>
    <x v="1"/>
    <x v="1"/>
    <x v="1"/>
    <x v="1"/>
    <s v="square"/>
    <x v="1"/>
    <s v="triangle"/>
    <x v="1"/>
    <s v="square"/>
    <x v="1"/>
    <s v="triangle"/>
    <s v="HT2_yellow-triangle.png"/>
    <s v="ST3_yellow-square.png"/>
    <s v="HT3_red-square.png"/>
    <s v="HT1_red-triangle.png"/>
    <s v="ST1_blue-square.png"/>
    <s v="ST2_blue-triangle.png"/>
    <m/>
    <m/>
  </r>
  <r>
    <s v="L04"/>
    <x v="0"/>
    <s v="CR83"/>
    <s v="L04_CR83_S50"/>
    <x v="4"/>
    <s v="HT2"/>
    <s v="Sam"/>
    <s v="B"/>
    <x v="0"/>
    <s v="ST3"/>
    <s v="Jaime"/>
    <s v="F"/>
    <x v="2"/>
    <x v="0"/>
    <x v="2"/>
    <s v="HT3"/>
    <x v="2"/>
    <s v="HT1"/>
    <x v="0"/>
    <s v="ST1"/>
    <x v="4"/>
    <s v="ST2"/>
    <x v="22"/>
    <s v="BF"/>
    <s v="BF"/>
    <x v="0"/>
    <s v="Sam is throwing the ball to Jaime"/>
    <s v="while the dog is getting excited"/>
    <x v="2"/>
    <x v="2"/>
    <s v="square"/>
    <s v="they're standing in a green square"/>
    <s v="and the dog caught the ball instead"/>
    <s v="S50_Sam_Jaime"/>
    <s v="they_green_square"/>
    <s v="S50_end"/>
    <x v="2"/>
    <x v="0"/>
    <x v="2"/>
    <x v="0"/>
    <x v="2"/>
    <s v="triangle"/>
    <x v="2"/>
    <s v="square"/>
    <x v="2"/>
    <s v="triangle"/>
    <x v="2"/>
    <s v="square"/>
    <s v="HT2_green-square.png"/>
    <s v="ST3_green-triangle.png"/>
    <s v="HT3_blue-triangle.png"/>
    <s v="HT1_blue-square.png"/>
    <s v="ST1_red-triangle.png"/>
    <s v="ST2_red-square.png"/>
    <m/>
    <m/>
  </r>
  <r>
    <s v="L04"/>
    <x v="0"/>
    <s v="CR84"/>
    <s v="L04_CR84_S47"/>
    <x v="4"/>
    <s v="HT2"/>
    <s v="Sam"/>
    <s v="B"/>
    <x v="0"/>
    <s v="ST3"/>
    <s v="Jaime"/>
    <s v="F"/>
    <x v="2"/>
    <x v="0"/>
    <x v="2"/>
    <s v="HT3"/>
    <x v="2"/>
    <s v="HT1"/>
    <x v="0"/>
    <s v="ST1"/>
    <x v="4"/>
    <s v="ST2"/>
    <x v="23"/>
    <s v="BF"/>
    <s v="BF"/>
    <x v="1"/>
    <s v="Jaime is driving away from Sam"/>
    <s v="while the sun is starting to set"/>
    <x v="2"/>
    <x v="3"/>
    <s v="triangle"/>
    <s v="they're standing in a blue triangle"/>
    <s v="and it looks like it's a long drive home"/>
    <s v="S47_Jaime_Sam"/>
    <s v="they_blue_triangle"/>
    <s v="S47_end"/>
    <x v="3"/>
    <x v="1"/>
    <x v="3"/>
    <x v="1"/>
    <x v="3"/>
    <s v="square"/>
    <x v="3"/>
    <s v="triangle"/>
    <x v="3"/>
    <s v="square"/>
    <x v="3"/>
    <s v="triangle"/>
    <s v="HT2_blue-triangle.png"/>
    <s v="ST3_blue-square.png"/>
    <s v="HT3_green-square.png"/>
    <s v="HT1_green-triangle.png"/>
    <s v="ST1_yellow-square.png"/>
    <s v="ST2_yellow-triangle.png"/>
    <m/>
    <m/>
  </r>
  <r>
    <s v="L04"/>
    <x v="0"/>
    <s v="CR85"/>
    <s v="L04_CR85_S01"/>
    <x v="4"/>
    <s v="HT2"/>
    <s v="Sam"/>
    <s v="B"/>
    <x v="1"/>
    <s v="ST1"/>
    <s v="Alex"/>
    <s v="A"/>
    <x v="2"/>
    <x v="0"/>
    <x v="2"/>
    <s v="HT3"/>
    <x v="2"/>
    <s v="HT1"/>
    <x v="1"/>
    <s v="ST3"/>
    <x v="4"/>
    <s v="ST2"/>
    <x v="6"/>
    <s v="BA"/>
    <s v="AB"/>
    <x v="0"/>
    <s v="Alex is painting a portrait of Sam"/>
    <s v="and some paint is spilling on the floor"/>
    <x v="2"/>
    <x v="1"/>
    <s v="square"/>
    <s v="they're standing in a yellow square"/>
    <s v="and the painting looks amazing"/>
    <s v="S01_Sam_Alex"/>
    <s v="they_yellow_square"/>
    <s v="S01_end"/>
    <x v="1"/>
    <x v="0"/>
    <x v="1"/>
    <x v="0"/>
    <x v="1"/>
    <s v="triangle"/>
    <x v="1"/>
    <s v="square"/>
    <x v="1"/>
    <s v="triangle"/>
    <x v="1"/>
    <s v="square"/>
    <s v="HT2_yellow-square.png"/>
    <s v="ST1_yellow-triangle.png"/>
    <s v="HT3_red-triangle.png"/>
    <s v="HT1_red-square.png"/>
    <s v="ST3_blue-triangle.png"/>
    <s v="ST2_blue-square.png"/>
    <m/>
    <m/>
  </r>
  <r>
    <s v="L04"/>
    <x v="0"/>
    <s v="CR86"/>
    <s v="L04_CR86_S05"/>
    <x v="4"/>
    <s v="HT2"/>
    <s v="Sam"/>
    <s v="B"/>
    <x v="1"/>
    <s v="ST1"/>
    <s v="Alex"/>
    <s v="A"/>
    <x v="2"/>
    <x v="0"/>
    <x v="2"/>
    <s v="HT3"/>
    <x v="2"/>
    <s v="HT1"/>
    <x v="1"/>
    <s v="ST3"/>
    <x v="4"/>
    <s v="ST2"/>
    <x v="7"/>
    <s v="BA"/>
    <s v="AB"/>
    <x v="1"/>
    <s v="Sam is picking up Alex from school"/>
    <s v="as the bell is ringing"/>
    <x v="2"/>
    <x v="0"/>
    <s v="triangle"/>
    <s v="they're standing in a red triangle"/>
    <s v="and the bell is very loud"/>
    <s v="S05_Alex_Sam"/>
    <s v="they_red_triangle"/>
    <s v="S05_end"/>
    <x v="0"/>
    <x v="1"/>
    <x v="0"/>
    <x v="1"/>
    <x v="0"/>
    <s v="square"/>
    <x v="0"/>
    <s v="triangle"/>
    <x v="0"/>
    <s v="square"/>
    <x v="0"/>
    <s v="triangle"/>
    <s v="HT2_red-triangle.png"/>
    <s v="ST1_red-square.png"/>
    <s v="HT3_yellow-square.png"/>
    <s v="HT1_yellow-triangle.png"/>
    <s v="ST3_green-square.png"/>
    <s v="ST2_green-triangle.png"/>
    <m/>
    <m/>
  </r>
  <r>
    <s v="L04"/>
    <x v="0"/>
    <s v="CR87"/>
    <s v="L04_CR87_S02"/>
    <x v="4"/>
    <s v="HT2"/>
    <s v="Sam"/>
    <s v="B"/>
    <x v="1"/>
    <s v="ST1"/>
    <s v="Alex"/>
    <s v="A"/>
    <x v="2"/>
    <x v="0"/>
    <x v="2"/>
    <s v="HT3"/>
    <x v="2"/>
    <s v="HT1"/>
    <x v="1"/>
    <s v="ST3"/>
    <x v="4"/>
    <s v="ST2"/>
    <x v="8"/>
    <s v="BA"/>
    <s v="AB"/>
    <x v="0"/>
    <s v="Alex is playing the cello for Sam"/>
    <s v="as the telephone is ringing"/>
    <x v="2"/>
    <x v="3"/>
    <s v="square"/>
    <s v="they're standing in a blue square"/>
    <s v="but it doesn't look like anyone is going to answer the phone"/>
    <s v="S02_Sam_Alex"/>
    <s v="they_blue_square"/>
    <s v="S02_end"/>
    <x v="3"/>
    <x v="0"/>
    <x v="3"/>
    <x v="0"/>
    <x v="3"/>
    <s v="triangle"/>
    <x v="3"/>
    <s v="square"/>
    <x v="3"/>
    <s v="triangle"/>
    <x v="3"/>
    <s v="square"/>
    <s v="HT2_blue-square.png"/>
    <s v="ST1_blue-triangle.png"/>
    <s v="HT3_green-triangle.png"/>
    <s v="HT1_green-square.png"/>
    <s v="ST3_yellow-triangle.png"/>
    <s v="ST2_yellow-square.png"/>
    <m/>
    <m/>
  </r>
  <r>
    <s v="L04"/>
    <x v="0"/>
    <s v="CR88"/>
    <s v="L04_CR88_S02"/>
    <x v="4"/>
    <s v="HT2"/>
    <s v="Sam"/>
    <s v="B"/>
    <x v="1"/>
    <s v="ST1"/>
    <s v="Alex"/>
    <s v="A"/>
    <x v="2"/>
    <x v="0"/>
    <x v="2"/>
    <s v="HT3"/>
    <x v="2"/>
    <s v="HT1"/>
    <x v="1"/>
    <s v="ST3"/>
    <x v="4"/>
    <s v="ST2"/>
    <x v="8"/>
    <s v="BA"/>
    <s v="AB"/>
    <x v="1"/>
    <s v="Sam is playing the cello for Alex"/>
    <s v="as the telephone is ringing"/>
    <x v="2"/>
    <x v="2"/>
    <s v="triangle"/>
    <s v="they're standing in a green triangle"/>
    <s v="but it doesn't look like anyone is going to answer the phone"/>
    <s v="S02_Alex_Sam"/>
    <s v="they_green_triangle"/>
    <s v="S02_end"/>
    <x v="2"/>
    <x v="1"/>
    <x v="2"/>
    <x v="1"/>
    <x v="2"/>
    <s v="square"/>
    <x v="2"/>
    <s v="triangle"/>
    <x v="2"/>
    <s v="square"/>
    <x v="2"/>
    <s v="triangle"/>
    <s v="HT2_green-triangle.png"/>
    <s v="ST1_green-square.png"/>
    <s v="HT3_blue-square.png"/>
    <s v="HT1_blue-triangle.png"/>
    <s v="ST3_red-square.png"/>
    <s v="ST2_red-triangle.png"/>
    <m/>
    <m/>
  </r>
  <r>
    <s v="L04"/>
    <x v="0"/>
    <s v="CR89"/>
    <s v="L04_CR89_S41"/>
    <x v="5"/>
    <s v="ST2"/>
    <s v="Jordan"/>
    <s v="C"/>
    <x v="0"/>
    <s v="ST3"/>
    <s v="Jaime"/>
    <s v="F"/>
    <x v="2"/>
    <x v="1"/>
    <x v="2"/>
    <s v="HT3"/>
    <x v="2"/>
    <s v="HT1"/>
    <x v="0"/>
    <s v="ST1"/>
    <x v="5"/>
    <s v="HT2"/>
    <x v="35"/>
    <s v="CF"/>
    <s v="CF"/>
    <x v="0"/>
    <s v="Jordan is reading to Jaime"/>
    <s v="and the story is almost over"/>
    <x v="2"/>
    <x v="0"/>
    <s v="square"/>
    <s v="they're standing in a red square"/>
    <s v="and it sounds like the story is a new favorite"/>
    <s v="S41_Jordan_Jaime"/>
    <s v="they_red_square"/>
    <s v="S41_end"/>
    <x v="0"/>
    <x v="0"/>
    <x v="0"/>
    <x v="0"/>
    <x v="0"/>
    <s v="triangle"/>
    <x v="0"/>
    <s v="square"/>
    <x v="0"/>
    <s v="triangle"/>
    <x v="0"/>
    <s v="square"/>
    <s v="ST2_red-square.png"/>
    <s v="ST3_red-triangle.png"/>
    <s v="HT3_yellow-triangle.png"/>
    <s v="HT1_yellow-square.png"/>
    <s v="ST1_green-triangle.png"/>
    <s v="HT2_green-square.png"/>
    <m/>
    <m/>
  </r>
  <r>
    <s v="L04"/>
    <x v="0"/>
    <s v="CR90"/>
    <s v="L04_CR90_S45"/>
    <x v="5"/>
    <s v="ST2"/>
    <s v="Jordan"/>
    <s v="C"/>
    <x v="0"/>
    <s v="ST3"/>
    <s v="Jaime"/>
    <s v="F"/>
    <x v="2"/>
    <x v="1"/>
    <x v="2"/>
    <s v="HT3"/>
    <x v="2"/>
    <s v="HT1"/>
    <x v="0"/>
    <s v="ST1"/>
    <x v="5"/>
    <s v="HT2"/>
    <x v="37"/>
    <s v="CF"/>
    <s v="CF"/>
    <x v="1"/>
    <s v="Jaime is explaining the game to Jordan"/>
    <s v="since it's kind of complicated"/>
    <x v="2"/>
    <x v="1"/>
    <s v="triangle"/>
    <s v="they're standing in a yellow triangle"/>
    <s v="and it looks like the game will be fun"/>
    <s v="S45_Jaime_Jordan"/>
    <s v="they_yellow_triangle"/>
    <s v="S45_end"/>
    <x v="1"/>
    <x v="1"/>
    <x v="1"/>
    <x v="1"/>
    <x v="1"/>
    <s v="square"/>
    <x v="1"/>
    <s v="triangle"/>
    <x v="1"/>
    <s v="square"/>
    <x v="1"/>
    <s v="triangle"/>
    <s v="ST2_yellow-triangle.png"/>
    <s v="ST3_yellow-square.png"/>
    <s v="HT3_red-square.png"/>
    <s v="HT1_red-triangle.png"/>
    <s v="ST1_blue-square.png"/>
    <s v="HT2_blue-triangle.png"/>
    <m/>
    <m/>
  </r>
  <r>
    <s v="L04"/>
    <x v="0"/>
    <s v="CR91"/>
    <s v="L04_CR91_S42"/>
    <x v="5"/>
    <s v="ST2"/>
    <s v="Jordan"/>
    <s v="C"/>
    <x v="0"/>
    <s v="ST3"/>
    <s v="Jaime"/>
    <s v="F"/>
    <x v="2"/>
    <x v="1"/>
    <x v="2"/>
    <s v="HT3"/>
    <x v="2"/>
    <s v="HT1"/>
    <x v="0"/>
    <s v="ST1"/>
    <x v="5"/>
    <s v="HT2"/>
    <x v="36"/>
    <s v="CF"/>
    <s v="CF"/>
    <x v="0"/>
    <s v="Jordan is sending a text to Jaime"/>
    <s v="as the battery is about to die"/>
    <x v="2"/>
    <x v="2"/>
    <s v="square"/>
    <s v="they're standing in a green square"/>
    <s v="but it looks like the text still sent"/>
    <s v="S42_Jordan_Jaime"/>
    <s v="they_green_square"/>
    <s v="S42_end"/>
    <x v="2"/>
    <x v="0"/>
    <x v="2"/>
    <x v="0"/>
    <x v="2"/>
    <s v="triangle"/>
    <x v="2"/>
    <s v="square"/>
    <x v="2"/>
    <s v="triangle"/>
    <x v="2"/>
    <s v="square"/>
    <s v="ST2_green-square.png"/>
    <s v="ST3_green-triangle.png"/>
    <s v="HT3_blue-triangle.png"/>
    <s v="HT1_blue-square.png"/>
    <s v="ST1_red-triangle.png"/>
    <s v="HT2_red-square.png"/>
    <m/>
    <m/>
  </r>
  <r>
    <s v="L04"/>
    <x v="0"/>
    <s v="CR92"/>
    <s v="L04_CR92_S42"/>
    <x v="5"/>
    <s v="ST2"/>
    <s v="Jordan"/>
    <s v="C"/>
    <x v="0"/>
    <s v="ST3"/>
    <s v="Jaime"/>
    <s v="F"/>
    <x v="2"/>
    <x v="1"/>
    <x v="2"/>
    <s v="HT3"/>
    <x v="2"/>
    <s v="HT1"/>
    <x v="0"/>
    <s v="ST1"/>
    <x v="5"/>
    <s v="HT2"/>
    <x v="36"/>
    <s v="CF"/>
    <s v="CF"/>
    <x v="1"/>
    <s v="Jaime is sending a text to Jordan"/>
    <s v="as the battery is about to die"/>
    <x v="2"/>
    <x v="3"/>
    <s v="triangle"/>
    <s v="they're standing in a blue triangle"/>
    <s v="but it looks like the text still sent"/>
    <s v="S42_Jaime_Jordan"/>
    <s v="they_blue_triangle"/>
    <s v="S42_end"/>
    <x v="3"/>
    <x v="1"/>
    <x v="3"/>
    <x v="1"/>
    <x v="3"/>
    <s v="square"/>
    <x v="3"/>
    <s v="triangle"/>
    <x v="3"/>
    <s v="square"/>
    <x v="3"/>
    <s v="triangle"/>
    <s v="ST2_blue-triangle.png"/>
    <s v="ST3_blue-square.png"/>
    <s v="HT3_green-square.png"/>
    <s v="HT1_green-triangle.png"/>
    <s v="ST1_yellow-square.png"/>
    <s v="HT2_yellow-triangle.png"/>
    <m/>
    <m/>
  </r>
  <r>
    <s v="L04"/>
    <x v="0"/>
    <s v="CR93"/>
    <s v="L04_CR93_S11"/>
    <x v="5"/>
    <s v="ST2"/>
    <s v="Jordan"/>
    <s v="C"/>
    <x v="1"/>
    <s v="ST1"/>
    <s v="Alex"/>
    <s v="A"/>
    <x v="2"/>
    <x v="1"/>
    <x v="2"/>
    <s v="HT3"/>
    <x v="2"/>
    <s v="HT1"/>
    <x v="1"/>
    <s v="ST3"/>
    <x v="5"/>
    <s v="HT2"/>
    <x v="1"/>
    <s v="CA"/>
    <s v="AC"/>
    <x v="0"/>
    <s v="Alex is singing to Jordan"/>
    <s v="and there's a big disco ball overhead"/>
    <x v="2"/>
    <x v="1"/>
    <s v="square"/>
    <s v="they're standing in a yellow square"/>
    <s v="and all the colored lights look fun"/>
    <s v="S11_Jordan_Alex"/>
    <s v="they_yellow_square"/>
    <s v="S11_end"/>
    <x v="1"/>
    <x v="0"/>
    <x v="1"/>
    <x v="0"/>
    <x v="1"/>
    <s v="triangle"/>
    <x v="1"/>
    <s v="square"/>
    <x v="1"/>
    <s v="triangle"/>
    <x v="1"/>
    <s v="square"/>
    <s v="ST2_yellow-square.png"/>
    <s v="ST1_yellow-triangle.png"/>
    <s v="HT3_red-triangle.png"/>
    <s v="HT1_red-square.png"/>
    <s v="ST3_blue-triangle.png"/>
    <s v="HT2_blue-square.png"/>
    <m/>
    <m/>
  </r>
  <r>
    <s v="L04"/>
    <x v="0"/>
    <s v="CR94"/>
    <s v="L04_CR94_S11"/>
    <x v="5"/>
    <s v="ST2"/>
    <s v="Jordan"/>
    <s v="C"/>
    <x v="1"/>
    <s v="ST1"/>
    <s v="Alex"/>
    <s v="A"/>
    <x v="2"/>
    <x v="1"/>
    <x v="2"/>
    <s v="HT3"/>
    <x v="2"/>
    <s v="HT1"/>
    <x v="1"/>
    <s v="ST3"/>
    <x v="5"/>
    <s v="HT2"/>
    <x v="1"/>
    <s v="CA"/>
    <s v="AC"/>
    <x v="1"/>
    <s v="Jordan is singing to Alex"/>
    <s v="and there's a big disco ball overhead"/>
    <x v="2"/>
    <x v="0"/>
    <s v="triangle"/>
    <s v="they're standing in a red triangle"/>
    <s v="and all the colored lights look fun"/>
    <s v="S11_Alex_Jordan"/>
    <s v="they_red_triangle"/>
    <s v="S11_end"/>
    <x v="0"/>
    <x v="1"/>
    <x v="0"/>
    <x v="1"/>
    <x v="0"/>
    <s v="square"/>
    <x v="0"/>
    <s v="triangle"/>
    <x v="0"/>
    <s v="square"/>
    <x v="0"/>
    <s v="triangle"/>
    <s v="ST2_red-triangle.png"/>
    <s v="ST1_red-square.png"/>
    <s v="HT3_yellow-square.png"/>
    <s v="HT1_yellow-triangle.png"/>
    <s v="ST3_green-square.png"/>
    <s v="HT2_green-triangle.png"/>
    <m/>
    <m/>
  </r>
  <r>
    <s v="L04"/>
    <x v="0"/>
    <s v="CR95"/>
    <s v="L04_CR95_S15"/>
    <x v="5"/>
    <s v="ST2"/>
    <s v="Jordan"/>
    <s v="C"/>
    <x v="1"/>
    <s v="ST1"/>
    <s v="Alex"/>
    <s v="A"/>
    <x v="2"/>
    <x v="1"/>
    <x v="2"/>
    <s v="HT3"/>
    <x v="2"/>
    <s v="HT1"/>
    <x v="1"/>
    <s v="ST3"/>
    <x v="5"/>
    <s v="HT2"/>
    <x v="0"/>
    <s v="CA"/>
    <s v="AC"/>
    <x v="0"/>
    <s v="Alex is looking at Jordan"/>
    <s v="as the train whistle is blowing loudly"/>
    <x v="2"/>
    <x v="3"/>
    <s v="square"/>
    <s v="they're standing in a blue square"/>
    <s v="but the whistle is too loud to hear anything"/>
    <s v="S15_Jordan_Alex"/>
    <s v="they_blue_square"/>
    <s v="S15_end"/>
    <x v="3"/>
    <x v="0"/>
    <x v="3"/>
    <x v="0"/>
    <x v="3"/>
    <s v="triangle"/>
    <x v="3"/>
    <s v="square"/>
    <x v="3"/>
    <s v="triangle"/>
    <x v="3"/>
    <s v="square"/>
    <s v="ST2_blue-square.png"/>
    <s v="ST1_blue-triangle.png"/>
    <s v="HT3_green-triangle.png"/>
    <s v="HT1_green-square.png"/>
    <s v="ST3_yellow-triangle.png"/>
    <s v="HT2_yellow-square.png"/>
    <m/>
    <m/>
  </r>
  <r>
    <s v="L04"/>
    <x v="0"/>
    <s v="CR96"/>
    <s v="L04_CR96_S12"/>
    <x v="5"/>
    <s v="ST2"/>
    <s v="Jordan"/>
    <s v="C"/>
    <x v="1"/>
    <s v="ST1"/>
    <s v="Alex"/>
    <s v="A"/>
    <x v="2"/>
    <x v="1"/>
    <x v="2"/>
    <s v="HT3"/>
    <x v="2"/>
    <s v="HT1"/>
    <x v="1"/>
    <s v="ST3"/>
    <x v="5"/>
    <s v="HT2"/>
    <x v="2"/>
    <s v="CA"/>
    <s v="AC"/>
    <x v="1"/>
    <s v="Jordan is showing a happy birthday sign to Alex"/>
    <s v="while some balloons are floating up to the ceiling "/>
    <x v="2"/>
    <x v="2"/>
    <s v="triangle"/>
    <s v="they're standing in a green triangle"/>
    <s v="and it looks like the party is starting"/>
    <s v="S12_Alex_Jordan"/>
    <s v="they_green_triangle"/>
    <s v="S12_end"/>
    <x v="2"/>
    <x v="1"/>
    <x v="2"/>
    <x v="1"/>
    <x v="2"/>
    <s v="square"/>
    <x v="2"/>
    <s v="triangle"/>
    <x v="2"/>
    <s v="square"/>
    <x v="2"/>
    <s v="triangle"/>
    <s v="ST2_green-triangle.png"/>
    <s v="ST1_green-square.png"/>
    <s v="HT3_blue-square.png"/>
    <s v="HT1_blue-triangle.png"/>
    <s v="ST3_red-square.png"/>
    <s v="HT2_red-triangle.png"/>
    <m/>
    <m/>
  </r>
  <r>
    <s v="L04"/>
    <x v="1"/>
    <s v="FD01"/>
    <s v="L04_FD01_S29"/>
    <x v="0"/>
    <s v="HT3"/>
    <s v="Taylor"/>
    <s v="D"/>
    <x v="2"/>
    <s v="HT2"/>
    <s v="Sam"/>
    <s v="B"/>
    <x v="1"/>
    <x v="1"/>
    <x v="3"/>
    <s v="HT1"/>
    <x v="3"/>
    <s v="ST3"/>
    <x v="0"/>
    <s v="ST1"/>
    <x v="4"/>
    <s v="ST2"/>
    <x v="31"/>
    <s v="DB"/>
    <s v="BD"/>
    <x v="0"/>
    <s v="Sam is playing basketball with Taylor"/>
    <s v="as the scoreboard shows the time winding down"/>
    <x v="0"/>
    <x v="1"/>
    <s v="triangle"/>
    <s v="he's standing in a yellow triangle"/>
    <s v="and the game appears to be one-sided"/>
    <s v="S29_Taylor_Sam"/>
    <s v="he_yellow_triangle"/>
    <s v="S29_end"/>
    <x v="3"/>
    <x v="0"/>
    <x v="3"/>
    <x v="0"/>
    <x v="1"/>
    <s v="square"/>
    <x v="1"/>
    <s v="triangle"/>
    <x v="0"/>
    <s v="square"/>
    <x v="0"/>
    <s v="triangle"/>
    <s v="HT3_blue-square.png"/>
    <s v="HT2_blue-triangle.png"/>
    <s v="HT1_red-square.png"/>
    <s v="ST3_red-triangle.png"/>
    <s v="ST1_green-square.png"/>
    <s v="ST2_green-triangle.png"/>
    <m/>
    <m/>
  </r>
  <r>
    <s v="L04"/>
    <x v="1"/>
    <s v="FD02"/>
    <s v="L04_FD02_S08"/>
    <x v="0"/>
    <s v="HT3"/>
    <s v="Taylor"/>
    <s v="D"/>
    <x v="3"/>
    <s v="ST2"/>
    <s v="Jordan"/>
    <s v="C"/>
    <x v="1"/>
    <x v="0"/>
    <x v="3"/>
    <s v="HT1"/>
    <x v="3"/>
    <s v="ST3"/>
    <x v="0"/>
    <s v="ST1"/>
    <x v="5"/>
    <s v="HT2"/>
    <x v="48"/>
    <s v="DC"/>
    <s v="CD"/>
    <x v="1"/>
    <s v="Taylor is taking a picture of Jordan"/>
    <s v="next to the Eiffel Tower"/>
    <x v="0"/>
    <x v="0"/>
    <s v="square"/>
    <s v="he's standing in a red square"/>
    <s v="and the tower is lit up at night"/>
    <s v="S08_Jordan_Taylor"/>
    <s v="he_red_square"/>
    <s v="S08_end"/>
    <x v="2"/>
    <x v="1"/>
    <x v="2"/>
    <x v="1"/>
    <x v="0"/>
    <s v="triangle"/>
    <x v="0"/>
    <s v="square"/>
    <x v="1"/>
    <s v="triangle"/>
    <x v="1"/>
    <s v="square"/>
    <s v="HT3_green-triangle.png"/>
    <s v="ST2_green-square.png"/>
    <s v="HT1_yellow-triangle.png"/>
    <s v="ST3_yellow-square.png"/>
    <s v="ST1_blue-triangle.png"/>
    <s v="HT2_blue-square.png"/>
    <m/>
    <m/>
  </r>
  <r>
    <s v="L04"/>
    <x v="1"/>
    <s v="FD03"/>
    <s v="L04_FD03_S54"/>
    <x v="1"/>
    <s v="HT1"/>
    <s v="Casey"/>
    <s v="E"/>
    <x v="0"/>
    <s v="ST3"/>
    <s v="Jaime"/>
    <s v="F"/>
    <x v="0"/>
    <x v="0"/>
    <x v="2"/>
    <s v="HT3"/>
    <x v="1"/>
    <s v="ST1"/>
    <x v="3"/>
    <s v="HT2"/>
    <x v="4"/>
    <s v="ST2"/>
    <x v="55"/>
    <s v="EF"/>
    <s v="EF"/>
    <x v="0"/>
    <s v="Casey is opening the door for Jaime"/>
    <s v="as the keys rattle in the lock"/>
    <x v="0"/>
    <x v="3"/>
    <s v="triangle"/>
    <s v="he's standing in a blue triangle"/>
    <s v="and no one else is in the house"/>
    <s v="S54_Casey_Jaime"/>
    <s v="he_blue_triangle"/>
    <s v="S54_end"/>
    <x v="2"/>
    <x v="0"/>
    <x v="2"/>
    <x v="0"/>
    <x v="1"/>
    <s v="square"/>
    <x v="1"/>
    <s v="triangle"/>
    <x v="3"/>
    <s v="square"/>
    <x v="3"/>
    <s v="triangle"/>
    <s v="HT1_green-square.png"/>
    <s v="ST3_green-triangle.png"/>
    <s v="HT3_red-square.png"/>
    <s v="ST1_red-triangle.png"/>
    <s v="HT2_yellow-square.png"/>
    <s v="ST2_yellow-triangle.png"/>
    <m/>
    <m/>
  </r>
  <r>
    <s v="L04"/>
    <x v="1"/>
    <s v="FD04"/>
    <s v="L04_FD04_S37"/>
    <x v="1"/>
    <s v="HT1"/>
    <s v="Casey"/>
    <s v="E"/>
    <x v="3"/>
    <s v="ST2"/>
    <s v="Jordan"/>
    <s v="C"/>
    <x v="1"/>
    <x v="0"/>
    <x v="2"/>
    <s v="HT3"/>
    <x v="3"/>
    <s v="ST3"/>
    <x v="0"/>
    <s v="ST1"/>
    <x v="5"/>
    <s v="HT2"/>
    <x v="34"/>
    <s v="EC"/>
    <s v="CE"/>
    <x v="1"/>
    <s v="Casey is looking for Jordan"/>
    <s v="and it looks like it's about to rain "/>
    <x v="0"/>
    <x v="2"/>
    <s v="square"/>
    <s v="he's standing in a green square"/>
    <s v="and it's past time to get inside"/>
    <s v="S37_Jordan_Casey"/>
    <s v="he_green_square"/>
    <s v="S37_end"/>
    <x v="3"/>
    <x v="1"/>
    <x v="3"/>
    <x v="1"/>
    <x v="1"/>
    <s v="triangle"/>
    <x v="1"/>
    <s v="square"/>
    <x v="3"/>
    <s v="triangle"/>
    <x v="3"/>
    <s v="square"/>
    <s v="HT1_blue-triangle.png"/>
    <s v="ST2_blue-square.png"/>
    <s v="HT3_red-triangle.png"/>
    <s v="ST3_red-square.png"/>
    <s v="ST1_yellow-triangle.png"/>
    <s v="HT2_yellow-square.png"/>
    <m/>
    <m/>
  </r>
  <r>
    <s v="L04"/>
    <x v="1"/>
    <s v="FD05"/>
    <s v="L04_FD05_S49"/>
    <x v="2"/>
    <s v="ST3"/>
    <s v="Jaime"/>
    <s v="F"/>
    <x v="2"/>
    <s v="HT2"/>
    <s v="Sam"/>
    <s v="B"/>
    <x v="1"/>
    <x v="0"/>
    <x v="2"/>
    <s v="HT3"/>
    <x v="2"/>
    <s v="HT1"/>
    <x v="0"/>
    <s v="ST1"/>
    <x v="4"/>
    <s v="ST2"/>
    <x v="51"/>
    <s v="FB"/>
    <s v="BF"/>
    <x v="0"/>
    <s v="Sam is whispering to Jaime"/>
    <s v="as the movie is starting"/>
    <x v="1"/>
    <x v="3"/>
    <s v="triangle"/>
    <s v="she's standing in a blue triangle"/>
    <s v="and everyone is quieting down"/>
    <s v="S49_Jaime_Sam"/>
    <s v="she_blue_triangle"/>
    <s v="S49_end"/>
    <x v="0"/>
    <x v="0"/>
    <x v="0"/>
    <x v="0"/>
    <x v="0"/>
    <s v="square"/>
    <x v="0"/>
    <s v="triangle"/>
    <x v="0"/>
    <s v="square"/>
    <x v="0"/>
    <s v="triangle"/>
    <s v="ST3_red-square.png"/>
    <s v="HT2_red-triangle.png"/>
    <s v="HT3_yellow-square.png"/>
    <s v="HT1_yellow-triangle.png"/>
    <s v="ST1_green-square.png"/>
    <s v="ST2_green-triangle.png"/>
    <m/>
    <m/>
  </r>
  <r>
    <s v="L04"/>
    <x v="1"/>
    <s v="FD06"/>
    <s v="L04_FD06_S44"/>
    <x v="2"/>
    <s v="ST3"/>
    <s v="Jaime"/>
    <s v="F"/>
    <x v="3"/>
    <s v="ST2"/>
    <s v="Jordan"/>
    <s v="C"/>
    <x v="1"/>
    <x v="1"/>
    <x v="2"/>
    <s v="HT3"/>
    <x v="2"/>
    <s v="HT1"/>
    <x v="0"/>
    <s v="ST1"/>
    <x v="5"/>
    <s v="HT2"/>
    <x v="57"/>
    <s v="FC"/>
    <s v="CF"/>
    <x v="1"/>
    <s v="Jaime is showing a picture to Jordan"/>
    <s v="while the dog is coming over"/>
    <x v="1"/>
    <x v="2"/>
    <s v="square"/>
    <s v="she's standing in a green square"/>
    <s v="and the dog is just as cute as in the picture"/>
    <s v="S44_Jordan_Jaime"/>
    <s v="she_green_square"/>
    <s v="S44_end"/>
    <x v="1"/>
    <x v="1"/>
    <x v="1"/>
    <x v="1"/>
    <x v="1"/>
    <s v="triangle"/>
    <x v="1"/>
    <s v="square"/>
    <x v="1"/>
    <s v="triangle"/>
    <x v="1"/>
    <s v="square"/>
    <s v="ST3_yellow-triangle.png"/>
    <s v="ST2_yellow-square.png"/>
    <s v="HT3_red-triangle.png"/>
    <s v="HT1_red-square.png"/>
    <s v="ST1_blue-triangle.png"/>
    <s v="HT2_blue-square.png"/>
    <m/>
    <m/>
  </r>
  <r>
    <s v="L04"/>
    <x v="1"/>
    <s v="FD07"/>
    <s v="L04_FD07_S14"/>
    <x v="3"/>
    <s v="ST1"/>
    <s v="Alex"/>
    <s v="A"/>
    <x v="3"/>
    <s v="ST2"/>
    <s v="Jordan"/>
    <s v="C"/>
    <x v="1"/>
    <x v="1"/>
    <x v="2"/>
    <s v="HT3"/>
    <x v="2"/>
    <s v="HT1"/>
    <x v="1"/>
    <s v="ST3"/>
    <x v="5"/>
    <s v="HT2"/>
    <x v="25"/>
    <s v="AC"/>
    <s v="AC"/>
    <x v="0"/>
    <s v="Alex is racing toward Jordan"/>
    <s v="while a house is burning down"/>
    <x v="1"/>
    <x v="0"/>
    <s v="triangle"/>
    <s v="she's standing in a red triangle"/>
    <s v="and it sounds like the fire truck is coming"/>
    <s v="S14_Alex_Jordan"/>
    <s v="she_red_triangle"/>
    <s v="S14_end"/>
    <x v="1"/>
    <x v="0"/>
    <x v="1"/>
    <x v="0"/>
    <x v="3"/>
    <s v="square"/>
    <x v="3"/>
    <s v="triangle"/>
    <x v="1"/>
    <s v="square"/>
    <x v="1"/>
    <s v="triangle"/>
    <s v="ST1_yellow-square.png"/>
    <s v="ST2_yellow-triangle.png"/>
    <s v="HT3_green-square.png"/>
    <s v="HT1_green-triangle.png"/>
    <s v="ST3_blue-square.png"/>
    <s v="HT2_blue-triangle.png"/>
    <m/>
    <m/>
  </r>
  <r>
    <s v="L04"/>
    <x v="1"/>
    <s v="FD08"/>
    <s v="L04_FD08_S03"/>
    <x v="3"/>
    <s v="ST1"/>
    <s v="Alex"/>
    <s v="A"/>
    <x v="2"/>
    <s v="HT2"/>
    <s v="Sam"/>
    <s v="B"/>
    <x v="1"/>
    <x v="0"/>
    <x v="2"/>
    <s v="HT3"/>
    <x v="2"/>
    <s v="HT1"/>
    <x v="1"/>
    <s v="ST3"/>
    <x v="4"/>
    <s v="ST2"/>
    <x v="26"/>
    <s v="AB"/>
    <s v="AB"/>
    <x v="1"/>
    <s v="Sam is making a salad for Alex"/>
    <s v="while a pot is boiling on the stove"/>
    <x v="1"/>
    <x v="1"/>
    <s v="square"/>
    <s v="she's standing in a yellow square"/>
    <s v="and it looks like dinner is almost ready"/>
    <s v="S03_Sam_Alex"/>
    <s v="she_yellow_square"/>
    <s v="S03_end"/>
    <x v="0"/>
    <x v="1"/>
    <x v="0"/>
    <x v="1"/>
    <x v="3"/>
    <s v="triangle"/>
    <x v="3"/>
    <s v="square"/>
    <x v="1"/>
    <s v="triangle"/>
    <x v="1"/>
    <s v="square"/>
    <s v="ST1_red-triangle.png"/>
    <s v="HT2_red-square.png"/>
    <s v="HT3_green-triangle.png"/>
    <s v="HT1_green-square.png"/>
    <s v="ST3_blue-triangle.png"/>
    <s v="ST2_blue-square.png"/>
    <m/>
    <m/>
  </r>
  <r>
    <s v="L04"/>
    <x v="1"/>
    <s v="FD09"/>
    <s v="L04_FD09_S01"/>
    <x v="4"/>
    <s v="HT2"/>
    <s v="Sam"/>
    <s v="B"/>
    <x v="1"/>
    <s v="ST1"/>
    <s v="Alex"/>
    <s v="A"/>
    <x v="2"/>
    <x v="0"/>
    <x v="2"/>
    <s v="HT3"/>
    <x v="2"/>
    <s v="HT1"/>
    <x v="1"/>
    <s v="ST3"/>
    <x v="4"/>
    <s v="ST2"/>
    <x v="6"/>
    <s v="BA"/>
    <s v="AB"/>
    <x v="0"/>
    <s v="Alex is painting a portrait of Sam"/>
    <s v="and some paint is spilling on the floor"/>
    <x v="2"/>
    <x v="1"/>
    <s v="triangle"/>
    <s v="they're standing in a yellow triangle"/>
    <s v="and the painting looks amazing"/>
    <s v="S01_Sam_Alex"/>
    <s v="they_yellow_triangle"/>
    <s v="S01_end"/>
    <x v="3"/>
    <x v="0"/>
    <x v="3"/>
    <x v="0"/>
    <x v="1"/>
    <s v="square"/>
    <x v="1"/>
    <s v="triangle"/>
    <x v="0"/>
    <s v="square"/>
    <x v="0"/>
    <s v="triangle"/>
    <s v="HT2_blue-square.png"/>
    <s v="ST1_blue-triangle.png"/>
    <s v="HT3_red-square.png"/>
    <s v="HT1_red-triangle.png"/>
    <s v="ST3_green-square.png"/>
    <s v="ST2_green-triangle.png"/>
    <m/>
    <m/>
  </r>
  <r>
    <s v="L04"/>
    <x v="1"/>
    <s v="FD10"/>
    <s v="L04_FD10_S39"/>
    <x v="5"/>
    <s v="ST2"/>
    <s v="Jordan"/>
    <s v="C"/>
    <x v="5"/>
    <s v="HT1"/>
    <s v="Casey"/>
    <s v="E"/>
    <x v="2"/>
    <x v="0"/>
    <x v="2"/>
    <s v="HT3"/>
    <x v="3"/>
    <s v="ST3"/>
    <x v="0"/>
    <s v="ST1"/>
    <x v="5"/>
    <s v="HT2"/>
    <x v="53"/>
    <s v="CE"/>
    <s v="CE"/>
    <x v="1"/>
    <s v="Casey is taking a selfie with Jordan"/>
    <s v="and the room is kind of dark"/>
    <x v="2"/>
    <x v="2"/>
    <s v="square"/>
    <s v="they're standing in a green square"/>
    <s v="but the picture is coming out ok"/>
    <s v="S39_Casey_Jordan"/>
    <s v="they_green_square"/>
    <s v="S39_end"/>
    <x v="0"/>
    <x v="1"/>
    <x v="0"/>
    <x v="1"/>
    <x v="0"/>
    <s v="triangle"/>
    <x v="0"/>
    <s v="square"/>
    <x v="1"/>
    <s v="triangle"/>
    <x v="1"/>
    <s v="square"/>
    <s v="ST2_red-triangle.png"/>
    <s v="HT1_red-square.png"/>
    <s v="HT3_yellow-triangle.png"/>
    <s v="ST3_yellow-square.png"/>
    <s v="ST1_blue-triangle.png"/>
    <s v="HT2_blue-square.png"/>
    <m/>
    <m/>
  </r>
  <r>
    <s v="L04"/>
    <x v="2"/>
    <s v="FP01"/>
    <s v="L04_FP01_S57"/>
    <x v="0"/>
    <s v="HT3"/>
    <s v="Taylor"/>
    <s v="D"/>
    <x v="0"/>
    <s v="ST3"/>
    <s v="Jaime"/>
    <s v="F"/>
    <x v="0"/>
    <x v="0"/>
    <x v="3"/>
    <s v="HT1"/>
    <x v="1"/>
    <s v="ST1"/>
    <x v="3"/>
    <s v="HT2"/>
    <x v="4"/>
    <s v="ST2"/>
    <x v="43"/>
    <s v="DF"/>
    <s v="DF"/>
    <x v="0"/>
    <s v="Taylor is giving directions to Jaime"/>
    <s v="and the traffic is starting to clear"/>
    <x v="2"/>
    <x v="0"/>
    <s v="square"/>
    <s v="they're standing in a red square"/>
    <s v="and it looks like the rest of the trip will be easy"/>
    <s v="S57_Taylor_Jaime"/>
    <s v="they_red_square"/>
    <s v="S57_end"/>
    <x v="0"/>
    <x v="0"/>
    <x v="0"/>
    <x v="0"/>
    <x v="0"/>
    <s v="triangle"/>
    <x v="0"/>
    <s v="square"/>
    <x v="0"/>
    <s v="triangle"/>
    <x v="0"/>
    <s v="square"/>
    <s v="HT3_red-square.png"/>
    <s v="ST3_red-triangle.png"/>
    <s v="HT1_yellow-triangle.png"/>
    <s v="ST1_yellow-square.png"/>
    <s v="HT2_green-triangle.png"/>
    <s v="ST2_green-square.png"/>
    <m/>
    <m/>
  </r>
  <r>
    <s v="L04"/>
    <x v="2"/>
    <s v="FP02"/>
    <s v="L04_FP02_S24"/>
    <x v="1"/>
    <s v="HT1"/>
    <s v="Casey"/>
    <s v="E"/>
    <x v="1"/>
    <s v="ST1"/>
    <s v="Alex"/>
    <s v="A"/>
    <x v="0"/>
    <x v="0"/>
    <x v="2"/>
    <s v="HT3"/>
    <x v="3"/>
    <s v="ST3"/>
    <x v="3"/>
    <s v="HT2"/>
    <x v="4"/>
    <s v="ST2"/>
    <x v="45"/>
    <s v="EA"/>
    <s v="AE"/>
    <x v="1"/>
    <s v="Casey is skiing with Alex"/>
    <s v="and snow is falling from the sky"/>
    <x v="2"/>
    <x v="1"/>
    <s v="triangle"/>
    <s v="they're standing in a yellow triangle"/>
    <s v="and it looks like everyone might be cold"/>
    <s v="S24_Alex_Casey"/>
    <s v="they_yellow_triangle"/>
    <s v="S24_end"/>
    <x v="1"/>
    <x v="1"/>
    <x v="1"/>
    <x v="1"/>
    <x v="3"/>
    <s v="square"/>
    <x v="3"/>
    <s v="triangle"/>
    <x v="1"/>
    <s v="square"/>
    <x v="1"/>
    <s v="triangle"/>
    <s v="HT1_yellow-triangle.png"/>
    <s v="ST1_yellow-square.png"/>
    <s v="HT3_green-square.png"/>
    <s v="ST3_green-triangle.png"/>
    <s v="HT2_blue-square.png"/>
    <s v="ST2_blue-triangle.png"/>
    <m/>
    <m/>
  </r>
  <r>
    <s v="L04"/>
    <x v="2"/>
    <s v="FP03"/>
    <s v="L04_FP03_S59"/>
    <x v="2"/>
    <s v="ST3"/>
    <s v="Jaime"/>
    <s v="F"/>
    <x v="4"/>
    <s v="HT3"/>
    <s v="Taylor"/>
    <s v="D"/>
    <x v="0"/>
    <x v="0"/>
    <x v="3"/>
    <s v="HT1"/>
    <x v="1"/>
    <s v="ST1"/>
    <x v="3"/>
    <s v="HT2"/>
    <x v="4"/>
    <s v="ST2"/>
    <x v="59"/>
    <s v="FD"/>
    <s v="DF"/>
    <x v="0"/>
    <s v="Taylor is taking notes for Jaime"/>
    <s v="under the fluorescent lights"/>
    <x v="2"/>
    <x v="2"/>
    <s v="square"/>
    <s v="they're standing in a green square"/>
    <s v="and it looks like the meeting is almost finished"/>
    <s v="S59_Jaime_Taylor"/>
    <s v="they_green_square"/>
    <s v="S59_end"/>
    <x v="2"/>
    <x v="0"/>
    <x v="2"/>
    <x v="0"/>
    <x v="2"/>
    <s v="triangle"/>
    <x v="2"/>
    <s v="square"/>
    <x v="2"/>
    <s v="triangle"/>
    <x v="2"/>
    <s v="square"/>
    <s v="ST3_green-square.png"/>
    <s v="HT3_green-triangle.png"/>
    <s v="HT1_blue-triangle.png"/>
    <s v="ST1_blue-square.png"/>
    <s v="HT2_red-triangle.png"/>
    <s v="ST2_red-square.png"/>
    <m/>
    <m/>
  </r>
  <r>
    <s v="L04"/>
    <x v="2"/>
    <s v="FP04"/>
    <s v="L04_FP04_S22"/>
    <x v="3"/>
    <s v="ST1"/>
    <s v="Alex"/>
    <s v="A"/>
    <x v="5"/>
    <s v="HT1"/>
    <s v="Casey"/>
    <s v="E"/>
    <x v="0"/>
    <x v="0"/>
    <x v="2"/>
    <s v="HT3"/>
    <x v="3"/>
    <s v="ST3"/>
    <x v="3"/>
    <s v="HT2"/>
    <x v="4"/>
    <s v="ST2"/>
    <x v="14"/>
    <s v="AE"/>
    <s v="AE"/>
    <x v="1"/>
    <s v="Casey is filming a video for Alex"/>
    <s v="as clouds start to cover up the sun"/>
    <x v="2"/>
    <x v="3"/>
    <s v="triangle"/>
    <s v="they're standing in a blue triangle"/>
    <s v="but it looks like it might start to rain soon"/>
    <s v="S22_Casey_Alex"/>
    <s v="they_blue_triangle"/>
    <s v="S22_end"/>
    <x v="3"/>
    <x v="1"/>
    <x v="3"/>
    <x v="1"/>
    <x v="1"/>
    <s v="square"/>
    <x v="1"/>
    <s v="triangle"/>
    <x v="3"/>
    <s v="square"/>
    <x v="3"/>
    <s v="triangle"/>
    <s v="ST1_blue-triangle.png"/>
    <s v="HT1_blue-square.png"/>
    <s v="HT3_red-square.png"/>
    <s v="ST3_red-triangle.png"/>
    <s v="HT2_yellow-square.png"/>
    <s v="ST2_yellow-triangle.png"/>
    <m/>
    <m/>
  </r>
  <r>
    <s v="L04"/>
    <x v="2"/>
    <s v="FP05"/>
    <s v="L04_FP05_S47"/>
    <x v="4"/>
    <s v="HT2"/>
    <s v="Sam"/>
    <s v="B"/>
    <x v="0"/>
    <s v="ST3"/>
    <s v="Jaime"/>
    <s v="F"/>
    <x v="2"/>
    <x v="0"/>
    <x v="2"/>
    <s v="HT3"/>
    <x v="2"/>
    <s v="HT1"/>
    <x v="0"/>
    <s v="ST1"/>
    <x v="4"/>
    <s v="ST2"/>
    <x v="23"/>
    <s v="BF"/>
    <s v="BF"/>
    <x v="0"/>
    <s v="Sam is driving away from Jaime"/>
    <s v="while the sun is starting to set"/>
    <x v="0"/>
    <x v="0"/>
    <s v="square"/>
    <s v="he's standing in a red square"/>
    <s v="and it looks like it's a long drive home"/>
    <s v="S47_Sam_Jaime"/>
    <s v="he_red_square"/>
    <s v="S47_end"/>
    <x v="0"/>
    <x v="0"/>
    <x v="0"/>
    <x v="0"/>
    <x v="0"/>
    <s v="triangle"/>
    <x v="0"/>
    <s v="square"/>
    <x v="1"/>
    <s v="triangle"/>
    <x v="1"/>
    <s v="square"/>
    <s v="HT2_red-square.png"/>
    <s v="ST3_red-triangle.png"/>
    <s v="HT3_yellow-triangle.png"/>
    <s v="HT1_yellow-square.png"/>
    <s v="ST1_blue-triangle.png"/>
    <s v="ST2_blue-square.png"/>
    <m/>
    <m/>
  </r>
  <r>
    <s v="L04"/>
    <x v="2"/>
    <s v="FP06"/>
    <s v="L04_FP06_S31"/>
    <x v="4"/>
    <s v="HT2"/>
    <s v="Sam"/>
    <s v="B"/>
    <x v="5"/>
    <s v="HT1"/>
    <s v="Casey"/>
    <s v="E"/>
    <x v="2"/>
    <x v="1"/>
    <x v="2"/>
    <s v="HT3"/>
    <x v="3"/>
    <s v="ST3"/>
    <x v="0"/>
    <s v="ST1"/>
    <x v="5"/>
    <s v="HT2"/>
    <x v="19"/>
    <s v="BE"/>
    <s v="BE"/>
    <x v="1"/>
    <s v="Casey is practicing soccer with Sam"/>
    <s v="as a bird flies overhead"/>
    <x v="1"/>
    <x v="1"/>
    <s v="triangle"/>
    <s v="she's standing in a yellow triangle"/>
    <s v="and it looks like the ball just missed the net"/>
    <s v="S31_Casey_Sam"/>
    <s v="she_yellow_triangle"/>
    <s v="S31_end"/>
    <x v="1"/>
    <x v="1"/>
    <x v="1"/>
    <x v="1"/>
    <x v="3"/>
    <s v="square"/>
    <x v="3"/>
    <s v="triangle"/>
    <x v="0"/>
    <s v="square"/>
    <x v="0"/>
    <s v="triangle"/>
    <s v="HT2_yellow-triangle.png"/>
    <s v="HT1_yellow-square.png"/>
    <s v="HT3_green-square.png"/>
    <s v="ST3_green-triangle.png"/>
    <s v="ST1_green-square.png"/>
    <s v="HT2_green-triangle.png"/>
    <m/>
    <m/>
  </r>
  <r>
    <s v="L04"/>
    <x v="2"/>
    <s v="FP07"/>
    <s v="L04_FP07_S12"/>
    <x v="5"/>
    <s v="ST2"/>
    <s v="Jordan"/>
    <s v="C"/>
    <x v="1"/>
    <s v="ST1"/>
    <s v="Alex"/>
    <s v="A"/>
    <x v="2"/>
    <x v="1"/>
    <x v="2"/>
    <s v="HT3"/>
    <x v="2"/>
    <s v="HT1"/>
    <x v="1"/>
    <s v="ST3"/>
    <x v="5"/>
    <s v="HT2"/>
    <x v="2"/>
    <s v="CA"/>
    <s v="AC"/>
    <x v="0"/>
    <s v="Alex is showing a happy birthday sign to Jordan"/>
    <s v="while some balloons are floating up to the ceiling "/>
    <x v="0"/>
    <x v="2"/>
    <s v="square"/>
    <s v="he's standing in a green square"/>
    <s v="and it looks like the party is starting"/>
    <s v="S12_Jordan_Alex"/>
    <s v="he_green_square"/>
    <s v="S12_end"/>
    <x v="2"/>
    <x v="0"/>
    <x v="2"/>
    <x v="0"/>
    <x v="2"/>
    <s v="triangle"/>
    <x v="2"/>
    <s v="square"/>
    <x v="2"/>
    <s v="triangle"/>
    <x v="2"/>
    <s v="square"/>
    <s v="ST2_green-square.png"/>
    <s v="ST1_green-triangle.png"/>
    <s v="HT3_blue-triangle.png"/>
    <s v="HT1_blue-square.png"/>
    <s v="ST3_red-triangle.png"/>
    <s v="HT2_red-square.png"/>
    <m/>
    <m/>
  </r>
  <r>
    <s v="L04"/>
    <x v="2"/>
    <s v="FP08"/>
    <s v="L04_FP08_S06"/>
    <x v="5"/>
    <s v="ST2"/>
    <s v="Jordan"/>
    <s v="C"/>
    <x v="4"/>
    <s v="HT3"/>
    <s v="Taylor"/>
    <s v="D"/>
    <x v="2"/>
    <x v="0"/>
    <x v="3"/>
    <s v="HT1"/>
    <x v="3"/>
    <s v="ST3"/>
    <x v="0"/>
    <s v="ST1"/>
    <x v="5"/>
    <s v="HT2"/>
    <x v="16"/>
    <s v="CD"/>
    <s v="CD"/>
    <x v="1"/>
    <s v="Taylor is bringing some mail to Jordan"/>
    <s v="as a violent storm is beginning"/>
    <x v="1"/>
    <x v="3"/>
    <s v="triangle"/>
    <s v="she's standing in a blue triangle"/>
    <s v="and it looks like a bad day to go outside"/>
    <s v="S06_Taylor_Jordan"/>
    <s v="she_blue_triangle"/>
    <s v="S06_end"/>
    <x v="3"/>
    <x v="1"/>
    <x v="3"/>
    <x v="1"/>
    <x v="1"/>
    <s v="square"/>
    <x v="1"/>
    <s v="triangle"/>
    <x v="3"/>
    <s v="square"/>
    <x v="3"/>
    <s v="triangle"/>
    <s v="ST2_blue-triangle.png"/>
    <s v="HT3_blue-square.png"/>
    <s v="HT1_red-square.png"/>
    <s v="ST3_red-triangle.png"/>
    <s v="ST1_yellow-square.png"/>
    <s v="HT2_yellow-triangle.png"/>
    <m/>
    <m/>
  </r>
  <r>
    <s v="L04"/>
    <x v="3"/>
    <s v="PR01"/>
    <s v="L04_PR01_S18"/>
    <x v="0"/>
    <s v="HT3"/>
    <s v="Taylor"/>
    <s v="D"/>
    <x v="1"/>
    <s v="ST1"/>
    <s v="Alex"/>
    <s v="A"/>
    <x v="0"/>
    <x v="0"/>
    <x v="3"/>
    <s v="HT1"/>
    <x v="3"/>
    <s v="ST3"/>
    <x v="3"/>
    <s v="HT2"/>
    <x v="4"/>
    <s v="ST2"/>
    <x v="28"/>
    <s v="DA"/>
    <s v="AD"/>
    <x v="1"/>
    <s v="Taylor is rollerblading towards Alex"/>
    <s v="while several birds fly overhead"/>
    <x v="3"/>
    <x v="1"/>
    <s v="triangle"/>
    <s v="(NAME) is standing in a yellow triangle"/>
    <s v="but it looks very easy to fall down"/>
    <s v="S18_Alex_Taylor"/>
    <s v="Taylor_yellow_triangle"/>
    <s v="S18_end"/>
    <x v="1"/>
    <x v="1"/>
    <x v="1"/>
    <x v="1"/>
    <x v="3"/>
    <s v="square"/>
    <x v="3"/>
    <s v="triangle"/>
    <x v="1"/>
    <s v="square"/>
    <x v="1"/>
    <s v="triangle"/>
    <s v="HT3_yellow-triangle.png"/>
    <s v="ST1_yellow-square.png"/>
    <s v="HT1_green-square.png"/>
    <s v="ST3_green-triangle.png"/>
    <s v="HT2_blue-square.png"/>
    <s v="ST2_blue-triangle.png"/>
    <s v="yes"/>
    <s v="Taylor is standing in a yellow triangle."/>
  </r>
  <r>
    <s v="L04"/>
    <x v="3"/>
    <s v="PR02"/>
    <s v="L04_PR02_S33"/>
    <x v="1"/>
    <s v="HT1"/>
    <s v="Casey"/>
    <s v="E"/>
    <x v="2"/>
    <s v="HT2"/>
    <s v="Sam"/>
    <s v="B"/>
    <x v="1"/>
    <x v="1"/>
    <x v="2"/>
    <s v="HT3"/>
    <x v="3"/>
    <s v="ST3"/>
    <x v="0"/>
    <s v="ST1"/>
    <x v="4"/>
    <s v="ST2"/>
    <x v="46"/>
    <s v="EB"/>
    <s v="BE"/>
    <x v="0"/>
    <s v="Sam is calling Casey"/>
    <s v="while a cat is walking by"/>
    <x v="3"/>
    <x v="0"/>
    <s v="square"/>
    <s v="(NAME) is standing in a red square"/>
    <s v="and it looks like the cat is very friendly"/>
    <s v="S33_Casey_Sam"/>
    <s v="Casey_red_square"/>
    <s v="S33_end"/>
    <x v="2"/>
    <x v="0"/>
    <x v="2"/>
    <x v="0"/>
    <x v="2"/>
    <s v="triangle"/>
    <x v="2"/>
    <s v="square"/>
    <x v="3"/>
    <s v="triangle"/>
    <x v="3"/>
    <s v="square"/>
    <s v="HT1_green-square.png"/>
    <s v="HT2_green-triangle.png"/>
    <s v="HT3_blue-triangle.png"/>
    <s v="ST3_blue-square.png"/>
    <s v="ST1_yellow-triangle.png"/>
    <s v="ST2_yellow-square.png"/>
    <s v="no"/>
    <s v="Casey is standing in a green square."/>
  </r>
  <r>
    <s v="L04"/>
    <x v="3"/>
    <s v="PR03"/>
    <s v="L04_PR03_S52"/>
    <x v="2"/>
    <s v="ST3"/>
    <s v="Jaime"/>
    <s v="F"/>
    <x v="5"/>
    <s v="HT1"/>
    <s v="Casey"/>
    <s v="E"/>
    <x v="0"/>
    <x v="0"/>
    <x v="2"/>
    <s v="HT3"/>
    <x v="1"/>
    <s v="ST1"/>
    <x v="3"/>
    <s v="HT2"/>
    <x v="4"/>
    <s v="ST2"/>
    <x v="40"/>
    <s v="FE"/>
    <s v="EF"/>
    <x v="1"/>
    <s v="Jaime is passing a blanket to Casey"/>
    <s v="because the room is cold"/>
    <x v="3"/>
    <x v="3"/>
    <s v="triangle"/>
    <s v="(NAME) is standing in a blue triangle"/>
    <s v="and everyone is comfortable now"/>
    <s v="S52_Casey_Jaime"/>
    <s v="Jaime_blue_triangle"/>
    <s v="S52_end"/>
    <x v="3"/>
    <x v="1"/>
    <x v="3"/>
    <x v="1"/>
    <x v="0"/>
    <s v="square"/>
    <x v="0"/>
    <s v="triangle"/>
    <x v="0"/>
    <s v="square"/>
    <x v="0"/>
    <s v="triangle"/>
    <s v="ST3_blue-triangle.png"/>
    <s v="HT1_blue-square.png"/>
    <s v="HT3_yellow-square.png"/>
    <s v="ST1_yellow-triangle.png"/>
    <s v="HT2_green-square.png"/>
    <s v="ST2_green-triangle.png"/>
    <s v="yes"/>
    <s v="Jaime is standing in a blue triangle."/>
  </r>
  <r>
    <s v="L04"/>
    <x v="3"/>
    <s v="PR04"/>
    <s v="L04_PR04_S16"/>
    <x v="3"/>
    <s v="ST1"/>
    <s v="Alex"/>
    <s v="A"/>
    <x v="4"/>
    <s v="HT3"/>
    <s v="Taylor"/>
    <s v="D"/>
    <x v="0"/>
    <x v="0"/>
    <x v="3"/>
    <s v="HT1"/>
    <x v="3"/>
    <s v="ST3"/>
    <x v="3"/>
    <s v="HT2"/>
    <x v="4"/>
    <s v="ST2"/>
    <x v="3"/>
    <s v="AD"/>
    <s v="AD"/>
    <x v="0"/>
    <s v="Alex is skateboarding toward Taylor"/>
    <s v="as a car is speeding down the road"/>
    <x v="3"/>
    <x v="0"/>
    <s v="triangle"/>
    <s v="(NAME) is standing in a red triangle"/>
    <s v="and it looks like there might be an accident"/>
    <s v="S16_Alex_Taylor"/>
    <s v="Alex_red_triangle"/>
    <s v="S16_end"/>
    <x v="0"/>
    <x v="0"/>
    <x v="0"/>
    <x v="0"/>
    <x v="3"/>
    <s v="triangle"/>
    <x v="3"/>
    <s v="square"/>
    <x v="1"/>
    <s v="triangle"/>
    <x v="1"/>
    <s v="square"/>
    <s v="ST1_red-square.png"/>
    <s v="HT3_red-triangle.png"/>
    <s v="HT1_green-triangle.png"/>
    <s v="ST3_green-square.png"/>
    <s v="HT2_blue-triangle.png"/>
    <s v="ST2_blue-square.png"/>
    <s v="no"/>
    <s v="Alex is standing in a red square."/>
  </r>
  <r>
    <s v="L04"/>
    <x v="3"/>
    <s v="PR05"/>
    <s v="L04_PR05_S27"/>
    <x v="4"/>
    <s v="HT2"/>
    <s v="Sam"/>
    <s v="B"/>
    <x v="4"/>
    <s v="HT3"/>
    <s v="Taylor"/>
    <s v="D"/>
    <x v="2"/>
    <x v="1"/>
    <x v="3"/>
    <s v="HT1"/>
    <x v="3"/>
    <s v="ST3"/>
    <x v="0"/>
    <s v="ST1"/>
    <x v="4"/>
    <s v="ST2"/>
    <x v="11"/>
    <s v="BD"/>
    <s v="BD"/>
    <x v="1"/>
    <s v="Taylor is walking with Sam"/>
    <s v="and the clock is about to ring 3 o'clock"/>
    <x v="3"/>
    <x v="2"/>
    <s v="triangle"/>
    <s v="(NAME) is standing in a green triangle"/>
    <s v="and it seems like class will be starting soon"/>
    <s v="S27_Taylor_Sam"/>
    <s v="Sam_green_triangle"/>
    <s v="S27_end"/>
    <x v="2"/>
    <x v="1"/>
    <x v="2"/>
    <x v="1"/>
    <x v="2"/>
    <s v="square"/>
    <x v="2"/>
    <s v="triangle"/>
    <x v="3"/>
    <s v="square"/>
    <x v="3"/>
    <s v="triangle"/>
    <s v="HT2_green-triangle.png"/>
    <s v="HT3_green-square.png"/>
    <s v="HT1_blue-square.png"/>
    <s v="ST3_blue-triangle.png"/>
    <s v="ST1_yellow-square.png"/>
    <s v="ST2_yellow-triangle.png"/>
    <s v="yes"/>
    <s v="Sam is standing in a green triangle."/>
  </r>
  <r>
    <s v="L04"/>
    <x v="3"/>
    <s v="PR06"/>
    <s v="L04_PR06_S41"/>
    <x v="5"/>
    <s v="ST2"/>
    <s v="Jordan"/>
    <s v="C"/>
    <x v="0"/>
    <s v="ST3"/>
    <s v="Jaime"/>
    <s v="F"/>
    <x v="2"/>
    <x v="1"/>
    <x v="2"/>
    <s v="HT3"/>
    <x v="2"/>
    <s v="HT1"/>
    <x v="0"/>
    <s v="ST1"/>
    <x v="5"/>
    <s v="HT2"/>
    <x v="35"/>
    <s v="CF"/>
    <s v="CF"/>
    <x v="0"/>
    <s v="Jordan is reading to Jaime"/>
    <s v="and the story is almost over"/>
    <x v="3"/>
    <x v="3"/>
    <s v="square"/>
    <s v="(NAME) is standing in a blue square"/>
    <s v="and it sounds like the story is a new favorite"/>
    <s v="S41_Jordan_Jaime"/>
    <s v="Jordan_blue_square"/>
    <s v="S41_end"/>
    <x v="1"/>
    <x v="0"/>
    <x v="1"/>
    <x v="0"/>
    <x v="1"/>
    <s v="triangle"/>
    <x v="1"/>
    <s v="square"/>
    <x v="0"/>
    <s v="triangle"/>
    <x v="0"/>
    <s v="square"/>
    <s v="ST2_yellow-square.png"/>
    <s v="ST3_yellow-triangle.png"/>
    <s v="HT3_red-triangle.png"/>
    <s v="HT1_red-square.png"/>
    <s v="ST1_green-triangle.png"/>
    <s v="HT2_green-square.png"/>
    <s v="no"/>
    <s v="Jordan is standing in a yellow square."/>
  </r>
  <r>
    <s v="L05"/>
    <x v="0"/>
    <s v="CR01"/>
    <s v="L05_CR01_S23"/>
    <x v="0"/>
    <s v="HT2"/>
    <s v="Casey"/>
    <s v="E"/>
    <x v="0"/>
    <s v="ST2"/>
    <s v="Alex"/>
    <s v="A"/>
    <x v="0"/>
    <x v="0"/>
    <x v="0"/>
    <s v="HT1"/>
    <x v="0"/>
    <s v="ST1"/>
    <x v="0"/>
    <s v="ST3"/>
    <x v="0"/>
    <s v="HT3"/>
    <x v="44"/>
    <s v="EA"/>
    <s v="AE"/>
    <x v="0"/>
    <s v="Alex is talking to Casey"/>
    <s v="while a spotlight is shining overhead"/>
    <x v="0"/>
    <x v="0"/>
    <s v="square"/>
    <s v="he's standing in a red square"/>
    <s v="and it looks like rehearsal just started"/>
    <s v="S23_Casey_Alex"/>
    <s v="he_red_square"/>
    <s v="S23_end"/>
    <x v="0"/>
    <x v="0"/>
    <x v="0"/>
    <x v="0"/>
    <x v="0"/>
    <s v="triangle"/>
    <x v="0"/>
    <s v="square"/>
    <x v="0"/>
    <s v="triangle"/>
    <x v="0"/>
    <s v="square"/>
    <s v="HT2_red-square.png"/>
    <s v="ST2_red-triangle.png"/>
    <s v="HT1_yellow-triangle.png"/>
    <s v="ST1_yellow-square.png"/>
    <s v="ST3_green-triangle.png"/>
    <s v="HT3_green-square.png"/>
    <s v="yes"/>
    <m/>
  </r>
  <r>
    <s v="L05"/>
    <x v="0"/>
    <s v="CR02"/>
    <s v="L05_CR02_S23"/>
    <x v="0"/>
    <s v="HT2"/>
    <s v="Casey"/>
    <s v="E"/>
    <x v="0"/>
    <s v="ST2"/>
    <s v="Alex"/>
    <s v="A"/>
    <x v="0"/>
    <x v="0"/>
    <x v="0"/>
    <s v="HT1"/>
    <x v="0"/>
    <s v="ST1"/>
    <x v="0"/>
    <s v="ST3"/>
    <x v="0"/>
    <s v="HT3"/>
    <x v="44"/>
    <s v="EA"/>
    <s v="AE"/>
    <x v="1"/>
    <s v="Casey is talking to Alex"/>
    <s v="while a spotlight is shining overhead"/>
    <x v="0"/>
    <x v="1"/>
    <s v="triangle"/>
    <s v="he's standing in a yellow triangle"/>
    <s v="and it looks like rehearsal just started"/>
    <s v="S23_Alex_Casey"/>
    <s v="he_yellow_triangle"/>
    <s v="S23_end"/>
    <x v="1"/>
    <x v="1"/>
    <x v="1"/>
    <x v="1"/>
    <x v="1"/>
    <s v="square"/>
    <x v="1"/>
    <s v="triangle"/>
    <x v="1"/>
    <s v="square"/>
    <x v="1"/>
    <s v="triangle"/>
    <s v="HT2_yellow-triangle.png"/>
    <s v="ST2_yellow-square.png"/>
    <s v="HT1_red-square.png"/>
    <s v="ST1_red-triangle.png"/>
    <s v="ST3_blue-square.png"/>
    <s v="HT3_blue-triangle.png"/>
    <s v="no"/>
    <m/>
  </r>
  <r>
    <s v="L05"/>
    <x v="0"/>
    <s v="CR03"/>
    <s v="L05_CR03_S25"/>
    <x v="0"/>
    <s v="HT2"/>
    <s v="Casey"/>
    <s v="E"/>
    <x v="0"/>
    <s v="ST2"/>
    <s v="Alex"/>
    <s v="A"/>
    <x v="0"/>
    <x v="0"/>
    <x v="0"/>
    <s v="HT1"/>
    <x v="0"/>
    <s v="ST1"/>
    <x v="0"/>
    <s v="ST3"/>
    <x v="0"/>
    <s v="HT3"/>
    <x v="13"/>
    <s v="EA"/>
    <s v="AE"/>
    <x v="0"/>
    <s v="Alex is dancing with Casey"/>
    <s v="while a pinata is hanging overhead"/>
    <x v="0"/>
    <x v="2"/>
    <s v="square"/>
    <s v="he's standing in a green square"/>
    <s v="and everyone at the party is having fun"/>
    <s v="S25_Casey_Alex"/>
    <s v="he_green_square"/>
    <s v="S25_end"/>
    <x v="2"/>
    <x v="0"/>
    <x v="2"/>
    <x v="0"/>
    <x v="2"/>
    <s v="triangle"/>
    <x v="2"/>
    <s v="square"/>
    <x v="2"/>
    <s v="triangle"/>
    <x v="2"/>
    <s v="square"/>
    <s v="HT2_green-square.png"/>
    <s v="ST2_green-triangle.png"/>
    <s v="HT1_blue-triangle.png"/>
    <s v="ST1_blue-square.png"/>
    <s v="ST3_red-triangle.png"/>
    <s v="HT3_red-square.png"/>
    <m/>
    <m/>
  </r>
  <r>
    <s v="L05"/>
    <x v="0"/>
    <s v="CR04"/>
    <s v="L05_CR04_S24"/>
    <x v="0"/>
    <s v="HT2"/>
    <s v="Casey"/>
    <s v="E"/>
    <x v="0"/>
    <s v="ST2"/>
    <s v="Alex"/>
    <s v="A"/>
    <x v="0"/>
    <x v="0"/>
    <x v="0"/>
    <s v="HT1"/>
    <x v="0"/>
    <s v="ST1"/>
    <x v="0"/>
    <s v="ST3"/>
    <x v="0"/>
    <s v="HT3"/>
    <x v="45"/>
    <s v="EA"/>
    <s v="AE"/>
    <x v="1"/>
    <s v="Casey is skiing with Alex"/>
    <s v="and snow is falling from the sky"/>
    <x v="0"/>
    <x v="3"/>
    <s v="triangle"/>
    <s v="he's standing in a blue triangle"/>
    <s v="and it looks like everyone might be cold"/>
    <s v="S24_Alex_Casey"/>
    <s v="he_blue_triangle"/>
    <s v="S24_end"/>
    <x v="3"/>
    <x v="1"/>
    <x v="3"/>
    <x v="1"/>
    <x v="3"/>
    <s v="square"/>
    <x v="3"/>
    <s v="triangle"/>
    <x v="3"/>
    <s v="square"/>
    <x v="3"/>
    <s v="triangle"/>
    <s v="HT2_blue-triangle.png"/>
    <s v="ST2_blue-square.png"/>
    <s v="HT1_green-square.png"/>
    <s v="ST1_green-triangle.png"/>
    <s v="ST3_yellow-square.png"/>
    <s v="HT3_yellow-triangle.png"/>
    <m/>
    <m/>
  </r>
  <r>
    <s v="L05"/>
    <x v="0"/>
    <s v="CR05"/>
    <s v="L05_CR05_S33"/>
    <x v="0"/>
    <s v="HT2"/>
    <s v="Casey"/>
    <s v="E"/>
    <x v="1"/>
    <s v="ST3"/>
    <s v="Sam"/>
    <s v="B"/>
    <x v="0"/>
    <x v="0"/>
    <x v="0"/>
    <s v="HT1"/>
    <x v="0"/>
    <s v="ST1"/>
    <x v="1"/>
    <s v="ST2"/>
    <x v="0"/>
    <s v="HT3"/>
    <x v="46"/>
    <s v="EB"/>
    <s v="BE"/>
    <x v="0"/>
    <s v="Sam is calling Casey"/>
    <s v="while a cat is walking by"/>
    <x v="0"/>
    <x v="1"/>
    <s v="square"/>
    <s v="he's standing in a yellow square"/>
    <s v="and it looks like the cat is very friendly"/>
    <s v="S33_Casey_Sam"/>
    <s v="he_yellow_square"/>
    <s v="S33_end"/>
    <x v="1"/>
    <x v="0"/>
    <x v="1"/>
    <x v="0"/>
    <x v="1"/>
    <s v="triangle"/>
    <x v="1"/>
    <s v="square"/>
    <x v="1"/>
    <s v="triangle"/>
    <x v="1"/>
    <s v="square"/>
    <s v="HT2_yellow-square.png"/>
    <s v="ST3_yellow-triangle.png"/>
    <s v="HT1_red-triangle.png"/>
    <s v="ST1_red-square.png"/>
    <s v="ST2_blue-triangle.png"/>
    <s v="HT3_blue-square.png"/>
    <m/>
    <m/>
  </r>
  <r>
    <s v="L05"/>
    <x v="0"/>
    <s v="CR06"/>
    <s v="L05_CR06_S33"/>
    <x v="0"/>
    <s v="HT2"/>
    <s v="Casey"/>
    <s v="E"/>
    <x v="1"/>
    <s v="ST3"/>
    <s v="Sam"/>
    <s v="B"/>
    <x v="0"/>
    <x v="0"/>
    <x v="0"/>
    <s v="HT1"/>
    <x v="0"/>
    <s v="ST1"/>
    <x v="1"/>
    <s v="ST2"/>
    <x v="0"/>
    <s v="HT3"/>
    <x v="46"/>
    <s v="EB"/>
    <s v="BE"/>
    <x v="1"/>
    <s v="Casey is calling Sam"/>
    <s v="while a cat is walking by"/>
    <x v="0"/>
    <x v="0"/>
    <s v="triangle"/>
    <s v="he's standing in a red triangle"/>
    <s v="and it looks like the cat is very friendly"/>
    <s v="S33_Sam_Casey"/>
    <s v="he_red_triangle"/>
    <s v="S33_end"/>
    <x v="0"/>
    <x v="1"/>
    <x v="0"/>
    <x v="1"/>
    <x v="0"/>
    <s v="square"/>
    <x v="0"/>
    <s v="triangle"/>
    <x v="0"/>
    <s v="square"/>
    <x v="0"/>
    <s v="triangle"/>
    <s v="HT2_red-triangle.png"/>
    <s v="ST3_red-square.png"/>
    <s v="HT1_yellow-square.png"/>
    <s v="ST1_yellow-triangle.png"/>
    <s v="ST2_green-square.png"/>
    <s v="HT3_green-triangle.png"/>
    <m/>
    <m/>
  </r>
  <r>
    <s v="L05"/>
    <x v="0"/>
    <s v="CR07"/>
    <s v="L05_CR07_S34"/>
    <x v="0"/>
    <s v="HT2"/>
    <s v="Casey"/>
    <s v="E"/>
    <x v="1"/>
    <s v="ST3"/>
    <s v="Sam"/>
    <s v="B"/>
    <x v="0"/>
    <x v="0"/>
    <x v="0"/>
    <s v="HT1"/>
    <x v="0"/>
    <s v="ST1"/>
    <x v="1"/>
    <s v="ST2"/>
    <x v="0"/>
    <s v="HT3"/>
    <x v="47"/>
    <s v="EB"/>
    <s v="BE"/>
    <x v="0"/>
    <s v="Sam is buying a gift for Casey"/>
    <s v="but it is almost lunchtime"/>
    <x v="0"/>
    <x v="3"/>
    <s v="square"/>
    <s v="he's standing in a blue square"/>
    <s v="and there might not be a chance to buy the gift today"/>
    <s v="S34_Casey_Sam"/>
    <s v="he_blue_square"/>
    <s v="S34_end"/>
    <x v="3"/>
    <x v="0"/>
    <x v="3"/>
    <x v="0"/>
    <x v="3"/>
    <s v="triangle"/>
    <x v="3"/>
    <s v="square"/>
    <x v="3"/>
    <s v="triangle"/>
    <x v="3"/>
    <s v="square"/>
    <s v="HT2_blue-square.png"/>
    <s v="ST3_blue-triangle.png"/>
    <s v="HT1_green-triangle.png"/>
    <s v="ST1_green-square.png"/>
    <s v="ST2_yellow-triangle.png"/>
    <s v="HT3_yellow-square.png"/>
    <m/>
    <m/>
  </r>
  <r>
    <s v="L05"/>
    <x v="0"/>
    <s v="CR08"/>
    <s v="L05_CR08_S35"/>
    <x v="0"/>
    <s v="HT2"/>
    <s v="Casey"/>
    <s v="E"/>
    <x v="1"/>
    <s v="ST3"/>
    <s v="Sam"/>
    <s v="B"/>
    <x v="0"/>
    <x v="0"/>
    <x v="0"/>
    <s v="HT1"/>
    <x v="0"/>
    <s v="ST1"/>
    <x v="1"/>
    <s v="ST2"/>
    <x v="0"/>
    <s v="HT3"/>
    <x v="18"/>
    <s v="EB"/>
    <s v="BE"/>
    <x v="1"/>
    <s v="Casey is swimming towards Sam"/>
    <s v="and a goose is swimming nearby"/>
    <x v="0"/>
    <x v="2"/>
    <s v="triangle"/>
    <s v="he's standing in a green triangle"/>
    <s v="and it is a beautiful sunny day"/>
    <s v="S35_Sam_Casey"/>
    <s v="he_green_triangle"/>
    <s v="S35_end"/>
    <x v="2"/>
    <x v="1"/>
    <x v="2"/>
    <x v="1"/>
    <x v="2"/>
    <s v="square"/>
    <x v="2"/>
    <s v="triangle"/>
    <x v="2"/>
    <s v="square"/>
    <x v="2"/>
    <s v="triangle"/>
    <s v="HT2_green-triangle.png"/>
    <s v="ST3_green-square.png"/>
    <s v="HT1_blue-square.png"/>
    <s v="ST1_blue-triangle.png"/>
    <s v="ST2_red-square.png"/>
    <s v="HT3_red-triangle.png"/>
    <m/>
    <m/>
  </r>
  <r>
    <s v="L05"/>
    <x v="0"/>
    <s v="CR09"/>
    <s v="L05_CR09_S06"/>
    <x v="1"/>
    <s v="HT3"/>
    <s v="Jaime"/>
    <s v="F"/>
    <x v="0"/>
    <s v="ST2"/>
    <s v="Alex"/>
    <s v="A"/>
    <x v="0"/>
    <x v="0"/>
    <x v="0"/>
    <s v="HT1"/>
    <x v="0"/>
    <s v="ST1"/>
    <x v="0"/>
    <s v="ST3"/>
    <x v="1"/>
    <s v="HT2"/>
    <x v="16"/>
    <s v="FA"/>
    <s v="AF"/>
    <x v="0"/>
    <s v="Alex is bringing some mail to Jaime"/>
    <s v="as a violent storm is beginning"/>
    <x v="0"/>
    <x v="0"/>
    <s v="square"/>
    <s v="he's standing in a red square"/>
    <s v="and it looks like a bad day to go outside"/>
    <s v="S06_Jaime_Alex"/>
    <s v="he_red_square"/>
    <s v="S06_end"/>
    <x v="0"/>
    <x v="0"/>
    <x v="0"/>
    <x v="0"/>
    <x v="0"/>
    <s v="triangle"/>
    <x v="0"/>
    <s v="square"/>
    <x v="0"/>
    <s v="triangle"/>
    <x v="0"/>
    <s v="square"/>
    <s v="HT3_red-square.png"/>
    <s v="ST2_red-triangle.png"/>
    <s v="HT1_yellow-triangle.png"/>
    <s v="ST1_yellow-square.png"/>
    <s v="ST3_green-triangle.png"/>
    <s v="HT2_green-square.png"/>
    <m/>
    <m/>
  </r>
  <r>
    <s v="L05"/>
    <x v="0"/>
    <s v="CR10"/>
    <s v="L05_CR10_S06"/>
    <x v="1"/>
    <s v="HT3"/>
    <s v="Jaime"/>
    <s v="F"/>
    <x v="0"/>
    <s v="ST2"/>
    <s v="Alex"/>
    <s v="A"/>
    <x v="0"/>
    <x v="0"/>
    <x v="0"/>
    <s v="HT1"/>
    <x v="0"/>
    <s v="ST1"/>
    <x v="0"/>
    <s v="ST3"/>
    <x v="1"/>
    <s v="HT2"/>
    <x v="16"/>
    <s v="FA"/>
    <s v="AF"/>
    <x v="1"/>
    <s v="Jaime is bringing some mail to Alex"/>
    <s v="as a violent storm is beginning"/>
    <x v="0"/>
    <x v="1"/>
    <s v="triangle"/>
    <s v="he's standing in a yellow triangle"/>
    <s v="and it looks like a bad day to go outside"/>
    <s v="S06_Alex_Jaime"/>
    <s v="he_yellow_triangle"/>
    <s v="S06_end"/>
    <x v="1"/>
    <x v="1"/>
    <x v="1"/>
    <x v="1"/>
    <x v="1"/>
    <s v="square"/>
    <x v="1"/>
    <s v="triangle"/>
    <x v="1"/>
    <s v="square"/>
    <x v="1"/>
    <s v="triangle"/>
    <s v="HT3_yellow-triangle.png"/>
    <s v="ST2_yellow-square.png"/>
    <s v="HT1_red-square.png"/>
    <s v="ST1_red-triangle.png"/>
    <s v="ST3_blue-square.png"/>
    <s v="HT2_blue-triangle.png"/>
    <m/>
    <m/>
  </r>
  <r>
    <s v="L05"/>
    <x v="0"/>
    <s v="CR11"/>
    <s v="L05_CR11_S07"/>
    <x v="1"/>
    <s v="HT3"/>
    <s v="Jaime"/>
    <s v="F"/>
    <x v="0"/>
    <s v="ST2"/>
    <s v="Alex"/>
    <s v="A"/>
    <x v="0"/>
    <x v="0"/>
    <x v="0"/>
    <s v="HT1"/>
    <x v="0"/>
    <s v="ST1"/>
    <x v="0"/>
    <s v="ST3"/>
    <x v="1"/>
    <s v="HT2"/>
    <x v="17"/>
    <s v="FA"/>
    <s v="AF"/>
    <x v="0"/>
    <s v="Alex is doing a dance for Jaime"/>
    <s v="while the music is blasting out of a record player"/>
    <x v="0"/>
    <x v="2"/>
    <s v="square"/>
    <s v="he's standing in a green square"/>
    <s v="and the chandelier is shaking from all the noise"/>
    <s v="S07_Jaime_Alex"/>
    <s v="he_green_square"/>
    <s v="S07_end"/>
    <x v="2"/>
    <x v="0"/>
    <x v="2"/>
    <x v="0"/>
    <x v="2"/>
    <s v="triangle"/>
    <x v="2"/>
    <s v="square"/>
    <x v="2"/>
    <s v="triangle"/>
    <x v="2"/>
    <s v="square"/>
    <s v="HT3_green-square.png"/>
    <s v="ST2_green-triangle.png"/>
    <s v="HT1_blue-triangle.png"/>
    <s v="ST1_blue-square.png"/>
    <s v="ST3_red-triangle.png"/>
    <s v="HT2_red-square.png"/>
    <m/>
    <m/>
  </r>
  <r>
    <s v="L05"/>
    <x v="0"/>
    <s v="CR12"/>
    <s v="L05_CR12_S10"/>
    <x v="1"/>
    <s v="HT3"/>
    <s v="Jaime"/>
    <s v="F"/>
    <x v="0"/>
    <s v="ST2"/>
    <s v="Alex"/>
    <s v="A"/>
    <x v="0"/>
    <x v="0"/>
    <x v="0"/>
    <s v="HT1"/>
    <x v="0"/>
    <s v="ST1"/>
    <x v="0"/>
    <s v="ST3"/>
    <x v="1"/>
    <s v="HT2"/>
    <x v="15"/>
    <s v="FA"/>
    <s v="AF"/>
    <x v="1"/>
    <s v="Jaime is floating over to Alex"/>
    <s v="while an airplane is flying overhead"/>
    <x v="0"/>
    <x v="3"/>
    <s v="triangle"/>
    <s v="he's standing in a blue triangle"/>
    <s v="and it looks like everyone needs more sunscreen"/>
    <s v="S10_Alex_Jaime"/>
    <s v="he_blue_triangle"/>
    <s v="S10_end"/>
    <x v="3"/>
    <x v="1"/>
    <x v="3"/>
    <x v="1"/>
    <x v="3"/>
    <s v="square"/>
    <x v="3"/>
    <s v="triangle"/>
    <x v="3"/>
    <s v="square"/>
    <x v="3"/>
    <s v="triangle"/>
    <s v="HT3_blue-triangle.png"/>
    <s v="ST2_blue-square.png"/>
    <s v="HT1_green-square.png"/>
    <s v="ST1_green-triangle.png"/>
    <s v="ST3_yellow-square.png"/>
    <s v="HT2_yellow-triangle.png"/>
    <m/>
    <m/>
  </r>
  <r>
    <s v="L05"/>
    <x v="0"/>
    <s v="CR13"/>
    <s v="L05_CR13_S48"/>
    <x v="1"/>
    <s v="HT3"/>
    <s v="Jaime"/>
    <s v="F"/>
    <x v="1"/>
    <s v="ST3"/>
    <s v="Sam"/>
    <s v="B"/>
    <x v="0"/>
    <x v="0"/>
    <x v="0"/>
    <s v="HT1"/>
    <x v="0"/>
    <s v="ST1"/>
    <x v="1"/>
    <s v="ST2"/>
    <x v="1"/>
    <s v="HT2"/>
    <x v="50"/>
    <s v="FB"/>
    <s v="BF"/>
    <x v="0"/>
    <s v="Sam is playing a video game with Jaime"/>
    <s v="and it's starting to get late"/>
    <x v="0"/>
    <x v="1"/>
    <s v="square"/>
    <s v="he's standing in a yellow square"/>
    <s v="but the final level hasn't been beaten yet"/>
    <s v="S48_Jaime_Sam"/>
    <s v="he_yellow_square"/>
    <s v="S48_end"/>
    <x v="1"/>
    <x v="0"/>
    <x v="1"/>
    <x v="0"/>
    <x v="1"/>
    <s v="triangle"/>
    <x v="1"/>
    <s v="square"/>
    <x v="1"/>
    <s v="triangle"/>
    <x v="1"/>
    <s v="square"/>
    <s v="HT3_yellow-square.png"/>
    <s v="ST3_yellow-triangle.png"/>
    <s v="HT1_red-triangle.png"/>
    <s v="ST1_red-square.png"/>
    <s v="ST2_blue-triangle.png"/>
    <s v="HT2_blue-square.png"/>
    <m/>
    <m/>
  </r>
  <r>
    <s v="L05"/>
    <x v="0"/>
    <s v="CR14"/>
    <s v="L05_CR14_S50"/>
    <x v="1"/>
    <s v="HT3"/>
    <s v="Jaime"/>
    <s v="F"/>
    <x v="1"/>
    <s v="ST3"/>
    <s v="Sam"/>
    <s v="B"/>
    <x v="0"/>
    <x v="0"/>
    <x v="0"/>
    <s v="HT1"/>
    <x v="0"/>
    <s v="ST1"/>
    <x v="1"/>
    <s v="ST2"/>
    <x v="1"/>
    <s v="HT2"/>
    <x v="22"/>
    <s v="FB"/>
    <s v="BF"/>
    <x v="1"/>
    <s v="Jaime is throwing the ball to Sam"/>
    <s v="while the dog is getting excited"/>
    <x v="0"/>
    <x v="0"/>
    <s v="triangle"/>
    <s v="he's standing in a red triangle"/>
    <s v="and the dog caught the ball instead"/>
    <s v="S50_Sam_Jaime"/>
    <s v="he_red_triangle"/>
    <s v="S50_end"/>
    <x v="0"/>
    <x v="1"/>
    <x v="0"/>
    <x v="1"/>
    <x v="0"/>
    <s v="square"/>
    <x v="0"/>
    <s v="triangle"/>
    <x v="0"/>
    <s v="square"/>
    <x v="0"/>
    <s v="triangle"/>
    <s v="HT3_red-triangle.png"/>
    <s v="ST3_red-square.png"/>
    <s v="HT1_yellow-square.png"/>
    <s v="ST1_yellow-triangle.png"/>
    <s v="ST2_green-square.png"/>
    <s v="HT2_green-triangle.png"/>
    <m/>
    <m/>
  </r>
  <r>
    <s v="L05"/>
    <x v="0"/>
    <s v="CR15"/>
    <s v="L05_CR15_S49"/>
    <x v="1"/>
    <s v="HT3"/>
    <s v="Jaime"/>
    <s v="F"/>
    <x v="1"/>
    <s v="ST3"/>
    <s v="Sam"/>
    <s v="B"/>
    <x v="0"/>
    <x v="0"/>
    <x v="0"/>
    <s v="HT1"/>
    <x v="0"/>
    <s v="ST1"/>
    <x v="1"/>
    <s v="ST2"/>
    <x v="1"/>
    <s v="HT2"/>
    <x v="51"/>
    <s v="FB"/>
    <s v="BF"/>
    <x v="0"/>
    <s v="Sam is whispering to Jaime"/>
    <s v="as the movie is starting"/>
    <x v="0"/>
    <x v="3"/>
    <s v="square"/>
    <s v="he's standing in a blue square"/>
    <s v="and everyone is quieting down"/>
    <s v="S49_Jaime_Sam"/>
    <s v="he_blue_square"/>
    <s v="S49_end"/>
    <x v="3"/>
    <x v="0"/>
    <x v="3"/>
    <x v="0"/>
    <x v="3"/>
    <s v="triangle"/>
    <x v="3"/>
    <s v="square"/>
    <x v="3"/>
    <s v="triangle"/>
    <x v="3"/>
    <s v="square"/>
    <s v="HT3_blue-square.png"/>
    <s v="ST3_blue-triangle.png"/>
    <s v="HT1_green-triangle.png"/>
    <s v="ST1_green-square.png"/>
    <s v="ST2_yellow-triangle.png"/>
    <s v="HT2_yellow-square.png"/>
    <m/>
    <m/>
  </r>
  <r>
    <s v="L05"/>
    <x v="0"/>
    <s v="CR16"/>
    <s v="L05_CR16_S49"/>
    <x v="1"/>
    <s v="HT3"/>
    <s v="Jaime"/>
    <s v="F"/>
    <x v="1"/>
    <s v="ST3"/>
    <s v="Sam"/>
    <s v="B"/>
    <x v="0"/>
    <x v="0"/>
    <x v="0"/>
    <s v="HT1"/>
    <x v="0"/>
    <s v="ST1"/>
    <x v="1"/>
    <s v="ST2"/>
    <x v="1"/>
    <s v="HT2"/>
    <x v="51"/>
    <s v="FB"/>
    <s v="BF"/>
    <x v="1"/>
    <s v="Jaime is whispering to Sam"/>
    <s v="as the movie is starting"/>
    <x v="0"/>
    <x v="2"/>
    <s v="triangle"/>
    <s v="he's standing in a green triangle"/>
    <s v="and everyone is quieting down"/>
    <s v="S49_Sam_Jaime"/>
    <s v="he_green_triangle"/>
    <s v="S49_end"/>
    <x v="2"/>
    <x v="1"/>
    <x v="2"/>
    <x v="1"/>
    <x v="2"/>
    <s v="square"/>
    <x v="2"/>
    <s v="triangle"/>
    <x v="2"/>
    <s v="square"/>
    <x v="2"/>
    <s v="triangle"/>
    <s v="HT3_green-triangle.png"/>
    <s v="ST3_green-square.png"/>
    <s v="HT1_blue-square.png"/>
    <s v="ST1_blue-triangle.png"/>
    <s v="ST2_red-square.png"/>
    <s v="HT2_red-triangle.png"/>
    <m/>
    <m/>
  </r>
  <r>
    <s v="L05"/>
    <x v="0"/>
    <s v="CR17"/>
    <s v="L05_CR17_S40"/>
    <x v="0"/>
    <s v="HT2"/>
    <s v="Casey"/>
    <s v="E"/>
    <x v="2"/>
    <s v="HT1"/>
    <s v="Jordan"/>
    <s v="C"/>
    <x v="1"/>
    <x v="1"/>
    <x v="1"/>
    <s v="ST2"/>
    <x v="1"/>
    <s v="ST3"/>
    <x v="2"/>
    <s v="ST1"/>
    <x v="0"/>
    <s v="HT3"/>
    <x v="32"/>
    <s v="EC"/>
    <s v="CE"/>
    <x v="0"/>
    <s v="Jordan is bringing a coffee to Casey"/>
    <s v="since it's very early in the morning"/>
    <x v="0"/>
    <x v="0"/>
    <s v="square"/>
    <s v="he's standing in a red square"/>
    <s v="and it looks like it's almost 6am"/>
    <s v="S40_Casey_Jordan"/>
    <s v="he_red_square"/>
    <s v="S40_end"/>
    <x v="0"/>
    <x v="0"/>
    <x v="0"/>
    <x v="0"/>
    <x v="0"/>
    <s v="triangle"/>
    <x v="0"/>
    <s v="square"/>
    <x v="0"/>
    <s v="triangle"/>
    <x v="0"/>
    <s v="square"/>
    <s v="HT2_red-square.png"/>
    <s v="HT1_red-triangle.png"/>
    <s v="ST2_yellow-triangle.png"/>
    <s v="ST3_yellow-square.png"/>
    <s v="ST1_green-triangle.png"/>
    <s v="HT3_green-square.png"/>
    <m/>
    <m/>
  </r>
  <r>
    <s v="L05"/>
    <x v="0"/>
    <s v="CR18"/>
    <s v="L05_CR18_S38"/>
    <x v="0"/>
    <s v="HT2"/>
    <s v="Casey"/>
    <s v="E"/>
    <x v="2"/>
    <s v="HT1"/>
    <s v="Jordan"/>
    <s v="C"/>
    <x v="1"/>
    <x v="1"/>
    <x v="1"/>
    <s v="ST2"/>
    <x v="1"/>
    <s v="ST3"/>
    <x v="2"/>
    <s v="ST1"/>
    <x v="0"/>
    <s v="HT3"/>
    <x v="52"/>
    <s v="EC"/>
    <s v="CE"/>
    <x v="1"/>
    <s v="Casey is exercising with Jordan"/>
    <s v="and the time is going by really fast"/>
    <x v="0"/>
    <x v="1"/>
    <s v="triangle"/>
    <s v="he's standing in a yellow triangle"/>
    <s v="but the gym is about to close"/>
    <s v="S38_Jordan_Casey"/>
    <s v="he_yellow_triangle"/>
    <s v="S38_end"/>
    <x v="1"/>
    <x v="1"/>
    <x v="1"/>
    <x v="1"/>
    <x v="1"/>
    <s v="square"/>
    <x v="1"/>
    <s v="triangle"/>
    <x v="1"/>
    <s v="square"/>
    <x v="1"/>
    <s v="triangle"/>
    <s v="HT2_yellow-triangle.png"/>
    <s v="HT1_yellow-square.png"/>
    <s v="ST2_red-square.png"/>
    <s v="ST3_red-triangle.png"/>
    <s v="ST1_blue-square.png"/>
    <s v="HT3_blue-triangle.png"/>
    <m/>
    <m/>
  </r>
  <r>
    <s v="L05"/>
    <x v="0"/>
    <s v="CR19"/>
    <s v="L05_CR19_S39"/>
    <x v="0"/>
    <s v="HT2"/>
    <s v="Casey"/>
    <s v="E"/>
    <x v="2"/>
    <s v="HT1"/>
    <s v="Jordan"/>
    <s v="C"/>
    <x v="1"/>
    <x v="1"/>
    <x v="1"/>
    <s v="ST2"/>
    <x v="1"/>
    <s v="ST3"/>
    <x v="2"/>
    <s v="ST1"/>
    <x v="0"/>
    <s v="HT3"/>
    <x v="53"/>
    <s v="EC"/>
    <s v="CE"/>
    <x v="0"/>
    <s v="Jordan is taking a selfie with Casey"/>
    <s v="and the room is kind of dark"/>
    <x v="0"/>
    <x v="2"/>
    <s v="square"/>
    <s v="he's standing in a green square"/>
    <s v="but the picture is coming out ok"/>
    <s v="S39_Casey_Jordan"/>
    <s v="he_green_square"/>
    <s v="S39_end"/>
    <x v="2"/>
    <x v="0"/>
    <x v="2"/>
    <x v="0"/>
    <x v="2"/>
    <s v="triangle"/>
    <x v="2"/>
    <s v="square"/>
    <x v="2"/>
    <s v="triangle"/>
    <x v="2"/>
    <s v="square"/>
    <s v="HT2_green-square.png"/>
    <s v="HT1_green-triangle.png"/>
    <s v="ST2_blue-triangle.png"/>
    <s v="ST3_blue-square.png"/>
    <s v="ST1_red-triangle.png"/>
    <s v="HT3_red-square.png"/>
    <m/>
    <m/>
  </r>
  <r>
    <s v="L05"/>
    <x v="0"/>
    <s v="CR20"/>
    <s v="L05_CR20_S39"/>
    <x v="0"/>
    <s v="HT2"/>
    <s v="Casey"/>
    <s v="E"/>
    <x v="2"/>
    <s v="HT1"/>
    <s v="Jordan"/>
    <s v="C"/>
    <x v="1"/>
    <x v="1"/>
    <x v="1"/>
    <s v="ST2"/>
    <x v="1"/>
    <s v="ST3"/>
    <x v="2"/>
    <s v="ST1"/>
    <x v="0"/>
    <s v="HT3"/>
    <x v="53"/>
    <s v="EC"/>
    <s v="CE"/>
    <x v="1"/>
    <s v="Casey is taking a selfie with Jordan"/>
    <s v="and the room is kind of dark"/>
    <x v="0"/>
    <x v="3"/>
    <s v="triangle"/>
    <s v="he's standing in a blue triangle"/>
    <s v="but the picture is coming out ok"/>
    <s v="S39_Jordan_Casey"/>
    <s v="he_blue_triangle"/>
    <s v="S39_end"/>
    <x v="3"/>
    <x v="1"/>
    <x v="3"/>
    <x v="1"/>
    <x v="3"/>
    <s v="square"/>
    <x v="3"/>
    <s v="triangle"/>
    <x v="3"/>
    <s v="square"/>
    <x v="3"/>
    <s v="triangle"/>
    <s v="HT2_blue-triangle.png"/>
    <s v="HT1_blue-square.png"/>
    <s v="ST2_green-square.png"/>
    <s v="ST3_green-triangle.png"/>
    <s v="ST1_yellow-square.png"/>
    <s v="HT3_yellow-triangle.png"/>
    <m/>
    <m/>
  </r>
  <r>
    <s v="L05"/>
    <x v="0"/>
    <s v="CR21"/>
    <s v="L05_CR21_S51"/>
    <x v="0"/>
    <s v="HT2"/>
    <s v="Casey"/>
    <s v="E"/>
    <x v="3"/>
    <s v="ST1"/>
    <s v="Taylor"/>
    <s v="D"/>
    <x v="1"/>
    <x v="0"/>
    <x v="1"/>
    <s v="ST2"/>
    <x v="1"/>
    <s v="ST3"/>
    <x v="3"/>
    <s v="HT1"/>
    <x v="0"/>
    <s v="HT3"/>
    <x v="39"/>
    <s v="ED"/>
    <s v="DE"/>
    <x v="0"/>
    <s v="Taylor is starting a video call with Casey"/>
    <s v="but the connection is kind of slow"/>
    <x v="0"/>
    <x v="1"/>
    <s v="square"/>
    <s v="he's standing in a yellow square"/>
    <s v="and it's great to see each other "/>
    <s v="S51_Casey_Taylor"/>
    <s v="he_yellow_square"/>
    <s v="S51_end"/>
    <x v="1"/>
    <x v="0"/>
    <x v="1"/>
    <x v="0"/>
    <x v="1"/>
    <s v="triangle"/>
    <x v="1"/>
    <s v="square"/>
    <x v="1"/>
    <s v="triangle"/>
    <x v="1"/>
    <s v="square"/>
    <s v="HT2_yellow-square.png"/>
    <s v="ST1_yellow-triangle.png"/>
    <s v="ST2_red-triangle.png"/>
    <s v="ST3_red-square.png"/>
    <s v="HT1_blue-triangle.png"/>
    <s v="HT3_blue-square.png"/>
    <m/>
    <m/>
  </r>
  <r>
    <s v="L05"/>
    <x v="0"/>
    <s v="CR22"/>
    <s v="L05_CR22_S55"/>
    <x v="0"/>
    <s v="HT2"/>
    <s v="Casey"/>
    <s v="E"/>
    <x v="3"/>
    <s v="ST1"/>
    <s v="Taylor"/>
    <s v="D"/>
    <x v="1"/>
    <x v="0"/>
    <x v="1"/>
    <s v="ST2"/>
    <x v="1"/>
    <s v="ST3"/>
    <x v="3"/>
    <s v="HT1"/>
    <x v="0"/>
    <s v="HT3"/>
    <x v="38"/>
    <s v="ED"/>
    <s v="DE"/>
    <x v="1"/>
    <s v="Casey is holding a spot for Taylor"/>
    <s v="because the line is moving slowly"/>
    <x v="0"/>
    <x v="0"/>
    <s v="triangle"/>
    <s v="he's standing in a red triangle"/>
    <s v="and the day keeps getting hotter"/>
    <s v="S55_Taylor_Casey"/>
    <s v="he_red_triangle"/>
    <s v="S55_end"/>
    <x v="0"/>
    <x v="1"/>
    <x v="0"/>
    <x v="1"/>
    <x v="0"/>
    <s v="square"/>
    <x v="0"/>
    <s v="triangle"/>
    <x v="0"/>
    <s v="square"/>
    <x v="0"/>
    <s v="triangle"/>
    <s v="HT2_red-triangle.png"/>
    <s v="ST1_red-square.png"/>
    <s v="ST2_yellow-square.png"/>
    <s v="ST3_yellow-triangle.png"/>
    <s v="HT1_green-square.png"/>
    <s v="HT3_green-triangle.png"/>
    <m/>
    <m/>
  </r>
  <r>
    <s v="L05"/>
    <x v="0"/>
    <s v="CR23"/>
    <s v="L05_CR23_S52"/>
    <x v="0"/>
    <s v="HT2"/>
    <s v="Casey"/>
    <s v="E"/>
    <x v="3"/>
    <s v="ST1"/>
    <s v="Taylor"/>
    <s v="D"/>
    <x v="1"/>
    <x v="0"/>
    <x v="1"/>
    <s v="ST2"/>
    <x v="1"/>
    <s v="ST3"/>
    <x v="3"/>
    <s v="HT1"/>
    <x v="0"/>
    <s v="HT3"/>
    <x v="40"/>
    <s v="ED"/>
    <s v="DE"/>
    <x v="0"/>
    <s v="Taylor is passing a blanket to Casey"/>
    <s v="because the room is cold"/>
    <x v="0"/>
    <x v="3"/>
    <s v="square"/>
    <s v="he's standing in a blue square"/>
    <s v="and everyone is comfortable now"/>
    <s v="S52_Casey_Taylor"/>
    <s v="he_blue_square"/>
    <s v="S52_end"/>
    <x v="3"/>
    <x v="0"/>
    <x v="3"/>
    <x v="0"/>
    <x v="3"/>
    <s v="triangle"/>
    <x v="3"/>
    <s v="square"/>
    <x v="3"/>
    <s v="triangle"/>
    <x v="3"/>
    <s v="square"/>
    <s v="HT2_blue-square.png"/>
    <s v="ST1_blue-triangle.png"/>
    <s v="ST2_green-triangle.png"/>
    <s v="ST3_green-square.png"/>
    <s v="HT1_yellow-triangle.png"/>
    <s v="HT3_yellow-square.png"/>
    <m/>
    <m/>
  </r>
  <r>
    <s v="L05"/>
    <x v="0"/>
    <s v="CR24"/>
    <s v="L05_CR24_S52"/>
    <x v="0"/>
    <s v="HT2"/>
    <s v="Casey"/>
    <s v="E"/>
    <x v="3"/>
    <s v="ST1"/>
    <s v="Taylor"/>
    <s v="D"/>
    <x v="1"/>
    <x v="0"/>
    <x v="1"/>
    <s v="ST2"/>
    <x v="1"/>
    <s v="ST3"/>
    <x v="3"/>
    <s v="HT1"/>
    <x v="0"/>
    <s v="HT3"/>
    <x v="40"/>
    <s v="ED"/>
    <s v="DE"/>
    <x v="1"/>
    <s v="Casey is passing a blanket to Taylor"/>
    <s v="because the room is cold"/>
    <x v="0"/>
    <x v="2"/>
    <s v="triangle"/>
    <s v="he's standing in a green triangle"/>
    <s v="and everyone is comfortable now"/>
    <s v="S52_Taylor_Casey"/>
    <s v="he_green_triangle"/>
    <s v="S52_end"/>
    <x v="2"/>
    <x v="1"/>
    <x v="2"/>
    <x v="1"/>
    <x v="2"/>
    <s v="square"/>
    <x v="2"/>
    <s v="triangle"/>
    <x v="2"/>
    <s v="square"/>
    <x v="2"/>
    <s v="triangle"/>
    <s v="HT2_green-triangle.png"/>
    <s v="ST1_green-square.png"/>
    <s v="ST2_blue-square.png"/>
    <s v="ST3_blue-triangle.png"/>
    <s v="HT1_red-square.png"/>
    <s v="HT3_red-triangle.png"/>
    <m/>
    <m/>
  </r>
  <r>
    <s v="L05"/>
    <x v="0"/>
    <s v="CR25"/>
    <s v="L05_CR25_S43"/>
    <x v="1"/>
    <s v="HT3"/>
    <s v="Jaime"/>
    <s v="F"/>
    <x v="2"/>
    <s v="HT1"/>
    <s v="Jordan"/>
    <s v="C"/>
    <x v="1"/>
    <x v="1"/>
    <x v="1"/>
    <s v="ST2"/>
    <x v="1"/>
    <s v="ST3"/>
    <x v="2"/>
    <s v="ST1"/>
    <x v="1"/>
    <s v="HT2"/>
    <x v="56"/>
    <s v="FC"/>
    <s v="CF"/>
    <x v="0"/>
    <s v="Jordan is getting a chair for Jaime"/>
    <s v="because the wait will be a while"/>
    <x v="0"/>
    <x v="0"/>
    <s v="square"/>
    <s v="he's standing in a red square"/>
    <s v="but it looks like the wait will be worth it"/>
    <s v="S43_Jaime_Jordan"/>
    <s v="he_red_square"/>
    <s v="S43_end"/>
    <x v="0"/>
    <x v="0"/>
    <x v="0"/>
    <x v="0"/>
    <x v="0"/>
    <s v="triangle"/>
    <x v="0"/>
    <s v="square"/>
    <x v="0"/>
    <s v="triangle"/>
    <x v="0"/>
    <s v="square"/>
    <s v="HT3_red-square.png"/>
    <s v="HT1_red-triangle.png"/>
    <s v="ST2_yellow-triangle.png"/>
    <s v="ST3_yellow-square.png"/>
    <s v="ST1_green-triangle.png"/>
    <s v="HT2_green-square.png"/>
    <m/>
    <m/>
  </r>
  <r>
    <s v="L05"/>
    <x v="0"/>
    <s v="CR26"/>
    <s v="L05_CR26_S45"/>
    <x v="1"/>
    <s v="HT3"/>
    <s v="Jaime"/>
    <s v="F"/>
    <x v="2"/>
    <s v="HT1"/>
    <s v="Jordan"/>
    <s v="C"/>
    <x v="1"/>
    <x v="1"/>
    <x v="1"/>
    <s v="ST2"/>
    <x v="1"/>
    <s v="ST3"/>
    <x v="2"/>
    <s v="ST1"/>
    <x v="1"/>
    <s v="HT2"/>
    <x v="37"/>
    <s v="FC"/>
    <s v="CF"/>
    <x v="1"/>
    <s v="Jaime is explaining the game to Jordan"/>
    <s v="since it's kind of complicated"/>
    <x v="0"/>
    <x v="1"/>
    <s v="triangle"/>
    <s v="he's standing in a yellow triangle"/>
    <s v="and it looks like the game will be fun"/>
    <s v="S45_Jordan_Jaime"/>
    <s v="he_yellow_triangle"/>
    <s v="S45_end"/>
    <x v="1"/>
    <x v="1"/>
    <x v="1"/>
    <x v="1"/>
    <x v="1"/>
    <s v="square"/>
    <x v="1"/>
    <s v="triangle"/>
    <x v="1"/>
    <s v="square"/>
    <x v="1"/>
    <s v="triangle"/>
    <s v="HT3_yellow-triangle.png"/>
    <s v="HT1_yellow-square.png"/>
    <s v="ST2_red-square.png"/>
    <s v="ST3_red-triangle.png"/>
    <s v="ST1_blue-square.png"/>
    <s v="HT2_blue-triangle.png"/>
    <m/>
    <m/>
  </r>
  <r>
    <s v="L05"/>
    <x v="0"/>
    <s v="CR27"/>
    <s v="L05_CR27_S44"/>
    <x v="1"/>
    <s v="HT3"/>
    <s v="Jaime"/>
    <s v="F"/>
    <x v="2"/>
    <s v="HT1"/>
    <s v="Jordan"/>
    <s v="C"/>
    <x v="1"/>
    <x v="1"/>
    <x v="1"/>
    <s v="ST2"/>
    <x v="1"/>
    <s v="ST3"/>
    <x v="2"/>
    <s v="ST1"/>
    <x v="1"/>
    <s v="HT2"/>
    <x v="57"/>
    <s v="FC"/>
    <s v="CF"/>
    <x v="0"/>
    <s v="Jordan is showing a picture to Jaime"/>
    <s v="while the dog is coming over"/>
    <x v="0"/>
    <x v="2"/>
    <s v="square"/>
    <s v="he's standing in a green square"/>
    <s v="and the dog is just as cute as in the picture"/>
    <s v="S44_Jaime_Jordan"/>
    <s v="he_green_square"/>
    <s v="S44_end"/>
    <x v="2"/>
    <x v="0"/>
    <x v="2"/>
    <x v="0"/>
    <x v="2"/>
    <s v="triangle"/>
    <x v="2"/>
    <s v="square"/>
    <x v="2"/>
    <s v="triangle"/>
    <x v="2"/>
    <s v="square"/>
    <s v="HT3_green-square.png"/>
    <s v="HT1_green-triangle.png"/>
    <s v="ST2_blue-triangle.png"/>
    <s v="ST3_blue-square.png"/>
    <s v="ST1_red-triangle.png"/>
    <s v="HT2_red-square.png"/>
    <m/>
    <m/>
  </r>
  <r>
    <s v="L05"/>
    <x v="0"/>
    <s v="CR28"/>
    <s v="L05_CR28_S44"/>
    <x v="1"/>
    <s v="HT3"/>
    <s v="Jaime"/>
    <s v="F"/>
    <x v="2"/>
    <s v="HT1"/>
    <s v="Jordan"/>
    <s v="C"/>
    <x v="1"/>
    <x v="1"/>
    <x v="1"/>
    <s v="ST2"/>
    <x v="1"/>
    <s v="ST3"/>
    <x v="2"/>
    <s v="ST1"/>
    <x v="1"/>
    <s v="HT2"/>
    <x v="57"/>
    <s v="FC"/>
    <s v="CF"/>
    <x v="1"/>
    <s v="Jaime is showing a picture to Jordan"/>
    <s v="while the dog is coming over"/>
    <x v="0"/>
    <x v="3"/>
    <s v="triangle"/>
    <s v="he's standing in a blue triangle"/>
    <s v="and the dog is just as cute as in the picture"/>
    <s v="S44_Jordan_Jaime"/>
    <s v="he_blue_triangle"/>
    <s v="S44_end"/>
    <x v="3"/>
    <x v="1"/>
    <x v="3"/>
    <x v="1"/>
    <x v="3"/>
    <s v="square"/>
    <x v="3"/>
    <s v="triangle"/>
    <x v="3"/>
    <s v="square"/>
    <x v="3"/>
    <s v="triangle"/>
    <s v="HT3_blue-triangle.png"/>
    <s v="HT1_blue-square.png"/>
    <s v="ST2_green-square.png"/>
    <s v="ST3_green-triangle.png"/>
    <s v="ST1_yellow-square.png"/>
    <s v="HT2_yellow-triangle.png"/>
    <m/>
    <m/>
  </r>
  <r>
    <s v="L05"/>
    <x v="0"/>
    <s v="CR29"/>
    <s v="L05_CR29_S58"/>
    <x v="1"/>
    <s v="HT3"/>
    <s v="Jaime"/>
    <s v="F"/>
    <x v="3"/>
    <s v="ST1"/>
    <s v="Taylor"/>
    <s v="D"/>
    <x v="1"/>
    <x v="0"/>
    <x v="1"/>
    <s v="ST2"/>
    <x v="1"/>
    <s v="ST3"/>
    <x v="3"/>
    <s v="HT1"/>
    <x v="1"/>
    <s v="HT2"/>
    <x v="58"/>
    <s v="FD"/>
    <s v="DF"/>
    <x v="0"/>
    <s v="Taylor is telling a joke to Jaime"/>
    <s v="while the party is getting started"/>
    <x v="0"/>
    <x v="1"/>
    <s v="square"/>
    <s v="he's standing in a yellow square"/>
    <s v="and everyone is laughing at how funny it is"/>
    <s v="S58_Jaime_Taylor"/>
    <s v="he_yellow_square"/>
    <s v="S58_end"/>
    <x v="1"/>
    <x v="0"/>
    <x v="1"/>
    <x v="0"/>
    <x v="1"/>
    <s v="triangle"/>
    <x v="1"/>
    <s v="square"/>
    <x v="1"/>
    <s v="triangle"/>
    <x v="1"/>
    <s v="square"/>
    <s v="HT3_yellow-square.png"/>
    <s v="ST1_yellow-triangle.png"/>
    <s v="ST2_red-triangle.png"/>
    <s v="ST3_red-square.png"/>
    <s v="HT1_blue-triangle.png"/>
    <s v="HT2_blue-square.png"/>
    <m/>
    <m/>
  </r>
  <r>
    <s v="L05"/>
    <x v="0"/>
    <s v="CR30"/>
    <s v="L05_CR30_S60"/>
    <x v="1"/>
    <s v="HT3"/>
    <s v="Jaime"/>
    <s v="F"/>
    <x v="3"/>
    <s v="ST1"/>
    <s v="Taylor"/>
    <s v="D"/>
    <x v="1"/>
    <x v="0"/>
    <x v="1"/>
    <s v="ST2"/>
    <x v="1"/>
    <s v="ST3"/>
    <x v="3"/>
    <s v="HT1"/>
    <x v="1"/>
    <s v="HT2"/>
    <x v="41"/>
    <s v="FD"/>
    <s v="DF"/>
    <x v="1"/>
    <s v="Jaime is hiking along the trail with Taylor"/>
    <s v="and the leaves are starting to turn"/>
    <x v="0"/>
    <x v="0"/>
    <s v="triangle"/>
    <s v="he's standing in a red triangle"/>
    <s v="and the top of the mountain isn't much further"/>
    <s v="S60_Taylor_Jaime"/>
    <s v="he_red_triangle"/>
    <s v="S60_end"/>
    <x v="0"/>
    <x v="1"/>
    <x v="0"/>
    <x v="1"/>
    <x v="0"/>
    <s v="square"/>
    <x v="0"/>
    <s v="triangle"/>
    <x v="0"/>
    <s v="square"/>
    <x v="0"/>
    <s v="triangle"/>
    <s v="HT3_red-triangle.png"/>
    <s v="ST1_red-square.png"/>
    <s v="ST2_yellow-square.png"/>
    <s v="ST3_yellow-triangle.png"/>
    <s v="HT1_green-square.png"/>
    <s v="HT2_green-triangle.png"/>
    <m/>
    <m/>
  </r>
  <r>
    <s v="L05"/>
    <x v="0"/>
    <s v="CR31"/>
    <s v="L05_CR31_S59"/>
    <x v="1"/>
    <s v="HT3"/>
    <s v="Jaime"/>
    <s v="F"/>
    <x v="3"/>
    <s v="ST1"/>
    <s v="Taylor"/>
    <s v="D"/>
    <x v="1"/>
    <x v="0"/>
    <x v="1"/>
    <s v="ST2"/>
    <x v="1"/>
    <s v="ST3"/>
    <x v="3"/>
    <s v="HT1"/>
    <x v="1"/>
    <s v="HT2"/>
    <x v="59"/>
    <s v="FD"/>
    <s v="DF"/>
    <x v="0"/>
    <s v="Taylor is taking notes for Jaime"/>
    <s v="under the fluorescent lights"/>
    <x v="0"/>
    <x v="3"/>
    <s v="square"/>
    <s v="he's standing in a blue square"/>
    <s v="and it looks like the meeting is almost finished"/>
    <s v="S59_Jaime_Taylor"/>
    <s v="he_blue_square"/>
    <s v="S59_end"/>
    <x v="3"/>
    <x v="0"/>
    <x v="3"/>
    <x v="0"/>
    <x v="3"/>
    <s v="triangle"/>
    <x v="3"/>
    <s v="square"/>
    <x v="3"/>
    <s v="triangle"/>
    <x v="3"/>
    <s v="square"/>
    <s v="HT3_blue-square.png"/>
    <s v="ST1_blue-triangle.png"/>
    <s v="ST2_green-triangle.png"/>
    <s v="ST3_green-square.png"/>
    <s v="HT1_yellow-triangle.png"/>
    <s v="HT2_yellow-square.png"/>
    <m/>
    <m/>
  </r>
  <r>
    <s v="L05"/>
    <x v="0"/>
    <s v="CR32"/>
    <s v="L05_CR32_S59"/>
    <x v="1"/>
    <s v="HT3"/>
    <s v="Jaime"/>
    <s v="F"/>
    <x v="3"/>
    <s v="ST1"/>
    <s v="Taylor"/>
    <s v="D"/>
    <x v="1"/>
    <x v="0"/>
    <x v="1"/>
    <s v="ST2"/>
    <x v="1"/>
    <s v="ST3"/>
    <x v="3"/>
    <s v="HT1"/>
    <x v="1"/>
    <s v="HT2"/>
    <x v="59"/>
    <s v="FD"/>
    <s v="DF"/>
    <x v="1"/>
    <s v="Jaime is taking notes for Taylor"/>
    <s v="under the fluorescent lights"/>
    <x v="0"/>
    <x v="2"/>
    <s v="triangle"/>
    <s v="he's standing in a green triangle"/>
    <s v="and it looks like the meeting is almost finished"/>
    <s v="S59_Taylor_Jaime"/>
    <s v="he_green_triangle"/>
    <s v="S59_end"/>
    <x v="2"/>
    <x v="1"/>
    <x v="2"/>
    <x v="1"/>
    <x v="2"/>
    <s v="square"/>
    <x v="2"/>
    <s v="triangle"/>
    <x v="2"/>
    <s v="square"/>
    <x v="2"/>
    <s v="triangle"/>
    <s v="HT3_green-triangle.png"/>
    <s v="ST1_green-square.png"/>
    <s v="ST2_blue-square.png"/>
    <s v="ST3_blue-triangle.png"/>
    <s v="HT1_red-square.png"/>
    <s v="HT2_red-triangle.png"/>
    <m/>
    <m/>
  </r>
  <r>
    <s v="L05"/>
    <x v="0"/>
    <s v="CR33"/>
    <s v="L05_CR33_S21"/>
    <x v="2"/>
    <s v="ST2"/>
    <s v="Alex"/>
    <s v="A"/>
    <x v="4"/>
    <s v="HT2"/>
    <s v="Casey"/>
    <s v="E"/>
    <x v="0"/>
    <x v="0"/>
    <x v="0"/>
    <s v="HT1"/>
    <x v="0"/>
    <s v="ST1"/>
    <x v="4"/>
    <s v="HT3"/>
    <x v="2"/>
    <s v="ST3"/>
    <x v="12"/>
    <s v="AE"/>
    <s v="AE"/>
    <x v="0"/>
    <s v="Alex is carrying a cake to Casey"/>
    <s v="as the refridgerator starts to hum"/>
    <x v="1"/>
    <x v="0"/>
    <s v="square"/>
    <s v="she's standing in a red square"/>
    <s v="and it looks like the cake is fresh out of the oven"/>
    <s v="S21_Alex_Casey"/>
    <s v="she_red_square"/>
    <s v="S21_end"/>
    <x v="0"/>
    <x v="0"/>
    <x v="0"/>
    <x v="0"/>
    <x v="0"/>
    <s v="triangle"/>
    <x v="0"/>
    <s v="square"/>
    <x v="0"/>
    <s v="triangle"/>
    <x v="0"/>
    <s v="square"/>
    <s v="ST2_red-square.png"/>
    <s v="HT2_red-triangle.png"/>
    <s v="HT1_yellow-triangle.png"/>
    <s v="ST1_yellow-square.png"/>
    <s v="HT3_green-triangle.png"/>
    <s v="ST3_green-square.png"/>
    <m/>
    <m/>
  </r>
  <r>
    <s v="L05"/>
    <x v="0"/>
    <s v="CR34"/>
    <s v="L05_CR34_S21"/>
    <x v="2"/>
    <s v="ST2"/>
    <s v="Alex"/>
    <s v="A"/>
    <x v="4"/>
    <s v="HT2"/>
    <s v="Casey"/>
    <s v="E"/>
    <x v="0"/>
    <x v="0"/>
    <x v="0"/>
    <s v="HT1"/>
    <x v="0"/>
    <s v="ST1"/>
    <x v="4"/>
    <s v="HT3"/>
    <x v="2"/>
    <s v="ST3"/>
    <x v="12"/>
    <s v="AE"/>
    <s v="AE"/>
    <x v="1"/>
    <s v="Casey is carrying a cake to Alex"/>
    <s v="as the refridgerator starts to hum"/>
    <x v="1"/>
    <x v="1"/>
    <s v="triangle"/>
    <s v="she's standing in a yellow triangle"/>
    <s v="and it looks like the cake is fresh out of the oven"/>
    <s v="S21_Casey_Alex"/>
    <s v="she_yellow_triangle"/>
    <s v="S21_end"/>
    <x v="1"/>
    <x v="1"/>
    <x v="1"/>
    <x v="1"/>
    <x v="1"/>
    <s v="square"/>
    <x v="1"/>
    <s v="triangle"/>
    <x v="1"/>
    <s v="square"/>
    <x v="1"/>
    <s v="triangle"/>
    <s v="ST2_yellow-triangle.png"/>
    <s v="HT2_yellow-square.png"/>
    <s v="HT1_red-square.png"/>
    <s v="ST1_red-triangle.png"/>
    <s v="HT3_blue-square.png"/>
    <s v="ST3_blue-triangle.png"/>
    <m/>
    <m/>
  </r>
  <r>
    <s v="L05"/>
    <x v="0"/>
    <s v="CR35"/>
    <s v="L05_CR35_S25"/>
    <x v="2"/>
    <s v="ST2"/>
    <s v="Alex"/>
    <s v="A"/>
    <x v="4"/>
    <s v="HT2"/>
    <s v="Casey"/>
    <s v="E"/>
    <x v="0"/>
    <x v="0"/>
    <x v="0"/>
    <s v="HT1"/>
    <x v="0"/>
    <s v="ST1"/>
    <x v="4"/>
    <s v="HT3"/>
    <x v="2"/>
    <s v="ST3"/>
    <x v="13"/>
    <s v="AE"/>
    <s v="AE"/>
    <x v="0"/>
    <s v="Alex is dancing with Casey"/>
    <s v="while a pinata is hanging overhead"/>
    <x v="1"/>
    <x v="2"/>
    <s v="square"/>
    <s v="she's standing in a green square"/>
    <s v="and everyone at the party is having fun"/>
    <s v="S25_Alex_Casey"/>
    <s v="she_green_square"/>
    <s v="S25_end"/>
    <x v="2"/>
    <x v="0"/>
    <x v="2"/>
    <x v="0"/>
    <x v="2"/>
    <s v="triangle"/>
    <x v="2"/>
    <s v="square"/>
    <x v="2"/>
    <s v="triangle"/>
    <x v="2"/>
    <s v="square"/>
    <s v="ST2_green-square.png"/>
    <s v="HT2_green-triangle.png"/>
    <s v="HT1_blue-triangle.png"/>
    <s v="ST1_blue-square.png"/>
    <s v="HT3_red-triangle.png"/>
    <s v="ST3_red-square.png"/>
    <m/>
    <m/>
  </r>
  <r>
    <s v="L05"/>
    <x v="0"/>
    <s v="CR36"/>
    <s v="L05_CR36_S22"/>
    <x v="2"/>
    <s v="ST2"/>
    <s v="Alex"/>
    <s v="A"/>
    <x v="4"/>
    <s v="HT2"/>
    <s v="Casey"/>
    <s v="E"/>
    <x v="0"/>
    <x v="0"/>
    <x v="0"/>
    <s v="HT1"/>
    <x v="0"/>
    <s v="ST1"/>
    <x v="4"/>
    <s v="HT3"/>
    <x v="2"/>
    <s v="ST3"/>
    <x v="14"/>
    <s v="AE"/>
    <s v="AE"/>
    <x v="1"/>
    <s v="Casey is filming a video for Alex"/>
    <s v="as clouds start to cover up the sun"/>
    <x v="1"/>
    <x v="3"/>
    <s v="triangle"/>
    <s v="she's standing in a blue triangle"/>
    <s v="but it looks like it might start to rain soon"/>
    <s v="S22_Casey_Alex"/>
    <s v="she_blue_triangle"/>
    <s v="S22_end"/>
    <x v="3"/>
    <x v="1"/>
    <x v="3"/>
    <x v="1"/>
    <x v="3"/>
    <s v="square"/>
    <x v="3"/>
    <s v="triangle"/>
    <x v="3"/>
    <s v="square"/>
    <x v="3"/>
    <s v="triangle"/>
    <s v="ST2_blue-triangle.png"/>
    <s v="HT2_blue-square.png"/>
    <s v="HT1_green-square.png"/>
    <s v="ST1_green-triangle.png"/>
    <s v="HT3_yellow-square.png"/>
    <s v="ST3_yellow-triangle.png"/>
    <m/>
    <m/>
  </r>
  <r>
    <s v="L05"/>
    <x v="0"/>
    <s v="CR37"/>
    <s v="L05_CR37_S08"/>
    <x v="2"/>
    <s v="ST2"/>
    <s v="Alex"/>
    <s v="A"/>
    <x v="5"/>
    <s v="HT3"/>
    <s v="Jaime"/>
    <s v="F"/>
    <x v="0"/>
    <x v="0"/>
    <x v="0"/>
    <s v="HT1"/>
    <x v="0"/>
    <s v="ST1"/>
    <x v="5"/>
    <s v="HT2"/>
    <x v="2"/>
    <s v="ST3"/>
    <x v="48"/>
    <s v="AF"/>
    <s v="AF"/>
    <x v="0"/>
    <s v="Alex is taking a picture of Jaime"/>
    <s v="next to the Eiffel Tower"/>
    <x v="1"/>
    <x v="1"/>
    <s v="square"/>
    <s v="she's standing in a yellow square"/>
    <s v="and the tower is lit up at night"/>
    <s v="S08_Alex_Jaime"/>
    <s v="she_yellow_square"/>
    <s v="S08_end"/>
    <x v="1"/>
    <x v="0"/>
    <x v="1"/>
    <x v="0"/>
    <x v="1"/>
    <s v="triangle"/>
    <x v="1"/>
    <s v="square"/>
    <x v="1"/>
    <s v="triangle"/>
    <x v="1"/>
    <s v="square"/>
    <s v="ST2_yellow-square.png"/>
    <s v="HT3_yellow-triangle.png"/>
    <s v="HT1_red-triangle.png"/>
    <s v="ST1_red-square.png"/>
    <s v="HT2_blue-triangle.png"/>
    <s v="ST3_blue-square.png"/>
    <m/>
    <m/>
  </r>
  <r>
    <s v="L05"/>
    <x v="0"/>
    <s v="CR38"/>
    <s v="L05_CR38_S08"/>
    <x v="2"/>
    <s v="ST2"/>
    <s v="Alex"/>
    <s v="A"/>
    <x v="5"/>
    <s v="HT3"/>
    <s v="Jaime"/>
    <s v="F"/>
    <x v="0"/>
    <x v="0"/>
    <x v="0"/>
    <s v="HT1"/>
    <x v="0"/>
    <s v="ST1"/>
    <x v="5"/>
    <s v="HT2"/>
    <x v="2"/>
    <s v="ST3"/>
    <x v="48"/>
    <s v="AF"/>
    <s v="AF"/>
    <x v="1"/>
    <s v="Jaime is taking a picture of Alex"/>
    <s v="next to the Eiffel Tower"/>
    <x v="1"/>
    <x v="0"/>
    <s v="triangle"/>
    <s v="she's standing in a red triangle"/>
    <s v="and the tower is lit up at night"/>
    <s v="S08_Jaime_Alex"/>
    <s v="she_red_triangle"/>
    <s v="S08_end"/>
    <x v="0"/>
    <x v="1"/>
    <x v="0"/>
    <x v="1"/>
    <x v="0"/>
    <s v="square"/>
    <x v="0"/>
    <s v="triangle"/>
    <x v="0"/>
    <s v="square"/>
    <x v="0"/>
    <s v="triangle"/>
    <s v="ST2_red-triangle.png"/>
    <s v="HT3_red-square.png"/>
    <s v="HT1_yellow-square.png"/>
    <s v="ST1_yellow-triangle.png"/>
    <s v="HT2_green-square.png"/>
    <s v="ST3_green-triangle.png"/>
    <m/>
    <m/>
  </r>
  <r>
    <s v="L05"/>
    <x v="0"/>
    <s v="CR39"/>
    <s v="L05_CR39_S09"/>
    <x v="2"/>
    <s v="ST2"/>
    <s v="Alex"/>
    <s v="A"/>
    <x v="5"/>
    <s v="HT3"/>
    <s v="Jaime"/>
    <s v="F"/>
    <x v="0"/>
    <x v="0"/>
    <x v="0"/>
    <s v="HT1"/>
    <x v="0"/>
    <s v="ST1"/>
    <x v="5"/>
    <s v="HT2"/>
    <x v="2"/>
    <s v="ST3"/>
    <x v="49"/>
    <s v="AF"/>
    <s v="AF"/>
    <x v="0"/>
    <s v="Alex is playing golf with Jaime"/>
    <s v="as the sun is shining overhead"/>
    <x v="1"/>
    <x v="3"/>
    <s v="square"/>
    <s v="she's standing in a blue square"/>
    <s v="and the grass is very green"/>
    <s v="S09_Alex_Jaime"/>
    <s v="she_blue_square"/>
    <s v="S09_end"/>
    <x v="3"/>
    <x v="0"/>
    <x v="3"/>
    <x v="0"/>
    <x v="3"/>
    <s v="triangle"/>
    <x v="3"/>
    <s v="square"/>
    <x v="3"/>
    <s v="triangle"/>
    <x v="3"/>
    <s v="square"/>
    <s v="ST2_blue-square.png"/>
    <s v="HT3_blue-triangle.png"/>
    <s v="HT1_green-triangle.png"/>
    <s v="ST1_green-square.png"/>
    <s v="HT2_yellow-triangle.png"/>
    <s v="ST3_yellow-square.png"/>
    <m/>
    <m/>
  </r>
  <r>
    <s v="L05"/>
    <x v="0"/>
    <s v="CR40"/>
    <s v="L05_CR40_S10"/>
    <x v="2"/>
    <s v="ST2"/>
    <s v="Alex"/>
    <s v="A"/>
    <x v="5"/>
    <s v="HT3"/>
    <s v="Jaime"/>
    <s v="F"/>
    <x v="0"/>
    <x v="0"/>
    <x v="0"/>
    <s v="HT1"/>
    <x v="0"/>
    <s v="ST1"/>
    <x v="5"/>
    <s v="HT2"/>
    <x v="2"/>
    <s v="ST3"/>
    <x v="15"/>
    <s v="AF"/>
    <s v="AF"/>
    <x v="1"/>
    <s v="Jaime is floating over to Alex"/>
    <s v="while an airplane is flying overhead"/>
    <x v="1"/>
    <x v="2"/>
    <s v="triangle"/>
    <s v="she's standing in a green triangle"/>
    <s v="and it looks like everyone needs more sunscreen"/>
    <s v="S10_Jaime_Alex"/>
    <s v="she_green_triangle"/>
    <s v="S10_end"/>
    <x v="2"/>
    <x v="1"/>
    <x v="2"/>
    <x v="1"/>
    <x v="2"/>
    <s v="square"/>
    <x v="2"/>
    <s v="triangle"/>
    <x v="2"/>
    <s v="square"/>
    <x v="2"/>
    <s v="triangle"/>
    <s v="ST2_green-triangle.png"/>
    <s v="HT3_green-square.png"/>
    <s v="HT1_blue-square.png"/>
    <s v="ST1_blue-triangle.png"/>
    <s v="HT2_red-square.png"/>
    <s v="ST3_red-triangle.png"/>
    <m/>
    <m/>
  </r>
  <r>
    <s v="L05"/>
    <x v="0"/>
    <s v="CR41"/>
    <s v="L05_CR41_S35"/>
    <x v="3"/>
    <s v="ST3"/>
    <s v="Sam"/>
    <s v="B"/>
    <x v="4"/>
    <s v="HT2"/>
    <s v="Casey"/>
    <s v="E"/>
    <x v="0"/>
    <x v="0"/>
    <x v="0"/>
    <s v="HT1"/>
    <x v="0"/>
    <s v="ST1"/>
    <x v="4"/>
    <s v="HT3"/>
    <x v="3"/>
    <s v="ST2"/>
    <x v="18"/>
    <s v="BE"/>
    <s v="BE"/>
    <x v="0"/>
    <s v="Sam is swimming towards Casey"/>
    <s v="and a goose is swimming nearby"/>
    <x v="1"/>
    <x v="0"/>
    <s v="square"/>
    <s v="she's standing in a red square"/>
    <s v="and it is a beautiful sunny day"/>
    <s v="S35_Sam_Casey"/>
    <s v="she_red_square"/>
    <s v="S35_end"/>
    <x v="0"/>
    <x v="0"/>
    <x v="0"/>
    <x v="0"/>
    <x v="0"/>
    <s v="triangle"/>
    <x v="0"/>
    <s v="square"/>
    <x v="0"/>
    <s v="triangle"/>
    <x v="0"/>
    <s v="square"/>
    <s v="ST3_red-square.png"/>
    <s v="HT2_red-triangle.png"/>
    <s v="HT1_yellow-triangle.png"/>
    <s v="ST1_yellow-square.png"/>
    <s v="HT3_green-triangle.png"/>
    <s v="ST2_green-square.png"/>
    <m/>
    <m/>
  </r>
  <r>
    <s v="L05"/>
    <x v="0"/>
    <s v="CR42"/>
    <s v="L05_CR42_S31"/>
    <x v="3"/>
    <s v="ST3"/>
    <s v="Sam"/>
    <s v="B"/>
    <x v="4"/>
    <s v="HT2"/>
    <s v="Casey"/>
    <s v="E"/>
    <x v="0"/>
    <x v="0"/>
    <x v="0"/>
    <s v="HT1"/>
    <x v="0"/>
    <s v="ST1"/>
    <x v="4"/>
    <s v="HT3"/>
    <x v="3"/>
    <s v="ST2"/>
    <x v="19"/>
    <s v="BE"/>
    <s v="BE"/>
    <x v="1"/>
    <s v="Casey is practicing soccer with Sam"/>
    <s v="as a bird flies overhead"/>
    <x v="1"/>
    <x v="1"/>
    <s v="triangle"/>
    <s v="she's standing in a yellow triangle"/>
    <s v="and it looks like the ball just missed the net"/>
    <s v="S31_Casey_Sam"/>
    <s v="she_yellow_triangle"/>
    <s v="S31_end"/>
    <x v="1"/>
    <x v="1"/>
    <x v="1"/>
    <x v="1"/>
    <x v="1"/>
    <s v="square"/>
    <x v="1"/>
    <s v="triangle"/>
    <x v="1"/>
    <s v="square"/>
    <x v="1"/>
    <s v="triangle"/>
    <s v="ST3_yellow-triangle.png"/>
    <s v="HT2_yellow-square.png"/>
    <s v="HT1_red-square.png"/>
    <s v="ST1_red-triangle.png"/>
    <s v="HT3_blue-square.png"/>
    <s v="ST2_blue-triangle.png"/>
    <m/>
    <m/>
  </r>
  <r>
    <s v="L05"/>
    <x v="0"/>
    <s v="CR43"/>
    <s v="L05_CR43_S32"/>
    <x v="3"/>
    <s v="ST3"/>
    <s v="Sam"/>
    <s v="B"/>
    <x v="4"/>
    <s v="HT2"/>
    <s v="Casey"/>
    <s v="E"/>
    <x v="0"/>
    <x v="0"/>
    <x v="0"/>
    <s v="HT1"/>
    <x v="0"/>
    <s v="ST1"/>
    <x v="4"/>
    <s v="HT3"/>
    <x v="3"/>
    <s v="ST2"/>
    <x v="20"/>
    <s v="BE"/>
    <s v="BE"/>
    <x v="0"/>
    <s v="Sam is cheering on Casey"/>
    <s v="as the wind is blowing some leaves"/>
    <x v="1"/>
    <x v="2"/>
    <s v="square"/>
    <s v="she's standing in a green square"/>
    <s v="and it looks like a race is about to start"/>
    <s v="S32_Sam_Casey"/>
    <s v="she_green_square"/>
    <s v="S32_end"/>
    <x v="2"/>
    <x v="0"/>
    <x v="2"/>
    <x v="0"/>
    <x v="2"/>
    <s v="triangle"/>
    <x v="2"/>
    <s v="square"/>
    <x v="2"/>
    <s v="triangle"/>
    <x v="2"/>
    <s v="square"/>
    <s v="ST3_green-square.png"/>
    <s v="HT2_green-triangle.png"/>
    <s v="HT1_blue-triangle.png"/>
    <s v="ST1_blue-square.png"/>
    <s v="HT3_red-triangle.png"/>
    <s v="ST2_red-square.png"/>
    <m/>
    <m/>
  </r>
  <r>
    <s v="L05"/>
    <x v="0"/>
    <s v="CR44"/>
    <s v="L05_CR44_S32"/>
    <x v="3"/>
    <s v="ST3"/>
    <s v="Sam"/>
    <s v="B"/>
    <x v="4"/>
    <s v="HT2"/>
    <s v="Casey"/>
    <s v="E"/>
    <x v="0"/>
    <x v="0"/>
    <x v="0"/>
    <s v="HT1"/>
    <x v="0"/>
    <s v="ST1"/>
    <x v="4"/>
    <s v="HT3"/>
    <x v="3"/>
    <s v="ST2"/>
    <x v="20"/>
    <s v="BE"/>
    <s v="BE"/>
    <x v="1"/>
    <s v="Casey is cheering on Sam"/>
    <s v="as the wind is blowing some leaves"/>
    <x v="1"/>
    <x v="3"/>
    <s v="triangle"/>
    <s v="she's standing in a blue triangle"/>
    <s v="and it looks like a race is about to start"/>
    <s v="S32_Casey_Sam"/>
    <s v="she_blue_triangle"/>
    <s v="S32_end"/>
    <x v="3"/>
    <x v="1"/>
    <x v="3"/>
    <x v="1"/>
    <x v="3"/>
    <s v="square"/>
    <x v="3"/>
    <s v="triangle"/>
    <x v="3"/>
    <s v="square"/>
    <x v="3"/>
    <s v="triangle"/>
    <s v="ST3_blue-triangle.png"/>
    <s v="HT2_blue-square.png"/>
    <s v="HT1_green-square.png"/>
    <s v="ST1_green-triangle.png"/>
    <s v="HT3_yellow-square.png"/>
    <s v="ST2_yellow-triangle.png"/>
    <m/>
    <m/>
  </r>
  <r>
    <s v="L05"/>
    <x v="0"/>
    <s v="CR45"/>
    <s v="L05_CR45_S46"/>
    <x v="3"/>
    <s v="ST3"/>
    <s v="Sam"/>
    <s v="B"/>
    <x v="5"/>
    <s v="HT3"/>
    <s v="Jaime"/>
    <s v="F"/>
    <x v="0"/>
    <x v="0"/>
    <x v="0"/>
    <s v="HT1"/>
    <x v="0"/>
    <s v="ST1"/>
    <x v="5"/>
    <s v="HT2"/>
    <x v="3"/>
    <s v="ST2"/>
    <x v="21"/>
    <s v="BF"/>
    <s v="BF"/>
    <x v="0"/>
    <s v="Sam is giving flowers to Jaime"/>
    <s v="after the show is over"/>
    <x v="1"/>
    <x v="1"/>
    <s v="square"/>
    <s v="she's standing in a yellow square"/>
    <s v="and all the performers were talented"/>
    <s v="S46_Sam_Jaime"/>
    <s v="she_yellow_square"/>
    <s v="S46_end"/>
    <x v="1"/>
    <x v="0"/>
    <x v="1"/>
    <x v="0"/>
    <x v="1"/>
    <s v="triangle"/>
    <x v="1"/>
    <s v="square"/>
    <x v="1"/>
    <s v="triangle"/>
    <x v="1"/>
    <s v="square"/>
    <s v="ST3_yellow-square.png"/>
    <s v="HT3_yellow-triangle.png"/>
    <s v="HT1_red-triangle.png"/>
    <s v="ST1_red-square.png"/>
    <s v="HT2_blue-triangle.png"/>
    <s v="ST2_blue-square.png"/>
    <m/>
    <m/>
  </r>
  <r>
    <s v="L05"/>
    <x v="0"/>
    <s v="CR46"/>
    <s v="L05_CR46_S50"/>
    <x v="3"/>
    <s v="ST3"/>
    <s v="Sam"/>
    <s v="B"/>
    <x v="5"/>
    <s v="HT3"/>
    <s v="Jaime"/>
    <s v="F"/>
    <x v="0"/>
    <x v="0"/>
    <x v="0"/>
    <s v="HT1"/>
    <x v="0"/>
    <s v="ST1"/>
    <x v="5"/>
    <s v="HT2"/>
    <x v="3"/>
    <s v="ST2"/>
    <x v="22"/>
    <s v="BF"/>
    <s v="BF"/>
    <x v="1"/>
    <s v="Jaime is throwing the ball to Sam"/>
    <s v="while the dog is getting excited"/>
    <x v="1"/>
    <x v="0"/>
    <s v="triangle"/>
    <s v="she's standing in a red triangle"/>
    <s v="and the dog caught the ball instead"/>
    <s v="S50_Jaime_Sam"/>
    <s v="she_red_triangle"/>
    <s v="S50_end"/>
    <x v="0"/>
    <x v="1"/>
    <x v="0"/>
    <x v="1"/>
    <x v="0"/>
    <s v="square"/>
    <x v="0"/>
    <s v="triangle"/>
    <x v="0"/>
    <s v="square"/>
    <x v="0"/>
    <s v="triangle"/>
    <s v="ST3_red-triangle.png"/>
    <s v="HT3_red-square.png"/>
    <s v="HT1_yellow-square.png"/>
    <s v="ST1_yellow-triangle.png"/>
    <s v="HT2_green-square.png"/>
    <s v="ST2_green-triangle.png"/>
    <m/>
    <m/>
  </r>
  <r>
    <s v="L05"/>
    <x v="0"/>
    <s v="CR47"/>
    <s v="L05_CR47_S47"/>
    <x v="3"/>
    <s v="ST3"/>
    <s v="Sam"/>
    <s v="B"/>
    <x v="5"/>
    <s v="HT3"/>
    <s v="Jaime"/>
    <s v="F"/>
    <x v="0"/>
    <x v="0"/>
    <x v="0"/>
    <s v="HT1"/>
    <x v="0"/>
    <s v="ST1"/>
    <x v="5"/>
    <s v="HT2"/>
    <x v="3"/>
    <s v="ST2"/>
    <x v="23"/>
    <s v="BF"/>
    <s v="BF"/>
    <x v="0"/>
    <s v="Sam is driving away from Jaime"/>
    <s v="while the sun is starting to set"/>
    <x v="1"/>
    <x v="3"/>
    <s v="square"/>
    <s v="she's standing in a blue square"/>
    <s v="and it looks like it's a long drive home"/>
    <s v="S47_Sam_Jaime"/>
    <s v="she_blue_square"/>
    <s v="S47_end"/>
    <x v="3"/>
    <x v="0"/>
    <x v="3"/>
    <x v="0"/>
    <x v="3"/>
    <s v="triangle"/>
    <x v="3"/>
    <s v="square"/>
    <x v="3"/>
    <s v="triangle"/>
    <x v="3"/>
    <s v="square"/>
    <s v="ST3_blue-square.png"/>
    <s v="HT3_blue-triangle.png"/>
    <s v="HT1_green-triangle.png"/>
    <s v="ST1_green-square.png"/>
    <s v="HT2_yellow-triangle.png"/>
    <s v="ST2_yellow-square.png"/>
    <m/>
    <m/>
  </r>
  <r>
    <s v="L05"/>
    <x v="0"/>
    <s v="CR48"/>
    <s v="L05_CR48_S47"/>
    <x v="3"/>
    <s v="ST3"/>
    <s v="Sam"/>
    <s v="B"/>
    <x v="5"/>
    <s v="HT3"/>
    <s v="Jaime"/>
    <s v="F"/>
    <x v="0"/>
    <x v="0"/>
    <x v="0"/>
    <s v="HT1"/>
    <x v="0"/>
    <s v="ST1"/>
    <x v="5"/>
    <s v="HT2"/>
    <x v="3"/>
    <s v="ST2"/>
    <x v="23"/>
    <s v="BF"/>
    <s v="BF"/>
    <x v="1"/>
    <s v="Jaime is driving away from Sam"/>
    <s v="while the sun is starting to set"/>
    <x v="1"/>
    <x v="2"/>
    <s v="triangle"/>
    <s v="she's standing in a green triangle"/>
    <s v="and it looks like it's a long drive home"/>
    <s v="S47_Jaime_Sam"/>
    <s v="she_green_triangle"/>
    <s v="S47_end"/>
    <x v="2"/>
    <x v="1"/>
    <x v="2"/>
    <x v="1"/>
    <x v="2"/>
    <s v="square"/>
    <x v="2"/>
    <s v="triangle"/>
    <x v="2"/>
    <s v="square"/>
    <x v="2"/>
    <s v="triangle"/>
    <s v="ST3_green-triangle.png"/>
    <s v="HT3_green-square.png"/>
    <s v="HT1_blue-square.png"/>
    <s v="ST1_blue-triangle.png"/>
    <s v="HT2_red-square.png"/>
    <s v="ST2_red-triangle.png"/>
    <m/>
    <m/>
  </r>
  <r>
    <s v="L05"/>
    <x v="0"/>
    <s v="CR49"/>
    <s v="L05_CR49_S15"/>
    <x v="2"/>
    <s v="ST2"/>
    <s v="Alex"/>
    <s v="A"/>
    <x v="2"/>
    <s v="HT1"/>
    <s v="Jordan"/>
    <s v="C"/>
    <x v="1"/>
    <x v="0"/>
    <x v="2"/>
    <s v="HT2"/>
    <x v="2"/>
    <s v="HT3"/>
    <x v="2"/>
    <s v="ST1"/>
    <x v="2"/>
    <s v="ST3"/>
    <x v="0"/>
    <s v="AC"/>
    <s v="AC"/>
    <x v="0"/>
    <s v="Alex is looking at Jordan"/>
    <s v="as the train whistle is blowing loudly"/>
    <x v="1"/>
    <x v="0"/>
    <s v="square"/>
    <s v="she's standing in a red square"/>
    <s v="but the whistle is too loud to hear anything"/>
    <s v="S15_Alex_Jordan"/>
    <s v="she_red_square"/>
    <s v="S15_end"/>
    <x v="0"/>
    <x v="0"/>
    <x v="0"/>
    <x v="0"/>
    <x v="0"/>
    <s v="triangle"/>
    <x v="0"/>
    <s v="square"/>
    <x v="0"/>
    <s v="triangle"/>
    <x v="0"/>
    <s v="square"/>
    <s v="ST2_red-square.png"/>
    <s v="HT1_red-triangle.png"/>
    <s v="HT2_yellow-triangle.png"/>
    <s v="HT3_yellow-square.png"/>
    <s v="ST1_green-triangle.png"/>
    <s v="ST3_green-square.png"/>
    <m/>
    <m/>
  </r>
  <r>
    <s v="L05"/>
    <x v="0"/>
    <s v="CR50"/>
    <s v="L05_CR50_S11"/>
    <x v="2"/>
    <s v="ST2"/>
    <s v="Alex"/>
    <s v="A"/>
    <x v="2"/>
    <s v="HT1"/>
    <s v="Jordan"/>
    <s v="C"/>
    <x v="1"/>
    <x v="0"/>
    <x v="2"/>
    <s v="HT2"/>
    <x v="2"/>
    <s v="HT3"/>
    <x v="2"/>
    <s v="ST1"/>
    <x v="2"/>
    <s v="ST3"/>
    <x v="1"/>
    <s v="AC"/>
    <s v="AC"/>
    <x v="1"/>
    <s v="Jordan is singing to Alex"/>
    <s v="and there's a big disco ball overhead"/>
    <x v="1"/>
    <x v="1"/>
    <s v="triangle"/>
    <s v="she's standing in a yellow triangle"/>
    <s v="and all the colored lights look fun"/>
    <s v="S11_Jordan_Alex"/>
    <s v="she_yellow_triangle"/>
    <s v="S11_end"/>
    <x v="1"/>
    <x v="1"/>
    <x v="1"/>
    <x v="1"/>
    <x v="1"/>
    <s v="square"/>
    <x v="1"/>
    <s v="triangle"/>
    <x v="1"/>
    <s v="square"/>
    <x v="1"/>
    <s v="triangle"/>
    <s v="ST2_yellow-triangle.png"/>
    <s v="HT1_yellow-square.png"/>
    <s v="HT2_red-square.png"/>
    <s v="HT3_red-triangle.png"/>
    <s v="ST1_blue-square.png"/>
    <s v="ST3_blue-triangle.png"/>
    <m/>
    <m/>
  </r>
  <r>
    <s v="L05"/>
    <x v="0"/>
    <s v="CR51"/>
    <s v="L05_CR51_S12"/>
    <x v="2"/>
    <s v="ST2"/>
    <s v="Alex"/>
    <s v="A"/>
    <x v="2"/>
    <s v="HT1"/>
    <s v="Jordan"/>
    <s v="C"/>
    <x v="1"/>
    <x v="0"/>
    <x v="2"/>
    <s v="HT2"/>
    <x v="2"/>
    <s v="HT3"/>
    <x v="2"/>
    <s v="ST1"/>
    <x v="2"/>
    <s v="ST3"/>
    <x v="2"/>
    <s v="AC"/>
    <s v="AC"/>
    <x v="0"/>
    <s v="Alex is showing a happy birthday sign to Jordan"/>
    <s v="while some balloons are floating up to the ceiling "/>
    <x v="1"/>
    <x v="2"/>
    <s v="square"/>
    <s v="she's standing in a green square"/>
    <s v="and it looks like the party is starting"/>
    <s v="S12_Alex_Jordan"/>
    <s v="she_green_square"/>
    <s v="S12_end"/>
    <x v="2"/>
    <x v="0"/>
    <x v="2"/>
    <x v="0"/>
    <x v="2"/>
    <s v="triangle"/>
    <x v="2"/>
    <s v="square"/>
    <x v="2"/>
    <s v="triangle"/>
    <x v="2"/>
    <s v="square"/>
    <s v="ST2_green-square.png"/>
    <s v="HT1_green-triangle.png"/>
    <s v="HT2_blue-triangle.png"/>
    <s v="HT3_blue-square.png"/>
    <s v="ST1_red-triangle.png"/>
    <s v="ST3_red-square.png"/>
    <m/>
    <m/>
  </r>
  <r>
    <s v="L05"/>
    <x v="0"/>
    <s v="CR52"/>
    <s v="L05_CR52_S12"/>
    <x v="2"/>
    <s v="ST2"/>
    <s v="Alex"/>
    <s v="A"/>
    <x v="2"/>
    <s v="HT1"/>
    <s v="Jordan"/>
    <s v="C"/>
    <x v="1"/>
    <x v="0"/>
    <x v="2"/>
    <s v="HT2"/>
    <x v="2"/>
    <s v="HT3"/>
    <x v="2"/>
    <s v="ST1"/>
    <x v="2"/>
    <s v="ST3"/>
    <x v="2"/>
    <s v="AC"/>
    <s v="AC"/>
    <x v="1"/>
    <s v="Jordan is showing a happy birthday sign to Alex"/>
    <s v="while some balloons are floating up to the ceiling "/>
    <x v="1"/>
    <x v="3"/>
    <s v="triangle"/>
    <s v="she's standing in a blue triangle"/>
    <s v="and it looks like the party is starting"/>
    <s v="S12_Jordan_Alex"/>
    <s v="she_blue_triangle"/>
    <s v="S12_end"/>
    <x v="3"/>
    <x v="1"/>
    <x v="3"/>
    <x v="1"/>
    <x v="3"/>
    <s v="square"/>
    <x v="3"/>
    <s v="triangle"/>
    <x v="3"/>
    <s v="square"/>
    <x v="3"/>
    <s v="triangle"/>
    <s v="ST2_blue-triangle.png"/>
    <s v="HT1_blue-square.png"/>
    <s v="HT2_green-square.png"/>
    <s v="HT3_green-triangle.png"/>
    <s v="ST1_yellow-square.png"/>
    <s v="ST3_yellow-triangle.png"/>
    <m/>
    <m/>
  </r>
  <r>
    <s v="L05"/>
    <x v="0"/>
    <s v="CR53"/>
    <s v="L05_CR53_S18"/>
    <x v="2"/>
    <s v="ST2"/>
    <s v="Alex"/>
    <s v="A"/>
    <x v="3"/>
    <s v="ST1"/>
    <s v="Taylor"/>
    <s v="D"/>
    <x v="1"/>
    <x v="1"/>
    <x v="2"/>
    <s v="HT2"/>
    <x v="2"/>
    <s v="HT3"/>
    <x v="3"/>
    <s v="HT1"/>
    <x v="2"/>
    <s v="ST3"/>
    <x v="28"/>
    <s v="AD"/>
    <s v="AD"/>
    <x v="0"/>
    <s v="Alex is rollerblading towards Taylor"/>
    <s v="while several birds fly overhead"/>
    <x v="1"/>
    <x v="1"/>
    <s v="square"/>
    <s v="she's standing in a yellow square"/>
    <s v="but it looks very easy to fall down"/>
    <s v="S18_Alex_Taylor"/>
    <s v="she_yellow_square"/>
    <s v="S18_end"/>
    <x v="1"/>
    <x v="0"/>
    <x v="1"/>
    <x v="0"/>
    <x v="1"/>
    <s v="triangle"/>
    <x v="1"/>
    <s v="square"/>
    <x v="1"/>
    <s v="triangle"/>
    <x v="1"/>
    <s v="square"/>
    <s v="ST2_yellow-square.png"/>
    <s v="ST1_yellow-triangle.png"/>
    <s v="HT2_red-triangle.png"/>
    <s v="HT3_red-square.png"/>
    <s v="HT1_blue-triangle.png"/>
    <s v="ST3_blue-square.png"/>
    <m/>
    <m/>
  </r>
  <r>
    <s v="L05"/>
    <x v="0"/>
    <s v="CR54"/>
    <s v="L05_CR54_S18"/>
    <x v="2"/>
    <s v="ST2"/>
    <s v="Alex"/>
    <s v="A"/>
    <x v="3"/>
    <s v="ST1"/>
    <s v="Taylor"/>
    <s v="D"/>
    <x v="1"/>
    <x v="1"/>
    <x v="2"/>
    <s v="HT2"/>
    <x v="2"/>
    <s v="HT3"/>
    <x v="3"/>
    <s v="HT1"/>
    <x v="2"/>
    <s v="ST3"/>
    <x v="28"/>
    <s v="AD"/>
    <s v="AD"/>
    <x v="1"/>
    <s v="Taylor is rollerblading towards Alex"/>
    <s v="while several birds fly overhead"/>
    <x v="1"/>
    <x v="0"/>
    <s v="triangle"/>
    <s v="she's standing in a red triangle"/>
    <s v="but it looks very easy to fall down"/>
    <s v="S18_Taylor_Alex"/>
    <s v="she_red_triangle"/>
    <s v="S18_end"/>
    <x v="0"/>
    <x v="1"/>
    <x v="0"/>
    <x v="1"/>
    <x v="0"/>
    <s v="square"/>
    <x v="0"/>
    <s v="triangle"/>
    <x v="0"/>
    <s v="square"/>
    <x v="0"/>
    <s v="triangle"/>
    <s v="ST2_red-triangle.png"/>
    <s v="ST1_red-square.png"/>
    <s v="HT2_yellow-square.png"/>
    <s v="HT3_yellow-triangle.png"/>
    <s v="HT1_green-square.png"/>
    <s v="ST3_green-triangle.png"/>
    <m/>
    <m/>
  </r>
  <r>
    <s v="L05"/>
    <x v="0"/>
    <s v="CR55"/>
    <s v="L05_CR55_S19"/>
    <x v="2"/>
    <s v="ST2"/>
    <s v="Alex"/>
    <s v="A"/>
    <x v="3"/>
    <s v="ST1"/>
    <s v="Taylor"/>
    <s v="D"/>
    <x v="1"/>
    <x v="1"/>
    <x v="2"/>
    <s v="HT2"/>
    <x v="2"/>
    <s v="HT3"/>
    <x v="3"/>
    <s v="HT1"/>
    <x v="2"/>
    <s v="ST3"/>
    <x v="29"/>
    <s v="AD"/>
    <s v="AD"/>
    <x v="0"/>
    <s v="Alex is trying to teach some algebra to Taylor"/>
    <s v="as the clock reads three"/>
    <x v="1"/>
    <x v="3"/>
    <s v="square"/>
    <s v="she's standing in a blue square"/>
    <s v="and it appears that the lecture is about to end"/>
    <s v="S19_Alex_Taylor"/>
    <s v="she_blue_square"/>
    <s v="S19_end"/>
    <x v="3"/>
    <x v="0"/>
    <x v="3"/>
    <x v="0"/>
    <x v="3"/>
    <s v="triangle"/>
    <x v="3"/>
    <s v="square"/>
    <x v="3"/>
    <s v="triangle"/>
    <x v="3"/>
    <s v="square"/>
    <s v="ST2_blue-square.png"/>
    <s v="ST1_blue-triangle.png"/>
    <s v="HT2_green-triangle.png"/>
    <s v="HT3_green-square.png"/>
    <s v="HT1_yellow-triangle.png"/>
    <s v="ST3_yellow-square.png"/>
    <m/>
    <m/>
  </r>
  <r>
    <s v="L05"/>
    <x v="0"/>
    <s v="CR56"/>
    <s v="L05_CR56_S20"/>
    <x v="2"/>
    <s v="ST2"/>
    <s v="Alex"/>
    <s v="A"/>
    <x v="3"/>
    <s v="ST1"/>
    <s v="Taylor"/>
    <s v="D"/>
    <x v="1"/>
    <x v="1"/>
    <x v="2"/>
    <s v="HT2"/>
    <x v="2"/>
    <s v="HT3"/>
    <x v="3"/>
    <s v="HT1"/>
    <x v="2"/>
    <s v="ST3"/>
    <x v="4"/>
    <s v="AD"/>
    <s v="AD"/>
    <x v="1"/>
    <s v="Taylor is shouting at Alex"/>
    <s v="while a shooting star streaks across the sky"/>
    <x v="1"/>
    <x v="2"/>
    <s v="triangle"/>
    <s v="she's standing in a green triangle"/>
    <s v="but it looks like an argument has started"/>
    <s v="S20_Taylor_Alex"/>
    <s v="she_green_triangle"/>
    <s v="S20_end"/>
    <x v="2"/>
    <x v="1"/>
    <x v="2"/>
    <x v="1"/>
    <x v="2"/>
    <s v="square"/>
    <x v="2"/>
    <s v="triangle"/>
    <x v="2"/>
    <s v="square"/>
    <x v="2"/>
    <s v="triangle"/>
    <s v="ST2_green-triangle.png"/>
    <s v="ST1_green-square.png"/>
    <s v="HT2_blue-square.png"/>
    <s v="HT3_blue-triangle.png"/>
    <s v="HT1_red-square.png"/>
    <s v="ST3_red-triangle.png"/>
    <m/>
    <m/>
  </r>
  <r>
    <s v="L05"/>
    <x v="0"/>
    <s v="CR57"/>
    <s v="L05_CR57_S01"/>
    <x v="3"/>
    <s v="ST3"/>
    <s v="Sam"/>
    <s v="B"/>
    <x v="2"/>
    <s v="HT1"/>
    <s v="Jordan"/>
    <s v="C"/>
    <x v="1"/>
    <x v="0"/>
    <x v="2"/>
    <s v="HT2"/>
    <x v="2"/>
    <s v="HT3"/>
    <x v="2"/>
    <s v="ST1"/>
    <x v="3"/>
    <s v="ST2"/>
    <x v="6"/>
    <s v="BC"/>
    <s v="BC"/>
    <x v="0"/>
    <s v="Sam is painting a portrait of Jordan"/>
    <s v="and some paint is spilling on the floor"/>
    <x v="1"/>
    <x v="0"/>
    <s v="square"/>
    <s v="she's standing in a red square"/>
    <s v="and the painting looks amazing"/>
    <s v="S01_Sam_Jordan"/>
    <s v="she_red_square"/>
    <s v="S01_end"/>
    <x v="0"/>
    <x v="0"/>
    <x v="0"/>
    <x v="0"/>
    <x v="0"/>
    <s v="triangle"/>
    <x v="0"/>
    <s v="square"/>
    <x v="0"/>
    <s v="triangle"/>
    <x v="0"/>
    <s v="square"/>
    <s v="ST3_red-square.png"/>
    <s v="HT1_red-triangle.png"/>
    <s v="HT2_yellow-triangle.png"/>
    <s v="HT3_yellow-square.png"/>
    <s v="ST1_green-triangle.png"/>
    <s v="ST2_green-square.png"/>
    <m/>
    <m/>
  </r>
  <r>
    <s v="L05"/>
    <x v="0"/>
    <s v="CR58"/>
    <s v="L05_CR58_S05"/>
    <x v="3"/>
    <s v="ST3"/>
    <s v="Sam"/>
    <s v="B"/>
    <x v="2"/>
    <s v="HT1"/>
    <s v="Jordan"/>
    <s v="C"/>
    <x v="1"/>
    <x v="0"/>
    <x v="2"/>
    <s v="HT2"/>
    <x v="2"/>
    <s v="HT3"/>
    <x v="2"/>
    <s v="ST1"/>
    <x v="3"/>
    <s v="ST2"/>
    <x v="7"/>
    <s v="BC"/>
    <s v="BC"/>
    <x v="1"/>
    <s v="Jordan is picking up Sam from school"/>
    <s v="as the bell is ringing"/>
    <x v="1"/>
    <x v="1"/>
    <s v="triangle"/>
    <s v="she's standing in a yellow triangle"/>
    <s v="and the bell is very loud"/>
    <s v="S05_Jordan_Sam"/>
    <s v="she_yellow_triangle"/>
    <s v="S05_end"/>
    <x v="1"/>
    <x v="1"/>
    <x v="1"/>
    <x v="1"/>
    <x v="1"/>
    <s v="square"/>
    <x v="1"/>
    <s v="triangle"/>
    <x v="1"/>
    <s v="square"/>
    <x v="1"/>
    <s v="triangle"/>
    <s v="ST3_yellow-triangle.png"/>
    <s v="HT1_yellow-square.png"/>
    <s v="HT2_red-square.png"/>
    <s v="HT3_red-triangle.png"/>
    <s v="ST1_blue-square.png"/>
    <s v="ST2_blue-triangle.png"/>
    <m/>
    <m/>
  </r>
  <r>
    <s v="L05"/>
    <x v="0"/>
    <s v="CR59"/>
    <s v="L05_CR59_S02"/>
    <x v="3"/>
    <s v="ST3"/>
    <s v="Sam"/>
    <s v="B"/>
    <x v="2"/>
    <s v="HT1"/>
    <s v="Jordan"/>
    <s v="C"/>
    <x v="1"/>
    <x v="0"/>
    <x v="2"/>
    <s v="HT2"/>
    <x v="2"/>
    <s v="HT3"/>
    <x v="2"/>
    <s v="ST1"/>
    <x v="3"/>
    <s v="ST2"/>
    <x v="8"/>
    <s v="BC"/>
    <s v="BC"/>
    <x v="0"/>
    <s v="Sam is playing the cello for Jordan"/>
    <s v="as the telephone is ringing"/>
    <x v="1"/>
    <x v="2"/>
    <s v="square"/>
    <s v="she's standing in a green square"/>
    <s v="but it doesn't look like anyone is going to answer the phone"/>
    <s v="S02_Sam_Jordan"/>
    <s v="she_green_square"/>
    <s v="S02_end"/>
    <x v="2"/>
    <x v="0"/>
    <x v="2"/>
    <x v="0"/>
    <x v="2"/>
    <s v="triangle"/>
    <x v="2"/>
    <s v="square"/>
    <x v="2"/>
    <s v="triangle"/>
    <x v="2"/>
    <s v="square"/>
    <s v="ST3_green-square.png"/>
    <s v="HT1_green-triangle.png"/>
    <s v="HT2_blue-triangle.png"/>
    <s v="HT3_blue-square.png"/>
    <s v="ST1_red-triangle.png"/>
    <s v="ST2_red-square.png"/>
    <m/>
    <m/>
  </r>
  <r>
    <s v="L05"/>
    <x v="0"/>
    <s v="CR60"/>
    <s v="L05_CR60_S02"/>
    <x v="3"/>
    <s v="ST3"/>
    <s v="Sam"/>
    <s v="B"/>
    <x v="2"/>
    <s v="HT1"/>
    <s v="Jordan"/>
    <s v="C"/>
    <x v="1"/>
    <x v="0"/>
    <x v="2"/>
    <s v="HT2"/>
    <x v="2"/>
    <s v="HT3"/>
    <x v="2"/>
    <s v="ST1"/>
    <x v="3"/>
    <s v="ST2"/>
    <x v="8"/>
    <s v="BC"/>
    <s v="BC"/>
    <x v="1"/>
    <s v="Jordan is playing the cello for Sam"/>
    <s v="as the telephone is ringing"/>
    <x v="1"/>
    <x v="3"/>
    <s v="triangle"/>
    <s v="she's standing in a blue triangle"/>
    <s v="but it doesn't look like anyone is going to answer the phone"/>
    <s v="S02_Jordan_Sam"/>
    <s v="she_blue_triangle"/>
    <s v="S02_end"/>
    <x v="3"/>
    <x v="1"/>
    <x v="3"/>
    <x v="1"/>
    <x v="3"/>
    <s v="square"/>
    <x v="3"/>
    <s v="triangle"/>
    <x v="3"/>
    <s v="square"/>
    <x v="3"/>
    <s v="triangle"/>
    <s v="ST3_blue-triangle.png"/>
    <s v="HT1_blue-square.png"/>
    <s v="HT2_green-square.png"/>
    <s v="HT3_green-triangle.png"/>
    <s v="ST1_yellow-square.png"/>
    <s v="ST2_yellow-triangle.png"/>
    <m/>
    <m/>
  </r>
  <r>
    <s v="L05"/>
    <x v="0"/>
    <s v="CR61"/>
    <s v="L05_CR61_S30"/>
    <x v="3"/>
    <s v="ST3"/>
    <s v="Sam"/>
    <s v="B"/>
    <x v="3"/>
    <s v="ST1"/>
    <s v="Taylor"/>
    <s v="D"/>
    <x v="1"/>
    <x v="1"/>
    <x v="2"/>
    <s v="HT2"/>
    <x v="2"/>
    <s v="HT3"/>
    <x v="3"/>
    <s v="HT1"/>
    <x v="3"/>
    <s v="ST2"/>
    <x v="10"/>
    <s v="BD"/>
    <s v="BD"/>
    <x v="0"/>
    <s v="Sam is playing the violin for Taylor"/>
    <s v="while the sun is shining brightly"/>
    <x v="1"/>
    <x v="1"/>
    <s v="square"/>
    <s v="she's standing in a yellow square"/>
    <s v="and it looks like the song is being played well"/>
    <s v="S30_Sam_Taylor"/>
    <s v="she_yellow_square"/>
    <s v="S30_end"/>
    <x v="1"/>
    <x v="0"/>
    <x v="1"/>
    <x v="0"/>
    <x v="1"/>
    <s v="triangle"/>
    <x v="1"/>
    <s v="square"/>
    <x v="1"/>
    <s v="triangle"/>
    <x v="1"/>
    <s v="square"/>
    <s v="ST3_yellow-square.png"/>
    <s v="ST1_yellow-triangle.png"/>
    <s v="HT2_red-triangle.png"/>
    <s v="HT3_red-square.png"/>
    <s v="HT1_blue-triangle.png"/>
    <s v="ST2_blue-square.png"/>
    <m/>
    <m/>
  </r>
  <r>
    <s v="L05"/>
    <x v="0"/>
    <s v="CR62"/>
    <s v="L05_CR62_S26"/>
    <x v="3"/>
    <s v="ST3"/>
    <s v="Sam"/>
    <s v="B"/>
    <x v="3"/>
    <s v="ST1"/>
    <s v="Taylor"/>
    <s v="D"/>
    <x v="1"/>
    <x v="1"/>
    <x v="2"/>
    <s v="HT2"/>
    <x v="2"/>
    <s v="HT3"/>
    <x v="3"/>
    <s v="HT1"/>
    <x v="3"/>
    <s v="ST2"/>
    <x v="9"/>
    <s v="BD"/>
    <s v="BD"/>
    <x v="1"/>
    <s v="Taylor is bringing some balloons to Sam"/>
    <s v="while bright flowers are sitting in the window"/>
    <x v="1"/>
    <x v="0"/>
    <s v="triangle"/>
    <s v="she's standing in a red triangle"/>
    <s v="and it must be someone's birthday"/>
    <s v="S26_Taylor_Sam"/>
    <s v="she_red_triangle"/>
    <s v="S26_end"/>
    <x v="0"/>
    <x v="1"/>
    <x v="0"/>
    <x v="1"/>
    <x v="0"/>
    <s v="square"/>
    <x v="0"/>
    <s v="triangle"/>
    <x v="0"/>
    <s v="square"/>
    <x v="0"/>
    <s v="triangle"/>
    <s v="ST3_red-triangle.png"/>
    <s v="ST1_red-square.png"/>
    <s v="HT2_yellow-square.png"/>
    <s v="HT3_yellow-triangle.png"/>
    <s v="HT1_green-square.png"/>
    <s v="ST2_green-triangle.png"/>
    <m/>
    <m/>
  </r>
  <r>
    <s v="L05"/>
    <x v="0"/>
    <s v="CR63"/>
    <s v="L05_CR63_S27"/>
    <x v="3"/>
    <s v="ST3"/>
    <s v="Sam"/>
    <s v="B"/>
    <x v="3"/>
    <s v="ST1"/>
    <s v="Taylor"/>
    <s v="D"/>
    <x v="1"/>
    <x v="1"/>
    <x v="2"/>
    <s v="HT2"/>
    <x v="2"/>
    <s v="HT3"/>
    <x v="3"/>
    <s v="HT1"/>
    <x v="3"/>
    <s v="ST2"/>
    <x v="11"/>
    <s v="BD"/>
    <s v="BD"/>
    <x v="0"/>
    <s v="Sam is walking with Taylor"/>
    <s v="and the clock is about to ring 3 o'clock"/>
    <x v="1"/>
    <x v="3"/>
    <s v="square"/>
    <s v="she's standing in a blue square"/>
    <s v="and it seems like class will be starting soon"/>
    <s v="S27_Sam_Taylor"/>
    <s v="she_blue_square"/>
    <s v="S27_end"/>
    <x v="3"/>
    <x v="0"/>
    <x v="3"/>
    <x v="0"/>
    <x v="3"/>
    <s v="triangle"/>
    <x v="3"/>
    <s v="square"/>
    <x v="3"/>
    <s v="triangle"/>
    <x v="3"/>
    <s v="square"/>
    <s v="ST3_blue-square.png"/>
    <s v="ST1_blue-triangle.png"/>
    <s v="HT2_green-triangle.png"/>
    <s v="HT3_green-square.png"/>
    <s v="HT1_yellow-triangle.png"/>
    <s v="ST2_yellow-square.png"/>
    <m/>
    <m/>
  </r>
  <r>
    <s v="L05"/>
    <x v="0"/>
    <s v="CR64"/>
    <s v="L05_CR64_S27"/>
    <x v="3"/>
    <s v="ST3"/>
    <s v="Sam"/>
    <s v="B"/>
    <x v="3"/>
    <s v="ST1"/>
    <s v="Taylor"/>
    <s v="D"/>
    <x v="1"/>
    <x v="1"/>
    <x v="2"/>
    <s v="HT2"/>
    <x v="2"/>
    <s v="HT3"/>
    <x v="3"/>
    <s v="HT1"/>
    <x v="3"/>
    <s v="ST2"/>
    <x v="11"/>
    <s v="BD"/>
    <s v="BD"/>
    <x v="1"/>
    <s v="Taylor is walking with Sam"/>
    <s v="and the clock is about to ring 3 o'clock"/>
    <x v="1"/>
    <x v="2"/>
    <s v="triangle"/>
    <s v="she's standing in a green triangle"/>
    <s v="and it seems like class will be starting soon"/>
    <s v="S27_Taylor_Sam"/>
    <s v="she_green_triangle"/>
    <s v="S27_end"/>
    <x v="2"/>
    <x v="1"/>
    <x v="2"/>
    <x v="1"/>
    <x v="2"/>
    <s v="square"/>
    <x v="2"/>
    <s v="triangle"/>
    <x v="2"/>
    <s v="square"/>
    <x v="2"/>
    <s v="triangle"/>
    <s v="ST3_green-triangle.png"/>
    <s v="ST1_green-square.png"/>
    <s v="HT2_blue-square.png"/>
    <s v="HT3_blue-triangle.png"/>
    <s v="HT1_red-square.png"/>
    <s v="ST2_red-triangle.png"/>
    <m/>
    <m/>
  </r>
  <r>
    <s v="L05"/>
    <x v="0"/>
    <s v="CR65"/>
    <s v="L05_CR65_S36"/>
    <x v="4"/>
    <s v="HT1"/>
    <s v="Jordan"/>
    <s v="C"/>
    <x v="4"/>
    <s v="HT2"/>
    <s v="Casey"/>
    <s v="E"/>
    <x v="2"/>
    <x v="1"/>
    <x v="1"/>
    <s v="ST2"/>
    <x v="1"/>
    <s v="ST3"/>
    <x v="4"/>
    <s v="HT3"/>
    <x v="4"/>
    <s v="ST1"/>
    <x v="33"/>
    <s v="CE"/>
    <s v="CE"/>
    <x v="0"/>
    <s v="Jordan is scuba diving with Casey"/>
    <s v="and a big fish just came out of nowhere"/>
    <x v="2"/>
    <x v="0"/>
    <s v="square"/>
    <s v="they're standing in a red square"/>
    <s v="and it looks like there's a lot more fish about to come by"/>
    <s v="S36_Jordan_Casey"/>
    <s v="they_red_square"/>
    <s v="S36_end"/>
    <x v="0"/>
    <x v="0"/>
    <x v="0"/>
    <x v="0"/>
    <x v="0"/>
    <s v="triangle"/>
    <x v="0"/>
    <s v="square"/>
    <x v="0"/>
    <s v="triangle"/>
    <x v="0"/>
    <s v="square"/>
    <s v="HT1_red-square.png"/>
    <s v="HT2_red-triangle.png"/>
    <s v="ST2_yellow-triangle.png"/>
    <s v="ST3_yellow-square.png"/>
    <s v="HT3_green-triangle.png"/>
    <s v="ST1_green-square.png"/>
    <m/>
    <m/>
  </r>
  <r>
    <s v="L05"/>
    <x v="0"/>
    <s v="CR66"/>
    <s v="L05_CR66_S40"/>
    <x v="4"/>
    <s v="HT1"/>
    <s v="Jordan"/>
    <s v="C"/>
    <x v="4"/>
    <s v="HT2"/>
    <s v="Casey"/>
    <s v="E"/>
    <x v="2"/>
    <x v="1"/>
    <x v="1"/>
    <s v="ST2"/>
    <x v="1"/>
    <s v="ST3"/>
    <x v="4"/>
    <s v="HT3"/>
    <x v="4"/>
    <s v="ST1"/>
    <x v="32"/>
    <s v="CE"/>
    <s v="CE"/>
    <x v="1"/>
    <s v="Casey is bringing a coffee to Jordan"/>
    <s v="since it's very early in the morning"/>
    <x v="2"/>
    <x v="1"/>
    <s v="triangle"/>
    <s v="they're standing in a yellow triangle"/>
    <s v="and it looks like it's almost 6am"/>
    <s v="S40_Casey_Jordan"/>
    <s v="they_yellow_triangle"/>
    <s v="S40_end"/>
    <x v="1"/>
    <x v="1"/>
    <x v="1"/>
    <x v="1"/>
    <x v="1"/>
    <s v="square"/>
    <x v="1"/>
    <s v="triangle"/>
    <x v="1"/>
    <s v="square"/>
    <x v="1"/>
    <s v="triangle"/>
    <s v="HT1_yellow-triangle.png"/>
    <s v="HT2_yellow-square.png"/>
    <s v="ST2_red-square.png"/>
    <s v="ST3_red-triangle.png"/>
    <s v="HT3_blue-square.png"/>
    <s v="ST1_blue-triangle.png"/>
    <m/>
    <m/>
  </r>
  <r>
    <s v="L05"/>
    <x v="0"/>
    <s v="CR67"/>
    <s v="L05_CR67_S37"/>
    <x v="4"/>
    <s v="HT1"/>
    <s v="Jordan"/>
    <s v="C"/>
    <x v="4"/>
    <s v="HT2"/>
    <s v="Casey"/>
    <s v="E"/>
    <x v="2"/>
    <x v="1"/>
    <x v="1"/>
    <s v="ST2"/>
    <x v="1"/>
    <s v="ST3"/>
    <x v="4"/>
    <s v="HT3"/>
    <x v="4"/>
    <s v="ST1"/>
    <x v="34"/>
    <s v="CE"/>
    <s v="CE"/>
    <x v="0"/>
    <s v="Jordan is looking for Casey"/>
    <s v="and it looks like it's about to rain "/>
    <x v="2"/>
    <x v="2"/>
    <s v="square"/>
    <s v="they're standing in a green square"/>
    <s v="and it's past time to get inside"/>
    <s v="S37_Jordan_Casey"/>
    <s v="they_green_square"/>
    <s v="S37_end"/>
    <x v="2"/>
    <x v="0"/>
    <x v="2"/>
    <x v="0"/>
    <x v="2"/>
    <s v="triangle"/>
    <x v="2"/>
    <s v="square"/>
    <x v="2"/>
    <s v="triangle"/>
    <x v="2"/>
    <s v="square"/>
    <s v="HT1_green-square.png"/>
    <s v="HT2_green-triangle.png"/>
    <s v="ST2_blue-triangle.png"/>
    <s v="ST3_blue-square.png"/>
    <s v="HT3_red-triangle.png"/>
    <s v="ST1_red-square.png"/>
    <m/>
    <m/>
  </r>
  <r>
    <s v="L05"/>
    <x v="0"/>
    <s v="CR68"/>
    <s v="L05_CR68_S37"/>
    <x v="4"/>
    <s v="HT1"/>
    <s v="Jordan"/>
    <s v="C"/>
    <x v="4"/>
    <s v="HT2"/>
    <s v="Casey"/>
    <s v="E"/>
    <x v="2"/>
    <x v="1"/>
    <x v="1"/>
    <s v="ST2"/>
    <x v="1"/>
    <s v="ST3"/>
    <x v="4"/>
    <s v="HT3"/>
    <x v="4"/>
    <s v="ST1"/>
    <x v="34"/>
    <s v="CE"/>
    <s v="CE"/>
    <x v="1"/>
    <s v="Casey is looking for Jordan"/>
    <s v="and it looks like it's about to rain "/>
    <x v="2"/>
    <x v="3"/>
    <s v="triangle"/>
    <s v="they're standing in a blue triangle"/>
    <s v="and it's past time to get inside"/>
    <s v="S37_Casey_Jordan"/>
    <s v="they_blue_triangle"/>
    <s v="S37_end"/>
    <x v="3"/>
    <x v="1"/>
    <x v="3"/>
    <x v="1"/>
    <x v="3"/>
    <s v="square"/>
    <x v="3"/>
    <s v="triangle"/>
    <x v="3"/>
    <s v="square"/>
    <x v="3"/>
    <s v="triangle"/>
    <s v="HT1_blue-triangle.png"/>
    <s v="HT2_blue-square.png"/>
    <s v="ST2_green-square.png"/>
    <s v="ST3_green-triangle.png"/>
    <s v="HT3_yellow-square.png"/>
    <s v="ST1_yellow-triangle.png"/>
    <m/>
    <m/>
  </r>
  <r>
    <s v="L05"/>
    <x v="0"/>
    <s v="CR69"/>
    <s v="L05_CR69_S45"/>
    <x v="4"/>
    <s v="HT1"/>
    <s v="Jordan"/>
    <s v="C"/>
    <x v="5"/>
    <s v="HT3"/>
    <s v="Jaime"/>
    <s v="F"/>
    <x v="2"/>
    <x v="1"/>
    <x v="1"/>
    <s v="ST2"/>
    <x v="1"/>
    <s v="ST3"/>
    <x v="5"/>
    <s v="HT2"/>
    <x v="4"/>
    <s v="ST1"/>
    <x v="37"/>
    <s v="CF"/>
    <s v="CF"/>
    <x v="0"/>
    <s v="Jordan is explaining the game to Jaime"/>
    <s v="since it's kind of complicated"/>
    <x v="2"/>
    <x v="1"/>
    <s v="square"/>
    <s v="they're standing in a yellow square"/>
    <s v="and it looks like the game will be fun"/>
    <s v="S45_Jordan_Jaime"/>
    <s v="they_yellow_square"/>
    <s v="S45_end"/>
    <x v="1"/>
    <x v="0"/>
    <x v="1"/>
    <x v="0"/>
    <x v="1"/>
    <s v="triangle"/>
    <x v="1"/>
    <s v="square"/>
    <x v="1"/>
    <s v="triangle"/>
    <x v="1"/>
    <s v="square"/>
    <s v="HT1_yellow-square.png"/>
    <s v="HT3_yellow-triangle.png"/>
    <s v="ST2_red-triangle.png"/>
    <s v="ST3_red-square.png"/>
    <s v="HT2_blue-triangle.png"/>
    <s v="ST1_blue-square.png"/>
    <m/>
    <m/>
  </r>
  <r>
    <s v="L05"/>
    <x v="0"/>
    <s v="CR70"/>
    <s v="L05_CR70_S41"/>
    <x v="4"/>
    <s v="HT1"/>
    <s v="Jordan"/>
    <s v="C"/>
    <x v="5"/>
    <s v="HT3"/>
    <s v="Jaime"/>
    <s v="F"/>
    <x v="2"/>
    <x v="1"/>
    <x v="1"/>
    <s v="ST2"/>
    <x v="1"/>
    <s v="ST3"/>
    <x v="5"/>
    <s v="HT2"/>
    <x v="4"/>
    <s v="ST1"/>
    <x v="35"/>
    <s v="CF"/>
    <s v="CF"/>
    <x v="1"/>
    <s v="Jaime is reading to Jordan"/>
    <s v="and the story is almost over"/>
    <x v="2"/>
    <x v="0"/>
    <s v="triangle"/>
    <s v="they're standing in a red triangle"/>
    <s v="and it sounds like the story is a new favorite"/>
    <s v="S41_Jaime_Jordan"/>
    <s v="they_red_triangle"/>
    <s v="S41_end"/>
    <x v="0"/>
    <x v="1"/>
    <x v="0"/>
    <x v="1"/>
    <x v="0"/>
    <s v="square"/>
    <x v="0"/>
    <s v="triangle"/>
    <x v="0"/>
    <s v="square"/>
    <x v="0"/>
    <s v="triangle"/>
    <s v="HT1_red-triangle.png"/>
    <s v="HT3_red-square.png"/>
    <s v="ST2_yellow-square.png"/>
    <s v="ST3_yellow-triangle.png"/>
    <s v="HT2_green-square.png"/>
    <s v="ST1_green-triangle.png"/>
    <m/>
    <m/>
  </r>
  <r>
    <s v="L05"/>
    <x v="0"/>
    <s v="CR71"/>
    <s v="L05_CR71_S42"/>
    <x v="4"/>
    <s v="HT1"/>
    <s v="Jordan"/>
    <s v="C"/>
    <x v="5"/>
    <s v="HT3"/>
    <s v="Jaime"/>
    <s v="F"/>
    <x v="2"/>
    <x v="1"/>
    <x v="1"/>
    <s v="ST2"/>
    <x v="1"/>
    <s v="ST3"/>
    <x v="5"/>
    <s v="HT2"/>
    <x v="4"/>
    <s v="ST1"/>
    <x v="36"/>
    <s v="CF"/>
    <s v="CF"/>
    <x v="0"/>
    <s v="Jordan is sending a text to Jaime"/>
    <s v="as the battery is about to die"/>
    <x v="2"/>
    <x v="3"/>
    <s v="square"/>
    <s v="they're standing in a blue square"/>
    <s v="but it looks like the text still sent"/>
    <s v="S42_Jordan_Jaime"/>
    <s v="they_blue_square"/>
    <s v="S42_end"/>
    <x v="3"/>
    <x v="0"/>
    <x v="3"/>
    <x v="0"/>
    <x v="3"/>
    <s v="triangle"/>
    <x v="3"/>
    <s v="square"/>
    <x v="3"/>
    <s v="triangle"/>
    <x v="3"/>
    <s v="square"/>
    <s v="HT1_blue-square.png"/>
    <s v="HT3_blue-triangle.png"/>
    <s v="ST2_green-triangle.png"/>
    <s v="ST3_green-square.png"/>
    <s v="HT2_yellow-triangle.png"/>
    <s v="ST1_yellow-square.png"/>
    <m/>
    <m/>
  </r>
  <r>
    <s v="L05"/>
    <x v="0"/>
    <s v="CR72"/>
    <s v="L05_CR72_S42"/>
    <x v="4"/>
    <s v="HT1"/>
    <s v="Jordan"/>
    <s v="C"/>
    <x v="5"/>
    <s v="HT3"/>
    <s v="Jaime"/>
    <s v="F"/>
    <x v="2"/>
    <x v="1"/>
    <x v="1"/>
    <s v="ST2"/>
    <x v="1"/>
    <s v="ST3"/>
    <x v="5"/>
    <s v="HT2"/>
    <x v="4"/>
    <s v="ST1"/>
    <x v="36"/>
    <s v="CF"/>
    <s v="CF"/>
    <x v="1"/>
    <s v="Jaime is sending a text to Jordan"/>
    <s v="as the battery is about to die"/>
    <x v="2"/>
    <x v="2"/>
    <s v="triangle"/>
    <s v="they're standing in a green triangle"/>
    <s v="but it looks like the text still sent"/>
    <s v="S42_Jaime_Jordan"/>
    <s v="they_green_triangle"/>
    <s v="S42_end"/>
    <x v="2"/>
    <x v="1"/>
    <x v="2"/>
    <x v="1"/>
    <x v="2"/>
    <s v="square"/>
    <x v="2"/>
    <s v="triangle"/>
    <x v="2"/>
    <s v="square"/>
    <x v="2"/>
    <s v="triangle"/>
    <s v="HT1_green-triangle.png"/>
    <s v="HT3_green-square.png"/>
    <s v="ST2_blue-square.png"/>
    <s v="ST3_blue-triangle.png"/>
    <s v="HT2_red-square.png"/>
    <s v="ST1_red-triangle.png"/>
    <m/>
    <m/>
  </r>
  <r>
    <s v="L05"/>
    <x v="0"/>
    <s v="CR73"/>
    <s v="L05_CR73_S53"/>
    <x v="5"/>
    <s v="ST1"/>
    <s v="Taylor"/>
    <s v="D"/>
    <x v="4"/>
    <s v="HT2"/>
    <s v="Casey"/>
    <s v="E"/>
    <x v="2"/>
    <x v="0"/>
    <x v="1"/>
    <s v="ST2"/>
    <x v="1"/>
    <s v="ST3"/>
    <x v="4"/>
    <s v="HT3"/>
    <x v="5"/>
    <s v="HT1"/>
    <x v="54"/>
    <s v="DE"/>
    <s v="DE"/>
    <x v="0"/>
    <s v="Taylor is making a smoothie for Casey"/>
    <s v="before it's time to leave"/>
    <x v="2"/>
    <x v="0"/>
    <s v="square"/>
    <s v="they're standing in a red square"/>
    <s v="and it's hard to hear above the blender"/>
    <s v="S53_Taylor_Casey"/>
    <s v="they_red_square"/>
    <s v="S53_end"/>
    <x v="0"/>
    <x v="0"/>
    <x v="0"/>
    <x v="0"/>
    <x v="0"/>
    <s v="triangle"/>
    <x v="0"/>
    <s v="square"/>
    <x v="0"/>
    <s v="triangle"/>
    <x v="0"/>
    <s v="square"/>
    <s v="ST1_red-square.png"/>
    <s v="HT2_red-triangle.png"/>
    <s v="ST2_yellow-triangle.png"/>
    <s v="ST3_yellow-square.png"/>
    <s v="HT3_green-triangle.png"/>
    <s v="HT1_green-square.png"/>
    <m/>
    <m/>
  </r>
  <r>
    <s v="L05"/>
    <x v="0"/>
    <s v="CR74"/>
    <s v="L05_CR74_S55"/>
    <x v="5"/>
    <s v="ST1"/>
    <s v="Taylor"/>
    <s v="D"/>
    <x v="4"/>
    <s v="HT2"/>
    <s v="Casey"/>
    <s v="E"/>
    <x v="2"/>
    <x v="0"/>
    <x v="1"/>
    <s v="ST2"/>
    <x v="1"/>
    <s v="ST3"/>
    <x v="4"/>
    <s v="HT3"/>
    <x v="5"/>
    <s v="HT1"/>
    <x v="38"/>
    <s v="DE"/>
    <s v="DE"/>
    <x v="1"/>
    <s v="Casey is holding a spot for Taylor"/>
    <s v="because the line is moving slowly"/>
    <x v="2"/>
    <x v="1"/>
    <s v="triangle"/>
    <s v="they're standing in a yellow triangle"/>
    <s v="and the day keeps getting hotter"/>
    <s v="S55_Casey_Taylor"/>
    <s v="they_yellow_triangle"/>
    <s v="S55_end"/>
    <x v="1"/>
    <x v="1"/>
    <x v="1"/>
    <x v="1"/>
    <x v="1"/>
    <s v="square"/>
    <x v="1"/>
    <s v="triangle"/>
    <x v="1"/>
    <s v="square"/>
    <x v="1"/>
    <s v="triangle"/>
    <s v="ST1_yellow-triangle.png"/>
    <s v="HT2_yellow-square.png"/>
    <s v="ST2_red-square.png"/>
    <s v="ST3_red-triangle.png"/>
    <s v="HT3_blue-square.png"/>
    <s v="HT1_blue-triangle.png"/>
    <m/>
    <m/>
  </r>
  <r>
    <s v="L05"/>
    <x v="0"/>
    <s v="CR75"/>
    <s v="L05_CR75_S54"/>
    <x v="5"/>
    <s v="ST1"/>
    <s v="Taylor"/>
    <s v="D"/>
    <x v="4"/>
    <s v="HT2"/>
    <s v="Casey"/>
    <s v="E"/>
    <x v="2"/>
    <x v="0"/>
    <x v="1"/>
    <s v="ST2"/>
    <x v="1"/>
    <s v="ST3"/>
    <x v="4"/>
    <s v="HT3"/>
    <x v="5"/>
    <s v="HT1"/>
    <x v="55"/>
    <s v="DE"/>
    <s v="DE"/>
    <x v="0"/>
    <s v="Taylor is opening the door for Casey"/>
    <s v="as the keys rattle in the lock"/>
    <x v="2"/>
    <x v="2"/>
    <s v="square"/>
    <s v="they're standing in a green square"/>
    <s v="and no one else is in the house"/>
    <s v="S54_Taylor_Casey"/>
    <s v="they_green_square"/>
    <s v="S54_end"/>
    <x v="2"/>
    <x v="0"/>
    <x v="2"/>
    <x v="0"/>
    <x v="2"/>
    <s v="triangle"/>
    <x v="2"/>
    <s v="square"/>
    <x v="2"/>
    <s v="triangle"/>
    <x v="2"/>
    <s v="square"/>
    <s v="ST1_green-square.png"/>
    <s v="HT2_green-triangle.png"/>
    <s v="ST2_blue-triangle.png"/>
    <s v="ST3_blue-square.png"/>
    <s v="HT3_red-triangle.png"/>
    <s v="HT1_red-square.png"/>
    <m/>
    <m/>
  </r>
  <r>
    <s v="L05"/>
    <x v="0"/>
    <s v="CR76"/>
    <s v="L05_CR76_S54"/>
    <x v="5"/>
    <s v="ST1"/>
    <s v="Taylor"/>
    <s v="D"/>
    <x v="4"/>
    <s v="HT2"/>
    <s v="Casey"/>
    <s v="E"/>
    <x v="2"/>
    <x v="0"/>
    <x v="1"/>
    <s v="ST2"/>
    <x v="1"/>
    <s v="ST3"/>
    <x v="4"/>
    <s v="HT3"/>
    <x v="5"/>
    <s v="HT1"/>
    <x v="55"/>
    <s v="DE"/>
    <s v="DE"/>
    <x v="1"/>
    <s v="Casey is opening the door for Taylor"/>
    <s v="as the keys rattle in the lock"/>
    <x v="2"/>
    <x v="3"/>
    <s v="triangle"/>
    <s v="they're standing in a blue triangle"/>
    <s v="and no one else is in the house"/>
    <s v="S54_Casey_Taylor"/>
    <s v="they_blue_triangle"/>
    <s v="S54_end"/>
    <x v="3"/>
    <x v="1"/>
    <x v="3"/>
    <x v="1"/>
    <x v="3"/>
    <s v="square"/>
    <x v="3"/>
    <s v="triangle"/>
    <x v="3"/>
    <s v="square"/>
    <x v="3"/>
    <s v="triangle"/>
    <s v="ST1_blue-triangle.png"/>
    <s v="HT2_blue-square.png"/>
    <s v="ST2_green-square.png"/>
    <s v="ST3_green-triangle.png"/>
    <s v="HT3_yellow-square.png"/>
    <s v="HT1_yellow-triangle.png"/>
    <m/>
    <m/>
  </r>
  <r>
    <s v="L05"/>
    <x v="0"/>
    <s v="CR77"/>
    <s v="L05_CR77_S56"/>
    <x v="5"/>
    <s v="ST1"/>
    <s v="Taylor"/>
    <s v="D"/>
    <x v="5"/>
    <s v="HT3"/>
    <s v="Jaime"/>
    <s v="F"/>
    <x v="2"/>
    <x v="0"/>
    <x v="1"/>
    <s v="ST2"/>
    <x v="1"/>
    <s v="ST3"/>
    <x v="5"/>
    <s v="HT2"/>
    <x v="5"/>
    <s v="HT1"/>
    <x v="42"/>
    <s v="DF"/>
    <s v="DF"/>
    <x v="0"/>
    <s v="Taylor is carrying a box for Jaime"/>
    <s v="since it's very heavy"/>
    <x v="2"/>
    <x v="1"/>
    <s v="square"/>
    <s v="they're standing in a yellow square"/>
    <s v="but there's not much left to move "/>
    <s v="S56_Taylor_Jaime"/>
    <s v="they_yellow_square"/>
    <s v="S56_end"/>
    <x v="1"/>
    <x v="0"/>
    <x v="1"/>
    <x v="0"/>
    <x v="1"/>
    <s v="triangle"/>
    <x v="1"/>
    <s v="square"/>
    <x v="1"/>
    <s v="triangle"/>
    <x v="1"/>
    <s v="square"/>
    <s v="ST1_yellow-square.png"/>
    <s v="HT3_yellow-triangle.png"/>
    <s v="ST2_red-triangle.png"/>
    <s v="ST3_red-square.png"/>
    <s v="HT2_blue-triangle.png"/>
    <s v="HT1_blue-square.png"/>
    <m/>
    <m/>
  </r>
  <r>
    <s v="L05"/>
    <x v="0"/>
    <s v="CR78"/>
    <s v="L05_CR78_S60"/>
    <x v="5"/>
    <s v="ST1"/>
    <s v="Taylor"/>
    <s v="D"/>
    <x v="5"/>
    <s v="HT3"/>
    <s v="Jaime"/>
    <s v="F"/>
    <x v="2"/>
    <x v="0"/>
    <x v="1"/>
    <s v="ST2"/>
    <x v="1"/>
    <s v="ST3"/>
    <x v="5"/>
    <s v="HT2"/>
    <x v="5"/>
    <s v="HT1"/>
    <x v="41"/>
    <s v="DF"/>
    <s v="DF"/>
    <x v="1"/>
    <s v="Jaime is hiking along the trail with Taylor"/>
    <s v="and the leaves are starting to turn"/>
    <x v="2"/>
    <x v="0"/>
    <s v="triangle"/>
    <s v="they're standing in a red triangle"/>
    <s v="and the top of the mountain isn't much further"/>
    <s v="S60_Jaime_Taylor"/>
    <s v="they_red_triangle"/>
    <s v="S60_end"/>
    <x v="0"/>
    <x v="1"/>
    <x v="0"/>
    <x v="1"/>
    <x v="0"/>
    <s v="square"/>
    <x v="0"/>
    <s v="triangle"/>
    <x v="0"/>
    <s v="square"/>
    <x v="0"/>
    <s v="triangle"/>
    <s v="ST1_red-triangle.png"/>
    <s v="HT3_red-square.png"/>
    <s v="ST2_yellow-square.png"/>
    <s v="ST3_yellow-triangle.png"/>
    <s v="HT2_green-square.png"/>
    <s v="HT1_green-triangle.png"/>
    <m/>
    <m/>
  </r>
  <r>
    <s v="L05"/>
    <x v="0"/>
    <s v="CR79"/>
    <s v="L05_CR79_S57"/>
    <x v="5"/>
    <s v="ST1"/>
    <s v="Taylor"/>
    <s v="D"/>
    <x v="5"/>
    <s v="HT3"/>
    <s v="Jaime"/>
    <s v="F"/>
    <x v="2"/>
    <x v="0"/>
    <x v="1"/>
    <s v="ST2"/>
    <x v="1"/>
    <s v="ST3"/>
    <x v="5"/>
    <s v="HT2"/>
    <x v="5"/>
    <s v="HT1"/>
    <x v="43"/>
    <s v="DF"/>
    <s v="DF"/>
    <x v="0"/>
    <s v="Taylor is giving directions to Jaime"/>
    <s v="and the traffic is starting to clear"/>
    <x v="2"/>
    <x v="3"/>
    <s v="square"/>
    <s v="they're standing in a blue square"/>
    <s v="and it looks like the rest of the trip will be easy"/>
    <s v="S57_Taylor_Jaime"/>
    <s v="they_blue_square"/>
    <s v="S57_end"/>
    <x v="3"/>
    <x v="0"/>
    <x v="3"/>
    <x v="0"/>
    <x v="3"/>
    <s v="triangle"/>
    <x v="3"/>
    <s v="square"/>
    <x v="3"/>
    <s v="triangle"/>
    <x v="3"/>
    <s v="square"/>
    <s v="ST1_blue-square.png"/>
    <s v="HT3_blue-triangle.png"/>
    <s v="ST2_green-triangle.png"/>
    <s v="ST3_green-square.png"/>
    <s v="HT2_yellow-triangle.png"/>
    <s v="HT1_yellow-square.png"/>
    <m/>
    <m/>
  </r>
  <r>
    <s v="L05"/>
    <x v="0"/>
    <s v="CR80"/>
    <s v="L05_CR80_S57"/>
    <x v="5"/>
    <s v="ST1"/>
    <s v="Taylor"/>
    <s v="D"/>
    <x v="5"/>
    <s v="HT3"/>
    <s v="Jaime"/>
    <s v="F"/>
    <x v="2"/>
    <x v="0"/>
    <x v="1"/>
    <s v="ST2"/>
    <x v="1"/>
    <s v="ST3"/>
    <x v="5"/>
    <s v="HT2"/>
    <x v="5"/>
    <s v="HT1"/>
    <x v="43"/>
    <s v="DF"/>
    <s v="DF"/>
    <x v="1"/>
    <s v="Jaime is giving directions to Taylor"/>
    <s v="and the traffic is starting to clear"/>
    <x v="2"/>
    <x v="2"/>
    <s v="triangle"/>
    <s v="they're standing in a green triangle"/>
    <s v="and it looks like the rest of the trip will be easy"/>
    <s v="S57_Jaime_Taylor"/>
    <s v="they_green_triangle"/>
    <s v="S57_end"/>
    <x v="2"/>
    <x v="1"/>
    <x v="2"/>
    <x v="1"/>
    <x v="2"/>
    <s v="square"/>
    <x v="2"/>
    <s v="triangle"/>
    <x v="2"/>
    <s v="square"/>
    <x v="2"/>
    <s v="triangle"/>
    <s v="ST1_green-triangle.png"/>
    <s v="HT3_green-square.png"/>
    <s v="ST2_blue-square.png"/>
    <s v="ST3_blue-triangle.png"/>
    <s v="HT2_red-square.png"/>
    <s v="HT1_red-triangle.png"/>
    <m/>
    <m/>
  </r>
  <r>
    <s v="L05"/>
    <x v="0"/>
    <s v="CR81"/>
    <s v="L05_CR81_S15"/>
    <x v="4"/>
    <s v="HT1"/>
    <s v="Jordan"/>
    <s v="C"/>
    <x v="0"/>
    <s v="ST2"/>
    <s v="Alex"/>
    <s v="A"/>
    <x v="2"/>
    <x v="0"/>
    <x v="2"/>
    <s v="HT2"/>
    <x v="2"/>
    <s v="HT3"/>
    <x v="0"/>
    <s v="ST3"/>
    <x v="4"/>
    <s v="ST1"/>
    <x v="0"/>
    <s v="CA"/>
    <s v="AC"/>
    <x v="0"/>
    <s v="Alex is looking at Jordan"/>
    <s v="as the train whistle is blowing loudly"/>
    <x v="2"/>
    <x v="0"/>
    <s v="square"/>
    <s v="they're standing in a red square"/>
    <s v="but the whistle is too loud to hear anything"/>
    <s v="S15_Jordan_Alex"/>
    <s v="they_red_square"/>
    <s v="S15_end"/>
    <x v="0"/>
    <x v="0"/>
    <x v="0"/>
    <x v="0"/>
    <x v="0"/>
    <s v="triangle"/>
    <x v="0"/>
    <s v="square"/>
    <x v="0"/>
    <s v="triangle"/>
    <x v="0"/>
    <s v="square"/>
    <s v="HT1_red-square.png"/>
    <s v="ST2_red-triangle.png"/>
    <s v="HT2_yellow-triangle.png"/>
    <s v="HT3_yellow-square.png"/>
    <s v="ST3_green-triangle.png"/>
    <s v="ST1_green-square.png"/>
    <m/>
    <m/>
  </r>
  <r>
    <s v="L05"/>
    <x v="0"/>
    <s v="CR82"/>
    <s v="L05_CR82_S13"/>
    <x v="4"/>
    <s v="HT1"/>
    <s v="Jordan"/>
    <s v="C"/>
    <x v="0"/>
    <s v="ST2"/>
    <s v="Alex"/>
    <s v="A"/>
    <x v="2"/>
    <x v="0"/>
    <x v="2"/>
    <s v="HT2"/>
    <x v="2"/>
    <s v="HT3"/>
    <x v="0"/>
    <s v="ST3"/>
    <x v="4"/>
    <s v="ST1"/>
    <x v="24"/>
    <s v="CA"/>
    <s v="AC"/>
    <x v="1"/>
    <s v="Jordan is surfing at the beach with Alex"/>
    <s v="and a crab is scuttling by"/>
    <x v="2"/>
    <x v="1"/>
    <s v="triangle"/>
    <s v="they're standing in a yellow triangle"/>
    <s v="and the waves keep getting bigger"/>
    <s v="S13_Alex_Jordan"/>
    <s v="they_yellow_triangle"/>
    <s v="S13_end"/>
    <x v="1"/>
    <x v="1"/>
    <x v="1"/>
    <x v="1"/>
    <x v="1"/>
    <s v="square"/>
    <x v="1"/>
    <s v="triangle"/>
    <x v="1"/>
    <s v="square"/>
    <x v="1"/>
    <s v="triangle"/>
    <s v="HT1_yellow-triangle.png"/>
    <s v="ST2_yellow-square.png"/>
    <s v="HT2_red-square.png"/>
    <s v="HT3_red-triangle.png"/>
    <s v="ST3_blue-square.png"/>
    <s v="ST1_blue-triangle.png"/>
    <m/>
    <m/>
  </r>
  <r>
    <s v="L05"/>
    <x v="0"/>
    <s v="CR83"/>
    <s v="L05_CR83_S14"/>
    <x v="4"/>
    <s v="HT1"/>
    <s v="Jordan"/>
    <s v="C"/>
    <x v="0"/>
    <s v="ST2"/>
    <s v="Alex"/>
    <s v="A"/>
    <x v="2"/>
    <x v="0"/>
    <x v="2"/>
    <s v="HT2"/>
    <x v="2"/>
    <s v="HT3"/>
    <x v="0"/>
    <s v="ST3"/>
    <x v="4"/>
    <s v="ST1"/>
    <x v="25"/>
    <s v="CA"/>
    <s v="AC"/>
    <x v="0"/>
    <s v="Alex is racing toward Jordan"/>
    <s v="while a house is burning down"/>
    <x v="2"/>
    <x v="2"/>
    <s v="square"/>
    <s v="they're standing in a green square"/>
    <s v="and it sounds like the fire truck is coming"/>
    <s v="S14_Jordan_Alex"/>
    <s v="they_green_square"/>
    <s v="S14_end"/>
    <x v="2"/>
    <x v="0"/>
    <x v="2"/>
    <x v="0"/>
    <x v="2"/>
    <s v="triangle"/>
    <x v="2"/>
    <s v="square"/>
    <x v="2"/>
    <s v="triangle"/>
    <x v="2"/>
    <s v="square"/>
    <s v="HT1_green-square.png"/>
    <s v="ST2_green-triangle.png"/>
    <s v="HT2_blue-triangle.png"/>
    <s v="HT3_blue-square.png"/>
    <s v="ST3_red-triangle.png"/>
    <s v="ST1_red-square.png"/>
    <m/>
    <m/>
  </r>
  <r>
    <s v="L05"/>
    <x v="0"/>
    <s v="CR84"/>
    <s v="L05_CR84_S14"/>
    <x v="4"/>
    <s v="HT1"/>
    <s v="Jordan"/>
    <s v="C"/>
    <x v="0"/>
    <s v="ST2"/>
    <s v="Alex"/>
    <s v="A"/>
    <x v="2"/>
    <x v="0"/>
    <x v="2"/>
    <s v="HT2"/>
    <x v="2"/>
    <s v="HT3"/>
    <x v="0"/>
    <s v="ST3"/>
    <x v="4"/>
    <s v="ST1"/>
    <x v="25"/>
    <s v="CA"/>
    <s v="AC"/>
    <x v="1"/>
    <s v="Jordan is racing toward Alex"/>
    <s v="while a house is burning down"/>
    <x v="2"/>
    <x v="3"/>
    <s v="triangle"/>
    <s v="they're standing in a blue triangle"/>
    <s v="and it sounds like the fire truck is coming"/>
    <s v="S14_Alex_Jordan"/>
    <s v="they_blue_triangle"/>
    <s v="S14_end"/>
    <x v="3"/>
    <x v="1"/>
    <x v="3"/>
    <x v="1"/>
    <x v="3"/>
    <s v="square"/>
    <x v="3"/>
    <s v="triangle"/>
    <x v="3"/>
    <s v="square"/>
    <x v="3"/>
    <s v="triangle"/>
    <s v="HT1_blue-triangle.png"/>
    <s v="ST2_blue-square.png"/>
    <s v="HT2_green-square.png"/>
    <s v="HT3_green-triangle.png"/>
    <s v="ST3_yellow-square.png"/>
    <s v="ST1_yellow-triangle.png"/>
    <m/>
    <m/>
  </r>
  <r>
    <s v="L05"/>
    <x v="0"/>
    <s v="CR85"/>
    <s v="L05_CR85_S05"/>
    <x v="4"/>
    <s v="HT1"/>
    <s v="Jordan"/>
    <s v="C"/>
    <x v="1"/>
    <s v="ST3"/>
    <s v="Sam"/>
    <s v="B"/>
    <x v="2"/>
    <x v="0"/>
    <x v="2"/>
    <s v="HT2"/>
    <x v="2"/>
    <s v="HT3"/>
    <x v="1"/>
    <s v="ST2"/>
    <x v="4"/>
    <s v="ST1"/>
    <x v="7"/>
    <s v="CB"/>
    <s v="BC"/>
    <x v="0"/>
    <s v="Sam is picking up Jordan from school"/>
    <s v="as the bell is ringing"/>
    <x v="2"/>
    <x v="1"/>
    <s v="square"/>
    <s v="they're standing in a yellow square"/>
    <s v="and the bell is very loud"/>
    <s v="S05_Jordan_Sam"/>
    <s v="they_yellow_square"/>
    <s v="S05_end"/>
    <x v="1"/>
    <x v="0"/>
    <x v="1"/>
    <x v="0"/>
    <x v="1"/>
    <s v="triangle"/>
    <x v="1"/>
    <s v="square"/>
    <x v="1"/>
    <s v="triangle"/>
    <x v="1"/>
    <s v="square"/>
    <s v="HT1_yellow-square.png"/>
    <s v="ST3_yellow-triangle.png"/>
    <s v="HT2_red-triangle.png"/>
    <s v="HT3_red-square.png"/>
    <s v="ST2_blue-triangle.png"/>
    <s v="ST1_blue-square.png"/>
    <m/>
    <m/>
  </r>
  <r>
    <s v="L05"/>
    <x v="0"/>
    <s v="CR86"/>
    <s v="L05_CR86_S03"/>
    <x v="4"/>
    <s v="HT1"/>
    <s v="Jordan"/>
    <s v="C"/>
    <x v="1"/>
    <s v="ST3"/>
    <s v="Sam"/>
    <s v="B"/>
    <x v="2"/>
    <x v="0"/>
    <x v="2"/>
    <s v="HT2"/>
    <x v="2"/>
    <s v="HT3"/>
    <x v="1"/>
    <s v="ST2"/>
    <x v="4"/>
    <s v="ST1"/>
    <x v="26"/>
    <s v="CB"/>
    <s v="BC"/>
    <x v="1"/>
    <s v="Jordan is making a salad for Sam"/>
    <s v="while a pot is boiling on the stove"/>
    <x v="2"/>
    <x v="0"/>
    <s v="triangle"/>
    <s v="they're standing in a red triangle"/>
    <s v="and it looks like dinner is almost ready"/>
    <s v="S03_Sam_Jordan"/>
    <s v="they_red_triangle"/>
    <s v="S03_end"/>
    <x v="0"/>
    <x v="1"/>
    <x v="0"/>
    <x v="1"/>
    <x v="0"/>
    <s v="square"/>
    <x v="0"/>
    <s v="triangle"/>
    <x v="0"/>
    <s v="square"/>
    <x v="0"/>
    <s v="triangle"/>
    <s v="HT1_red-triangle.png"/>
    <s v="ST3_red-square.png"/>
    <s v="HT2_yellow-square.png"/>
    <s v="HT3_yellow-triangle.png"/>
    <s v="ST2_green-square.png"/>
    <s v="ST1_green-triangle.png"/>
    <m/>
    <m/>
  </r>
  <r>
    <s v="L05"/>
    <x v="0"/>
    <s v="CR87"/>
    <s v="L05_CR87_S04"/>
    <x v="4"/>
    <s v="HT1"/>
    <s v="Jordan"/>
    <s v="C"/>
    <x v="1"/>
    <s v="ST3"/>
    <s v="Sam"/>
    <s v="B"/>
    <x v="2"/>
    <x v="0"/>
    <x v="2"/>
    <s v="HT2"/>
    <x v="2"/>
    <s v="HT3"/>
    <x v="1"/>
    <s v="ST2"/>
    <x v="4"/>
    <s v="ST1"/>
    <x v="27"/>
    <s v="CB"/>
    <s v="BC"/>
    <x v="0"/>
    <s v="Sam is walking over to Jordan"/>
    <s v="and a broken radio is lying on the ground"/>
    <x v="2"/>
    <x v="3"/>
    <s v="square"/>
    <s v="they're standing in a blue square"/>
    <s v="but it doesn't look like the radio can be fixed"/>
    <s v="S04_Jordan_Sam"/>
    <s v="they_blue_square"/>
    <s v="S04_end"/>
    <x v="3"/>
    <x v="0"/>
    <x v="3"/>
    <x v="0"/>
    <x v="3"/>
    <s v="triangle"/>
    <x v="3"/>
    <s v="square"/>
    <x v="3"/>
    <s v="triangle"/>
    <x v="3"/>
    <s v="square"/>
    <s v="HT1_blue-square.png"/>
    <s v="ST3_blue-triangle.png"/>
    <s v="HT2_green-triangle.png"/>
    <s v="HT3_green-square.png"/>
    <s v="ST2_yellow-triangle.png"/>
    <s v="ST1_yellow-square.png"/>
    <m/>
    <m/>
  </r>
  <r>
    <s v="L05"/>
    <x v="0"/>
    <s v="CR88"/>
    <s v="L05_CR88_S04"/>
    <x v="4"/>
    <s v="HT1"/>
    <s v="Jordan"/>
    <s v="C"/>
    <x v="1"/>
    <s v="ST3"/>
    <s v="Sam"/>
    <s v="B"/>
    <x v="2"/>
    <x v="0"/>
    <x v="2"/>
    <s v="HT2"/>
    <x v="2"/>
    <s v="HT3"/>
    <x v="1"/>
    <s v="ST2"/>
    <x v="4"/>
    <s v="ST1"/>
    <x v="27"/>
    <s v="CB"/>
    <s v="BC"/>
    <x v="1"/>
    <s v="Jordan is walking over to Sam"/>
    <s v="and a broken radio is lying on the ground"/>
    <x v="2"/>
    <x v="2"/>
    <s v="triangle"/>
    <s v="they're standing in a green triangle"/>
    <s v="but it doesn't look like the radio can be fixed"/>
    <s v="S04_Sam_Jordan"/>
    <s v="they_green_triangle"/>
    <s v="S04_end"/>
    <x v="2"/>
    <x v="1"/>
    <x v="2"/>
    <x v="1"/>
    <x v="2"/>
    <s v="square"/>
    <x v="2"/>
    <s v="triangle"/>
    <x v="2"/>
    <s v="square"/>
    <x v="2"/>
    <s v="triangle"/>
    <s v="HT1_green-triangle.png"/>
    <s v="ST3_green-square.png"/>
    <s v="HT2_blue-square.png"/>
    <s v="HT3_blue-triangle.png"/>
    <s v="ST2_red-square.png"/>
    <s v="ST1_red-triangle.png"/>
    <m/>
    <m/>
  </r>
  <r>
    <s v="L05"/>
    <x v="0"/>
    <s v="CR89"/>
    <s v="L05_CR89_S16"/>
    <x v="5"/>
    <s v="ST1"/>
    <s v="Taylor"/>
    <s v="D"/>
    <x v="0"/>
    <s v="ST2"/>
    <s v="Alex"/>
    <s v="A"/>
    <x v="2"/>
    <x v="1"/>
    <x v="2"/>
    <s v="HT2"/>
    <x v="2"/>
    <s v="HT3"/>
    <x v="0"/>
    <s v="ST3"/>
    <x v="5"/>
    <s v="HT1"/>
    <x v="3"/>
    <s v="DA"/>
    <s v="AD"/>
    <x v="0"/>
    <s v="Alex is skateboarding toward Taylor"/>
    <s v="as a car is speeding down the road"/>
    <x v="2"/>
    <x v="0"/>
    <s v="square"/>
    <s v="they're standing in a red square"/>
    <s v="and it looks like there might be an accident"/>
    <s v="S16_Taylor_Alex"/>
    <s v="they_red_square"/>
    <s v="S16_end"/>
    <x v="0"/>
    <x v="0"/>
    <x v="0"/>
    <x v="0"/>
    <x v="0"/>
    <s v="triangle"/>
    <x v="0"/>
    <s v="square"/>
    <x v="0"/>
    <s v="triangle"/>
    <x v="0"/>
    <s v="square"/>
    <s v="ST1_red-square.png"/>
    <s v="ST2_red-triangle.png"/>
    <s v="HT2_yellow-triangle.png"/>
    <s v="HT3_yellow-square.png"/>
    <s v="ST3_green-triangle.png"/>
    <s v="HT1_green-square.png"/>
    <m/>
    <m/>
  </r>
  <r>
    <s v="L05"/>
    <x v="0"/>
    <s v="CR90"/>
    <s v="L05_CR90_S16"/>
    <x v="5"/>
    <s v="ST1"/>
    <s v="Taylor"/>
    <s v="D"/>
    <x v="0"/>
    <s v="ST2"/>
    <s v="Alex"/>
    <s v="A"/>
    <x v="2"/>
    <x v="1"/>
    <x v="2"/>
    <s v="HT2"/>
    <x v="2"/>
    <s v="HT3"/>
    <x v="0"/>
    <s v="ST3"/>
    <x v="5"/>
    <s v="HT1"/>
    <x v="3"/>
    <s v="DA"/>
    <s v="AD"/>
    <x v="1"/>
    <s v="Taylor is skateboarding toward Alex"/>
    <s v="as a car is speeding down the road"/>
    <x v="2"/>
    <x v="1"/>
    <s v="triangle"/>
    <s v="they're standing in a yellow triangle"/>
    <s v="and it looks like there might be an accident"/>
    <s v="S16_Alex_Taylor"/>
    <s v="they_yellow_triangle"/>
    <s v="S16_end"/>
    <x v="1"/>
    <x v="1"/>
    <x v="1"/>
    <x v="1"/>
    <x v="1"/>
    <s v="square"/>
    <x v="1"/>
    <s v="triangle"/>
    <x v="1"/>
    <s v="square"/>
    <x v="1"/>
    <s v="triangle"/>
    <s v="ST1_yellow-triangle.png"/>
    <s v="ST2_yellow-square.png"/>
    <s v="HT2_red-square.png"/>
    <s v="HT3_red-triangle.png"/>
    <s v="ST3_blue-square.png"/>
    <s v="HT1_blue-triangle.png"/>
    <m/>
    <m/>
  </r>
  <r>
    <s v="L05"/>
    <x v="0"/>
    <s v="CR91"/>
    <s v="L05_CR91_S20"/>
    <x v="5"/>
    <s v="ST1"/>
    <s v="Taylor"/>
    <s v="D"/>
    <x v="0"/>
    <s v="ST2"/>
    <s v="Alex"/>
    <s v="A"/>
    <x v="2"/>
    <x v="1"/>
    <x v="2"/>
    <s v="HT2"/>
    <x v="2"/>
    <s v="HT3"/>
    <x v="0"/>
    <s v="ST3"/>
    <x v="5"/>
    <s v="HT1"/>
    <x v="4"/>
    <s v="DA"/>
    <s v="AD"/>
    <x v="0"/>
    <s v="Alex is shouting at Taylor"/>
    <s v="while a shooting star streaks across the sky"/>
    <x v="2"/>
    <x v="2"/>
    <s v="square"/>
    <s v="they're standing in a green square"/>
    <s v="but it looks like an argument has started"/>
    <s v="S20_Taylor_Alex"/>
    <s v="they_green_square"/>
    <s v="S20_end"/>
    <x v="2"/>
    <x v="0"/>
    <x v="2"/>
    <x v="0"/>
    <x v="2"/>
    <s v="triangle"/>
    <x v="2"/>
    <s v="square"/>
    <x v="2"/>
    <s v="triangle"/>
    <x v="2"/>
    <s v="square"/>
    <s v="ST1_green-square.png"/>
    <s v="ST2_green-triangle.png"/>
    <s v="HT2_blue-triangle.png"/>
    <s v="HT3_blue-square.png"/>
    <s v="ST3_red-triangle.png"/>
    <s v="HT1_red-square.png"/>
    <m/>
    <m/>
  </r>
  <r>
    <s v="L05"/>
    <x v="0"/>
    <s v="CR92"/>
    <s v="L05_CR92_S17"/>
    <x v="5"/>
    <s v="ST1"/>
    <s v="Taylor"/>
    <s v="D"/>
    <x v="0"/>
    <s v="ST2"/>
    <s v="Alex"/>
    <s v="A"/>
    <x v="2"/>
    <x v="1"/>
    <x v="2"/>
    <s v="HT2"/>
    <x v="2"/>
    <s v="HT3"/>
    <x v="0"/>
    <s v="ST3"/>
    <x v="5"/>
    <s v="HT1"/>
    <x v="5"/>
    <s v="DA"/>
    <s v="AD"/>
    <x v="1"/>
    <s v="Taylor is singing a song to Alex"/>
    <s v="as the moon is high in the sky"/>
    <x v="2"/>
    <x v="3"/>
    <s v="triangle"/>
    <s v="they're standing in a blue triangle"/>
    <s v="and it sounds like the song is almost over"/>
    <s v="S17_Alex_Taylor"/>
    <s v="they_blue_triangle"/>
    <s v="S17_end"/>
    <x v="3"/>
    <x v="1"/>
    <x v="3"/>
    <x v="1"/>
    <x v="3"/>
    <s v="square"/>
    <x v="3"/>
    <s v="triangle"/>
    <x v="3"/>
    <s v="square"/>
    <x v="3"/>
    <s v="triangle"/>
    <s v="ST1_blue-triangle.png"/>
    <s v="ST2_blue-square.png"/>
    <s v="HT2_green-square.png"/>
    <s v="HT3_green-triangle.png"/>
    <s v="ST3_yellow-square.png"/>
    <s v="HT1_yellow-triangle.png"/>
    <m/>
    <m/>
  </r>
  <r>
    <s v="L05"/>
    <x v="0"/>
    <s v="CR93"/>
    <s v="L05_CR93_S30"/>
    <x v="5"/>
    <s v="ST1"/>
    <s v="Taylor"/>
    <s v="D"/>
    <x v="1"/>
    <s v="ST3"/>
    <s v="Sam"/>
    <s v="B"/>
    <x v="2"/>
    <x v="1"/>
    <x v="2"/>
    <s v="HT2"/>
    <x v="2"/>
    <s v="HT3"/>
    <x v="1"/>
    <s v="ST2"/>
    <x v="5"/>
    <s v="HT1"/>
    <x v="10"/>
    <s v="DB"/>
    <s v="BD"/>
    <x v="0"/>
    <s v="Sam is playing the violin for Taylor"/>
    <s v="while the sun is shining brightly"/>
    <x v="2"/>
    <x v="1"/>
    <s v="square"/>
    <s v="they're standing in a yellow square"/>
    <s v="and it looks like the song is being played well"/>
    <s v="S30_Taylor_Sam"/>
    <s v="they_yellow_square"/>
    <s v="S30_end"/>
    <x v="1"/>
    <x v="0"/>
    <x v="1"/>
    <x v="0"/>
    <x v="1"/>
    <s v="triangle"/>
    <x v="1"/>
    <s v="square"/>
    <x v="1"/>
    <s v="triangle"/>
    <x v="1"/>
    <s v="square"/>
    <s v="ST1_yellow-square.png"/>
    <s v="ST3_yellow-triangle.png"/>
    <s v="HT2_red-triangle.png"/>
    <s v="HT3_red-square.png"/>
    <s v="ST2_blue-triangle.png"/>
    <s v="HT1_blue-square.png"/>
    <m/>
    <m/>
  </r>
  <r>
    <s v="L05"/>
    <x v="0"/>
    <s v="CR94"/>
    <s v="L05_CR94_S28"/>
    <x v="5"/>
    <s v="ST1"/>
    <s v="Taylor"/>
    <s v="D"/>
    <x v="1"/>
    <s v="ST3"/>
    <s v="Sam"/>
    <s v="B"/>
    <x v="2"/>
    <x v="1"/>
    <x v="2"/>
    <s v="HT2"/>
    <x v="2"/>
    <s v="HT3"/>
    <x v="1"/>
    <s v="ST2"/>
    <x v="5"/>
    <s v="HT1"/>
    <x v="30"/>
    <s v="DB"/>
    <s v="BD"/>
    <x v="1"/>
    <s v="Taylor is flying on a broom above Sam"/>
    <s v="while a bat flutters through the air"/>
    <x v="2"/>
    <x v="0"/>
    <s v="triangle"/>
    <s v="they're standing in a red triangle"/>
    <s v="and it looks like it is Halloween"/>
    <s v="S28_Sam_Taylor"/>
    <s v="they_red_triangle"/>
    <s v="S28_end"/>
    <x v="0"/>
    <x v="1"/>
    <x v="0"/>
    <x v="1"/>
    <x v="0"/>
    <s v="square"/>
    <x v="0"/>
    <s v="triangle"/>
    <x v="0"/>
    <s v="square"/>
    <x v="0"/>
    <s v="triangle"/>
    <s v="ST1_red-triangle.png"/>
    <s v="ST3_red-square.png"/>
    <s v="HT2_yellow-square.png"/>
    <s v="HT3_yellow-triangle.png"/>
    <s v="ST2_green-square.png"/>
    <s v="HT1_green-triangle.png"/>
    <m/>
    <m/>
  </r>
  <r>
    <s v="L05"/>
    <x v="0"/>
    <s v="CR95"/>
    <s v="L05_CR95_S29"/>
    <x v="5"/>
    <s v="ST1"/>
    <s v="Taylor"/>
    <s v="D"/>
    <x v="1"/>
    <s v="ST3"/>
    <s v="Sam"/>
    <s v="B"/>
    <x v="2"/>
    <x v="1"/>
    <x v="2"/>
    <s v="HT2"/>
    <x v="2"/>
    <s v="HT3"/>
    <x v="1"/>
    <s v="ST2"/>
    <x v="5"/>
    <s v="HT1"/>
    <x v="31"/>
    <s v="DB"/>
    <s v="BD"/>
    <x v="0"/>
    <s v="Sam is playing basketball with Taylor"/>
    <s v="as the scoreboard shows the time winding down"/>
    <x v="2"/>
    <x v="3"/>
    <s v="square"/>
    <s v="they're standing in a blue square"/>
    <s v="and the game appears to be one-sided"/>
    <s v="S29_Taylor_Sam"/>
    <s v="they_blue_square"/>
    <s v="S29_end"/>
    <x v="3"/>
    <x v="0"/>
    <x v="3"/>
    <x v="0"/>
    <x v="3"/>
    <s v="triangle"/>
    <x v="3"/>
    <s v="square"/>
    <x v="3"/>
    <s v="triangle"/>
    <x v="3"/>
    <s v="square"/>
    <s v="ST1_blue-square.png"/>
    <s v="ST3_blue-triangle.png"/>
    <s v="HT2_green-triangle.png"/>
    <s v="HT3_green-square.png"/>
    <s v="ST2_yellow-triangle.png"/>
    <s v="HT1_yellow-square.png"/>
    <m/>
    <m/>
  </r>
  <r>
    <s v="L05"/>
    <x v="0"/>
    <s v="CR96"/>
    <s v="L05_CR96_S29"/>
    <x v="5"/>
    <s v="ST1"/>
    <s v="Taylor"/>
    <s v="D"/>
    <x v="1"/>
    <s v="ST3"/>
    <s v="Sam"/>
    <s v="B"/>
    <x v="2"/>
    <x v="1"/>
    <x v="2"/>
    <s v="HT2"/>
    <x v="2"/>
    <s v="HT3"/>
    <x v="1"/>
    <s v="ST2"/>
    <x v="5"/>
    <s v="HT1"/>
    <x v="31"/>
    <s v="DB"/>
    <s v="BD"/>
    <x v="1"/>
    <s v="Taylor is playing basketball with Sam "/>
    <s v="as the scoreboard shows the time winding down"/>
    <x v="2"/>
    <x v="2"/>
    <s v="triangle"/>
    <s v="they're standing in a green triangle"/>
    <s v="and the game appears to be one-sided"/>
    <s v="S29_Sam_Taylor"/>
    <s v="they_green_triangle"/>
    <s v="S29_end"/>
    <x v="2"/>
    <x v="1"/>
    <x v="2"/>
    <x v="1"/>
    <x v="2"/>
    <s v="square"/>
    <x v="2"/>
    <s v="triangle"/>
    <x v="2"/>
    <s v="square"/>
    <x v="2"/>
    <s v="triangle"/>
    <s v="ST1_green-triangle.png"/>
    <s v="ST3_green-square.png"/>
    <s v="HT2_blue-square.png"/>
    <s v="HT3_blue-triangle.png"/>
    <s v="ST2_red-square.png"/>
    <s v="HT1_red-triangle.png"/>
    <m/>
    <m/>
  </r>
  <r>
    <s v="L05"/>
    <x v="1"/>
    <s v="FD01"/>
    <s v="L05_FD01_S38"/>
    <x v="0"/>
    <s v="HT2"/>
    <s v="Casey"/>
    <s v="E"/>
    <x v="2"/>
    <s v="HT1"/>
    <s v="Jordan"/>
    <s v="C"/>
    <x v="1"/>
    <x v="1"/>
    <x v="3"/>
    <s v="HT3"/>
    <x v="3"/>
    <s v="ST2"/>
    <x v="0"/>
    <s v="ST3"/>
    <x v="4"/>
    <s v="ST1"/>
    <x v="52"/>
    <s v="EC"/>
    <s v="CE"/>
    <x v="0"/>
    <s v="Jordan is exercising with Casey"/>
    <s v="and the time is going by really fast"/>
    <x v="0"/>
    <x v="1"/>
    <s v="triangle"/>
    <s v="he's standing in a yellow triangle"/>
    <s v="but the gym is about to close"/>
    <s v="S38_Casey_Jordan"/>
    <s v="he_yellow_triangle"/>
    <s v="S38_end"/>
    <x v="3"/>
    <x v="0"/>
    <x v="3"/>
    <x v="0"/>
    <x v="1"/>
    <s v="square"/>
    <x v="1"/>
    <s v="triangle"/>
    <x v="0"/>
    <s v="square"/>
    <x v="0"/>
    <s v="triangle"/>
    <s v="HT2_blue-square.png"/>
    <s v="HT1_blue-triangle.png"/>
    <s v="HT3_red-square.png"/>
    <s v="ST2_red-triangle.png"/>
    <s v="ST3_green-square.png"/>
    <s v="ST1_green-triangle.png"/>
    <m/>
    <m/>
  </r>
  <r>
    <s v="L05"/>
    <x v="1"/>
    <s v="FD02"/>
    <s v="L05_FD02_S51"/>
    <x v="0"/>
    <s v="HT2"/>
    <s v="Casey"/>
    <s v="E"/>
    <x v="3"/>
    <s v="ST1"/>
    <s v="Taylor"/>
    <s v="D"/>
    <x v="1"/>
    <x v="0"/>
    <x v="3"/>
    <s v="HT3"/>
    <x v="3"/>
    <s v="ST2"/>
    <x v="0"/>
    <s v="ST3"/>
    <x v="5"/>
    <s v="HT1"/>
    <x v="39"/>
    <s v="ED"/>
    <s v="DE"/>
    <x v="1"/>
    <s v="Casey is starting a video call with Taylor"/>
    <s v="but the connection is kind of slow"/>
    <x v="0"/>
    <x v="0"/>
    <s v="square"/>
    <s v="he's standing in a red square"/>
    <s v="and it's great to see each other "/>
    <s v="S51_Taylor_Casey"/>
    <s v="he_red_square"/>
    <s v="S51_end"/>
    <x v="2"/>
    <x v="1"/>
    <x v="2"/>
    <x v="1"/>
    <x v="0"/>
    <s v="triangle"/>
    <x v="0"/>
    <s v="square"/>
    <x v="1"/>
    <s v="triangle"/>
    <x v="1"/>
    <s v="square"/>
    <s v="HT2_green-triangle.png"/>
    <s v="ST1_green-square.png"/>
    <s v="HT3_yellow-triangle.png"/>
    <s v="ST2_yellow-square.png"/>
    <s v="ST3_blue-triangle.png"/>
    <s v="HT1_blue-square.png"/>
    <m/>
    <m/>
  </r>
  <r>
    <s v="L05"/>
    <x v="1"/>
    <s v="FD03"/>
    <s v="L05_FD03_S07"/>
    <x v="1"/>
    <s v="HT3"/>
    <s v="Jaime"/>
    <s v="F"/>
    <x v="0"/>
    <s v="ST2"/>
    <s v="Alex"/>
    <s v="A"/>
    <x v="0"/>
    <x v="0"/>
    <x v="2"/>
    <s v="HT2"/>
    <x v="1"/>
    <s v="ST3"/>
    <x v="3"/>
    <s v="HT1"/>
    <x v="4"/>
    <s v="ST1"/>
    <x v="17"/>
    <s v="FA"/>
    <s v="AF"/>
    <x v="0"/>
    <s v="Alex is doing a dance for Jaime"/>
    <s v="while the music is blasting out of a record player"/>
    <x v="0"/>
    <x v="3"/>
    <s v="triangle"/>
    <s v="he's standing in a blue triangle"/>
    <s v="and the chandelier is shaking from all the noise"/>
    <s v="S07_Jaime_Alex"/>
    <s v="he_blue_triangle"/>
    <s v="S07_end"/>
    <x v="2"/>
    <x v="0"/>
    <x v="2"/>
    <x v="0"/>
    <x v="1"/>
    <s v="square"/>
    <x v="1"/>
    <s v="triangle"/>
    <x v="3"/>
    <s v="square"/>
    <x v="3"/>
    <s v="triangle"/>
    <s v="HT3_green-square.png"/>
    <s v="ST2_green-triangle.png"/>
    <s v="HT2_red-square.png"/>
    <s v="ST3_red-triangle.png"/>
    <s v="HT1_yellow-square.png"/>
    <s v="ST1_yellow-triangle.png"/>
    <m/>
    <m/>
  </r>
  <r>
    <s v="L05"/>
    <x v="1"/>
    <s v="FD04"/>
    <s v="L05_FD04_S58"/>
    <x v="1"/>
    <s v="HT3"/>
    <s v="Jaime"/>
    <s v="F"/>
    <x v="3"/>
    <s v="ST1"/>
    <s v="Taylor"/>
    <s v="D"/>
    <x v="1"/>
    <x v="0"/>
    <x v="2"/>
    <s v="HT2"/>
    <x v="3"/>
    <s v="ST2"/>
    <x v="0"/>
    <s v="ST3"/>
    <x v="5"/>
    <s v="HT1"/>
    <x v="58"/>
    <s v="FD"/>
    <s v="DF"/>
    <x v="1"/>
    <s v="Jaime is telling a joke to Taylor"/>
    <s v="while the party is getting started"/>
    <x v="0"/>
    <x v="2"/>
    <s v="square"/>
    <s v="he's standing in a green square"/>
    <s v="and everyone is laughing at how funny it is"/>
    <s v="S58_Taylor_Jaime"/>
    <s v="he_green_square"/>
    <s v="S58_end"/>
    <x v="3"/>
    <x v="1"/>
    <x v="3"/>
    <x v="1"/>
    <x v="1"/>
    <s v="triangle"/>
    <x v="1"/>
    <s v="square"/>
    <x v="3"/>
    <s v="triangle"/>
    <x v="3"/>
    <s v="square"/>
    <s v="HT3_blue-triangle.png"/>
    <s v="ST1_blue-square.png"/>
    <s v="HT2_red-triangle.png"/>
    <s v="ST2_red-square.png"/>
    <s v="ST3_yellow-triangle.png"/>
    <s v="HT1_yellow-square.png"/>
    <m/>
    <m/>
  </r>
  <r>
    <s v="L05"/>
    <x v="1"/>
    <s v="FD05"/>
    <s v="L05_FD05_S11"/>
    <x v="2"/>
    <s v="ST2"/>
    <s v="Alex"/>
    <s v="A"/>
    <x v="2"/>
    <s v="HT1"/>
    <s v="Jordan"/>
    <s v="C"/>
    <x v="1"/>
    <x v="0"/>
    <x v="2"/>
    <s v="HT2"/>
    <x v="2"/>
    <s v="HT3"/>
    <x v="0"/>
    <s v="ST3"/>
    <x v="4"/>
    <s v="ST1"/>
    <x v="1"/>
    <s v="AC"/>
    <s v="AC"/>
    <x v="0"/>
    <s v="Alex is singing to Jordan"/>
    <s v="and there's a big disco ball overhead"/>
    <x v="1"/>
    <x v="3"/>
    <s v="triangle"/>
    <s v="she's standing in a blue triangle"/>
    <s v="and all the colored lights look fun"/>
    <s v="S11_Alex_Jordan"/>
    <s v="she_blue_triangle"/>
    <s v="S11_end"/>
    <x v="0"/>
    <x v="0"/>
    <x v="0"/>
    <x v="0"/>
    <x v="0"/>
    <s v="square"/>
    <x v="0"/>
    <s v="triangle"/>
    <x v="0"/>
    <s v="square"/>
    <x v="0"/>
    <s v="triangle"/>
    <s v="ST2_red-square.png"/>
    <s v="HT1_red-triangle.png"/>
    <s v="HT2_yellow-square.png"/>
    <s v="HT3_yellow-triangle.png"/>
    <s v="ST3_green-square.png"/>
    <s v="ST1_green-triangle.png"/>
    <m/>
    <m/>
  </r>
  <r>
    <s v="L05"/>
    <x v="1"/>
    <s v="FD06"/>
    <s v="L05_FD06_S19"/>
    <x v="2"/>
    <s v="ST2"/>
    <s v="Alex"/>
    <s v="A"/>
    <x v="3"/>
    <s v="ST1"/>
    <s v="Taylor"/>
    <s v="D"/>
    <x v="1"/>
    <x v="1"/>
    <x v="2"/>
    <s v="HT2"/>
    <x v="2"/>
    <s v="HT3"/>
    <x v="0"/>
    <s v="ST3"/>
    <x v="5"/>
    <s v="HT1"/>
    <x v="29"/>
    <s v="AD"/>
    <s v="AD"/>
    <x v="1"/>
    <s v="Taylor is trying to teach some algebra to Alex"/>
    <s v="as the clock reads three"/>
    <x v="1"/>
    <x v="2"/>
    <s v="square"/>
    <s v="she's standing in a green square"/>
    <s v="and it appears that the lecture is about to end"/>
    <s v="S19_Taylor_Alex"/>
    <s v="she_green_square"/>
    <s v="S19_end"/>
    <x v="1"/>
    <x v="1"/>
    <x v="1"/>
    <x v="1"/>
    <x v="1"/>
    <s v="triangle"/>
    <x v="1"/>
    <s v="square"/>
    <x v="1"/>
    <s v="triangle"/>
    <x v="1"/>
    <s v="square"/>
    <s v="ST2_yellow-triangle.png"/>
    <s v="ST1_yellow-square.png"/>
    <s v="HT2_red-triangle.png"/>
    <s v="HT3_red-square.png"/>
    <s v="ST3_blue-triangle.png"/>
    <s v="HT1_blue-square.png"/>
    <m/>
    <m/>
  </r>
  <r>
    <s v="L05"/>
    <x v="1"/>
    <s v="FD07"/>
    <s v="L05_FD07_S26"/>
    <x v="3"/>
    <s v="ST3"/>
    <s v="Sam"/>
    <s v="B"/>
    <x v="3"/>
    <s v="ST1"/>
    <s v="Taylor"/>
    <s v="D"/>
    <x v="1"/>
    <x v="1"/>
    <x v="2"/>
    <s v="HT2"/>
    <x v="2"/>
    <s v="HT3"/>
    <x v="1"/>
    <s v="ST2"/>
    <x v="5"/>
    <s v="HT1"/>
    <x v="9"/>
    <s v="BD"/>
    <s v="BD"/>
    <x v="0"/>
    <s v="Sam is bringing some balloons to Taylor"/>
    <s v="while bright flowers are sitting in the window"/>
    <x v="1"/>
    <x v="0"/>
    <s v="triangle"/>
    <s v="she's standing in a red triangle"/>
    <s v="and it must be someone's birthday"/>
    <s v="S26_Sam_Taylor"/>
    <s v="she_red_triangle"/>
    <s v="S26_end"/>
    <x v="1"/>
    <x v="0"/>
    <x v="1"/>
    <x v="0"/>
    <x v="3"/>
    <s v="square"/>
    <x v="3"/>
    <s v="triangle"/>
    <x v="1"/>
    <s v="square"/>
    <x v="1"/>
    <s v="triangle"/>
    <s v="ST3_yellow-square.png"/>
    <s v="ST1_yellow-triangle.png"/>
    <s v="HT2_green-square.png"/>
    <s v="HT3_green-triangle.png"/>
    <s v="ST2_blue-square.png"/>
    <s v="HT1_blue-triangle.png"/>
    <m/>
    <m/>
  </r>
  <r>
    <s v="L05"/>
    <x v="1"/>
    <s v="FD08"/>
    <s v="L05_FD08_S01"/>
    <x v="3"/>
    <s v="ST3"/>
    <s v="Sam"/>
    <s v="B"/>
    <x v="2"/>
    <s v="HT1"/>
    <s v="Jordan"/>
    <s v="C"/>
    <x v="1"/>
    <x v="0"/>
    <x v="2"/>
    <s v="HT2"/>
    <x v="2"/>
    <s v="HT3"/>
    <x v="1"/>
    <s v="ST2"/>
    <x v="4"/>
    <s v="ST1"/>
    <x v="6"/>
    <s v="BC"/>
    <s v="BC"/>
    <x v="1"/>
    <s v="Jordan is painting a portrait of Sam"/>
    <s v="and some paint is spilling on the floor"/>
    <x v="1"/>
    <x v="1"/>
    <s v="square"/>
    <s v="she's standing in a yellow square"/>
    <s v="and the painting looks amazing"/>
    <s v="S01_Jordan_Sam"/>
    <s v="she_yellow_square"/>
    <s v="S01_end"/>
    <x v="0"/>
    <x v="1"/>
    <x v="0"/>
    <x v="1"/>
    <x v="3"/>
    <s v="triangle"/>
    <x v="3"/>
    <s v="square"/>
    <x v="1"/>
    <s v="triangle"/>
    <x v="1"/>
    <s v="square"/>
    <s v="ST3_red-triangle.png"/>
    <s v="HT1_red-square.png"/>
    <s v="HT2_green-triangle.png"/>
    <s v="HT3_green-square.png"/>
    <s v="ST2_blue-triangle.png"/>
    <s v="ST1_blue-square.png"/>
    <m/>
    <m/>
  </r>
  <r>
    <s v="L05"/>
    <x v="1"/>
    <s v="FD09"/>
    <s v="L05_FD09_S03"/>
    <x v="4"/>
    <s v="HT1"/>
    <s v="Jordan"/>
    <s v="C"/>
    <x v="1"/>
    <s v="ST3"/>
    <s v="Sam"/>
    <s v="B"/>
    <x v="2"/>
    <x v="0"/>
    <x v="2"/>
    <s v="HT2"/>
    <x v="2"/>
    <s v="HT3"/>
    <x v="1"/>
    <s v="ST2"/>
    <x v="4"/>
    <s v="ST1"/>
    <x v="26"/>
    <s v="CB"/>
    <s v="BC"/>
    <x v="0"/>
    <s v="Sam is making a salad for Jordan"/>
    <s v="while a pot is boiling on the stove"/>
    <x v="2"/>
    <x v="1"/>
    <s v="triangle"/>
    <s v="they're standing in a yellow triangle"/>
    <s v="and it looks like dinner is almost ready"/>
    <s v="S03_Jordan_Sam"/>
    <s v="they_yellow_triangle"/>
    <s v="S03_end"/>
    <x v="3"/>
    <x v="0"/>
    <x v="3"/>
    <x v="0"/>
    <x v="1"/>
    <s v="square"/>
    <x v="1"/>
    <s v="triangle"/>
    <x v="0"/>
    <s v="square"/>
    <x v="0"/>
    <s v="triangle"/>
    <s v="HT1_blue-square.png"/>
    <s v="ST3_blue-triangle.png"/>
    <s v="HT2_red-square.png"/>
    <s v="HT3_red-triangle.png"/>
    <s v="ST2_green-square.png"/>
    <s v="ST1_green-triangle.png"/>
    <m/>
    <m/>
  </r>
  <r>
    <s v="L05"/>
    <x v="1"/>
    <s v="FD10"/>
    <s v="L05_FD10_S56"/>
    <x v="5"/>
    <s v="ST1"/>
    <s v="Taylor"/>
    <s v="D"/>
    <x v="5"/>
    <s v="HT3"/>
    <s v="Jaime"/>
    <s v="F"/>
    <x v="2"/>
    <x v="0"/>
    <x v="2"/>
    <s v="HT2"/>
    <x v="3"/>
    <s v="ST2"/>
    <x v="0"/>
    <s v="ST3"/>
    <x v="5"/>
    <s v="HT1"/>
    <x v="42"/>
    <s v="DF"/>
    <s v="DF"/>
    <x v="1"/>
    <s v="Jaime is carrying a box for Taylor"/>
    <s v="since it's very heavy"/>
    <x v="2"/>
    <x v="2"/>
    <s v="square"/>
    <s v="they're standing in a green square"/>
    <s v="but there's not much left to move "/>
    <s v="S56_Jaime_Taylor"/>
    <s v="they_green_square"/>
    <s v="S56_end"/>
    <x v="0"/>
    <x v="1"/>
    <x v="0"/>
    <x v="1"/>
    <x v="0"/>
    <s v="triangle"/>
    <x v="0"/>
    <s v="square"/>
    <x v="1"/>
    <s v="triangle"/>
    <x v="1"/>
    <s v="square"/>
    <s v="ST1_red-triangle.png"/>
    <s v="HT3_red-square.png"/>
    <s v="HT2_yellow-triangle.png"/>
    <s v="ST2_yellow-square.png"/>
    <s v="ST3_blue-triangle.png"/>
    <s v="HT1_blue-square.png"/>
    <m/>
    <m/>
  </r>
  <r>
    <s v="L05"/>
    <x v="2"/>
    <s v="FP01"/>
    <s v="L05_FP01_S24"/>
    <x v="0"/>
    <s v="HT2"/>
    <s v="Casey"/>
    <s v="E"/>
    <x v="0"/>
    <s v="ST2"/>
    <s v="Alex"/>
    <s v="A"/>
    <x v="0"/>
    <x v="0"/>
    <x v="3"/>
    <s v="HT3"/>
    <x v="1"/>
    <s v="ST3"/>
    <x v="3"/>
    <s v="HT1"/>
    <x v="4"/>
    <s v="ST1"/>
    <x v="45"/>
    <s v="EA"/>
    <s v="AE"/>
    <x v="0"/>
    <s v="Alex is skiing with Casey"/>
    <s v="and snow is falling from the sky"/>
    <x v="2"/>
    <x v="0"/>
    <s v="square"/>
    <s v="they're standing in a red square"/>
    <s v="and it looks like everyone might be cold"/>
    <s v="S24_Casey_Alex"/>
    <s v="they_red_square"/>
    <s v="S24_end"/>
    <x v="0"/>
    <x v="0"/>
    <x v="0"/>
    <x v="0"/>
    <x v="0"/>
    <s v="triangle"/>
    <x v="0"/>
    <s v="square"/>
    <x v="0"/>
    <s v="triangle"/>
    <x v="0"/>
    <s v="square"/>
    <s v="HT2_red-square.png"/>
    <s v="ST2_red-triangle.png"/>
    <s v="HT3_yellow-triangle.png"/>
    <s v="ST3_yellow-square.png"/>
    <s v="HT1_green-triangle.png"/>
    <s v="ST1_green-square.png"/>
    <m/>
    <m/>
  </r>
  <r>
    <s v="L05"/>
    <x v="2"/>
    <s v="FP02"/>
    <s v="L05_FP02_S48"/>
    <x v="1"/>
    <s v="HT3"/>
    <s v="Jaime"/>
    <s v="F"/>
    <x v="1"/>
    <s v="ST3"/>
    <s v="Sam"/>
    <s v="B"/>
    <x v="0"/>
    <x v="0"/>
    <x v="2"/>
    <s v="HT2"/>
    <x v="3"/>
    <s v="ST2"/>
    <x v="3"/>
    <s v="HT1"/>
    <x v="4"/>
    <s v="ST1"/>
    <x v="50"/>
    <s v="FB"/>
    <s v="BF"/>
    <x v="1"/>
    <s v="Jaime is playing a video game with Sam"/>
    <s v="and it's starting to get late"/>
    <x v="2"/>
    <x v="1"/>
    <s v="triangle"/>
    <s v="they're standing in a yellow triangle"/>
    <s v="but the final level hasn't been beaten yet"/>
    <s v="S48_Sam_Jaime"/>
    <s v="they_yellow_triangle"/>
    <s v="S48_end"/>
    <x v="1"/>
    <x v="1"/>
    <x v="1"/>
    <x v="1"/>
    <x v="3"/>
    <s v="square"/>
    <x v="3"/>
    <s v="triangle"/>
    <x v="1"/>
    <s v="square"/>
    <x v="1"/>
    <s v="triangle"/>
    <s v="HT3_yellow-triangle.png"/>
    <s v="ST3_yellow-square.png"/>
    <s v="HT2_green-square.png"/>
    <s v="ST2_green-triangle.png"/>
    <s v="HT1_blue-square.png"/>
    <s v="ST1_blue-triangle.png"/>
    <m/>
    <m/>
  </r>
  <r>
    <s v="L05"/>
    <x v="2"/>
    <s v="FP03"/>
    <s v="L05_FP03_S22"/>
    <x v="2"/>
    <s v="ST2"/>
    <s v="Alex"/>
    <s v="A"/>
    <x v="4"/>
    <s v="HT2"/>
    <s v="Casey"/>
    <s v="E"/>
    <x v="0"/>
    <x v="0"/>
    <x v="3"/>
    <s v="HT3"/>
    <x v="1"/>
    <s v="ST3"/>
    <x v="3"/>
    <s v="HT1"/>
    <x v="4"/>
    <s v="ST1"/>
    <x v="14"/>
    <s v="AE"/>
    <s v="AE"/>
    <x v="0"/>
    <s v="Alex is filming a video for Casey"/>
    <s v="as clouds start to cover up the sun"/>
    <x v="2"/>
    <x v="2"/>
    <s v="square"/>
    <s v="they're standing in a green square"/>
    <s v="but it looks like it might start to rain soon"/>
    <s v="S22_Alex_Casey"/>
    <s v="they_green_square"/>
    <s v="S22_end"/>
    <x v="2"/>
    <x v="0"/>
    <x v="2"/>
    <x v="0"/>
    <x v="2"/>
    <s v="triangle"/>
    <x v="2"/>
    <s v="square"/>
    <x v="2"/>
    <s v="triangle"/>
    <x v="2"/>
    <s v="square"/>
    <s v="ST2_green-square.png"/>
    <s v="HT2_green-triangle.png"/>
    <s v="HT3_blue-triangle.png"/>
    <s v="ST3_blue-square.png"/>
    <s v="HT1_red-triangle.png"/>
    <s v="ST1_red-square.png"/>
    <m/>
    <m/>
  </r>
  <r>
    <s v="L05"/>
    <x v="2"/>
    <s v="FP04"/>
    <s v="L05_FP04_S46"/>
    <x v="3"/>
    <s v="ST3"/>
    <s v="Sam"/>
    <s v="B"/>
    <x v="5"/>
    <s v="HT3"/>
    <s v="Jaime"/>
    <s v="F"/>
    <x v="0"/>
    <x v="0"/>
    <x v="2"/>
    <s v="HT2"/>
    <x v="3"/>
    <s v="ST2"/>
    <x v="3"/>
    <s v="HT1"/>
    <x v="4"/>
    <s v="ST1"/>
    <x v="21"/>
    <s v="BF"/>
    <s v="BF"/>
    <x v="1"/>
    <s v="Jaime is giving flowers to Sam"/>
    <s v="after the show is over"/>
    <x v="2"/>
    <x v="3"/>
    <s v="triangle"/>
    <s v="they're standing in a blue triangle"/>
    <s v="and all the performers were talented"/>
    <s v="S46_Jaime_Sam"/>
    <s v="they_blue_triangle"/>
    <s v="S46_end"/>
    <x v="3"/>
    <x v="1"/>
    <x v="3"/>
    <x v="1"/>
    <x v="1"/>
    <s v="square"/>
    <x v="1"/>
    <s v="triangle"/>
    <x v="3"/>
    <s v="square"/>
    <x v="3"/>
    <s v="triangle"/>
    <s v="ST3_blue-triangle.png"/>
    <s v="HT3_blue-square.png"/>
    <s v="HT2_red-square.png"/>
    <s v="ST2_red-triangle.png"/>
    <s v="HT1_yellow-square.png"/>
    <s v="ST1_yellow-triangle.png"/>
    <m/>
    <m/>
  </r>
  <r>
    <s v="L05"/>
    <x v="2"/>
    <s v="FP05"/>
    <s v="L05_FP05_S13"/>
    <x v="4"/>
    <s v="HT1"/>
    <s v="Jordan"/>
    <s v="C"/>
    <x v="0"/>
    <s v="ST2"/>
    <s v="Alex"/>
    <s v="A"/>
    <x v="2"/>
    <x v="0"/>
    <x v="2"/>
    <s v="HT2"/>
    <x v="2"/>
    <s v="HT3"/>
    <x v="0"/>
    <s v="ST3"/>
    <x v="4"/>
    <s v="ST1"/>
    <x v="24"/>
    <s v="CA"/>
    <s v="AC"/>
    <x v="0"/>
    <s v="Alex is surfing at the beach with Jordan"/>
    <s v="and a crab is scuttling by"/>
    <x v="0"/>
    <x v="0"/>
    <s v="square"/>
    <s v="he's standing in a red square"/>
    <s v="and the waves keep getting bigger"/>
    <s v="S13_Jordan_Alex"/>
    <s v="he_red_square"/>
    <s v="S13_end"/>
    <x v="0"/>
    <x v="0"/>
    <x v="0"/>
    <x v="0"/>
    <x v="0"/>
    <s v="triangle"/>
    <x v="0"/>
    <s v="square"/>
    <x v="1"/>
    <s v="triangle"/>
    <x v="1"/>
    <s v="square"/>
    <s v="HT1_red-square.png"/>
    <s v="ST2_red-triangle.png"/>
    <s v="HT2_yellow-triangle.png"/>
    <s v="HT3_yellow-square.png"/>
    <s v="ST3_blue-triangle.png"/>
    <s v="ST1_blue-square.png"/>
    <m/>
    <m/>
  </r>
  <r>
    <s v="L05"/>
    <x v="2"/>
    <s v="FP06"/>
    <s v="L05_FP06_S41"/>
    <x v="4"/>
    <s v="HT1"/>
    <s v="Jordan"/>
    <s v="C"/>
    <x v="5"/>
    <s v="HT3"/>
    <s v="Jaime"/>
    <s v="F"/>
    <x v="2"/>
    <x v="1"/>
    <x v="2"/>
    <s v="HT2"/>
    <x v="3"/>
    <s v="ST2"/>
    <x v="0"/>
    <s v="ST3"/>
    <x v="5"/>
    <s v="HT1"/>
    <x v="35"/>
    <s v="CF"/>
    <s v="CF"/>
    <x v="1"/>
    <s v="Jaime is reading to Jordan"/>
    <s v="and the story is almost over"/>
    <x v="1"/>
    <x v="1"/>
    <s v="triangle"/>
    <s v="she's standing in a yellow triangle"/>
    <s v="and it sounds like the story is a new favorite"/>
    <s v="S41_Jaime_Jordan"/>
    <s v="she_yellow_triangle"/>
    <s v="S41_end"/>
    <x v="1"/>
    <x v="1"/>
    <x v="1"/>
    <x v="1"/>
    <x v="3"/>
    <s v="square"/>
    <x v="3"/>
    <s v="triangle"/>
    <x v="0"/>
    <s v="square"/>
    <x v="0"/>
    <s v="triangle"/>
    <s v="HT1_yellow-triangle.png"/>
    <s v="HT3_yellow-square.png"/>
    <s v="HT2_green-square.png"/>
    <s v="ST2_green-triangle.png"/>
    <s v="ST3_green-square.png"/>
    <s v="HT1_green-triangle.png"/>
    <m/>
    <m/>
  </r>
  <r>
    <s v="L05"/>
    <x v="2"/>
    <s v="FP07"/>
    <s v="L05_FP07_S28"/>
    <x v="5"/>
    <s v="ST1"/>
    <s v="Taylor"/>
    <s v="D"/>
    <x v="1"/>
    <s v="ST3"/>
    <s v="Sam"/>
    <s v="B"/>
    <x v="2"/>
    <x v="1"/>
    <x v="2"/>
    <s v="HT2"/>
    <x v="2"/>
    <s v="HT3"/>
    <x v="1"/>
    <s v="ST2"/>
    <x v="5"/>
    <s v="HT1"/>
    <x v="30"/>
    <s v="DB"/>
    <s v="BD"/>
    <x v="0"/>
    <s v="Sam is flying on a broom above Taylor"/>
    <s v="while a bat flutters through the air"/>
    <x v="0"/>
    <x v="2"/>
    <s v="square"/>
    <s v="he's standing in a green square"/>
    <s v="and it looks like it is Halloween"/>
    <s v="S28_Taylor_Sam"/>
    <s v="he_green_square"/>
    <s v="S28_end"/>
    <x v="2"/>
    <x v="0"/>
    <x v="2"/>
    <x v="0"/>
    <x v="2"/>
    <s v="triangle"/>
    <x v="2"/>
    <s v="square"/>
    <x v="2"/>
    <s v="triangle"/>
    <x v="2"/>
    <s v="square"/>
    <s v="ST1_green-square.png"/>
    <s v="ST3_green-triangle.png"/>
    <s v="HT2_blue-triangle.png"/>
    <s v="HT3_blue-square.png"/>
    <s v="ST2_red-triangle.png"/>
    <s v="HT1_red-square.png"/>
    <m/>
    <m/>
  </r>
  <r>
    <s v="L05"/>
    <x v="2"/>
    <s v="FP08"/>
    <s v="L05_FP08_S53"/>
    <x v="5"/>
    <s v="ST1"/>
    <s v="Taylor"/>
    <s v="D"/>
    <x v="4"/>
    <s v="HT2"/>
    <s v="Casey"/>
    <s v="E"/>
    <x v="2"/>
    <x v="0"/>
    <x v="3"/>
    <s v="HT3"/>
    <x v="3"/>
    <s v="ST2"/>
    <x v="0"/>
    <s v="ST3"/>
    <x v="5"/>
    <s v="HT1"/>
    <x v="54"/>
    <s v="DE"/>
    <s v="DE"/>
    <x v="1"/>
    <s v="Casey is making a smoothie for Taylor"/>
    <s v="before it's time to leave"/>
    <x v="1"/>
    <x v="3"/>
    <s v="triangle"/>
    <s v="she's standing in a blue triangle"/>
    <s v="and it's hard to hear above the blender"/>
    <s v="S53_Casey_Taylor"/>
    <s v="she_blue_triangle"/>
    <s v="S53_end"/>
    <x v="3"/>
    <x v="1"/>
    <x v="3"/>
    <x v="1"/>
    <x v="1"/>
    <s v="square"/>
    <x v="1"/>
    <s v="triangle"/>
    <x v="3"/>
    <s v="square"/>
    <x v="3"/>
    <s v="triangle"/>
    <s v="ST1_blue-triangle.png"/>
    <s v="HT2_blue-square.png"/>
    <s v="HT3_red-square.png"/>
    <s v="ST2_red-triangle.png"/>
    <s v="ST3_yellow-square.png"/>
    <s v="HT1_yellow-triangle.png"/>
    <m/>
    <m/>
  </r>
  <r>
    <s v="L05"/>
    <x v="3"/>
    <s v="PR01"/>
    <s v="L05_PR01_S34"/>
    <x v="0"/>
    <s v="HT2"/>
    <s v="Casey"/>
    <s v="E"/>
    <x v="1"/>
    <s v="ST3"/>
    <s v="Sam"/>
    <s v="B"/>
    <x v="0"/>
    <x v="0"/>
    <x v="3"/>
    <s v="HT3"/>
    <x v="3"/>
    <s v="ST2"/>
    <x v="3"/>
    <s v="HT1"/>
    <x v="4"/>
    <s v="ST1"/>
    <x v="47"/>
    <s v="EB"/>
    <s v="BE"/>
    <x v="1"/>
    <s v="Casey is buying a gift for Sam"/>
    <s v="but it is almost lunchtime"/>
    <x v="3"/>
    <x v="1"/>
    <s v="triangle"/>
    <s v="(NAME) is standing in a yellow triangle"/>
    <s v="and there might not be a chance to buy the gift today"/>
    <s v="S34_Sam_Casey"/>
    <s v="Casey_yellow_triangle"/>
    <s v="S34_end"/>
    <x v="1"/>
    <x v="1"/>
    <x v="1"/>
    <x v="1"/>
    <x v="3"/>
    <s v="square"/>
    <x v="3"/>
    <s v="triangle"/>
    <x v="1"/>
    <s v="square"/>
    <x v="1"/>
    <s v="triangle"/>
    <s v="HT2_yellow-triangle.png"/>
    <s v="ST3_yellow-square.png"/>
    <s v="HT3_green-square.png"/>
    <s v="ST2_green-triangle.png"/>
    <s v="HT1_blue-square.png"/>
    <s v="ST1_blue-triangle.png"/>
    <s v="yes"/>
    <s v="Casey is standing in a yellow triangle."/>
  </r>
  <r>
    <s v="L05"/>
    <x v="3"/>
    <s v="PR02"/>
    <s v="L05_PR02_S43"/>
    <x v="1"/>
    <s v="HT3"/>
    <s v="Jaime"/>
    <s v="F"/>
    <x v="2"/>
    <s v="HT1"/>
    <s v="Jordan"/>
    <s v="C"/>
    <x v="1"/>
    <x v="1"/>
    <x v="2"/>
    <s v="HT2"/>
    <x v="3"/>
    <s v="ST2"/>
    <x v="0"/>
    <s v="ST3"/>
    <x v="4"/>
    <s v="ST1"/>
    <x v="56"/>
    <s v="FC"/>
    <s v="CF"/>
    <x v="0"/>
    <s v="Jordan is getting a chair for Jaime"/>
    <s v="because the wait will be a while"/>
    <x v="3"/>
    <x v="0"/>
    <s v="square"/>
    <s v="(NAME) is standing in a red square"/>
    <s v="but it looks like the wait will be worth it"/>
    <s v="S43_Jaime_Jordan"/>
    <s v="Jaime_red_square"/>
    <s v="S43_end"/>
    <x v="2"/>
    <x v="0"/>
    <x v="2"/>
    <x v="0"/>
    <x v="2"/>
    <s v="triangle"/>
    <x v="2"/>
    <s v="square"/>
    <x v="3"/>
    <s v="triangle"/>
    <x v="3"/>
    <s v="square"/>
    <s v="HT3_green-square.png"/>
    <s v="HT1_green-triangle.png"/>
    <s v="HT2_blue-triangle.png"/>
    <s v="ST2_blue-square.png"/>
    <s v="ST3_yellow-triangle.png"/>
    <s v="ST1_yellow-square.png"/>
    <s v="no"/>
    <s v="Jaime is standing in a green square."/>
  </r>
  <r>
    <s v="L05"/>
    <x v="3"/>
    <s v="PR03"/>
    <s v="L05_PR03_S09"/>
    <x v="2"/>
    <s v="ST2"/>
    <s v="Alex"/>
    <s v="A"/>
    <x v="5"/>
    <s v="HT3"/>
    <s v="Jaime"/>
    <s v="F"/>
    <x v="0"/>
    <x v="0"/>
    <x v="2"/>
    <s v="HT2"/>
    <x v="1"/>
    <s v="ST3"/>
    <x v="3"/>
    <s v="HT1"/>
    <x v="4"/>
    <s v="ST1"/>
    <x v="49"/>
    <s v="AF"/>
    <s v="AF"/>
    <x v="1"/>
    <s v="Jaime is playing golf with Alex"/>
    <s v="as the sun is shining overhead"/>
    <x v="3"/>
    <x v="3"/>
    <s v="triangle"/>
    <s v="(NAME) is standing in a blue triangle"/>
    <s v="and the grass is very green"/>
    <s v="S09_Jaime_Alex"/>
    <s v="Alex_blue_triangle"/>
    <s v="S09_end"/>
    <x v="3"/>
    <x v="1"/>
    <x v="3"/>
    <x v="1"/>
    <x v="0"/>
    <s v="square"/>
    <x v="0"/>
    <s v="triangle"/>
    <x v="0"/>
    <s v="square"/>
    <x v="0"/>
    <s v="triangle"/>
    <s v="ST2_blue-triangle.png"/>
    <s v="HT3_blue-square.png"/>
    <s v="HT2_yellow-square.png"/>
    <s v="ST3_yellow-triangle.png"/>
    <s v="HT1_green-square.png"/>
    <s v="ST1_green-triangle.png"/>
    <s v="yes"/>
    <s v="Alex is standing in a blue triangle."/>
  </r>
  <r>
    <s v="L05"/>
    <x v="3"/>
    <s v="PR04"/>
    <s v="L05_PR04_S31"/>
    <x v="3"/>
    <s v="ST3"/>
    <s v="Sam"/>
    <s v="B"/>
    <x v="4"/>
    <s v="HT2"/>
    <s v="Casey"/>
    <s v="E"/>
    <x v="0"/>
    <x v="0"/>
    <x v="3"/>
    <s v="HT3"/>
    <x v="3"/>
    <s v="ST2"/>
    <x v="3"/>
    <s v="HT1"/>
    <x v="4"/>
    <s v="ST1"/>
    <x v="19"/>
    <s v="BE"/>
    <s v="BE"/>
    <x v="0"/>
    <s v="Sam is practicing soccer with Casey"/>
    <s v="as a bird flies overhead"/>
    <x v="3"/>
    <x v="0"/>
    <s v="triangle"/>
    <s v="(NAME) is standing in a red triangle"/>
    <s v="and it looks like the ball just missed the net"/>
    <s v="S31_Sam_Casey"/>
    <s v="Sam_red_triangle"/>
    <s v="S31_end"/>
    <x v="0"/>
    <x v="0"/>
    <x v="0"/>
    <x v="0"/>
    <x v="3"/>
    <s v="triangle"/>
    <x v="3"/>
    <s v="square"/>
    <x v="1"/>
    <s v="triangle"/>
    <x v="1"/>
    <s v="square"/>
    <s v="ST3_red-square.png"/>
    <s v="HT2_red-triangle.png"/>
    <s v="HT3_green-triangle.png"/>
    <s v="ST2_green-square.png"/>
    <s v="HT1_blue-triangle.png"/>
    <s v="ST1_blue-square.png"/>
    <s v="no"/>
    <s v="Sam is standing in a red square."/>
  </r>
  <r>
    <s v="L05"/>
    <x v="3"/>
    <s v="PR05"/>
    <s v="L05_PR05_S36"/>
    <x v="4"/>
    <s v="HT1"/>
    <s v="Jordan"/>
    <s v="C"/>
    <x v="4"/>
    <s v="HT2"/>
    <s v="Casey"/>
    <s v="E"/>
    <x v="2"/>
    <x v="1"/>
    <x v="3"/>
    <s v="HT3"/>
    <x v="3"/>
    <s v="ST2"/>
    <x v="0"/>
    <s v="ST3"/>
    <x v="4"/>
    <s v="ST1"/>
    <x v="33"/>
    <s v="CE"/>
    <s v="CE"/>
    <x v="1"/>
    <s v="Casey is scuba diving with Jordan"/>
    <s v="and a big fish just came out of nowhere"/>
    <x v="3"/>
    <x v="2"/>
    <s v="triangle"/>
    <s v="(NAME) is standing in a green triangle"/>
    <s v="and it looks like there's a lot more fish about to come by"/>
    <s v="S36_Casey_Jordan"/>
    <s v="Jordan_green_triangle"/>
    <s v="S36_end"/>
    <x v="2"/>
    <x v="1"/>
    <x v="2"/>
    <x v="1"/>
    <x v="2"/>
    <s v="square"/>
    <x v="2"/>
    <s v="triangle"/>
    <x v="3"/>
    <s v="square"/>
    <x v="3"/>
    <s v="triangle"/>
    <s v="HT1_green-triangle.png"/>
    <s v="HT2_green-square.png"/>
    <s v="HT3_blue-square.png"/>
    <s v="ST2_blue-triangle.png"/>
    <s v="ST3_yellow-square.png"/>
    <s v="ST1_yellow-triangle.png"/>
    <s v="yes"/>
    <s v="Jordan is standing in a green triangle."/>
  </r>
  <r>
    <s v="L05"/>
    <x v="3"/>
    <s v="PR06"/>
    <s v="L05_PR06_S17"/>
    <x v="5"/>
    <s v="ST1"/>
    <s v="Taylor"/>
    <s v="D"/>
    <x v="0"/>
    <s v="ST2"/>
    <s v="Alex"/>
    <s v="A"/>
    <x v="2"/>
    <x v="1"/>
    <x v="2"/>
    <s v="HT2"/>
    <x v="2"/>
    <s v="HT3"/>
    <x v="0"/>
    <s v="ST3"/>
    <x v="5"/>
    <s v="HT1"/>
    <x v="5"/>
    <s v="DA"/>
    <s v="AD"/>
    <x v="0"/>
    <s v="Alex is singing a song to Taylor"/>
    <s v="as the moon is high in the sky"/>
    <x v="3"/>
    <x v="3"/>
    <s v="square"/>
    <s v="(NAME) is standing in a blue square"/>
    <s v="and it sounds like the song is almost over"/>
    <s v="S17_Taylor_Alex"/>
    <s v="Taylor_blue_square"/>
    <s v="S17_end"/>
    <x v="1"/>
    <x v="0"/>
    <x v="1"/>
    <x v="0"/>
    <x v="1"/>
    <s v="triangle"/>
    <x v="1"/>
    <s v="square"/>
    <x v="0"/>
    <s v="triangle"/>
    <x v="0"/>
    <s v="square"/>
    <s v="ST1_yellow-square.png"/>
    <s v="ST2_yellow-triangle.png"/>
    <s v="HT2_red-triangle.png"/>
    <s v="HT3_red-square.png"/>
    <s v="ST3_green-triangle.png"/>
    <s v="HT1_green-square.png"/>
    <s v="no"/>
    <s v="Taylor is standing in a yellow square."/>
  </r>
  <r>
    <s v="L06"/>
    <x v="0"/>
    <s v="CR01"/>
    <s v="L06_CR01_S48"/>
    <x v="0"/>
    <s v="HT2"/>
    <s v="Jaime"/>
    <s v="F"/>
    <x v="0"/>
    <s v="ST2"/>
    <s v="Sam"/>
    <s v="B"/>
    <x v="0"/>
    <x v="0"/>
    <x v="0"/>
    <s v="HT1"/>
    <x v="0"/>
    <s v="ST1"/>
    <x v="0"/>
    <s v="ST3"/>
    <x v="0"/>
    <s v="HT3"/>
    <x v="50"/>
    <s v="FB"/>
    <s v="BF"/>
    <x v="0"/>
    <s v="Sam is playing a video game with Jaime"/>
    <s v="and it's starting to get late"/>
    <x v="0"/>
    <x v="0"/>
    <s v="square"/>
    <s v="he's standing in a red square"/>
    <s v="but the final level hasn't been beaten yet"/>
    <s v="S48_Jaime_Sam"/>
    <s v="he_red_square"/>
    <s v="S48_end"/>
    <x v="0"/>
    <x v="0"/>
    <x v="0"/>
    <x v="0"/>
    <x v="0"/>
    <s v="triangle"/>
    <x v="0"/>
    <s v="square"/>
    <x v="0"/>
    <s v="triangle"/>
    <x v="0"/>
    <s v="square"/>
    <s v="HT2_red-square.png"/>
    <s v="ST2_red-triangle.png"/>
    <s v="HT1_yellow-triangle.png"/>
    <s v="ST1_yellow-square.png"/>
    <s v="ST3_green-triangle.png"/>
    <s v="HT3_green-square.png"/>
    <m/>
    <m/>
  </r>
  <r>
    <s v="L06"/>
    <x v="0"/>
    <s v="CR02"/>
    <s v="L06_CR02_S48"/>
    <x v="0"/>
    <s v="HT2"/>
    <s v="Jaime"/>
    <s v="F"/>
    <x v="0"/>
    <s v="ST2"/>
    <s v="Sam"/>
    <s v="B"/>
    <x v="0"/>
    <x v="0"/>
    <x v="0"/>
    <s v="HT1"/>
    <x v="0"/>
    <s v="ST1"/>
    <x v="0"/>
    <s v="ST3"/>
    <x v="0"/>
    <s v="HT3"/>
    <x v="50"/>
    <s v="FB"/>
    <s v="BF"/>
    <x v="1"/>
    <s v="Jaime is playing a video game with Sam"/>
    <s v="and it's starting to get late"/>
    <x v="0"/>
    <x v="1"/>
    <s v="triangle"/>
    <s v="he's standing in a yellow triangle"/>
    <s v="but the final level hasn't been beaten yet"/>
    <s v="S48_Sam_Jaime"/>
    <s v="he_yellow_triangle"/>
    <s v="S48_end"/>
    <x v="1"/>
    <x v="1"/>
    <x v="1"/>
    <x v="1"/>
    <x v="1"/>
    <s v="square"/>
    <x v="1"/>
    <s v="triangle"/>
    <x v="1"/>
    <s v="square"/>
    <x v="1"/>
    <s v="triangle"/>
    <s v="HT2_yellow-triangle.png"/>
    <s v="ST2_yellow-square.png"/>
    <s v="HT1_red-square.png"/>
    <s v="ST1_red-triangle.png"/>
    <s v="ST3_blue-square.png"/>
    <s v="HT3_blue-triangle.png"/>
    <m/>
    <m/>
  </r>
  <r>
    <s v="L06"/>
    <x v="0"/>
    <s v="CR03"/>
    <s v="L06_CR03_S50"/>
    <x v="0"/>
    <s v="HT2"/>
    <s v="Jaime"/>
    <s v="F"/>
    <x v="0"/>
    <s v="ST2"/>
    <s v="Sam"/>
    <s v="B"/>
    <x v="0"/>
    <x v="0"/>
    <x v="0"/>
    <s v="HT1"/>
    <x v="0"/>
    <s v="ST1"/>
    <x v="0"/>
    <s v="ST3"/>
    <x v="0"/>
    <s v="HT3"/>
    <x v="22"/>
    <s v="FB"/>
    <s v="BF"/>
    <x v="0"/>
    <s v="Sam is throwing the ball to Jaime"/>
    <s v="while the dog is getting excited"/>
    <x v="0"/>
    <x v="2"/>
    <s v="square"/>
    <s v="he's standing in a green square"/>
    <s v="and the dog caught the ball instead"/>
    <s v="S50_Jaime_Sam"/>
    <s v="he_green_square"/>
    <s v="S50_end"/>
    <x v="2"/>
    <x v="0"/>
    <x v="2"/>
    <x v="0"/>
    <x v="2"/>
    <s v="triangle"/>
    <x v="2"/>
    <s v="square"/>
    <x v="2"/>
    <s v="triangle"/>
    <x v="2"/>
    <s v="square"/>
    <s v="HT2_green-square.png"/>
    <s v="ST2_green-triangle.png"/>
    <s v="HT1_blue-triangle.png"/>
    <s v="ST1_blue-square.png"/>
    <s v="ST3_red-triangle.png"/>
    <s v="HT3_red-square.png"/>
    <m/>
    <m/>
  </r>
  <r>
    <s v="L06"/>
    <x v="0"/>
    <s v="CR04"/>
    <s v="L06_CR04_S49"/>
    <x v="0"/>
    <s v="HT2"/>
    <s v="Jaime"/>
    <s v="F"/>
    <x v="0"/>
    <s v="ST2"/>
    <s v="Sam"/>
    <s v="B"/>
    <x v="0"/>
    <x v="0"/>
    <x v="0"/>
    <s v="HT1"/>
    <x v="0"/>
    <s v="ST1"/>
    <x v="0"/>
    <s v="ST3"/>
    <x v="0"/>
    <s v="HT3"/>
    <x v="51"/>
    <s v="FB"/>
    <s v="BF"/>
    <x v="1"/>
    <s v="Jaime is whispering to Sam"/>
    <s v="as the movie is starting"/>
    <x v="0"/>
    <x v="3"/>
    <s v="triangle"/>
    <s v="he's standing in a blue triangle"/>
    <s v="and everyone is quieting down"/>
    <s v="S49_Sam_Jaime"/>
    <s v="he_blue_triangle"/>
    <s v="S49_end"/>
    <x v="3"/>
    <x v="1"/>
    <x v="3"/>
    <x v="1"/>
    <x v="3"/>
    <s v="square"/>
    <x v="3"/>
    <s v="triangle"/>
    <x v="3"/>
    <s v="square"/>
    <x v="3"/>
    <s v="triangle"/>
    <s v="HT2_blue-triangle.png"/>
    <s v="ST2_blue-square.png"/>
    <s v="HT1_green-square.png"/>
    <s v="ST1_green-triangle.png"/>
    <s v="ST3_yellow-square.png"/>
    <s v="HT3_yellow-triangle.png"/>
    <m/>
    <m/>
  </r>
  <r>
    <s v="L06"/>
    <x v="0"/>
    <s v="CR05"/>
    <s v="L06_CR05_S43"/>
    <x v="0"/>
    <s v="HT2"/>
    <s v="Jaime"/>
    <s v="F"/>
    <x v="1"/>
    <s v="ST3"/>
    <s v="Jordan"/>
    <s v="C"/>
    <x v="0"/>
    <x v="0"/>
    <x v="0"/>
    <s v="HT1"/>
    <x v="0"/>
    <s v="ST1"/>
    <x v="1"/>
    <s v="ST2"/>
    <x v="0"/>
    <s v="HT3"/>
    <x v="56"/>
    <s v="FC"/>
    <s v="CF"/>
    <x v="0"/>
    <s v="Jordan is getting a chair for Jaime"/>
    <s v="because the wait will be a while"/>
    <x v="0"/>
    <x v="1"/>
    <s v="square"/>
    <s v="he's standing in a yellow square"/>
    <s v="but it looks like the wait will be worth it"/>
    <s v="S43_Jaime_Jordan"/>
    <s v="he_yellow_square"/>
    <s v="S43_end"/>
    <x v="1"/>
    <x v="0"/>
    <x v="1"/>
    <x v="0"/>
    <x v="1"/>
    <s v="triangle"/>
    <x v="1"/>
    <s v="square"/>
    <x v="1"/>
    <s v="triangle"/>
    <x v="1"/>
    <s v="square"/>
    <s v="HT2_yellow-square.png"/>
    <s v="ST3_yellow-triangle.png"/>
    <s v="HT1_red-triangle.png"/>
    <s v="ST1_red-square.png"/>
    <s v="ST2_blue-triangle.png"/>
    <s v="HT3_blue-square.png"/>
    <m/>
    <m/>
  </r>
  <r>
    <s v="L06"/>
    <x v="0"/>
    <s v="CR06"/>
    <s v="L06_CR06_S43"/>
    <x v="0"/>
    <s v="HT2"/>
    <s v="Jaime"/>
    <s v="F"/>
    <x v="1"/>
    <s v="ST3"/>
    <s v="Jordan"/>
    <s v="C"/>
    <x v="0"/>
    <x v="0"/>
    <x v="0"/>
    <s v="HT1"/>
    <x v="0"/>
    <s v="ST1"/>
    <x v="1"/>
    <s v="ST2"/>
    <x v="0"/>
    <s v="HT3"/>
    <x v="56"/>
    <s v="FC"/>
    <s v="CF"/>
    <x v="1"/>
    <s v="Jaime is getting a chair for Jordan"/>
    <s v="because the wait will be a while"/>
    <x v="0"/>
    <x v="0"/>
    <s v="triangle"/>
    <s v="he's standing in a red triangle"/>
    <s v="but it looks like the wait will be worth it"/>
    <s v="S43_Jordan_Jaime"/>
    <s v="he_red_triangle"/>
    <s v="S43_end"/>
    <x v="0"/>
    <x v="1"/>
    <x v="0"/>
    <x v="1"/>
    <x v="0"/>
    <s v="square"/>
    <x v="0"/>
    <s v="triangle"/>
    <x v="0"/>
    <s v="square"/>
    <x v="0"/>
    <s v="triangle"/>
    <s v="HT2_red-triangle.png"/>
    <s v="ST3_red-square.png"/>
    <s v="HT1_yellow-square.png"/>
    <s v="ST1_yellow-triangle.png"/>
    <s v="ST2_green-square.png"/>
    <s v="HT3_green-triangle.png"/>
    <m/>
    <m/>
  </r>
  <r>
    <s v="L06"/>
    <x v="0"/>
    <s v="CR07"/>
    <s v="L06_CR07_S44"/>
    <x v="0"/>
    <s v="HT2"/>
    <s v="Jaime"/>
    <s v="F"/>
    <x v="1"/>
    <s v="ST3"/>
    <s v="Jordan"/>
    <s v="C"/>
    <x v="0"/>
    <x v="0"/>
    <x v="0"/>
    <s v="HT1"/>
    <x v="0"/>
    <s v="ST1"/>
    <x v="1"/>
    <s v="ST2"/>
    <x v="0"/>
    <s v="HT3"/>
    <x v="57"/>
    <s v="FC"/>
    <s v="CF"/>
    <x v="0"/>
    <s v="Jordan is showing a picture to Jaime"/>
    <s v="while the dog is coming over"/>
    <x v="0"/>
    <x v="3"/>
    <s v="square"/>
    <s v="he's standing in a blue square"/>
    <s v="and the dog is just as cute as in the picture"/>
    <s v="S44_Jaime_Jordan"/>
    <s v="he_blue_square"/>
    <s v="S44_end"/>
    <x v="3"/>
    <x v="0"/>
    <x v="3"/>
    <x v="0"/>
    <x v="3"/>
    <s v="triangle"/>
    <x v="3"/>
    <s v="square"/>
    <x v="3"/>
    <s v="triangle"/>
    <x v="3"/>
    <s v="square"/>
    <s v="HT2_blue-square.png"/>
    <s v="ST3_blue-triangle.png"/>
    <s v="HT1_green-triangle.png"/>
    <s v="ST1_green-square.png"/>
    <s v="ST2_yellow-triangle.png"/>
    <s v="HT3_yellow-square.png"/>
    <m/>
    <m/>
  </r>
  <r>
    <s v="L06"/>
    <x v="0"/>
    <s v="CR08"/>
    <s v="L06_CR08_S45"/>
    <x v="0"/>
    <s v="HT2"/>
    <s v="Jaime"/>
    <s v="F"/>
    <x v="1"/>
    <s v="ST3"/>
    <s v="Jordan"/>
    <s v="C"/>
    <x v="0"/>
    <x v="0"/>
    <x v="0"/>
    <s v="HT1"/>
    <x v="0"/>
    <s v="ST1"/>
    <x v="1"/>
    <s v="ST2"/>
    <x v="0"/>
    <s v="HT3"/>
    <x v="37"/>
    <s v="FC"/>
    <s v="CF"/>
    <x v="1"/>
    <s v="Jaime is explaining the game to Jordan"/>
    <s v="since it's kind of complicated"/>
    <x v="0"/>
    <x v="2"/>
    <s v="triangle"/>
    <s v="he's standing in a green triangle"/>
    <s v="and it looks like the game will be fun"/>
    <s v="S45_Jordan_Jaime"/>
    <s v="he_green_triangle"/>
    <s v="S45_end"/>
    <x v="2"/>
    <x v="1"/>
    <x v="2"/>
    <x v="1"/>
    <x v="2"/>
    <s v="square"/>
    <x v="2"/>
    <s v="triangle"/>
    <x v="2"/>
    <s v="square"/>
    <x v="2"/>
    <s v="triangle"/>
    <s v="HT2_green-triangle.png"/>
    <s v="ST3_green-square.png"/>
    <s v="HT1_blue-square.png"/>
    <s v="ST1_blue-triangle.png"/>
    <s v="ST2_red-square.png"/>
    <s v="HT3_red-triangle.png"/>
    <m/>
    <m/>
  </r>
  <r>
    <s v="L06"/>
    <x v="0"/>
    <s v="CR09"/>
    <s v="L06_CR09_S03"/>
    <x v="1"/>
    <s v="HT3"/>
    <s v="Alex"/>
    <s v="A"/>
    <x v="0"/>
    <s v="ST2"/>
    <s v="Sam"/>
    <s v="B"/>
    <x v="0"/>
    <x v="0"/>
    <x v="0"/>
    <s v="HT1"/>
    <x v="0"/>
    <s v="ST1"/>
    <x v="0"/>
    <s v="ST3"/>
    <x v="1"/>
    <s v="HT2"/>
    <x v="26"/>
    <s v="AB"/>
    <s v="AB"/>
    <x v="0"/>
    <s v="Alex is making a salad for Sam"/>
    <s v="while a pot is boiling on the stove"/>
    <x v="0"/>
    <x v="0"/>
    <s v="square"/>
    <s v="he's standing in a red square"/>
    <s v="and it looks like dinner is almost ready"/>
    <s v="S03_Alex_Sam"/>
    <s v="he_red_square"/>
    <s v="S03_end"/>
    <x v="0"/>
    <x v="0"/>
    <x v="0"/>
    <x v="0"/>
    <x v="0"/>
    <s v="triangle"/>
    <x v="0"/>
    <s v="square"/>
    <x v="0"/>
    <s v="triangle"/>
    <x v="0"/>
    <s v="square"/>
    <s v="HT3_red-square.png"/>
    <s v="ST2_red-triangle.png"/>
    <s v="HT1_yellow-triangle.png"/>
    <s v="ST1_yellow-square.png"/>
    <s v="ST3_green-triangle.png"/>
    <s v="HT2_green-square.png"/>
    <m/>
    <m/>
  </r>
  <r>
    <s v="L06"/>
    <x v="0"/>
    <s v="CR10"/>
    <s v="L06_CR10_S03"/>
    <x v="1"/>
    <s v="HT3"/>
    <s v="Alex"/>
    <s v="A"/>
    <x v="0"/>
    <s v="ST2"/>
    <s v="Sam"/>
    <s v="B"/>
    <x v="0"/>
    <x v="0"/>
    <x v="0"/>
    <s v="HT1"/>
    <x v="0"/>
    <s v="ST1"/>
    <x v="0"/>
    <s v="ST3"/>
    <x v="1"/>
    <s v="HT2"/>
    <x v="26"/>
    <s v="AB"/>
    <s v="AB"/>
    <x v="1"/>
    <s v="Sam is making a salad for Alex"/>
    <s v="while a pot is boiling on the stove"/>
    <x v="0"/>
    <x v="1"/>
    <s v="triangle"/>
    <s v="he's standing in a yellow triangle"/>
    <s v="and it looks like dinner is almost ready"/>
    <s v="S03_Sam_Alex"/>
    <s v="he_yellow_triangle"/>
    <s v="S03_end"/>
    <x v="1"/>
    <x v="1"/>
    <x v="1"/>
    <x v="1"/>
    <x v="1"/>
    <s v="square"/>
    <x v="1"/>
    <s v="triangle"/>
    <x v="1"/>
    <s v="square"/>
    <x v="1"/>
    <s v="triangle"/>
    <s v="HT3_yellow-triangle.png"/>
    <s v="ST2_yellow-square.png"/>
    <s v="HT1_red-square.png"/>
    <s v="ST1_red-triangle.png"/>
    <s v="ST3_blue-square.png"/>
    <s v="HT2_blue-triangle.png"/>
    <m/>
    <m/>
  </r>
  <r>
    <s v="L06"/>
    <x v="0"/>
    <s v="CR11"/>
    <s v="L06_CR11_S05"/>
    <x v="1"/>
    <s v="HT3"/>
    <s v="Alex"/>
    <s v="A"/>
    <x v="0"/>
    <s v="ST2"/>
    <s v="Sam"/>
    <s v="B"/>
    <x v="0"/>
    <x v="0"/>
    <x v="0"/>
    <s v="HT1"/>
    <x v="0"/>
    <s v="ST1"/>
    <x v="0"/>
    <s v="ST3"/>
    <x v="1"/>
    <s v="HT2"/>
    <x v="7"/>
    <s v="AB"/>
    <s v="AB"/>
    <x v="0"/>
    <s v="Alex is picking up Sam from school"/>
    <s v="as the bell is ringing"/>
    <x v="0"/>
    <x v="2"/>
    <s v="square"/>
    <s v="he's standing in a green square"/>
    <s v="and the bell is very loud"/>
    <s v="S05_Alex_Sam"/>
    <s v="he_green_square"/>
    <s v="S05_end"/>
    <x v="2"/>
    <x v="0"/>
    <x v="2"/>
    <x v="0"/>
    <x v="2"/>
    <s v="triangle"/>
    <x v="2"/>
    <s v="square"/>
    <x v="2"/>
    <s v="triangle"/>
    <x v="2"/>
    <s v="square"/>
    <s v="HT3_green-square.png"/>
    <s v="ST2_green-triangle.png"/>
    <s v="HT1_blue-triangle.png"/>
    <s v="ST1_blue-square.png"/>
    <s v="ST3_red-triangle.png"/>
    <s v="HT2_red-square.png"/>
    <m/>
    <m/>
  </r>
  <r>
    <s v="L06"/>
    <x v="0"/>
    <s v="CR12"/>
    <s v="L06_CR12_S04"/>
    <x v="1"/>
    <s v="HT3"/>
    <s v="Alex"/>
    <s v="A"/>
    <x v="0"/>
    <s v="ST2"/>
    <s v="Sam"/>
    <s v="B"/>
    <x v="0"/>
    <x v="0"/>
    <x v="0"/>
    <s v="HT1"/>
    <x v="0"/>
    <s v="ST1"/>
    <x v="0"/>
    <s v="ST3"/>
    <x v="1"/>
    <s v="HT2"/>
    <x v="27"/>
    <s v="AB"/>
    <s v="AB"/>
    <x v="1"/>
    <s v="Sam is walking over to Alex"/>
    <s v="and a broken radio is lying on the ground"/>
    <x v="0"/>
    <x v="3"/>
    <s v="triangle"/>
    <s v="he's standing in a blue triangle"/>
    <s v="but it doesn't look like the radio can be fixed"/>
    <s v="S04_Sam_Alex"/>
    <s v="he_blue_triangle"/>
    <s v="S04_end"/>
    <x v="3"/>
    <x v="1"/>
    <x v="3"/>
    <x v="1"/>
    <x v="3"/>
    <s v="square"/>
    <x v="3"/>
    <s v="triangle"/>
    <x v="3"/>
    <s v="square"/>
    <x v="3"/>
    <s v="triangle"/>
    <s v="HT3_blue-triangle.png"/>
    <s v="ST2_blue-square.png"/>
    <s v="HT1_green-square.png"/>
    <s v="ST1_green-triangle.png"/>
    <s v="ST3_yellow-square.png"/>
    <s v="HT2_yellow-triangle.png"/>
    <m/>
    <m/>
  </r>
  <r>
    <s v="L06"/>
    <x v="0"/>
    <s v="CR13"/>
    <s v="L06_CR13_S13"/>
    <x v="1"/>
    <s v="HT3"/>
    <s v="Alex"/>
    <s v="A"/>
    <x v="1"/>
    <s v="ST3"/>
    <s v="Jordan"/>
    <s v="C"/>
    <x v="0"/>
    <x v="0"/>
    <x v="0"/>
    <s v="HT1"/>
    <x v="0"/>
    <s v="ST1"/>
    <x v="1"/>
    <s v="ST2"/>
    <x v="1"/>
    <s v="HT2"/>
    <x v="24"/>
    <s v="AC"/>
    <s v="AC"/>
    <x v="0"/>
    <s v="Alex is surfing at the beach with Jordan"/>
    <s v="and a crab is scuttling by"/>
    <x v="0"/>
    <x v="1"/>
    <s v="square"/>
    <s v="he's standing in a yellow square"/>
    <s v="and the waves keep getting bigger"/>
    <s v="S13_Alex_Jordan"/>
    <s v="he_yellow_square"/>
    <s v="S13_end"/>
    <x v="1"/>
    <x v="0"/>
    <x v="1"/>
    <x v="0"/>
    <x v="1"/>
    <s v="triangle"/>
    <x v="1"/>
    <s v="square"/>
    <x v="1"/>
    <s v="triangle"/>
    <x v="1"/>
    <s v="square"/>
    <s v="HT3_yellow-square.png"/>
    <s v="ST3_yellow-triangle.png"/>
    <s v="HT1_red-triangle.png"/>
    <s v="ST1_red-square.png"/>
    <s v="ST2_blue-triangle.png"/>
    <s v="HT2_blue-square.png"/>
    <m/>
    <m/>
  </r>
  <r>
    <s v="L06"/>
    <x v="0"/>
    <s v="CR14"/>
    <s v="L06_CR14_S13"/>
    <x v="1"/>
    <s v="HT3"/>
    <s v="Alex"/>
    <s v="A"/>
    <x v="1"/>
    <s v="ST3"/>
    <s v="Jordan"/>
    <s v="C"/>
    <x v="0"/>
    <x v="0"/>
    <x v="0"/>
    <s v="HT1"/>
    <x v="0"/>
    <s v="ST1"/>
    <x v="1"/>
    <s v="ST2"/>
    <x v="1"/>
    <s v="HT2"/>
    <x v="24"/>
    <s v="AC"/>
    <s v="AC"/>
    <x v="1"/>
    <s v="Jordan is surfing at the beach with Alex"/>
    <s v="and a crab is scuttling by"/>
    <x v="0"/>
    <x v="0"/>
    <s v="triangle"/>
    <s v="he's standing in a red triangle"/>
    <s v="and the waves keep getting bigger"/>
    <s v="S13_Jordan_Alex"/>
    <s v="he_red_triangle"/>
    <s v="S13_end"/>
    <x v="0"/>
    <x v="1"/>
    <x v="0"/>
    <x v="1"/>
    <x v="0"/>
    <s v="square"/>
    <x v="0"/>
    <s v="triangle"/>
    <x v="0"/>
    <s v="square"/>
    <x v="0"/>
    <s v="triangle"/>
    <s v="HT3_red-triangle.png"/>
    <s v="ST3_red-square.png"/>
    <s v="HT1_yellow-square.png"/>
    <s v="ST1_yellow-triangle.png"/>
    <s v="ST2_green-square.png"/>
    <s v="HT2_green-triangle.png"/>
    <m/>
    <m/>
  </r>
  <r>
    <s v="L06"/>
    <x v="0"/>
    <s v="CR15"/>
    <s v="L06_CR15_S14"/>
    <x v="1"/>
    <s v="HT3"/>
    <s v="Alex"/>
    <s v="A"/>
    <x v="1"/>
    <s v="ST3"/>
    <s v="Jordan"/>
    <s v="C"/>
    <x v="0"/>
    <x v="0"/>
    <x v="0"/>
    <s v="HT1"/>
    <x v="0"/>
    <s v="ST1"/>
    <x v="1"/>
    <s v="ST2"/>
    <x v="1"/>
    <s v="HT2"/>
    <x v="25"/>
    <s v="AC"/>
    <s v="AC"/>
    <x v="0"/>
    <s v="Alex is racing toward Jordan"/>
    <s v="while a house is burning down"/>
    <x v="0"/>
    <x v="3"/>
    <s v="square"/>
    <s v="he's standing in a blue square"/>
    <s v="and it sounds like the fire truck is coming"/>
    <s v="S14_Alex_Jordan"/>
    <s v="he_blue_square"/>
    <s v="S14_end"/>
    <x v="3"/>
    <x v="0"/>
    <x v="3"/>
    <x v="0"/>
    <x v="3"/>
    <s v="triangle"/>
    <x v="3"/>
    <s v="square"/>
    <x v="3"/>
    <s v="triangle"/>
    <x v="3"/>
    <s v="square"/>
    <s v="HT3_blue-square.png"/>
    <s v="ST3_blue-triangle.png"/>
    <s v="HT1_green-triangle.png"/>
    <s v="ST1_green-square.png"/>
    <s v="ST2_yellow-triangle.png"/>
    <s v="HT2_yellow-square.png"/>
    <m/>
    <m/>
  </r>
  <r>
    <s v="L06"/>
    <x v="0"/>
    <s v="CR16"/>
    <s v="L06_CR16_S15"/>
    <x v="1"/>
    <s v="HT3"/>
    <s v="Alex"/>
    <s v="A"/>
    <x v="1"/>
    <s v="ST3"/>
    <s v="Jordan"/>
    <s v="C"/>
    <x v="0"/>
    <x v="0"/>
    <x v="0"/>
    <s v="HT1"/>
    <x v="0"/>
    <s v="ST1"/>
    <x v="1"/>
    <s v="ST2"/>
    <x v="1"/>
    <s v="HT2"/>
    <x v="0"/>
    <s v="AC"/>
    <s v="AC"/>
    <x v="1"/>
    <s v="Jordan is looking at Alex"/>
    <s v="as the train whistle is blowing loudly"/>
    <x v="0"/>
    <x v="2"/>
    <s v="triangle"/>
    <s v="he's standing in a green triangle"/>
    <s v="but the whistle is too loud to hear anything"/>
    <s v="S15_Jordan_Alex"/>
    <s v="he_green_triangle"/>
    <s v="S15_end"/>
    <x v="2"/>
    <x v="1"/>
    <x v="2"/>
    <x v="1"/>
    <x v="2"/>
    <s v="square"/>
    <x v="2"/>
    <s v="triangle"/>
    <x v="2"/>
    <s v="square"/>
    <x v="2"/>
    <s v="triangle"/>
    <s v="HT3_green-triangle.png"/>
    <s v="ST3_green-square.png"/>
    <s v="HT1_blue-square.png"/>
    <s v="ST1_blue-triangle.png"/>
    <s v="ST2_red-square.png"/>
    <s v="HT2_red-triangle.png"/>
    <m/>
    <m/>
  </r>
  <r>
    <s v="L06"/>
    <x v="0"/>
    <s v="CR17"/>
    <s v="L06_CR17_S58"/>
    <x v="0"/>
    <s v="HT2"/>
    <s v="Jaime"/>
    <s v="F"/>
    <x v="2"/>
    <s v="HT1"/>
    <s v="Taylor"/>
    <s v="D"/>
    <x v="1"/>
    <x v="1"/>
    <x v="1"/>
    <s v="ST2"/>
    <x v="1"/>
    <s v="ST3"/>
    <x v="2"/>
    <s v="ST1"/>
    <x v="0"/>
    <s v="HT3"/>
    <x v="58"/>
    <s v="FD"/>
    <s v="DF"/>
    <x v="0"/>
    <s v="Taylor is telling a joke to Jaime"/>
    <s v="while the party is getting started"/>
    <x v="0"/>
    <x v="0"/>
    <s v="square"/>
    <s v="he's standing in a red square"/>
    <s v="and everyone is laughing at how funny it is"/>
    <s v="S58_Jaime_Taylor"/>
    <s v="he_red_square"/>
    <s v="S58_end"/>
    <x v="0"/>
    <x v="0"/>
    <x v="0"/>
    <x v="0"/>
    <x v="0"/>
    <s v="triangle"/>
    <x v="0"/>
    <s v="square"/>
    <x v="0"/>
    <s v="triangle"/>
    <x v="0"/>
    <s v="square"/>
    <s v="HT2_red-square.png"/>
    <s v="HT1_red-triangle.png"/>
    <s v="ST2_yellow-triangle.png"/>
    <s v="ST3_yellow-square.png"/>
    <s v="ST1_green-triangle.png"/>
    <s v="HT3_green-square.png"/>
    <m/>
    <m/>
  </r>
  <r>
    <s v="L06"/>
    <x v="0"/>
    <s v="CR18"/>
    <s v="L06_CR18_S58"/>
    <x v="0"/>
    <s v="HT2"/>
    <s v="Jaime"/>
    <s v="F"/>
    <x v="2"/>
    <s v="HT1"/>
    <s v="Taylor"/>
    <s v="D"/>
    <x v="1"/>
    <x v="1"/>
    <x v="1"/>
    <s v="ST2"/>
    <x v="1"/>
    <s v="ST3"/>
    <x v="2"/>
    <s v="ST1"/>
    <x v="0"/>
    <s v="HT3"/>
    <x v="58"/>
    <s v="FD"/>
    <s v="DF"/>
    <x v="1"/>
    <s v="Jaime is telling a joke to Taylor"/>
    <s v="while the party is getting started"/>
    <x v="0"/>
    <x v="1"/>
    <s v="triangle"/>
    <s v="he's standing in a yellow triangle"/>
    <s v="and everyone is laughing at how funny it is"/>
    <s v="S58_Taylor_Jaime"/>
    <s v="he_yellow_triangle"/>
    <s v="S58_end"/>
    <x v="1"/>
    <x v="1"/>
    <x v="1"/>
    <x v="1"/>
    <x v="1"/>
    <s v="square"/>
    <x v="1"/>
    <s v="triangle"/>
    <x v="1"/>
    <s v="square"/>
    <x v="1"/>
    <s v="triangle"/>
    <s v="HT2_yellow-triangle.png"/>
    <s v="HT1_yellow-square.png"/>
    <s v="ST2_red-square.png"/>
    <s v="ST3_red-triangle.png"/>
    <s v="ST1_blue-square.png"/>
    <s v="HT3_blue-triangle.png"/>
    <m/>
    <m/>
  </r>
  <r>
    <s v="L06"/>
    <x v="0"/>
    <s v="CR19"/>
    <s v="L06_CR19_S60"/>
    <x v="0"/>
    <s v="HT2"/>
    <s v="Jaime"/>
    <s v="F"/>
    <x v="2"/>
    <s v="HT1"/>
    <s v="Taylor"/>
    <s v="D"/>
    <x v="1"/>
    <x v="1"/>
    <x v="1"/>
    <s v="ST2"/>
    <x v="1"/>
    <s v="ST3"/>
    <x v="2"/>
    <s v="ST1"/>
    <x v="0"/>
    <s v="HT3"/>
    <x v="41"/>
    <s v="FD"/>
    <s v="DF"/>
    <x v="0"/>
    <s v="Taylor is hiking along the trail with Jaime"/>
    <s v="and the leaves are starting to turn"/>
    <x v="0"/>
    <x v="2"/>
    <s v="square"/>
    <s v="he's standing in a green square"/>
    <s v="and the top of the mountain isn't much further"/>
    <s v="S60_Jaime_Taylor"/>
    <s v="he_green_square"/>
    <s v="S60_end"/>
    <x v="2"/>
    <x v="0"/>
    <x v="2"/>
    <x v="0"/>
    <x v="2"/>
    <s v="triangle"/>
    <x v="2"/>
    <s v="square"/>
    <x v="2"/>
    <s v="triangle"/>
    <x v="2"/>
    <s v="square"/>
    <s v="HT2_green-square.png"/>
    <s v="HT1_green-triangle.png"/>
    <s v="ST2_blue-triangle.png"/>
    <s v="ST3_blue-square.png"/>
    <s v="ST1_red-triangle.png"/>
    <s v="HT3_red-square.png"/>
    <m/>
    <m/>
  </r>
  <r>
    <s v="L06"/>
    <x v="0"/>
    <s v="CR20"/>
    <s v="L06_CR20_S59"/>
    <x v="0"/>
    <s v="HT2"/>
    <s v="Jaime"/>
    <s v="F"/>
    <x v="2"/>
    <s v="HT1"/>
    <s v="Taylor"/>
    <s v="D"/>
    <x v="1"/>
    <x v="1"/>
    <x v="1"/>
    <s v="ST2"/>
    <x v="1"/>
    <s v="ST3"/>
    <x v="2"/>
    <s v="ST1"/>
    <x v="0"/>
    <s v="HT3"/>
    <x v="59"/>
    <s v="FD"/>
    <s v="DF"/>
    <x v="1"/>
    <s v="Jaime is taking notes for Taylor"/>
    <s v="under the fluorescent lights"/>
    <x v="0"/>
    <x v="3"/>
    <s v="triangle"/>
    <s v="he's standing in a blue triangle"/>
    <s v="and it looks like the meeting is almost finished"/>
    <s v="S59_Taylor_Jaime"/>
    <s v="he_blue_triangle"/>
    <s v="S59_end"/>
    <x v="3"/>
    <x v="1"/>
    <x v="3"/>
    <x v="1"/>
    <x v="3"/>
    <s v="square"/>
    <x v="3"/>
    <s v="triangle"/>
    <x v="3"/>
    <s v="square"/>
    <x v="3"/>
    <s v="triangle"/>
    <s v="HT2_blue-triangle.png"/>
    <s v="HT1_blue-square.png"/>
    <s v="ST2_green-square.png"/>
    <s v="ST3_green-triangle.png"/>
    <s v="ST1_yellow-square.png"/>
    <s v="HT3_yellow-triangle.png"/>
    <m/>
    <m/>
  </r>
  <r>
    <s v="L06"/>
    <x v="0"/>
    <s v="CR21"/>
    <s v="L06_CR21_S53"/>
    <x v="0"/>
    <s v="HT2"/>
    <s v="Jaime"/>
    <s v="F"/>
    <x v="3"/>
    <s v="ST1"/>
    <s v="Casey"/>
    <s v="E"/>
    <x v="1"/>
    <x v="0"/>
    <x v="1"/>
    <s v="ST2"/>
    <x v="1"/>
    <s v="ST3"/>
    <x v="3"/>
    <s v="HT1"/>
    <x v="0"/>
    <s v="HT3"/>
    <x v="54"/>
    <s v="FE"/>
    <s v="EF"/>
    <x v="0"/>
    <s v="Casey is making a smoothie for Jaime"/>
    <s v="before it's time to leave"/>
    <x v="0"/>
    <x v="1"/>
    <s v="square"/>
    <s v="he's standing in a yellow square"/>
    <s v="and it's hard to hear above the blender"/>
    <s v="S53_Jaime_Casey"/>
    <s v="he_yellow_square"/>
    <s v="S53_end"/>
    <x v="1"/>
    <x v="0"/>
    <x v="1"/>
    <x v="0"/>
    <x v="1"/>
    <s v="triangle"/>
    <x v="1"/>
    <s v="square"/>
    <x v="1"/>
    <s v="triangle"/>
    <x v="1"/>
    <s v="square"/>
    <s v="HT2_yellow-square.png"/>
    <s v="ST1_yellow-triangle.png"/>
    <s v="ST2_red-triangle.png"/>
    <s v="ST3_red-square.png"/>
    <s v="HT1_blue-triangle.png"/>
    <s v="HT3_blue-square.png"/>
    <m/>
    <m/>
  </r>
  <r>
    <s v="L06"/>
    <x v="0"/>
    <s v="CR22"/>
    <s v="L06_CR22_S53"/>
    <x v="0"/>
    <s v="HT2"/>
    <s v="Jaime"/>
    <s v="F"/>
    <x v="3"/>
    <s v="ST1"/>
    <s v="Casey"/>
    <s v="E"/>
    <x v="1"/>
    <x v="0"/>
    <x v="1"/>
    <s v="ST2"/>
    <x v="1"/>
    <s v="ST3"/>
    <x v="3"/>
    <s v="HT1"/>
    <x v="0"/>
    <s v="HT3"/>
    <x v="54"/>
    <s v="FE"/>
    <s v="EF"/>
    <x v="1"/>
    <s v="Jaime is making a smoothie for Casey"/>
    <s v="before it's time to leave"/>
    <x v="0"/>
    <x v="0"/>
    <s v="triangle"/>
    <s v="he's standing in a red triangle"/>
    <s v="and it's hard to hear above the blender"/>
    <s v="S53_Casey_Jaime"/>
    <s v="he_red_triangle"/>
    <s v="S53_end"/>
    <x v="0"/>
    <x v="1"/>
    <x v="0"/>
    <x v="1"/>
    <x v="0"/>
    <s v="square"/>
    <x v="0"/>
    <s v="triangle"/>
    <x v="0"/>
    <s v="square"/>
    <x v="0"/>
    <s v="triangle"/>
    <s v="HT2_red-triangle.png"/>
    <s v="ST1_red-square.png"/>
    <s v="ST2_yellow-square.png"/>
    <s v="ST3_yellow-triangle.png"/>
    <s v="HT1_green-square.png"/>
    <s v="HT3_green-triangle.png"/>
    <m/>
    <m/>
  </r>
  <r>
    <s v="L06"/>
    <x v="0"/>
    <s v="CR23"/>
    <s v="L06_CR23_S54"/>
    <x v="0"/>
    <s v="HT2"/>
    <s v="Jaime"/>
    <s v="F"/>
    <x v="3"/>
    <s v="ST1"/>
    <s v="Casey"/>
    <s v="E"/>
    <x v="1"/>
    <x v="0"/>
    <x v="1"/>
    <s v="ST2"/>
    <x v="1"/>
    <s v="ST3"/>
    <x v="3"/>
    <s v="HT1"/>
    <x v="0"/>
    <s v="HT3"/>
    <x v="55"/>
    <s v="FE"/>
    <s v="EF"/>
    <x v="0"/>
    <s v="Casey is opening the door for Jaime"/>
    <s v="as the keys rattle in the lock"/>
    <x v="0"/>
    <x v="3"/>
    <s v="square"/>
    <s v="he's standing in a blue square"/>
    <s v="and no one else is in the house"/>
    <s v="S54_Jaime_Casey"/>
    <s v="he_blue_square"/>
    <s v="S54_end"/>
    <x v="3"/>
    <x v="0"/>
    <x v="3"/>
    <x v="0"/>
    <x v="3"/>
    <s v="triangle"/>
    <x v="3"/>
    <s v="square"/>
    <x v="3"/>
    <s v="triangle"/>
    <x v="3"/>
    <s v="square"/>
    <s v="HT2_blue-square.png"/>
    <s v="ST1_blue-triangle.png"/>
    <s v="ST2_green-triangle.png"/>
    <s v="ST3_green-square.png"/>
    <s v="HT1_yellow-triangle.png"/>
    <s v="HT3_yellow-square.png"/>
    <m/>
    <m/>
  </r>
  <r>
    <s v="L06"/>
    <x v="0"/>
    <s v="CR24"/>
    <s v="L06_CR24_S55"/>
    <x v="0"/>
    <s v="HT2"/>
    <s v="Jaime"/>
    <s v="F"/>
    <x v="3"/>
    <s v="ST1"/>
    <s v="Casey"/>
    <s v="E"/>
    <x v="1"/>
    <x v="0"/>
    <x v="1"/>
    <s v="ST2"/>
    <x v="1"/>
    <s v="ST3"/>
    <x v="3"/>
    <s v="HT1"/>
    <x v="0"/>
    <s v="HT3"/>
    <x v="38"/>
    <s v="FE"/>
    <s v="EF"/>
    <x v="1"/>
    <s v="Jaime is holding a spot for Casey"/>
    <s v="because the line is moving slowly"/>
    <x v="0"/>
    <x v="2"/>
    <s v="triangle"/>
    <s v="he's standing in a green triangle"/>
    <s v="and the day keeps getting hotter"/>
    <s v="S55_Casey_Jaime"/>
    <s v="he_green_triangle"/>
    <s v="S55_end"/>
    <x v="2"/>
    <x v="1"/>
    <x v="2"/>
    <x v="1"/>
    <x v="2"/>
    <s v="square"/>
    <x v="2"/>
    <s v="triangle"/>
    <x v="2"/>
    <s v="square"/>
    <x v="2"/>
    <s v="triangle"/>
    <s v="HT2_green-triangle.png"/>
    <s v="ST1_green-square.png"/>
    <s v="ST2_blue-square.png"/>
    <s v="ST3_blue-triangle.png"/>
    <s v="HT1_red-square.png"/>
    <s v="HT3_red-triangle.png"/>
    <m/>
    <m/>
  </r>
  <r>
    <s v="L06"/>
    <x v="0"/>
    <s v="CR25"/>
    <s v="L06_CR25_S20"/>
    <x v="1"/>
    <s v="HT3"/>
    <s v="Alex"/>
    <s v="A"/>
    <x v="2"/>
    <s v="HT1"/>
    <s v="Taylor"/>
    <s v="D"/>
    <x v="1"/>
    <x v="1"/>
    <x v="1"/>
    <s v="ST2"/>
    <x v="1"/>
    <s v="ST3"/>
    <x v="2"/>
    <s v="ST1"/>
    <x v="1"/>
    <s v="HT2"/>
    <x v="4"/>
    <s v="AD"/>
    <s v="AD"/>
    <x v="0"/>
    <s v="Alex is shouting at Taylor"/>
    <s v="while a shooting star streaks across the sky"/>
    <x v="0"/>
    <x v="0"/>
    <s v="square"/>
    <s v="he's standing in a red square"/>
    <s v="but it looks like an argument has started"/>
    <s v="S20_Alex_Taylor"/>
    <s v="he_red_square"/>
    <s v="S20_end"/>
    <x v="0"/>
    <x v="0"/>
    <x v="0"/>
    <x v="0"/>
    <x v="0"/>
    <s v="triangle"/>
    <x v="0"/>
    <s v="square"/>
    <x v="0"/>
    <s v="triangle"/>
    <x v="0"/>
    <s v="square"/>
    <s v="HT3_red-square.png"/>
    <s v="HT1_red-triangle.png"/>
    <s v="ST2_yellow-triangle.png"/>
    <s v="ST3_yellow-square.png"/>
    <s v="ST1_green-triangle.png"/>
    <s v="HT2_green-square.png"/>
    <m/>
    <m/>
  </r>
  <r>
    <s v="L06"/>
    <x v="0"/>
    <s v="CR26"/>
    <s v="L06_CR26_S16"/>
    <x v="1"/>
    <s v="HT3"/>
    <s v="Alex"/>
    <s v="A"/>
    <x v="2"/>
    <s v="HT1"/>
    <s v="Taylor"/>
    <s v="D"/>
    <x v="1"/>
    <x v="1"/>
    <x v="1"/>
    <s v="ST2"/>
    <x v="1"/>
    <s v="ST3"/>
    <x v="2"/>
    <s v="ST1"/>
    <x v="1"/>
    <s v="HT2"/>
    <x v="3"/>
    <s v="AD"/>
    <s v="AD"/>
    <x v="1"/>
    <s v="Taylor is skateboarding toward Alex"/>
    <s v="as a car is speeding down the road"/>
    <x v="0"/>
    <x v="1"/>
    <s v="triangle"/>
    <s v="he's standing in a yellow triangle"/>
    <s v="and it looks like there might be an accident"/>
    <s v="S16_Taylor_Alex"/>
    <s v="he_yellow_triangle"/>
    <s v="S16_end"/>
    <x v="1"/>
    <x v="1"/>
    <x v="1"/>
    <x v="1"/>
    <x v="1"/>
    <s v="square"/>
    <x v="1"/>
    <s v="triangle"/>
    <x v="1"/>
    <s v="square"/>
    <x v="1"/>
    <s v="triangle"/>
    <s v="HT3_yellow-triangle.png"/>
    <s v="HT1_yellow-square.png"/>
    <s v="ST2_red-square.png"/>
    <s v="ST3_red-triangle.png"/>
    <s v="ST1_blue-square.png"/>
    <s v="HT2_blue-triangle.png"/>
    <m/>
    <m/>
  </r>
  <r>
    <s v="L06"/>
    <x v="0"/>
    <s v="CR27"/>
    <s v="L06_CR27_S17"/>
    <x v="1"/>
    <s v="HT3"/>
    <s v="Alex"/>
    <s v="A"/>
    <x v="2"/>
    <s v="HT1"/>
    <s v="Taylor"/>
    <s v="D"/>
    <x v="1"/>
    <x v="1"/>
    <x v="1"/>
    <s v="ST2"/>
    <x v="1"/>
    <s v="ST3"/>
    <x v="2"/>
    <s v="ST1"/>
    <x v="1"/>
    <s v="HT2"/>
    <x v="5"/>
    <s v="AD"/>
    <s v="AD"/>
    <x v="0"/>
    <s v="Alex is singing a song to Taylor"/>
    <s v="as the moon is high in the sky"/>
    <x v="0"/>
    <x v="2"/>
    <s v="square"/>
    <s v="he's standing in a green square"/>
    <s v="and it sounds like the song is almost over"/>
    <s v="S17_Alex_Taylor"/>
    <s v="he_green_square"/>
    <s v="S17_end"/>
    <x v="2"/>
    <x v="0"/>
    <x v="2"/>
    <x v="0"/>
    <x v="2"/>
    <s v="triangle"/>
    <x v="2"/>
    <s v="square"/>
    <x v="2"/>
    <s v="triangle"/>
    <x v="2"/>
    <s v="square"/>
    <s v="HT3_green-square.png"/>
    <s v="HT1_green-triangle.png"/>
    <s v="ST2_blue-triangle.png"/>
    <s v="ST3_blue-square.png"/>
    <s v="ST1_red-triangle.png"/>
    <s v="HT2_red-square.png"/>
    <m/>
    <m/>
  </r>
  <r>
    <s v="L06"/>
    <x v="0"/>
    <s v="CR28"/>
    <s v="L06_CR28_S17"/>
    <x v="1"/>
    <s v="HT3"/>
    <s v="Alex"/>
    <s v="A"/>
    <x v="2"/>
    <s v="HT1"/>
    <s v="Taylor"/>
    <s v="D"/>
    <x v="1"/>
    <x v="1"/>
    <x v="1"/>
    <s v="ST2"/>
    <x v="1"/>
    <s v="ST3"/>
    <x v="2"/>
    <s v="ST1"/>
    <x v="1"/>
    <s v="HT2"/>
    <x v="5"/>
    <s v="AD"/>
    <s v="AD"/>
    <x v="1"/>
    <s v="Taylor is singing a song to Alex"/>
    <s v="as the moon is high in the sky"/>
    <x v="0"/>
    <x v="3"/>
    <s v="triangle"/>
    <s v="he's standing in a blue triangle"/>
    <s v="and it sounds like the song is almost over"/>
    <s v="S17_Taylor_Alex"/>
    <s v="he_blue_triangle"/>
    <s v="S17_end"/>
    <x v="3"/>
    <x v="1"/>
    <x v="3"/>
    <x v="1"/>
    <x v="3"/>
    <s v="square"/>
    <x v="3"/>
    <s v="triangle"/>
    <x v="3"/>
    <s v="square"/>
    <x v="3"/>
    <s v="triangle"/>
    <s v="HT3_blue-triangle.png"/>
    <s v="HT1_blue-square.png"/>
    <s v="ST2_green-square.png"/>
    <s v="ST3_green-triangle.png"/>
    <s v="ST1_yellow-square.png"/>
    <s v="HT2_yellow-triangle.png"/>
    <m/>
    <m/>
  </r>
  <r>
    <s v="L06"/>
    <x v="0"/>
    <s v="CR29"/>
    <s v="L06_CR29_S21"/>
    <x v="1"/>
    <s v="HT3"/>
    <s v="Alex"/>
    <s v="A"/>
    <x v="3"/>
    <s v="ST1"/>
    <s v="Casey"/>
    <s v="E"/>
    <x v="1"/>
    <x v="0"/>
    <x v="1"/>
    <s v="ST2"/>
    <x v="1"/>
    <s v="ST3"/>
    <x v="3"/>
    <s v="HT1"/>
    <x v="1"/>
    <s v="HT2"/>
    <x v="12"/>
    <s v="AE"/>
    <s v="AE"/>
    <x v="0"/>
    <s v="Alex is carrying a cake to Casey"/>
    <s v="as the refridgerator starts to hum"/>
    <x v="0"/>
    <x v="1"/>
    <s v="square"/>
    <s v="he's standing in a yellow square"/>
    <s v="and it looks like the cake is fresh out of the oven"/>
    <s v="S21_Alex_Casey"/>
    <s v="he_yellow_square"/>
    <s v="S21_end"/>
    <x v="1"/>
    <x v="0"/>
    <x v="1"/>
    <x v="0"/>
    <x v="1"/>
    <s v="triangle"/>
    <x v="1"/>
    <s v="square"/>
    <x v="1"/>
    <s v="triangle"/>
    <x v="1"/>
    <s v="square"/>
    <s v="HT3_yellow-square.png"/>
    <s v="ST1_yellow-triangle.png"/>
    <s v="ST2_red-triangle.png"/>
    <s v="ST3_red-square.png"/>
    <s v="HT1_blue-triangle.png"/>
    <s v="HT2_blue-square.png"/>
    <m/>
    <m/>
  </r>
  <r>
    <s v="L06"/>
    <x v="0"/>
    <s v="CR30"/>
    <s v="L06_CR30_S25"/>
    <x v="1"/>
    <s v="HT3"/>
    <s v="Alex"/>
    <s v="A"/>
    <x v="3"/>
    <s v="ST1"/>
    <s v="Casey"/>
    <s v="E"/>
    <x v="1"/>
    <x v="0"/>
    <x v="1"/>
    <s v="ST2"/>
    <x v="1"/>
    <s v="ST3"/>
    <x v="3"/>
    <s v="HT1"/>
    <x v="1"/>
    <s v="HT2"/>
    <x v="13"/>
    <s v="AE"/>
    <s v="AE"/>
    <x v="1"/>
    <s v="Casey is dancing with Alex"/>
    <s v="while a pinata is hanging overhead"/>
    <x v="0"/>
    <x v="0"/>
    <s v="triangle"/>
    <s v="he's standing in a red triangle"/>
    <s v="and everyone at the party is having fun"/>
    <s v="S25_Casey_Alex"/>
    <s v="he_red_triangle"/>
    <s v="S25_end"/>
    <x v="0"/>
    <x v="1"/>
    <x v="0"/>
    <x v="1"/>
    <x v="0"/>
    <s v="square"/>
    <x v="0"/>
    <s v="triangle"/>
    <x v="0"/>
    <s v="square"/>
    <x v="0"/>
    <s v="triangle"/>
    <s v="HT3_red-triangle.png"/>
    <s v="ST1_red-square.png"/>
    <s v="ST2_yellow-square.png"/>
    <s v="ST3_yellow-triangle.png"/>
    <s v="HT1_green-square.png"/>
    <s v="HT2_green-triangle.png"/>
    <m/>
    <m/>
  </r>
  <r>
    <s v="L06"/>
    <x v="0"/>
    <s v="CR31"/>
    <s v="L06_CR31_S22"/>
    <x v="1"/>
    <s v="HT3"/>
    <s v="Alex"/>
    <s v="A"/>
    <x v="3"/>
    <s v="ST1"/>
    <s v="Casey"/>
    <s v="E"/>
    <x v="1"/>
    <x v="0"/>
    <x v="1"/>
    <s v="ST2"/>
    <x v="1"/>
    <s v="ST3"/>
    <x v="3"/>
    <s v="HT1"/>
    <x v="1"/>
    <s v="HT2"/>
    <x v="14"/>
    <s v="AE"/>
    <s v="AE"/>
    <x v="0"/>
    <s v="Alex is filming a video for Casey"/>
    <s v="as clouds start to cover up the sun"/>
    <x v="0"/>
    <x v="3"/>
    <s v="square"/>
    <s v="he's standing in a blue square"/>
    <s v="but it looks like it might start to rain soon"/>
    <s v="S22_Alex_Casey"/>
    <s v="he_blue_square"/>
    <s v="S22_end"/>
    <x v="3"/>
    <x v="0"/>
    <x v="3"/>
    <x v="0"/>
    <x v="3"/>
    <s v="triangle"/>
    <x v="3"/>
    <s v="square"/>
    <x v="3"/>
    <s v="triangle"/>
    <x v="3"/>
    <s v="square"/>
    <s v="HT3_blue-square.png"/>
    <s v="ST1_blue-triangle.png"/>
    <s v="ST2_green-triangle.png"/>
    <s v="ST3_green-square.png"/>
    <s v="HT1_yellow-triangle.png"/>
    <s v="HT2_yellow-square.png"/>
    <m/>
    <m/>
  </r>
  <r>
    <s v="L06"/>
    <x v="0"/>
    <s v="CR32"/>
    <s v="L06_CR32_S22"/>
    <x v="1"/>
    <s v="HT3"/>
    <s v="Alex"/>
    <s v="A"/>
    <x v="3"/>
    <s v="ST1"/>
    <s v="Casey"/>
    <s v="E"/>
    <x v="1"/>
    <x v="0"/>
    <x v="1"/>
    <s v="ST2"/>
    <x v="1"/>
    <s v="ST3"/>
    <x v="3"/>
    <s v="HT1"/>
    <x v="1"/>
    <s v="HT2"/>
    <x v="14"/>
    <s v="AE"/>
    <s v="AE"/>
    <x v="1"/>
    <s v="Casey is filming a video for Alex"/>
    <s v="as clouds start to cover up the sun"/>
    <x v="0"/>
    <x v="2"/>
    <s v="triangle"/>
    <s v="he's standing in a green triangle"/>
    <s v="but it looks like it might start to rain soon"/>
    <s v="S22_Casey_Alex"/>
    <s v="he_green_triangle"/>
    <s v="S22_end"/>
    <x v="2"/>
    <x v="1"/>
    <x v="2"/>
    <x v="1"/>
    <x v="2"/>
    <s v="square"/>
    <x v="2"/>
    <s v="triangle"/>
    <x v="2"/>
    <s v="square"/>
    <x v="2"/>
    <s v="triangle"/>
    <s v="HT3_green-triangle.png"/>
    <s v="ST1_green-square.png"/>
    <s v="ST2_blue-square.png"/>
    <s v="ST3_blue-triangle.png"/>
    <s v="HT1_red-square.png"/>
    <s v="HT2_red-triangle.png"/>
    <m/>
    <m/>
  </r>
  <r>
    <s v="L06"/>
    <x v="0"/>
    <s v="CR33"/>
    <s v="L06_CR33_S46"/>
    <x v="2"/>
    <s v="ST2"/>
    <s v="Sam"/>
    <s v="B"/>
    <x v="4"/>
    <s v="HT2"/>
    <s v="Jaime"/>
    <s v="F"/>
    <x v="0"/>
    <x v="0"/>
    <x v="0"/>
    <s v="HT1"/>
    <x v="0"/>
    <s v="ST1"/>
    <x v="4"/>
    <s v="HT3"/>
    <x v="2"/>
    <s v="ST3"/>
    <x v="21"/>
    <s v="BF"/>
    <s v="BF"/>
    <x v="0"/>
    <s v="Sam is giving flowers to Jaime"/>
    <s v="after the show is over"/>
    <x v="1"/>
    <x v="0"/>
    <s v="square"/>
    <s v="she's standing in a red square"/>
    <s v="and all the performers were talented"/>
    <s v="S46_Sam_Jaime"/>
    <s v="she_red_square"/>
    <s v="S46_end"/>
    <x v="0"/>
    <x v="0"/>
    <x v="0"/>
    <x v="0"/>
    <x v="0"/>
    <s v="triangle"/>
    <x v="0"/>
    <s v="square"/>
    <x v="0"/>
    <s v="triangle"/>
    <x v="0"/>
    <s v="square"/>
    <s v="ST2_red-square.png"/>
    <s v="HT2_red-triangle.png"/>
    <s v="HT1_yellow-triangle.png"/>
    <s v="ST1_yellow-square.png"/>
    <s v="HT3_green-triangle.png"/>
    <s v="ST3_green-square.png"/>
    <m/>
    <m/>
  </r>
  <r>
    <s v="L06"/>
    <x v="0"/>
    <s v="CR34"/>
    <s v="L06_CR34_S46"/>
    <x v="2"/>
    <s v="ST2"/>
    <s v="Sam"/>
    <s v="B"/>
    <x v="4"/>
    <s v="HT2"/>
    <s v="Jaime"/>
    <s v="F"/>
    <x v="0"/>
    <x v="0"/>
    <x v="0"/>
    <s v="HT1"/>
    <x v="0"/>
    <s v="ST1"/>
    <x v="4"/>
    <s v="HT3"/>
    <x v="2"/>
    <s v="ST3"/>
    <x v="21"/>
    <s v="BF"/>
    <s v="BF"/>
    <x v="1"/>
    <s v="Jaime is giving flowers to Sam"/>
    <s v="after the show is over"/>
    <x v="1"/>
    <x v="1"/>
    <s v="triangle"/>
    <s v="she's standing in a yellow triangle"/>
    <s v="and all the performers were talented"/>
    <s v="S46_Jaime_Sam"/>
    <s v="she_yellow_triangle"/>
    <s v="S46_end"/>
    <x v="1"/>
    <x v="1"/>
    <x v="1"/>
    <x v="1"/>
    <x v="1"/>
    <s v="square"/>
    <x v="1"/>
    <s v="triangle"/>
    <x v="1"/>
    <s v="square"/>
    <x v="1"/>
    <s v="triangle"/>
    <s v="ST2_yellow-triangle.png"/>
    <s v="HT2_yellow-square.png"/>
    <s v="HT1_red-square.png"/>
    <s v="ST1_red-triangle.png"/>
    <s v="HT3_blue-square.png"/>
    <s v="ST3_blue-triangle.png"/>
    <m/>
    <m/>
  </r>
  <r>
    <s v="L06"/>
    <x v="0"/>
    <s v="CR35"/>
    <s v="L06_CR35_S50"/>
    <x v="2"/>
    <s v="ST2"/>
    <s v="Sam"/>
    <s v="B"/>
    <x v="4"/>
    <s v="HT2"/>
    <s v="Jaime"/>
    <s v="F"/>
    <x v="0"/>
    <x v="0"/>
    <x v="0"/>
    <s v="HT1"/>
    <x v="0"/>
    <s v="ST1"/>
    <x v="4"/>
    <s v="HT3"/>
    <x v="2"/>
    <s v="ST3"/>
    <x v="22"/>
    <s v="BF"/>
    <s v="BF"/>
    <x v="0"/>
    <s v="Sam is throwing the ball to Jaime"/>
    <s v="while the dog is getting excited"/>
    <x v="1"/>
    <x v="2"/>
    <s v="square"/>
    <s v="she's standing in a green square"/>
    <s v="and the dog caught the ball instead"/>
    <s v="S50_Sam_Jaime"/>
    <s v="she_green_square"/>
    <s v="S50_end"/>
    <x v="2"/>
    <x v="0"/>
    <x v="2"/>
    <x v="0"/>
    <x v="2"/>
    <s v="triangle"/>
    <x v="2"/>
    <s v="square"/>
    <x v="2"/>
    <s v="triangle"/>
    <x v="2"/>
    <s v="square"/>
    <s v="ST2_green-square.png"/>
    <s v="HT2_green-triangle.png"/>
    <s v="HT1_blue-triangle.png"/>
    <s v="ST1_blue-square.png"/>
    <s v="HT3_red-triangle.png"/>
    <s v="ST3_red-square.png"/>
    <m/>
    <m/>
  </r>
  <r>
    <s v="L06"/>
    <x v="0"/>
    <s v="CR36"/>
    <s v="L06_CR36_S47"/>
    <x v="2"/>
    <s v="ST2"/>
    <s v="Sam"/>
    <s v="B"/>
    <x v="4"/>
    <s v="HT2"/>
    <s v="Jaime"/>
    <s v="F"/>
    <x v="0"/>
    <x v="0"/>
    <x v="0"/>
    <s v="HT1"/>
    <x v="0"/>
    <s v="ST1"/>
    <x v="4"/>
    <s v="HT3"/>
    <x v="2"/>
    <s v="ST3"/>
    <x v="23"/>
    <s v="BF"/>
    <s v="BF"/>
    <x v="1"/>
    <s v="Jaime is driving away from Sam"/>
    <s v="while the sun is starting to set"/>
    <x v="1"/>
    <x v="3"/>
    <s v="triangle"/>
    <s v="she's standing in a blue triangle"/>
    <s v="and it looks like it's a long drive home"/>
    <s v="S47_Jaime_Sam"/>
    <s v="she_blue_triangle"/>
    <s v="S47_end"/>
    <x v="3"/>
    <x v="1"/>
    <x v="3"/>
    <x v="1"/>
    <x v="3"/>
    <s v="square"/>
    <x v="3"/>
    <s v="triangle"/>
    <x v="3"/>
    <s v="square"/>
    <x v="3"/>
    <s v="triangle"/>
    <s v="ST2_blue-triangle.png"/>
    <s v="HT2_blue-square.png"/>
    <s v="HT1_green-square.png"/>
    <s v="ST1_green-triangle.png"/>
    <s v="HT3_yellow-square.png"/>
    <s v="ST3_yellow-triangle.png"/>
    <m/>
    <m/>
  </r>
  <r>
    <s v="L06"/>
    <x v="0"/>
    <s v="CR37"/>
    <s v="L06_CR37_S01"/>
    <x v="2"/>
    <s v="ST2"/>
    <s v="Sam"/>
    <s v="B"/>
    <x v="5"/>
    <s v="HT3"/>
    <s v="Alex"/>
    <s v="A"/>
    <x v="0"/>
    <x v="0"/>
    <x v="0"/>
    <s v="HT1"/>
    <x v="0"/>
    <s v="ST1"/>
    <x v="5"/>
    <s v="HT2"/>
    <x v="2"/>
    <s v="ST3"/>
    <x v="6"/>
    <s v="BA"/>
    <s v="AB"/>
    <x v="0"/>
    <s v="Alex is painting a portrait of Sam"/>
    <s v="and some paint is spilling on the floor"/>
    <x v="1"/>
    <x v="1"/>
    <s v="square"/>
    <s v="she's standing in a yellow square"/>
    <s v="and the painting looks amazing"/>
    <s v="S01_Sam_Alex"/>
    <s v="she_yellow_square"/>
    <s v="S01_end"/>
    <x v="1"/>
    <x v="0"/>
    <x v="1"/>
    <x v="0"/>
    <x v="1"/>
    <s v="triangle"/>
    <x v="1"/>
    <s v="square"/>
    <x v="1"/>
    <s v="triangle"/>
    <x v="1"/>
    <s v="square"/>
    <s v="ST2_yellow-square.png"/>
    <s v="HT3_yellow-triangle.png"/>
    <s v="HT1_red-triangle.png"/>
    <s v="ST1_red-square.png"/>
    <s v="HT2_blue-triangle.png"/>
    <s v="ST3_blue-square.png"/>
    <m/>
    <m/>
  </r>
  <r>
    <s v="L06"/>
    <x v="0"/>
    <s v="CR38"/>
    <s v="L06_CR38_S01"/>
    <x v="2"/>
    <s v="ST2"/>
    <s v="Sam"/>
    <s v="B"/>
    <x v="5"/>
    <s v="HT3"/>
    <s v="Alex"/>
    <s v="A"/>
    <x v="0"/>
    <x v="0"/>
    <x v="0"/>
    <s v="HT1"/>
    <x v="0"/>
    <s v="ST1"/>
    <x v="5"/>
    <s v="HT2"/>
    <x v="2"/>
    <s v="ST3"/>
    <x v="6"/>
    <s v="BA"/>
    <s v="AB"/>
    <x v="1"/>
    <s v="Sam is painting a portrait of Alex"/>
    <s v="and some paint is spilling on the floor"/>
    <x v="1"/>
    <x v="0"/>
    <s v="triangle"/>
    <s v="she's standing in a red triangle"/>
    <s v="and the painting looks amazing"/>
    <s v="S01_Alex_Sam"/>
    <s v="she_red_triangle"/>
    <s v="S01_end"/>
    <x v="0"/>
    <x v="1"/>
    <x v="0"/>
    <x v="1"/>
    <x v="0"/>
    <s v="square"/>
    <x v="0"/>
    <s v="triangle"/>
    <x v="0"/>
    <s v="square"/>
    <x v="0"/>
    <s v="triangle"/>
    <s v="ST2_red-triangle.png"/>
    <s v="HT3_red-square.png"/>
    <s v="HT1_yellow-square.png"/>
    <s v="ST1_yellow-triangle.png"/>
    <s v="HT2_green-square.png"/>
    <s v="ST3_green-triangle.png"/>
    <m/>
    <m/>
  </r>
  <r>
    <s v="L06"/>
    <x v="0"/>
    <s v="CR39"/>
    <s v="L06_CR39_S02"/>
    <x v="2"/>
    <s v="ST2"/>
    <s v="Sam"/>
    <s v="B"/>
    <x v="5"/>
    <s v="HT3"/>
    <s v="Alex"/>
    <s v="A"/>
    <x v="0"/>
    <x v="0"/>
    <x v="0"/>
    <s v="HT1"/>
    <x v="0"/>
    <s v="ST1"/>
    <x v="5"/>
    <s v="HT2"/>
    <x v="2"/>
    <s v="ST3"/>
    <x v="8"/>
    <s v="BA"/>
    <s v="AB"/>
    <x v="0"/>
    <s v="Alex is playing the cello for Sam"/>
    <s v="as the telephone is ringing"/>
    <x v="1"/>
    <x v="3"/>
    <s v="square"/>
    <s v="she's standing in a blue square"/>
    <s v="but it doesn't look like anyone is going to answer the phone"/>
    <s v="S02_Sam_Alex"/>
    <s v="she_blue_square"/>
    <s v="S02_end"/>
    <x v="3"/>
    <x v="0"/>
    <x v="3"/>
    <x v="0"/>
    <x v="3"/>
    <s v="triangle"/>
    <x v="3"/>
    <s v="square"/>
    <x v="3"/>
    <s v="triangle"/>
    <x v="3"/>
    <s v="square"/>
    <s v="ST2_blue-square.png"/>
    <s v="HT3_blue-triangle.png"/>
    <s v="HT1_green-triangle.png"/>
    <s v="ST1_green-square.png"/>
    <s v="HT2_yellow-triangle.png"/>
    <s v="ST3_yellow-square.png"/>
    <m/>
    <m/>
  </r>
  <r>
    <s v="L06"/>
    <x v="0"/>
    <s v="CR40"/>
    <s v="L06_CR40_S05"/>
    <x v="2"/>
    <s v="ST2"/>
    <s v="Sam"/>
    <s v="B"/>
    <x v="5"/>
    <s v="HT3"/>
    <s v="Alex"/>
    <s v="A"/>
    <x v="0"/>
    <x v="0"/>
    <x v="0"/>
    <s v="HT1"/>
    <x v="0"/>
    <s v="ST1"/>
    <x v="5"/>
    <s v="HT2"/>
    <x v="2"/>
    <s v="ST3"/>
    <x v="7"/>
    <s v="BA"/>
    <s v="AB"/>
    <x v="1"/>
    <s v="Sam is picking up Alex from school"/>
    <s v="as the bell is ringing"/>
    <x v="1"/>
    <x v="2"/>
    <s v="triangle"/>
    <s v="she's standing in a green triangle"/>
    <s v="and the bell is very loud"/>
    <s v="S05_Alex_Sam"/>
    <s v="she_green_triangle"/>
    <s v="S05_end"/>
    <x v="2"/>
    <x v="1"/>
    <x v="2"/>
    <x v="1"/>
    <x v="2"/>
    <s v="square"/>
    <x v="2"/>
    <s v="triangle"/>
    <x v="2"/>
    <s v="square"/>
    <x v="2"/>
    <s v="triangle"/>
    <s v="ST2_green-triangle.png"/>
    <s v="HT3_green-square.png"/>
    <s v="HT1_blue-square.png"/>
    <s v="ST1_blue-triangle.png"/>
    <s v="HT2_red-square.png"/>
    <s v="ST3_red-triangle.png"/>
    <m/>
    <m/>
  </r>
  <r>
    <s v="L06"/>
    <x v="0"/>
    <s v="CR41"/>
    <s v="L06_CR41_S41"/>
    <x v="3"/>
    <s v="ST3"/>
    <s v="Jordan"/>
    <s v="C"/>
    <x v="4"/>
    <s v="HT2"/>
    <s v="Jaime"/>
    <s v="F"/>
    <x v="0"/>
    <x v="0"/>
    <x v="0"/>
    <s v="HT1"/>
    <x v="0"/>
    <s v="ST1"/>
    <x v="4"/>
    <s v="HT3"/>
    <x v="3"/>
    <s v="ST2"/>
    <x v="35"/>
    <s v="CF"/>
    <s v="CF"/>
    <x v="0"/>
    <s v="Jordan is reading to Jaime"/>
    <s v="and the story is almost over"/>
    <x v="1"/>
    <x v="0"/>
    <s v="square"/>
    <s v="she's standing in a red square"/>
    <s v="and it sounds like the story is a new favorite"/>
    <s v="S41_Jordan_Jaime"/>
    <s v="she_red_square"/>
    <s v="S41_end"/>
    <x v="0"/>
    <x v="0"/>
    <x v="0"/>
    <x v="0"/>
    <x v="0"/>
    <s v="triangle"/>
    <x v="0"/>
    <s v="square"/>
    <x v="0"/>
    <s v="triangle"/>
    <x v="0"/>
    <s v="square"/>
    <s v="ST3_red-square.png"/>
    <s v="HT2_red-triangle.png"/>
    <s v="HT1_yellow-triangle.png"/>
    <s v="ST1_yellow-square.png"/>
    <s v="HT3_green-triangle.png"/>
    <s v="ST2_green-square.png"/>
    <m/>
    <m/>
  </r>
  <r>
    <s v="L06"/>
    <x v="0"/>
    <s v="CR42"/>
    <s v="L06_CR42_S41"/>
    <x v="3"/>
    <s v="ST3"/>
    <s v="Jordan"/>
    <s v="C"/>
    <x v="4"/>
    <s v="HT2"/>
    <s v="Jaime"/>
    <s v="F"/>
    <x v="0"/>
    <x v="0"/>
    <x v="0"/>
    <s v="HT1"/>
    <x v="0"/>
    <s v="ST1"/>
    <x v="4"/>
    <s v="HT3"/>
    <x v="3"/>
    <s v="ST2"/>
    <x v="35"/>
    <s v="CF"/>
    <s v="CF"/>
    <x v="1"/>
    <s v="Jaime is reading to Jordan"/>
    <s v="and the story is almost over"/>
    <x v="1"/>
    <x v="1"/>
    <s v="triangle"/>
    <s v="she's standing in a yellow triangle"/>
    <s v="and it sounds like the story is a new favorite"/>
    <s v="S41_Jaime_Jordan"/>
    <s v="she_yellow_triangle"/>
    <s v="S41_end"/>
    <x v="1"/>
    <x v="1"/>
    <x v="1"/>
    <x v="1"/>
    <x v="1"/>
    <s v="square"/>
    <x v="1"/>
    <s v="triangle"/>
    <x v="1"/>
    <s v="square"/>
    <x v="1"/>
    <s v="triangle"/>
    <s v="ST3_yellow-triangle.png"/>
    <s v="HT2_yellow-square.png"/>
    <s v="HT1_red-square.png"/>
    <s v="ST1_red-triangle.png"/>
    <s v="HT3_blue-square.png"/>
    <s v="ST2_blue-triangle.png"/>
    <m/>
    <m/>
  </r>
  <r>
    <s v="L06"/>
    <x v="0"/>
    <s v="CR43"/>
    <s v="L06_CR43_S45"/>
    <x v="3"/>
    <s v="ST3"/>
    <s v="Jordan"/>
    <s v="C"/>
    <x v="4"/>
    <s v="HT2"/>
    <s v="Jaime"/>
    <s v="F"/>
    <x v="0"/>
    <x v="0"/>
    <x v="0"/>
    <s v="HT1"/>
    <x v="0"/>
    <s v="ST1"/>
    <x v="4"/>
    <s v="HT3"/>
    <x v="3"/>
    <s v="ST2"/>
    <x v="37"/>
    <s v="CF"/>
    <s v="CF"/>
    <x v="0"/>
    <s v="Jordan is explaining the game to Jaime"/>
    <s v="since it's kind of complicated"/>
    <x v="1"/>
    <x v="2"/>
    <s v="square"/>
    <s v="she's standing in a green square"/>
    <s v="and it looks like the game will be fun"/>
    <s v="S45_Jordan_Jaime"/>
    <s v="she_green_square"/>
    <s v="S45_end"/>
    <x v="2"/>
    <x v="0"/>
    <x v="2"/>
    <x v="0"/>
    <x v="2"/>
    <s v="triangle"/>
    <x v="2"/>
    <s v="square"/>
    <x v="2"/>
    <s v="triangle"/>
    <x v="2"/>
    <s v="square"/>
    <s v="ST3_green-square.png"/>
    <s v="HT2_green-triangle.png"/>
    <s v="HT1_blue-triangle.png"/>
    <s v="ST1_blue-square.png"/>
    <s v="HT3_red-triangle.png"/>
    <s v="ST2_red-square.png"/>
    <m/>
    <m/>
  </r>
  <r>
    <s v="L06"/>
    <x v="0"/>
    <s v="CR44"/>
    <s v="L06_CR44_S42"/>
    <x v="3"/>
    <s v="ST3"/>
    <s v="Jordan"/>
    <s v="C"/>
    <x v="4"/>
    <s v="HT2"/>
    <s v="Jaime"/>
    <s v="F"/>
    <x v="0"/>
    <x v="0"/>
    <x v="0"/>
    <s v="HT1"/>
    <x v="0"/>
    <s v="ST1"/>
    <x v="4"/>
    <s v="HT3"/>
    <x v="3"/>
    <s v="ST2"/>
    <x v="36"/>
    <s v="CF"/>
    <s v="CF"/>
    <x v="1"/>
    <s v="Jaime is sending a text to Jordan"/>
    <s v="as the battery is about to die"/>
    <x v="1"/>
    <x v="3"/>
    <s v="triangle"/>
    <s v="she's standing in a blue triangle"/>
    <s v="but it looks like the text still sent"/>
    <s v="S42_Jaime_Jordan"/>
    <s v="she_blue_triangle"/>
    <s v="S42_end"/>
    <x v="3"/>
    <x v="1"/>
    <x v="3"/>
    <x v="1"/>
    <x v="3"/>
    <s v="square"/>
    <x v="3"/>
    <s v="triangle"/>
    <x v="3"/>
    <s v="square"/>
    <x v="3"/>
    <s v="triangle"/>
    <s v="ST3_blue-triangle.png"/>
    <s v="HT2_blue-square.png"/>
    <s v="HT1_green-square.png"/>
    <s v="ST1_green-triangle.png"/>
    <s v="HT3_yellow-square.png"/>
    <s v="ST2_yellow-triangle.png"/>
    <m/>
    <m/>
  </r>
  <r>
    <s v="L06"/>
    <x v="0"/>
    <s v="CR45"/>
    <s v="L06_CR45_S11"/>
    <x v="3"/>
    <s v="ST3"/>
    <s v="Jordan"/>
    <s v="C"/>
    <x v="5"/>
    <s v="HT3"/>
    <s v="Alex"/>
    <s v="A"/>
    <x v="0"/>
    <x v="0"/>
    <x v="0"/>
    <s v="HT1"/>
    <x v="0"/>
    <s v="ST1"/>
    <x v="5"/>
    <s v="HT2"/>
    <x v="3"/>
    <s v="ST2"/>
    <x v="1"/>
    <s v="CA"/>
    <s v="AC"/>
    <x v="0"/>
    <s v="Alex is singing to Jordan"/>
    <s v="and there's a big disco ball overhead"/>
    <x v="1"/>
    <x v="1"/>
    <s v="square"/>
    <s v="she's standing in a yellow square"/>
    <s v="and all the colored lights look fun"/>
    <s v="S11_Jordan_Alex"/>
    <s v="she_yellow_square"/>
    <s v="S11_end"/>
    <x v="1"/>
    <x v="0"/>
    <x v="1"/>
    <x v="0"/>
    <x v="1"/>
    <s v="triangle"/>
    <x v="1"/>
    <s v="square"/>
    <x v="1"/>
    <s v="triangle"/>
    <x v="1"/>
    <s v="square"/>
    <s v="ST3_yellow-square.png"/>
    <s v="HT3_yellow-triangle.png"/>
    <s v="HT1_red-triangle.png"/>
    <s v="ST1_red-square.png"/>
    <s v="HT2_blue-triangle.png"/>
    <s v="ST2_blue-square.png"/>
    <m/>
    <m/>
  </r>
  <r>
    <s v="L06"/>
    <x v="0"/>
    <s v="CR46"/>
    <s v="L06_CR46_S11"/>
    <x v="3"/>
    <s v="ST3"/>
    <s v="Jordan"/>
    <s v="C"/>
    <x v="5"/>
    <s v="HT3"/>
    <s v="Alex"/>
    <s v="A"/>
    <x v="0"/>
    <x v="0"/>
    <x v="0"/>
    <s v="HT1"/>
    <x v="0"/>
    <s v="ST1"/>
    <x v="5"/>
    <s v="HT2"/>
    <x v="3"/>
    <s v="ST2"/>
    <x v="1"/>
    <s v="CA"/>
    <s v="AC"/>
    <x v="1"/>
    <s v="Jordan is singing to Alex"/>
    <s v="and there's a big disco ball overhead"/>
    <x v="1"/>
    <x v="0"/>
    <s v="triangle"/>
    <s v="she's standing in a red triangle"/>
    <s v="and all the colored lights look fun"/>
    <s v="S11_Alex_Jordan"/>
    <s v="she_red_triangle"/>
    <s v="S11_end"/>
    <x v="0"/>
    <x v="1"/>
    <x v="0"/>
    <x v="1"/>
    <x v="0"/>
    <s v="square"/>
    <x v="0"/>
    <s v="triangle"/>
    <x v="0"/>
    <s v="square"/>
    <x v="0"/>
    <s v="triangle"/>
    <s v="ST3_red-triangle.png"/>
    <s v="HT3_red-square.png"/>
    <s v="HT1_yellow-square.png"/>
    <s v="ST1_yellow-triangle.png"/>
    <s v="HT2_green-square.png"/>
    <s v="ST2_green-triangle.png"/>
    <m/>
    <m/>
  </r>
  <r>
    <s v="L06"/>
    <x v="0"/>
    <s v="CR47"/>
    <s v="L06_CR47_S12"/>
    <x v="3"/>
    <s v="ST3"/>
    <s v="Jordan"/>
    <s v="C"/>
    <x v="5"/>
    <s v="HT3"/>
    <s v="Alex"/>
    <s v="A"/>
    <x v="0"/>
    <x v="0"/>
    <x v="0"/>
    <s v="HT1"/>
    <x v="0"/>
    <s v="ST1"/>
    <x v="5"/>
    <s v="HT2"/>
    <x v="3"/>
    <s v="ST2"/>
    <x v="2"/>
    <s v="CA"/>
    <s v="AC"/>
    <x v="0"/>
    <s v="Alex is showing a happy birthday sign to Jordan"/>
    <s v="while some balloons are floating up to the ceiling "/>
    <x v="1"/>
    <x v="3"/>
    <s v="square"/>
    <s v="she's standing in a blue square"/>
    <s v="and it looks like the party is starting"/>
    <s v="S12_Jordan_Alex"/>
    <s v="she_blue_square"/>
    <s v="S12_end"/>
    <x v="3"/>
    <x v="0"/>
    <x v="3"/>
    <x v="0"/>
    <x v="3"/>
    <s v="triangle"/>
    <x v="3"/>
    <s v="square"/>
    <x v="3"/>
    <s v="triangle"/>
    <x v="3"/>
    <s v="square"/>
    <s v="ST3_blue-square.png"/>
    <s v="HT3_blue-triangle.png"/>
    <s v="HT1_green-triangle.png"/>
    <s v="ST1_green-square.png"/>
    <s v="HT2_yellow-triangle.png"/>
    <s v="ST2_yellow-square.png"/>
    <m/>
    <m/>
  </r>
  <r>
    <s v="L06"/>
    <x v="0"/>
    <s v="CR48"/>
    <s v="L06_CR48_S15"/>
    <x v="3"/>
    <s v="ST3"/>
    <s v="Jordan"/>
    <s v="C"/>
    <x v="5"/>
    <s v="HT3"/>
    <s v="Alex"/>
    <s v="A"/>
    <x v="0"/>
    <x v="0"/>
    <x v="0"/>
    <s v="HT1"/>
    <x v="0"/>
    <s v="ST1"/>
    <x v="5"/>
    <s v="HT2"/>
    <x v="3"/>
    <s v="ST2"/>
    <x v="0"/>
    <s v="CA"/>
    <s v="AC"/>
    <x v="1"/>
    <s v="Jordan is looking at Alex"/>
    <s v="as the train whistle is blowing loudly"/>
    <x v="1"/>
    <x v="2"/>
    <s v="triangle"/>
    <s v="she's standing in a green triangle"/>
    <s v="but the whistle is too loud to hear anything"/>
    <s v="S15_Alex_Jordan"/>
    <s v="she_green_triangle"/>
    <s v="S15_end"/>
    <x v="2"/>
    <x v="1"/>
    <x v="2"/>
    <x v="1"/>
    <x v="2"/>
    <s v="square"/>
    <x v="2"/>
    <s v="triangle"/>
    <x v="2"/>
    <s v="square"/>
    <x v="2"/>
    <s v="triangle"/>
    <s v="ST3_green-triangle.png"/>
    <s v="HT3_green-square.png"/>
    <s v="HT1_blue-square.png"/>
    <s v="ST1_blue-triangle.png"/>
    <s v="HT2_red-square.png"/>
    <s v="ST2_red-triangle.png"/>
    <m/>
    <m/>
  </r>
  <r>
    <s v="L06"/>
    <x v="0"/>
    <s v="CR49"/>
    <s v="L06_CR49_S26"/>
    <x v="2"/>
    <s v="ST2"/>
    <s v="Sam"/>
    <s v="B"/>
    <x v="2"/>
    <s v="HT1"/>
    <s v="Taylor"/>
    <s v="D"/>
    <x v="1"/>
    <x v="0"/>
    <x v="2"/>
    <s v="HT2"/>
    <x v="2"/>
    <s v="HT3"/>
    <x v="2"/>
    <s v="ST1"/>
    <x v="2"/>
    <s v="ST3"/>
    <x v="9"/>
    <s v="BD"/>
    <s v="BD"/>
    <x v="0"/>
    <s v="Sam is bringing some balloons to Taylor"/>
    <s v="while bright flowers are sitting in the window"/>
    <x v="1"/>
    <x v="0"/>
    <s v="square"/>
    <s v="she's standing in a red square"/>
    <s v="and it must be someone's birthday"/>
    <s v="S26_Sam_Taylor"/>
    <s v="she_red_square"/>
    <s v="S26_end"/>
    <x v="0"/>
    <x v="0"/>
    <x v="0"/>
    <x v="0"/>
    <x v="0"/>
    <s v="triangle"/>
    <x v="0"/>
    <s v="square"/>
    <x v="0"/>
    <s v="triangle"/>
    <x v="0"/>
    <s v="square"/>
    <s v="ST2_red-square.png"/>
    <s v="HT1_red-triangle.png"/>
    <s v="HT2_yellow-triangle.png"/>
    <s v="HT3_yellow-square.png"/>
    <s v="ST1_green-triangle.png"/>
    <s v="ST3_green-square.png"/>
    <m/>
    <m/>
  </r>
  <r>
    <s v="L06"/>
    <x v="0"/>
    <s v="CR50"/>
    <s v="L06_CR50_S26"/>
    <x v="2"/>
    <s v="ST2"/>
    <s v="Sam"/>
    <s v="B"/>
    <x v="2"/>
    <s v="HT1"/>
    <s v="Taylor"/>
    <s v="D"/>
    <x v="1"/>
    <x v="0"/>
    <x v="2"/>
    <s v="HT2"/>
    <x v="2"/>
    <s v="HT3"/>
    <x v="2"/>
    <s v="ST1"/>
    <x v="2"/>
    <s v="ST3"/>
    <x v="9"/>
    <s v="BD"/>
    <s v="BD"/>
    <x v="1"/>
    <s v="Taylor is bringing some balloons to Sam"/>
    <s v="while bright flowers are sitting in the window"/>
    <x v="1"/>
    <x v="1"/>
    <s v="triangle"/>
    <s v="she's standing in a yellow triangle"/>
    <s v="and it must be someone's birthday"/>
    <s v="S26_Taylor_Sam"/>
    <s v="she_yellow_triangle"/>
    <s v="S26_end"/>
    <x v="1"/>
    <x v="1"/>
    <x v="1"/>
    <x v="1"/>
    <x v="1"/>
    <s v="square"/>
    <x v="1"/>
    <s v="triangle"/>
    <x v="1"/>
    <s v="square"/>
    <x v="1"/>
    <s v="triangle"/>
    <s v="ST2_yellow-triangle.png"/>
    <s v="HT1_yellow-square.png"/>
    <s v="HT2_red-square.png"/>
    <s v="HT3_red-triangle.png"/>
    <s v="ST1_blue-square.png"/>
    <s v="ST3_blue-triangle.png"/>
    <m/>
    <m/>
  </r>
  <r>
    <s v="L06"/>
    <x v="0"/>
    <s v="CR51"/>
    <s v="L06_CR51_S30"/>
    <x v="2"/>
    <s v="ST2"/>
    <s v="Sam"/>
    <s v="B"/>
    <x v="2"/>
    <s v="HT1"/>
    <s v="Taylor"/>
    <s v="D"/>
    <x v="1"/>
    <x v="0"/>
    <x v="2"/>
    <s v="HT2"/>
    <x v="2"/>
    <s v="HT3"/>
    <x v="2"/>
    <s v="ST1"/>
    <x v="2"/>
    <s v="ST3"/>
    <x v="10"/>
    <s v="BD"/>
    <s v="BD"/>
    <x v="0"/>
    <s v="Sam is playing the violin for Taylor"/>
    <s v="while the sun is shining brightly"/>
    <x v="1"/>
    <x v="2"/>
    <s v="square"/>
    <s v="she's standing in a green square"/>
    <s v="and it looks like the song is being played well"/>
    <s v="S30_Sam_Taylor"/>
    <s v="she_green_square"/>
    <s v="S30_end"/>
    <x v="2"/>
    <x v="0"/>
    <x v="2"/>
    <x v="0"/>
    <x v="2"/>
    <s v="triangle"/>
    <x v="2"/>
    <s v="square"/>
    <x v="2"/>
    <s v="triangle"/>
    <x v="2"/>
    <s v="square"/>
    <s v="ST2_green-square.png"/>
    <s v="HT1_green-triangle.png"/>
    <s v="HT2_blue-triangle.png"/>
    <s v="HT3_blue-square.png"/>
    <s v="ST1_red-triangle.png"/>
    <s v="ST3_red-square.png"/>
    <m/>
    <m/>
  </r>
  <r>
    <s v="L06"/>
    <x v="0"/>
    <s v="CR52"/>
    <s v="L06_CR52_S27"/>
    <x v="2"/>
    <s v="ST2"/>
    <s v="Sam"/>
    <s v="B"/>
    <x v="2"/>
    <s v="HT1"/>
    <s v="Taylor"/>
    <s v="D"/>
    <x v="1"/>
    <x v="0"/>
    <x v="2"/>
    <s v="HT2"/>
    <x v="2"/>
    <s v="HT3"/>
    <x v="2"/>
    <s v="ST1"/>
    <x v="2"/>
    <s v="ST3"/>
    <x v="11"/>
    <s v="BD"/>
    <s v="BD"/>
    <x v="1"/>
    <s v="Taylor is walking with Sam"/>
    <s v="and the clock is about to ring 3 o'clock"/>
    <x v="1"/>
    <x v="3"/>
    <s v="triangle"/>
    <s v="she's standing in a blue triangle"/>
    <s v="and it seems like class will be starting soon"/>
    <s v="S27_Taylor_Sam"/>
    <s v="she_blue_triangle"/>
    <s v="S27_end"/>
    <x v="3"/>
    <x v="1"/>
    <x v="3"/>
    <x v="1"/>
    <x v="3"/>
    <s v="square"/>
    <x v="3"/>
    <s v="triangle"/>
    <x v="3"/>
    <s v="square"/>
    <x v="3"/>
    <s v="triangle"/>
    <s v="ST2_blue-triangle.png"/>
    <s v="HT1_blue-square.png"/>
    <s v="HT2_green-square.png"/>
    <s v="HT3_green-triangle.png"/>
    <s v="ST1_yellow-square.png"/>
    <s v="ST3_yellow-triangle.png"/>
    <m/>
    <m/>
  </r>
  <r>
    <s v="L06"/>
    <x v="0"/>
    <s v="CR53"/>
    <s v="L06_CR53_S33"/>
    <x v="2"/>
    <s v="ST2"/>
    <s v="Sam"/>
    <s v="B"/>
    <x v="3"/>
    <s v="ST1"/>
    <s v="Casey"/>
    <s v="E"/>
    <x v="1"/>
    <x v="1"/>
    <x v="2"/>
    <s v="HT2"/>
    <x v="2"/>
    <s v="HT3"/>
    <x v="3"/>
    <s v="HT1"/>
    <x v="2"/>
    <s v="ST3"/>
    <x v="46"/>
    <s v="BE"/>
    <s v="BE"/>
    <x v="0"/>
    <s v="Sam is calling Casey"/>
    <s v="while a cat is walking by"/>
    <x v="1"/>
    <x v="1"/>
    <s v="square"/>
    <s v="she's standing in a yellow square"/>
    <s v="and it looks like the cat is very friendly"/>
    <s v="S33_Sam_Casey"/>
    <s v="she_yellow_square"/>
    <s v="S33_end"/>
    <x v="1"/>
    <x v="0"/>
    <x v="1"/>
    <x v="0"/>
    <x v="1"/>
    <s v="triangle"/>
    <x v="1"/>
    <s v="square"/>
    <x v="1"/>
    <s v="triangle"/>
    <x v="1"/>
    <s v="square"/>
    <s v="ST2_yellow-square.png"/>
    <s v="ST1_yellow-triangle.png"/>
    <s v="HT2_red-triangle.png"/>
    <s v="HT3_red-square.png"/>
    <s v="HT1_blue-triangle.png"/>
    <s v="ST3_blue-square.png"/>
    <m/>
    <m/>
  </r>
  <r>
    <s v="L06"/>
    <x v="0"/>
    <s v="CR54"/>
    <s v="L06_CR54_S33"/>
    <x v="2"/>
    <s v="ST2"/>
    <s v="Sam"/>
    <s v="B"/>
    <x v="3"/>
    <s v="ST1"/>
    <s v="Casey"/>
    <s v="E"/>
    <x v="1"/>
    <x v="1"/>
    <x v="2"/>
    <s v="HT2"/>
    <x v="2"/>
    <s v="HT3"/>
    <x v="3"/>
    <s v="HT1"/>
    <x v="2"/>
    <s v="ST3"/>
    <x v="46"/>
    <s v="BE"/>
    <s v="BE"/>
    <x v="1"/>
    <s v="Casey is calling Sam"/>
    <s v="while a cat is walking by"/>
    <x v="1"/>
    <x v="0"/>
    <s v="triangle"/>
    <s v="she's standing in a red triangle"/>
    <s v="and it looks like the cat is very friendly"/>
    <s v="S33_Casey_Sam"/>
    <s v="she_red_triangle"/>
    <s v="S33_end"/>
    <x v="0"/>
    <x v="1"/>
    <x v="0"/>
    <x v="1"/>
    <x v="0"/>
    <s v="square"/>
    <x v="0"/>
    <s v="triangle"/>
    <x v="0"/>
    <s v="square"/>
    <x v="0"/>
    <s v="triangle"/>
    <s v="ST2_red-triangle.png"/>
    <s v="ST1_red-square.png"/>
    <s v="HT2_yellow-square.png"/>
    <s v="HT3_yellow-triangle.png"/>
    <s v="HT1_green-square.png"/>
    <s v="ST3_green-triangle.png"/>
    <m/>
    <m/>
  </r>
  <r>
    <s v="L06"/>
    <x v="0"/>
    <s v="CR55"/>
    <s v="L06_CR55_S34"/>
    <x v="2"/>
    <s v="ST2"/>
    <s v="Sam"/>
    <s v="B"/>
    <x v="3"/>
    <s v="ST1"/>
    <s v="Casey"/>
    <s v="E"/>
    <x v="1"/>
    <x v="1"/>
    <x v="2"/>
    <s v="HT2"/>
    <x v="2"/>
    <s v="HT3"/>
    <x v="3"/>
    <s v="HT1"/>
    <x v="2"/>
    <s v="ST3"/>
    <x v="47"/>
    <s v="BE"/>
    <s v="BE"/>
    <x v="0"/>
    <s v="Sam is buying a gift for Casey"/>
    <s v="but it is almost lunchtime"/>
    <x v="1"/>
    <x v="3"/>
    <s v="square"/>
    <s v="she's standing in a blue square"/>
    <s v="and there might not be a chance to buy the gift today"/>
    <s v="S34_Sam_Casey"/>
    <s v="she_blue_square"/>
    <s v="S34_end"/>
    <x v="3"/>
    <x v="0"/>
    <x v="3"/>
    <x v="0"/>
    <x v="3"/>
    <s v="triangle"/>
    <x v="3"/>
    <s v="square"/>
    <x v="3"/>
    <s v="triangle"/>
    <x v="3"/>
    <s v="square"/>
    <s v="ST2_blue-square.png"/>
    <s v="ST1_blue-triangle.png"/>
    <s v="HT2_green-triangle.png"/>
    <s v="HT3_green-square.png"/>
    <s v="HT1_yellow-triangle.png"/>
    <s v="ST3_yellow-square.png"/>
    <m/>
    <m/>
  </r>
  <r>
    <s v="L06"/>
    <x v="0"/>
    <s v="CR56"/>
    <s v="L06_CR56_S35"/>
    <x v="2"/>
    <s v="ST2"/>
    <s v="Sam"/>
    <s v="B"/>
    <x v="3"/>
    <s v="ST1"/>
    <s v="Casey"/>
    <s v="E"/>
    <x v="1"/>
    <x v="1"/>
    <x v="2"/>
    <s v="HT2"/>
    <x v="2"/>
    <s v="HT3"/>
    <x v="3"/>
    <s v="HT1"/>
    <x v="2"/>
    <s v="ST3"/>
    <x v="18"/>
    <s v="BE"/>
    <s v="BE"/>
    <x v="1"/>
    <s v="Casey is swimming towards Sam"/>
    <s v="and a goose is swimming nearby"/>
    <x v="1"/>
    <x v="2"/>
    <s v="triangle"/>
    <s v="she's standing in a green triangle"/>
    <s v="and it is a beautiful sunny day"/>
    <s v="S35_Casey_Sam"/>
    <s v="she_green_triangle"/>
    <s v="S35_end"/>
    <x v="2"/>
    <x v="1"/>
    <x v="2"/>
    <x v="1"/>
    <x v="2"/>
    <s v="square"/>
    <x v="2"/>
    <s v="triangle"/>
    <x v="2"/>
    <s v="square"/>
    <x v="2"/>
    <s v="triangle"/>
    <s v="ST2_green-triangle.png"/>
    <s v="ST1_green-square.png"/>
    <s v="HT2_blue-square.png"/>
    <s v="HT3_blue-triangle.png"/>
    <s v="HT1_red-square.png"/>
    <s v="ST3_red-triangle.png"/>
    <m/>
    <m/>
  </r>
  <r>
    <s v="L06"/>
    <x v="0"/>
    <s v="CR57"/>
    <s v="L06_CR57_S06"/>
    <x v="3"/>
    <s v="ST3"/>
    <s v="Jordan"/>
    <s v="C"/>
    <x v="2"/>
    <s v="HT1"/>
    <s v="Taylor"/>
    <s v="D"/>
    <x v="1"/>
    <x v="0"/>
    <x v="2"/>
    <s v="HT2"/>
    <x v="2"/>
    <s v="HT3"/>
    <x v="2"/>
    <s v="ST1"/>
    <x v="3"/>
    <s v="ST2"/>
    <x v="16"/>
    <s v="CD"/>
    <s v="CD"/>
    <x v="0"/>
    <s v="Jordan is bringing some mail to Taylor"/>
    <s v="as a violent storm is beginning"/>
    <x v="1"/>
    <x v="0"/>
    <s v="square"/>
    <s v="she's standing in a red square"/>
    <s v="and it looks like a bad day to go outside"/>
    <s v="S06_Jordan_Taylor"/>
    <s v="she_red_square"/>
    <s v="S06_end"/>
    <x v="0"/>
    <x v="0"/>
    <x v="0"/>
    <x v="0"/>
    <x v="0"/>
    <s v="triangle"/>
    <x v="0"/>
    <s v="square"/>
    <x v="0"/>
    <s v="triangle"/>
    <x v="0"/>
    <s v="square"/>
    <s v="ST3_red-square.png"/>
    <s v="HT1_red-triangle.png"/>
    <s v="HT2_yellow-triangle.png"/>
    <s v="HT3_yellow-square.png"/>
    <s v="ST1_green-triangle.png"/>
    <s v="ST2_green-square.png"/>
    <m/>
    <m/>
  </r>
  <r>
    <s v="L06"/>
    <x v="0"/>
    <s v="CR58"/>
    <s v="L06_CR58_S10"/>
    <x v="3"/>
    <s v="ST3"/>
    <s v="Jordan"/>
    <s v="C"/>
    <x v="2"/>
    <s v="HT1"/>
    <s v="Taylor"/>
    <s v="D"/>
    <x v="1"/>
    <x v="0"/>
    <x v="2"/>
    <s v="HT2"/>
    <x v="2"/>
    <s v="HT3"/>
    <x v="2"/>
    <s v="ST1"/>
    <x v="3"/>
    <s v="ST2"/>
    <x v="15"/>
    <s v="CD"/>
    <s v="CD"/>
    <x v="1"/>
    <s v="Taylor is floating over to Jordan"/>
    <s v="while an airplane is flying overhead"/>
    <x v="1"/>
    <x v="1"/>
    <s v="triangle"/>
    <s v="she's standing in a yellow triangle"/>
    <s v="and it looks like everyone needs more sunscreen"/>
    <s v="S10_Taylor_Jordan"/>
    <s v="she_yellow_triangle"/>
    <s v="S10_end"/>
    <x v="1"/>
    <x v="1"/>
    <x v="1"/>
    <x v="1"/>
    <x v="1"/>
    <s v="square"/>
    <x v="1"/>
    <s v="triangle"/>
    <x v="1"/>
    <s v="square"/>
    <x v="1"/>
    <s v="triangle"/>
    <s v="ST3_yellow-triangle.png"/>
    <s v="HT1_yellow-square.png"/>
    <s v="HT2_red-square.png"/>
    <s v="HT3_red-triangle.png"/>
    <s v="ST1_blue-square.png"/>
    <s v="ST2_blue-triangle.png"/>
    <m/>
    <m/>
  </r>
  <r>
    <s v="L06"/>
    <x v="0"/>
    <s v="CR59"/>
    <s v="L06_CR59_S07"/>
    <x v="3"/>
    <s v="ST3"/>
    <s v="Jordan"/>
    <s v="C"/>
    <x v="2"/>
    <s v="HT1"/>
    <s v="Taylor"/>
    <s v="D"/>
    <x v="1"/>
    <x v="0"/>
    <x v="2"/>
    <s v="HT2"/>
    <x v="2"/>
    <s v="HT3"/>
    <x v="2"/>
    <s v="ST1"/>
    <x v="3"/>
    <s v="ST2"/>
    <x v="17"/>
    <s v="CD"/>
    <s v="CD"/>
    <x v="0"/>
    <s v="Jordan is doing a dance for Taylor"/>
    <s v="while the music is blasting out of a record player"/>
    <x v="1"/>
    <x v="2"/>
    <s v="square"/>
    <s v="she's standing in a green square"/>
    <s v="and the chandelier is shaking from all the noise"/>
    <s v="S07_Jordan_Taylor"/>
    <s v="she_green_square"/>
    <s v="S07_end"/>
    <x v="2"/>
    <x v="0"/>
    <x v="2"/>
    <x v="0"/>
    <x v="2"/>
    <s v="triangle"/>
    <x v="2"/>
    <s v="square"/>
    <x v="2"/>
    <s v="triangle"/>
    <x v="2"/>
    <s v="square"/>
    <s v="ST3_green-square.png"/>
    <s v="HT1_green-triangle.png"/>
    <s v="HT2_blue-triangle.png"/>
    <s v="HT3_blue-square.png"/>
    <s v="ST1_red-triangle.png"/>
    <s v="ST2_red-square.png"/>
    <m/>
    <m/>
  </r>
  <r>
    <s v="L06"/>
    <x v="0"/>
    <s v="CR60"/>
    <s v="L06_CR60_S07"/>
    <x v="3"/>
    <s v="ST3"/>
    <s v="Jordan"/>
    <s v="C"/>
    <x v="2"/>
    <s v="HT1"/>
    <s v="Taylor"/>
    <s v="D"/>
    <x v="1"/>
    <x v="0"/>
    <x v="2"/>
    <s v="HT2"/>
    <x v="2"/>
    <s v="HT3"/>
    <x v="2"/>
    <s v="ST1"/>
    <x v="3"/>
    <s v="ST2"/>
    <x v="17"/>
    <s v="CD"/>
    <s v="CD"/>
    <x v="1"/>
    <s v="Taylor is doing a dance for Jordan"/>
    <s v="while the music is blasting out of a record player"/>
    <x v="1"/>
    <x v="3"/>
    <s v="triangle"/>
    <s v="she's standing in a blue triangle"/>
    <s v="and the chandelier is shaking from all the noise"/>
    <s v="S07_Taylor_Jordan"/>
    <s v="she_blue_triangle"/>
    <s v="S07_end"/>
    <x v="3"/>
    <x v="1"/>
    <x v="3"/>
    <x v="1"/>
    <x v="3"/>
    <s v="square"/>
    <x v="3"/>
    <s v="triangle"/>
    <x v="3"/>
    <s v="square"/>
    <x v="3"/>
    <s v="triangle"/>
    <s v="ST3_blue-triangle.png"/>
    <s v="HT1_blue-square.png"/>
    <s v="HT2_green-square.png"/>
    <s v="HT3_green-triangle.png"/>
    <s v="ST1_yellow-square.png"/>
    <s v="ST2_yellow-triangle.png"/>
    <m/>
    <m/>
  </r>
  <r>
    <s v="L06"/>
    <x v="0"/>
    <s v="CR61"/>
    <s v="L06_CR61_S38"/>
    <x v="3"/>
    <s v="ST3"/>
    <s v="Jordan"/>
    <s v="C"/>
    <x v="3"/>
    <s v="ST1"/>
    <s v="Casey"/>
    <s v="E"/>
    <x v="1"/>
    <x v="1"/>
    <x v="2"/>
    <s v="HT2"/>
    <x v="2"/>
    <s v="HT3"/>
    <x v="3"/>
    <s v="HT1"/>
    <x v="3"/>
    <s v="ST2"/>
    <x v="52"/>
    <s v="CE"/>
    <s v="CE"/>
    <x v="0"/>
    <s v="Jordan is exercising with Casey"/>
    <s v="and the time is going by really fast"/>
    <x v="1"/>
    <x v="1"/>
    <s v="square"/>
    <s v="she's standing in a yellow square"/>
    <s v="but the gym is about to close"/>
    <s v="S38_Jordan_Casey"/>
    <s v="she_yellow_square"/>
    <s v="S38_end"/>
    <x v="1"/>
    <x v="0"/>
    <x v="1"/>
    <x v="0"/>
    <x v="1"/>
    <s v="triangle"/>
    <x v="1"/>
    <s v="square"/>
    <x v="1"/>
    <s v="triangle"/>
    <x v="1"/>
    <s v="square"/>
    <s v="ST3_yellow-square.png"/>
    <s v="ST1_yellow-triangle.png"/>
    <s v="HT2_red-triangle.png"/>
    <s v="HT3_red-square.png"/>
    <s v="HT1_blue-triangle.png"/>
    <s v="ST2_blue-square.png"/>
    <m/>
    <m/>
  </r>
  <r>
    <s v="L06"/>
    <x v="0"/>
    <s v="CR62"/>
    <s v="L06_CR62_S38"/>
    <x v="3"/>
    <s v="ST3"/>
    <s v="Jordan"/>
    <s v="C"/>
    <x v="3"/>
    <s v="ST1"/>
    <s v="Casey"/>
    <s v="E"/>
    <x v="1"/>
    <x v="1"/>
    <x v="2"/>
    <s v="HT2"/>
    <x v="2"/>
    <s v="HT3"/>
    <x v="3"/>
    <s v="HT1"/>
    <x v="3"/>
    <s v="ST2"/>
    <x v="52"/>
    <s v="CE"/>
    <s v="CE"/>
    <x v="1"/>
    <s v="Casey is exercising with Jordan"/>
    <s v="and the time is going by really fast"/>
    <x v="1"/>
    <x v="0"/>
    <s v="triangle"/>
    <s v="she's standing in a red triangle"/>
    <s v="but the gym is about to close"/>
    <s v="S38_Casey_Jordan"/>
    <s v="she_red_triangle"/>
    <s v="S38_end"/>
    <x v="0"/>
    <x v="1"/>
    <x v="0"/>
    <x v="1"/>
    <x v="0"/>
    <s v="square"/>
    <x v="0"/>
    <s v="triangle"/>
    <x v="0"/>
    <s v="square"/>
    <x v="0"/>
    <s v="triangle"/>
    <s v="ST3_red-triangle.png"/>
    <s v="ST1_red-square.png"/>
    <s v="HT2_yellow-square.png"/>
    <s v="HT3_yellow-triangle.png"/>
    <s v="HT1_green-square.png"/>
    <s v="ST2_green-triangle.png"/>
    <m/>
    <m/>
  </r>
  <r>
    <s v="L06"/>
    <x v="0"/>
    <s v="CR63"/>
    <s v="L06_CR63_S40"/>
    <x v="3"/>
    <s v="ST3"/>
    <s v="Jordan"/>
    <s v="C"/>
    <x v="3"/>
    <s v="ST1"/>
    <s v="Casey"/>
    <s v="E"/>
    <x v="1"/>
    <x v="1"/>
    <x v="2"/>
    <s v="HT2"/>
    <x v="2"/>
    <s v="HT3"/>
    <x v="3"/>
    <s v="HT1"/>
    <x v="3"/>
    <s v="ST2"/>
    <x v="32"/>
    <s v="CE"/>
    <s v="CE"/>
    <x v="0"/>
    <s v="Jordan is bringing a coffee to Casey"/>
    <s v="since it's very early in the morning"/>
    <x v="1"/>
    <x v="3"/>
    <s v="square"/>
    <s v="she's standing in a blue square"/>
    <s v="and it looks like it's almost 6am"/>
    <s v="S40_Jordan_Casey"/>
    <s v="she_blue_square"/>
    <s v="S40_end"/>
    <x v="3"/>
    <x v="0"/>
    <x v="3"/>
    <x v="0"/>
    <x v="3"/>
    <s v="triangle"/>
    <x v="3"/>
    <s v="square"/>
    <x v="3"/>
    <s v="triangle"/>
    <x v="3"/>
    <s v="square"/>
    <s v="ST3_blue-square.png"/>
    <s v="ST1_blue-triangle.png"/>
    <s v="HT2_green-triangle.png"/>
    <s v="HT3_green-square.png"/>
    <s v="HT1_yellow-triangle.png"/>
    <s v="ST2_yellow-square.png"/>
    <m/>
    <m/>
  </r>
  <r>
    <s v="L06"/>
    <x v="0"/>
    <s v="CR64"/>
    <s v="L06_CR64_S39"/>
    <x v="3"/>
    <s v="ST3"/>
    <s v="Jordan"/>
    <s v="C"/>
    <x v="3"/>
    <s v="ST1"/>
    <s v="Casey"/>
    <s v="E"/>
    <x v="1"/>
    <x v="1"/>
    <x v="2"/>
    <s v="HT2"/>
    <x v="2"/>
    <s v="HT3"/>
    <x v="3"/>
    <s v="HT1"/>
    <x v="3"/>
    <s v="ST2"/>
    <x v="53"/>
    <s v="CE"/>
    <s v="CE"/>
    <x v="1"/>
    <s v="Casey is taking a selfie with Jordan"/>
    <s v="and the room is kind of dark"/>
    <x v="1"/>
    <x v="2"/>
    <s v="triangle"/>
    <s v="she's standing in a green triangle"/>
    <s v="but the picture is coming out ok"/>
    <s v="S39_Casey_Jordan"/>
    <s v="she_green_triangle"/>
    <s v="S39_end"/>
    <x v="2"/>
    <x v="1"/>
    <x v="2"/>
    <x v="1"/>
    <x v="2"/>
    <s v="square"/>
    <x v="2"/>
    <s v="triangle"/>
    <x v="2"/>
    <s v="square"/>
    <x v="2"/>
    <s v="triangle"/>
    <s v="ST3_green-triangle.png"/>
    <s v="ST1_green-square.png"/>
    <s v="HT2_blue-square.png"/>
    <s v="HT3_blue-triangle.png"/>
    <s v="HT1_red-square.png"/>
    <s v="ST2_red-triangle.png"/>
    <m/>
    <m/>
  </r>
  <r>
    <s v="L06"/>
    <x v="0"/>
    <s v="CR65"/>
    <s v="L06_CR65_S56"/>
    <x v="4"/>
    <s v="HT1"/>
    <s v="Taylor"/>
    <s v="D"/>
    <x v="4"/>
    <s v="HT2"/>
    <s v="Jaime"/>
    <s v="F"/>
    <x v="2"/>
    <x v="1"/>
    <x v="1"/>
    <s v="ST2"/>
    <x v="1"/>
    <s v="ST3"/>
    <x v="4"/>
    <s v="HT3"/>
    <x v="4"/>
    <s v="ST1"/>
    <x v="42"/>
    <s v="DF"/>
    <s v="DF"/>
    <x v="0"/>
    <s v="Taylor is carrying a box for Jaime"/>
    <s v="since it's very heavy"/>
    <x v="2"/>
    <x v="0"/>
    <s v="square"/>
    <s v="they're standing in a red square"/>
    <s v="but there's not much left to move "/>
    <s v="S56_Taylor_Jaime"/>
    <s v="they_red_square"/>
    <s v="S56_end"/>
    <x v="0"/>
    <x v="0"/>
    <x v="0"/>
    <x v="0"/>
    <x v="0"/>
    <s v="triangle"/>
    <x v="0"/>
    <s v="square"/>
    <x v="0"/>
    <s v="triangle"/>
    <x v="0"/>
    <s v="square"/>
    <s v="HT1_red-square.png"/>
    <s v="HT2_red-triangle.png"/>
    <s v="ST2_yellow-triangle.png"/>
    <s v="ST3_yellow-square.png"/>
    <s v="HT3_green-triangle.png"/>
    <s v="ST1_green-square.png"/>
    <m/>
    <m/>
  </r>
  <r>
    <s v="L06"/>
    <x v="0"/>
    <s v="CR66"/>
    <s v="L06_CR66_S56"/>
    <x v="4"/>
    <s v="HT1"/>
    <s v="Taylor"/>
    <s v="D"/>
    <x v="4"/>
    <s v="HT2"/>
    <s v="Jaime"/>
    <s v="F"/>
    <x v="2"/>
    <x v="1"/>
    <x v="1"/>
    <s v="ST2"/>
    <x v="1"/>
    <s v="ST3"/>
    <x v="4"/>
    <s v="HT3"/>
    <x v="4"/>
    <s v="ST1"/>
    <x v="42"/>
    <s v="DF"/>
    <s v="DF"/>
    <x v="1"/>
    <s v="Jaime is carrying a box for Taylor"/>
    <s v="since it's very heavy"/>
    <x v="2"/>
    <x v="1"/>
    <s v="triangle"/>
    <s v="they're standing in a yellow triangle"/>
    <s v="but there's not much left to move "/>
    <s v="S56_Jaime_Taylor"/>
    <s v="they_yellow_triangle"/>
    <s v="S56_end"/>
    <x v="1"/>
    <x v="1"/>
    <x v="1"/>
    <x v="1"/>
    <x v="1"/>
    <s v="square"/>
    <x v="1"/>
    <s v="triangle"/>
    <x v="1"/>
    <s v="square"/>
    <x v="1"/>
    <s v="triangle"/>
    <s v="HT1_yellow-triangle.png"/>
    <s v="HT2_yellow-square.png"/>
    <s v="ST2_red-square.png"/>
    <s v="ST3_red-triangle.png"/>
    <s v="HT3_blue-square.png"/>
    <s v="ST1_blue-triangle.png"/>
    <m/>
    <m/>
  </r>
  <r>
    <s v="L06"/>
    <x v="0"/>
    <s v="CR67"/>
    <s v="L06_CR67_S57"/>
    <x v="4"/>
    <s v="HT1"/>
    <s v="Taylor"/>
    <s v="D"/>
    <x v="4"/>
    <s v="HT2"/>
    <s v="Jaime"/>
    <s v="F"/>
    <x v="2"/>
    <x v="1"/>
    <x v="1"/>
    <s v="ST2"/>
    <x v="1"/>
    <s v="ST3"/>
    <x v="4"/>
    <s v="HT3"/>
    <x v="4"/>
    <s v="ST1"/>
    <x v="43"/>
    <s v="DF"/>
    <s v="DF"/>
    <x v="0"/>
    <s v="Taylor is giving directions to Jaime"/>
    <s v="and the traffic is starting to clear"/>
    <x v="2"/>
    <x v="2"/>
    <s v="square"/>
    <s v="they're standing in a green square"/>
    <s v="and it looks like the rest of the trip will be easy"/>
    <s v="S57_Taylor_Jaime"/>
    <s v="they_green_square"/>
    <s v="S57_end"/>
    <x v="2"/>
    <x v="0"/>
    <x v="2"/>
    <x v="0"/>
    <x v="2"/>
    <s v="triangle"/>
    <x v="2"/>
    <s v="square"/>
    <x v="2"/>
    <s v="triangle"/>
    <x v="2"/>
    <s v="square"/>
    <s v="HT1_green-square.png"/>
    <s v="HT2_green-triangle.png"/>
    <s v="ST2_blue-triangle.png"/>
    <s v="ST3_blue-square.png"/>
    <s v="HT3_red-triangle.png"/>
    <s v="ST1_red-square.png"/>
    <m/>
    <m/>
  </r>
  <r>
    <s v="L06"/>
    <x v="0"/>
    <s v="CR68"/>
    <s v="L06_CR68_S60"/>
    <x v="4"/>
    <s v="HT1"/>
    <s v="Taylor"/>
    <s v="D"/>
    <x v="4"/>
    <s v="HT2"/>
    <s v="Jaime"/>
    <s v="F"/>
    <x v="2"/>
    <x v="1"/>
    <x v="1"/>
    <s v="ST2"/>
    <x v="1"/>
    <s v="ST3"/>
    <x v="4"/>
    <s v="HT3"/>
    <x v="4"/>
    <s v="ST1"/>
    <x v="41"/>
    <s v="DF"/>
    <s v="DF"/>
    <x v="1"/>
    <s v="Jaime is hiking along the trail with Taylor"/>
    <s v="and the leaves are starting to turn"/>
    <x v="2"/>
    <x v="3"/>
    <s v="triangle"/>
    <s v="they're standing in a blue triangle"/>
    <s v="and the top of the mountain isn't much further"/>
    <s v="S60_Jaime_Taylor"/>
    <s v="they_blue_triangle"/>
    <s v="S60_end"/>
    <x v="3"/>
    <x v="1"/>
    <x v="3"/>
    <x v="1"/>
    <x v="3"/>
    <s v="square"/>
    <x v="3"/>
    <s v="triangle"/>
    <x v="3"/>
    <s v="square"/>
    <x v="3"/>
    <s v="triangle"/>
    <s v="HT1_blue-triangle.png"/>
    <s v="HT2_blue-square.png"/>
    <s v="ST2_green-square.png"/>
    <s v="ST3_green-triangle.png"/>
    <s v="HT3_yellow-square.png"/>
    <s v="ST1_yellow-triangle.png"/>
    <m/>
    <m/>
  </r>
  <r>
    <s v="L06"/>
    <x v="0"/>
    <s v="CR69"/>
    <s v="L06_CR69_S18"/>
    <x v="4"/>
    <s v="HT1"/>
    <s v="Taylor"/>
    <s v="D"/>
    <x v="5"/>
    <s v="HT3"/>
    <s v="Alex"/>
    <s v="A"/>
    <x v="2"/>
    <x v="1"/>
    <x v="1"/>
    <s v="ST2"/>
    <x v="1"/>
    <s v="ST3"/>
    <x v="5"/>
    <s v="HT2"/>
    <x v="4"/>
    <s v="ST1"/>
    <x v="28"/>
    <s v="DA"/>
    <s v="AD"/>
    <x v="0"/>
    <s v="Alex is rollerblading towards Taylor"/>
    <s v="while several birds fly overhead"/>
    <x v="2"/>
    <x v="1"/>
    <s v="square"/>
    <s v="they're standing in a yellow square"/>
    <s v="but it looks very easy to fall down"/>
    <s v="S18_Taylor_Alex"/>
    <s v="they_yellow_square"/>
    <s v="S18_end"/>
    <x v="1"/>
    <x v="0"/>
    <x v="1"/>
    <x v="0"/>
    <x v="1"/>
    <s v="triangle"/>
    <x v="1"/>
    <s v="square"/>
    <x v="1"/>
    <s v="triangle"/>
    <x v="1"/>
    <s v="square"/>
    <s v="HT1_yellow-square.png"/>
    <s v="HT3_yellow-triangle.png"/>
    <s v="ST2_red-triangle.png"/>
    <s v="ST3_red-square.png"/>
    <s v="HT2_blue-triangle.png"/>
    <s v="ST1_blue-square.png"/>
    <m/>
    <m/>
  </r>
  <r>
    <s v="L06"/>
    <x v="0"/>
    <s v="CR70"/>
    <s v="L06_CR70_S20"/>
    <x v="4"/>
    <s v="HT1"/>
    <s v="Taylor"/>
    <s v="D"/>
    <x v="5"/>
    <s v="HT3"/>
    <s v="Alex"/>
    <s v="A"/>
    <x v="2"/>
    <x v="1"/>
    <x v="1"/>
    <s v="ST2"/>
    <x v="1"/>
    <s v="ST3"/>
    <x v="5"/>
    <s v="HT2"/>
    <x v="4"/>
    <s v="ST1"/>
    <x v="4"/>
    <s v="DA"/>
    <s v="AD"/>
    <x v="1"/>
    <s v="Taylor is shouting at Alex"/>
    <s v="while a shooting star streaks across the sky"/>
    <x v="2"/>
    <x v="0"/>
    <s v="triangle"/>
    <s v="they're standing in a red triangle"/>
    <s v="but it looks like an argument has started"/>
    <s v="S20_Alex_Taylor"/>
    <s v="they_red_triangle"/>
    <s v="S20_end"/>
    <x v="0"/>
    <x v="1"/>
    <x v="0"/>
    <x v="1"/>
    <x v="0"/>
    <s v="square"/>
    <x v="0"/>
    <s v="triangle"/>
    <x v="0"/>
    <s v="square"/>
    <x v="0"/>
    <s v="triangle"/>
    <s v="HT1_red-triangle.png"/>
    <s v="HT3_red-square.png"/>
    <s v="ST2_yellow-square.png"/>
    <s v="ST3_yellow-triangle.png"/>
    <s v="HT2_green-square.png"/>
    <s v="ST1_green-triangle.png"/>
    <m/>
    <m/>
  </r>
  <r>
    <s v="L06"/>
    <x v="0"/>
    <s v="CR71"/>
    <s v="L06_CR71_S19"/>
    <x v="4"/>
    <s v="HT1"/>
    <s v="Taylor"/>
    <s v="D"/>
    <x v="5"/>
    <s v="HT3"/>
    <s v="Alex"/>
    <s v="A"/>
    <x v="2"/>
    <x v="1"/>
    <x v="1"/>
    <s v="ST2"/>
    <x v="1"/>
    <s v="ST3"/>
    <x v="5"/>
    <s v="HT2"/>
    <x v="4"/>
    <s v="ST1"/>
    <x v="29"/>
    <s v="DA"/>
    <s v="AD"/>
    <x v="0"/>
    <s v="Alex is trying to teach some algebra to Taylor"/>
    <s v="as the clock reads three"/>
    <x v="2"/>
    <x v="3"/>
    <s v="square"/>
    <s v="they're standing in a blue square"/>
    <s v="and it appears that the lecture is about to end"/>
    <s v="S19_Taylor_Alex"/>
    <s v="they_blue_square"/>
    <s v="S19_end"/>
    <x v="3"/>
    <x v="0"/>
    <x v="3"/>
    <x v="0"/>
    <x v="3"/>
    <s v="triangle"/>
    <x v="3"/>
    <s v="square"/>
    <x v="3"/>
    <s v="triangle"/>
    <x v="3"/>
    <s v="square"/>
    <s v="HT1_blue-square.png"/>
    <s v="HT3_blue-triangle.png"/>
    <s v="ST2_green-triangle.png"/>
    <s v="ST3_green-square.png"/>
    <s v="HT2_yellow-triangle.png"/>
    <s v="ST1_yellow-square.png"/>
    <m/>
    <m/>
  </r>
  <r>
    <s v="L06"/>
    <x v="0"/>
    <s v="CR72"/>
    <s v="L06_CR72_S19"/>
    <x v="4"/>
    <s v="HT1"/>
    <s v="Taylor"/>
    <s v="D"/>
    <x v="5"/>
    <s v="HT3"/>
    <s v="Alex"/>
    <s v="A"/>
    <x v="2"/>
    <x v="1"/>
    <x v="1"/>
    <s v="ST2"/>
    <x v="1"/>
    <s v="ST3"/>
    <x v="5"/>
    <s v="HT2"/>
    <x v="4"/>
    <s v="ST1"/>
    <x v="29"/>
    <s v="DA"/>
    <s v="AD"/>
    <x v="1"/>
    <s v="Taylor is trying to teach some algebra to Alex"/>
    <s v="as the clock reads three"/>
    <x v="2"/>
    <x v="2"/>
    <s v="triangle"/>
    <s v="they're standing in a green triangle"/>
    <s v="and it appears that the lecture is about to end"/>
    <s v="S19_Alex_Taylor"/>
    <s v="they_green_triangle"/>
    <s v="S19_end"/>
    <x v="2"/>
    <x v="1"/>
    <x v="2"/>
    <x v="1"/>
    <x v="2"/>
    <s v="square"/>
    <x v="2"/>
    <s v="triangle"/>
    <x v="2"/>
    <s v="square"/>
    <x v="2"/>
    <s v="triangle"/>
    <s v="HT1_green-triangle.png"/>
    <s v="HT3_green-square.png"/>
    <s v="ST2_blue-square.png"/>
    <s v="ST3_blue-triangle.png"/>
    <s v="HT2_red-square.png"/>
    <s v="ST1_red-triangle.png"/>
    <m/>
    <m/>
  </r>
  <r>
    <s v="L06"/>
    <x v="0"/>
    <s v="CR73"/>
    <s v="L06_CR73_S51"/>
    <x v="5"/>
    <s v="ST1"/>
    <s v="Casey"/>
    <s v="E"/>
    <x v="4"/>
    <s v="HT2"/>
    <s v="Jaime"/>
    <s v="F"/>
    <x v="2"/>
    <x v="0"/>
    <x v="1"/>
    <s v="ST2"/>
    <x v="1"/>
    <s v="ST3"/>
    <x v="4"/>
    <s v="HT3"/>
    <x v="5"/>
    <s v="HT1"/>
    <x v="39"/>
    <s v="EF"/>
    <s v="EF"/>
    <x v="0"/>
    <s v="Casey is starting a video call with Jaime"/>
    <s v="but the connection is kind of slow"/>
    <x v="2"/>
    <x v="0"/>
    <s v="square"/>
    <s v="they're standing in a red square"/>
    <s v="and it's great to see each other "/>
    <s v="S51_Casey_Jaime"/>
    <s v="they_red_square"/>
    <s v="S51_end"/>
    <x v="0"/>
    <x v="0"/>
    <x v="0"/>
    <x v="0"/>
    <x v="0"/>
    <s v="triangle"/>
    <x v="0"/>
    <s v="square"/>
    <x v="0"/>
    <s v="triangle"/>
    <x v="0"/>
    <s v="square"/>
    <s v="ST1_red-square.png"/>
    <s v="HT2_red-triangle.png"/>
    <s v="ST2_yellow-triangle.png"/>
    <s v="ST3_yellow-square.png"/>
    <s v="HT3_green-triangle.png"/>
    <s v="HT1_green-square.png"/>
    <m/>
    <m/>
  </r>
  <r>
    <s v="L06"/>
    <x v="0"/>
    <s v="CR74"/>
    <s v="L06_CR74_S51"/>
    <x v="5"/>
    <s v="ST1"/>
    <s v="Casey"/>
    <s v="E"/>
    <x v="4"/>
    <s v="HT2"/>
    <s v="Jaime"/>
    <s v="F"/>
    <x v="2"/>
    <x v="0"/>
    <x v="1"/>
    <s v="ST2"/>
    <x v="1"/>
    <s v="ST3"/>
    <x v="4"/>
    <s v="HT3"/>
    <x v="5"/>
    <s v="HT1"/>
    <x v="39"/>
    <s v="EF"/>
    <s v="EF"/>
    <x v="1"/>
    <s v="Jaime is starting a video call with Casey"/>
    <s v="but the connection is kind of slow"/>
    <x v="2"/>
    <x v="1"/>
    <s v="triangle"/>
    <s v="they're standing in a yellow triangle"/>
    <s v="and it's great to see each other "/>
    <s v="S51_Jaime_Casey"/>
    <s v="they_yellow_triangle"/>
    <s v="S51_end"/>
    <x v="1"/>
    <x v="1"/>
    <x v="1"/>
    <x v="1"/>
    <x v="1"/>
    <s v="square"/>
    <x v="1"/>
    <s v="triangle"/>
    <x v="1"/>
    <s v="square"/>
    <x v="1"/>
    <s v="triangle"/>
    <s v="ST1_yellow-triangle.png"/>
    <s v="HT2_yellow-square.png"/>
    <s v="ST2_red-square.png"/>
    <s v="ST3_red-triangle.png"/>
    <s v="HT3_blue-square.png"/>
    <s v="HT1_blue-triangle.png"/>
    <m/>
    <m/>
  </r>
  <r>
    <s v="L06"/>
    <x v="0"/>
    <s v="CR75"/>
    <s v="L06_CR75_S52"/>
    <x v="5"/>
    <s v="ST1"/>
    <s v="Casey"/>
    <s v="E"/>
    <x v="4"/>
    <s v="HT2"/>
    <s v="Jaime"/>
    <s v="F"/>
    <x v="2"/>
    <x v="0"/>
    <x v="1"/>
    <s v="ST2"/>
    <x v="1"/>
    <s v="ST3"/>
    <x v="4"/>
    <s v="HT3"/>
    <x v="5"/>
    <s v="HT1"/>
    <x v="40"/>
    <s v="EF"/>
    <s v="EF"/>
    <x v="0"/>
    <s v="Casey is passing a blanket to Jaime"/>
    <s v="because the room is cold"/>
    <x v="2"/>
    <x v="2"/>
    <s v="square"/>
    <s v="they're standing in a green square"/>
    <s v="and everyone is comfortable now"/>
    <s v="S52_Casey_Jaime"/>
    <s v="they_green_square"/>
    <s v="S52_end"/>
    <x v="2"/>
    <x v="0"/>
    <x v="2"/>
    <x v="0"/>
    <x v="2"/>
    <s v="triangle"/>
    <x v="2"/>
    <s v="square"/>
    <x v="2"/>
    <s v="triangle"/>
    <x v="2"/>
    <s v="square"/>
    <s v="ST1_green-square.png"/>
    <s v="HT2_green-triangle.png"/>
    <s v="ST2_blue-triangle.png"/>
    <s v="ST3_blue-square.png"/>
    <s v="HT3_red-triangle.png"/>
    <s v="HT1_red-square.png"/>
    <m/>
    <m/>
  </r>
  <r>
    <s v="L06"/>
    <x v="0"/>
    <s v="CR76"/>
    <s v="L06_CR76_S55"/>
    <x v="5"/>
    <s v="ST1"/>
    <s v="Casey"/>
    <s v="E"/>
    <x v="4"/>
    <s v="HT2"/>
    <s v="Jaime"/>
    <s v="F"/>
    <x v="2"/>
    <x v="0"/>
    <x v="1"/>
    <s v="ST2"/>
    <x v="1"/>
    <s v="ST3"/>
    <x v="4"/>
    <s v="HT3"/>
    <x v="5"/>
    <s v="HT1"/>
    <x v="38"/>
    <s v="EF"/>
    <s v="EF"/>
    <x v="1"/>
    <s v="Jaime is holding a spot for Casey"/>
    <s v="because the line is moving slowly"/>
    <x v="2"/>
    <x v="3"/>
    <s v="triangle"/>
    <s v="they're standing in a blue triangle"/>
    <s v="and the day keeps getting hotter"/>
    <s v="S55_Jaime_Casey"/>
    <s v="they_blue_triangle"/>
    <s v="S55_end"/>
    <x v="3"/>
    <x v="1"/>
    <x v="3"/>
    <x v="1"/>
    <x v="3"/>
    <s v="square"/>
    <x v="3"/>
    <s v="triangle"/>
    <x v="3"/>
    <s v="square"/>
    <x v="3"/>
    <s v="triangle"/>
    <s v="ST1_blue-triangle.png"/>
    <s v="HT2_blue-square.png"/>
    <s v="ST2_green-square.png"/>
    <s v="ST3_green-triangle.png"/>
    <s v="HT3_yellow-square.png"/>
    <s v="HT1_yellow-triangle.png"/>
    <m/>
    <m/>
  </r>
  <r>
    <s v="L06"/>
    <x v="0"/>
    <s v="CR77"/>
    <s v="L06_CR77_S23"/>
    <x v="5"/>
    <s v="ST1"/>
    <s v="Casey"/>
    <s v="E"/>
    <x v="5"/>
    <s v="HT3"/>
    <s v="Alex"/>
    <s v="A"/>
    <x v="2"/>
    <x v="0"/>
    <x v="1"/>
    <s v="ST2"/>
    <x v="1"/>
    <s v="ST3"/>
    <x v="5"/>
    <s v="HT2"/>
    <x v="5"/>
    <s v="HT1"/>
    <x v="44"/>
    <s v="EA"/>
    <s v="AE"/>
    <x v="0"/>
    <s v="Alex is talking to Casey"/>
    <s v="while a spotlight is shining overhead"/>
    <x v="2"/>
    <x v="1"/>
    <s v="square"/>
    <s v="they're standing in a yellow square"/>
    <s v="and it looks like rehearsal just started"/>
    <s v="S23_Casey_Alex"/>
    <s v="they_yellow_square"/>
    <s v="S23_end"/>
    <x v="1"/>
    <x v="0"/>
    <x v="1"/>
    <x v="0"/>
    <x v="1"/>
    <s v="triangle"/>
    <x v="1"/>
    <s v="square"/>
    <x v="1"/>
    <s v="triangle"/>
    <x v="1"/>
    <s v="square"/>
    <s v="ST1_yellow-square.png"/>
    <s v="HT3_yellow-triangle.png"/>
    <s v="ST2_red-triangle.png"/>
    <s v="ST3_red-square.png"/>
    <s v="HT2_blue-triangle.png"/>
    <s v="HT1_blue-square.png"/>
    <m/>
    <m/>
  </r>
  <r>
    <s v="L06"/>
    <x v="0"/>
    <s v="CR78"/>
    <s v="L06_CR78_S25"/>
    <x v="5"/>
    <s v="ST1"/>
    <s v="Casey"/>
    <s v="E"/>
    <x v="5"/>
    <s v="HT3"/>
    <s v="Alex"/>
    <s v="A"/>
    <x v="2"/>
    <x v="0"/>
    <x v="1"/>
    <s v="ST2"/>
    <x v="1"/>
    <s v="ST3"/>
    <x v="5"/>
    <s v="HT2"/>
    <x v="5"/>
    <s v="HT1"/>
    <x v="13"/>
    <s v="EA"/>
    <s v="AE"/>
    <x v="1"/>
    <s v="Casey is dancing with Alex"/>
    <s v="while a pinata is hanging overhead"/>
    <x v="2"/>
    <x v="0"/>
    <s v="triangle"/>
    <s v="they're standing in a red triangle"/>
    <s v="and everyone at the party is having fun"/>
    <s v="S25_Alex_Casey"/>
    <s v="they_red_triangle"/>
    <s v="S25_end"/>
    <x v="0"/>
    <x v="1"/>
    <x v="0"/>
    <x v="1"/>
    <x v="0"/>
    <s v="square"/>
    <x v="0"/>
    <s v="triangle"/>
    <x v="0"/>
    <s v="square"/>
    <x v="0"/>
    <s v="triangle"/>
    <s v="ST1_red-triangle.png"/>
    <s v="HT3_red-square.png"/>
    <s v="ST2_yellow-square.png"/>
    <s v="ST3_yellow-triangle.png"/>
    <s v="HT2_green-square.png"/>
    <s v="HT1_green-triangle.png"/>
    <m/>
    <m/>
  </r>
  <r>
    <s v="L06"/>
    <x v="0"/>
    <s v="CR79"/>
    <s v="L06_CR79_S24"/>
    <x v="5"/>
    <s v="ST1"/>
    <s v="Casey"/>
    <s v="E"/>
    <x v="5"/>
    <s v="HT3"/>
    <s v="Alex"/>
    <s v="A"/>
    <x v="2"/>
    <x v="0"/>
    <x v="1"/>
    <s v="ST2"/>
    <x v="1"/>
    <s v="ST3"/>
    <x v="5"/>
    <s v="HT2"/>
    <x v="5"/>
    <s v="HT1"/>
    <x v="45"/>
    <s v="EA"/>
    <s v="AE"/>
    <x v="0"/>
    <s v="Alex is skiing with Casey"/>
    <s v="and snow is falling from the sky"/>
    <x v="2"/>
    <x v="3"/>
    <s v="square"/>
    <s v="they're standing in a blue square"/>
    <s v="and it looks like everyone might be cold"/>
    <s v="S24_Casey_Alex"/>
    <s v="they_blue_square"/>
    <s v="S24_end"/>
    <x v="3"/>
    <x v="0"/>
    <x v="3"/>
    <x v="0"/>
    <x v="3"/>
    <s v="triangle"/>
    <x v="3"/>
    <s v="square"/>
    <x v="3"/>
    <s v="triangle"/>
    <x v="3"/>
    <s v="square"/>
    <s v="ST1_blue-square.png"/>
    <s v="HT3_blue-triangle.png"/>
    <s v="ST2_green-triangle.png"/>
    <s v="ST3_green-square.png"/>
    <s v="HT2_yellow-triangle.png"/>
    <s v="HT1_yellow-square.png"/>
    <m/>
    <m/>
  </r>
  <r>
    <s v="L06"/>
    <x v="0"/>
    <s v="CR80"/>
    <s v="L06_CR80_S24"/>
    <x v="5"/>
    <s v="ST1"/>
    <s v="Casey"/>
    <s v="E"/>
    <x v="5"/>
    <s v="HT3"/>
    <s v="Alex"/>
    <s v="A"/>
    <x v="2"/>
    <x v="0"/>
    <x v="1"/>
    <s v="ST2"/>
    <x v="1"/>
    <s v="ST3"/>
    <x v="5"/>
    <s v="HT2"/>
    <x v="5"/>
    <s v="HT1"/>
    <x v="45"/>
    <s v="EA"/>
    <s v="AE"/>
    <x v="1"/>
    <s v="Casey is skiing with Alex"/>
    <s v="and snow is falling from the sky"/>
    <x v="2"/>
    <x v="2"/>
    <s v="triangle"/>
    <s v="they're standing in a green triangle"/>
    <s v="and it looks like everyone might be cold"/>
    <s v="S24_Alex_Casey"/>
    <s v="they_green_triangle"/>
    <s v="S24_end"/>
    <x v="2"/>
    <x v="1"/>
    <x v="2"/>
    <x v="1"/>
    <x v="2"/>
    <s v="square"/>
    <x v="2"/>
    <s v="triangle"/>
    <x v="2"/>
    <s v="square"/>
    <x v="2"/>
    <s v="triangle"/>
    <s v="ST1_green-triangle.png"/>
    <s v="HT3_green-square.png"/>
    <s v="ST2_blue-square.png"/>
    <s v="ST3_blue-triangle.png"/>
    <s v="HT2_red-square.png"/>
    <s v="HT1_red-triangle.png"/>
    <m/>
    <m/>
  </r>
  <r>
    <s v="L06"/>
    <x v="0"/>
    <s v="CR81"/>
    <s v="L06_CR81_S28"/>
    <x v="4"/>
    <s v="HT1"/>
    <s v="Taylor"/>
    <s v="D"/>
    <x v="0"/>
    <s v="ST2"/>
    <s v="Sam"/>
    <s v="B"/>
    <x v="2"/>
    <x v="0"/>
    <x v="2"/>
    <s v="HT2"/>
    <x v="2"/>
    <s v="HT3"/>
    <x v="0"/>
    <s v="ST3"/>
    <x v="4"/>
    <s v="ST1"/>
    <x v="30"/>
    <s v="DB"/>
    <s v="BD"/>
    <x v="0"/>
    <s v="Sam is flying on a broom above Taylor"/>
    <s v="while a bat flutters through the air"/>
    <x v="2"/>
    <x v="0"/>
    <s v="square"/>
    <s v="they're standing in a red square"/>
    <s v="and it looks like it is Halloween"/>
    <s v="S28_Taylor_Sam"/>
    <s v="they_red_square"/>
    <s v="S28_end"/>
    <x v="0"/>
    <x v="0"/>
    <x v="0"/>
    <x v="0"/>
    <x v="0"/>
    <s v="triangle"/>
    <x v="0"/>
    <s v="square"/>
    <x v="0"/>
    <s v="triangle"/>
    <x v="0"/>
    <s v="square"/>
    <s v="HT1_red-square.png"/>
    <s v="ST2_red-triangle.png"/>
    <s v="HT2_yellow-triangle.png"/>
    <s v="HT3_yellow-square.png"/>
    <s v="ST3_green-triangle.png"/>
    <s v="ST1_green-square.png"/>
    <m/>
    <m/>
  </r>
  <r>
    <s v="L06"/>
    <x v="0"/>
    <s v="CR82"/>
    <s v="L06_CR82_S28"/>
    <x v="4"/>
    <s v="HT1"/>
    <s v="Taylor"/>
    <s v="D"/>
    <x v="0"/>
    <s v="ST2"/>
    <s v="Sam"/>
    <s v="B"/>
    <x v="2"/>
    <x v="0"/>
    <x v="2"/>
    <s v="HT2"/>
    <x v="2"/>
    <s v="HT3"/>
    <x v="0"/>
    <s v="ST3"/>
    <x v="4"/>
    <s v="ST1"/>
    <x v="30"/>
    <s v="DB"/>
    <s v="BD"/>
    <x v="1"/>
    <s v="Taylor is flying on a broom above Sam"/>
    <s v="while a bat flutters through the air"/>
    <x v="2"/>
    <x v="1"/>
    <s v="triangle"/>
    <s v="they're standing in a yellow triangle"/>
    <s v="and it looks like it is Halloween"/>
    <s v="S28_Sam_Taylor"/>
    <s v="they_yellow_triangle"/>
    <s v="S28_end"/>
    <x v="1"/>
    <x v="1"/>
    <x v="1"/>
    <x v="1"/>
    <x v="1"/>
    <s v="square"/>
    <x v="1"/>
    <s v="triangle"/>
    <x v="1"/>
    <s v="square"/>
    <x v="1"/>
    <s v="triangle"/>
    <s v="HT1_yellow-triangle.png"/>
    <s v="ST2_yellow-square.png"/>
    <s v="HT2_red-square.png"/>
    <s v="HT3_red-triangle.png"/>
    <s v="ST3_blue-square.png"/>
    <s v="ST1_blue-triangle.png"/>
    <m/>
    <m/>
  </r>
  <r>
    <s v="L06"/>
    <x v="0"/>
    <s v="CR83"/>
    <s v="L06_CR83_S30"/>
    <x v="4"/>
    <s v="HT1"/>
    <s v="Taylor"/>
    <s v="D"/>
    <x v="0"/>
    <s v="ST2"/>
    <s v="Sam"/>
    <s v="B"/>
    <x v="2"/>
    <x v="0"/>
    <x v="2"/>
    <s v="HT2"/>
    <x v="2"/>
    <s v="HT3"/>
    <x v="0"/>
    <s v="ST3"/>
    <x v="4"/>
    <s v="ST1"/>
    <x v="10"/>
    <s v="DB"/>
    <s v="BD"/>
    <x v="0"/>
    <s v="Sam is playing the violin for Taylor"/>
    <s v="while the sun is shining brightly"/>
    <x v="2"/>
    <x v="2"/>
    <s v="square"/>
    <s v="they're standing in a green square"/>
    <s v="and it looks like the song is being played well"/>
    <s v="S30_Taylor_Sam"/>
    <s v="they_green_square"/>
    <s v="S30_end"/>
    <x v="2"/>
    <x v="0"/>
    <x v="2"/>
    <x v="0"/>
    <x v="2"/>
    <s v="triangle"/>
    <x v="2"/>
    <s v="square"/>
    <x v="2"/>
    <s v="triangle"/>
    <x v="2"/>
    <s v="square"/>
    <s v="HT1_green-square.png"/>
    <s v="ST2_green-triangle.png"/>
    <s v="HT2_blue-triangle.png"/>
    <s v="HT3_blue-square.png"/>
    <s v="ST3_red-triangle.png"/>
    <s v="ST1_red-square.png"/>
    <m/>
    <m/>
  </r>
  <r>
    <s v="L06"/>
    <x v="0"/>
    <s v="CR84"/>
    <s v="L06_CR84_S29"/>
    <x v="4"/>
    <s v="HT1"/>
    <s v="Taylor"/>
    <s v="D"/>
    <x v="0"/>
    <s v="ST2"/>
    <s v="Sam"/>
    <s v="B"/>
    <x v="2"/>
    <x v="0"/>
    <x v="2"/>
    <s v="HT2"/>
    <x v="2"/>
    <s v="HT3"/>
    <x v="0"/>
    <s v="ST3"/>
    <x v="4"/>
    <s v="ST1"/>
    <x v="31"/>
    <s v="DB"/>
    <s v="BD"/>
    <x v="1"/>
    <s v="Taylor is playing basketball with Sam "/>
    <s v="as the scoreboard shows the time winding down"/>
    <x v="2"/>
    <x v="3"/>
    <s v="triangle"/>
    <s v="they're standing in a blue triangle"/>
    <s v="and the game appears to be one-sided"/>
    <s v="S29_Sam_Taylor"/>
    <s v="they_blue_triangle"/>
    <s v="S29_end"/>
    <x v="3"/>
    <x v="1"/>
    <x v="3"/>
    <x v="1"/>
    <x v="3"/>
    <s v="square"/>
    <x v="3"/>
    <s v="triangle"/>
    <x v="3"/>
    <s v="square"/>
    <x v="3"/>
    <s v="triangle"/>
    <s v="HT1_blue-triangle.png"/>
    <s v="ST2_blue-square.png"/>
    <s v="HT2_green-square.png"/>
    <s v="HT3_green-triangle.png"/>
    <s v="ST3_yellow-square.png"/>
    <s v="ST1_yellow-triangle.png"/>
    <m/>
    <m/>
  </r>
  <r>
    <s v="L06"/>
    <x v="0"/>
    <s v="CR85"/>
    <s v="L06_CR85_S10"/>
    <x v="4"/>
    <s v="HT1"/>
    <s v="Taylor"/>
    <s v="D"/>
    <x v="1"/>
    <s v="ST3"/>
    <s v="Jordan"/>
    <s v="C"/>
    <x v="2"/>
    <x v="0"/>
    <x v="2"/>
    <s v="HT2"/>
    <x v="2"/>
    <s v="HT3"/>
    <x v="1"/>
    <s v="ST2"/>
    <x v="4"/>
    <s v="ST1"/>
    <x v="15"/>
    <s v="DC"/>
    <s v="CD"/>
    <x v="0"/>
    <s v="Jordan is floating over to Taylor"/>
    <s v="while an airplane is flying overhead"/>
    <x v="2"/>
    <x v="1"/>
    <s v="square"/>
    <s v="they're standing in a yellow square"/>
    <s v="and it looks like everyone needs more sunscreen"/>
    <s v="S10_Taylor_Jordan"/>
    <s v="they_yellow_square"/>
    <s v="S10_end"/>
    <x v="1"/>
    <x v="0"/>
    <x v="1"/>
    <x v="0"/>
    <x v="1"/>
    <s v="triangle"/>
    <x v="1"/>
    <s v="square"/>
    <x v="1"/>
    <s v="triangle"/>
    <x v="1"/>
    <s v="square"/>
    <s v="HT1_yellow-square.png"/>
    <s v="ST3_yellow-triangle.png"/>
    <s v="HT2_red-triangle.png"/>
    <s v="HT3_red-square.png"/>
    <s v="ST2_blue-triangle.png"/>
    <s v="ST1_blue-square.png"/>
    <m/>
    <m/>
  </r>
  <r>
    <s v="L06"/>
    <x v="0"/>
    <s v="CR86"/>
    <s v="L06_CR86_S08"/>
    <x v="4"/>
    <s v="HT1"/>
    <s v="Taylor"/>
    <s v="D"/>
    <x v="1"/>
    <s v="ST3"/>
    <s v="Jordan"/>
    <s v="C"/>
    <x v="2"/>
    <x v="0"/>
    <x v="2"/>
    <s v="HT2"/>
    <x v="2"/>
    <s v="HT3"/>
    <x v="1"/>
    <s v="ST2"/>
    <x v="4"/>
    <s v="ST1"/>
    <x v="48"/>
    <s v="DC"/>
    <s v="CD"/>
    <x v="1"/>
    <s v="Taylor is taking a picture of Jordan"/>
    <s v="next to the Eiffel Tower"/>
    <x v="2"/>
    <x v="0"/>
    <s v="triangle"/>
    <s v="they're standing in a red triangle"/>
    <s v="and the tower is lit up at night"/>
    <s v="S08_Jordan_Taylor"/>
    <s v="they_red_triangle"/>
    <s v="S08_end"/>
    <x v="0"/>
    <x v="1"/>
    <x v="0"/>
    <x v="1"/>
    <x v="0"/>
    <s v="square"/>
    <x v="0"/>
    <s v="triangle"/>
    <x v="0"/>
    <s v="square"/>
    <x v="0"/>
    <s v="triangle"/>
    <s v="HT1_red-triangle.png"/>
    <s v="ST3_red-square.png"/>
    <s v="HT2_yellow-square.png"/>
    <s v="HT3_yellow-triangle.png"/>
    <s v="ST2_green-square.png"/>
    <s v="ST1_green-triangle.png"/>
    <m/>
    <m/>
  </r>
  <r>
    <s v="L06"/>
    <x v="0"/>
    <s v="CR87"/>
    <s v="L06_CR87_S09"/>
    <x v="4"/>
    <s v="HT1"/>
    <s v="Taylor"/>
    <s v="D"/>
    <x v="1"/>
    <s v="ST3"/>
    <s v="Jordan"/>
    <s v="C"/>
    <x v="2"/>
    <x v="0"/>
    <x v="2"/>
    <s v="HT2"/>
    <x v="2"/>
    <s v="HT3"/>
    <x v="1"/>
    <s v="ST2"/>
    <x v="4"/>
    <s v="ST1"/>
    <x v="49"/>
    <s v="DC"/>
    <s v="CD"/>
    <x v="0"/>
    <s v="Jordan is playing golf with Taylor"/>
    <s v="as the sun is shining overhead"/>
    <x v="2"/>
    <x v="3"/>
    <s v="square"/>
    <s v="they're standing in a blue square"/>
    <s v="and the grass is very green"/>
    <s v="S09_Taylor_Jordan"/>
    <s v="they_blue_square"/>
    <s v="S09_end"/>
    <x v="3"/>
    <x v="0"/>
    <x v="3"/>
    <x v="0"/>
    <x v="3"/>
    <s v="triangle"/>
    <x v="3"/>
    <s v="square"/>
    <x v="3"/>
    <s v="triangle"/>
    <x v="3"/>
    <s v="square"/>
    <s v="HT1_blue-square.png"/>
    <s v="ST3_blue-triangle.png"/>
    <s v="HT2_green-triangle.png"/>
    <s v="HT3_green-square.png"/>
    <s v="ST2_yellow-triangle.png"/>
    <s v="ST1_yellow-square.png"/>
    <m/>
    <m/>
  </r>
  <r>
    <s v="L06"/>
    <x v="0"/>
    <s v="CR88"/>
    <s v="L06_CR88_S09"/>
    <x v="4"/>
    <s v="HT1"/>
    <s v="Taylor"/>
    <s v="D"/>
    <x v="1"/>
    <s v="ST3"/>
    <s v="Jordan"/>
    <s v="C"/>
    <x v="2"/>
    <x v="0"/>
    <x v="2"/>
    <s v="HT2"/>
    <x v="2"/>
    <s v="HT3"/>
    <x v="1"/>
    <s v="ST2"/>
    <x v="4"/>
    <s v="ST1"/>
    <x v="49"/>
    <s v="DC"/>
    <s v="CD"/>
    <x v="1"/>
    <s v="Taylor is playing golf with Jordan"/>
    <s v="as the sun is shining overhead"/>
    <x v="2"/>
    <x v="2"/>
    <s v="triangle"/>
    <s v="they're standing in a green triangle"/>
    <s v="and the grass is very green"/>
    <s v="S09_Jordan_Taylor"/>
    <s v="they_green_triangle"/>
    <s v="S09_end"/>
    <x v="2"/>
    <x v="1"/>
    <x v="2"/>
    <x v="1"/>
    <x v="2"/>
    <s v="square"/>
    <x v="2"/>
    <s v="triangle"/>
    <x v="2"/>
    <s v="square"/>
    <x v="2"/>
    <s v="triangle"/>
    <s v="HT1_green-triangle.png"/>
    <s v="ST3_green-square.png"/>
    <s v="HT2_blue-square.png"/>
    <s v="HT3_blue-triangle.png"/>
    <s v="ST2_red-square.png"/>
    <s v="ST1_red-triangle.png"/>
    <m/>
    <m/>
  </r>
  <r>
    <s v="L06"/>
    <x v="0"/>
    <s v="CR89"/>
    <s v="L06_CR89_S31"/>
    <x v="5"/>
    <s v="ST1"/>
    <s v="Casey"/>
    <s v="E"/>
    <x v="0"/>
    <s v="ST2"/>
    <s v="Sam"/>
    <s v="B"/>
    <x v="2"/>
    <x v="1"/>
    <x v="2"/>
    <s v="HT2"/>
    <x v="2"/>
    <s v="HT3"/>
    <x v="0"/>
    <s v="ST3"/>
    <x v="5"/>
    <s v="HT1"/>
    <x v="19"/>
    <s v="EB"/>
    <s v="BE"/>
    <x v="0"/>
    <s v="Sam is practicing soccer with Casey"/>
    <s v="as a bird flies overhead"/>
    <x v="2"/>
    <x v="0"/>
    <s v="square"/>
    <s v="they're standing in a red square"/>
    <s v="and it looks like the ball just missed the net"/>
    <s v="S31_Casey_Sam"/>
    <s v="they_red_square"/>
    <s v="S31_end"/>
    <x v="0"/>
    <x v="0"/>
    <x v="0"/>
    <x v="0"/>
    <x v="0"/>
    <s v="triangle"/>
    <x v="0"/>
    <s v="square"/>
    <x v="0"/>
    <s v="triangle"/>
    <x v="0"/>
    <s v="square"/>
    <s v="ST1_red-square.png"/>
    <s v="ST2_red-triangle.png"/>
    <s v="HT2_yellow-triangle.png"/>
    <s v="HT3_yellow-square.png"/>
    <s v="ST3_green-triangle.png"/>
    <s v="HT1_green-square.png"/>
    <m/>
    <m/>
  </r>
  <r>
    <s v="L06"/>
    <x v="0"/>
    <s v="CR90"/>
    <s v="L06_CR90_S31"/>
    <x v="5"/>
    <s v="ST1"/>
    <s v="Casey"/>
    <s v="E"/>
    <x v="0"/>
    <s v="ST2"/>
    <s v="Sam"/>
    <s v="B"/>
    <x v="2"/>
    <x v="1"/>
    <x v="2"/>
    <s v="HT2"/>
    <x v="2"/>
    <s v="HT3"/>
    <x v="0"/>
    <s v="ST3"/>
    <x v="5"/>
    <s v="HT1"/>
    <x v="19"/>
    <s v="EB"/>
    <s v="BE"/>
    <x v="1"/>
    <s v="Casey is practicing soccer with Sam"/>
    <s v="as a bird flies overhead"/>
    <x v="2"/>
    <x v="1"/>
    <s v="triangle"/>
    <s v="they're standing in a yellow triangle"/>
    <s v="and it looks like the ball just missed the net"/>
    <s v="S31_Sam_Casey"/>
    <s v="they_yellow_triangle"/>
    <s v="S31_end"/>
    <x v="1"/>
    <x v="1"/>
    <x v="1"/>
    <x v="1"/>
    <x v="1"/>
    <s v="square"/>
    <x v="1"/>
    <s v="triangle"/>
    <x v="1"/>
    <s v="square"/>
    <x v="1"/>
    <s v="triangle"/>
    <s v="ST1_yellow-triangle.png"/>
    <s v="ST2_yellow-square.png"/>
    <s v="HT2_red-square.png"/>
    <s v="HT3_red-triangle.png"/>
    <s v="ST3_blue-square.png"/>
    <s v="HT1_blue-triangle.png"/>
    <m/>
    <m/>
  </r>
  <r>
    <s v="L06"/>
    <x v="0"/>
    <s v="CR91"/>
    <s v="L06_CR91_S35"/>
    <x v="5"/>
    <s v="ST1"/>
    <s v="Casey"/>
    <s v="E"/>
    <x v="0"/>
    <s v="ST2"/>
    <s v="Sam"/>
    <s v="B"/>
    <x v="2"/>
    <x v="1"/>
    <x v="2"/>
    <s v="HT2"/>
    <x v="2"/>
    <s v="HT3"/>
    <x v="0"/>
    <s v="ST3"/>
    <x v="5"/>
    <s v="HT1"/>
    <x v="18"/>
    <s v="EB"/>
    <s v="BE"/>
    <x v="0"/>
    <s v="Sam is swimming towards Casey"/>
    <s v="and a goose is swimming nearby"/>
    <x v="2"/>
    <x v="2"/>
    <s v="square"/>
    <s v="they're standing in a green square"/>
    <s v="and it is a beautiful sunny day"/>
    <s v="S35_Casey_Sam"/>
    <s v="they_green_square"/>
    <s v="S35_end"/>
    <x v="2"/>
    <x v="0"/>
    <x v="2"/>
    <x v="0"/>
    <x v="2"/>
    <s v="triangle"/>
    <x v="2"/>
    <s v="square"/>
    <x v="2"/>
    <s v="triangle"/>
    <x v="2"/>
    <s v="square"/>
    <s v="ST1_green-square.png"/>
    <s v="ST2_green-triangle.png"/>
    <s v="HT2_blue-triangle.png"/>
    <s v="HT3_blue-square.png"/>
    <s v="ST3_red-triangle.png"/>
    <s v="HT1_red-square.png"/>
    <m/>
    <m/>
  </r>
  <r>
    <s v="L06"/>
    <x v="0"/>
    <s v="CR92"/>
    <s v="L06_CR92_S32"/>
    <x v="5"/>
    <s v="ST1"/>
    <s v="Casey"/>
    <s v="E"/>
    <x v="0"/>
    <s v="ST2"/>
    <s v="Sam"/>
    <s v="B"/>
    <x v="2"/>
    <x v="1"/>
    <x v="2"/>
    <s v="HT2"/>
    <x v="2"/>
    <s v="HT3"/>
    <x v="0"/>
    <s v="ST3"/>
    <x v="5"/>
    <s v="HT1"/>
    <x v="20"/>
    <s v="EB"/>
    <s v="BE"/>
    <x v="1"/>
    <s v="Casey is cheering on Sam"/>
    <s v="as the wind is blowing some leaves"/>
    <x v="2"/>
    <x v="3"/>
    <s v="triangle"/>
    <s v="they're standing in a blue triangle"/>
    <s v="and it looks like a race is about to start"/>
    <s v="S32_Sam_Casey"/>
    <s v="they_blue_triangle"/>
    <s v="S32_end"/>
    <x v="3"/>
    <x v="1"/>
    <x v="3"/>
    <x v="1"/>
    <x v="3"/>
    <s v="square"/>
    <x v="3"/>
    <s v="triangle"/>
    <x v="3"/>
    <s v="square"/>
    <x v="3"/>
    <s v="triangle"/>
    <s v="ST1_blue-triangle.png"/>
    <s v="ST2_blue-square.png"/>
    <s v="HT2_green-square.png"/>
    <s v="HT3_green-triangle.png"/>
    <s v="ST3_yellow-square.png"/>
    <s v="HT1_yellow-triangle.png"/>
    <m/>
    <m/>
  </r>
  <r>
    <s v="L06"/>
    <x v="0"/>
    <s v="CR93"/>
    <s v="L06_CR93_S36"/>
    <x v="5"/>
    <s v="ST1"/>
    <s v="Casey"/>
    <s v="E"/>
    <x v="1"/>
    <s v="ST3"/>
    <s v="Jordan"/>
    <s v="C"/>
    <x v="2"/>
    <x v="1"/>
    <x v="2"/>
    <s v="HT2"/>
    <x v="2"/>
    <s v="HT3"/>
    <x v="1"/>
    <s v="ST2"/>
    <x v="5"/>
    <s v="HT1"/>
    <x v="33"/>
    <s v="EC"/>
    <s v="CE"/>
    <x v="0"/>
    <s v="Jordan is scuba diving with Casey"/>
    <s v="and a big fish just came out of nowhere"/>
    <x v="2"/>
    <x v="1"/>
    <s v="square"/>
    <s v="they're standing in a yellow square"/>
    <s v="and it looks like there's a lot more fish about to come by"/>
    <s v="S36_Casey_Jordan"/>
    <s v="they_yellow_square"/>
    <s v="S36_end"/>
    <x v="1"/>
    <x v="0"/>
    <x v="1"/>
    <x v="0"/>
    <x v="1"/>
    <s v="triangle"/>
    <x v="1"/>
    <s v="square"/>
    <x v="1"/>
    <s v="triangle"/>
    <x v="1"/>
    <s v="square"/>
    <s v="ST1_yellow-square.png"/>
    <s v="ST3_yellow-triangle.png"/>
    <s v="HT2_red-triangle.png"/>
    <s v="HT3_red-square.png"/>
    <s v="ST2_blue-triangle.png"/>
    <s v="HT1_blue-square.png"/>
    <m/>
    <m/>
  </r>
  <r>
    <s v="L06"/>
    <x v="0"/>
    <s v="CR94"/>
    <s v="L06_CR94_S36"/>
    <x v="5"/>
    <s v="ST1"/>
    <s v="Casey"/>
    <s v="E"/>
    <x v="1"/>
    <s v="ST3"/>
    <s v="Jordan"/>
    <s v="C"/>
    <x v="2"/>
    <x v="1"/>
    <x v="2"/>
    <s v="HT2"/>
    <x v="2"/>
    <s v="HT3"/>
    <x v="1"/>
    <s v="ST2"/>
    <x v="5"/>
    <s v="HT1"/>
    <x v="33"/>
    <s v="EC"/>
    <s v="CE"/>
    <x v="1"/>
    <s v="Casey is scuba diving with Jordan"/>
    <s v="and a big fish just came out of nowhere"/>
    <x v="2"/>
    <x v="0"/>
    <s v="triangle"/>
    <s v="they're standing in a red triangle"/>
    <s v="and it looks like there's a lot more fish about to come by"/>
    <s v="S36_Jordan_Casey"/>
    <s v="they_red_triangle"/>
    <s v="S36_end"/>
    <x v="0"/>
    <x v="1"/>
    <x v="0"/>
    <x v="1"/>
    <x v="0"/>
    <s v="square"/>
    <x v="0"/>
    <s v="triangle"/>
    <x v="0"/>
    <s v="square"/>
    <x v="0"/>
    <s v="triangle"/>
    <s v="ST1_red-triangle.png"/>
    <s v="ST3_red-square.png"/>
    <s v="HT2_yellow-square.png"/>
    <s v="HT3_yellow-triangle.png"/>
    <s v="ST2_green-square.png"/>
    <s v="HT1_green-triangle.png"/>
    <m/>
    <m/>
  </r>
  <r>
    <s v="L06"/>
    <x v="0"/>
    <s v="CR95"/>
    <s v="L06_CR95_S40"/>
    <x v="5"/>
    <s v="ST1"/>
    <s v="Casey"/>
    <s v="E"/>
    <x v="1"/>
    <s v="ST3"/>
    <s v="Jordan"/>
    <s v="C"/>
    <x v="2"/>
    <x v="1"/>
    <x v="2"/>
    <s v="HT2"/>
    <x v="2"/>
    <s v="HT3"/>
    <x v="1"/>
    <s v="ST2"/>
    <x v="5"/>
    <s v="HT1"/>
    <x v="32"/>
    <s v="EC"/>
    <s v="CE"/>
    <x v="0"/>
    <s v="Jordan is bringing a coffee to Casey"/>
    <s v="since it's very early in the morning"/>
    <x v="2"/>
    <x v="3"/>
    <s v="square"/>
    <s v="they're standing in a blue square"/>
    <s v="and it looks like it's almost 6am"/>
    <s v="S40_Casey_Jordan"/>
    <s v="they_blue_square"/>
    <s v="S40_end"/>
    <x v="3"/>
    <x v="0"/>
    <x v="3"/>
    <x v="0"/>
    <x v="3"/>
    <s v="triangle"/>
    <x v="3"/>
    <s v="square"/>
    <x v="3"/>
    <s v="triangle"/>
    <x v="3"/>
    <s v="square"/>
    <s v="ST1_blue-square.png"/>
    <s v="ST3_blue-triangle.png"/>
    <s v="HT2_green-triangle.png"/>
    <s v="HT3_green-square.png"/>
    <s v="ST2_yellow-triangle.png"/>
    <s v="HT1_yellow-square.png"/>
    <m/>
    <m/>
  </r>
  <r>
    <s v="L06"/>
    <x v="0"/>
    <s v="CR96"/>
    <s v="L06_CR96_S37"/>
    <x v="5"/>
    <s v="ST1"/>
    <s v="Casey"/>
    <s v="E"/>
    <x v="1"/>
    <s v="ST3"/>
    <s v="Jordan"/>
    <s v="C"/>
    <x v="2"/>
    <x v="1"/>
    <x v="2"/>
    <s v="HT2"/>
    <x v="2"/>
    <s v="HT3"/>
    <x v="1"/>
    <s v="ST2"/>
    <x v="5"/>
    <s v="HT1"/>
    <x v="34"/>
    <s v="EC"/>
    <s v="CE"/>
    <x v="1"/>
    <s v="Casey is looking for Jordan"/>
    <s v="and it looks like it's about to rain "/>
    <x v="2"/>
    <x v="2"/>
    <s v="triangle"/>
    <s v="they're standing in a green triangle"/>
    <s v="and it's past time to get inside"/>
    <s v="S37_Jordan_Casey"/>
    <s v="they_green_triangle"/>
    <s v="S37_end"/>
    <x v="2"/>
    <x v="1"/>
    <x v="2"/>
    <x v="1"/>
    <x v="2"/>
    <s v="square"/>
    <x v="2"/>
    <s v="triangle"/>
    <x v="2"/>
    <s v="square"/>
    <x v="2"/>
    <s v="triangle"/>
    <s v="ST1_green-triangle.png"/>
    <s v="ST3_green-square.png"/>
    <s v="HT2_blue-square.png"/>
    <s v="HT3_blue-triangle.png"/>
    <s v="ST2_red-square.png"/>
    <s v="HT1_red-triangle.png"/>
    <m/>
    <m/>
  </r>
  <r>
    <s v="L06"/>
    <x v="1"/>
    <s v="FD01"/>
    <s v="L06_FD01_S59"/>
    <x v="0"/>
    <s v="HT2"/>
    <s v="Jaime"/>
    <s v="F"/>
    <x v="2"/>
    <s v="HT1"/>
    <s v="Taylor"/>
    <s v="D"/>
    <x v="1"/>
    <x v="1"/>
    <x v="3"/>
    <s v="HT3"/>
    <x v="3"/>
    <s v="ST2"/>
    <x v="0"/>
    <s v="ST3"/>
    <x v="4"/>
    <s v="ST1"/>
    <x v="59"/>
    <s v="FD"/>
    <s v="DF"/>
    <x v="0"/>
    <s v="Taylor is taking notes for Jaime"/>
    <s v="under the fluorescent lights"/>
    <x v="0"/>
    <x v="1"/>
    <s v="triangle"/>
    <s v="he's standing in a yellow triangle"/>
    <s v="and it looks like the meeting is almost finished"/>
    <s v="S59_Jaime_Taylor"/>
    <s v="he_yellow_triangle"/>
    <s v="S59_end"/>
    <x v="3"/>
    <x v="0"/>
    <x v="3"/>
    <x v="0"/>
    <x v="1"/>
    <s v="square"/>
    <x v="1"/>
    <s v="triangle"/>
    <x v="0"/>
    <s v="square"/>
    <x v="0"/>
    <s v="triangle"/>
    <s v="HT2_blue-square.png"/>
    <s v="HT1_blue-triangle.png"/>
    <s v="HT3_red-square.png"/>
    <s v="ST2_red-triangle.png"/>
    <s v="ST3_green-square.png"/>
    <s v="ST1_green-triangle.png"/>
    <m/>
    <m/>
  </r>
  <r>
    <s v="L06"/>
    <x v="1"/>
    <s v="FD02"/>
    <s v="L06_FD02_S54"/>
    <x v="0"/>
    <s v="HT2"/>
    <s v="Jaime"/>
    <s v="F"/>
    <x v="3"/>
    <s v="ST1"/>
    <s v="Casey"/>
    <s v="E"/>
    <x v="1"/>
    <x v="0"/>
    <x v="3"/>
    <s v="HT3"/>
    <x v="3"/>
    <s v="ST2"/>
    <x v="0"/>
    <s v="ST3"/>
    <x v="5"/>
    <s v="HT1"/>
    <x v="55"/>
    <s v="FE"/>
    <s v="EF"/>
    <x v="1"/>
    <s v="Jaime is opening the door for Casey"/>
    <s v="as the keys rattle in the lock"/>
    <x v="0"/>
    <x v="0"/>
    <s v="square"/>
    <s v="he's standing in a red square"/>
    <s v="and no one else is in the house"/>
    <s v="S54_Casey_Jaime"/>
    <s v="he_red_square"/>
    <s v="S54_end"/>
    <x v="2"/>
    <x v="1"/>
    <x v="2"/>
    <x v="1"/>
    <x v="0"/>
    <s v="triangle"/>
    <x v="0"/>
    <s v="square"/>
    <x v="1"/>
    <s v="triangle"/>
    <x v="1"/>
    <s v="square"/>
    <s v="HT2_green-triangle.png"/>
    <s v="ST1_green-square.png"/>
    <s v="HT3_yellow-triangle.png"/>
    <s v="ST2_yellow-square.png"/>
    <s v="ST3_blue-triangle.png"/>
    <s v="HT1_blue-square.png"/>
    <m/>
    <m/>
  </r>
  <r>
    <s v="L06"/>
    <x v="1"/>
    <s v="FD03"/>
    <s v="L06_FD03_S04"/>
    <x v="1"/>
    <s v="HT3"/>
    <s v="Alex"/>
    <s v="A"/>
    <x v="0"/>
    <s v="ST2"/>
    <s v="Sam"/>
    <s v="B"/>
    <x v="0"/>
    <x v="0"/>
    <x v="2"/>
    <s v="HT2"/>
    <x v="1"/>
    <s v="ST3"/>
    <x v="3"/>
    <s v="HT1"/>
    <x v="4"/>
    <s v="ST1"/>
    <x v="27"/>
    <s v="AB"/>
    <s v="AB"/>
    <x v="0"/>
    <s v="Alex is walking over to Sam"/>
    <s v="and a broken radio is lying on the ground"/>
    <x v="0"/>
    <x v="3"/>
    <s v="triangle"/>
    <s v="he's standing in a blue triangle"/>
    <s v="but it doesn't look like the radio can be fixed"/>
    <s v="S04_Alex_Sam"/>
    <s v="he_blue_triangle"/>
    <s v="S04_end"/>
    <x v="2"/>
    <x v="0"/>
    <x v="2"/>
    <x v="0"/>
    <x v="1"/>
    <s v="square"/>
    <x v="1"/>
    <s v="triangle"/>
    <x v="3"/>
    <s v="square"/>
    <x v="3"/>
    <s v="triangle"/>
    <s v="HT3_green-square.png"/>
    <s v="ST2_green-triangle.png"/>
    <s v="HT2_red-square.png"/>
    <s v="ST3_red-triangle.png"/>
    <s v="HT1_yellow-square.png"/>
    <s v="ST1_yellow-triangle.png"/>
    <m/>
    <m/>
  </r>
  <r>
    <s v="L06"/>
    <x v="1"/>
    <s v="FD04"/>
    <s v="L06_FD04_S21"/>
    <x v="1"/>
    <s v="HT3"/>
    <s v="Alex"/>
    <s v="A"/>
    <x v="3"/>
    <s v="ST1"/>
    <s v="Casey"/>
    <s v="E"/>
    <x v="1"/>
    <x v="0"/>
    <x v="2"/>
    <s v="HT2"/>
    <x v="3"/>
    <s v="ST2"/>
    <x v="0"/>
    <s v="ST3"/>
    <x v="5"/>
    <s v="HT1"/>
    <x v="12"/>
    <s v="AE"/>
    <s v="AE"/>
    <x v="1"/>
    <s v="Casey is carrying a cake to Alex"/>
    <s v="as the refridgerator starts to hum"/>
    <x v="0"/>
    <x v="2"/>
    <s v="square"/>
    <s v="he's standing in a green square"/>
    <s v="and it looks like the cake is fresh out of the oven"/>
    <s v="S21_Casey_Alex"/>
    <s v="he_green_square"/>
    <s v="S21_end"/>
    <x v="3"/>
    <x v="1"/>
    <x v="3"/>
    <x v="1"/>
    <x v="1"/>
    <s v="triangle"/>
    <x v="1"/>
    <s v="square"/>
    <x v="3"/>
    <s v="triangle"/>
    <x v="3"/>
    <s v="square"/>
    <s v="HT3_blue-triangle.png"/>
    <s v="ST1_blue-square.png"/>
    <s v="HT2_red-triangle.png"/>
    <s v="ST2_red-square.png"/>
    <s v="ST3_yellow-triangle.png"/>
    <s v="HT1_yellow-square.png"/>
    <m/>
    <m/>
  </r>
  <r>
    <s v="L06"/>
    <x v="1"/>
    <s v="FD05"/>
    <s v="L06_FD05_S27"/>
    <x v="2"/>
    <s v="ST2"/>
    <s v="Sam"/>
    <s v="B"/>
    <x v="2"/>
    <s v="HT1"/>
    <s v="Taylor"/>
    <s v="D"/>
    <x v="1"/>
    <x v="0"/>
    <x v="2"/>
    <s v="HT2"/>
    <x v="2"/>
    <s v="HT3"/>
    <x v="0"/>
    <s v="ST3"/>
    <x v="4"/>
    <s v="ST1"/>
    <x v="11"/>
    <s v="BD"/>
    <s v="BD"/>
    <x v="0"/>
    <s v="Sam is walking with Taylor"/>
    <s v="and the clock is about to ring 3 o'clock"/>
    <x v="1"/>
    <x v="3"/>
    <s v="triangle"/>
    <s v="she's standing in a blue triangle"/>
    <s v="and it seems like class will be starting soon"/>
    <s v="S27_Sam_Taylor"/>
    <s v="she_blue_triangle"/>
    <s v="S27_end"/>
    <x v="0"/>
    <x v="0"/>
    <x v="0"/>
    <x v="0"/>
    <x v="0"/>
    <s v="square"/>
    <x v="0"/>
    <s v="triangle"/>
    <x v="0"/>
    <s v="square"/>
    <x v="0"/>
    <s v="triangle"/>
    <s v="ST2_red-square.png"/>
    <s v="HT1_red-triangle.png"/>
    <s v="HT2_yellow-square.png"/>
    <s v="HT3_yellow-triangle.png"/>
    <s v="ST3_green-square.png"/>
    <s v="ST1_green-triangle.png"/>
    <m/>
    <m/>
  </r>
  <r>
    <s v="L06"/>
    <x v="1"/>
    <s v="FD06"/>
    <s v="L06_FD06_S34"/>
    <x v="2"/>
    <s v="ST2"/>
    <s v="Sam"/>
    <s v="B"/>
    <x v="3"/>
    <s v="ST1"/>
    <s v="Casey"/>
    <s v="E"/>
    <x v="1"/>
    <x v="1"/>
    <x v="2"/>
    <s v="HT2"/>
    <x v="2"/>
    <s v="HT3"/>
    <x v="0"/>
    <s v="ST3"/>
    <x v="5"/>
    <s v="HT1"/>
    <x v="47"/>
    <s v="BE"/>
    <s v="BE"/>
    <x v="1"/>
    <s v="Casey is buying a gift for Sam"/>
    <s v="but it is almost lunchtime"/>
    <x v="1"/>
    <x v="2"/>
    <s v="square"/>
    <s v="she's standing in a green square"/>
    <s v="and there might not be a chance to buy the gift today"/>
    <s v="S34_Casey_Sam"/>
    <s v="she_green_square"/>
    <s v="S34_end"/>
    <x v="1"/>
    <x v="1"/>
    <x v="1"/>
    <x v="1"/>
    <x v="1"/>
    <s v="triangle"/>
    <x v="1"/>
    <s v="square"/>
    <x v="1"/>
    <s v="triangle"/>
    <x v="1"/>
    <s v="square"/>
    <s v="ST2_yellow-triangle.png"/>
    <s v="ST1_yellow-square.png"/>
    <s v="HT2_red-triangle.png"/>
    <s v="HT3_red-square.png"/>
    <s v="ST3_blue-triangle.png"/>
    <s v="HT1_blue-square.png"/>
    <m/>
    <m/>
  </r>
  <r>
    <s v="L06"/>
    <x v="1"/>
    <s v="FD07"/>
    <s v="L06_FD07_S39"/>
    <x v="3"/>
    <s v="ST3"/>
    <s v="Jordan"/>
    <s v="C"/>
    <x v="3"/>
    <s v="ST1"/>
    <s v="Casey"/>
    <s v="E"/>
    <x v="1"/>
    <x v="1"/>
    <x v="2"/>
    <s v="HT2"/>
    <x v="2"/>
    <s v="HT3"/>
    <x v="1"/>
    <s v="ST2"/>
    <x v="5"/>
    <s v="HT1"/>
    <x v="53"/>
    <s v="CE"/>
    <s v="CE"/>
    <x v="0"/>
    <s v="Jordan is taking a selfie with Casey"/>
    <s v="and the room is kind of dark"/>
    <x v="1"/>
    <x v="0"/>
    <s v="triangle"/>
    <s v="she's standing in a red triangle"/>
    <s v="but the picture is coming out ok"/>
    <s v="S39_Jordan_Casey"/>
    <s v="she_red_triangle"/>
    <s v="S39_end"/>
    <x v="1"/>
    <x v="0"/>
    <x v="1"/>
    <x v="0"/>
    <x v="3"/>
    <s v="square"/>
    <x v="3"/>
    <s v="triangle"/>
    <x v="1"/>
    <s v="square"/>
    <x v="1"/>
    <s v="triangle"/>
    <s v="ST3_yellow-square.png"/>
    <s v="ST1_yellow-triangle.png"/>
    <s v="HT2_green-square.png"/>
    <s v="HT3_green-triangle.png"/>
    <s v="ST2_blue-square.png"/>
    <s v="HT1_blue-triangle.png"/>
    <m/>
    <m/>
  </r>
  <r>
    <s v="L06"/>
    <x v="1"/>
    <s v="FD08"/>
    <s v="L06_FD08_S06"/>
    <x v="3"/>
    <s v="ST3"/>
    <s v="Jordan"/>
    <s v="C"/>
    <x v="2"/>
    <s v="HT1"/>
    <s v="Taylor"/>
    <s v="D"/>
    <x v="1"/>
    <x v="0"/>
    <x v="2"/>
    <s v="HT2"/>
    <x v="2"/>
    <s v="HT3"/>
    <x v="1"/>
    <s v="ST2"/>
    <x v="4"/>
    <s v="ST1"/>
    <x v="16"/>
    <s v="CD"/>
    <s v="CD"/>
    <x v="1"/>
    <s v="Taylor is bringing some mail to Jordan"/>
    <s v="as a violent storm is beginning"/>
    <x v="1"/>
    <x v="1"/>
    <s v="square"/>
    <s v="she's standing in a yellow square"/>
    <s v="and it looks like a bad day to go outside"/>
    <s v="S06_Taylor_Jordan"/>
    <s v="she_yellow_square"/>
    <s v="S06_end"/>
    <x v="0"/>
    <x v="1"/>
    <x v="0"/>
    <x v="1"/>
    <x v="3"/>
    <s v="triangle"/>
    <x v="3"/>
    <s v="square"/>
    <x v="1"/>
    <s v="triangle"/>
    <x v="1"/>
    <s v="square"/>
    <s v="ST3_red-triangle.png"/>
    <s v="HT1_red-square.png"/>
    <s v="HT2_green-triangle.png"/>
    <s v="HT3_green-square.png"/>
    <s v="ST2_blue-triangle.png"/>
    <s v="ST1_blue-square.png"/>
    <m/>
    <m/>
  </r>
  <r>
    <s v="L06"/>
    <x v="1"/>
    <s v="FD09"/>
    <s v="L06_FD09_S08"/>
    <x v="4"/>
    <s v="HT1"/>
    <s v="Taylor"/>
    <s v="D"/>
    <x v="1"/>
    <s v="ST3"/>
    <s v="Jordan"/>
    <s v="C"/>
    <x v="2"/>
    <x v="0"/>
    <x v="2"/>
    <s v="HT2"/>
    <x v="2"/>
    <s v="HT3"/>
    <x v="1"/>
    <s v="ST2"/>
    <x v="4"/>
    <s v="ST1"/>
    <x v="48"/>
    <s v="DC"/>
    <s v="CD"/>
    <x v="0"/>
    <s v="Jordan is taking a picture of Taylor"/>
    <s v="next to the Eiffel Tower"/>
    <x v="2"/>
    <x v="1"/>
    <s v="triangle"/>
    <s v="they're standing in a yellow triangle"/>
    <s v="and the tower is lit up at night"/>
    <s v="S08_Taylor_Jordan"/>
    <s v="they_yellow_triangle"/>
    <s v="S08_end"/>
    <x v="3"/>
    <x v="0"/>
    <x v="3"/>
    <x v="0"/>
    <x v="1"/>
    <s v="square"/>
    <x v="1"/>
    <s v="triangle"/>
    <x v="0"/>
    <s v="square"/>
    <x v="0"/>
    <s v="triangle"/>
    <s v="HT1_blue-square.png"/>
    <s v="ST3_blue-triangle.png"/>
    <s v="HT2_red-square.png"/>
    <s v="HT3_red-triangle.png"/>
    <s v="ST2_green-square.png"/>
    <s v="ST1_green-triangle.png"/>
    <m/>
    <m/>
  </r>
  <r>
    <s v="L06"/>
    <x v="1"/>
    <s v="FD10"/>
    <s v="L06_FD10_S23"/>
    <x v="5"/>
    <s v="ST1"/>
    <s v="Casey"/>
    <s v="E"/>
    <x v="5"/>
    <s v="HT3"/>
    <s v="Alex"/>
    <s v="A"/>
    <x v="2"/>
    <x v="0"/>
    <x v="2"/>
    <s v="HT2"/>
    <x v="3"/>
    <s v="ST2"/>
    <x v="0"/>
    <s v="ST3"/>
    <x v="5"/>
    <s v="HT1"/>
    <x v="44"/>
    <s v="EA"/>
    <s v="AE"/>
    <x v="1"/>
    <s v="Casey is talking to Alex"/>
    <s v="while a spotlight is shining overhead"/>
    <x v="2"/>
    <x v="2"/>
    <s v="square"/>
    <s v="they're standing in a green square"/>
    <s v="and it looks like rehearsal just started"/>
    <s v="S23_Alex_Casey"/>
    <s v="they_green_square"/>
    <s v="S23_end"/>
    <x v="0"/>
    <x v="1"/>
    <x v="0"/>
    <x v="1"/>
    <x v="0"/>
    <s v="triangle"/>
    <x v="0"/>
    <s v="square"/>
    <x v="1"/>
    <s v="triangle"/>
    <x v="1"/>
    <s v="square"/>
    <s v="ST1_red-triangle.png"/>
    <s v="HT3_red-square.png"/>
    <s v="HT2_yellow-triangle.png"/>
    <s v="ST2_yellow-square.png"/>
    <s v="ST3_blue-triangle.png"/>
    <s v="HT1_blue-square.png"/>
    <m/>
    <m/>
  </r>
  <r>
    <s v="L06"/>
    <x v="2"/>
    <s v="FP01"/>
    <s v="L06_FP01_S49"/>
    <x v="0"/>
    <s v="HT2"/>
    <s v="Jaime"/>
    <s v="F"/>
    <x v="0"/>
    <s v="ST2"/>
    <s v="Sam"/>
    <s v="B"/>
    <x v="0"/>
    <x v="0"/>
    <x v="3"/>
    <s v="HT3"/>
    <x v="1"/>
    <s v="ST3"/>
    <x v="3"/>
    <s v="HT1"/>
    <x v="4"/>
    <s v="ST1"/>
    <x v="51"/>
    <s v="FB"/>
    <s v="BF"/>
    <x v="0"/>
    <s v="Sam is whispering to Jaime"/>
    <s v="as the movie is starting"/>
    <x v="2"/>
    <x v="0"/>
    <s v="square"/>
    <s v="they're standing in a red square"/>
    <s v="and everyone is quieting down"/>
    <s v="S49_Jaime_Sam"/>
    <s v="they_red_square"/>
    <s v="S49_end"/>
    <x v="0"/>
    <x v="0"/>
    <x v="0"/>
    <x v="0"/>
    <x v="0"/>
    <s v="triangle"/>
    <x v="0"/>
    <s v="square"/>
    <x v="0"/>
    <s v="triangle"/>
    <x v="0"/>
    <s v="square"/>
    <s v="HT2_red-square.png"/>
    <s v="ST2_red-triangle.png"/>
    <s v="HT3_yellow-triangle.png"/>
    <s v="ST3_yellow-square.png"/>
    <s v="HT1_green-triangle.png"/>
    <s v="ST1_green-square.png"/>
    <m/>
    <m/>
  </r>
  <r>
    <s v="L06"/>
    <x v="2"/>
    <s v="FP02"/>
    <s v="L06_FP02_S14"/>
    <x v="1"/>
    <s v="HT3"/>
    <s v="Alex"/>
    <s v="A"/>
    <x v="1"/>
    <s v="ST3"/>
    <s v="Jordan"/>
    <s v="C"/>
    <x v="0"/>
    <x v="0"/>
    <x v="2"/>
    <s v="HT2"/>
    <x v="3"/>
    <s v="ST2"/>
    <x v="3"/>
    <s v="HT1"/>
    <x v="4"/>
    <s v="ST1"/>
    <x v="25"/>
    <s v="AC"/>
    <s v="AC"/>
    <x v="1"/>
    <s v="Jordan is racing toward Alex"/>
    <s v="while a house is burning down"/>
    <x v="2"/>
    <x v="1"/>
    <s v="triangle"/>
    <s v="they're standing in a yellow triangle"/>
    <s v="and it sounds like the fire truck is coming"/>
    <s v="S14_Jordan_Alex"/>
    <s v="they_yellow_triangle"/>
    <s v="S14_end"/>
    <x v="1"/>
    <x v="1"/>
    <x v="1"/>
    <x v="1"/>
    <x v="3"/>
    <s v="square"/>
    <x v="3"/>
    <s v="triangle"/>
    <x v="1"/>
    <s v="square"/>
    <x v="1"/>
    <s v="triangle"/>
    <s v="HT3_yellow-triangle.png"/>
    <s v="ST3_yellow-square.png"/>
    <s v="HT2_green-square.png"/>
    <s v="ST2_green-triangle.png"/>
    <s v="HT1_blue-square.png"/>
    <s v="ST1_blue-triangle.png"/>
    <m/>
    <m/>
  </r>
  <r>
    <s v="L06"/>
    <x v="2"/>
    <s v="FP03"/>
    <s v="L06_FP03_S47"/>
    <x v="2"/>
    <s v="ST2"/>
    <s v="Sam"/>
    <s v="B"/>
    <x v="4"/>
    <s v="HT2"/>
    <s v="Jaime"/>
    <s v="F"/>
    <x v="0"/>
    <x v="0"/>
    <x v="3"/>
    <s v="HT3"/>
    <x v="1"/>
    <s v="ST3"/>
    <x v="3"/>
    <s v="HT1"/>
    <x v="4"/>
    <s v="ST1"/>
    <x v="23"/>
    <s v="BF"/>
    <s v="BF"/>
    <x v="0"/>
    <s v="Sam is driving away from Jaime"/>
    <s v="while the sun is starting to set"/>
    <x v="2"/>
    <x v="2"/>
    <s v="square"/>
    <s v="they're standing in a green square"/>
    <s v="and it looks like it's a long drive home"/>
    <s v="S47_Sam_Jaime"/>
    <s v="they_green_square"/>
    <s v="S47_end"/>
    <x v="2"/>
    <x v="0"/>
    <x v="2"/>
    <x v="0"/>
    <x v="2"/>
    <s v="triangle"/>
    <x v="2"/>
    <s v="square"/>
    <x v="2"/>
    <s v="triangle"/>
    <x v="2"/>
    <s v="square"/>
    <s v="ST2_green-square.png"/>
    <s v="HT2_green-triangle.png"/>
    <s v="HT3_blue-triangle.png"/>
    <s v="ST3_blue-square.png"/>
    <s v="HT1_red-triangle.png"/>
    <s v="ST1_red-square.png"/>
    <m/>
    <m/>
  </r>
  <r>
    <s v="L06"/>
    <x v="2"/>
    <s v="FP04"/>
    <s v="L06_FP04_S12"/>
    <x v="3"/>
    <s v="ST3"/>
    <s v="Jordan"/>
    <s v="C"/>
    <x v="5"/>
    <s v="HT3"/>
    <s v="Alex"/>
    <s v="A"/>
    <x v="0"/>
    <x v="0"/>
    <x v="2"/>
    <s v="HT2"/>
    <x v="3"/>
    <s v="ST2"/>
    <x v="3"/>
    <s v="HT1"/>
    <x v="4"/>
    <s v="ST1"/>
    <x v="2"/>
    <s v="CA"/>
    <s v="AC"/>
    <x v="1"/>
    <s v="Jordan is showing a happy birthday sign to Alex"/>
    <s v="while some balloons are floating up to the ceiling "/>
    <x v="2"/>
    <x v="3"/>
    <s v="triangle"/>
    <s v="they're standing in a blue triangle"/>
    <s v="and it looks like the party is starting"/>
    <s v="S12_Alex_Jordan"/>
    <s v="they_blue_triangle"/>
    <s v="S12_end"/>
    <x v="3"/>
    <x v="1"/>
    <x v="3"/>
    <x v="1"/>
    <x v="1"/>
    <s v="square"/>
    <x v="1"/>
    <s v="triangle"/>
    <x v="3"/>
    <s v="square"/>
    <x v="3"/>
    <s v="triangle"/>
    <s v="ST3_blue-triangle.png"/>
    <s v="HT3_blue-square.png"/>
    <s v="HT2_red-square.png"/>
    <s v="ST2_red-triangle.png"/>
    <s v="HT1_yellow-square.png"/>
    <s v="ST1_yellow-triangle.png"/>
    <m/>
    <m/>
  </r>
  <r>
    <s v="L06"/>
    <x v="2"/>
    <s v="FP05"/>
    <s v="L06_FP05_S29"/>
    <x v="4"/>
    <s v="HT1"/>
    <s v="Taylor"/>
    <s v="D"/>
    <x v="0"/>
    <s v="ST2"/>
    <s v="Sam"/>
    <s v="B"/>
    <x v="2"/>
    <x v="0"/>
    <x v="2"/>
    <s v="HT2"/>
    <x v="2"/>
    <s v="HT3"/>
    <x v="0"/>
    <s v="ST3"/>
    <x v="4"/>
    <s v="ST1"/>
    <x v="31"/>
    <s v="DB"/>
    <s v="BD"/>
    <x v="0"/>
    <s v="Sam is playing basketball with Taylor"/>
    <s v="as the scoreboard shows the time winding down"/>
    <x v="0"/>
    <x v="0"/>
    <s v="square"/>
    <s v="he's standing in a red square"/>
    <s v="and the game appears to be one-sided"/>
    <s v="S29_Taylor_Sam"/>
    <s v="he_red_square"/>
    <s v="S29_end"/>
    <x v="0"/>
    <x v="0"/>
    <x v="0"/>
    <x v="0"/>
    <x v="0"/>
    <s v="triangle"/>
    <x v="0"/>
    <s v="square"/>
    <x v="1"/>
    <s v="triangle"/>
    <x v="1"/>
    <s v="square"/>
    <s v="HT1_red-square.png"/>
    <s v="ST2_red-triangle.png"/>
    <s v="HT2_yellow-triangle.png"/>
    <s v="HT3_yellow-square.png"/>
    <s v="ST3_blue-triangle.png"/>
    <s v="ST1_blue-square.png"/>
    <m/>
    <m/>
  </r>
  <r>
    <s v="L06"/>
    <x v="2"/>
    <s v="FP06"/>
    <s v="L06_FP06_S18"/>
    <x v="4"/>
    <s v="HT1"/>
    <s v="Taylor"/>
    <s v="D"/>
    <x v="5"/>
    <s v="HT3"/>
    <s v="Alex"/>
    <s v="A"/>
    <x v="2"/>
    <x v="1"/>
    <x v="2"/>
    <s v="HT2"/>
    <x v="3"/>
    <s v="ST2"/>
    <x v="0"/>
    <s v="ST3"/>
    <x v="5"/>
    <s v="HT1"/>
    <x v="28"/>
    <s v="DA"/>
    <s v="AD"/>
    <x v="1"/>
    <s v="Taylor is rollerblading towards Alex"/>
    <s v="while several birds fly overhead"/>
    <x v="1"/>
    <x v="1"/>
    <s v="triangle"/>
    <s v="she's standing in a yellow triangle"/>
    <s v="but it looks very easy to fall down"/>
    <s v="S18_Alex_Taylor"/>
    <s v="she_yellow_triangle"/>
    <s v="S18_end"/>
    <x v="1"/>
    <x v="1"/>
    <x v="1"/>
    <x v="1"/>
    <x v="3"/>
    <s v="square"/>
    <x v="3"/>
    <s v="triangle"/>
    <x v="0"/>
    <s v="square"/>
    <x v="0"/>
    <s v="triangle"/>
    <s v="HT1_yellow-triangle.png"/>
    <s v="HT3_yellow-square.png"/>
    <s v="HT2_green-square.png"/>
    <s v="ST2_green-triangle.png"/>
    <s v="ST3_green-square.png"/>
    <s v="HT1_green-triangle.png"/>
    <m/>
    <m/>
  </r>
  <r>
    <s v="L06"/>
    <x v="2"/>
    <s v="FP07"/>
    <s v="L06_FP07_S37"/>
    <x v="5"/>
    <s v="ST1"/>
    <s v="Casey"/>
    <s v="E"/>
    <x v="1"/>
    <s v="ST3"/>
    <s v="Jordan"/>
    <s v="C"/>
    <x v="2"/>
    <x v="1"/>
    <x v="2"/>
    <s v="HT2"/>
    <x v="2"/>
    <s v="HT3"/>
    <x v="1"/>
    <s v="ST2"/>
    <x v="5"/>
    <s v="HT1"/>
    <x v="34"/>
    <s v="EC"/>
    <s v="CE"/>
    <x v="0"/>
    <s v="Jordan is looking for Casey"/>
    <s v="and it looks like it's about to rain "/>
    <x v="0"/>
    <x v="2"/>
    <s v="square"/>
    <s v="he's standing in a green square"/>
    <s v="and it's past time to get inside"/>
    <s v="S37_Casey_Jordan"/>
    <s v="he_green_square"/>
    <s v="S37_end"/>
    <x v="2"/>
    <x v="0"/>
    <x v="2"/>
    <x v="0"/>
    <x v="2"/>
    <s v="triangle"/>
    <x v="2"/>
    <s v="square"/>
    <x v="2"/>
    <s v="triangle"/>
    <x v="2"/>
    <s v="square"/>
    <s v="ST1_green-square.png"/>
    <s v="ST3_green-triangle.png"/>
    <s v="HT2_blue-triangle.png"/>
    <s v="HT3_blue-square.png"/>
    <s v="ST2_red-triangle.png"/>
    <s v="HT1_red-square.png"/>
    <m/>
    <m/>
  </r>
  <r>
    <s v="L06"/>
    <x v="2"/>
    <s v="FP08"/>
    <s v="L06_FP08_S52"/>
    <x v="5"/>
    <s v="ST1"/>
    <s v="Casey"/>
    <s v="E"/>
    <x v="4"/>
    <s v="HT2"/>
    <s v="Jaime"/>
    <s v="F"/>
    <x v="2"/>
    <x v="0"/>
    <x v="3"/>
    <s v="HT3"/>
    <x v="3"/>
    <s v="ST2"/>
    <x v="0"/>
    <s v="ST3"/>
    <x v="5"/>
    <s v="HT1"/>
    <x v="40"/>
    <s v="EF"/>
    <s v="EF"/>
    <x v="1"/>
    <s v="Jaime is passing a blanket to Casey"/>
    <s v="because the room is cold"/>
    <x v="1"/>
    <x v="3"/>
    <s v="triangle"/>
    <s v="she's standing in a blue triangle"/>
    <s v="and everyone is comfortable now"/>
    <s v="S52_Jaime_Casey"/>
    <s v="she_blue_triangle"/>
    <s v="S52_end"/>
    <x v="3"/>
    <x v="1"/>
    <x v="3"/>
    <x v="1"/>
    <x v="1"/>
    <s v="square"/>
    <x v="1"/>
    <s v="triangle"/>
    <x v="3"/>
    <s v="square"/>
    <x v="3"/>
    <s v="triangle"/>
    <s v="ST1_blue-triangle.png"/>
    <s v="HT2_blue-square.png"/>
    <s v="HT3_red-square.png"/>
    <s v="ST2_red-triangle.png"/>
    <s v="ST3_yellow-square.png"/>
    <s v="HT1_yellow-triangle.png"/>
    <m/>
    <m/>
  </r>
  <r>
    <s v="L06"/>
    <x v="3"/>
    <s v="PR01"/>
    <s v="L06_PR01_S44"/>
    <x v="0"/>
    <s v="HT2"/>
    <s v="Jaime"/>
    <s v="F"/>
    <x v="1"/>
    <s v="ST3"/>
    <s v="Jordan"/>
    <s v="C"/>
    <x v="0"/>
    <x v="0"/>
    <x v="3"/>
    <s v="HT3"/>
    <x v="3"/>
    <s v="ST2"/>
    <x v="3"/>
    <s v="HT1"/>
    <x v="4"/>
    <s v="ST1"/>
    <x v="57"/>
    <s v="FC"/>
    <s v="CF"/>
    <x v="1"/>
    <s v="Jaime is showing a picture to Jordan"/>
    <s v="while the dog is coming over"/>
    <x v="3"/>
    <x v="1"/>
    <s v="triangle"/>
    <s v="(NAME) is standing in a yellow triangle"/>
    <s v="and the dog is just as cute as in the picture"/>
    <s v="S44_Jordan_Jaime"/>
    <s v="Jaime_yellow_triangle"/>
    <s v="S44_end"/>
    <x v="1"/>
    <x v="1"/>
    <x v="1"/>
    <x v="1"/>
    <x v="3"/>
    <s v="square"/>
    <x v="3"/>
    <s v="triangle"/>
    <x v="1"/>
    <s v="square"/>
    <x v="1"/>
    <s v="triangle"/>
    <s v="HT2_yellow-triangle.png"/>
    <s v="ST3_yellow-square.png"/>
    <s v="HT3_green-square.png"/>
    <s v="ST2_green-triangle.png"/>
    <s v="HT1_blue-square.png"/>
    <s v="ST1_blue-triangle.png"/>
    <s v="yes"/>
    <s v="Jaime is standing in a yellow triangle."/>
  </r>
  <r>
    <s v="L06"/>
    <x v="3"/>
    <s v="PR02"/>
    <s v="L06_PR02_S16"/>
    <x v="1"/>
    <s v="HT3"/>
    <s v="Alex"/>
    <s v="A"/>
    <x v="2"/>
    <s v="HT1"/>
    <s v="Taylor"/>
    <s v="D"/>
    <x v="1"/>
    <x v="1"/>
    <x v="2"/>
    <s v="HT2"/>
    <x v="3"/>
    <s v="ST2"/>
    <x v="0"/>
    <s v="ST3"/>
    <x v="4"/>
    <s v="ST1"/>
    <x v="3"/>
    <s v="AD"/>
    <s v="AD"/>
    <x v="0"/>
    <s v="Alex is skateboarding toward Taylor"/>
    <s v="as a car is speeding down the road"/>
    <x v="3"/>
    <x v="0"/>
    <s v="square"/>
    <s v="(NAME) is standing in a red square"/>
    <s v="and it looks like there might be an accident"/>
    <s v="S16_Alex_Taylor"/>
    <s v="Alex_red_square"/>
    <s v="S16_end"/>
    <x v="2"/>
    <x v="0"/>
    <x v="2"/>
    <x v="0"/>
    <x v="2"/>
    <s v="triangle"/>
    <x v="2"/>
    <s v="square"/>
    <x v="3"/>
    <s v="triangle"/>
    <x v="3"/>
    <s v="square"/>
    <s v="HT3_green-square.png"/>
    <s v="HT1_green-triangle.png"/>
    <s v="HT2_blue-triangle.png"/>
    <s v="ST2_blue-square.png"/>
    <s v="ST3_yellow-triangle.png"/>
    <s v="ST1_yellow-square.png"/>
    <s v="no"/>
    <s v="Alex is standing in a green square."/>
  </r>
  <r>
    <s v="L06"/>
    <x v="3"/>
    <s v="PR03"/>
    <s v="L06_PR03_S02"/>
    <x v="2"/>
    <s v="ST2"/>
    <s v="Sam"/>
    <s v="B"/>
    <x v="5"/>
    <s v="HT3"/>
    <s v="Alex"/>
    <s v="A"/>
    <x v="0"/>
    <x v="0"/>
    <x v="2"/>
    <s v="HT2"/>
    <x v="1"/>
    <s v="ST3"/>
    <x v="3"/>
    <s v="HT1"/>
    <x v="4"/>
    <s v="ST1"/>
    <x v="8"/>
    <s v="BA"/>
    <s v="AB"/>
    <x v="1"/>
    <s v="Sam is playing the cello for Alex"/>
    <s v="as the telephone is ringing"/>
    <x v="3"/>
    <x v="3"/>
    <s v="triangle"/>
    <s v="(NAME) is standing in a blue triangle"/>
    <s v="but it doesn't look like anyone is going to answer the phone"/>
    <s v="S02_Alex_Sam"/>
    <s v="Sam_blue_triangle"/>
    <s v="S02_end"/>
    <x v="3"/>
    <x v="1"/>
    <x v="3"/>
    <x v="1"/>
    <x v="0"/>
    <s v="square"/>
    <x v="0"/>
    <s v="triangle"/>
    <x v="0"/>
    <s v="square"/>
    <x v="0"/>
    <s v="triangle"/>
    <s v="ST2_blue-triangle.png"/>
    <s v="HT3_blue-square.png"/>
    <s v="HT2_yellow-square.png"/>
    <s v="ST3_yellow-triangle.png"/>
    <s v="HT1_green-square.png"/>
    <s v="ST1_green-triangle.png"/>
    <s v="yes"/>
    <s v="Sam is standing in a blue triangle."/>
  </r>
  <r>
    <s v="L06"/>
    <x v="3"/>
    <s v="PR04"/>
    <s v="L06_PR04_S42"/>
    <x v="3"/>
    <s v="ST3"/>
    <s v="Jordan"/>
    <s v="C"/>
    <x v="4"/>
    <s v="HT2"/>
    <s v="Jaime"/>
    <s v="F"/>
    <x v="0"/>
    <x v="0"/>
    <x v="3"/>
    <s v="HT3"/>
    <x v="3"/>
    <s v="ST2"/>
    <x v="3"/>
    <s v="HT1"/>
    <x v="4"/>
    <s v="ST1"/>
    <x v="36"/>
    <s v="CF"/>
    <s v="CF"/>
    <x v="0"/>
    <s v="Jordan is sending a text to Jaime"/>
    <s v="as the battery is about to die"/>
    <x v="3"/>
    <x v="0"/>
    <s v="triangle"/>
    <s v="(NAME) is standing in a red triangle"/>
    <s v="but it looks like the text still sent"/>
    <s v="S42_Jordan_Jaime"/>
    <s v="Jordan_red_triangle"/>
    <s v="S42_end"/>
    <x v="0"/>
    <x v="0"/>
    <x v="0"/>
    <x v="0"/>
    <x v="3"/>
    <s v="triangle"/>
    <x v="3"/>
    <s v="square"/>
    <x v="1"/>
    <s v="triangle"/>
    <x v="1"/>
    <s v="square"/>
    <s v="ST3_red-square.png"/>
    <s v="HT2_red-triangle.png"/>
    <s v="HT3_green-triangle.png"/>
    <s v="ST2_green-square.png"/>
    <s v="HT1_blue-triangle.png"/>
    <s v="ST1_blue-square.png"/>
    <s v="no"/>
    <s v="Jordan is standing in a red square."/>
  </r>
  <r>
    <s v="L06"/>
    <x v="3"/>
    <s v="PR05"/>
    <s v="L06_PR05_S57"/>
    <x v="4"/>
    <s v="HT1"/>
    <s v="Taylor"/>
    <s v="D"/>
    <x v="4"/>
    <s v="HT2"/>
    <s v="Jaime"/>
    <s v="F"/>
    <x v="2"/>
    <x v="1"/>
    <x v="3"/>
    <s v="HT3"/>
    <x v="3"/>
    <s v="ST2"/>
    <x v="0"/>
    <s v="ST3"/>
    <x v="4"/>
    <s v="ST1"/>
    <x v="43"/>
    <s v="DF"/>
    <s v="DF"/>
    <x v="1"/>
    <s v="Jaime is giving directions to Taylor"/>
    <s v="and the traffic is starting to clear"/>
    <x v="3"/>
    <x v="2"/>
    <s v="triangle"/>
    <s v="(NAME) is standing in a green triangle"/>
    <s v="and it looks like the rest of the trip will be easy"/>
    <s v="S57_Jaime_Taylor"/>
    <s v="Taylor_green_triangle"/>
    <s v="S57_end"/>
    <x v="2"/>
    <x v="1"/>
    <x v="2"/>
    <x v="1"/>
    <x v="2"/>
    <s v="square"/>
    <x v="2"/>
    <s v="triangle"/>
    <x v="3"/>
    <s v="square"/>
    <x v="3"/>
    <s v="triangle"/>
    <s v="HT1_green-triangle.png"/>
    <s v="HT2_green-square.png"/>
    <s v="HT3_blue-square.png"/>
    <s v="ST2_blue-triangle.png"/>
    <s v="ST3_yellow-square.png"/>
    <s v="ST1_yellow-triangle.png"/>
    <s v="yes"/>
    <s v="Taylor is standing in a green triangle."/>
  </r>
  <r>
    <s v="L06"/>
    <x v="3"/>
    <s v="PR06"/>
    <s v="L06_PR06_S32"/>
    <x v="5"/>
    <s v="ST1"/>
    <s v="Casey"/>
    <s v="E"/>
    <x v="0"/>
    <s v="ST2"/>
    <s v="Sam"/>
    <s v="B"/>
    <x v="2"/>
    <x v="1"/>
    <x v="2"/>
    <s v="HT2"/>
    <x v="2"/>
    <s v="HT3"/>
    <x v="0"/>
    <s v="ST3"/>
    <x v="5"/>
    <s v="HT1"/>
    <x v="20"/>
    <s v="EB"/>
    <s v="BE"/>
    <x v="0"/>
    <s v="Sam is cheering on Casey"/>
    <s v="as the wind is blowing some leaves"/>
    <x v="3"/>
    <x v="3"/>
    <s v="square"/>
    <s v="(NAME) is standing in a blue square"/>
    <s v="and it looks like a race is about to start"/>
    <s v="S32_Casey_Sam"/>
    <s v="Casey_blue_square"/>
    <s v="S32_end"/>
    <x v="1"/>
    <x v="0"/>
    <x v="1"/>
    <x v="0"/>
    <x v="1"/>
    <s v="triangle"/>
    <x v="1"/>
    <s v="square"/>
    <x v="0"/>
    <s v="triangle"/>
    <x v="0"/>
    <s v="square"/>
    <s v="ST1_yellow-square.png"/>
    <s v="ST2_yellow-triangle.png"/>
    <s v="HT2_red-triangle.png"/>
    <s v="HT3_red-square.png"/>
    <s v="ST3_green-triangle.png"/>
    <s v="HT1_green-square.png"/>
    <s v="no"/>
    <s v="Casey is standing in a yellow squar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4FD0F5-3898-4231-86B8-06F4FFAB63AA}" name="COMPETITOR COLOR"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U12:W21" firstHeaderRow="1" firstDataRow="1" firstDataCol="2"/>
  <pivotFields count="22">
    <pivotField compact="0" multipleItemSelectionAllowed="1"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name="Target" axis="axisRow" dataField="1" compact="0" showAll="0">
      <items count="6">
        <item x="3"/>
        <item x="2"/>
        <item x="0"/>
        <item x="1"/>
        <item m="1" x="4"/>
        <item t="default"/>
      </items>
    </pivotField>
    <pivotField compact="0" showAll="0"/>
    <pivotField name="Competitor" axis="axisRow" compact="0" showAll="0">
      <items count="6">
        <item x="3"/>
        <item x="2"/>
        <item x="0"/>
        <item x="1"/>
        <item m="1" x="4"/>
        <item t="default"/>
      </items>
    </pivotField>
    <pivotField compact="0" showAll="0"/>
    <pivotField compact="0" showAll="0"/>
    <pivotField compact="0" showAll="0"/>
    <pivotField compact="0" showAll="0"/>
    <pivotField compact="0" showAll="0"/>
  </pivotFields>
  <rowFields count="2">
    <field x="14"/>
    <field x="16"/>
  </rowFields>
  <rowItems count="9">
    <i>
      <x/>
    </i>
    <i r="1">
      <x/>
    </i>
    <i>
      <x v="1"/>
    </i>
    <i r="1">
      <x v="1"/>
    </i>
    <i>
      <x v="2"/>
    </i>
    <i r="1">
      <x v="2"/>
    </i>
    <i>
      <x v="3"/>
    </i>
    <i r="1">
      <x v="3"/>
    </i>
    <i t="grand">
      <x/>
    </i>
  </rowItems>
  <colItems count="1">
    <i/>
  </colItems>
  <dataFields count="1">
    <dataField name="Trials" fld="14" subtotal="count" baseField="0" baseItem="0"/>
  </dataFields>
  <formats count="33">
    <format dxfId="3317">
      <pivotArea type="all" dataOnly="0" outline="0" fieldPosition="0"/>
    </format>
    <format dxfId="3316">
      <pivotArea outline="0" collapsedLevelsAreSubtotals="1" fieldPosition="0"/>
    </format>
    <format dxfId="3315">
      <pivotArea field="14" type="button" dataOnly="0" labelOnly="1" outline="0" axis="axisRow" fieldPosition="0"/>
    </format>
    <format dxfId="3314">
      <pivotArea field="16" type="button" dataOnly="0" labelOnly="1" outline="0" axis="axisRow" fieldPosition="1"/>
    </format>
    <format dxfId="3313">
      <pivotArea dataOnly="0" labelOnly="1" outline="0" fieldPosition="0">
        <references count="1">
          <reference field="14" count="0"/>
        </references>
      </pivotArea>
    </format>
    <format dxfId="3312">
      <pivotArea dataOnly="0" labelOnly="1" grandRow="1" outline="0" fieldPosition="0"/>
    </format>
    <format dxfId="3311">
      <pivotArea dataOnly="0" labelOnly="1" outline="0" fieldPosition="0">
        <references count="2">
          <reference field="14" count="1" selected="0">
            <x v="0"/>
          </reference>
          <reference field="16" count="1">
            <x v="0"/>
          </reference>
        </references>
      </pivotArea>
    </format>
    <format dxfId="3310">
      <pivotArea dataOnly="0" labelOnly="1" outline="0" fieldPosition="0">
        <references count="2">
          <reference field="14" count="1" selected="0">
            <x v="1"/>
          </reference>
          <reference field="16" count="1">
            <x v="1"/>
          </reference>
        </references>
      </pivotArea>
    </format>
    <format dxfId="3309">
      <pivotArea dataOnly="0" labelOnly="1" outline="0" fieldPosition="0">
        <references count="2">
          <reference field="14" count="1" selected="0">
            <x v="2"/>
          </reference>
          <reference field="16" count="1">
            <x v="2"/>
          </reference>
        </references>
      </pivotArea>
    </format>
    <format dxfId="3308">
      <pivotArea dataOnly="0" labelOnly="1" outline="0" fieldPosition="0">
        <references count="2">
          <reference field="14" count="1" selected="0">
            <x v="3"/>
          </reference>
          <reference field="16" count="1">
            <x v="3"/>
          </reference>
        </references>
      </pivotArea>
    </format>
    <format dxfId="3307">
      <pivotArea dataOnly="0" labelOnly="1" outline="0" axis="axisValues" fieldPosition="0"/>
    </format>
    <format dxfId="3306">
      <pivotArea type="all" dataOnly="0" outline="0" fieldPosition="0"/>
    </format>
    <format dxfId="3305">
      <pivotArea outline="0" collapsedLevelsAreSubtotals="1" fieldPosition="0"/>
    </format>
    <format dxfId="3304">
      <pivotArea field="14" type="button" dataOnly="0" labelOnly="1" outline="0" axis="axisRow" fieldPosition="0"/>
    </format>
    <format dxfId="3303">
      <pivotArea field="16" type="button" dataOnly="0" labelOnly="1" outline="0" axis="axisRow" fieldPosition="1"/>
    </format>
    <format dxfId="3302">
      <pivotArea dataOnly="0" labelOnly="1" outline="0" fieldPosition="0">
        <references count="1">
          <reference field="14" count="0"/>
        </references>
      </pivotArea>
    </format>
    <format dxfId="3301">
      <pivotArea dataOnly="0" labelOnly="1" grandRow="1" outline="0" fieldPosition="0"/>
    </format>
    <format dxfId="3300">
      <pivotArea dataOnly="0" labelOnly="1" outline="0" fieldPosition="0">
        <references count="2">
          <reference field="14" count="1" selected="0">
            <x v="0"/>
          </reference>
          <reference field="16" count="1">
            <x v="0"/>
          </reference>
        </references>
      </pivotArea>
    </format>
    <format dxfId="3299">
      <pivotArea dataOnly="0" labelOnly="1" outline="0" fieldPosition="0">
        <references count="2">
          <reference field="14" count="1" selected="0">
            <x v="1"/>
          </reference>
          <reference field="16" count="1">
            <x v="1"/>
          </reference>
        </references>
      </pivotArea>
    </format>
    <format dxfId="3298">
      <pivotArea dataOnly="0" labelOnly="1" outline="0" fieldPosition="0">
        <references count="2">
          <reference field="14" count="1" selected="0">
            <x v="2"/>
          </reference>
          <reference field="16" count="1">
            <x v="2"/>
          </reference>
        </references>
      </pivotArea>
    </format>
    <format dxfId="3297">
      <pivotArea dataOnly="0" labelOnly="1" outline="0" fieldPosition="0">
        <references count="2">
          <reference field="14" count="1" selected="0">
            <x v="3"/>
          </reference>
          <reference field="16" count="1">
            <x v="3"/>
          </reference>
        </references>
      </pivotArea>
    </format>
    <format dxfId="3296">
      <pivotArea dataOnly="0" labelOnly="1" outline="0" axis="axisValues" fieldPosition="0"/>
    </format>
    <format dxfId="3295">
      <pivotArea type="all" dataOnly="0" outline="0" fieldPosition="0"/>
    </format>
    <format dxfId="3294">
      <pivotArea outline="0" collapsedLevelsAreSubtotals="1" fieldPosition="0"/>
    </format>
    <format dxfId="3293">
      <pivotArea field="14" type="button" dataOnly="0" labelOnly="1" outline="0" axis="axisRow" fieldPosition="0"/>
    </format>
    <format dxfId="3292">
      <pivotArea field="16" type="button" dataOnly="0" labelOnly="1" outline="0" axis="axisRow" fieldPosition="1"/>
    </format>
    <format dxfId="3291">
      <pivotArea dataOnly="0" labelOnly="1" outline="0" fieldPosition="0">
        <references count="1">
          <reference field="14" count="0"/>
        </references>
      </pivotArea>
    </format>
    <format dxfId="3290">
      <pivotArea dataOnly="0" labelOnly="1" grandRow="1" outline="0" fieldPosition="0"/>
    </format>
    <format dxfId="3289">
      <pivotArea dataOnly="0" labelOnly="1" outline="0" fieldPosition="0">
        <references count="2">
          <reference field="14" count="1" selected="0">
            <x v="0"/>
          </reference>
          <reference field="16" count="1">
            <x v="0"/>
          </reference>
        </references>
      </pivotArea>
    </format>
    <format dxfId="3288">
      <pivotArea dataOnly="0" labelOnly="1" outline="0" fieldPosition="0">
        <references count="2">
          <reference field="14" count="1" selected="0">
            <x v="1"/>
          </reference>
          <reference field="16" count="1">
            <x v="1"/>
          </reference>
        </references>
      </pivotArea>
    </format>
    <format dxfId="3287">
      <pivotArea dataOnly="0" labelOnly="1" outline="0" fieldPosition="0">
        <references count="2">
          <reference field="14" count="1" selected="0">
            <x v="2"/>
          </reference>
          <reference field="16" count="1">
            <x v="2"/>
          </reference>
        </references>
      </pivotArea>
    </format>
    <format dxfId="3286">
      <pivotArea dataOnly="0" labelOnly="1" outline="0" fieldPosition="0">
        <references count="2">
          <reference field="14" count="1" selected="0">
            <x v="3"/>
          </reference>
          <reference field="16" count="1">
            <x v="3"/>
          </reference>
        </references>
      </pivotArea>
    </format>
    <format dxfId="3285">
      <pivotArea dataOnly="0" labelOnly="1" outline="0" axis="axisValues"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F91EDF-BA7F-4BCD-9222-B9DA0B89FE5C}" name="CHARACTER &amp; ORDER"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D6:E25" firstHeaderRow="1" firstDataRow="1" firstDataCol="1" rowPageCount="1" colPageCount="1"/>
  <pivotFields count="22">
    <pivotField axis="axisPage" multipleItemSelectionAllowed="1" showAll="0">
      <items count="7">
        <item m="1" x="4"/>
        <item x="1"/>
        <item x="2"/>
        <item m="1" x="5"/>
        <item x="0"/>
        <item x="3"/>
        <item t="default"/>
      </items>
    </pivotField>
    <pivotField showAll="0"/>
    <pivotField showAll="0"/>
    <pivotField axis="axisRow" dataField="1" showAll="0">
      <items count="11">
        <item m="1" x="9"/>
        <item x="0"/>
        <item x="1"/>
        <item m="1" x="8"/>
        <item x="2"/>
        <item x="3"/>
        <item m="1" x="7"/>
        <item x="4"/>
        <item x="5"/>
        <item m="1" x="6"/>
        <item t="default"/>
      </items>
    </pivotField>
    <pivotField showAll="0"/>
    <pivotField showAll="0"/>
    <pivotField showAll="0"/>
    <pivotField showAll="0"/>
    <pivotField showAll="0"/>
    <pivotField axis="axisRow" showAll="0">
      <items count="4">
        <item x="0"/>
        <item x="1"/>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9"/>
  </rowFields>
  <rowItems count="19">
    <i>
      <x v="1"/>
    </i>
    <i r="1">
      <x/>
    </i>
    <i r="1">
      <x v="1"/>
    </i>
    <i>
      <x v="2"/>
    </i>
    <i r="1">
      <x/>
    </i>
    <i r="1">
      <x v="1"/>
    </i>
    <i>
      <x v="4"/>
    </i>
    <i r="1">
      <x/>
    </i>
    <i r="1">
      <x v="1"/>
    </i>
    <i>
      <x v="5"/>
    </i>
    <i r="1">
      <x/>
    </i>
    <i r="1">
      <x v="1"/>
    </i>
    <i>
      <x v="7"/>
    </i>
    <i r="1">
      <x/>
    </i>
    <i r="1">
      <x v="1"/>
    </i>
    <i>
      <x v="8"/>
    </i>
    <i r="1">
      <x/>
    </i>
    <i r="1">
      <x v="1"/>
    </i>
    <i t="grand">
      <x/>
    </i>
  </rowItems>
  <colItems count="1">
    <i/>
  </colItems>
  <pageFields count="1">
    <pageField fld="0" hier="-1"/>
  </pageFields>
  <dataFields count="1">
    <dataField name="Trials" fld="3" subtotal="count" baseField="0" baseItem="0"/>
  </dataFields>
  <formats count="16">
    <format dxfId="3333">
      <pivotArea type="all" dataOnly="0" outline="0" fieldPosition="0"/>
    </format>
    <format dxfId="3332">
      <pivotArea outline="0" collapsedLevelsAreSubtotals="1" fieldPosition="0"/>
    </format>
    <format dxfId="3331">
      <pivotArea dataOnly="0" labelOnly="1" grandRow="1" outline="0" fieldPosition="0"/>
    </format>
    <format dxfId="3330">
      <pivotArea dataOnly="0" labelOnly="1" outline="0" axis="axisValues" fieldPosition="0"/>
    </format>
    <format dxfId="3329">
      <pivotArea type="all" dataOnly="0" outline="0" fieldPosition="0"/>
    </format>
    <format dxfId="3328">
      <pivotArea outline="0" collapsedLevelsAreSubtotals="1" fieldPosition="0"/>
    </format>
    <format dxfId="3327">
      <pivotArea dataOnly="0" labelOnly="1" outline="0" axis="axisValues" fieldPosition="0"/>
    </format>
    <format dxfId="3326">
      <pivotArea type="all" dataOnly="0" outline="0" fieldPosition="0"/>
    </format>
    <format dxfId="3325">
      <pivotArea outline="0" collapsedLevelsAreSubtotals="1" fieldPosition="0"/>
    </format>
    <format dxfId="3324">
      <pivotArea dataOnly="0" labelOnly="1" grandRow="1" outline="0" fieldPosition="0"/>
    </format>
    <format dxfId="3323">
      <pivotArea dataOnly="0" labelOnly="1" outline="0" axis="axisValues" fieldPosition="0"/>
    </format>
    <format dxfId="3322">
      <pivotArea field="0" type="button" dataOnly="0" labelOnly="1" outline="0" axis="axisPage" fieldPosition="0"/>
    </format>
    <format dxfId="3321">
      <pivotArea field="0" type="button" dataOnly="0" labelOnly="1" outline="0" axis="axisPage" fieldPosition="0"/>
    </format>
    <format dxfId="3320">
      <pivotArea dataOnly="0" labelOnly="1" grandRow="1" outline="0" fieldPosition="0"/>
    </format>
    <format dxfId="3319">
      <pivotArea outline="0" collapsedLevelsAreSubtotals="1" fieldPosition="0"/>
    </format>
    <format dxfId="3318">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B1C2E0-9FC2-44A8-9663-92888FFFE75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Y5:AD207" firstHeaderRow="1" firstDataRow="1" firstDataCol="6"/>
  <pivotFields count="18">
    <pivotField compact="0" showAll="0" defaultSubtotal="0"/>
    <pivotField compact="0" showAll="0" defaultSubtotal="0"/>
    <pivotField compact="0" showAll="0" defaultSubtotal="0"/>
    <pivotField name="Target" axis="axisRow" compact="0" showAll="0" defaultSubtotal="0">
      <items count="6">
        <item x="0"/>
        <item x="1"/>
        <item x="2"/>
        <item x="3"/>
        <item x="4"/>
        <item x="5"/>
      </items>
    </pivotField>
    <pivotField name="Competitor" axis="axisRow" compact="0" showAll="0" defaultSubtotal="0">
      <items count="6">
        <item x="4"/>
        <item x="5"/>
        <item x="0"/>
        <item x="1"/>
        <item x="2"/>
        <item x="3"/>
      </items>
    </pivotField>
    <pivotField name="D1" axis="axisRow" compact="0" showAll="0" defaultSubtotal="0">
      <items count="4">
        <item x="2"/>
        <item x="3"/>
        <item x="1"/>
        <item x="0"/>
      </items>
    </pivotField>
    <pivotField name="D3" axis="axisRow" compact="0" showAll="0" defaultSubtotal="0">
      <items count="4">
        <item x="2"/>
        <item x="3"/>
        <item x="1"/>
        <item x="0"/>
      </items>
    </pivotField>
    <pivotField name="D2" axis="axisRow" compact="0" showAll="0" defaultSubtotal="0">
      <items count="6">
        <item x="5"/>
        <item x="4"/>
        <item x="1"/>
        <item x="0"/>
        <item x="3"/>
        <item x="2"/>
      </items>
    </pivotField>
    <pivotField name="D4" axis="axisRow" compact="0" showAll="0" defaultSubtotal="0">
      <items count="6">
        <item x="1"/>
        <item x="0"/>
        <item x="3"/>
        <item x="2"/>
        <item x="5"/>
        <item x="4"/>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s>
  <rowFields count="6">
    <field x="3"/>
    <field x="4"/>
    <field x="5"/>
    <field x="7"/>
    <field x="6"/>
    <field x="8"/>
  </rowFields>
  <rowItems count="202">
    <i>
      <x/>
    </i>
    <i r="1">
      <x v="2"/>
    </i>
    <i r="2">
      <x v="1"/>
    </i>
    <i r="3">
      <x v="4"/>
    </i>
    <i r="4">
      <x v="2"/>
    </i>
    <i r="5">
      <x v="5"/>
    </i>
    <i r="2">
      <x v="3"/>
    </i>
    <i r="3">
      <x v="3"/>
    </i>
    <i r="4">
      <x v="3"/>
    </i>
    <i r="5">
      <x v="1"/>
    </i>
    <i r="1">
      <x v="3"/>
    </i>
    <i r="2">
      <x v="1"/>
    </i>
    <i r="3">
      <x v="4"/>
    </i>
    <i r="4">
      <x v="1"/>
    </i>
    <i r="5">
      <x v="5"/>
    </i>
    <i r="2">
      <x v="3"/>
    </i>
    <i r="3">
      <x v="2"/>
    </i>
    <i r="4">
      <x v="3"/>
    </i>
    <i r="5">
      <x v="1"/>
    </i>
    <i r="1">
      <x v="4"/>
    </i>
    <i r="2">
      <x v="1"/>
    </i>
    <i r="3">
      <x v="3"/>
    </i>
    <i r="4">
      <x v="1"/>
    </i>
    <i r="5">
      <x v="5"/>
    </i>
    <i r="2">
      <x v="2"/>
    </i>
    <i r="3">
      <x v="5"/>
    </i>
    <i r="4">
      <x v="2"/>
    </i>
    <i r="5">
      <x v="1"/>
    </i>
    <i r="1">
      <x v="5"/>
    </i>
    <i r="2">
      <x v="1"/>
    </i>
    <i r="3">
      <x v="3"/>
    </i>
    <i r="4">
      <x v="1"/>
    </i>
    <i r="5">
      <x v="4"/>
    </i>
    <i r="2">
      <x v="2"/>
    </i>
    <i r="3">
      <x v="4"/>
    </i>
    <i r="4">
      <x v="2"/>
    </i>
    <i r="5">
      <x v="1"/>
    </i>
    <i>
      <x v="1"/>
    </i>
    <i r="1">
      <x v="2"/>
    </i>
    <i r="2">
      <x/>
    </i>
    <i r="3">
      <x v="4"/>
    </i>
    <i r="4">
      <x v="2"/>
    </i>
    <i r="5">
      <x v="5"/>
    </i>
    <i r="2">
      <x v="3"/>
    </i>
    <i r="3">
      <x v="3"/>
    </i>
    <i r="4">
      <x v="3"/>
    </i>
    <i r="5">
      <x/>
    </i>
    <i r="1">
      <x v="3"/>
    </i>
    <i r="2">
      <x/>
    </i>
    <i r="3">
      <x v="4"/>
    </i>
    <i r="4">
      <x v="1"/>
    </i>
    <i r="5">
      <x v="5"/>
    </i>
    <i r="2">
      <x v="3"/>
    </i>
    <i r="3">
      <x v="2"/>
    </i>
    <i r="4">
      <x v="3"/>
    </i>
    <i r="5">
      <x/>
    </i>
    <i r="1">
      <x v="4"/>
    </i>
    <i r="2">
      <x/>
    </i>
    <i r="3">
      <x v="3"/>
    </i>
    <i r="4">
      <x v="1"/>
    </i>
    <i r="5">
      <x v="5"/>
    </i>
    <i r="2">
      <x v="2"/>
    </i>
    <i r="3">
      <x v="5"/>
    </i>
    <i r="4">
      <x v="2"/>
    </i>
    <i r="5">
      <x/>
    </i>
    <i r="1">
      <x v="5"/>
    </i>
    <i r="2">
      <x/>
    </i>
    <i r="3">
      <x v="3"/>
    </i>
    <i r="4">
      <x v="1"/>
    </i>
    <i r="5">
      <x v="4"/>
    </i>
    <i r="2">
      <x v="2"/>
    </i>
    <i r="3">
      <x v="4"/>
    </i>
    <i r="4">
      <x v="2"/>
    </i>
    <i r="5">
      <x/>
    </i>
    <i>
      <x v="2"/>
    </i>
    <i r="1">
      <x/>
    </i>
    <i r="2">
      <x v="1"/>
    </i>
    <i r="3">
      <x v="4"/>
    </i>
    <i r="4">
      <x v="2"/>
    </i>
    <i r="5">
      <x v="5"/>
    </i>
    <i r="2">
      <x v="3"/>
    </i>
    <i r="3">
      <x v="1"/>
    </i>
    <i r="4">
      <x v="3"/>
    </i>
    <i r="5">
      <x v="3"/>
    </i>
    <i r="1">
      <x v="1"/>
    </i>
    <i r="2">
      <x/>
    </i>
    <i r="3">
      <x v="4"/>
    </i>
    <i r="4">
      <x v="2"/>
    </i>
    <i r="5">
      <x v="5"/>
    </i>
    <i r="2">
      <x v="3"/>
    </i>
    <i r="3">
      <x/>
    </i>
    <i r="4">
      <x v="3"/>
    </i>
    <i r="5">
      <x v="3"/>
    </i>
    <i r="1">
      <x v="4"/>
    </i>
    <i r="2">
      <x/>
    </i>
    <i r="3">
      <x v="3"/>
    </i>
    <i r="4">
      <x/>
    </i>
    <i r="5">
      <x v="5"/>
    </i>
    <i r="3">
      <x v="5"/>
    </i>
    <i r="4">
      <x/>
    </i>
    <i r="5">
      <x v="3"/>
    </i>
    <i r="1">
      <x v="5"/>
    </i>
    <i r="2">
      <x/>
    </i>
    <i r="3">
      <x v="3"/>
    </i>
    <i r="4">
      <x/>
    </i>
    <i r="5">
      <x v="4"/>
    </i>
    <i r="3">
      <x v="4"/>
    </i>
    <i r="4">
      <x/>
    </i>
    <i r="5">
      <x v="3"/>
    </i>
    <i>
      <x v="3"/>
    </i>
    <i r="1">
      <x/>
    </i>
    <i r="2">
      <x v="1"/>
    </i>
    <i r="3">
      <x v="4"/>
    </i>
    <i r="4">
      <x v="1"/>
    </i>
    <i r="5">
      <x v="5"/>
    </i>
    <i r="2">
      <x v="3"/>
    </i>
    <i r="3">
      <x v="1"/>
    </i>
    <i r="4">
      <x v="3"/>
    </i>
    <i r="5">
      <x v="2"/>
    </i>
    <i r="1">
      <x v="1"/>
    </i>
    <i r="2">
      <x/>
    </i>
    <i r="3">
      <x v="4"/>
    </i>
    <i r="4">
      <x v="1"/>
    </i>
    <i r="5">
      <x v="5"/>
    </i>
    <i r="2">
      <x v="3"/>
    </i>
    <i r="3">
      <x/>
    </i>
    <i r="4">
      <x v="3"/>
    </i>
    <i r="5">
      <x v="2"/>
    </i>
    <i r="1">
      <x v="4"/>
    </i>
    <i r="2">
      <x/>
    </i>
    <i r="3">
      <x v="2"/>
    </i>
    <i r="4">
      <x/>
    </i>
    <i r="5">
      <x v="5"/>
    </i>
    <i r="3">
      <x v="5"/>
    </i>
    <i r="4">
      <x/>
    </i>
    <i r="5">
      <x v="2"/>
    </i>
    <i r="1">
      <x v="5"/>
    </i>
    <i r="2">
      <x/>
    </i>
    <i r="3">
      <x v="2"/>
    </i>
    <i r="4">
      <x/>
    </i>
    <i r="5">
      <x v="4"/>
    </i>
    <i r="3">
      <x v="4"/>
    </i>
    <i r="4">
      <x/>
    </i>
    <i r="5">
      <x v="2"/>
    </i>
    <i>
      <x v="4"/>
    </i>
    <i r="1">
      <x/>
    </i>
    <i r="2">
      <x v="1"/>
    </i>
    <i r="3">
      <x v="3"/>
    </i>
    <i r="4">
      <x v="1"/>
    </i>
    <i r="5">
      <x v="5"/>
    </i>
    <i r="2">
      <x v="2"/>
    </i>
    <i r="3">
      <x v="1"/>
    </i>
    <i r="4">
      <x v="2"/>
    </i>
    <i r="5">
      <x v="5"/>
    </i>
    <i r="1">
      <x v="1"/>
    </i>
    <i r="2">
      <x/>
    </i>
    <i r="3">
      <x v="3"/>
    </i>
    <i r="4">
      <x v="1"/>
    </i>
    <i r="5">
      <x v="4"/>
    </i>
    <i r="2">
      <x v="2"/>
    </i>
    <i r="3">
      <x/>
    </i>
    <i r="4">
      <x v="2"/>
    </i>
    <i r="5">
      <x v="5"/>
    </i>
    <i r="1">
      <x v="2"/>
    </i>
    <i r="2">
      <x/>
    </i>
    <i r="3">
      <x v="3"/>
    </i>
    <i r="4">
      <x/>
    </i>
    <i r="5">
      <x v="5"/>
    </i>
    <i r="1">
      <x v="3"/>
    </i>
    <i r="2">
      <x/>
    </i>
    <i r="3">
      <x v="2"/>
    </i>
    <i r="4">
      <x/>
    </i>
    <i r="5">
      <x v="5"/>
    </i>
    <i>
      <x v="5"/>
    </i>
    <i r="1">
      <x/>
    </i>
    <i r="2">
      <x v="1"/>
    </i>
    <i r="3">
      <x v="3"/>
    </i>
    <i r="4">
      <x v="1"/>
    </i>
    <i r="5">
      <x v="4"/>
    </i>
    <i r="2">
      <x v="2"/>
    </i>
    <i r="3">
      <x v="1"/>
    </i>
    <i r="4">
      <x v="2"/>
    </i>
    <i r="5">
      <x v="4"/>
    </i>
    <i r="1">
      <x v="1"/>
    </i>
    <i r="2">
      <x/>
    </i>
    <i r="3">
      <x v="3"/>
    </i>
    <i r="4">
      <x v="1"/>
    </i>
    <i r="5">
      <x v="4"/>
    </i>
    <i r="2">
      <x v="2"/>
    </i>
    <i r="3">
      <x/>
    </i>
    <i r="4">
      <x v="2"/>
    </i>
    <i r="5">
      <x v="4"/>
    </i>
    <i r="1">
      <x v="2"/>
    </i>
    <i r="2">
      <x/>
    </i>
    <i r="3">
      <x v="3"/>
    </i>
    <i r="4">
      <x/>
    </i>
    <i r="5">
      <x v="4"/>
    </i>
    <i r="1">
      <x v="3"/>
    </i>
    <i r="2">
      <x/>
    </i>
    <i r="3">
      <x v="2"/>
    </i>
    <i r="4">
      <x/>
    </i>
    <i r="5">
      <x v="4"/>
    </i>
  </rowItems>
  <colItems count="1">
    <i/>
  </colItem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BF44D7-ABCE-4AF9-9C0E-EE59095B2073}" name="PROMPT PRONOUN" cacheId="3"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rowHeaderCaption="Pronoun">
  <location ref="A4:B23" firstHeaderRow="1" firstDataRow="1" firstDataCol="1"/>
  <pivotFields count="22">
    <pivotField axis="axisRow" showAll="0" insertBlankRow="1">
      <items count="7">
        <item x="0"/>
        <item n="Critical" m="1" x="4"/>
        <item n="Filler: Wrong Description" x="1"/>
        <item n="Filler: Wrong Pronoun" x="2"/>
        <item n="Practice" m="1" x="5"/>
        <item x="3"/>
        <item t="default"/>
      </items>
    </pivotField>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axis="axisRow" dataField="1" showAll="0" insertBlankRow="1">
      <items count="9">
        <item m="1" x="7"/>
        <item m="1" x="6"/>
        <item m="1" x="5"/>
        <item x="0"/>
        <item x="1"/>
        <item x="2"/>
        <item m="1" x="4"/>
        <item x="3"/>
        <item t="default"/>
      </items>
    </pivotField>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s>
  <rowFields count="2">
    <field x="0"/>
    <field x="10"/>
  </rowFields>
  <rowItems count="19">
    <i>
      <x/>
    </i>
    <i r="1">
      <x v="3"/>
    </i>
    <i r="1">
      <x v="4"/>
    </i>
    <i r="1">
      <x v="5"/>
    </i>
    <i t="blank">
      <x/>
    </i>
    <i>
      <x v="2"/>
    </i>
    <i r="1">
      <x v="3"/>
    </i>
    <i r="1">
      <x v="4"/>
    </i>
    <i r="1">
      <x v="5"/>
    </i>
    <i t="blank">
      <x v="2"/>
    </i>
    <i>
      <x v="3"/>
    </i>
    <i r="1">
      <x v="3"/>
    </i>
    <i r="1">
      <x v="4"/>
    </i>
    <i r="1">
      <x v="5"/>
    </i>
    <i t="blank">
      <x v="3"/>
    </i>
    <i>
      <x v="5"/>
    </i>
    <i r="1">
      <x v="7"/>
    </i>
    <i t="blank">
      <x v="5"/>
    </i>
    <i t="grand">
      <x/>
    </i>
  </rowItems>
  <colItems count="1">
    <i/>
  </colItems>
  <dataFields count="1">
    <dataField name="Trials" fld="10" subtotal="count" baseField="0" baseItem="0"/>
  </dataFields>
  <formats count="20">
    <format dxfId="3353">
      <pivotArea type="all" dataOnly="0" outline="0" fieldPosition="0"/>
    </format>
    <format dxfId="3352">
      <pivotArea outline="0" collapsedLevelsAreSubtotals="1" fieldPosition="0"/>
    </format>
    <format dxfId="3351">
      <pivotArea dataOnly="0" labelOnly="1" grandRow="1" outline="0" fieldPosition="0"/>
    </format>
    <format dxfId="3350">
      <pivotArea dataOnly="0" labelOnly="1" outline="0" axis="axisValues" fieldPosition="0"/>
    </format>
    <format dxfId="3349">
      <pivotArea type="all" dataOnly="0" outline="0" fieldPosition="0"/>
    </format>
    <format dxfId="3348">
      <pivotArea outline="0" collapsedLevelsAreSubtotals="1" fieldPosition="0"/>
    </format>
    <format dxfId="3347">
      <pivotArea dataOnly="0" labelOnly="1" grandRow="1" outline="0" fieldPosition="0"/>
    </format>
    <format dxfId="3346">
      <pivotArea dataOnly="0" labelOnly="1" outline="0" axis="axisValues" fieldPosition="0"/>
    </format>
    <format dxfId="3345">
      <pivotArea type="all" dataOnly="0" outline="0" fieldPosition="0"/>
    </format>
    <format dxfId="3344">
      <pivotArea outline="0" collapsedLevelsAreSubtotals="1" fieldPosition="0"/>
    </format>
    <format dxfId="3343">
      <pivotArea dataOnly="0" labelOnly="1" grandRow="1" outline="0" fieldPosition="0"/>
    </format>
    <format dxfId="3342">
      <pivotArea dataOnly="0" labelOnly="1" outline="0" axis="axisValues" fieldPosition="0"/>
    </format>
    <format dxfId="3341">
      <pivotArea type="all" dataOnly="0" outline="0" fieldPosition="0"/>
    </format>
    <format dxfId="3340">
      <pivotArea dataOnly="0" labelOnly="1" fieldPosition="0">
        <references count="1">
          <reference field="0" count="0"/>
        </references>
      </pivotArea>
    </format>
    <format dxfId="3339">
      <pivotArea dataOnly="0" labelOnly="1" grandRow="1" outline="0" fieldPosition="0"/>
    </format>
    <format dxfId="3338">
      <pivotArea dataOnly="0" labelOnly="1" fieldPosition="0">
        <references count="2">
          <reference field="0" count="1" selected="0">
            <x v="1"/>
          </reference>
          <reference field="10" count="0"/>
        </references>
      </pivotArea>
    </format>
    <format dxfId="3337">
      <pivotArea dataOnly="0" labelOnly="1" fieldPosition="0">
        <references count="2">
          <reference field="0" count="1" selected="0">
            <x v="2"/>
          </reference>
          <reference field="10" count="0"/>
        </references>
      </pivotArea>
    </format>
    <format dxfId="3336">
      <pivotArea dataOnly="0" labelOnly="1" fieldPosition="0">
        <references count="2">
          <reference field="0" count="1" selected="0">
            <x v="3"/>
          </reference>
          <reference field="10" count="0"/>
        </references>
      </pivotArea>
    </format>
    <format dxfId="3335">
      <pivotArea dataOnly="0" labelOnly="1" outline="0" axis="axisValues" fieldPosition="0"/>
    </format>
    <format dxfId="3334">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864B5E-C73B-4320-9B37-2D60A532416C}" name="PivotTable3" cacheId="4"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L9:AQ59" firstHeaderRow="1" firstDataRow="1" firstDataCol="6" rowPageCount="1" colPageCount="1"/>
  <pivotFields count="27">
    <pivotField axis="axisPage" compact="0" showAll="0">
      <items count="5">
        <item x="0"/>
        <item x="1"/>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name="Story" axis="axisRow" compact="0" showAll="0">
      <items count="5">
        <item x="3"/>
        <item x="2"/>
        <item x="0"/>
        <item x="1"/>
        <item t="default"/>
      </items>
    </pivotField>
    <pivotField compact="0" showAll="0"/>
    <pivotField compact="0" showAll="0"/>
    <pivotField name="Target" axis="axisRow" compact="0" showAll="0">
      <items count="5">
        <item x="3"/>
        <item x="2"/>
        <item x="0"/>
        <item x="1"/>
        <item t="default"/>
      </items>
    </pivotField>
    <pivotField compact="0" showAll="0"/>
    <pivotField compact="0" showAll="0"/>
    <pivotField compact="0" showAll="0"/>
    <pivotField name="D1" axis="axisRow" compact="0" showAll="0">
      <items count="5">
        <item x="2"/>
        <item x="3"/>
        <item x="1"/>
        <item x="0"/>
        <item t="default"/>
      </items>
    </pivotField>
    <pivotField compact="0" showAll="0"/>
    <pivotField name="D2" axis="axisRow" compact="0" showAll="0">
      <items count="5">
        <item x="2"/>
        <item x="3"/>
        <item x="1"/>
        <item x="0"/>
        <item t="default"/>
      </items>
    </pivotField>
    <pivotField compact="0" showAll="0"/>
    <pivotField name="D3" axis="axisRow" compact="0" showAll="0">
      <items count="5">
        <item x="1"/>
        <item x="0"/>
        <item x="2"/>
        <item x="3"/>
        <item t="default"/>
      </items>
    </pivotField>
    <pivotField compact="0" showAll="0"/>
    <pivotField name="D4" axis="axisRow" compact="0" showAll="0">
      <items count="5">
        <item x="1"/>
        <item x="0"/>
        <item x="2"/>
        <item x="3"/>
        <item t="default"/>
      </items>
    </pivotField>
    <pivotField compact="0" showAll="0"/>
  </pivotFields>
  <rowFields count="6">
    <field x="12"/>
    <field x="15"/>
    <field x="19"/>
    <field x="21"/>
    <field x="23"/>
    <field x="25"/>
  </rowFields>
  <rowItems count="50">
    <i>
      <x/>
    </i>
    <i r="1">
      <x v="1"/>
    </i>
    <i r="2">
      <x v="2"/>
    </i>
    <i r="3">
      <x v="2"/>
    </i>
    <i r="4">
      <x v="3"/>
    </i>
    <i r="5">
      <x v="3"/>
    </i>
    <i r="1">
      <x v="2"/>
    </i>
    <i r="2">
      <x v="3"/>
    </i>
    <i r="3">
      <x v="3"/>
    </i>
    <i r="4">
      <x v="1"/>
    </i>
    <i r="5">
      <x v="1"/>
    </i>
    <i>
      <x v="1"/>
    </i>
    <i r="1">
      <x/>
    </i>
    <i r="2">
      <x v="2"/>
    </i>
    <i r="3">
      <x v="2"/>
    </i>
    <i r="4">
      <x v="3"/>
    </i>
    <i r="5">
      <x v="3"/>
    </i>
    <i r="1">
      <x v="2"/>
    </i>
    <i r="2">
      <x v="3"/>
    </i>
    <i r="3">
      <x v="3"/>
    </i>
    <i r="4">
      <x/>
    </i>
    <i r="5">
      <x/>
    </i>
    <i r="1">
      <x v="3"/>
    </i>
    <i r="2">
      <x v="2"/>
    </i>
    <i r="3">
      <x v="2"/>
    </i>
    <i r="4">
      <x/>
    </i>
    <i r="5">
      <x/>
    </i>
    <i>
      <x v="2"/>
    </i>
    <i r="1">
      <x v="1"/>
    </i>
    <i r="2">
      <x v="3"/>
    </i>
    <i r="3">
      <x v="3"/>
    </i>
    <i r="4">
      <x/>
    </i>
    <i r="5">
      <x/>
    </i>
    <i r="1">
      <x v="3"/>
    </i>
    <i r="2">
      <x v="1"/>
    </i>
    <i r="3">
      <x v="1"/>
    </i>
    <i r="4">
      <x/>
    </i>
    <i r="5">
      <x/>
    </i>
    <i>
      <x v="3"/>
    </i>
    <i r="1">
      <x/>
    </i>
    <i r="2">
      <x v="2"/>
    </i>
    <i r="3">
      <x v="2"/>
    </i>
    <i r="4">
      <x v="1"/>
    </i>
    <i r="5">
      <x v="1"/>
    </i>
    <i r="1">
      <x v="2"/>
    </i>
    <i r="2">
      <x v="1"/>
    </i>
    <i r="3">
      <x v="1"/>
    </i>
    <i r="4">
      <x/>
    </i>
    <i r="5">
      <x/>
    </i>
    <i t="grand">
      <x/>
    </i>
  </rowItems>
  <colItems count="1">
    <i/>
  </colItems>
  <pageFields count="1">
    <pageField fld="0" item="1" hier="-1"/>
  </page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9BC87-1A28-4332-BFC0-6DB8D277CD8A}" name="COMPETITOR SHAPE"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U5:W10" firstHeaderRow="1" firstDataRow="1" firstDataCol="2"/>
  <pivotFields count="22">
    <pivotField compact="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howAll="0" defaultSubtotal="0"/>
    <pivotField compact="0" subtotalTop="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name="Target" axis="axisRow" dataField="1" compact="0" showAll="0" defaultSubtotal="0">
      <items count="3">
        <item x="0"/>
        <item x="1"/>
        <item m="1" x="2"/>
      </items>
    </pivotField>
    <pivotField compact="0" showAll="0" defaultSubtotal="0"/>
    <pivotField name="Competitor" axis="axisRow" compact="0" showAll="0" defaultSubtotal="0">
      <items count="3">
        <item x="1"/>
        <item x="0"/>
        <item m="1" x="2"/>
      </items>
    </pivotField>
    <pivotField compact="0" showAll="0" defaultSubtotal="0"/>
    <pivotField compact="0" showAll="0" defaultSubtotal="0"/>
    <pivotField compact="0" showAll="0" defaultSubtotal="0"/>
    <pivotField compact="0" showAll="0" defaultSubtotal="0"/>
  </pivotFields>
  <rowFields count="2">
    <field x="15"/>
    <field x="17"/>
  </rowFields>
  <rowItems count="5">
    <i>
      <x/>
    </i>
    <i r="1">
      <x v="1"/>
    </i>
    <i>
      <x v="1"/>
    </i>
    <i r="1">
      <x/>
    </i>
    <i t="grand">
      <x/>
    </i>
  </rowItems>
  <colItems count="1">
    <i/>
  </colItems>
  <dataFields count="1">
    <dataField name="Trials" fld="15" subtotal="count" baseField="0" baseItem="0"/>
  </dataFields>
  <formats count="27">
    <format dxfId="3380">
      <pivotArea type="all" dataOnly="0" outline="0" fieldPosition="0"/>
    </format>
    <format dxfId="3379">
      <pivotArea outline="0" collapsedLevelsAreSubtotals="1" fieldPosition="0"/>
    </format>
    <format dxfId="3378">
      <pivotArea field="15" type="button" dataOnly="0" labelOnly="1" outline="0" axis="axisRow" fieldPosition="0"/>
    </format>
    <format dxfId="3377">
      <pivotArea field="17" type="button" dataOnly="0" labelOnly="1" outline="0" axis="axisRow" fieldPosition="1"/>
    </format>
    <format dxfId="3376">
      <pivotArea dataOnly="0" labelOnly="1" outline="0" fieldPosition="0">
        <references count="1">
          <reference field="15" count="0"/>
        </references>
      </pivotArea>
    </format>
    <format dxfId="3375">
      <pivotArea dataOnly="0" labelOnly="1" grandRow="1" outline="0" fieldPosition="0"/>
    </format>
    <format dxfId="3374">
      <pivotArea dataOnly="0" labelOnly="1" outline="0" fieldPosition="0">
        <references count="2">
          <reference field="15" count="1" selected="0">
            <x v="0"/>
          </reference>
          <reference field="17" count="1">
            <x v="1"/>
          </reference>
        </references>
      </pivotArea>
    </format>
    <format dxfId="3373">
      <pivotArea dataOnly="0" labelOnly="1" outline="0" fieldPosition="0">
        <references count="2">
          <reference field="15" count="1" selected="0">
            <x v="1"/>
          </reference>
          <reference field="17" count="1">
            <x v="0"/>
          </reference>
        </references>
      </pivotArea>
    </format>
    <format dxfId="3372">
      <pivotArea dataOnly="0" labelOnly="1" outline="0" axis="axisValues" fieldPosition="0"/>
    </format>
    <format dxfId="3371">
      <pivotArea type="all" dataOnly="0" outline="0" fieldPosition="0"/>
    </format>
    <format dxfId="3370">
      <pivotArea outline="0" collapsedLevelsAreSubtotals="1" fieldPosition="0"/>
    </format>
    <format dxfId="3369">
      <pivotArea field="15" type="button" dataOnly="0" labelOnly="1" outline="0" axis="axisRow" fieldPosition="0"/>
    </format>
    <format dxfId="3368">
      <pivotArea field="17" type="button" dataOnly="0" labelOnly="1" outline="0" axis="axisRow" fieldPosition="1"/>
    </format>
    <format dxfId="3367">
      <pivotArea dataOnly="0" labelOnly="1" outline="0" fieldPosition="0">
        <references count="1">
          <reference field="15" count="0"/>
        </references>
      </pivotArea>
    </format>
    <format dxfId="3366">
      <pivotArea dataOnly="0" labelOnly="1" grandRow="1" outline="0" fieldPosition="0"/>
    </format>
    <format dxfId="3365">
      <pivotArea dataOnly="0" labelOnly="1" outline="0" fieldPosition="0">
        <references count="2">
          <reference field="15" count="1" selected="0">
            <x v="0"/>
          </reference>
          <reference field="17" count="1">
            <x v="1"/>
          </reference>
        </references>
      </pivotArea>
    </format>
    <format dxfId="3364">
      <pivotArea dataOnly="0" labelOnly="1" outline="0" fieldPosition="0">
        <references count="2">
          <reference field="15" count="1" selected="0">
            <x v="1"/>
          </reference>
          <reference field="17" count="1">
            <x v="0"/>
          </reference>
        </references>
      </pivotArea>
    </format>
    <format dxfId="3363">
      <pivotArea dataOnly="0" labelOnly="1" outline="0" axis="axisValues" fieldPosition="0"/>
    </format>
    <format dxfId="3362">
      <pivotArea type="all" dataOnly="0" outline="0" fieldPosition="0"/>
    </format>
    <format dxfId="3361">
      <pivotArea outline="0" collapsedLevelsAreSubtotals="1" fieldPosition="0"/>
    </format>
    <format dxfId="3360">
      <pivotArea field="15" type="button" dataOnly="0" labelOnly="1" outline="0" axis="axisRow" fieldPosition="0"/>
    </format>
    <format dxfId="3359">
      <pivotArea field="17" type="button" dataOnly="0" labelOnly="1" outline="0" axis="axisRow" fieldPosition="1"/>
    </format>
    <format dxfId="3358">
      <pivotArea dataOnly="0" labelOnly="1" outline="0" fieldPosition="0">
        <references count="1">
          <reference field="15" count="0"/>
        </references>
      </pivotArea>
    </format>
    <format dxfId="3357">
      <pivotArea dataOnly="0" labelOnly="1" grandRow="1" outline="0" fieldPosition="0"/>
    </format>
    <format dxfId="3356">
      <pivotArea dataOnly="0" labelOnly="1" outline="0" fieldPosition="0">
        <references count="2">
          <reference field="15" count="1" selected="0">
            <x v="0"/>
          </reference>
          <reference field="17" count="1">
            <x v="1"/>
          </reference>
        </references>
      </pivotArea>
    </format>
    <format dxfId="3355">
      <pivotArea dataOnly="0" labelOnly="1" outline="0" fieldPosition="0">
        <references count="2">
          <reference field="15" count="1" selected="0">
            <x v="1"/>
          </reference>
          <reference field="17" count="1">
            <x v="0"/>
          </reference>
        </references>
      </pivotArea>
    </format>
    <format dxfId="3354">
      <pivotArea dataOnly="0" labelOnly="1" outline="0" axis="axisValues"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7576CF-7C49-4A75-98B8-5F0C32C44252}" name="TARGET COLOR &amp; SHAPE" cacheId="3"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 colHeaderCaption="Shape">
  <location ref="P6:S38" firstHeaderRow="1" firstDataRow="2" firstDataCol="1" rowPageCount="1" colPageCount="1"/>
  <pivotFields count="22">
    <pivotField axis="axisPage" multipleItemSelectionAllowed="1" showAll="0">
      <items count="7">
        <item m="1" x="4"/>
        <item h="1" x="1"/>
        <item x="2"/>
        <item m="1" x="5"/>
        <item x="0"/>
        <item x="3"/>
        <item t="default"/>
      </items>
    </pivotField>
    <pivotField showAll="0"/>
    <pivotField showAll="0"/>
    <pivotField axis="axisRow" dataField="1" showAll="0">
      <items count="11">
        <item m="1" x="9"/>
        <item x="0"/>
        <item x="1"/>
        <item m="1" x="8"/>
        <item x="2"/>
        <item x="3"/>
        <item m="1" x="7"/>
        <item x="4"/>
        <item x="5"/>
        <item m="1" x="6"/>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3"/>
        <item x="2"/>
        <item x="0"/>
        <item x="1"/>
        <item m="1" x="4"/>
        <item t="default"/>
      </items>
    </pivotField>
    <pivotField axis="axisCol" showAll="0">
      <items count="4">
        <item x="0"/>
        <item x="1"/>
        <item m="1" x="2"/>
        <item t="default"/>
      </items>
    </pivotField>
    <pivotField showAll="0"/>
    <pivotField showAll="0"/>
    <pivotField showAll="0"/>
    <pivotField showAll="0"/>
    <pivotField showAll="0"/>
    <pivotField showAll="0"/>
  </pivotFields>
  <rowFields count="2">
    <field x="3"/>
    <field x="14"/>
  </rowFields>
  <rowItems count="31">
    <i>
      <x v="1"/>
    </i>
    <i r="1">
      <x/>
    </i>
    <i r="1">
      <x v="1"/>
    </i>
    <i r="1">
      <x v="2"/>
    </i>
    <i r="1">
      <x v="3"/>
    </i>
    <i>
      <x v="2"/>
    </i>
    <i r="1">
      <x/>
    </i>
    <i r="1">
      <x v="1"/>
    </i>
    <i r="1">
      <x v="2"/>
    </i>
    <i r="1">
      <x v="3"/>
    </i>
    <i>
      <x v="4"/>
    </i>
    <i r="1">
      <x/>
    </i>
    <i r="1">
      <x v="1"/>
    </i>
    <i r="1">
      <x v="2"/>
    </i>
    <i r="1">
      <x v="3"/>
    </i>
    <i>
      <x v="5"/>
    </i>
    <i r="1">
      <x/>
    </i>
    <i r="1">
      <x v="1"/>
    </i>
    <i r="1">
      <x v="2"/>
    </i>
    <i r="1">
      <x v="3"/>
    </i>
    <i>
      <x v="7"/>
    </i>
    <i r="1">
      <x/>
    </i>
    <i r="1">
      <x v="1"/>
    </i>
    <i r="1">
      <x v="2"/>
    </i>
    <i r="1">
      <x v="3"/>
    </i>
    <i>
      <x v="8"/>
    </i>
    <i r="1">
      <x/>
    </i>
    <i r="1">
      <x v="1"/>
    </i>
    <i r="1">
      <x v="2"/>
    </i>
    <i r="1">
      <x v="3"/>
    </i>
    <i t="grand">
      <x/>
    </i>
  </rowItems>
  <colFields count="1">
    <field x="15"/>
  </colFields>
  <colItems count="3">
    <i>
      <x/>
    </i>
    <i>
      <x v="1"/>
    </i>
    <i t="grand">
      <x/>
    </i>
  </colItems>
  <pageFields count="1">
    <pageField fld="0" hier="-1"/>
  </pageFields>
  <dataFields count="1">
    <dataField name="Trials" fld="3" subtotal="count" baseField="0" baseItem="0"/>
  </dataFields>
  <formats count="24">
    <format dxfId="3404">
      <pivotArea type="all" dataOnly="0" outline="0" fieldPosition="0"/>
    </format>
    <format dxfId="3403">
      <pivotArea outline="0" collapsedLevelsAreSubtotals="1" fieldPosition="0"/>
    </format>
    <format dxfId="3402">
      <pivotArea type="origin" dataOnly="0" labelOnly="1" outline="0" fieldPosition="0"/>
    </format>
    <format dxfId="3401">
      <pivotArea field="15" type="button" dataOnly="0" labelOnly="1" outline="0" axis="axisCol" fieldPosition="0"/>
    </format>
    <format dxfId="3400">
      <pivotArea type="topRight" dataOnly="0" labelOnly="1" outline="0" fieldPosition="0"/>
    </format>
    <format dxfId="3399">
      <pivotArea dataOnly="0" labelOnly="1" grandRow="1" outline="0" fieldPosition="0"/>
    </format>
    <format dxfId="3398">
      <pivotArea dataOnly="0" labelOnly="1" fieldPosition="0">
        <references count="1">
          <reference field="15" count="0"/>
        </references>
      </pivotArea>
    </format>
    <format dxfId="3397">
      <pivotArea dataOnly="0" labelOnly="1" grandCol="1" outline="0" fieldPosition="0"/>
    </format>
    <format dxfId="3396">
      <pivotArea type="all" dataOnly="0" outline="0" fieldPosition="0"/>
    </format>
    <format dxfId="3395">
      <pivotArea outline="0" collapsedLevelsAreSubtotals="1" fieldPosition="0"/>
    </format>
    <format dxfId="3394">
      <pivotArea type="origin" dataOnly="0" labelOnly="1" outline="0" fieldPosition="0"/>
    </format>
    <format dxfId="3393">
      <pivotArea field="15" type="button" dataOnly="0" labelOnly="1" outline="0" axis="axisCol" fieldPosition="0"/>
    </format>
    <format dxfId="3392">
      <pivotArea type="topRight" dataOnly="0" labelOnly="1" outline="0" fieldPosition="0"/>
    </format>
    <format dxfId="3391">
      <pivotArea dataOnly="0" labelOnly="1" grandRow="1" outline="0" fieldPosition="0"/>
    </format>
    <format dxfId="3390">
      <pivotArea dataOnly="0" labelOnly="1" fieldPosition="0">
        <references count="1">
          <reference field="15" count="0"/>
        </references>
      </pivotArea>
    </format>
    <format dxfId="3389">
      <pivotArea dataOnly="0" labelOnly="1" grandCol="1" outline="0" fieldPosition="0"/>
    </format>
    <format dxfId="3388">
      <pivotArea type="all" dataOnly="0" outline="0" fieldPosition="0"/>
    </format>
    <format dxfId="3387">
      <pivotArea outline="0" collapsedLevelsAreSubtotals="1" fieldPosition="0"/>
    </format>
    <format dxfId="3386">
      <pivotArea type="origin" dataOnly="0" labelOnly="1" outline="0" fieldPosition="0"/>
    </format>
    <format dxfId="3385">
      <pivotArea field="15" type="button" dataOnly="0" labelOnly="1" outline="0" axis="axisCol" fieldPosition="0"/>
    </format>
    <format dxfId="3384">
      <pivotArea type="topRight" dataOnly="0" labelOnly="1" outline="0" fieldPosition="0"/>
    </format>
    <format dxfId="3383">
      <pivotArea dataOnly="0" labelOnly="1" grandRow="1" outline="0" fieldPosition="0"/>
    </format>
    <format dxfId="3382">
      <pivotArea dataOnly="0" labelOnly="1" fieldPosition="0">
        <references count="1">
          <reference field="15" count="0"/>
        </references>
      </pivotArea>
    </format>
    <format dxfId="3381">
      <pivotArea dataOnly="0" labelOnly="1" grandCol="1" outline="0"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355DF1-E25B-4FA3-9B38-364C3F877E70}" name="TARGET &amp; COMPETITOR PAIRS" cacheId="3" applyNumberFormats="0" applyBorderFormats="0" applyFontFormats="0" applyPatternFormats="0" applyAlignmentFormats="0" applyWidthHeightFormats="1" dataCaption="Values" grandTotalCaption="Total" updatedVersion="8" minRefreshableVersion="3" useAutoFormatting="1" itemPrintTitles="1" createdVersion="8" indent="0" compact="0" outline="1" outlineData="1" compactData="0" multipleFieldFilters="0" rowHeaderCaption="Target Character">
  <location ref="G4:K36" firstHeaderRow="1" firstDataRow="2" firstDataCol="2"/>
  <pivotFields count="22">
    <pivotField name="Trial Type" compact="0" multipleItemSelectionAllowed="1" showAll="0"/>
    <pivotField name="Groups" axis="axisCol" compact="0" showAll="0">
      <items count="3">
        <item x="0"/>
        <item n="Filler/Practice" x="1"/>
        <item t="default"/>
      </items>
    </pivotField>
    <pivotField compact="0" showAll="0"/>
    <pivotField name="Target" axis="axisRow" dataField="1" compact="0" showAll="0">
      <items count="11">
        <item m="1" x="9"/>
        <item x="0"/>
        <item x="1"/>
        <item m="1" x="8"/>
        <item x="2"/>
        <item x="3"/>
        <item m="1" x="7"/>
        <item x="4"/>
        <item x="5"/>
        <item m="1" x="6"/>
        <item t="default"/>
      </items>
    </pivotField>
    <pivotField name="Competitor" axis="axisRow" compact="0" showAll="0">
      <items count="11">
        <item m="1" x="9"/>
        <item x="4"/>
        <item x="5"/>
        <item m="1" x="8"/>
        <item x="0"/>
        <item x="1"/>
        <item m="1" x="7"/>
        <item x="2"/>
        <item x="3"/>
        <item m="1"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2">
    <field x="3"/>
    <field x="4"/>
  </rowFields>
  <rowItems count="31">
    <i>
      <x v="1"/>
    </i>
    <i r="1">
      <x v="4"/>
    </i>
    <i r="1">
      <x v="5"/>
    </i>
    <i r="1">
      <x v="7"/>
    </i>
    <i r="1">
      <x v="8"/>
    </i>
    <i>
      <x v="2"/>
    </i>
    <i r="1">
      <x v="4"/>
    </i>
    <i r="1">
      <x v="5"/>
    </i>
    <i r="1">
      <x v="7"/>
    </i>
    <i r="1">
      <x v="8"/>
    </i>
    <i>
      <x v="4"/>
    </i>
    <i r="1">
      <x v="1"/>
    </i>
    <i r="1">
      <x v="2"/>
    </i>
    <i r="1">
      <x v="7"/>
    </i>
    <i r="1">
      <x v="8"/>
    </i>
    <i>
      <x v="5"/>
    </i>
    <i r="1">
      <x v="1"/>
    </i>
    <i r="1">
      <x v="2"/>
    </i>
    <i r="1">
      <x v="7"/>
    </i>
    <i r="1">
      <x v="8"/>
    </i>
    <i>
      <x v="7"/>
    </i>
    <i r="1">
      <x v="1"/>
    </i>
    <i r="1">
      <x v="2"/>
    </i>
    <i r="1">
      <x v="4"/>
    </i>
    <i r="1">
      <x v="5"/>
    </i>
    <i>
      <x v="8"/>
    </i>
    <i r="1">
      <x v="1"/>
    </i>
    <i r="1">
      <x v="2"/>
    </i>
    <i r="1">
      <x v="4"/>
    </i>
    <i r="1">
      <x v="5"/>
    </i>
    <i t="grand">
      <x/>
    </i>
  </rowItems>
  <colFields count="1">
    <field x="1"/>
  </colFields>
  <colItems count="3">
    <i>
      <x/>
    </i>
    <i>
      <x v="1"/>
    </i>
    <i t="grand">
      <x/>
    </i>
  </colItems>
  <dataFields count="1">
    <dataField name="Char Pairs" fld="3" subtotal="count" baseField="0" baseItem="0"/>
  </dataFields>
  <formats count="15">
    <format dxfId="3419">
      <pivotArea type="all" dataOnly="0" outline="0" fieldPosition="0"/>
    </format>
    <format dxfId="3418">
      <pivotArea outline="0" collapsedLevelsAreSubtotals="1" fieldPosition="0"/>
    </format>
    <format dxfId="3417">
      <pivotArea dataOnly="0" labelOnly="1" grandRow="1" outline="0" fieldPosition="0"/>
    </format>
    <format dxfId="3416">
      <pivotArea dataOnly="0" labelOnly="1" outline="0" axis="axisValues" fieldPosition="0"/>
    </format>
    <format dxfId="3415">
      <pivotArea type="all" dataOnly="0" outline="0" fieldPosition="0"/>
    </format>
    <format dxfId="3414">
      <pivotArea outline="0" collapsedLevelsAreSubtotals="1" fieldPosition="0"/>
    </format>
    <format dxfId="3413">
      <pivotArea dataOnly="0" labelOnly="1" grandRow="1" outline="0" fieldPosition="0"/>
    </format>
    <format dxfId="3412">
      <pivotArea dataOnly="0" labelOnly="1" outline="0" axis="axisValues" fieldPosition="0"/>
    </format>
    <format dxfId="3411">
      <pivotArea type="all" dataOnly="0" outline="0" fieldPosition="0"/>
    </format>
    <format dxfId="3410">
      <pivotArea outline="0" collapsedLevelsAreSubtotals="1" fieldPosition="0"/>
    </format>
    <format dxfId="3409">
      <pivotArea dataOnly="0" labelOnly="1" grandRow="1" outline="0" fieldPosition="0"/>
    </format>
    <format dxfId="3408">
      <pivotArea dataOnly="0" labelOnly="1" outline="0" axis="axisValues" fieldPosition="0"/>
    </format>
    <format dxfId="3407">
      <pivotArea dataOnly="0" labelOnly="1" grandCol="1" outline="0" fieldPosition="0"/>
    </format>
    <format dxfId="3406">
      <pivotArea dataOnly="0" labelOnly="1" outline="0" fieldPosition="0">
        <references count="1">
          <reference field="1" count="1">
            <x v="1"/>
          </reference>
        </references>
      </pivotArea>
    </format>
    <format dxfId="3405">
      <pivotArea dataOnly="0" labelOnly="1"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8523B1-FC90-4C72-86FD-F6A12CB95E5F}"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mage Group">
  <location ref="M4:N13" firstHeaderRow="1" firstDataRow="1" firstDataCol="1"/>
  <pivotFields count="56">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items count="61">
        <item x="6"/>
        <item x="8"/>
        <item x="26"/>
        <item x="27"/>
        <item x="7"/>
        <item x="16"/>
        <item x="17"/>
        <item x="48"/>
        <item x="49"/>
        <item x="15"/>
        <item x="1"/>
        <item x="2"/>
        <item x="24"/>
        <item x="25"/>
        <item x="0"/>
        <item x="3"/>
        <item x="5"/>
        <item x="28"/>
        <item x="29"/>
        <item x="4"/>
        <item x="12"/>
        <item x="14"/>
        <item x="44"/>
        <item x="45"/>
        <item x="13"/>
        <item x="9"/>
        <item x="11"/>
        <item x="30"/>
        <item x="31"/>
        <item x="10"/>
        <item x="19"/>
        <item x="20"/>
        <item x="46"/>
        <item x="47"/>
        <item x="18"/>
        <item x="33"/>
        <item x="34"/>
        <item x="52"/>
        <item x="53"/>
        <item x="32"/>
        <item x="35"/>
        <item x="36"/>
        <item x="56"/>
        <item x="57"/>
        <item x="37"/>
        <item x="21"/>
        <item x="23"/>
        <item x="50"/>
        <item x="51"/>
        <item x="22"/>
        <item x="39"/>
        <item x="40"/>
        <item x="54"/>
        <item x="55"/>
        <item x="38"/>
        <item x="42"/>
        <item x="43"/>
        <item x="58"/>
        <item x="59"/>
        <item x="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2"/>
    <field x="13"/>
  </rowFields>
  <rowItems count="9">
    <i>
      <x/>
    </i>
    <i r="1">
      <x/>
    </i>
    <i>
      <x v="1"/>
    </i>
    <i r="1">
      <x/>
    </i>
    <i r="1">
      <x v="1"/>
    </i>
    <i>
      <x v="2"/>
    </i>
    <i r="1">
      <x/>
    </i>
    <i r="1">
      <x v="1"/>
    </i>
    <i t="grand">
      <x/>
    </i>
  </rowItems>
  <colItems count="1">
    <i/>
  </colItems>
  <dataFields count="1">
    <dataField name="Count" fld="12"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3BDE6DE-B3D1-48B3-9790-3734E3E6116C}" name="PivotTable2" cacheId="4"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F9:AJ52" firstHeaderRow="1" firstDataRow="1" firstDataCol="5" rowPageCount="1" colPageCount="1"/>
  <pivotFields count="27">
    <pivotField name="Colors" axis="axisPage" compact="0" multipleItemSelectionAllowed="1" showAll="0" defaultSubtotal="0">
      <items count="4">
        <item x="0"/>
        <item h="1" x="1"/>
        <item x="2"/>
        <item x="3"/>
      </items>
    </pivotField>
    <pivotField compact="0" showAll="0" defaultSubtotal="0"/>
    <pivotField compact="0" showAll="0" defaultSubtotal="0"/>
    <pivotField compact="0" showAll="0" defaultSubtotal="0"/>
    <pivotField compact="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name="Target/Comp" axis="axisRow" compact="0" showAll="0" defaultSubtotal="0">
      <items count="4">
        <item x="3"/>
        <item x="2"/>
        <item x="0"/>
        <item x="1"/>
      </items>
    </pivotField>
    <pivotField compact="0" showAll="0" defaultSubtotal="0"/>
    <pivotField compact="0" showAll="0" defaultSubtotal="0"/>
    <pivotField compact="0" showAll="0" defaultSubtotal="0"/>
    <pivotField name="D1" axis="axisRow" compact="0" showAll="0" defaultSubtotal="0">
      <items count="4">
        <item x="2"/>
        <item x="3"/>
        <item x="1"/>
        <item x="0"/>
      </items>
    </pivotField>
    <pivotField compact="0" showAll="0" defaultSubtotal="0"/>
    <pivotField name="D2" axis="axisRow" compact="0" showAll="0" defaultSubtotal="0">
      <items count="4">
        <item x="2"/>
        <item x="3"/>
        <item x="1"/>
        <item x="0"/>
      </items>
    </pivotField>
    <pivotField compact="0" showAll="0" defaultSubtotal="0"/>
    <pivotField name="D3" axis="axisRow" compact="0" showAll="0" defaultSubtotal="0">
      <items count="4">
        <item x="1"/>
        <item x="0"/>
        <item x="2"/>
        <item x="3"/>
      </items>
    </pivotField>
    <pivotField compact="0" showAll="0" defaultSubtotal="0"/>
    <pivotField name="D4" axis="axisRow" compact="0" showAll="0" defaultSubtotal="0">
      <items count="4">
        <item x="1"/>
        <item x="0"/>
        <item x="2"/>
        <item x="3"/>
      </items>
    </pivotField>
    <pivotField compact="0" showAll="0" defaultSubtotal="0"/>
  </pivotFields>
  <rowFields count="5">
    <field x="15"/>
    <field x="19"/>
    <field x="21"/>
    <field x="23"/>
    <field x="25"/>
  </rowFields>
  <rowItems count="43">
    <i>
      <x/>
    </i>
    <i r="1">
      <x v="1"/>
    </i>
    <i r="2">
      <x v="1"/>
    </i>
    <i r="3">
      <x v="3"/>
    </i>
    <i r="4">
      <x v="3"/>
    </i>
    <i r="1">
      <x v="2"/>
    </i>
    <i r="2">
      <x v="2"/>
    </i>
    <i r="3">
      <x v="3"/>
    </i>
    <i r="4">
      <x v="3"/>
    </i>
    <i r="1">
      <x v="3"/>
    </i>
    <i r="2">
      <x v="3"/>
    </i>
    <i r="3">
      <x v="1"/>
    </i>
    <i r="4">
      <x v="1"/>
    </i>
    <i>
      <x v="1"/>
    </i>
    <i r="1">
      <x/>
    </i>
    <i r="2">
      <x/>
    </i>
    <i r="3">
      <x v="2"/>
    </i>
    <i r="4">
      <x v="2"/>
    </i>
    <i r="3">
      <x v="3"/>
    </i>
    <i r="4">
      <x v="3"/>
    </i>
    <i>
      <x v="2"/>
    </i>
    <i r="1">
      <x v="1"/>
    </i>
    <i r="2">
      <x v="1"/>
    </i>
    <i r="3">
      <x/>
    </i>
    <i r="4">
      <x/>
    </i>
    <i r="1">
      <x v="3"/>
    </i>
    <i r="2">
      <x v="3"/>
    </i>
    <i r="3">
      <x/>
    </i>
    <i r="4">
      <x/>
    </i>
    <i r="3">
      <x v="1"/>
    </i>
    <i r="4">
      <x v="1"/>
    </i>
    <i>
      <x v="3"/>
    </i>
    <i r="1">
      <x v="1"/>
    </i>
    <i r="2">
      <x v="1"/>
    </i>
    <i r="3">
      <x/>
    </i>
    <i r="4">
      <x/>
    </i>
    <i r="1">
      <x v="2"/>
    </i>
    <i r="2">
      <x v="2"/>
    </i>
    <i r="3">
      <x/>
    </i>
    <i r="4">
      <x/>
    </i>
    <i r="3">
      <x v="1"/>
    </i>
    <i r="4">
      <x v="1"/>
    </i>
    <i t="grand">
      <x/>
    </i>
  </rowItems>
  <colItems count="1">
    <i/>
  </colItems>
  <pageFields count="1">
    <pageField fld="0" hier="-1"/>
  </page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28CF78-33A9-490A-BFE9-3DF7C691FA20}" name="PivotTable11" cacheId="2" applyNumberFormats="0" applyBorderFormats="0" applyFontFormats="0" applyPatternFormats="0" applyAlignmentFormats="0" applyWidthHeightFormats="1" dataCaption="Values" grandTotalCaption="Total" updatedVersion="8" minRefreshableVersion="3" useAutoFormatting="1" colGrandTotals="0" itemPrintTitles="1" createdVersion="8" indent="0" outline="1" outlineData="1" multipleFieldFilters="0" rowHeaderCaption="" colHeaderCaption="">
  <location ref="K5:Q67" firstHeaderRow="1" firstDataRow="2" firstDataCol="1"/>
  <pivotFields count="45">
    <pivotField axis="axisCol" showAll="0" defaultSubtotal="0">
      <items count="6">
        <item x="0"/>
        <item x="1"/>
        <item x="2"/>
        <item x="3"/>
        <item x="4"/>
        <item x="5"/>
      </items>
    </pivotField>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howAll="0" defaultSubtotal="0"/>
    <pivotField showAll="0" defaultSubtotal="0"/>
    <pivotField showAll="0" defaultSubtotal="0"/>
    <pivotField subtotalTop="0" showAll="0" defaultSubtotal="0"/>
    <pivotField axis="axisRow" dataField="1" showAll="0" defaultSubtotal="0">
      <items count="61">
        <item x="6"/>
        <item x="8"/>
        <item x="26"/>
        <item x="27"/>
        <item x="7"/>
        <item x="16"/>
        <item x="17"/>
        <item x="48"/>
        <item x="49"/>
        <item x="15"/>
        <item x="1"/>
        <item x="2"/>
        <item x="24"/>
        <item x="25"/>
        <item x="0"/>
        <item x="3"/>
        <item x="5"/>
        <item x="28"/>
        <item x="29"/>
        <item x="4"/>
        <item x="12"/>
        <item x="14"/>
        <item x="44"/>
        <item x="45"/>
        <item x="13"/>
        <item x="9"/>
        <item x="11"/>
        <item x="30"/>
        <item x="31"/>
        <item x="10"/>
        <item x="19"/>
        <item x="20"/>
        <item x="46"/>
        <item x="47"/>
        <item x="18"/>
        <item x="33"/>
        <item x="34"/>
        <item x="52"/>
        <item x="53"/>
        <item x="32"/>
        <item x="35"/>
        <item x="36"/>
        <item x="56"/>
        <item x="57"/>
        <item m="1" x="60"/>
        <item x="21"/>
        <item x="23"/>
        <item x="50"/>
        <item x="51"/>
        <item x="39"/>
        <item x="40"/>
        <item x="54"/>
        <item x="55"/>
        <item x="42"/>
        <item x="43"/>
        <item x="58"/>
        <item x="59"/>
        <item x="37"/>
        <item x="22"/>
        <item x="38"/>
        <item x="41"/>
      </items>
    </pivotField>
    <pivotField showAll="0" defaultSubtotal="0">
      <items count="30">
        <item x="28"/>
        <item x="0"/>
        <item x="1"/>
        <item x="25"/>
        <item x="2"/>
        <item x="3"/>
        <item x="8"/>
        <item x="9"/>
        <item x="24"/>
        <item x="10"/>
        <item x="11"/>
        <item x="26"/>
        <item x="4"/>
        <item x="5"/>
        <item x="6"/>
        <item x="7"/>
        <item x="12"/>
        <item x="13"/>
        <item x="14"/>
        <item x="15"/>
        <item x="16"/>
        <item x="17"/>
        <item x="18"/>
        <item x="19"/>
        <item x="20"/>
        <item x="21"/>
        <item x="22"/>
        <item x="23"/>
        <item x="27"/>
        <item x="29"/>
      </items>
    </pivotField>
    <pivotField subtotalTop="0"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22">
        <item m="1" x="315"/>
        <item m="1" x="163"/>
        <item m="1" x="296"/>
        <item m="1" x="401"/>
        <item m="1" x="323"/>
        <item m="1" x="173"/>
        <item m="1" x="303"/>
        <item m="1" x="415"/>
        <item m="1" x="333"/>
        <item m="1" x="180"/>
        <item m="1" x="308"/>
        <item m="1" x="153"/>
        <item m="1" x="342"/>
        <item m="1" x="186"/>
        <item m="1" x="316"/>
        <item m="1" x="164"/>
        <item m="1" x="347"/>
        <item m="1" x="193"/>
        <item m="1" x="324"/>
        <item m="1" x="174"/>
        <item m="1" x="329"/>
        <item m="1" x="309"/>
        <item m="1" x="154"/>
        <item m="1" x="395"/>
        <item m="1" x="338"/>
        <item m="1" x="317"/>
        <item m="1" x="165"/>
        <item m="1" x="408"/>
        <item m="1" x="346"/>
        <item m="1" x="325"/>
        <item m="1" x="175"/>
        <item m="1" x="420"/>
        <item m="1" x="353"/>
        <item m="1" x="334"/>
        <item m="1" x="181"/>
        <item m="1" x="158"/>
        <item m="1" x="409"/>
        <item m="1" x="380"/>
        <item m="1" x="256"/>
        <item m="1" x="228"/>
        <item m="1" x="239"/>
        <item m="1" x="214"/>
        <item m="1" x="251"/>
        <item m="1" x="224"/>
        <item m="1" x="262"/>
        <item m="1" x="235"/>
        <item m="1" x="272"/>
        <item m="1" x="246"/>
        <item m="1" x="282"/>
        <item m="1" x="257"/>
        <item m="1" x="348"/>
        <item m="1" x="178"/>
        <item m="1" x="354"/>
        <item m="1" x="184"/>
        <item m="1" x="357"/>
        <item m="1" x="190"/>
        <item m="1" x="361"/>
        <item m="1" x="197"/>
        <item m="1" x="166"/>
        <item m="1" x="283"/>
        <item m="1" x="229"/>
        <item m="1" x="194"/>
        <item m="1" x="240"/>
        <item m="1" x="201"/>
        <item m="1" x="252"/>
        <item m="1" x="205"/>
        <item m="1" x="263"/>
        <item m="1" x="210"/>
        <item m="1" x="273"/>
        <item m="1" x="220"/>
        <item m="1" x="381"/>
        <item m="1" x="366"/>
        <item m="1" x="390"/>
        <item m="1" x="372"/>
        <item m="1" x="402"/>
        <item m="1" x="377"/>
        <item m="1" x="416"/>
        <item m="1" x="386"/>
        <item m="1" x="215"/>
        <item m="1" x="202"/>
        <item m="1" x="299"/>
        <item m="1" x="382"/>
        <item m="1" x="305"/>
        <item m="1" x="391"/>
        <item m="1" x="311"/>
        <item m="1" x="403"/>
        <item m="1" x="319"/>
        <item m="1" x="417"/>
        <item m="1" x="330"/>
        <item m="1" x="155"/>
        <item m="1" x="247"/>
        <item m="1" x="221"/>
        <item m="1" x="258"/>
        <item m="1" x="230"/>
        <item m="1" x="266"/>
        <item m="1" x="241"/>
        <item m="1" x="275"/>
        <item m="1" x="253"/>
        <item m="1" x="349"/>
        <item m="1" x="331"/>
        <item m="1" x="396"/>
        <item m="1" x="248"/>
        <item m="1" x="410"/>
        <item m="1" x="259"/>
        <item m="1" x="421"/>
        <item m="1" x="267"/>
        <item m="1" x="159"/>
        <item m="1" x="276"/>
        <item m="1" x="169"/>
        <item m="1" x="285"/>
        <item m="1" x="268"/>
        <item m="1" x="216"/>
        <item m="1" x="277"/>
        <item m="1" x="225"/>
        <item m="1" x="286"/>
        <item m="1" x="236"/>
        <item m="1" x="291"/>
        <item m="1" x="249"/>
        <item m="1" x="358"/>
        <item m="1" x="326"/>
        <item m="1" x="392"/>
        <item m="1" x="269"/>
        <item m="1" x="369"/>
        <item m="1" x="237"/>
        <item m="1" x="404"/>
        <item m="1" x="278"/>
        <item m="1" x="374"/>
        <item m="1" x="250"/>
        <item m="1" x="418"/>
        <item m="1" x="287"/>
        <item m="1" x="383"/>
        <item m="1" x="260"/>
        <item m="1" x="156"/>
        <item m="1" x="292"/>
        <item m="1" x="393"/>
        <item m="1" x="270"/>
        <item m="1" x="167"/>
        <item m="1" x="300"/>
        <item m="1" x="405"/>
        <item m="1" x="279"/>
        <item m="1" x="231"/>
        <item m="1" x="207"/>
        <item m="1" x="242"/>
        <item m="1" x="217"/>
        <item m="1" x="254"/>
        <item m="1" x="226"/>
        <item m="1" x="264"/>
        <item m="1" x="238"/>
        <item m="1" x="339"/>
        <item m="1" x="318"/>
        <item m="1" x="327"/>
        <item m="1" x="157"/>
        <item m="1" x="227"/>
        <item m="1" x="400"/>
        <item m="1" x="204"/>
        <item m="1" x="414"/>
        <item m="1" x="295"/>
        <item m="1" x="362"/>
        <item m="1" x="368"/>
        <item m="1" x="363"/>
        <item m="1" x="168"/>
        <item m="1" x="398"/>
        <item m="1" x="196"/>
        <item m="1" x="412"/>
        <item m="1" x="328"/>
        <item m="1" x="199"/>
        <item m="1" x="336"/>
        <item m="1" x="370"/>
        <item m="1" x="162"/>
        <item m="1" x="407"/>
        <item m="1" x="172"/>
        <item m="1" x="376"/>
        <item m="1" x="341"/>
        <item m="1" x="337"/>
        <item m="1" x="245"/>
        <item m="1" x="345"/>
        <item m="1" x="294"/>
        <item m="1" x="379"/>
        <item m="1" x="271"/>
        <item m="1" x="389"/>
        <item m="1" x="274"/>
        <item m="1" x="322"/>
        <item m="1" x="284"/>
        <item m="1" x="223"/>
        <item m="1" x="152"/>
        <item m="1" x="161"/>
        <item m="1" x="219"/>
        <item m="1" x="150"/>
        <item m="1" x="160"/>
        <item m="1" x="188"/>
        <item m="1" x="189"/>
        <item m="1" x="307"/>
        <item m="1" x="373"/>
        <item m="1" x="314"/>
        <item m="1" x="375"/>
        <item m="1" x="406"/>
        <item m="1" x="384"/>
        <item m="1" x="351"/>
        <item m="1" x="385"/>
        <item m="1" x="192"/>
        <item m="1" x="394"/>
        <item m="1" x="185"/>
        <item m="1" x="399"/>
        <item m="1" x="413"/>
        <item m="1" x="288"/>
        <item m="1" x="419"/>
        <item m="1" x="255"/>
        <item m="1" x="356"/>
        <item m="1" x="265"/>
        <item m="1" x="233"/>
        <item m="1" x="360"/>
        <item m="1" x="244"/>
        <item m="1" x="298"/>
        <item m="1" x="177"/>
        <item m="1" x="213"/>
        <item m="1" x="290"/>
        <item m="1" x="200"/>
        <item m="1" x="365"/>
        <item m="1" x="344"/>
        <item m="1" x="281"/>
        <item m="1" x="261"/>
        <item m="1" x="183"/>
        <item m="1" x="367"/>
        <item m="1" x="179"/>
        <item m="1" x="151"/>
        <item x="115"/>
        <item x="116"/>
        <item x="117"/>
        <item x="118"/>
        <item x="127"/>
        <item x="128"/>
        <item x="129"/>
        <item m="1" x="209"/>
        <item m="1" x="171"/>
        <item m="1" x="371"/>
        <item m="1" x="302"/>
        <item x="141"/>
        <item m="1" x="352"/>
        <item m="1" x="234"/>
        <item x="145"/>
        <item x="147"/>
        <item m="1" x="170"/>
        <item x="0"/>
        <item x="1"/>
        <item x="2"/>
        <item x="3"/>
        <item x="4"/>
        <item x="5"/>
        <item x="6"/>
        <item x="7"/>
        <item x="8"/>
        <item x="9"/>
        <item x="10"/>
        <item x="11"/>
        <item x="12"/>
        <item x="13"/>
        <item x="14"/>
        <item x="15"/>
        <item x="16"/>
        <item x="17"/>
        <item x="18"/>
        <item x="19"/>
        <item x="24"/>
        <item x="25"/>
        <item x="26"/>
        <item x="27"/>
        <item x="32"/>
        <item x="33"/>
        <item x="34"/>
        <item x="35"/>
        <item x="36"/>
        <item x="37"/>
        <item x="38"/>
        <item x="39"/>
        <item x="40"/>
        <item x="41"/>
        <item x="42"/>
        <item x="43"/>
        <item x="44"/>
        <item x="45"/>
        <item x="46"/>
        <item x="47"/>
        <item x="48"/>
        <item x="49"/>
        <item m="1" x="293"/>
        <item m="1" x="191"/>
        <item m="1" x="301"/>
        <item m="1" x="218"/>
        <item x="54"/>
        <item x="55"/>
        <item x="56"/>
        <item x="57"/>
        <item m="1" x="388"/>
        <item m="1" x="289"/>
        <item m="1" x="321"/>
        <item m="1" x="297"/>
        <item x="62"/>
        <item x="63"/>
        <item x="64"/>
        <item x="65"/>
        <item x="66"/>
        <item x="67"/>
        <item x="68"/>
        <item x="77"/>
        <item x="78"/>
        <item x="79"/>
        <item x="80"/>
        <item x="81"/>
        <item x="82"/>
        <item x="83"/>
        <item x="84"/>
        <item m="1" x="306"/>
        <item m="1" x="208"/>
        <item m="1" x="312"/>
        <item m="1" x="364"/>
        <item m="1" x="332"/>
        <item m="1" x="310"/>
        <item m="1" x="340"/>
        <item x="92"/>
        <item x="94"/>
        <item m="1" x="198"/>
        <item m="1" x="313"/>
        <item x="97"/>
        <item x="99"/>
        <item x="100"/>
        <item x="101"/>
        <item x="102"/>
        <item x="103"/>
        <item m="1" x="304"/>
        <item x="105"/>
        <item x="106"/>
        <item x="107"/>
        <item x="108"/>
        <item m="1" x="203"/>
        <item x="111"/>
        <item x="112"/>
        <item x="113"/>
        <item x="114"/>
        <item m="1" x="397"/>
        <item m="1" x="187"/>
        <item m="1" x="411"/>
        <item m="1" x="280"/>
        <item m="1" x="320"/>
        <item x="120"/>
        <item x="121"/>
        <item x="122"/>
        <item x="123"/>
        <item m="1" x="176"/>
        <item m="1" x="378"/>
        <item m="1" x="182"/>
        <item m="1" x="211"/>
        <item x="130"/>
        <item x="131"/>
        <item x="137"/>
        <item x="138"/>
        <item m="1" x="195"/>
        <item m="1" x="387"/>
        <item m="1" x="206"/>
        <item m="1" x="335"/>
        <item m="1" x="243"/>
        <item m="1" x="343"/>
        <item m="1" x="350"/>
        <item m="1" x="222"/>
        <item m="1" x="355"/>
        <item m="1" x="212"/>
        <item m="1" x="232"/>
        <item x="146"/>
        <item x="149"/>
        <item m="1" x="359"/>
        <item x="20"/>
        <item x="21"/>
        <item x="22"/>
        <item x="23"/>
        <item x="28"/>
        <item x="29"/>
        <item x="30"/>
        <item x="31"/>
        <item x="50"/>
        <item x="51"/>
        <item x="52"/>
        <item x="53"/>
        <item x="58"/>
        <item x="59"/>
        <item x="60"/>
        <item x="61"/>
        <item x="69"/>
        <item x="70"/>
        <item x="71"/>
        <item x="72"/>
        <item x="73"/>
        <item x="74"/>
        <item x="75"/>
        <item x="76"/>
        <item x="85"/>
        <item x="86"/>
        <item x="87"/>
        <item x="88"/>
        <item x="89"/>
        <item x="90"/>
        <item x="91"/>
        <item x="93"/>
        <item x="95"/>
        <item x="96"/>
        <item x="98"/>
        <item x="104"/>
        <item x="109"/>
        <item x="110"/>
        <item x="119"/>
        <item x="124"/>
        <item x="125"/>
        <item x="126"/>
        <item x="132"/>
        <item x="133"/>
        <item x="134"/>
        <item x="135"/>
        <item x="136"/>
        <item x="139"/>
        <item x="140"/>
        <item x="142"/>
        <item x="143"/>
        <item x="144"/>
        <item x="148"/>
      </items>
    </pivotField>
    <pivotField showAll="0" defaultSubtotal="0"/>
    <pivotField showAll="0" defaultSubtotal="0"/>
    <pivotField showAll="0" defaultSubtotal="0"/>
    <pivotField showAll="0" defaultSubtotal="0"/>
    <pivotField subtotalTop="0" showAll="0" defaultSubtotal="0"/>
    <pivotField showAll="0" defaultSubtotal="0"/>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subtotalTop="0" showAll="0" defaultSubtotal="0">
      <items count="284">
        <item x="2"/>
        <item x="3"/>
        <item x="4"/>
        <item x="5"/>
        <item x="6"/>
        <item x="7"/>
        <item x="8"/>
        <item x="9"/>
        <item x="10"/>
        <item x="11"/>
        <item x="12"/>
        <item x="13"/>
        <item x="1"/>
        <item x="0"/>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s>
    </pivotField>
  </pivotFields>
  <rowFields count="1">
    <field x="12"/>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5"/>
    </i>
    <i>
      <x v="46"/>
    </i>
    <i>
      <x v="47"/>
    </i>
    <i>
      <x v="48"/>
    </i>
    <i>
      <x v="49"/>
    </i>
    <i>
      <x v="50"/>
    </i>
    <i>
      <x v="51"/>
    </i>
    <i>
      <x v="52"/>
    </i>
    <i>
      <x v="53"/>
    </i>
    <i>
      <x v="54"/>
    </i>
    <i>
      <x v="55"/>
    </i>
    <i>
      <x v="56"/>
    </i>
    <i>
      <x v="57"/>
    </i>
    <i>
      <x v="58"/>
    </i>
    <i>
      <x v="59"/>
    </i>
    <i>
      <x v="60"/>
    </i>
    <i t="grand">
      <x/>
    </i>
  </rowItems>
  <colFields count="1">
    <field x="0"/>
  </colFields>
  <colItems count="6">
    <i>
      <x/>
    </i>
    <i>
      <x v="1"/>
    </i>
    <i>
      <x v="2"/>
    </i>
    <i>
      <x v="3"/>
    </i>
    <i>
      <x v="4"/>
    </i>
    <i>
      <x v="5"/>
    </i>
  </colItems>
  <dataFields count="1">
    <dataField name="Lists" fld="12" subtotal="count" baseField="0" baseItem="0"/>
  </dataFields>
  <formats count="2">
    <format dxfId="3279">
      <pivotArea dataOnly="0" labelOnly="1" fieldPosition="0">
        <references count="1">
          <reference field="0" count="0"/>
        </references>
      </pivotArea>
    </format>
    <format dxfId="3278">
      <pivotArea dataOnly="0" labelOnly="1" fieldPosition="0">
        <references count="1">
          <reference field="0"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12378F9-81DC-49A4-AF43-3D3BA075A809}" name="PivotTable7" cacheId="2"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 colHeaderCaption="">
  <location ref="S7:V69" firstHeaderRow="1" firstDataRow="2" firstDataCol="1" rowPageCount="1" colPageCount="1"/>
  <pivotFields count="45">
    <pivotField showAll="0"/>
    <pivotField axis="axisPage"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axis="axisRow" dataField="1" showAll="0" sortType="ascending">
      <items count="62">
        <item x="6"/>
        <item x="8"/>
        <item x="26"/>
        <item x="27"/>
        <item x="7"/>
        <item x="16"/>
        <item x="17"/>
        <item x="48"/>
        <item x="49"/>
        <item x="15"/>
        <item x="1"/>
        <item x="2"/>
        <item x="24"/>
        <item x="25"/>
        <item x="0"/>
        <item x="3"/>
        <item x="5"/>
        <item x="28"/>
        <item x="29"/>
        <item x="4"/>
        <item x="12"/>
        <item x="14"/>
        <item x="44"/>
        <item x="45"/>
        <item x="13"/>
        <item x="9"/>
        <item x="11"/>
        <item x="30"/>
        <item x="31"/>
        <item x="10"/>
        <item x="19"/>
        <item x="20"/>
        <item x="46"/>
        <item x="47"/>
        <item x="18"/>
        <item x="33"/>
        <item x="34"/>
        <item x="52"/>
        <item x="53"/>
        <item x="32"/>
        <item x="35"/>
        <item x="36"/>
        <item x="56"/>
        <item x="57"/>
        <item x="37"/>
        <item x="21"/>
        <item x="23"/>
        <item x="50"/>
        <item x="51"/>
        <item x="22"/>
        <item x="39"/>
        <item x="40"/>
        <item x="54"/>
        <item x="55"/>
        <item x="38"/>
        <item x="42"/>
        <item x="43"/>
        <item x="58"/>
        <item x="59"/>
        <item x="41"/>
        <item m="1" x="60"/>
        <item t="default"/>
      </items>
    </pivotField>
    <pivotField showAll="0">
      <items count="31">
        <item x="28"/>
        <item x="0"/>
        <item x="1"/>
        <item x="25"/>
        <item x="2"/>
        <item x="3"/>
        <item x="8"/>
        <item x="9"/>
        <item x="24"/>
        <item x="10"/>
        <item x="11"/>
        <item x="26"/>
        <item x="4"/>
        <item x="5"/>
        <item x="6"/>
        <item x="7"/>
        <item x="12"/>
        <item x="13"/>
        <item x="14"/>
        <item x="15"/>
        <item x="16"/>
        <item x="17"/>
        <item x="18"/>
        <item x="19"/>
        <item x="20"/>
        <item x="21"/>
        <item x="22"/>
        <item x="23"/>
        <item x="27"/>
        <item x="29"/>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items count="423">
        <item m="1" x="315"/>
        <item m="1" x="163"/>
        <item m="1" x="296"/>
        <item m="1" x="401"/>
        <item m="1" x="323"/>
        <item m="1" x="173"/>
        <item m="1" x="303"/>
        <item m="1" x="415"/>
        <item m="1" x="333"/>
        <item m="1" x="180"/>
        <item m="1" x="308"/>
        <item m="1" x="153"/>
        <item m="1" x="342"/>
        <item m="1" x="186"/>
        <item m="1" x="316"/>
        <item m="1" x="164"/>
        <item m="1" x="347"/>
        <item m="1" x="193"/>
        <item m="1" x="324"/>
        <item m="1" x="174"/>
        <item m="1" x="329"/>
        <item m="1" x="309"/>
        <item m="1" x="154"/>
        <item m="1" x="395"/>
        <item m="1" x="338"/>
        <item m="1" x="317"/>
        <item m="1" x="165"/>
        <item m="1" x="408"/>
        <item m="1" x="346"/>
        <item m="1" x="325"/>
        <item m="1" x="175"/>
        <item m="1" x="420"/>
        <item m="1" x="353"/>
        <item m="1" x="334"/>
        <item m="1" x="181"/>
        <item m="1" x="158"/>
        <item m="1" x="409"/>
        <item m="1" x="380"/>
        <item m="1" x="256"/>
        <item m="1" x="228"/>
        <item m="1" x="239"/>
        <item m="1" x="214"/>
        <item m="1" x="251"/>
        <item m="1" x="224"/>
        <item m="1" x="262"/>
        <item m="1" x="235"/>
        <item m="1" x="272"/>
        <item m="1" x="246"/>
        <item m="1" x="282"/>
        <item m="1" x="257"/>
        <item m="1" x="348"/>
        <item m="1" x="178"/>
        <item m="1" x="354"/>
        <item m="1" x="184"/>
        <item m="1" x="357"/>
        <item m="1" x="190"/>
        <item m="1" x="361"/>
        <item m="1" x="197"/>
        <item m="1" x="166"/>
        <item m="1" x="283"/>
        <item m="1" x="229"/>
        <item m="1" x="194"/>
        <item m="1" x="240"/>
        <item m="1" x="201"/>
        <item m="1" x="252"/>
        <item m="1" x="205"/>
        <item m="1" x="263"/>
        <item m="1" x="210"/>
        <item m="1" x="273"/>
        <item m="1" x="220"/>
        <item m="1" x="381"/>
        <item m="1" x="366"/>
        <item m="1" x="390"/>
        <item m="1" x="372"/>
        <item m="1" x="402"/>
        <item m="1" x="377"/>
        <item m="1" x="416"/>
        <item m="1" x="386"/>
        <item m="1" x="215"/>
        <item m="1" x="202"/>
        <item m="1" x="299"/>
        <item m="1" x="382"/>
        <item m="1" x="305"/>
        <item m="1" x="391"/>
        <item m="1" x="311"/>
        <item m="1" x="403"/>
        <item m="1" x="319"/>
        <item m="1" x="417"/>
        <item m="1" x="330"/>
        <item m="1" x="155"/>
        <item m="1" x="247"/>
        <item m="1" x="221"/>
        <item m="1" x="258"/>
        <item m="1" x="230"/>
        <item m="1" x="266"/>
        <item m="1" x="241"/>
        <item m="1" x="275"/>
        <item m="1" x="253"/>
        <item m="1" x="349"/>
        <item m="1" x="331"/>
        <item m="1" x="396"/>
        <item m="1" x="248"/>
        <item m="1" x="410"/>
        <item m="1" x="259"/>
        <item m="1" x="421"/>
        <item m="1" x="267"/>
        <item m="1" x="159"/>
        <item m="1" x="276"/>
        <item m="1" x="169"/>
        <item m="1" x="285"/>
        <item m="1" x="268"/>
        <item m="1" x="216"/>
        <item m="1" x="277"/>
        <item m="1" x="225"/>
        <item m="1" x="286"/>
        <item m="1" x="236"/>
        <item m="1" x="291"/>
        <item m="1" x="249"/>
        <item m="1" x="358"/>
        <item m="1" x="326"/>
        <item m="1" x="392"/>
        <item m="1" x="269"/>
        <item m="1" x="369"/>
        <item m="1" x="237"/>
        <item m="1" x="404"/>
        <item m="1" x="278"/>
        <item m="1" x="374"/>
        <item m="1" x="250"/>
        <item m="1" x="418"/>
        <item m="1" x="287"/>
        <item m="1" x="383"/>
        <item m="1" x="260"/>
        <item m="1" x="156"/>
        <item m="1" x="292"/>
        <item m="1" x="393"/>
        <item m="1" x="270"/>
        <item m="1" x="167"/>
        <item m="1" x="300"/>
        <item m="1" x="405"/>
        <item m="1" x="279"/>
        <item m="1" x="231"/>
        <item m="1" x="207"/>
        <item m="1" x="242"/>
        <item m="1" x="217"/>
        <item m="1" x="254"/>
        <item m="1" x="226"/>
        <item m="1" x="264"/>
        <item m="1" x="238"/>
        <item m="1" x="339"/>
        <item m="1" x="318"/>
        <item m="1" x="327"/>
        <item m="1" x="157"/>
        <item m="1" x="227"/>
        <item m="1" x="400"/>
        <item m="1" x="204"/>
        <item m="1" x="414"/>
        <item m="1" x="295"/>
        <item m="1" x="362"/>
        <item m="1" x="368"/>
        <item m="1" x="363"/>
        <item m="1" x="168"/>
        <item m="1" x="398"/>
        <item m="1" x="196"/>
        <item m="1" x="412"/>
        <item m="1" x="328"/>
        <item m="1" x="199"/>
        <item m="1" x="336"/>
        <item m="1" x="370"/>
        <item m="1" x="162"/>
        <item m="1" x="407"/>
        <item m="1" x="172"/>
        <item m="1" x="376"/>
        <item m="1" x="341"/>
        <item m="1" x="337"/>
        <item m="1" x="245"/>
        <item m="1" x="345"/>
        <item m="1" x="294"/>
        <item m="1" x="379"/>
        <item m="1" x="271"/>
        <item m="1" x="389"/>
        <item m="1" x="274"/>
        <item m="1" x="322"/>
        <item m="1" x="284"/>
        <item m="1" x="223"/>
        <item m="1" x="152"/>
        <item m="1" x="161"/>
        <item m="1" x="219"/>
        <item m="1" x="150"/>
        <item m="1" x="160"/>
        <item m="1" x="188"/>
        <item m="1" x="189"/>
        <item m="1" x="307"/>
        <item m="1" x="373"/>
        <item m="1" x="314"/>
        <item m="1" x="375"/>
        <item m="1" x="406"/>
        <item m="1" x="384"/>
        <item m="1" x="351"/>
        <item m="1" x="385"/>
        <item m="1" x="192"/>
        <item m="1" x="394"/>
        <item m="1" x="185"/>
        <item m="1" x="399"/>
        <item m="1" x="413"/>
        <item m="1" x="288"/>
        <item m="1" x="419"/>
        <item m="1" x="255"/>
        <item m="1" x="356"/>
        <item m="1" x="265"/>
        <item m="1" x="233"/>
        <item m="1" x="360"/>
        <item m="1" x="244"/>
        <item m="1" x="298"/>
        <item m="1" x="177"/>
        <item m="1" x="213"/>
        <item m="1" x="290"/>
        <item m="1" x="200"/>
        <item m="1" x="365"/>
        <item m="1" x="344"/>
        <item m="1" x="281"/>
        <item m="1" x="261"/>
        <item m="1" x="183"/>
        <item m="1" x="367"/>
        <item m="1" x="179"/>
        <item m="1" x="151"/>
        <item x="115"/>
        <item x="116"/>
        <item x="117"/>
        <item x="118"/>
        <item x="127"/>
        <item x="128"/>
        <item x="129"/>
        <item m="1" x="209"/>
        <item m="1" x="171"/>
        <item m="1" x="371"/>
        <item m="1" x="302"/>
        <item x="141"/>
        <item m="1" x="352"/>
        <item m="1" x="234"/>
        <item x="145"/>
        <item x="147"/>
        <item m="1" x="170"/>
        <item x="0"/>
        <item x="1"/>
        <item x="2"/>
        <item x="3"/>
        <item x="4"/>
        <item x="5"/>
        <item x="6"/>
        <item x="7"/>
        <item x="8"/>
        <item x="9"/>
        <item x="10"/>
        <item x="11"/>
        <item x="12"/>
        <item x="13"/>
        <item x="14"/>
        <item x="15"/>
        <item x="16"/>
        <item x="17"/>
        <item x="18"/>
        <item x="19"/>
        <item x="24"/>
        <item x="25"/>
        <item x="26"/>
        <item x="27"/>
        <item x="32"/>
        <item x="33"/>
        <item x="34"/>
        <item x="35"/>
        <item x="36"/>
        <item x="37"/>
        <item x="38"/>
        <item x="39"/>
        <item x="40"/>
        <item x="41"/>
        <item x="42"/>
        <item x="43"/>
        <item x="44"/>
        <item x="45"/>
        <item x="46"/>
        <item x="47"/>
        <item x="48"/>
        <item x="49"/>
        <item m="1" x="293"/>
        <item m="1" x="191"/>
        <item m="1" x="301"/>
        <item m="1" x="218"/>
        <item x="54"/>
        <item x="55"/>
        <item x="56"/>
        <item x="57"/>
        <item m="1" x="388"/>
        <item m="1" x="289"/>
        <item m="1" x="321"/>
        <item m="1" x="297"/>
        <item x="62"/>
        <item x="63"/>
        <item x="64"/>
        <item x="65"/>
        <item x="66"/>
        <item x="67"/>
        <item x="68"/>
        <item x="77"/>
        <item x="78"/>
        <item x="79"/>
        <item x="80"/>
        <item x="81"/>
        <item x="82"/>
        <item x="83"/>
        <item x="84"/>
        <item m="1" x="306"/>
        <item m="1" x="208"/>
        <item m="1" x="312"/>
        <item m="1" x="364"/>
        <item m="1" x="332"/>
        <item m="1" x="310"/>
        <item m="1" x="340"/>
        <item x="92"/>
        <item x="94"/>
        <item m="1" x="198"/>
        <item m="1" x="313"/>
        <item x="97"/>
        <item x="99"/>
        <item x="100"/>
        <item x="101"/>
        <item x="102"/>
        <item x="103"/>
        <item m="1" x="304"/>
        <item x="105"/>
        <item x="106"/>
        <item x="107"/>
        <item x="108"/>
        <item m="1" x="203"/>
        <item x="111"/>
        <item x="112"/>
        <item x="113"/>
        <item x="114"/>
        <item m="1" x="397"/>
        <item m="1" x="187"/>
        <item m="1" x="411"/>
        <item m="1" x="280"/>
        <item m="1" x="320"/>
        <item x="120"/>
        <item x="121"/>
        <item x="122"/>
        <item x="123"/>
        <item m="1" x="176"/>
        <item m="1" x="378"/>
        <item m="1" x="182"/>
        <item m="1" x="211"/>
        <item x="130"/>
        <item x="131"/>
        <item x="137"/>
        <item x="138"/>
        <item m="1" x="195"/>
        <item m="1" x="387"/>
        <item m="1" x="206"/>
        <item m="1" x="335"/>
        <item m="1" x="243"/>
        <item m="1" x="343"/>
        <item m="1" x="350"/>
        <item m="1" x="222"/>
        <item m="1" x="355"/>
        <item m="1" x="212"/>
        <item m="1" x="232"/>
        <item x="146"/>
        <item x="149"/>
        <item m="1" x="359"/>
        <item x="20"/>
        <item x="21"/>
        <item x="22"/>
        <item x="23"/>
        <item x="28"/>
        <item x="29"/>
        <item x="30"/>
        <item x="31"/>
        <item x="50"/>
        <item x="51"/>
        <item x="52"/>
        <item x="53"/>
        <item x="58"/>
        <item x="59"/>
        <item x="60"/>
        <item x="61"/>
        <item x="69"/>
        <item x="70"/>
        <item x="71"/>
        <item x="72"/>
        <item x="73"/>
        <item x="74"/>
        <item x="75"/>
        <item x="76"/>
        <item x="85"/>
        <item x="86"/>
        <item x="87"/>
        <item x="88"/>
        <item x="89"/>
        <item x="90"/>
        <item x="91"/>
        <item x="93"/>
        <item x="95"/>
        <item x="96"/>
        <item x="98"/>
        <item x="104"/>
        <item x="109"/>
        <item x="110"/>
        <item x="119"/>
        <item x="124"/>
        <item x="125"/>
        <item x="126"/>
        <item x="132"/>
        <item x="133"/>
        <item x="134"/>
        <item x="135"/>
        <item x="136"/>
        <item x="139"/>
        <item x="140"/>
        <item x="142"/>
        <item x="143"/>
        <item x="144"/>
        <item x="1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29">
        <item x="11"/>
        <item x="0"/>
        <item x="1"/>
        <item x="2"/>
        <item x="3"/>
        <item x="4"/>
        <item x="5"/>
        <item x="6"/>
        <item x="7"/>
        <item x="8"/>
        <item x="9"/>
        <item x="10"/>
        <item x="12"/>
        <item x="13"/>
        <item x="14"/>
        <item x="15"/>
        <item x="16"/>
        <item x="17"/>
        <item x="18"/>
        <item x="19"/>
        <item x="20"/>
        <item x="21"/>
        <item x="22"/>
        <item x="23"/>
        <item x="24"/>
        <item x="25"/>
        <item x="26"/>
        <item x="27"/>
        <item t="default"/>
      </items>
    </pivotField>
    <pivotField showAll="0">
      <items count="285">
        <item x="2"/>
        <item x="3"/>
        <item x="4"/>
        <item x="5"/>
        <item x="6"/>
        <item x="7"/>
        <item x="8"/>
        <item x="9"/>
        <item x="10"/>
        <item x="11"/>
        <item x="12"/>
        <item x="13"/>
        <item x="1"/>
        <item x="0"/>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s>
  <rowFields count="1">
    <field x="12"/>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15"/>
  </colFields>
  <colItems count="3">
    <i>
      <x/>
    </i>
    <i>
      <x v="1"/>
    </i>
    <i t="grand">
      <x/>
    </i>
  </colItems>
  <pageFields count="1">
    <pageField fld="1" item="0" hier="-1"/>
  </pageFields>
  <dataFields count="1">
    <dataField name="Story Order" fld="12"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4F3AE4-55DB-4848-988E-383F08A558C3}" name="PivotTable31" cacheId="2"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 colHeaderCaption="">
  <location ref="B5:I67" firstHeaderRow="1" firstDataRow="2" firstDataCol="1"/>
  <pivotFields count="45">
    <pivotField multipleItemSelectionAllowed="1" showAll="0"/>
    <pivotField multipleItemSelectionAllowed="1" showAll="0"/>
    <pivotField showAll="0"/>
    <pivotField showAll="0"/>
    <pivotField axis="axisCol" showAll="0">
      <items count="7">
        <item x="0"/>
        <item x="1"/>
        <item x="2"/>
        <item x="3"/>
        <item x="4"/>
        <item x="5"/>
        <item t="default"/>
      </items>
    </pivotField>
    <pivotField showAll="0"/>
    <pivotField showAll="0"/>
    <pivotField showAll="0"/>
    <pivotField showAll="0"/>
    <pivotField showAll="0"/>
    <pivotField showAll="0"/>
    <pivotField showAll="0"/>
    <pivotField axis="axisRow" dataField="1" showAll="0">
      <items count="62">
        <item m="1" x="60"/>
        <item sd="0" x="6"/>
        <item sd="0" x="8"/>
        <item sd="0" x="26"/>
        <item sd="0" x="27"/>
        <item sd="0" x="7"/>
        <item sd="0" x="16"/>
        <item sd="0" x="17"/>
        <item sd="0" x="48"/>
        <item sd="0" x="49"/>
        <item sd="0" x="15"/>
        <item sd="0" x="1"/>
        <item sd="0" x="2"/>
        <item sd="0" x="24"/>
        <item sd="0" x="25"/>
        <item sd="0" x="0"/>
        <item sd="0" x="3"/>
        <item x="5"/>
        <item x="28"/>
        <item x="29"/>
        <item x="4"/>
        <item x="12"/>
        <item x="14"/>
        <item x="44"/>
        <item x="45"/>
        <item x="13"/>
        <item x="9"/>
        <item x="11"/>
        <item x="30"/>
        <item x="31"/>
        <item x="10"/>
        <item x="19"/>
        <item x="20"/>
        <item sd="0" x="46"/>
        <item sd="0" x="47"/>
        <item x="18"/>
        <item x="33"/>
        <item x="34"/>
        <item x="52"/>
        <item x="53"/>
        <item x="32"/>
        <item x="35"/>
        <item x="36"/>
        <item x="56"/>
        <item x="57"/>
        <item x="21"/>
        <item x="23"/>
        <item x="50"/>
        <item x="51"/>
        <item x="39"/>
        <item x="40"/>
        <item x="54"/>
        <item x="55"/>
        <item x="38"/>
        <item x="42"/>
        <item x="43"/>
        <item x="58"/>
        <item x="59"/>
        <item x="37"/>
        <item x="22"/>
        <item x="41"/>
        <item t="default"/>
      </items>
    </pivotField>
    <pivotField showAll="0">
      <items count="31">
        <item x="28"/>
        <item x="0"/>
        <item x="1"/>
        <item x="25"/>
        <item x="2"/>
        <item x="3"/>
        <item x="8"/>
        <item x="9"/>
        <item x="24"/>
        <item x="10"/>
        <item x="11"/>
        <item x="26"/>
        <item x="4"/>
        <item x="5"/>
        <item x="6"/>
        <item x="7"/>
        <item x="12"/>
        <item x="13"/>
        <item x="14"/>
        <item x="15"/>
        <item x="16"/>
        <item x="17"/>
        <item x="18"/>
        <item x="19"/>
        <item x="20"/>
        <item x="21"/>
        <item x="22"/>
        <item x="23"/>
        <item x="27"/>
        <item x="29"/>
        <item t="default"/>
      </items>
    </pivotField>
    <pivotField showAll="0"/>
    <pivotField showAll="0"/>
    <pivotField showAll="0"/>
    <pivotField showAll="0"/>
    <pivotField showAll="0"/>
    <pivotField showAll="0"/>
    <pivotField showAll="0"/>
    <pivotField showAll="0"/>
    <pivotField showAll="0"/>
    <pivotField showAll="0">
      <items count="423">
        <item m="1" x="315"/>
        <item m="1" x="163"/>
        <item m="1" x="296"/>
        <item m="1" x="401"/>
        <item m="1" x="323"/>
        <item m="1" x="173"/>
        <item m="1" x="303"/>
        <item m="1" x="415"/>
        <item m="1" x="333"/>
        <item m="1" x="180"/>
        <item m="1" x="308"/>
        <item m="1" x="153"/>
        <item m="1" x="342"/>
        <item m="1" x="186"/>
        <item m="1" x="316"/>
        <item m="1" x="164"/>
        <item m="1" x="347"/>
        <item m="1" x="193"/>
        <item m="1" x="324"/>
        <item m="1" x="174"/>
        <item m="1" x="329"/>
        <item m="1" x="309"/>
        <item m="1" x="154"/>
        <item m="1" x="395"/>
        <item m="1" x="338"/>
        <item m="1" x="317"/>
        <item m="1" x="165"/>
        <item m="1" x="408"/>
        <item m="1" x="346"/>
        <item m="1" x="325"/>
        <item m="1" x="175"/>
        <item m="1" x="420"/>
        <item m="1" x="353"/>
        <item m="1" x="334"/>
        <item m="1" x="181"/>
        <item m="1" x="158"/>
        <item m="1" x="409"/>
        <item m="1" x="380"/>
        <item m="1" x="256"/>
        <item m="1" x="228"/>
        <item m="1" x="239"/>
        <item m="1" x="214"/>
        <item m="1" x="251"/>
        <item m="1" x="224"/>
        <item m="1" x="262"/>
        <item m="1" x="235"/>
        <item m="1" x="272"/>
        <item m="1" x="246"/>
        <item m="1" x="282"/>
        <item m="1" x="257"/>
        <item m="1" x="348"/>
        <item m="1" x="178"/>
        <item m="1" x="354"/>
        <item m="1" x="184"/>
        <item m="1" x="357"/>
        <item m="1" x="190"/>
        <item m="1" x="361"/>
        <item m="1" x="197"/>
        <item m="1" x="166"/>
        <item m="1" x="283"/>
        <item m="1" x="229"/>
        <item m="1" x="194"/>
        <item m="1" x="240"/>
        <item m="1" x="201"/>
        <item m="1" x="252"/>
        <item m="1" x="205"/>
        <item m="1" x="263"/>
        <item m="1" x="210"/>
        <item m="1" x="273"/>
        <item m="1" x="220"/>
        <item m="1" x="381"/>
        <item m="1" x="366"/>
        <item m="1" x="390"/>
        <item m="1" x="372"/>
        <item m="1" x="402"/>
        <item m="1" x="377"/>
        <item m="1" x="416"/>
        <item m="1" x="386"/>
        <item m="1" x="215"/>
        <item m="1" x="202"/>
        <item m="1" x="299"/>
        <item m="1" x="382"/>
        <item m="1" x="305"/>
        <item m="1" x="391"/>
        <item m="1" x="311"/>
        <item m="1" x="403"/>
        <item m="1" x="319"/>
        <item m="1" x="417"/>
        <item m="1" x="330"/>
        <item m="1" x="155"/>
        <item m="1" x="247"/>
        <item m="1" x="221"/>
        <item m="1" x="258"/>
        <item m="1" x="230"/>
        <item m="1" x="266"/>
        <item m="1" x="241"/>
        <item m="1" x="275"/>
        <item m="1" x="253"/>
        <item m="1" x="349"/>
        <item m="1" x="331"/>
        <item m="1" x="396"/>
        <item m="1" x="248"/>
        <item m="1" x="410"/>
        <item m="1" x="259"/>
        <item m="1" x="421"/>
        <item m="1" x="267"/>
        <item m="1" x="159"/>
        <item m="1" x="276"/>
        <item m="1" x="169"/>
        <item m="1" x="285"/>
        <item m="1" x="268"/>
        <item m="1" x="216"/>
        <item m="1" x="277"/>
        <item m="1" x="225"/>
        <item m="1" x="286"/>
        <item m="1" x="236"/>
        <item m="1" x="291"/>
        <item m="1" x="249"/>
        <item m="1" x="358"/>
        <item m="1" x="326"/>
        <item m="1" x="392"/>
        <item m="1" x="269"/>
        <item m="1" x="369"/>
        <item m="1" x="237"/>
        <item m="1" x="404"/>
        <item m="1" x="278"/>
        <item m="1" x="374"/>
        <item m="1" x="250"/>
        <item m="1" x="418"/>
        <item m="1" x="287"/>
        <item m="1" x="383"/>
        <item m="1" x="260"/>
        <item m="1" x="156"/>
        <item m="1" x="292"/>
        <item m="1" x="393"/>
        <item m="1" x="270"/>
        <item m="1" x="167"/>
        <item m="1" x="300"/>
        <item m="1" x="405"/>
        <item m="1" x="279"/>
        <item m="1" x="231"/>
        <item m="1" x="207"/>
        <item m="1" x="242"/>
        <item m="1" x="217"/>
        <item m="1" x="254"/>
        <item m="1" x="226"/>
        <item m="1" x="264"/>
        <item m="1" x="238"/>
        <item m="1" x="339"/>
        <item m="1" x="318"/>
        <item m="1" x="327"/>
        <item m="1" x="157"/>
        <item m="1" x="227"/>
        <item m="1" x="400"/>
        <item m="1" x="204"/>
        <item m="1" x="414"/>
        <item m="1" x="295"/>
        <item m="1" x="362"/>
        <item m="1" x="368"/>
        <item m="1" x="363"/>
        <item m="1" x="168"/>
        <item m="1" x="398"/>
        <item m="1" x="196"/>
        <item m="1" x="412"/>
        <item m="1" x="328"/>
        <item m="1" x="199"/>
        <item m="1" x="336"/>
        <item m="1" x="370"/>
        <item m="1" x="162"/>
        <item m="1" x="407"/>
        <item m="1" x="172"/>
        <item m="1" x="376"/>
        <item m="1" x="341"/>
        <item m="1" x="337"/>
        <item m="1" x="245"/>
        <item m="1" x="345"/>
        <item m="1" x="294"/>
        <item m="1" x="379"/>
        <item m="1" x="271"/>
        <item m="1" x="389"/>
        <item m="1" x="274"/>
        <item m="1" x="322"/>
        <item m="1" x="284"/>
        <item m="1" x="223"/>
        <item m="1" x="152"/>
        <item m="1" x="161"/>
        <item m="1" x="219"/>
        <item m="1" x="150"/>
        <item m="1" x="160"/>
        <item m="1" x="188"/>
        <item m="1" x="189"/>
        <item m="1" x="307"/>
        <item m="1" x="373"/>
        <item m="1" x="314"/>
        <item m="1" x="375"/>
        <item m="1" x="406"/>
        <item m="1" x="384"/>
        <item m="1" x="351"/>
        <item m="1" x="385"/>
        <item m="1" x="192"/>
        <item m="1" x="394"/>
        <item m="1" x="185"/>
        <item m="1" x="399"/>
        <item m="1" x="413"/>
        <item m="1" x="288"/>
        <item m="1" x="419"/>
        <item m="1" x="255"/>
        <item m="1" x="356"/>
        <item m="1" x="265"/>
        <item m="1" x="233"/>
        <item m="1" x="360"/>
        <item m="1" x="244"/>
        <item m="1" x="298"/>
        <item m="1" x="177"/>
        <item m="1" x="213"/>
        <item m="1" x="290"/>
        <item m="1" x="200"/>
        <item m="1" x="365"/>
        <item m="1" x="344"/>
        <item m="1" x="281"/>
        <item m="1" x="261"/>
        <item m="1" x="183"/>
        <item m="1" x="367"/>
        <item m="1" x="179"/>
        <item m="1" x="151"/>
        <item x="115"/>
        <item x="116"/>
        <item x="117"/>
        <item x="118"/>
        <item x="127"/>
        <item x="128"/>
        <item x="129"/>
        <item m="1" x="209"/>
        <item m="1" x="171"/>
        <item m="1" x="371"/>
        <item m="1" x="302"/>
        <item x="141"/>
        <item m="1" x="352"/>
        <item m="1" x="234"/>
        <item x="145"/>
        <item x="147"/>
        <item m="1" x="170"/>
        <item x="0"/>
        <item x="1"/>
        <item x="2"/>
        <item x="3"/>
        <item x="4"/>
        <item x="5"/>
        <item x="6"/>
        <item x="7"/>
        <item x="8"/>
        <item x="9"/>
        <item x="10"/>
        <item x="11"/>
        <item x="12"/>
        <item x="13"/>
        <item x="14"/>
        <item x="15"/>
        <item x="16"/>
        <item x="17"/>
        <item x="18"/>
        <item x="19"/>
        <item x="24"/>
        <item x="25"/>
        <item x="26"/>
        <item x="27"/>
        <item x="32"/>
        <item x="33"/>
        <item x="34"/>
        <item x="35"/>
        <item x="36"/>
        <item x="37"/>
        <item x="38"/>
        <item x="39"/>
        <item x="40"/>
        <item x="41"/>
        <item x="42"/>
        <item x="43"/>
        <item x="44"/>
        <item x="45"/>
        <item x="46"/>
        <item x="47"/>
        <item x="48"/>
        <item x="49"/>
        <item m="1" x="293"/>
        <item m="1" x="191"/>
        <item m="1" x="301"/>
        <item m="1" x="218"/>
        <item x="54"/>
        <item x="55"/>
        <item x="56"/>
        <item x="57"/>
        <item m="1" x="388"/>
        <item m="1" x="289"/>
        <item m="1" x="321"/>
        <item m="1" x="297"/>
        <item x="62"/>
        <item x="63"/>
        <item x="64"/>
        <item x="65"/>
        <item x="66"/>
        <item x="67"/>
        <item x="68"/>
        <item x="77"/>
        <item x="78"/>
        <item x="79"/>
        <item x="80"/>
        <item x="81"/>
        <item x="82"/>
        <item x="83"/>
        <item x="84"/>
        <item m="1" x="306"/>
        <item m="1" x="208"/>
        <item m="1" x="312"/>
        <item m="1" x="364"/>
        <item m="1" x="332"/>
        <item m="1" x="310"/>
        <item m="1" x="340"/>
        <item x="92"/>
        <item x="94"/>
        <item m="1" x="198"/>
        <item m="1" x="313"/>
        <item x="97"/>
        <item x="99"/>
        <item x="100"/>
        <item x="101"/>
        <item x="102"/>
        <item x="103"/>
        <item m="1" x="304"/>
        <item x="105"/>
        <item x="106"/>
        <item x="107"/>
        <item x="108"/>
        <item m="1" x="203"/>
        <item x="111"/>
        <item x="112"/>
        <item x="113"/>
        <item x="114"/>
        <item m="1" x="397"/>
        <item m="1" x="187"/>
        <item m="1" x="411"/>
        <item m="1" x="280"/>
        <item m="1" x="320"/>
        <item x="120"/>
        <item x="121"/>
        <item x="122"/>
        <item x="123"/>
        <item m="1" x="176"/>
        <item m="1" x="378"/>
        <item m="1" x="182"/>
        <item m="1" x="211"/>
        <item x="130"/>
        <item x="131"/>
        <item x="137"/>
        <item x="138"/>
        <item m="1" x="195"/>
        <item m="1" x="387"/>
        <item m="1" x="206"/>
        <item m="1" x="335"/>
        <item m="1" x="243"/>
        <item m="1" x="343"/>
        <item m="1" x="350"/>
        <item m="1" x="222"/>
        <item m="1" x="355"/>
        <item m="1" x="212"/>
        <item m="1" x="232"/>
        <item x="146"/>
        <item x="149"/>
        <item m="1" x="359"/>
        <item x="20"/>
        <item x="21"/>
        <item x="22"/>
        <item x="23"/>
        <item x="28"/>
        <item x="29"/>
        <item x="30"/>
        <item x="31"/>
        <item x="50"/>
        <item x="51"/>
        <item x="52"/>
        <item x="53"/>
        <item x="58"/>
        <item x="59"/>
        <item x="60"/>
        <item x="61"/>
        <item x="69"/>
        <item x="70"/>
        <item x="71"/>
        <item x="72"/>
        <item x="73"/>
        <item x="74"/>
        <item x="75"/>
        <item x="76"/>
        <item x="85"/>
        <item x="86"/>
        <item x="87"/>
        <item x="88"/>
        <item x="89"/>
        <item x="90"/>
        <item x="91"/>
        <item x="93"/>
        <item x="95"/>
        <item x="96"/>
        <item x="98"/>
        <item x="104"/>
        <item x="109"/>
        <item x="110"/>
        <item x="119"/>
        <item x="124"/>
        <item x="125"/>
        <item x="126"/>
        <item x="132"/>
        <item x="133"/>
        <item x="134"/>
        <item x="135"/>
        <item x="136"/>
        <item x="139"/>
        <item x="140"/>
        <item x="142"/>
        <item x="143"/>
        <item x="144"/>
        <item x="1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29">
        <item x="0"/>
        <item n="AB &amp; CD" x="11"/>
        <item n="AC &amp; BD" x="1"/>
        <item n="AD &amp; BC" x="10"/>
        <item x="2"/>
        <item x="3"/>
        <item x="4"/>
        <item x="5"/>
        <item x="6"/>
        <item x="7"/>
        <item x="8"/>
        <item x="9"/>
        <item x="12"/>
        <item x="13"/>
        <item x="14"/>
        <item x="15"/>
        <item x="16"/>
        <item x="17"/>
        <item x="18"/>
        <item x="19"/>
        <item x="20"/>
        <item x="21"/>
        <item x="22"/>
        <item x="23"/>
        <item x="24"/>
        <item x="25"/>
        <item x="26"/>
        <item x="27"/>
        <item t="default"/>
      </items>
    </pivotField>
    <pivotField showAll="0">
      <items count="285">
        <item x="2"/>
        <item x="3"/>
        <item x="4"/>
        <item x="5"/>
        <item x="6"/>
        <item x="7"/>
        <item x="8"/>
        <item x="9"/>
        <item x="10"/>
        <item x="11"/>
        <item x="12"/>
        <item x="13"/>
        <item x="1"/>
        <item x="0"/>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s>
  <rowFields count="1">
    <field x="12"/>
  </rowFields>
  <rowItems count="6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Fields count="1">
    <field x="4"/>
  </colFields>
  <colItems count="7">
    <i>
      <x/>
    </i>
    <i>
      <x v="1"/>
    </i>
    <i>
      <x v="2"/>
    </i>
    <i>
      <x v="3"/>
    </i>
    <i>
      <x v="4"/>
    </i>
    <i>
      <x v="5"/>
    </i>
    <i t="grand">
      <x/>
    </i>
  </colItems>
  <dataFields count="1">
    <dataField name="Stories" fld="12" subtotal="count" baseField="0" baseItem="0"/>
  </dataFields>
  <formats count="5">
    <format dxfId="3284">
      <pivotArea outline="0" collapsedLevelsAreSubtotals="1" fieldPosition="0"/>
    </format>
    <format dxfId="3283">
      <pivotArea dataOnly="0" labelOnly="1" grandCol="1" outline="0" fieldPosition="0"/>
    </format>
    <format dxfId="3282">
      <pivotArea outline="0" collapsedLevelsAreSubtotals="1" fieldPosition="0"/>
    </format>
    <format dxfId="3281">
      <pivotArea dataOnly="0" labelOnly="1" grandCol="1" outline="0" fieldPosition="0"/>
    </format>
    <format dxfId="3280">
      <pivotArea dataOnly="0" labelOnly="1"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EDAF45-E44C-4749-8E37-E3B138173F80}" name="PivotTable13"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 colHeaderCaption="">
  <location ref="X5:Y216"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2">
        <item x="6"/>
        <item x="8"/>
        <item x="26"/>
        <item x="27"/>
        <item x="7"/>
        <item x="16"/>
        <item x="17"/>
        <item x="48"/>
        <item x="49"/>
        <item x="15"/>
        <item x="1"/>
        <item x="2"/>
        <item x="24"/>
        <item x="25"/>
        <item x="0"/>
        <item x="3"/>
        <item x="5"/>
        <item x="28"/>
        <item x="29"/>
        <item x="4"/>
        <item x="12"/>
        <item x="14"/>
        <item x="44"/>
        <item x="45"/>
        <item x="13"/>
        <item x="9"/>
        <item x="11"/>
        <item x="30"/>
        <item x="31"/>
        <item x="10"/>
        <item x="19"/>
        <item x="20"/>
        <item x="46"/>
        <item x="47"/>
        <item x="18"/>
        <item x="33"/>
        <item x="34"/>
        <item x="52"/>
        <item x="53"/>
        <item x="32"/>
        <item x="35"/>
        <item x="36"/>
        <item x="56"/>
        <item x="57"/>
        <item m="1" x="60"/>
        <item x="21"/>
        <item x="22"/>
        <item x="23"/>
        <item x="37"/>
        <item x="39"/>
        <item x="38"/>
        <item x="40"/>
        <item x="41"/>
        <item x="42"/>
        <item x="43"/>
        <item x="50"/>
        <item x="51"/>
        <item x="54"/>
        <item x="55"/>
        <item x="58"/>
        <item x="59"/>
        <item t="default"/>
      </items>
    </pivotField>
    <pivotField showAll="0">
      <items count="31">
        <item x="28"/>
        <item x="0"/>
        <item x="1"/>
        <item x="25"/>
        <item x="2"/>
        <item x="3"/>
        <item x="8"/>
        <item x="9"/>
        <item x="24"/>
        <item x="10"/>
        <item x="11"/>
        <item x="26"/>
        <item x="4"/>
        <item x="5"/>
        <item x="6"/>
        <item x="7"/>
        <item x="12"/>
        <item x="13"/>
        <item x="14"/>
        <item x="15"/>
        <item x="16"/>
        <item x="17"/>
        <item x="18"/>
        <item x="19"/>
        <item x="20"/>
        <item x="21"/>
        <item x="22"/>
        <item x="23"/>
        <item x="27"/>
        <item x="29"/>
        <item t="default"/>
      </items>
    </pivotField>
    <pivotField showAll="0"/>
    <pivotField showAll="0"/>
    <pivotField showAll="0"/>
    <pivotField showAll="0"/>
    <pivotField showAll="0"/>
    <pivotField showAll="0"/>
    <pivotField showAll="0"/>
    <pivotField showAll="0"/>
    <pivotField showAll="0"/>
    <pivotField axis="axisRow" dataField="1" showAll="0" sortType="ascending">
      <items count="423">
        <item x="116"/>
        <item x="9"/>
        <item m="1" x="315"/>
        <item m="1" x="163"/>
        <item m="1" x="296"/>
        <item m="1" x="401"/>
        <item m="1" x="398"/>
        <item x="147"/>
        <item x="8"/>
        <item m="1" x="168"/>
        <item x="118"/>
        <item x="11"/>
        <item m="1" x="323"/>
        <item m="1" x="173"/>
        <item m="1" x="303"/>
        <item m="1" x="415"/>
        <item m="1" x="412"/>
        <item x="117"/>
        <item x="92"/>
        <item m="1" x="177"/>
        <item x="127"/>
        <item x="35"/>
        <item m="1" x="333"/>
        <item m="1" x="180"/>
        <item m="1" x="308"/>
        <item m="1" x="153"/>
        <item m="1" x="150"/>
        <item x="128"/>
        <item x="106"/>
        <item m="1" x="183"/>
        <item x="129"/>
        <item x="36"/>
        <item m="1" x="342"/>
        <item m="1" x="186"/>
        <item m="1" x="316"/>
        <item m="1" x="164"/>
        <item m="1" x="160"/>
        <item x="141"/>
        <item x="37"/>
        <item m="1" x="188"/>
        <item x="145"/>
        <item x="149"/>
        <item m="1" x="347"/>
        <item m="1" x="193"/>
        <item m="1" x="324"/>
        <item m="1" x="174"/>
        <item m="1" x="170"/>
        <item x="115"/>
        <item x="10"/>
        <item m="1" x="196"/>
        <item x="144"/>
        <item m="1" x="234"/>
        <item x="21"/>
        <item x="121"/>
        <item m="1" x="329"/>
        <item m="1" x="309"/>
        <item m="1" x="154"/>
        <item m="1" x="337"/>
        <item m="1" x="395"/>
        <item x="120"/>
        <item x="22"/>
        <item m="1" x="245"/>
        <item x="23"/>
        <item x="123"/>
        <item m="1" x="338"/>
        <item m="1" x="317"/>
        <item m="1" x="165"/>
        <item m="1" x="345"/>
        <item m="1" x="408"/>
        <item x="146"/>
        <item x="70"/>
        <item m="1" x="255"/>
        <item x="143"/>
        <item x="111"/>
        <item m="1" x="346"/>
        <item m="1" x="325"/>
        <item m="1" x="175"/>
        <item m="1" x="352"/>
        <item m="1" x="420"/>
        <item x="112"/>
        <item x="72"/>
        <item m="1" x="265"/>
        <item x="71"/>
        <item x="137"/>
        <item m="1" x="353"/>
        <item m="1" x="334"/>
        <item m="1" x="181"/>
        <item m="1" x="356"/>
        <item m="1" x="158"/>
        <item x="114"/>
        <item x="20"/>
        <item m="1" x="341"/>
        <item x="69"/>
        <item x="113"/>
        <item m="1" x="409"/>
        <item m="1" x="380"/>
        <item m="1" x="256"/>
        <item m="1" x="419"/>
        <item m="1" x="228"/>
        <item x="122"/>
        <item x="99"/>
        <item m="1" x="200"/>
        <item x="1"/>
        <item m="1" x="239"/>
        <item m="1" x="400"/>
        <item m="1" x="214"/>
        <item x="2"/>
        <item m="1" x="204"/>
        <item x="3"/>
        <item m="1" x="251"/>
        <item m="1" x="414"/>
        <item m="1" x="224"/>
        <item x="130"/>
        <item m="1" x="209"/>
        <item x="32"/>
        <item m="1" x="262"/>
        <item m="1" x="152"/>
        <item m="1" x="235"/>
        <item x="34"/>
        <item m="1" x="219"/>
        <item x="33"/>
        <item m="1" x="272"/>
        <item m="1" x="161"/>
        <item m="1" x="246"/>
        <item x="0"/>
        <item m="1" x="227"/>
        <item x="131"/>
        <item m="1" x="282"/>
        <item m="1" x="171"/>
        <item m="1" x="257"/>
        <item m="1" x="295"/>
        <item x="4"/>
        <item m="1" x="348"/>
        <item m="1" x="362"/>
        <item m="1" x="178"/>
        <item x="5"/>
        <item m="1" x="302"/>
        <item x="138"/>
        <item m="1" x="354"/>
        <item m="1" x="363"/>
        <item m="1" x="184"/>
        <item x="7"/>
        <item m="1" x="307"/>
        <item x="39"/>
        <item m="1" x="357"/>
        <item m="1" x="367"/>
        <item m="1" x="190"/>
        <item x="107"/>
        <item m="1" x="314"/>
        <item x="41"/>
        <item m="1" x="361"/>
        <item m="1" x="373"/>
        <item m="1" x="197"/>
        <item x="40"/>
        <item m="1" x="368"/>
        <item x="6"/>
        <item m="1" x="166"/>
        <item m="1" x="189"/>
        <item m="1" x="283"/>
        <item x="38"/>
        <item x="16"/>
        <item m="1" x="162"/>
        <item x="136"/>
        <item m="1" x="229"/>
        <item m="1" x="371"/>
        <item m="1" x="194"/>
        <item x="18"/>
        <item m="1" x="172"/>
        <item x="19"/>
        <item m="1" x="240"/>
        <item m="1" x="376"/>
        <item m="1" x="201"/>
        <item x="108"/>
        <item m="1" x="179"/>
        <item x="62"/>
        <item m="1" x="252"/>
        <item m="1" x="385"/>
        <item m="1" x="205"/>
        <item x="65"/>
        <item m="1" x="185"/>
        <item x="64"/>
        <item m="1" x="263"/>
        <item m="1" x="394"/>
        <item m="1" x="210"/>
        <item x="63"/>
        <item m="1" x="192"/>
        <item x="17"/>
        <item m="1" x="273"/>
        <item m="1" x="407"/>
        <item m="1" x="220"/>
        <item m="1" x="381"/>
        <item m="1" x="366"/>
        <item m="1" x="365"/>
        <item m="1" x="328"/>
        <item x="12"/>
        <item x="100"/>
        <item m="1" x="390"/>
        <item m="1" x="372"/>
        <item m="1" x="370"/>
        <item m="1" x="336"/>
        <item x="14"/>
        <item x="15"/>
        <item m="1" x="402"/>
        <item m="1" x="377"/>
        <item m="1" x="375"/>
        <item m="1" x="344"/>
        <item x="101"/>
        <item x="42"/>
        <item m="1" x="416"/>
        <item m="1" x="386"/>
        <item m="1" x="384"/>
        <item m="1" x="351"/>
        <item x="45"/>
        <item x="44"/>
        <item m="1" x="215"/>
        <item m="1" x="202"/>
        <item m="1" x="199"/>
        <item m="1" x="406"/>
        <item x="43"/>
        <item x="13"/>
        <item x="25"/>
        <item m="1" x="299"/>
        <item m="1" x="382"/>
        <item m="1" x="379"/>
        <item x="105"/>
        <item m="1" x="261"/>
        <item x="27"/>
        <item m="1" x="305"/>
        <item m="1" x="391"/>
        <item m="1" x="389"/>
        <item x="26"/>
        <item m="1" x="271"/>
        <item x="66"/>
        <item m="1" x="311"/>
        <item m="1" x="403"/>
        <item m="1" x="399"/>
        <item x="103"/>
        <item m="1" x="281"/>
        <item x="67"/>
        <item m="1" x="319"/>
        <item m="1" x="417"/>
        <item m="1" x="413"/>
        <item x="68"/>
        <item m="1" x="288"/>
        <item x="110"/>
        <item m="1" x="330"/>
        <item m="1" x="155"/>
        <item m="1" x="151"/>
        <item x="24"/>
        <item m="1" x="294"/>
        <item x="47"/>
        <item x="94"/>
        <item m="1" x="378"/>
        <item m="1" x="247"/>
        <item m="1" x="176"/>
        <item m="1" x="221"/>
        <item x="49"/>
        <item x="48"/>
        <item m="1" x="387"/>
        <item m="1" x="258"/>
        <item m="1" x="182"/>
        <item m="1" x="230"/>
        <item x="102"/>
        <item x="78"/>
        <item m="1" x="397"/>
        <item m="1" x="266"/>
        <item m="1" x="187"/>
        <item m="1" x="241"/>
        <item x="79"/>
        <item x="80"/>
        <item m="1" x="411"/>
        <item m="1" x="275"/>
        <item m="1" x="195"/>
        <item m="1" x="253"/>
        <item x="77"/>
        <item x="46"/>
        <item m="1" x="211"/>
        <item m="1" x="349"/>
        <item m="1" x="280"/>
        <item m="1" x="331"/>
        <item x="51"/>
        <item x="50"/>
        <item m="1" x="293"/>
        <item m="1" x="396"/>
        <item m="1" x="191"/>
        <item m="1" x="248"/>
        <item x="95"/>
        <item x="52"/>
        <item m="1" x="301"/>
        <item m="1" x="410"/>
        <item m="1" x="198"/>
        <item m="1" x="259"/>
        <item x="109"/>
        <item x="85"/>
        <item m="1" x="306"/>
        <item m="1" x="421"/>
        <item m="1" x="203"/>
        <item m="1" x="267"/>
        <item x="86"/>
        <item x="87"/>
        <item m="1" x="312"/>
        <item m="1" x="159"/>
        <item m="1" x="208"/>
        <item m="1" x="276"/>
        <item x="53"/>
        <item x="119"/>
        <item m="1" x="320"/>
        <item m="1" x="169"/>
        <item m="1" x="218"/>
        <item m="1" x="285"/>
        <item x="93"/>
        <item m="1" x="268"/>
        <item m="1" x="216"/>
        <item m="1" x="213"/>
        <item x="28"/>
        <item m="1" x="274"/>
        <item x="31"/>
        <item m="1" x="277"/>
        <item m="1" x="225"/>
        <item m="1" x="223"/>
        <item x="30"/>
        <item m="1" x="284"/>
        <item x="73"/>
        <item m="1" x="286"/>
        <item m="1" x="236"/>
        <item m="1" x="233"/>
        <item x="98"/>
        <item m="1" x="290"/>
        <item x="75"/>
        <item m="1" x="291"/>
        <item m="1" x="249"/>
        <item m="1" x="244"/>
        <item x="76"/>
        <item m="1" x="298"/>
        <item x="29"/>
        <item m="1" x="358"/>
        <item m="1" x="326"/>
        <item m="1" x="322"/>
        <item x="74"/>
        <item m="1" x="360"/>
        <item x="133"/>
        <item x="55"/>
        <item x="140"/>
        <item m="1" x="392"/>
        <item m="1" x="269"/>
        <item m="1" x="369"/>
        <item m="1" x="335"/>
        <item m="1" x="237"/>
        <item x="142"/>
        <item m="1" x="206"/>
        <item x="135"/>
        <item x="57"/>
        <item x="134"/>
        <item m="1" x="404"/>
        <item m="1" x="278"/>
        <item m="1" x="374"/>
        <item m="1" x="343"/>
        <item m="1" x="250"/>
        <item x="56"/>
        <item m="1" x="212"/>
        <item x="124"/>
        <item x="97"/>
        <item x="139"/>
        <item m="1" x="418"/>
        <item m="1" x="287"/>
        <item m="1" x="383"/>
        <item m="1" x="350"/>
        <item m="1" x="260"/>
        <item x="82"/>
        <item m="1" x="222"/>
        <item x="148"/>
        <item x="83"/>
        <item x="125"/>
        <item m="1" x="156"/>
        <item m="1" x="292"/>
        <item m="1" x="393"/>
        <item m="1" x="355"/>
        <item m="1" x="270"/>
        <item x="84"/>
        <item m="1" x="232"/>
        <item x="126"/>
        <item x="81"/>
        <item x="132"/>
        <item m="1" x="167"/>
        <item m="1" x="300"/>
        <item m="1" x="405"/>
        <item m="1" x="359"/>
        <item m="1" x="279"/>
        <item x="54"/>
        <item m="1" x="243"/>
        <item x="59"/>
        <item m="1" x="231"/>
        <item m="1" x="207"/>
        <item m="1" x="289"/>
        <item x="96"/>
        <item m="1" x="313"/>
        <item x="61"/>
        <item m="1" x="242"/>
        <item m="1" x="217"/>
        <item m="1" x="297"/>
        <item x="60"/>
        <item m="1" x="321"/>
        <item x="104"/>
        <item m="1" x="254"/>
        <item m="1" x="226"/>
        <item m="1" x="304"/>
        <item x="89"/>
        <item m="1" x="332"/>
        <item x="90"/>
        <item m="1" x="264"/>
        <item m="1" x="238"/>
        <item m="1" x="310"/>
        <item x="91"/>
        <item m="1" x="340"/>
        <item x="88"/>
        <item m="1" x="339"/>
        <item m="1" x="318"/>
        <item m="1" x="364"/>
        <item x="58"/>
        <item m="1" x="388"/>
        <item m="1" x="327"/>
        <item m="1" x="15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8">
        <item n="AB &amp; CD" x="11"/>
        <item x="0"/>
        <item n="AC &amp; BD" x="1"/>
        <item x="2"/>
        <item x="3"/>
        <item x="4"/>
        <item x="5"/>
        <item x="6"/>
        <item x="7"/>
        <item x="8"/>
        <item x="9"/>
        <item n="AD &amp; BC" x="10"/>
        <item x="12"/>
        <item x="25"/>
        <item x="13"/>
        <item x="24"/>
        <item x="16"/>
        <item x="26"/>
        <item x="17"/>
        <item x="27"/>
        <item x="20"/>
        <item x="21"/>
        <item x="14"/>
        <item x="15"/>
        <item x="18"/>
        <item x="19"/>
        <item x="22"/>
        <item x="23"/>
      </items>
    </pivotField>
    <pivotField showAll="0">
      <items count="285">
        <item n="AB &amp; BC" x="2"/>
        <item n="AF &amp; CD" x="3"/>
        <item n="AC" x="4"/>
        <item n="AD" x="5"/>
        <item n="AE" x="6"/>
        <item n="BD" x="7"/>
        <item n="BE" x="8"/>
        <item n="CE" x="9"/>
        <item n="CF" x="10"/>
        <item n="BF" x="11"/>
        <item n="DE &amp; EF" x="12"/>
        <item n="DF" x="13"/>
        <item x="1"/>
        <item x="0"/>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s>
  <rowFields count="2">
    <field x="12"/>
    <field x="23"/>
  </rowFields>
  <rowItems count="211">
    <i>
      <x/>
    </i>
    <i r="1">
      <x/>
    </i>
    <i r="1">
      <x v="1"/>
    </i>
    <i r="1">
      <x v="7"/>
    </i>
    <i r="1">
      <x v="8"/>
    </i>
    <i>
      <x v="1"/>
    </i>
    <i r="1">
      <x v="10"/>
    </i>
    <i r="1">
      <x v="11"/>
    </i>
    <i r="1">
      <x v="17"/>
    </i>
    <i r="1">
      <x v="18"/>
    </i>
    <i>
      <x v="2"/>
    </i>
    <i r="1">
      <x v="20"/>
    </i>
    <i r="1">
      <x v="21"/>
    </i>
    <i r="1">
      <x v="27"/>
    </i>
    <i r="1">
      <x v="28"/>
    </i>
    <i>
      <x v="3"/>
    </i>
    <i r="1">
      <x v="30"/>
    </i>
    <i r="1">
      <x v="31"/>
    </i>
    <i r="1">
      <x v="37"/>
    </i>
    <i r="1">
      <x v="38"/>
    </i>
    <i>
      <x v="4"/>
    </i>
    <i r="1">
      <x v="40"/>
    </i>
    <i r="1">
      <x v="41"/>
    </i>
    <i r="1">
      <x v="47"/>
    </i>
    <i r="1">
      <x v="48"/>
    </i>
    <i>
      <x v="5"/>
    </i>
    <i r="1">
      <x v="50"/>
    </i>
    <i r="1">
      <x v="52"/>
    </i>
    <i r="1">
      <x v="53"/>
    </i>
    <i r="1">
      <x v="59"/>
    </i>
    <i>
      <x v="6"/>
    </i>
    <i r="1">
      <x v="60"/>
    </i>
    <i r="1">
      <x v="62"/>
    </i>
    <i r="1">
      <x v="63"/>
    </i>
    <i r="1">
      <x v="69"/>
    </i>
    <i>
      <x v="7"/>
    </i>
    <i r="1">
      <x v="70"/>
    </i>
    <i r="1">
      <x v="72"/>
    </i>
    <i r="1">
      <x v="73"/>
    </i>
    <i r="1">
      <x v="79"/>
    </i>
    <i>
      <x v="8"/>
    </i>
    <i r="1">
      <x v="80"/>
    </i>
    <i r="1">
      <x v="82"/>
    </i>
    <i r="1">
      <x v="83"/>
    </i>
    <i r="1">
      <x v="89"/>
    </i>
    <i>
      <x v="9"/>
    </i>
    <i r="1">
      <x v="90"/>
    </i>
    <i r="1">
      <x v="92"/>
    </i>
    <i r="1">
      <x v="93"/>
    </i>
    <i r="1">
      <x v="99"/>
    </i>
    <i>
      <x v="10"/>
    </i>
    <i r="1">
      <x v="100"/>
    </i>
    <i r="1">
      <x v="102"/>
    </i>
    <i>
      <x v="11"/>
    </i>
    <i r="1">
      <x v="106"/>
    </i>
    <i r="1">
      <x v="108"/>
    </i>
    <i>
      <x v="12"/>
    </i>
    <i r="1">
      <x v="112"/>
    </i>
    <i r="1">
      <x v="114"/>
    </i>
    <i>
      <x v="13"/>
    </i>
    <i r="1">
      <x v="118"/>
    </i>
    <i r="1">
      <x v="120"/>
    </i>
    <i>
      <x v="14"/>
    </i>
    <i r="1">
      <x v="124"/>
    </i>
    <i r="1">
      <x v="126"/>
    </i>
    <i>
      <x v="15"/>
    </i>
    <i r="1">
      <x v="131"/>
    </i>
    <i r="1">
      <x v="135"/>
    </i>
    <i>
      <x v="16"/>
    </i>
    <i r="1">
      <x v="137"/>
    </i>
    <i r="1">
      <x v="141"/>
    </i>
    <i>
      <x v="17"/>
    </i>
    <i r="1">
      <x v="143"/>
    </i>
    <i r="1">
      <x v="147"/>
    </i>
    <i>
      <x v="18"/>
    </i>
    <i r="1">
      <x v="149"/>
    </i>
    <i r="1">
      <x v="153"/>
    </i>
    <i>
      <x v="19"/>
    </i>
    <i r="1">
      <x v="155"/>
    </i>
    <i r="1">
      <x v="159"/>
    </i>
    <i>
      <x v="20"/>
    </i>
    <i r="1">
      <x v="160"/>
    </i>
    <i r="1">
      <x v="162"/>
    </i>
    <i>
      <x v="21"/>
    </i>
    <i r="1">
      <x v="166"/>
    </i>
    <i r="1">
      <x v="168"/>
    </i>
    <i>
      <x v="22"/>
    </i>
    <i r="1">
      <x v="172"/>
    </i>
    <i r="1">
      <x v="174"/>
    </i>
    <i>
      <x v="23"/>
    </i>
    <i r="1">
      <x v="178"/>
    </i>
    <i r="1">
      <x v="180"/>
    </i>
    <i>
      <x v="24"/>
    </i>
    <i r="1">
      <x v="184"/>
    </i>
    <i r="1">
      <x v="186"/>
    </i>
    <i>
      <x v="25"/>
    </i>
    <i r="1">
      <x v="194"/>
    </i>
    <i r="1">
      <x v="195"/>
    </i>
    <i>
      <x v="26"/>
    </i>
    <i r="1">
      <x v="200"/>
    </i>
    <i r="1">
      <x v="201"/>
    </i>
    <i>
      <x v="27"/>
    </i>
    <i r="1">
      <x v="206"/>
    </i>
    <i r="1">
      <x v="207"/>
    </i>
    <i>
      <x v="28"/>
    </i>
    <i r="1">
      <x v="212"/>
    </i>
    <i r="1">
      <x v="213"/>
    </i>
    <i>
      <x v="29"/>
    </i>
    <i r="1">
      <x v="218"/>
    </i>
    <i r="1">
      <x v="219"/>
    </i>
    <i>
      <x v="30"/>
    </i>
    <i r="1">
      <x v="220"/>
    </i>
    <i r="1">
      <x v="224"/>
    </i>
    <i>
      <x v="31"/>
    </i>
    <i r="1">
      <x v="226"/>
    </i>
    <i r="1">
      <x v="230"/>
    </i>
    <i>
      <x v="32"/>
    </i>
    <i r="1">
      <x v="232"/>
    </i>
    <i r="1">
      <x v="236"/>
    </i>
    <i>
      <x v="33"/>
    </i>
    <i r="1">
      <x v="238"/>
    </i>
    <i r="1">
      <x v="242"/>
    </i>
    <i>
      <x v="34"/>
    </i>
    <i r="1">
      <x v="244"/>
    </i>
    <i r="1">
      <x v="248"/>
    </i>
    <i>
      <x v="35"/>
    </i>
    <i r="1">
      <x v="250"/>
    </i>
    <i r="1">
      <x v="251"/>
    </i>
    <i>
      <x v="36"/>
    </i>
    <i r="1">
      <x v="256"/>
    </i>
    <i r="1">
      <x v="257"/>
    </i>
    <i>
      <x v="37"/>
    </i>
    <i r="1">
      <x v="262"/>
    </i>
    <i r="1">
      <x v="263"/>
    </i>
    <i>
      <x v="38"/>
    </i>
    <i r="1">
      <x v="268"/>
    </i>
    <i r="1">
      <x v="269"/>
    </i>
    <i>
      <x v="39"/>
    </i>
    <i r="1">
      <x v="274"/>
    </i>
    <i r="1">
      <x v="275"/>
    </i>
    <i>
      <x v="40"/>
    </i>
    <i r="1">
      <x v="280"/>
    </i>
    <i r="1">
      <x v="281"/>
    </i>
    <i>
      <x v="41"/>
    </i>
    <i r="1">
      <x v="286"/>
    </i>
    <i r="1">
      <x v="287"/>
    </i>
    <i>
      <x v="42"/>
    </i>
    <i r="1">
      <x v="292"/>
    </i>
    <i r="1">
      <x v="293"/>
    </i>
    <i>
      <x v="43"/>
    </i>
    <i r="1">
      <x v="298"/>
    </i>
    <i r="1">
      <x v="299"/>
    </i>
    <i>
      <x v="45"/>
    </i>
    <i r="1">
      <x v="310"/>
    </i>
    <i r="1">
      <x v="314"/>
    </i>
    <i>
      <x v="46"/>
    </i>
    <i r="1">
      <x v="334"/>
    </i>
    <i r="1">
      <x v="338"/>
    </i>
    <i>
      <x v="47"/>
    </i>
    <i r="1">
      <x v="316"/>
    </i>
    <i r="1">
      <x v="320"/>
    </i>
    <i>
      <x v="48"/>
    </i>
    <i r="1">
      <x v="304"/>
    </i>
    <i r="1">
      <x v="305"/>
    </i>
    <i>
      <x v="49"/>
    </i>
    <i r="1">
      <x v="340"/>
    </i>
    <i r="1">
      <x v="341"/>
    </i>
    <i r="1">
      <x v="342"/>
    </i>
    <i r="1">
      <x v="348"/>
    </i>
    <i>
      <x v="50"/>
    </i>
    <i r="1">
      <x v="380"/>
    </i>
    <i r="1">
      <x v="381"/>
    </i>
    <i r="1">
      <x v="382"/>
    </i>
    <i r="1">
      <x v="388"/>
    </i>
    <i>
      <x v="51"/>
    </i>
    <i r="1">
      <x v="350"/>
    </i>
    <i r="1">
      <x v="351"/>
    </i>
    <i r="1">
      <x v="352"/>
    </i>
    <i r="1">
      <x v="358"/>
    </i>
    <i>
      <x v="52"/>
    </i>
    <i r="1">
      <x v="414"/>
    </i>
    <i r="1">
      <x v="418"/>
    </i>
    <i>
      <x v="53"/>
    </i>
    <i r="1">
      <x v="390"/>
    </i>
    <i r="1">
      <x v="394"/>
    </i>
    <i>
      <x v="54"/>
    </i>
    <i r="1">
      <x v="396"/>
    </i>
    <i r="1">
      <x v="400"/>
    </i>
    <i>
      <x v="55"/>
    </i>
    <i r="1">
      <x v="322"/>
    </i>
    <i r="1">
      <x v="326"/>
    </i>
    <i>
      <x v="56"/>
    </i>
    <i r="1">
      <x v="328"/>
    </i>
    <i r="1">
      <x v="332"/>
    </i>
    <i>
      <x v="57"/>
    </i>
    <i r="1">
      <x v="360"/>
    </i>
    <i r="1">
      <x v="361"/>
    </i>
    <i r="1">
      <x v="362"/>
    </i>
    <i r="1">
      <x v="368"/>
    </i>
    <i>
      <x v="58"/>
    </i>
    <i r="1">
      <x v="370"/>
    </i>
    <i r="1">
      <x v="371"/>
    </i>
    <i r="1">
      <x v="372"/>
    </i>
    <i r="1">
      <x v="378"/>
    </i>
    <i>
      <x v="59"/>
    </i>
    <i r="1">
      <x v="402"/>
    </i>
    <i r="1">
      <x v="406"/>
    </i>
    <i>
      <x v="60"/>
    </i>
    <i r="1">
      <x v="408"/>
    </i>
    <i r="1">
      <x v="412"/>
    </i>
    <i t="grand">
      <x/>
    </i>
  </rowItems>
  <colItems count="1">
    <i/>
  </colItems>
  <dataFields count="1">
    <dataField name="Trials" fld="23"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5F03048-2AC2-4F78-91A3-EFABB9C32E76}"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D5:E24" firstHeaderRow="1" firstDataRow="1" firstDataCol="1" rowPageCount="1" colPageCount="1"/>
  <pivotFields count="56">
    <pivotField showAll="0"/>
    <pivotField axis="axisPage" multipleItemSelectionAllowed="1" showAll="0">
      <items count="5">
        <item x="1"/>
        <item x="2"/>
        <item x="0"/>
        <item x="3"/>
        <item t="default"/>
      </items>
    </pivotField>
    <pivotField showAll="0"/>
    <pivotField showAll="0"/>
    <pivotField axis="axisRow" dataField="1"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25"/>
  </rowFields>
  <rowItems count="19">
    <i>
      <x/>
    </i>
    <i r="1">
      <x/>
    </i>
    <i r="1">
      <x v="1"/>
    </i>
    <i>
      <x v="1"/>
    </i>
    <i r="1">
      <x/>
    </i>
    <i r="1">
      <x v="1"/>
    </i>
    <i>
      <x v="2"/>
    </i>
    <i r="1">
      <x/>
    </i>
    <i r="1">
      <x v="1"/>
    </i>
    <i>
      <x v="3"/>
    </i>
    <i r="1">
      <x/>
    </i>
    <i r="1">
      <x v="1"/>
    </i>
    <i>
      <x v="4"/>
    </i>
    <i r="1">
      <x/>
    </i>
    <i r="1">
      <x v="1"/>
    </i>
    <i>
      <x v="5"/>
    </i>
    <i r="1">
      <x/>
    </i>
    <i r="1">
      <x v="1"/>
    </i>
    <i t="grand">
      <x/>
    </i>
  </rowItems>
  <colItems count="1">
    <i/>
  </colItems>
  <pageFields count="1">
    <pageField fld="1" hier="-1"/>
  </pageFields>
  <dataFields count="1">
    <dataField name="Trials" fld="4" subtotal="count" baseField="0" baseItem="0"/>
  </dataFields>
  <formats count="16">
    <format dxfId="3160">
      <pivotArea type="all" dataOnly="0" outline="0" fieldPosition="0"/>
    </format>
    <format dxfId="3159">
      <pivotArea outline="0" collapsedLevelsAreSubtotals="1" fieldPosition="0"/>
    </format>
    <format dxfId="3158">
      <pivotArea dataOnly="0" labelOnly="1" grandRow="1" outline="0" fieldPosition="0"/>
    </format>
    <format dxfId="3157">
      <pivotArea dataOnly="0" labelOnly="1" outline="0" axis="axisValues" fieldPosition="0"/>
    </format>
    <format dxfId="3156">
      <pivotArea type="all" dataOnly="0" outline="0" fieldPosition="0"/>
    </format>
    <format dxfId="3155">
      <pivotArea outline="0" collapsedLevelsAreSubtotals="1" fieldPosition="0"/>
    </format>
    <format dxfId="3154">
      <pivotArea dataOnly="0" labelOnly="1" outline="0" axis="axisValues" fieldPosition="0"/>
    </format>
    <format dxfId="3153">
      <pivotArea type="all" dataOnly="0" outline="0" fieldPosition="0"/>
    </format>
    <format dxfId="3152">
      <pivotArea outline="0" collapsedLevelsAreSubtotals="1" fieldPosition="0"/>
    </format>
    <format dxfId="3151">
      <pivotArea dataOnly="0" labelOnly="1" grandRow="1" outline="0" fieldPosition="0"/>
    </format>
    <format dxfId="3150">
      <pivotArea dataOnly="0" labelOnly="1" outline="0" axis="axisValues" fieldPosition="0"/>
    </format>
    <format dxfId="3149">
      <pivotArea field="1" type="button" dataOnly="0" labelOnly="1" outline="0" axis="axisPage" fieldPosition="0"/>
    </format>
    <format dxfId="3148">
      <pivotArea field="1" type="button" dataOnly="0" labelOnly="1" outline="0" axis="axisPage" fieldPosition="0"/>
    </format>
    <format dxfId="3147">
      <pivotArea dataOnly="0" labelOnly="1" grandRow="1" outline="0" fieldPosition="0"/>
    </format>
    <format dxfId="3146">
      <pivotArea outline="0" collapsedLevelsAreSubtotals="1" fieldPosition="0"/>
    </format>
    <format dxfId="3145">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EE72A72-F075-49BC-881B-4AF3C2793B1A}" name="PivotTable4" cacheId="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X4:AC203" firstHeaderRow="1" firstDataRow="1" firstDataCol="6"/>
  <pivotFields count="56">
    <pivotField compact="0" subtotalTop="0" showAll="0" defaultSubtotal="0"/>
    <pivotField compact="0" showAll="0" defaultSubtotal="0"/>
    <pivotField compact="0" showAll="0" defaultSubtotal="0"/>
    <pivotField compact="0" subtotalTop="0" showAll="0" defaultSubtotal="0"/>
    <pivotField name="T" axis="axisRow" compact="0" showAll="0" defaultSubtotal="0">
      <items count="6">
        <item x="0"/>
        <item x="1"/>
        <item x="2"/>
        <item x="3"/>
        <item x="4"/>
        <item x="5"/>
      </items>
    </pivotField>
    <pivotField compact="0" subtotalTop="0" showAll="0" defaultSubtotal="0"/>
    <pivotField compact="0" subtotalTop="0" showAll="0" defaultSubtotal="0"/>
    <pivotField compact="0" subtotalTop="0" showAll="0" defaultSubtotal="0"/>
    <pivotField name="C" axis="axisRow" compact="0" showAll="0" defaultSubtotal="0">
      <items count="6">
        <item x="4"/>
        <item x="5"/>
        <item x="0"/>
        <item x="1"/>
        <item x="2"/>
        <item x="3"/>
      </items>
    </pivotField>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name="D1" axis="axisRow" compact="0" subtotalTop="0" showAll="0" defaultSubtotal="0">
      <items count="4">
        <item x="2"/>
        <item x="3"/>
        <item x="1"/>
        <item x="0"/>
      </items>
    </pivotField>
    <pivotField compact="0" subtotalTop="0" showAll="0" defaultSubtotal="0"/>
    <pivotField name="D2" axis="axisRow" compact="0" subtotalTop="0" showAll="0" defaultSubtotal="0">
      <items count="4">
        <item x="2"/>
        <item x="3"/>
        <item x="1"/>
        <item x="0"/>
      </items>
    </pivotField>
    <pivotField compact="0" subtotalTop="0" showAll="0" defaultSubtotal="0"/>
    <pivotField name="D3" axis="axisRow" compact="0" subtotalTop="0" showAll="0" defaultSubtotal="0">
      <items count="6">
        <item x="5"/>
        <item x="4"/>
        <item x="1"/>
        <item x="0"/>
        <item x="3"/>
        <item x="2"/>
      </items>
    </pivotField>
    <pivotField compact="0" subtotalTop="0" showAll="0" defaultSubtotal="0"/>
    <pivotField name="D4" axis="axisRow" compact="0" subtotalTop="0" showAll="0" defaultSubtotal="0">
      <items count="6">
        <item x="1"/>
        <item x="0"/>
        <item x="3"/>
        <item x="2"/>
        <item x="5"/>
        <item x="4"/>
      </items>
    </pivotField>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s>
  <rowFields count="6">
    <field x="4"/>
    <field x="8"/>
    <field x="14"/>
    <field x="16"/>
    <field x="18"/>
    <field x="20"/>
  </rowFields>
  <rowItems count="199">
    <i>
      <x/>
    </i>
    <i r="1">
      <x v="2"/>
    </i>
    <i r="2">
      <x v="1"/>
    </i>
    <i r="3">
      <x v="2"/>
    </i>
    <i r="4">
      <x v="4"/>
    </i>
    <i r="5">
      <x v="5"/>
    </i>
    <i r="2">
      <x v="3"/>
    </i>
    <i r="3">
      <x v="3"/>
    </i>
    <i r="4">
      <x v="3"/>
    </i>
    <i r="5">
      <x v="1"/>
    </i>
    <i r="1">
      <x v="3"/>
    </i>
    <i r="2">
      <x v="1"/>
    </i>
    <i r="3">
      <x v="1"/>
    </i>
    <i r="4">
      <x v="4"/>
    </i>
    <i r="5">
      <x v="5"/>
    </i>
    <i r="2">
      <x v="3"/>
    </i>
    <i r="3">
      <x v="3"/>
    </i>
    <i r="4">
      <x v="2"/>
    </i>
    <i r="5">
      <x v="1"/>
    </i>
    <i r="1">
      <x v="4"/>
    </i>
    <i r="2">
      <x v="1"/>
    </i>
    <i r="3">
      <x v="1"/>
    </i>
    <i r="4">
      <x v="3"/>
    </i>
    <i r="5">
      <x v="5"/>
    </i>
    <i r="2">
      <x v="2"/>
    </i>
    <i r="3">
      <x v="2"/>
    </i>
    <i r="4">
      <x v="5"/>
    </i>
    <i r="5">
      <x v="1"/>
    </i>
    <i r="1">
      <x v="5"/>
    </i>
    <i r="2">
      <x v="1"/>
    </i>
    <i r="3">
      <x v="1"/>
    </i>
    <i r="4">
      <x v="3"/>
    </i>
    <i r="5">
      <x v="4"/>
    </i>
    <i r="2">
      <x v="2"/>
    </i>
    <i r="3">
      <x v="2"/>
    </i>
    <i r="4">
      <x v="4"/>
    </i>
    <i r="5">
      <x v="1"/>
    </i>
    <i>
      <x v="1"/>
    </i>
    <i r="1">
      <x v="2"/>
    </i>
    <i r="2">
      <x/>
    </i>
    <i r="3">
      <x v="2"/>
    </i>
    <i r="4">
      <x v="4"/>
    </i>
    <i r="5">
      <x v="5"/>
    </i>
    <i r="2">
      <x v="3"/>
    </i>
    <i r="3">
      <x v="3"/>
    </i>
    <i r="4">
      <x v="3"/>
    </i>
    <i r="5">
      <x/>
    </i>
    <i r="1">
      <x v="3"/>
    </i>
    <i r="2">
      <x/>
    </i>
    <i r="3">
      <x v="1"/>
    </i>
    <i r="4">
      <x v="4"/>
    </i>
    <i r="5">
      <x v="5"/>
    </i>
    <i r="2">
      <x v="3"/>
    </i>
    <i r="3">
      <x v="3"/>
    </i>
    <i r="4">
      <x v="2"/>
    </i>
    <i r="5">
      <x/>
    </i>
    <i r="1">
      <x v="4"/>
    </i>
    <i r="2">
      <x/>
    </i>
    <i r="3">
      <x v="1"/>
    </i>
    <i r="4">
      <x v="3"/>
    </i>
    <i r="5">
      <x v="5"/>
    </i>
    <i r="2">
      <x v="2"/>
    </i>
    <i r="3">
      <x v="2"/>
    </i>
    <i r="4">
      <x v="5"/>
    </i>
    <i r="5">
      <x/>
    </i>
    <i r="1">
      <x v="5"/>
    </i>
    <i r="2">
      <x/>
    </i>
    <i r="3">
      <x v="1"/>
    </i>
    <i r="4">
      <x v="3"/>
    </i>
    <i r="5">
      <x v="4"/>
    </i>
    <i r="2">
      <x v="2"/>
    </i>
    <i r="3">
      <x v="2"/>
    </i>
    <i r="4">
      <x v="4"/>
    </i>
    <i r="5">
      <x/>
    </i>
    <i>
      <x v="2"/>
    </i>
    <i r="1">
      <x/>
    </i>
    <i r="2">
      <x v="1"/>
    </i>
    <i r="3">
      <x v="2"/>
    </i>
    <i r="4">
      <x v="4"/>
    </i>
    <i r="5">
      <x v="5"/>
    </i>
    <i r="2">
      <x v="3"/>
    </i>
    <i r="3">
      <x v="3"/>
    </i>
    <i r="4">
      <x v="1"/>
    </i>
    <i r="5">
      <x v="3"/>
    </i>
    <i r="1">
      <x v="1"/>
    </i>
    <i r="2">
      <x/>
    </i>
    <i r="3">
      <x v="2"/>
    </i>
    <i r="4">
      <x v="4"/>
    </i>
    <i r="5">
      <x v="5"/>
    </i>
    <i r="2">
      <x v="3"/>
    </i>
    <i r="3">
      <x v="3"/>
    </i>
    <i r="4">
      <x/>
    </i>
    <i r="5">
      <x v="3"/>
    </i>
    <i r="1">
      <x v="4"/>
    </i>
    <i r="2">
      <x/>
    </i>
    <i r="3">
      <x/>
    </i>
    <i r="4">
      <x v="3"/>
    </i>
    <i r="5">
      <x v="5"/>
    </i>
    <i r="4">
      <x v="5"/>
    </i>
    <i r="5">
      <x v="3"/>
    </i>
    <i r="1">
      <x v="5"/>
    </i>
    <i r="2">
      <x/>
    </i>
    <i r="3">
      <x/>
    </i>
    <i r="4">
      <x v="3"/>
    </i>
    <i r="5">
      <x v="4"/>
    </i>
    <i r="4">
      <x v="4"/>
    </i>
    <i r="5">
      <x v="3"/>
    </i>
    <i>
      <x v="3"/>
    </i>
    <i r="1">
      <x/>
    </i>
    <i r="2">
      <x v="1"/>
    </i>
    <i r="3">
      <x v="1"/>
    </i>
    <i r="4">
      <x v="4"/>
    </i>
    <i r="5">
      <x v="5"/>
    </i>
    <i r="2">
      <x v="3"/>
    </i>
    <i r="3">
      <x v="3"/>
    </i>
    <i r="4">
      <x v="1"/>
    </i>
    <i r="5">
      <x v="2"/>
    </i>
    <i r="1">
      <x v="1"/>
    </i>
    <i r="2">
      <x/>
    </i>
    <i r="3">
      <x v="1"/>
    </i>
    <i r="4">
      <x v="4"/>
    </i>
    <i r="5">
      <x v="5"/>
    </i>
    <i r="2">
      <x v="3"/>
    </i>
    <i r="3">
      <x v="3"/>
    </i>
    <i r="4">
      <x/>
    </i>
    <i r="5">
      <x v="2"/>
    </i>
    <i r="1">
      <x v="4"/>
    </i>
    <i r="2">
      <x/>
    </i>
    <i r="3">
      <x/>
    </i>
    <i r="4">
      <x v="2"/>
    </i>
    <i r="5">
      <x v="5"/>
    </i>
    <i r="4">
      <x v="5"/>
    </i>
    <i r="5">
      <x v="2"/>
    </i>
    <i r="1">
      <x v="5"/>
    </i>
    <i r="2">
      <x/>
    </i>
    <i r="3">
      <x/>
    </i>
    <i r="4">
      <x v="2"/>
    </i>
    <i r="5">
      <x v="4"/>
    </i>
    <i r="4">
      <x v="4"/>
    </i>
    <i r="5">
      <x v="2"/>
    </i>
    <i>
      <x v="4"/>
    </i>
    <i r="1">
      <x/>
    </i>
    <i r="2">
      <x v="1"/>
    </i>
    <i r="3">
      <x v="1"/>
    </i>
    <i r="4">
      <x v="3"/>
    </i>
    <i r="5">
      <x v="5"/>
    </i>
    <i r="2">
      <x v="2"/>
    </i>
    <i r="3">
      <x v="2"/>
    </i>
    <i r="4">
      <x v="1"/>
    </i>
    <i r="5">
      <x v="5"/>
    </i>
    <i r="1">
      <x v="1"/>
    </i>
    <i r="2">
      <x/>
    </i>
    <i r="3">
      <x v="1"/>
    </i>
    <i r="4">
      <x v="3"/>
    </i>
    <i r="5">
      <x v="4"/>
    </i>
    <i r="2">
      <x v="2"/>
    </i>
    <i r="3">
      <x v="2"/>
    </i>
    <i r="4">
      <x/>
    </i>
    <i r="5">
      <x v="5"/>
    </i>
    <i r="1">
      <x v="2"/>
    </i>
    <i r="2">
      <x/>
    </i>
    <i r="3">
      <x/>
    </i>
    <i r="4">
      <x v="3"/>
    </i>
    <i r="5">
      <x v="5"/>
    </i>
    <i r="1">
      <x v="3"/>
    </i>
    <i r="2">
      <x/>
    </i>
    <i r="3">
      <x/>
    </i>
    <i r="4">
      <x v="2"/>
    </i>
    <i r="5">
      <x v="5"/>
    </i>
    <i>
      <x v="5"/>
    </i>
    <i r="1">
      <x/>
    </i>
    <i r="2">
      <x v="1"/>
    </i>
    <i r="3">
      <x v="1"/>
    </i>
    <i r="4">
      <x v="3"/>
    </i>
    <i r="5">
      <x v="4"/>
    </i>
    <i r="2">
      <x v="2"/>
    </i>
    <i r="3">
      <x v="2"/>
    </i>
    <i r="4">
      <x v="1"/>
    </i>
    <i r="5">
      <x v="4"/>
    </i>
    <i r="1">
      <x v="1"/>
    </i>
    <i r="2">
      <x/>
    </i>
    <i r="3">
      <x v="1"/>
    </i>
    <i r="4">
      <x v="3"/>
    </i>
    <i r="5">
      <x v="4"/>
    </i>
    <i r="2">
      <x v="2"/>
    </i>
    <i r="3">
      <x v="2"/>
    </i>
    <i r="4">
      <x/>
    </i>
    <i r="5">
      <x v="4"/>
    </i>
    <i r="1">
      <x v="2"/>
    </i>
    <i r="2">
      <x/>
    </i>
    <i r="3">
      <x/>
    </i>
    <i r="4">
      <x v="3"/>
    </i>
    <i r="5">
      <x v="4"/>
    </i>
    <i r="1">
      <x v="3"/>
    </i>
    <i r="2">
      <x/>
    </i>
    <i r="3">
      <x/>
    </i>
    <i r="4">
      <x v="2"/>
    </i>
    <i r="5">
      <x v="4"/>
    </i>
    <i t="grand">
      <x/>
    </i>
  </rowItems>
  <colItems count="1">
    <i/>
  </colItem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83F7C17-F9F1-4FDB-A759-A58AD886F30B}" name="PivotTable5" cacheId="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T11:V20" firstHeaderRow="1" firstDataRow="1" firstDataCol="2"/>
  <pivotFields count="56">
    <pivotField compact="0" showAll="0"/>
    <pivotField compact="0" multipleItemSelectionAllowed="1"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name="Target" axis="axisRow" dataField="1" compact="0" showAll="0">
      <items count="5">
        <item x="3"/>
        <item x="2"/>
        <item x="0"/>
        <item x="1"/>
        <item t="default"/>
      </items>
    </pivotField>
    <pivotField compact="0" showAll="0"/>
    <pivotField name="Competitor" axis="axisRow" compact="0" showAll="0">
      <items count="5">
        <item x="3"/>
        <item x="2"/>
        <item x="0"/>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2">
    <field x="36"/>
    <field x="38"/>
  </rowFields>
  <rowItems count="9">
    <i>
      <x/>
    </i>
    <i r="1">
      <x/>
    </i>
    <i>
      <x v="1"/>
    </i>
    <i r="1">
      <x v="1"/>
    </i>
    <i>
      <x v="2"/>
    </i>
    <i r="1">
      <x v="2"/>
    </i>
    <i>
      <x v="3"/>
    </i>
    <i r="1">
      <x v="3"/>
    </i>
    <i t="grand">
      <x/>
    </i>
  </rowItems>
  <colItems count="1">
    <i/>
  </colItems>
  <dataFields count="1">
    <dataField name="Trials" fld="36" subtotal="count" baseField="0" baseItem="0"/>
  </dataFields>
  <formats count="33">
    <format dxfId="3193">
      <pivotArea type="all" dataOnly="0" outline="0" fieldPosition="0"/>
    </format>
    <format dxfId="3192">
      <pivotArea outline="0" collapsedLevelsAreSubtotals="1" fieldPosition="0"/>
    </format>
    <format dxfId="3191">
      <pivotArea field="36" type="button" dataOnly="0" labelOnly="1" outline="0" axis="axisRow" fieldPosition="0"/>
    </format>
    <format dxfId="3190">
      <pivotArea field="38" type="button" dataOnly="0" labelOnly="1" outline="0" axis="axisRow" fieldPosition="1"/>
    </format>
    <format dxfId="3189">
      <pivotArea dataOnly="0" labelOnly="1" outline="0" fieldPosition="0">
        <references count="1">
          <reference field="36" count="0"/>
        </references>
      </pivotArea>
    </format>
    <format dxfId="3188">
      <pivotArea dataOnly="0" labelOnly="1" grandRow="1" outline="0" fieldPosition="0"/>
    </format>
    <format dxfId="3187">
      <pivotArea dataOnly="0" labelOnly="1" outline="0" fieldPosition="0">
        <references count="2">
          <reference field="36" count="1" selected="0">
            <x v="0"/>
          </reference>
          <reference field="38" count="1">
            <x v="0"/>
          </reference>
        </references>
      </pivotArea>
    </format>
    <format dxfId="3186">
      <pivotArea dataOnly="0" labelOnly="1" outline="0" fieldPosition="0">
        <references count="2">
          <reference field="36" count="1" selected="0">
            <x v="1"/>
          </reference>
          <reference field="38" count="1">
            <x v="1"/>
          </reference>
        </references>
      </pivotArea>
    </format>
    <format dxfId="3185">
      <pivotArea dataOnly="0" labelOnly="1" outline="0" fieldPosition="0">
        <references count="2">
          <reference field="36" count="1" selected="0">
            <x v="2"/>
          </reference>
          <reference field="38" count="1">
            <x v="2"/>
          </reference>
        </references>
      </pivotArea>
    </format>
    <format dxfId="3184">
      <pivotArea dataOnly="0" labelOnly="1" outline="0" fieldPosition="0">
        <references count="2">
          <reference field="36" count="1" selected="0">
            <x v="3"/>
          </reference>
          <reference field="38" count="1">
            <x v="3"/>
          </reference>
        </references>
      </pivotArea>
    </format>
    <format dxfId="3183">
      <pivotArea dataOnly="0" labelOnly="1" outline="0" axis="axisValues" fieldPosition="0"/>
    </format>
    <format dxfId="3182">
      <pivotArea type="all" dataOnly="0" outline="0" fieldPosition="0"/>
    </format>
    <format dxfId="3181">
      <pivotArea outline="0" collapsedLevelsAreSubtotals="1" fieldPosition="0"/>
    </format>
    <format dxfId="3180">
      <pivotArea field="36" type="button" dataOnly="0" labelOnly="1" outline="0" axis="axisRow" fieldPosition="0"/>
    </format>
    <format dxfId="3179">
      <pivotArea field="38" type="button" dataOnly="0" labelOnly="1" outline="0" axis="axisRow" fieldPosition="1"/>
    </format>
    <format dxfId="3178">
      <pivotArea dataOnly="0" labelOnly="1" outline="0" fieldPosition="0">
        <references count="1">
          <reference field="36" count="0"/>
        </references>
      </pivotArea>
    </format>
    <format dxfId="3177">
      <pivotArea dataOnly="0" labelOnly="1" grandRow="1" outline="0" fieldPosition="0"/>
    </format>
    <format dxfId="3176">
      <pivotArea dataOnly="0" labelOnly="1" outline="0" fieldPosition="0">
        <references count="2">
          <reference field="36" count="1" selected="0">
            <x v="0"/>
          </reference>
          <reference field="38" count="1">
            <x v="0"/>
          </reference>
        </references>
      </pivotArea>
    </format>
    <format dxfId="3175">
      <pivotArea dataOnly="0" labelOnly="1" outline="0" fieldPosition="0">
        <references count="2">
          <reference field="36" count="1" selected="0">
            <x v="1"/>
          </reference>
          <reference field="38" count="1">
            <x v="1"/>
          </reference>
        </references>
      </pivotArea>
    </format>
    <format dxfId="3174">
      <pivotArea dataOnly="0" labelOnly="1" outline="0" fieldPosition="0">
        <references count="2">
          <reference field="36" count="1" selected="0">
            <x v="2"/>
          </reference>
          <reference field="38" count="1">
            <x v="2"/>
          </reference>
        </references>
      </pivotArea>
    </format>
    <format dxfId="3173">
      <pivotArea dataOnly="0" labelOnly="1" outline="0" fieldPosition="0">
        <references count="2">
          <reference field="36" count="1" selected="0">
            <x v="3"/>
          </reference>
          <reference field="38" count="1">
            <x v="3"/>
          </reference>
        </references>
      </pivotArea>
    </format>
    <format dxfId="3172">
      <pivotArea dataOnly="0" labelOnly="1" outline="0" axis="axisValues" fieldPosition="0"/>
    </format>
    <format dxfId="3171">
      <pivotArea type="all" dataOnly="0" outline="0" fieldPosition="0"/>
    </format>
    <format dxfId="3170">
      <pivotArea outline="0" collapsedLevelsAreSubtotals="1" fieldPosition="0"/>
    </format>
    <format dxfId="3169">
      <pivotArea field="36" type="button" dataOnly="0" labelOnly="1" outline="0" axis="axisRow" fieldPosition="0"/>
    </format>
    <format dxfId="3168">
      <pivotArea field="38" type="button" dataOnly="0" labelOnly="1" outline="0" axis="axisRow" fieldPosition="1"/>
    </format>
    <format dxfId="3167">
      <pivotArea dataOnly="0" labelOnly="1" outline="0" fieldPosition="0">
        <references count="1">
          <reference field="36" count="0"/>
        </references>
      </pivotArea>
    </format>
    <format dxfId="3166">
      <pivotArea dataOnly="0" labelOnly="1" grandRow="1" outline="0" fieldPosition="0"/>
    </format>
    <format dxfId="3165">
      <pivotArea dataOnly="0" labelOnly="1" outline="0" fieldPosition="0">
        <references count="2">
          <reference field="36" count="1" selected="0">
            <x v="0"/>
          </reference>
          <reference field="38" count="1">
            <x v="0"/>
          </reference>
        </references>
      </pivotArea>
    </format>
    <format dxfId="3164">
      <pivotArea dataOnly="0" labelOnly="1" outline="0" fieldPosition="0">
        <references count="2">
          <reference field="36" count="1" selected="0">
            <x v="1"/>
          </reference>
          <reference field="38" count="1">
            <x v="1"/>
          </reference>
        </references>
      </pivotArea>
    </format>
    <format dxfId="3163">
      <pivotArea dataOnly="0" labelOnly="1" outline="0" fieldPosition="0">
        <references count="2">
          <reference field="36" count="1" selected="0">
            <x v="2"/>
          </reference>
          <reference field="38" count="1">
            <x v="2"/>
          </reference>
        </references>
      </pivotArea>
    </format>
    <format dxfId="3162">
      <pivotArea dataOnly="0" labelOnly="1" outline="0" fieldPosition="0">
        <references count="2">
          <reference field="36" count="1" selected="0">
            <x v="3"/>
          </reference>
          <reference field="38" count="1">
            <x v="3"/>
          </reference>
        </references>
      </pivotArea>
    </format>
    <format dxfId="3161">
      <pivotArea dataOnly="0" labelOnly="1" outline="0" axis="axisValues"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8550FC9-51B1-4DA3-BB20-F4625A5281A1}" name="PivotTable1" cacheId="5"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rowHeaderCaption="Pronoun">
  <location ref="A3:B22" firstHeaderRow="1" firstDataRow="1" firstDataCol="1"/>
  <pivotFields count="56">
    <pivotField showAll="0" insertBlankRow="1"/>
    <pivotField axis="axisRow" showAll="0" insertBlankRow="1">
      <items count="5">
        <item x="0"/>
        <item n="Filler: Wrong Description" x="1"/>
        <item n="Filler: Wrong Pronoun" x="2"/>
        <item x="3"/>
        <item t="default"/>
      </items>
    </pivotField>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axis="axisRow" dataField="1" showAll="0" insertBlankRow="1">
      <items count="5">
        <item x="0"/>
        <item x="1"/>
        <item x="2"/>
        <item x="3"/>
        <item t="default"/>
      </items>
    </pivotField>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s>
  <rowFields count="2">
    <field x="1"/>
    <field x="28"/>
  </rowFields>
  <rowItems count="19">
    <i>
      <x/>
    </i>
    <i r="1">
      <x/>
    </i>
    <i r="1">
      <x v="1"/>
    </i>
    <i r="1">
      <x v="2"/>
    </i>
    <i t="blank">
      <x/>
    </i>
    <i>
      <x v="1"/>
    </i>
    <i r="1">
      <x/>
    </i>
    <i r="1">
      <x v="1"/>
    </i>
    <i r="1">
      <x v="2"/>
    </i>
    <i t="blank">
      <x v="1"/>
    </i>
    <i>
      <x v="2"/>
    </i>
    <i r="1">
      <x/>
    </i>
    <i r="1">
      <x v="1"/>
    </i>
    <i r="1">
      <x v="2"/>
    </i>
    <i t="blank">
      <x v="2"/>
    </i>
    <i>
      <x v="3"/>
    </i>
    <i r="1">
      <x v="3"/>
    </i>
    <i t="blank">
      <x v="3"/>
    </i>
    <i t="grand">
      <x/>
    </i>
  </rowItems>
  <colItems count="1">
    <i/>
  </colItems>
  <dataFields count="1">
    <dataField name="Trials" fld="28" subtotal="count" baseField="0" baseItem="0"/>
  </dataFields>
  <formats count="19">
    <format dxfId="3212">
      <pivotArea type="all" dataOnly="0" outline="0" fieldPosition="0"/>
    </format>
    <format dxfId="3211">
      <pivotArea outline="0" collapsedLevelsAreSubtotals="1" fieldPosition="0"/>
    </format>
    <format dxfId="3210">
      <pivotArea dataOnly="0" labelOnly="1" grandRow="1" outline="0" fieldPosition="0"/>
    </format>
    <format dxfId="3209">
      <pivotArea dataOnly="0" labelOnly="1" outline="0" axis="axisValues" fieldPosition="0"/>
    </format>
    <format dxfId="3208">
      <pivotArea type="all" dataOnly="0" outline="0" fieldPosition="0"/>
    </format>
    <format dxfId="3207">
      <pivotArea outline="0" collapsedLevelsAreSubtotals="1" fieldPosition="0"/>
    </format>
    <format dxfId="3206">
      <pivotArea dataOnly="0" labelOnly="1" grandRow="1" outline="0" fieldPosition="0"/>
    </format>
    <format dxfId="3205">
      <pivotArea dataOnly="0" labelOnly="1" outline="0" axis="axisValues" fieldPosition="0"/>
    </format>
    <format dxfId="3204">
      <pivotArea type="all" dataOnly="0" outline="0" fieldPosition="0"/>
    </format>
    <format dxfId="3203">
      <pivotArea outline="0" collapsedLevelsAreSubtotals="1" fieldPosition="0"/>
    </format>
    <format dxfId="3202">
      <pivotArea dataOnly="0" labelOnly="1" grandRow="1" outline="0" fieldPosition="0"/>
    </format>
    <format dxfId="3201">
      <pivotArea dataOnly="0" labelOnly="1" outline="0" axis="axisValues" fieldPosition="0"/>
    </format>
    <format dxfId="3200">
      <pivotArea type="all" dataOnly="0" outline="0" fieldPosition="0"/>
    </format>
    <format dxfId="3199">
      <pivotArea dataOnly="0" labelOnly="1" fieldPosition="0">
        <references count="1">
          <reference field="1" count="0"/>
        </references>
      </pivotArea>
    </format>
    <format dxfId="3198">
      <pivotArea dataOnly="0" labelOnly="1" grandRow="1" outline="0" fieldPosition="0"/>
    </format>
    <format dxfId="3197">
      <pivotArea dataOnly="0" labelOnly="1" fieldPosition="0">
        <references count="2">
          <reference field="1" count="1" selected="0">
            <x v="1"/>
          </reference>
          <reference field="28" count="0"/>
        </references>
      </pivotArea>
    </format>
    <format dxfId="3196">
      <pivotArea dataOnly="0" labelOnly="1" fieldPosition="0">
        <references count="2">
          <reference field="1" count="1" selected="0">
            <x v="2"/>
          </reference>
          <reference field="28" count="0"/>
        </references>
      </pivotArea>
    </format>
    <format dxfId="3195">
      <pivotArea dataOnly="0" labelOnly="1" outline="0" axis="axisValues" fieldPosition="0"/>
    </format>
    <format dxfId="3194">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0B670AF-1060-4218-8C76-A23AE120DE73}"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K6:AP56" firstHeaderRow="1" firstDataRow="1" firstDataCol="6" rowPageCount="1" colPageCount="1"/>
  <pivotFields count="56">
    <pivotField compact="0" showAll="0"/>
    <pivotField axis="axisPage" compact="0" showAll="0">
      <items count="5">
        <item x="0"/>
        <item x="1"/>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name="Story" axis="axisRow" compact="0" showAll="0">
      <items count="5">
        <item x="3"/>
        <item x="2"/>
        <item x="0"/>
        <item x="1"/>
        <item t="default"/>
      </items>
    </pivotField>
    <pivotField compact="0" showAll="0"/>
    <pivotField compact="0" showAll="0"/>
    <pivotField compact="0" showAll="0"/>
    <pivotField compact="0" showAll="0"/>
    <pivotField compact="0" showAll="0"/>
    <pivotField compact="0" showAll="0"/>
    <pivotField name="Target" axis="axisRow" compact="0" showAll="0">
      <items count="5">
        <item x="3"/>
        <item x="2"/>
        <item x="0"/>
        <item x="1"/>
        <item t="default"/>
      </items>
    </pivotField>
    <pivotField compact="0" showAll="0"/>
    <pivotField compact="0" showAll="0"/>
    <pivotField compact="0" showAll="0"/>
    <pivotField name="D1" axis="axisRow" compact="0" showAll="0">
      <items count="5">
        <item x="2"/>
        <item x="3"/>
        <item x="1"/>
        <item x="0"/>
        <item t="default"/>
      </items>
    </pivotField>
    <pivotField compact="0" showAll="0"/>
    <pivotField name="D2" axis="axisRow" compact="0" showAll="0">
      <items count="5">
        <item x="2"/>
        <item x="3"/>
        <item x="1"/>
        <item x="0"/>
        <item t="default"/>
      </items>
    </pivotField>
    <pivotField compact="0" showAll="0"/>
    <pivotField name="D3" axis="axisRow" compact="0" showAll="0">
      <items count="5">
        <item x="1"/>
        <item x="0"/>
        <item x="2"/>
        <item x="3"/>
        <item t="default"/>
      </items>
    </pivotField>
    <pivotField compact="0" showAll="0"/>
    <pivotField name="D4" axis="axisRow" compact="0" showAll="0">
      <items count="5">
        <item x="1"/>
        <item x="0"/>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6">
    <field x="29"/>
    <field x="36"/>
    <field x="40"/>
    <field x="42"/>
    <field x="44"/>
    <field x="46"/>
  </rowFields>
  <rowItems count="50">
    <i>
      <x/>
    </i>
    <i r="1">
      <x v="1"/>
    </i>
    <i r="2">
      <x v="2"/>
    </i>
    <i r="3">
      <x v="2"/>
    </i>
    <i r="4">
      <x v="3"/>
    </i>
    <i r="5">
      <x v="3"/>
    </i>
    <i r="1">
      <x v="2"/>
    </i>
    <i r="2">
      <x v="3"/>
    </i>
    <i r="3">
      <x v="3"/>
    </i>
    <i r="4">
      <x v="1"/>
    </i>
    <i r="5">
      <x v="1"/>
    </i>
    <i>
      <x v="1"/>
    </i>
    <i r="1">
      <x/>
    </i>
    <i r="2">
      <x v="2"/>
    </i>
    <i r="3">
      <x v="2"/>
    </i>
    <i r="4">
      <x v="3"/>
    </i>
    <i r="5">
      <x v="3"/>
    </i>
    <i r="1">
      <x v="2"/>
    </i>
    <i r="2">
      <x v="3"/>
    </i>
    <i r="3">
      <x v="3"/>
    </i>
    <i r="4">
      <x/>
    </i>
    <i r="5">
      <x/>
    </i>
    <i r="1">
      <x v="3"/>
    </i>
    <i r="2">
      <x v="2"/>
    </i>
    <i r="3">
      <x v="2"/>
    </i>
    <i r="4">
      <x/>
    </i>
    <i r="5">
      <x/>
    </i>
    <i>
      <x v="2"/>
    </i>
    <i r="1">
      <x v="1"/>
    </i>
    <i r="2">
      <x v="3"/>
    </i>
    <i r="3">
      <x v="3"/>
    </i>
    <i r="4">
      <x/>
    </i>
    <i r="5">
      <x/>
    </i>
    <i r="1">
      <x v="3"/>
    </i>
    <i r="2">
      <x v="1"/>
    </i>
    <i r="3">
      <x v="1"/>
    </i>
    <i r="4">
      <x/>
    </i>
    <i r="5">
      <x/>
    </i>
    <i>
      <x v="3"/>
    </i>
    <i r="1">
      <x/>
    </i>
    <i r="2">
      <x v="2"/>
    </i>
    <i r="3">
      <x v="2"/>
    </i>
    <i r="4">
      <x v="1"/>
    </i>
    <i r="5">
      <x v="1"/>
    </i>
    <i r="1">
      <x v="2"/>
    </i>
    <i r="2">
      <x v="1"/>
    </i>
    <i r="3">
      <x v="1"/>
    </i>
    <i r="4">
      <x/>
    </i>
    <i r="5">
      <x/>
    </i>
    <i t="grand">
      <x/>
    </i>
  </rowItems>
  <colItems count="1">
    <i/>
  </colItems>
  <pageFields count="1">
    <pageField fld="1" item="1" hier="-1"/>
  </page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0EA5BEE-AC96-40C6-A86C-3C1C3E110E47}" name="PivotTable3" cacheId="5" applyNumberFormats="0" applyBorderFormats="0" applyFontFormats="0" applyPatternFormats="0" applyAlignmentFormats="0" applyWidthHeightFormats="1" dataCaption="Values" grandTotalCaption="Total" updatedVersion="8" minRefreshableVersion="3" useAutoFormatting="1" itemPrintTitles="1" createdVersion="8" indent="0" compact="0" outline="1" outlineData="1" compactData="0" multipleFieldFilters="0" rowHeaderCaption="Target Character">
  <location ref="G3:M35" firstHeaderRow="1" firstDataRow="2" firstDataCol="2"/>
  <pivotFields count="56">
    <pivotField compact="0" showAll="0"/>
    <pivotField name="Trial Type" axis="axisCol" compact="0" multipleItemSelectionAllowed="1" showAll="0">
      <items count="5">
        <item x="3"/>
        <item x="0"/>
        <item x="2"/>
        <item x="1"/>
        <item t="default"/>
      </items>
    </pivotField>
    <pivotField compact="0" showAll="0"/>
    <pivotField compact="0" showAll="0"/>
    <pivotField name="Target" axis="axisRow" dataField="1" compact="0" showAll="0">
      <items count="7">
        <item x="0"/>
        <item x="1"/>
        <item x="2"/>
        <item x="3"/>
        <item x="4"/>
        <item x="5"/>
        <item t="default"/>
      </items>
    </pivotField>
    <pivotField compact="0" showAll="0"/>
    <pivotField compact="0" showAll="0"/>
    <pivotField compact="0" showAll="0"/>
    <pivotField name="Competitor" axis="axisRow" compact="0" showAll="0">
      <items count="7">
        <item x="4"/>
        <item x="5"/>
        <item x="0"/>
        <item x="1"/>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2">
    <field x="4"/>
    <field x="8"/>
  </rowFields>
  <rowItems count="31">
    <i>
      <x/>
    </i>
    <i r="1">
      <x v="2"/>
    </i>
    <i r="1">
      <x v="3"/>
    </i>
    <i r="1">
      <x v="4"/>
    </i>
    <i r="1">
      <x v="5"/>
    </i>
    <i>
      <x v="1"/>
    </i>
    <i r="1">
      <x v="2"/>
    </i>
    <i r="1">
      <x v="3"/>
    </i>
    <i r="1">
      <x v="4"/>
    </i>
    <i r="1">
      <x v="5"/>
    </i>
    <i>
      <x v="2"/>
    </i>
    <i r="1">
      <x/>
    </i>
    <i r="1">
      <x v="1"/>
    </i>
    <i r="1">
      <x v="4"/>
    </i>
    <i r="1">
      <x v="5"/>
    </i>
    <i>
      <x v="3"/>
    </i>
    <i r="1">
      <x/>
    </i>
    <i r="1">
      <x v="1"/>
    </i>
    <i r="1">
      <x v="4"/>
    </i>
    <i r="1">
      <x v="5"/>
    </i>
    <i>
      <x v="4"/>
    </i>
    <i r="1">
      <x/>
    </i>
    <i r="1">
      <x v="1"/>
    </i>
    <i r="1">
      <x v="2"/>
    </i>
    <i r="1">
      <x v="3"/>
    </i>
    <i>
      <x v="5"/>
    </i>
    <i r="1">
      <x/>
    </i>
    <i r="1">
      <x v="1"/>
    </i>
    <i r="1">
      <x v="2"/>
    </i>
    <i r="1">
      <x v="3"/>
    </i>
    <i t="grand">
      <x/>
    </i>
  </rowItems>
  <colFields count="1">
    <field x="1"/>
  </colFields>
  <colItems count="5">
    <i>
      <x/>
    </i>
    <i>
      <x v="1"/>
    </i>
    <i>
      <x v="2"/>
    </i>
    <i>
      <x v="3"/>
    </i>
    <i t="grand">
      <x/>
    </i>
  </colItems>
  <dataFields count="1">
    <dataField name="Char Pairs" fld="4" subtotal="count" baseField="0" baseItem="0"/>
  </dataFields>
  <formats count="14">
    <format dxfId="3226">
      <pivotArea type="all" dataOnly="0" outline="0" fieldPosition="0"/>
    </format>
    <format dxfId="3225">
      <pivotArea outline="0" collapsedLevelsAreSubtotals="1" fieldPosition="0"/>
    </format>
    <format dxfId="3224">
      <pivotArea dataOnly="0" labelOnly="1" grandRow="1" outline="0" fieldPosition="0"/>
    </format>
    <format dxfId="3223">
      <pivotArea dataOnly="0" labelOnly="1" outline="0" axis="axisValues" fieldPosition="0"/>
    </format>
    <format dxfId="3222">
      <pivotArea type="all" dataOnly="0" outline="0" fieldPosition="0"/>
    </format>
    <format dxfId="3221">
      <pivotArea outline="0" collapsedLevelsAreSubtotals="1" fieldPosition="0"/>
    </format>
    <format dxfId="3220">
      <pivotArea dataOnly="0" labelOnly="1" grandRow="1" outline="0" fieldPosition="0"/>
    </format>
    <format dxfId="3219">
      <pivotArea dataOnly="0" labelOnly="1" outline="0" axis="axisValues" fieldPosition="0"/>
    </format>
    <format dxfId="3218">
      <pivotArea type="all" dataOnly="0" outline="0" fieldPosition="0"/>
    </format>
    <format dxfId="3217">
      <pivotArea outline="0" collapsedLevelsAreSubtotals="1" fieldPosition="0"/>
    </format>
    <format dxfId="3216">
      <pivotArea dataOnly="0" labelOnly="1" grandRow="1" outline="0" fieldPosition="0"/>
    </format>
    <format dxfId="3215">
      <pivotArea dataOnly="0" labelOnly="1" outline="0" axis="axisValues" fieldPosition="0"/>
    </format>
    <format dxfId="3214">
      <pivotArea dataOnly="0" labelOnly="1" grandCol="1" outline="0" fieldPosition="0"/>
    </format>
    <format dxfId="3213">
      <pivotArea dataOnly="0" labelOnly="1" fieldPosition="0">
        <references count="1">
          <reference field="8"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12B710D-79A2-4E62-AD3C-D03394A2324A}" name="PivotTable7" cacheId="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T4:V9" firstHeaderRow="1" firstDataRow="1" firstDataCol="2"/>
  <pivotFields count="56">
    <pivotField compact="0" subtotalTop="0" showAll="0" defaultSubtotal="0"/>
    <pivotField compact="0" showAll="0" defaultSubtotal="0"/>
    <pivotField compact="0" showAll="0" defaultSubtotal="0"/>
    <pivotField compact="0" subtotalTop="0" showAll="0" defaultSubtotal="0"/>
    <pivotField compact="0" showAll="0" defaultSubtotal="0"/>
    <pivotField compact="0" subtotalTop="0" showAll="0" defaultSubtotal="0"/>
    <pivotField compact="0" subtotalTop="0" showAll="0" defaultSubtotal="0"/>
    <pivotField compact="0" subtotalTop="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howAll="0" defaultSubtotal="0"/>
    <pivotField name="Target" axis="axisRow" dataField="1" compact="0" showAll="0" defaultSubtotal="0">
      <items count="2">
        <item x="0"/>
        <item x="1"/>
      </items>
    </pivotField>
    <pivotField compact="0" showAll="0" defaultSubtotal="0"/>
    <pivotField name="Competitor" axis="axisRow" compact="0" showAll="0" defaultSubtotal="0">
      <items count="2">
        <item x="1"/>
        <item x="0"/>
      </items>
    </pivotField>
    <pivotField compact="0" showAll="0" defaultSubtotal="0"/>
    <pivotField compact="0" showAll="0" defaultSubtotal="0"/>
    <pivotField compact="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s>
  <rowFields count="2">
    <field x="37"/>
    <field x="39"/>
  </rowFields>
  <rowItems count="5">
    <i>
      <x/>
    </i>
    <i r="1">
      <x v="1"/>
    </i>
    <i>
      <x v="1"/>
    </i>
    <i r="1">
      <x/>
    </i>
    <i t="grand">
      <x/>
    </i>
  </rowItems>
  <colItems count="1">
    <i/>
  </colItems>
  <dataFields count="1">
    <dataField name="Trials" fld="37" subtotal="count" baseField="0" baseItem="0"/>
  </dataFields>
  <formats count="27">
    <format dxfId="3253">
      <pivotArea type="all" dataOnly="0" outline="0" fieldPosition="0"/>
    </format>
    <format dxfId="3252">
      <pivotArea outline="0" collapsedLevelsAreSubtotals="1" fieldPosition="0"/>
    </format>
    <format dxfId="3251">
      <pivotArea field="37" type="button" dataOnly="0" labelOnly="1" outline="0" axis="axisRow" fieldPosition="0"/>
    </format>
    <format dxfId="3250">
      <pivotArea field="39" type="button" dataOnly="0" labelOnly="1" outline="0" axis="axisRow" fieldPosition="1"/>
    </format>
    <format dxfId="3249">
      <pivotArea dataOnly="0" labelOnly="1" outline="0" fieldPosition="0">
        <references count="1">
          <reference field="37" count="0"/>
        </references>
      </pivotArea>
    </format>
    <format dxfId="3248">
      <pivotArea dataOnly="0" labelOnly="1" grandRow="1" outline="0" fieldPosition="0"/>
    </format>
    <format dxfId="3247">
      <pivotArea dataOnly="0" labelOnly="1" outline="0" fieldPosition="0">
        <references count="2">
          <reference field="37" count="1" selected="0">
            <x v="0"/>
          </reference>
          <reference field="39" count="1">
            <x v="1"/>
          </reference>
        </references>
      </pivotArea>
    </format>
    <format dxfId="3246">
      <pivotArea dataOnly="0" labelOnly="1" outline="0" fieldPosition="0">
        <references count="2">
          <reference field="37" count="1" selected="0">
            <x v="1"/>
          </reference>
          <reference field="39" count="1">
            <x v="0"/>
          </reference>
        </references>
      </pivotArea>
    </format>
    <format dxfId="3245">
      <pivotArea dataOnly="0" labelOnly="1" outline="0" axis="axisValues" fieldPosition="0"/>
    </format>
    <format dxfId="3244">
      <pivotArea type="all" dataOnly="0" outline="0" fieldPosition="0"/>
    </format>
    <format dxfId="3243">
      <pivotArea outline="0" collapsedLevelsAreSubtotals="1" fieldPosition="0"/>
    </format>
    <format dxfId="3242">
      <pivotArea field="37" type="button" dataOnly="0" labelOnly="1" outline="0" axis="axisRow" fieldPosition="0"/>
    </format>
    <format dxfId="3241">
      <pivotArea field="39" type="button" dataOnly="0" labelOnly="1" outline="0" axis="axisRow" fieldPosition="1"/>
    </format>
    <format dxfId="3240">
      <pivotArea dataOnly="0" labelOnly="1" outline="0" fieldPosition="0">
        <references count="1">
          <reference field="37" count="0"/>
        </references>
      </pivotArea>
    </format>
    <format dxfId="3239">
      <pivotArea dataOnly="0" labelOnly="1" grandRow="1" outline="0" fieldPosition="0"/>
    </format>
    <format dxfId="3238">
      <pivotArea dataOnly="0" labelOnly="1" outline="0" fieldPosition="0">
        <references count="2">
          <reference field="37" count="1" selected="0">
            <x v="0"/>
          </reference>
          <reference field="39" count="1">
            <x v="1"/>
          </reference>
        </references>
      </pivotArea>
    </format>
    <format dxfId="3237">
      <pivotArea dataOnly="0" labelOnly="1" outline="0" fieldPosition="0">
        <references count="2">
          <reference field="37" count="1" selected="0">
            <x v="1"/>
          </reference>
          <reference field="39" count="1">
            <x v="0"/>
          </reference>
        </references>
      </pivotArea>
    </format>
    <format dxfId="3236">
      <pivotArea dataOnly="0" labelOnly="1" outline="0" axis="axisValues" fieldPosition="0"/>
    </format>
    <format dxfId="3235">
      <pivotArea type="all" dataOnly="0" outline="0" fieldPosition="0"/>
    </format>
    <format dxfId="3234">
      <pivotArea outline="0" collapsedLevelsAreSubtotals="1" fieldPosition="0"/>
    </format>
    <format dxfId="3233">
      <pivotArea field="37" type="button" dataOnly="0" labelOnly="1" outline="0" axis="axisRow" fieldPosition="0"/>
    </format>
    <format dxfId="3232">
      <pivotArea field="39" type="button" dataOnly="0" labelOnly="1" outline="0" axis="axisRow" fieldPosition="1"/>
    </format>
    <format dxfId="3231">
      <pivotArea dataOnly="0" labelOnly="1" outline="0" fieldPosition="0">
        <references count="1">
          <reference field="37" count="0"/>
        </references>
      </pivotArea>
    </format>
    <format dxfId="3230">
      <pivotArea dataOnly="0" labelOnly="1" grandRow="1" outline="0" fieldPosition="0"/>
    </format>
    <format dxfId="3229">
      <pivotArea dataOnly="0" labelOnly="1" outline="0" fieldPosition="0">
        <references count="2">
          <reference field="37" count="1" selected="0">
            <x v="0"/>
          </reference>
          <reference field="39" count="1">
            <x v="1"/>
          </reference>
        </references>
      </pivotArea>
    </format>
    <format dxfId="3228">
      <pivotArea dataOnly="0" labelOnly="1" outline="0" fieldPosition="0">
        <references count="2">
          <reference field="37" count="1" selected="0">
            <x v="1"/>
          </reference>
          <reference field="39" count="1">
            <x v="0"/>
          </reference>
        </references>
      </pivotArea>
    </format>
    <format dxfId="3227">
      <pivotArea dataOnly="0" labelOnly="1" outline="0" axis="axisValues"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6C7C0C7-57BC-4A72-8296-34B6C950F16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E6:AI51" firstHeaderRow="1" firstDataRow="1" firstDataCol="5" rowPageCount="1" colPageCount="1"/>
  <pivotFields count="56">
    <pivotField compact="0" subtotalTop="0" showAll="0" defaultSubtotal="0"/>
    <pivotField name="Colors" axis="axisPage" compact="0" multipleItemSelectionAllowed="1" showAll="0" defaultSubtotal="0">
      <items count="4">
        <item x="0"/>
        <item h="1" x="1"/>
        <item x="2"/>
        <item x="3"/>
      </items>
    </pivotField>
    <pivotField compact="0" showAll="0" defaultSubtotal="0"/>
    <pivotField compact="0" subtotalTop="0" showAll="0" defaultSubtotal="0"/>
    <pivotField compact="0" showAll="0" defaultSubtotal="0"/>
    <pivotField compact="0" subtotalTop="0" showAll="0" defaultSubtotal="0"/>
    <pivotField compact="0" subtotalTop="0" showAll="0" defaultSubtotal="0"/>
    <pivotField compact="0" subtotalTop="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howAll="0" defaultSubtotal="0"/>
    <pivotField compact="0" showAll="0" defaultSubtotal="0"/>
    <pivotField compact="0" showAll="0" defaultSubtotal="0"/>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name="Target/Comp" axis="axisRow" compact="0" showAll="0" defaultSubtotal="0">
      <items count="4">
        <item x="3"/>
        <item x="2"/>
        <item x="0"/>
        <item x="1"/>
      </items>
    </pivotField>
    <pivotField compact="0" showAll="0" defaultSubtotal="0"/>
    <pivotField compact="0" showAll="0" defaultSubtotal="0"/>
    <pivotField compact="0" showAll="0" defaultSubtotal="0"/>
    <pivotField name="D1" axis="axisRow" compact="0" showAll="0" defaultSubtotal="0">
      <items count="4">
        <item x="2"/>
        <item x="3"/>
        <item x="1"/>
        <item x="0"/>
      </items>
    </pivotField>
    <pivotField compact="0" showAll="0" defaultSubtotal="0"/>
    <pivotField name="D2" axis="axisRow" compact="0" showAll="0" defaultSubtotal="0">
      <items count="4">
        <item x="2"/>
        <item x="3"/>
        <item x="1"/>
        <item x="0"/>
      </items>
    </pivotField>
    <pivotField compact="0" showAll="0" defaultSubtotal="0"/>
    <pivotField name="D3" axis="axisRow" compact="0" showAll="0" defaultSubtotal="0">
      <items count="4">
        <item x="1"/>
        <item x="0"/>
        <item x="2"/>
        <item x="3"/>
      </items>
    </pivotField>
    <pivotField compact="0" showAll="0" defaultSubtotal="0"/>
    <pivotField name="D4" axis="axisRow" compact="0" showAll="0" defaultSubtotal="0">
      <items count="4">
        <item x="1"/>
        <item x="0"/>
        <item x="2"/>
        <item x="3"/>
      </items>
    </pivotField>
    <pivotField compact="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s>
  <rowFields count="5">
    <field x="36"/>
    <field x="40"/>
    <field x="42"/>
    <field x="44"/>
    <field x="46"/>
  </rowFields>
  <rowItems count="45">
    <i>
      <x/>
    </i>
    <i r="1">
      <x v="1"/>
    </i>
    <i r="2">
      <x v="1"/>
    </i>
    <i r="3">
      <x v="3"/>
    </i>
    <i r="4">
      <x v="3"/>
    </i>
    <i r="1">
      <x v="2"/>
    </i>
    <i r="2">
      <x v="2"/>
    </i>
    <i r="3">
      <x v="3"/>
    </i>
    <i r="4">
      <x v="3"/>
    </i>
    <i r="1">
      <x v="3"/>
    </i>
    <i r="2">
      <x v="3"/>
    </i>
    <i r="3">
      <x v="1"/>
    </i>
    <i r="4">
      <x v="1"/>
    </i>
    <i>
      <x v="1"/>
    </i>
    <i r="1">
      <x/>
    </i>
    <i r="2">
      <x/>
    </i>
    <i r="3">
      <x v="2"/>
    </i>
    <i r="4">
      <x v="2"/>
    </i>
    <i r="3">
      <x v="3"/>
    </i>
    <i r="4">
      <x v="3"/>
    </i>
    <i>
      <x v="2"/>
    </i>
    <i r="1">
      <x v="1"/>
    </i>
    <i r="2">
      <x v="1"/>
    </i>
    <i r="3">
      <x/>
    </i>
    <i r="4">
      <x/>
    </i>
    <i r="1">
      <x v="3"/>
    </i>
    <i r="2">
      <x v="3"/>
    </i>
    <i r="3">
      <x/>
    </i>
    <i r="4">
      <x/>
    </i>
    <i r="3">
      <x v="1"/>
    </i>
    <i r="4">
      <x v="1"/>
    </i>
    <i>
      <x v="3"/>
    </i>
    <i r="1">
      <x v="1"/>
    </i>
    <i r="2">
      <x v="1"/>
    </i>
    <i r="3">
      <x/>
    </i>
    <i r="4">
      <x/>
    </i>
    <i r="3">
      <x v="1"/>
    </i>
    <i r="4">
      <x v="1"/>
    </i>
    <i r="1">
      <x v="2"/>
    </i>
    <i r="2">
      <x v="2"/>
    </i>
    <i r="3">
      <x/>
    </i>
    <i r="4">
      <x/>
    </i>
    <i r="3">
      <x v="1"/>
    </i>
    <i r="4">
      <x v="1"/>
    </i>
    <i t="grand">
      <x/>
    </i>
  </rowItems>
  <colItems count="1">
    <i/>
  </colItems>
  <pageFields count="1">
    <pageField fld="1" hier="-1"/>
  </page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688FFC4-7397-4668-9B1E-A853141F800D}" name="PivotTable6" cacheId="5"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 colHeaderCaption="Shape">
  <location ref="O5:R37" firstHeaderRow="1" firstDataRow="2" firstDataCol="1" rowPageCount="1" colPageCount="1"/>
  <pivotFields count="56">
    <pivotField showAll="0"/>
    <pivotField axis="axisPage" multipleItemSelectionAllowed="1" showAll="0">
      <items count="5">
        <item h="1" x="1"/>
        <item x="2"/>
        <item x="0"/>
        <item x="3"/>
        <item t="default"/>
      </items>
    </pivotField>
    <pivotField showAll="0"/>
    <pivotField showAll="0"/>
    <pivotField axis="axisRow" dataField="1"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0"/>
        <item x="1"/>
        <item t="default"/>
      </items>
    </pivotField>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36"/>
  </rowFields>
  <rowItems count="31">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t="grand">
      <x/>
    </i>
  </rowItems>
  <colFields count="1">
    <field x="37"/>
  </colFields>
  <colItems count="3">
    <i>
      <x/>
    </i>
    <i>
      <x v="1"/>
    </i>
    <i t="grand">
      <x/>
    </i>
  </colItems>
  <pageFields count="1">
    <pageField fld="1" hier="-1"/>
  </pageFields>
  <dataFields count="1">
    <dataField name="Trials" fld="4" subtotal="count" baseField="0" baseItem="0"/>
  </dataFields>
  <formats count="24">
    <format dxfId="3277">
      <pivotArea type="all" dataOnly="0" outline="0" fieldPosition="0"/>
    </format>
    <format dxfId="3276">
      <pivotArea outline="0" collapsedLevelsAreSubtotals="1" fieldPosition="0"/>
    </format>
    <format dxfId="3275">
      <pivotArea type="origin" dataOnly="0" labelOnly="1" outline="0" fieldPosition="0"/>
    </format>
    <format dxfId="3274">
      <pivotArea field="37" type="button" dataOnly="0" labelOnly="1" outline="0" axis="axisCol" fieldPosition="0"/>
    </format>
    <format dxfId="3273">
      <pivotArea type="topRight" dataOnly="0" labelOnly="1" outline="0" fieldPosition="0"/>
    </format>
    <format dxfId="3272">
      <pivotArea dataOnly="0" labelOnly="1" grandRow="1" outline="0" fieldPosition="0"/>
    </format>
    <format dxfId="3271">
      <pivotArea dataOnly="0" labelOnly="1" fieldPosition="0">
        <references count="1">
          <reference field="37" count="0"/>
        </references>
      </pivotArea>
    </format>
    <format dxfId="3270">
      <pivotArea dataOnly="0" labelOnly="1" grandCol="1" outline="0" fieldPosition="0"/>
    </format>
    <format dxfId="3269">
      <pivotArea type="all" dataOnly="0" outline="0" fieldPosition="0"/>
    </format>
    <format dxfId="3268">
      <pivotArea outline="0" collapsedLevelsAreSubtotals="1" fieldPosition="0"/>
    </format>
    <format dxfId="3267">
      <pivotArea type="origin" dataOnly="0" labelOnly="1" outline="0" fieldPosition="0"/>
    </format>
    <format dxfId="3266">
      <pivotArea field="37" type="button" dataOnly="0" labelOnly="1" outline="0" axis="axisCol" fieldPosition="0"/>
    </format>
    <format dxfId="3265">
      <pivotArea type="topRight" dataOnly="0" labelOnly="1" outline="0" fieldPosition="0"/>
    </format>
    <format dxfId="3264">
      <pivotArea dataOnly="0" labelOnly="1" grandRow="1" outline="0" fieldPosition="0"/>
    </format>
    <format dxfId="3263">
      <pivotArea dataOnly="0" labelOnly="1" fieldPosition="0">
        <references count="1">
          <reference field="37" count="0"/>
        </references>
      </pivotArea>
    </format>
    <format dxfId="3262">
      <pivotArea dataOnly="0" labelOnly="1" grandCol="1" outline="0" fieldPosition="0"/>
    </format>
    <format dxfId="3261">
      <pivotArea type="all" dataOnly="0" outline="0" fieldPosition="0"/>
    </format>
    <format dxfId="3260">
      <pivotArea outline="0" collapsedLevelsAreSubtotals="1" fieldPosition="0"/>
    </format>
    <format dxfId="3259">
      <pivotArea type="origin" dataOnly="0" labelOnly="1" outline="0" fieldPosition="0"/>
    </format>
    <format dxfId="3258">
      <pivotArea field="37" type="button" dataOnly="0" labelOnly="1" outline="0" axis="axisCol" fieldPosition="0"/>
    </format>
    <format dxfId="3257">
      <pivotArea type="topRight" dataOnly="0" labelOnly="1" outline="0" fieldPosition="0"/>
    </format>
    <format dxfId="3256">
      <pivotArea dataOnly="0" labelOnly="1" grandRow="1" outline="0" fieldPosition="0"/>
    </format>
    <format dxfId="3255">
      <pivotArea dataOnly="0" labelOnly="1" fieldPosition="0">
        <references count="1">
          <reference field="37" count="0"/>
        </references>
      </pivotArea>
    </format>
    <format dxfId="3254">
      <pivotArea dataOnly="0" labelOnly="1" grandCol="1" outline="0"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9DCD0BB-8FD9-4B54-9A2B-6B1B5E42C41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A3:AB40" firstHeaderRow="1" firstDataRow="1" firstDataCol="1"/>
  <pivotFields count="7">
    <pivotField showAll="0"/>
    <pivotField showAll="0"/>
    <pivotField showAll="0"/>
    <pivotField showAll="0"/>
    <pivotField axis="axisRow" dataField="1" showAll="0" sortType="ascending">
      <items count="9">
        <item x="0"/>
        <item x="1"/>
        <item x="4"/>
        <item m="1" x="7"/>
        <item x="2"/>
        <item x="3"/>
        <item x="5"/>
        <item m="1" x="6"/>
        <item t="default"/>
      </items>
    </pivotField>
    <pivotField showAll="0"/>
    <pivotField axis="axisRow" showAll="0">
      <items count="15">
        <item m="1" x="8"/>
        <item m="1" x="11"/>
        <item m="1" x="12"/>
        <item m="1" x="6"/>
        <item x="0"/>
        <item x="1"/>
        <item m="1" x="7"/>
        <item m="1" x="10"/>
        <item m="1" x="9"/>
        <item m="1" x="13"/>
        <item x="4"/>
        <item x="5"/>
        <item x="2"/>
        <item x="3"/>
        <item t="default"/>
      </items>
    </pivotField>
  </pivotFields>
  <rowFields count="2">
    <field x="4"/>
    <field x="6"/>
  </rowFields>
  <rowItems count="37">
    <i>
      <x/>
    </i>
    <i r="1">
      <x v="4"/>
    </i>
    <i r="1">
      <x v="5"/>
    </i>
    <i r="1">
      <x v="10"/>
    </i>
    <i r="1">
      <x v="12"/>
    </i>
    <i r="1">
      <x v="13"/>
    </i>
    <i>
      <x v="1"/>
    </i>
    <i r="1">
      <x v="4"/>
    </i>
    <i r="1">
      <x v="5"/>
    </i>
    <i r="1">
      <x v="10"/>
    </i>
    <i r="1">
      <x v="11"/>
    </i>
    <i r="1">
      <x v="12"/>
    </i>
    <i>
      <x v="2"/>
    </i>
    <i r="1">
      <x v="4"/>
    </i>
    <i r="1">
      <x v="10"/>
    </i>
    <i r="1">
      <x v="11"/>
    </i>
    <i r="1">
      <x v="12"/>
    </i>
    <i r="1">
      <x v="13"/>
    </i>
    <i>
      <x v="4"/>
    </i>
    <i r="1">
      <x v="4"/>
    </i>
    <i r="1">
      <x v="10"/>
    </i>
    <i r="1">
      <x v="11"/>
    </i>
    <i r="1">
      <x v="12"/>
    </i>
    <i r="1">
      <x v="13"/>
    </i>
    <i>
      <x v="5"/>
    </i>
    <i r="1">
      <x v="4"/>
    </i>
    <i r="1">
      <x v="5"/>
    </i>
    <i r="1">
      <x v="10"/>
    </i>
    <i r="1">
      <x v="12"/>
    </i>
    <i r="1">
      <x v="13"/>
    </i>
    <i>
      <x v="6"/>
    </i>
    <i r="1">
      <x v="4"/>
    </i>
    <i r="1">
      <x v="5"/>
    </i>
    <i r="1">
      <x v="10"/>
    </i>
    <i r="1">
      <x v="11"/>
    </i>
    <i r="1">
      <x v="12"/>
    </i>
    <i t="grand">
      <x/>
    </i>
  </rowItems>
  <colItems count="1">
    <i/>
  </colItems>
  <dataFields count="1">
    <dataField name="Count" fld="4"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C0136E-B0D8-4CE7-81B9-CD753386D4A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X3:Y19" firstHeaderRow="1" firstDataRow="1" firstDataCol="1"/>
  <pivotFields count="7">
    <pivotField showAll="0"/>
    <pivotField showAll="0"/>
    <pivotField showAll="0"/>
    <pivotField axis="axisRow" showAll="0">
      <items count="10">
        <item m="1" x="8"/>
        <item m="1" x="4"/>
        <item m="1" x="6"/>
        <item m="1" x="5"/>
        <item m="1" x="7"/>
        <item m="1" x="3"/>
        <item x="0"/>
        <item x="1"/>
        <item x="2"/>
        <item t="default"/>
      </items>
    </pivotField>
    <pivotField axis="axisRow" dataField="1" showAll="0" sortType="ascending">
      <items count="9">
        <item x="0"/>
        <item x="1"/>
        <item x="4"/>
        <item m="1" x="7"/>
        <item x="2"/>
        <item x="3"/>
        <item x="5"/>
        <item m="1" x="6"/>
        <item t="default"/>
      </items>
    </pivotField>
    <pivotField showAll="0"/>
    <pivotField showAll="0"/>
  </pivotFields>
  <rowFields count="2">
    <field x="3"/>
    <field x="4"/>
  </rowFields>
  <rowItems count="16">
    <i>
      <x v="6"/>
    </i>
    <i r="1">
      <x/>
    </i>
    <i r="1">
      <x v="1"/>
    </i>
    <i r="1">
      <x v="2"/>
    </i>
    <i>
      <x v="7"/>
    </i>
    <i r="1">
      <x v="4"/>
    </i>
    <i r="1">
      <x v="5"/>
    </i>
    <i r="1">
      <x v="6"/>
    </i>
    <i>
      <x v="8"/>
    </i>
    <i r="1">
      <x/>
    </i>
    <i r="1">
      <x v="1"/>
    </i>
    <i r="1">
      <x v="2"/>
    </i>
    <i r="1">
      <x v="4"/>
    </i>
    <i r="1">
      <x v="5"/>
    </i>
    <i r="1">
      <x v="6"/>
    </i>
    <i t="grand">
      <x/>
    </i>
  </rowItems>
  <colItems count="1">
    <i/>
  </colItems>
  <dataFields count="1">
    <dataField name="Count" fld="4"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2523D22D-524C-4B44-8A10-F37A34C80AE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U3:V28" firstHeaderRow="1" firstDataRow="1" firstDataCol="1"/>
  <pivotFields count="7">
    <pivotField showAll="0"/>
    <pivotField showAll="0"/>
    <pivotField showAll="0"/>
    <pivotField axis="axisRow" dataField="1" showAll="0">
      <items count="10">
        <item m="1" x="8"/>
        <item m="1" x="4"/>
        <item m="1" x="6"/>
        <item m="1" x="5"/>
        <item m="1" x="7"/>
        <item m="1" x="3"/>
        <item x="0"/>
        <item x="1"/>
        <item x="2"/>
        <item t="default"/>
      </items>
    </pivotField>
    <pivotField showAll="0"/>
    <pivotField showAll="0"/>
    <pivotField axis="axisRow" showAll="0">
      <items count="15">
        <item m="1" x="8"/>
        <item m="1" x="11"/>
        <item m="1" x="12"/>
        <item m="1" x="6"/>
        <item m="1" x="7"/>
        <item m="1" x="10"/>
        <item x="0"/>
        <item x="1"/>
        <item m="1" x="9"/>
        <item m="1" x="13"/>
        <item x="4"/>
        <item x="5"/>
        <item x="2"/>
        <item x="3"/>
        <item t="default"/>
      </items>
    </pivotField>
  </pivotFields>
  <rowFields count="2">
    <field x="6"/>
    <field x="3"/>
  </rowFields>
  <rowItems count="25">
    <i>
      <x v="6"/>
    </i>
    <i r="1">
      <x v="6"/>
    </i>
    <i r="1">
      <x v="7"/>
    </i>
    <i r="1">
      <x v="8"/>
    </i>
    <i>
      <x v="7"/>
    </i>
    <i r="1">
      <x v="6"/>
    </i>
    <i r="1">
      <x v="7"/>
    </i>
    <i r="1">
      <x v="8"/>
    </i>
    <i>
      <x v="10"/>
    </i>
    <i r="1">
      <x v="6"/>
    </i>
    <i r="1">
      <x v="7"/>
    </i>
    <i r="1">
      <x v="8"/>
    </i>
    <i>
      <x v="11"/>
    </i>
    <i r="1">
      <x v="6"/>
    </i>
    <i r="1">
      <x v="7"/>
    </i>
    <i r="1">
      <x v="8"/>
    </i>
    <i>
      <x v="12"/>
    </i>
    <i r="1">
      <x v="6"/>
    </i>
    <i r="1">
      <x v="7"/>
    </i>
    <i r="1">
      <x v="8"/>
    </i>
    <i>
      <x v="13"/>
    </i>
    <i r="1">
      <x v="6"/>
    </i>
    <i r="1">
      <x v="7"/>
    </i>
    <i r="1">
      <x v="8"/>
    </i>
    <i t="grand">
      <x/>
    </i>
  </rowItems>
  <colItems count="1">
    <i/>
  </colItems>
  <dataFields count="1">
    <dataField name="Count" fld="3" subtotal="count" baseField="0" baseItem="0"/>
  </dataFields>
  <formats count="2">
    <format dxfId="3144">
      <pivotArea field="6" type="button" dataOnly="0" labelOnly="1" outline="0" axis="axisRow" fieldPosition="0"/>
    </format>
    <format dxfId="3143">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They Project">
      <a:dk1>
        <a:sysClr val="windowText" lastClr="000000"/>
      </a:dk1>
      <a:lt1>
        <a:sysClr val="window" lastClr="FFFFFF"/>
      </a:lt1>
      <a:dk2>
        <a:srgbClr val="7F7F7F"/>
      </a:dk2>
      <a:lt2>
        <a:srgbClr val="E7E6E6"/>
      </a:lt2>
      <a:accent1>
        <a:srgbClr val="7570B3"/>
      </a:accent1>
      <a:accent2>
        <a:srgbClr val="1B9E77"/>
      </a:accent2>
      <a:accent3>
        <a:srgbClr val="D95F02"/>
      </a:accent3>
      <a:accent4>
        <a:srgbClr val="ACA9D1"/>
      </a:accent4>
      <a:accent5>
        <a:srgbClr val="C7F5E7"/>
      </a:accent5>
      <a:accent6>
        <a:srgbClr val="FDBD8B"/>
      </a:accent6>
      <a:hlink>
        <a:srgbClr val="000000"/>
      </a:hlink>
      <a:folHlink>
        <a:srgbClr val="000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8" dT="2022-06-21T18:03:35.28" personId="{16822BBF-D719-48B2-991D-70B64E23DB6C}" id="{B1B63C4E-531A-4BEC-B61C-AC2779DB848A}">
    <text>not using duplicate frame</text>
  </threadedComment>
  <threadedComment ref="B80" dT="2022-06-21T18:03:35.28" personId="{16822BBF-D719-48B2-991D-70B64E23DB6C}" id="{4A47D2D2-3B88-4492-A808-D75E75E5E29D}">
    <text>not using duplicate frame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printerSettings" Target="../printerSettings/printerSettings3.bin"/><Relationship Id="rId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22.xml"/><Relationship Id="rId3" Type="http://schemas.openxmlformats.org/officeDocument/2006/relationships/pivotTable" Target="../pivotTables/pivotTable17.xml"/><Relationship Id="rId7" Type="http://schemas.openxmlformats.org/officeDocument/2006/relationships/pivotTable" Target="../pivotTables/pivotTable21.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pivotTable" Target="../pivotTables/pivotTable20.xml"/><Relationship Id="rId5" Type="http://schemas.openxmlformats.org/officeDocument/2006/relationships/pivotTable" Target="../pivotTables/pivotTable19.xml"/><Relationship Id="rId4" Type="http://schemas.openxmlformats.org/officeDocument/2006/relationships/pivotTable" Target="../pivotTables/pivotTable18.xml"/><Relationship Id="rId9" Type="http://schemas.openxmlformats.org/officeDocument/2006/relationships/pivotTable" Target="../pivotTables/pivotTable2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26.xml"/><Relationship Id="rId2" Type="http://schemas.openxmlformats.org/officeDocument/2006/relationships/pivotTable" Target="../pivotTables/pivotTable25.xml"/><Relationship Id="rId1" Type="http://schemas.openxmlformats.org/officeDocument/2006/relationships/pivotTable" Target="../pivotTables/pivotTable24.xm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FB865-40A3-4E3B-8D83-76B3B65BA326}">
  <dimension ref="C3:G38"/>
  <sheetViews>
    <sheetView topLeftCell="A3" workbookViewId="0">
      <selection activeCell="I3" sqref="I3"/>
    </sheetView>
  </sheetViews>
  <sheetFormatPr defaultRowHeight="14.25" x14ac:dyDescent="0.2"/>
  <cols>
    <col min="3" max="7" width="12.625" customWidth="1"/>
  </cols>
  <sheetData>
    <row r="3" spans="3:7" ht="15" thickBot="1" x14ac:dyDescent="0.25"/>
    <row r="4" spans="3:7" ht="15.75" thickBot="1" x14ac:dyDescent="0.3">
      <c r="C4" s="188" t="s">
        <v>816</v>
      </c>
      <c r="D4" s="189"/>
      <c r="E4" s="189"/>
      <c r="F4" s="189"/>
      <c r="G4" s="190"/>
    </row>
    <row r="5" spans="3:7" ht="15" x14ac:dyDescent="0.2">
      <c r="C5" s="193"/>
      <c r="D5" s="193"/>
      <c r="E5" s="193"/>
      <c r="F5" s="194" t="s">
        <v>101</v>
      </c>
      <c r="G5" s="195"/>
    </row>
    <row r="6" spans="3:7" ht="15" x14ac:dyDescent="0.25">
      <c r="C6" s="193"/>
      <c r="D6" s="193"/>
      <c r="E6" s="193"/>
      <c r="F6" s="120" t="s">
        <v>256</v>
      </c>
      <c r="G6" s="121" t="s">
        <v>257</v>
      </c>
    </row>
    <row r="7" spans="3:7" ht="15" x14ac:dyDescent="0.2">
      <c r="C7" s="196" t="s">
        <v>820</v>
      </c>
      <c r="D7" s="123" t="s">
        <v>818</v>
      </c>
      <c r="E7" s="124" t="s">
        <v>818</v>
      </c>
      <c r="F7" s="115">
        <v>16</v>
      </c>
      <c r="G7" s="33">
        <v>16</v>
      </c>
    </row>
    <row r="8" spans="3:7" ht="15" x14ac:dyDescent="0.2">
      <c r="C8" s="191"/>
      <c r="D8" s="125" t="s">
        <v>818</v>
      </c>
      <c r="E8" s="126" t="s">
        <v>817</v>
      </c>
      <c r="F8" s="117">
        <v>16</v>
      </c>
      <c r="G8" s="34">
        <v>16</v>
      </c>
    </row>
    <row r="9" spans="3:7" ht="15" x14ac:dyDescent="0.2">
      <c r="C9" s="192"/>
      <c r="D9" s="127" t="s">
        <v>817</v>
      </c>
      <c r="E9" s="128" t="s">
        <v>818</v>
      </c>
      <c r="F9" s="122">
        <v>16</v>
      </c>
      <c r="G9" s="35">
        <v>16</v>
      </c>
    </row>
    <row r="11" spans="3:7" ht="14.25" customHeight="1" thickBot="1" x14ac:dyDescent="0.25">
      <c r="D11" s="3"/>
      <c r="E11" s="3"/>
    </row>
    <row r="12" spans="3:7" ht="15" customHeight="1" thickBot="1" x14ac:dyDescent="0.25">
      <c r="C12" s="197" t="s">
        <v>821</v>
      </c>
      <c r="D12" s="198"/>
      <c r="E12" s="198"/>
      <c r="F12" s="198"/>
      <c r="G12" s="199"/>
    </row>
    <row r="13" spans="3:7" ht="14.25" customHeight="1" x14ac:dyDescent="0.2">
      <c r="C13" s="1"/>
      <c r="D13" s="1"/>
      <c r="E13" s="200" t="s">
        <v>819</v>
      </c>
      <c r="F13" s="201"/>
      <c r="G13" s="202"/>
    </row>
    <row r="14" spans="3:7" ht="14.25" customHeight="1" x14ac:dyDescent="0.2">
      <c r="E14" s="134" t="s">
        <v>22</v>
      </c>
      <c r="F14" s="135" t="s">
        <v>23</v>
      </c>
      <c r="G14" s="136" t="s">
        <v>702</v>
      </c>
    </row>
    <row r="15" spans="3:7" ht="14.25" customHeight="1" x14ac:dyDescent="0.2">
      <c r="C15" s="196" t="s">
        <v>67</v>
      </c>
      <c r="D15" s="129" t="s">
        <v>696</v>
      </c>
      <c r="E15" s="115"/>
      <c r="F15" s="27"/>
      <c r="G15" s="33">
        <v>1</v>
      </c>
    </row>
    <row r="16" spans="3:7" ht="14.25" customHeight="1" x14ac:dyDescent="0.2">
      <c r="C16" s="191"/>
      <c r="D16" s="130" t="s">
        <v>698</v>
      </c>
      <c r="E16" s="117"/>
      <c r="F16" s="5"/>
      <c r="G16" s="34">
        <v>1</v>
      </c>
    </row>
    <row r="17" spans="3:7" ht="14.25" customHeight="1" x14ac:dyDescent="0.2">
      <c r="C17" s="191"/>
      <c r="D17" s="130" t="s">
        <v>697</v>
      </c>
      <c r="E17" s="117"/>
      <c r="F17" s="5"/>
      <c r="G17" s="34">
        <v>1</v>
      </c>
    </row>
    <row r="18" spans="3:7" ht="14.25" customHeight="1" x14ac:dyDescent="0.2">
      <c r="C18" s="191"/>
      <c r="D18" s="130" t="s">
        <v>699</v>
      </c>
      <c r="E18" s="117"/>
      <c r="F18" s="5"/>
      <c r="G18" s="34">
        <v>1</v>
      </c>
    </row>
    <row r="19" spans="3:7" x14ac:dyDescent="0.2">
      <c r="C19" s="191"/>
      <c r="D19" s="130" t="s">
        <v>700</v>
      </c>
      <c r="E19" s="117">
        <v>1</v>
      </c>
      <c r="F19" s="5">
        <v>1</v>
      </c>
      <c r="G19" s="34"/>
    </row>
    <row r="20" spans="3:7" ht="15.75" customHeight="1" x14ac:dyDescent="0.2">
      <c r="C20" s="192"/>
      <c r="D20" s="131" t="s">
        <v>701</v>
      </c>
      <c r="E20" s="122">
        <v>1</v>
      </c>
      <c r="F20" s="28">
        <v>1</v>
      </c>
      <c r="G20" s="35"/>
    </row>
    <row r="22" spans="3:7" ht="15" thickBot="1" x14ac:dyDescent="0.25"/>
    <row r="23" spans="3:7" ht="15.75" customHeight="1" thickBot="1" x14ac:dyDescent="0.25">
      <c r="C23" s="197" t="s">
        <v>822</v>
      </c>
      <c r="D23" s="198"/>
      <c r="E23" s="199"/>
    </row>
    <row r="24" spans="3:7" x14ac:dyDescent="0.2">
      <c r="C24" s="191" t="s">
        <v>67</v>
      </c>
      <c r="D24" s="130" t="s">
        <v>696</v>
      </c>
      <c r="E24" s="132">
        <v>2</v>
      </c>
    </row>
    <row r="25" spans="3:7" x14ac:dyDescent="0.2">
      <c r="C25" s="191"/>
      <c r="D25" s="130" t="s">
        <v>698</v>
      </c>
      <c r="E25" s="132">
        <v>2</v>
      </c>
    </row>
    <row r="26" spans="3:7" x14ac:dyDescent="0.2">
      <c r="C26" s="191"/>
      <c r="D26" s="130" t="s">
        <v>697</v>
      </c>
      <c r="E26" s="132">
        <v>2</v>
      </c>
    </row>
    <row r="27" spans="3:7" x14ac:dyDescent="0.2">
      <c r="C27" s="191"/>
      <c r="D27" s="130" t="s">
        <v>699</v>
      </c>
      <c r="E27" s="132">
        <v>2</v>
      </c>
    </row>
    <row r="28" spans="3:7" x14ac:dyDescent="0.2">
      <c r="C28" s="191"/>
      <c r="D28" s="130" t="s">
        <v>700</v>
      </c>
      <c r="E28" s="132">
        <v>1</v>
      </c>
    </row>
    <row r="29" spans="3:7" x14ac:dyDescent="0.2">
      <c r="C29" s="192"/>
      <c r="D29" s="131" t="s">
        <v>701</v>
      </c>
      <c r="E29" s="133">
        <v>1</v>
      </c>
    </row>
    <row r="30" spans="3:7" ht="15" x14ac:dyDescent="0.2">
      <c r="C30" s="137"/>
      <c r="D30" s="37"/>
      <c r="E30" s="5"/>
    </row>
    <row r="31" spans="3:7" ht="15" thickBot="1" x14ac:dyDescent="0.25"/>
    <row r="32" spans="3:7" ht="15.75" customHeight="1" thickBot="1" x14ac:dyDescent="0.25">
      <c r="C32" s="197" t="s">
        <v>823</v>
      </c>
      <c r="D32" s="198"/>
      <c r="E32" s="198"/>
      <c r="F32" s="199"/>
    </row>
    <row r="33" spans="3:6" x14ac:dyDescent="0.2">
      <c r="C33" s="191" t="s">
        <v>67</v>
      </c>
      <c r="D33" s="130" t="s">
        <v>696</v>
      </c>
      <c r="E33" s="203" t="s">
        <v>824</v>
      </c>
      <c r="F33" s="204"/>
    </row>
    <row r="34" spans="3:6" x14ac:dyDescent="0.2">
      <c r="C34" s="191"/>
      <c r="D34" s="130" t="s">
        <v>698</v>
      </c>
      <c r="E34" s="203" t="s">
        <v>825</v>
      </c>
      <c r="F34" s="204"/>
    </row>
    <row r="35" spans="3:6" x14ac:dyDescent="0.2">
      <c r="C35" s="191"/>
      <c r="D35" s="130" t="s">
        <v>697</v>
      </c>
      <c r="E35" s="203" t="s">
        <v>824</v>
      </c>
      <c r="F35" s="204"/>
    </row>
    <row r="36" spans="3:6" x14ac:dyDescent="0.2">
      <c r="C36" s="191"/>
      <c r="D36" s="130" t="s">
        <v>699</v>
      </c>
      <c r="E36" s="203" t="s">
        <v>825</v>
      </c>
      <c r="F36" s="204"/>
    </row>
    <row r="37" spans="3:6" x14ac:dyDescent="0.2">
      <c r="C37" s="191"/>
      <c r="D37" s="130" t="s">
        <v>700</v>
      </c>
      <c r="E37" s="203" t="s">
        <v>824</v>
      </c>
      <c r="F37" s="204"/>
    </row>
    <row r="38" spans="3:6" x14ac:dyDescent="0.2">
      <c r="C38" s="192"/>
      <c r="D38" s="131" t="s">
        <v>701</v>
      </c>
      <c r="E38" s="205" t="s">
        <v>824</v>
      </c>
      <c r="F38" s="206"/>
    </row>
  </sheetData>
  <mergeCells count="17">
    <mergeCell ref="C32:F32"/>
    <mergeCell ref="C15:C20"/>
    <mergeCell ref="E13:G13"/>
    <mergeCell ref="C33:C38"/>
    <mergeCell ref="E33:F33"/>
    <mergeCell ref="E34:F34"/>
    <mergeCell ref="E35:F35"/>
    <mergeCell ref="E37:F37"/>
    <mergeCell ref="E38:F38"/>
    <mergeCell ref="E36:F36"/>
    <mergeCell ref="C4:G4"/>
    <mergeCell ref="C24:C29"/>
    <mergeCell ref="C5:E6"/>
    <mergeCell ref="F5:G5"/>
    <mergeCell ref="C7:C9"/>
    <mergeCell ref="C12:G12"/>
    <mergeCell ref="C23:E23"/>
  </mergeCells>
  <conditionalFormatting sqref="D24">
    <cfRule type="cellIs" dxfId="3142" priority="301" operator="equal">
      <formula>"he"</formula>
    </cfRule>
    <cfRule type="cellIs" dxfId="3141" priority="302" operator="equal">
      <formula>"he/him 1"</formula>
    </cfRule>
    <cfRule type="cellIs" dxfId="3140" priority="303" operator="equal">
      <formula>"he/him 2"</formula>
    </cfRule>
    <cfRule type="cellIs" dxfId="3139" priority="304" operator="equal">
      <formula>"she"</formula>
    </cfRule>
    <cfRule type="cellIs" dxfId="3138" priority="305" operator="equal">
      <formula>"she/her 1"</formula>
    </cfRule>
    <cfRule type="cellIs" dxfId="3137" priority="306" operator="equal">
      <formula>"she/her 2"</formula>
    </cfRule>
    <cfRule type="cellIs" dxfId="3136" priority="307" operator="equal">
      <formula>"they"</formula>
    </cfRule>
    <cfRule type="cellIs" dxfId="3135" priority="308" operator="equal">
      <formula>"they/them 1"</formula>
    </cfRule>
    <cfRule type="cellIs" dxfId="3134" priority="309" operator="equal">
      <formula>"they/them 2"</formula>
    </cfRule>
    <cfRule type="cellIs" dxfId="3133" priority="310" operator="equal">
      <formula>"red"</formula>
    </cfRule>
    <cfRule type="cellIs" dxfId="3132" priority="311" operator="equal">
      <formula>"yellow"</formula>
    </cfRule>
    <cfRule type="cellIs" dxfId="3131" priority="312" operator="equal">
      <formula>"green"</formula>
    </cfRule>
    <cfRule type="cellIs" dxfId="3130" priority="313" operator="equal">
      <formula>"blue"</formula>
    </cfRule>
    <cfRule type="cellIs" dxfId="3129" priority="314" operator="equal">
      <formula>"triangle"</formula>
    </cfRule>
    <cfRule type="cellIs" dxfId="3128" priority="315" operator="equal">
      <formula>"square"</formula>
    </cfRule>
  </conditionalFormatting>
  <conditionalFormatting sqref="D25">
    <cfRule type="cellIs" dxfId="3127" priority="286" operator="equal">
      <formula>"he"</formula>
    </cfRule>
    <cfRule type="cellIs" dxfId="3126" priority="287" operator="equal">
      <formula>"he/him 1"</formula>
    </cfRule>
    <cfRule type="cellIs" dxfId="3125" priority="288" operator="equal">
      <formula>"he/him 2"</formula>
    </cfRule>
    <cfRule type="cellIs" dxfId="3124" priority="289" operator="equal">
      <formula>"she"</formula>
    </cfRule>
    <cfRule type="cellIs" dxfId="3123" priority="290" operator="equal">
      <formula>"she/her 1"</formula>
    </cfRule>
    <cfRule type="cellIs" dxfId="3122" priority="291" operator="equal">
      <formula>"she/her 2"</formula>
    </cfRule>
    <cfRule type="cellIs" dxfId="3121" priority="292" operator="equal">
      <formula>"they"</formula>
    </cfRule>
    <cfRule type="cellIs" dxfId="3120" priority="293" operator="equal">
      <formula>"they/them 1"</formula>
    </cfRule>
    <cfRule type="cellIs" dxfId="3119" priority="294" operator="equal">
      <formula>"they/them 2"</formula>
    </cfRule>
    <cfRule type="cellIs" dxfId="3118" priority="295" operator="equal">
      <formula>"red"</formula>
    </cfRule>
    <cfRule type="cellIs" dxfId="3117" priority="296" operator="equal">
      <formula>"yellow"</formula>
    </cfRule>
    <cfRule type="cellIs" dxfId="3116" priority="297" operator="equal">
      <formula>"green"</formula>
    </cfRule>
    <cfRule type="cellIs" dxfId="3115" priority="298" operator="equal">
      <formula>"blue"</formula>
    </cfRule>
    <cfRule type="cellIs" dxfId="3114" priority="299" operator="equal">
      <formula>"triangle"</formula>
    </cfRule>
    <cfRule type="cellIs" dxfId="3113" priority="300" operator="equal">
      <formula>"square"</formula>
    </cfRule>
  </conditionalFormatting>
  <conditionalFormatting sqref="D26">
    <cfRule type="cellIs" dxfId="3112" priority="271" operator="equal">
      <formula>"he"</formula>
    </cfRule>
    <cfRule type="cellIs" dxfId="3111" priority="272" operator="equal">
      <formula>"he/him 1"</formula>
    </cfRule>
    <cfRule type="cellIs" dxfId="3110" priority="273" operator="equal">
      <formula>"he/him 2"</formula>
    </cfRule>
    <cfRule type="cellIs" dxfId="3109" priority="274" operator="equal">
      <formula>"she"</formula>
    </cfRule>
    <cfRule type="cellIs" dxfId="3108" priority="275" operator="equal">
      <formula>"she/her 1"</formula>
    </cfRule>
    <cfRule type="cellIs" dxfId="3107" priority="276" operator="equal">
      <formula>"she/her 2"</formula>
    </cfRule>
    <cfRule type="cellIs" dxfId="3106" priority="277" operator="equal">
      <formula>"they"</formula>
    </cfRule>
    <cfRule type="cellIs" dxfId="3105" priority="278" operator="equal">
      <formula>"they/them 1"</formula>
    </cfRule>
    <cfRule type="cellIs" dxfId="3104" priority="279" operator="equal">
      <formula>"they/them 2"</formula>
    </cfRule>
    <cfRule type="cellIs" dxfId="3103" priority="280" operator="equal">
      <formula>"red"</formula>
    </cfRule>
    <cfRule type="cellIs" dxfId="3102" priority="281" operator="equal">
      <formula>"yellow"</formula>
    </cfRule>
    <cfRule type="cellIs" dxfId="3101" priority="282" operator="equal">
      <formula>"green"</formula>
    </cfRule>
    <cfRule type="cellIs" dxfId="3100" priority="283" operator="equal">
      <formula>"blue"</formula>
    </cfRule>
    <cfRule type="cellIs" dxfId="3099" priority="284" operator="equal">
      <formula>"triangle"</formula>
    </cfRule>
    <cfRule type="cellIs" dxfId="3098" priority="285" operator="equal">
      <formula>"square"</formula>
    </cfRule>
  </conditionalFormatting>
  <conditionalFormatting sqref="D27">
    <cfRule type="cellIs" dxfId="3097" priority="256" operator="equal">
      <formula>"he"</formula>
    </cfRule>
    <cfRule type="cellIs" dxfId="3096" priority="257" operator="equal">
      <formula>"he/him 1"</formula>
    </cfRule>
    <cfRule type="cellIs" dxfId="3095" priority="258" operator="equal">
      <formula>"he/him 2"</formula>
    </cfRule>
    <cfRule type="cellIs" dxfId="3094" priority="259" operator="equal">
      <formula>"she"</formula>
    </cfRule>
    <cfRule type="cellIs" dxfId="3093" priority="260" operator="equal">
      <formula>"she/her 1"</formula>
    </cfRule>
    <cfRule type="cellIs" dxfId="3092" priority="261" operator="equal">
      <formula>"she/her 2"</formula>
    </cfRule>
    <cfRule type="cellIs" dxfId="3091" priority="262" operator="equal">
      <formula>"they"</formula>
    </cfRule>
    <cfRule type="cellIs" dxfId="3090" priority="263" operator="equal">
      <formula>"they/them 1"</formula>
    </cfRule>
    <cfRule type="cellIs" dxfId="3089" priority="264" operator="equal">
      <formula>"they/them 2"</formula>
    </cfRule>
    <cfRule type="cellIs" dxfId="3088" priority="265" operator="equal">
      <formula>"red"</formula>
    </cfRule>
    <cfRule type="cellIs" dxfId="3087" priority="266" operator="equal">
      <formula>"yellow"</formula>
    </cfRule>
    <cfRule type="cellIs" dxfId="3086" priority="267" operator="equal">
      <formula>"green"</formula>
    </cfRule>
    <cfRule type="cellIs" dxfId="3085" priority="268" operator="equal">
      <formula>"blue"</formula>
    </cfRule>
    <cfRule type="cellIs" dxfId="3084" priority="269" operator="equal">
      <formula>"triangle"</formula>
    </cfRule>
    <cfRule type="cellIs" dxfId="3083" priority="270" operator="equal">
      <formula>"square"</formula>
    </cfRule>
  </conditionalFormatting>
  <conditionalFormatting sqref="D28">
    <cfRule type="cellIs" dxfId="3082" priority="241" operator="equal">
      <formula>"he"</formula>
    </cfRule>
    <cfRule type="cellIs" dxfId="3081" priority="242" operator="equal">
      <formula>"he/him 1"</formula>
    </cfRule>
    <cfRule type="cellIs" dxfId="3080" priority="243" operator="equal">
      <formula>"he/him 2"</formula>
    </cfRule>
    <cfRule type="cellIs" dxfId="3079" priority="244" operator="equal">
      <formula>"she"</formula>
    </cfRule>
    <cfRule type="cellIs" dxfId="3078" priority="245" operator="equal">
      <formula>"she/her 1"</formula>
    </cfRule>
    <cfRule type="cellIs" dxfId="3077" priority="246" operator="equal">
      <formula>"she/her 2"</formula>
    </cfRule>
    <cfRule type="cellIs" dxfId="3076" priority="247" operator="equal">
      <formula>"they"</formula>
    </cfRule>
    <cfRule type="cellIs" dxfId="3075" priority="248" operator="equal">
      <formula>"they/them 1"</formula>
    </cfRule>
    <cfRule type="cellIs" dxfId="3074" priority="249" operator="equal">
      <formula>"they/them 2"</formula>
    </cfRule>
    <cfRule type="cellIs" dxfId="3073" priority="250" operator="equal">
      <formula>"red"</formula>
    </cfRule>
    <cfRule type="cellIs" dxfId="3072" priority="251" operator="equal">
      <formula>"yellow"</formula>
    </cfRule>
    <cfRule type="cellIs" dxfId="3071" priority="252" operator="equal">
      <formula>"green"</formula>
    </cfRule>
    <cfRule type="cellIs" dxfId="3070" priority="253" operator="equal">
      <formula>"blue"</formula>
    </cfRule>
    <cfRule type="cellIs" dxfId="3069" priority="254" operator="equal">
      <formula>"triangle"</formula>
    </cfRule>
    <cfRule type="cellIs" dxfId="3068" priority="255" operator="equal">
      <formula>"square"</formula>
    </cfRule>
  </conditionalFormatting>
  <conditionalFormatting sqref="D29:D30">
    <cfRule type="cellIs" dxfId="3067" priority="226" operator="equal">
      <formula>"he"</formula>
    </cfRule>
    <cfRule type="cellIs" dxfId="3066" priority="227" operator="equal">
      <formula>"he/him 1"</formula>
    </cfRule>
    <cfRule type="cellIs" dxfId="3065" priority="228" operator="equal">
      <formula>"he/him 2"</formula>
    </cfRule>
    <cfRule type="cellIs" dxfId="3064" priority="229" operator="equal">
      <formula>"she"</formula>
    </cfRule>
    <cfRule type="cellIs" dxfId="3063" priority="230" operator="equal">
      <formula>"she/her 1"</formula>
    </cfRule>
    <cfRule type="cellIs" dxfId="3062" priority="231" operator="equal">
      <formula>"she/her 2"</formula>
    </cfRule>
    <cfRule type="cellIs" dxfId="3061" priority="232" operator="equal">
      <formula>"they"</formula>
    </cfRule>
    <cfRule type="cellIs" dxfId="3060" priority="233" operator="equal">
      <formula>"they/them 1"</formula>
    </cfRule>
    <cfRule type="cellIs" dxfId="3059" priority="234" operator="equal">
      <formula>"they/them 2"</formula>
    </cfRule>
    <cfRule type="cellIs" dxfId="3058" priority="235" operator="equal">
      <formula>"red"</formula>
    </cfRule>
    <cfRule type="cellIs" dxfId="3057" priority="236" operator="equal">
      <formula>"yellow"</formula>
    </cfRule>
    <cfRule type="cellIs" dxfId="3056" priority="237" operator="equal">
      <formula>"green"</formula>
    </cfRule>
    <cfRule type="cellIs" dxfId="3055" priority="238" operator="equal">
      <formula>"blue"</formula>
    </cfRule>
    <cfRule type="cellIs" dxfId="3054" priority="239" operator="equal">
      <formula>"triangle"</formula>
    </cfRule>
    <cfRule type="cellIs" dxfId="3053" priority="240" operator="equal">
      <formula>"square"</formula>
    </cfRule>
  </conditionalFormatting>
  <conditionalFormatting sqref="D15">
    <cfRule type="cellIs" dxfId="3052" priority="211" operator="equal">
      <formula>"he"</formula>
    </cfRule>
    <cfRule type="cellIs" dxfId="3051" priority="212" operator="equal">
      <formula>"he/him 1"</formula>
    </cfRule>
    <cfRule type="cellIs" dxfId="3050" priority="213" operator="equal">
      <formula>"he/him 2"</formula>
    </cfRule>
    <cfRule type="cellIs" dxfId="3049" priority="214" operator="equal">
      <formula>"she"</formula>
    </cfRule>
    <cfRule type="cellIs" dxfId="3048" priority="215" operator="equal">
      <formula>"she/her 1"</formula>
    </cfRule>
    <cfRule type="cellIs" dxfId="3047" priority="216" operator="equal">
      <formula>"she/her 2"</formula>
    </cfRule>
    <cfRule type="cellIs" dxfId="3046" priority="217" operator="equal">
      <formula>"they"</formula>
    </cfRule>
    <cfRule type="cellIs" dxfId="3045" priority="218" operator="equal">
      <formula>"they/them 1"</formula>
    </cfRule>
    <cfRule type="cellIs" dxfId="3044" priority="219" operator="equal">
      <formula>"they/them 2"</formula>
    </cfRule>
    <cfRule type="cellIs" dxfId="3043" priority="220" operator="equal">
      <formula>"red"</formula>
    </cfRule>
    <cfRule type="cellIs" dxfId="3042" priority="221" operator="equal">
      <formula>"yellow"</formula>
    </cfRule>
    <cfRule type="cellIs" dxfId="3041" priority="222" operator="equal">
      <formula>"green"</formula>
    </cfRule>
    <cfRule type="cellIs" dxfId="3040" priority="223" operator="equal">
      <formula>"blue"</formula>
    </cfRule>
    <cfRule type="cellIs" dxfId="3039" priority="224" operator="equal">
      <formula>"triangle"</formula>
    </cfRule>
    <cfRule type="cellIs" dxfId="3038" priority="225" operator="equal">
      <formula>"square"</formula>
    </cfRule>
  </conditionalFormatting>
  <conditionalFormatting sqref="D16">
    <cfRule type="cellIs" dxfId="3037" priority="196" operator="equal">
      <formula>"he"</formula>
    </cfRule>
    <cfRule type="cellIs" dxfId="3036" priority="197" operator="equal">
      <formula>"he/him 1"</formula>
    </cfRule>
    <cfRule type="cellIs" dxfId="3035" priority="198" operator="equal">
      <formula>"he/him 2"</formula>
    </cfRule>
    <cfRule type="cellIs" dxfId="3034" priority="199" operator="equal">
      <formula>"she"</formula>
    </cfRule>
    <cfRule type="cellIs" dxfId="3033" priority="200" operator="equal">
      <formula>"she/her 1"</formula>
    </cfRule>
    <cfRule type="cellIs" dxfId="3032" priority="201" operator="equal">
      <formula>"she/her 2"</formula>
    </cfRule>
    <cfRule type="cellIs" dxfId="3031" priority="202" operator="equal">
      <formula>"they"</formula>
    </cfRule>
    <cfRule type="cellIs" dxfId="3030" priority="203" operator="equal">
      <formula>"they/them 1"</formula>
    </cfRule>
    <cfRule type="cellIs" dxfId="3029" priority="204" operator="equal">
      <formula>"they/them 2"</formula>
    </cfRule>
    <cfRule type="cellIs" dxfId="3028" priority="205" operator="equal">
      <formula>"red"</formula>
    </cfRule>
    <cfRule type="cellIs" dxfId="3027" priority="206" operator="equal">
      <formula>"yellow"</formula>
    </cfRule>
    <cfRule type="cellIs" dxfId="3026" priority="207" operator="equal">
      <formula>"green"</formula>
    </cfRule>
    <cfRule type="cellIs" dxfId="3025" priority="208" operator="equal">
      <formula>"blue"</formula>
    </cfRule>
    <cfRule type="cellIs" dxfId="3024" priority="209" operator="equal">
      <formula>"triangle"</formula>
    </cfRule>
    <cfRule type="cellIs" dxfId="3023" priority="210" operator="equal">
      <formula>"square"</formula>
    </cfRule>
  </conditionalFormatting>
  <conditionalFormatting sqref="D17">
    <cfRule type="cellIs" dxfId="3022" priority="181" operator="equal">
      <formula>"he"</formula>
    </cfRule>
    <cfRule type="cellIs" dxfId="3021" priority="182" operator="equal">
      <formula>"he/him 1"</formula>
    </cfRule>
    <cfRule type="cellIs" dxfId="3020" priority="183" operator="equal">
      <formula>"he/him 2"</formula>
    </cfRule>
    <cfRule type="cellIs" dxfId="3019" priority="184" operator="equal">
      <formula>"she"</formula>
    </cfRule>
    <cfRule type="cellIs" dxfId="3018" priority="185" operator="equal">
      <formula>"she/her 1"</formula>
    </cfRule>
    <cfRule type="cellIs" dxfId="3017" priority="186" operator="equal">
      <formula>"she/her 2"</formula>
    </cfRule>
    <cfRule type="cellIs" dxfId="3016" priority="187" operator="equal">
      <formula>"they"</formula>
    </cfRule>
    <cfRule type="cellIs" dxfId="3015" priority="188" operator="equal">
      <formula>"they/them 1"</formula>
    </cfRule>
    <cfRule type="cellIs" dxfId="3014" priority="189" operator="equal">
      <formula>"they/them 2"</formula>
    </cfRule>
    <cfRule type="cellIs" dxfId="3013" priority="190" operator="equal">
      <formula>"red"</formula>
    </cfRule>
    <cfRule type="cellIs" dxfId="3012" priority="191" operator="equal">
      <formula>"yellow"</formula>
    </cfRule>
    <cfRule type="cellIs" dxfId="3011" priority="192" operator="equal">
      <formula>"green"</formula>
    </cfRule>
    <cfRule type="cellIs" dxfId="3010" priority="193" operator="equal">
      <formula>"blue"</formula>
    </cfRule>
    <cfRule type="cellIs" dxfId="3009" priority="194" operator="equal">
      <formula>"triangle"</formula>
    </cfRule>
    <cfRule type="cellIs" dxfId="3008" priority="195" operator="equal">
      <formula>"square"</formula>
    </cfRule>
  </conditionalFormatting>
  <conditionalFormatting sqref="D18">
    <cfRule type="cellIs" dxfId="3007" priority="166" operator="equal">
      <formula>"he"</formula>
    </cfRule>
    <cfRule type="cellIs" dxfId="3006" priority="167" operator="equal">
      <formula>"he/him 1"</formula>
    </cfRule>
    <cfRule type="cellIs" dxfId="3005" priority="168" operator="equal">
      <formula>"he/him 2"</formula>
    </cfRule>
    <cfRule type="cellIs" dxfId="3004" priority="169" operator="equal">
      <formula>"she"</formula>
    </cfRule>
    <cfRule type="cellIs" dxfId="3003" priority="170" operator="equal">
      <formula>"she/her 1"</formula>
    </cfRule>
    <cfRule type="cellIs" dxfId="3002" priority="171" operator="equal">
      <formula>"she/her 2"</formula>
    </cfRule>
    <cfRule type="cellIs" dxfId="3001" priority="172" operator="equal">
      <formula>"they"</formula>
    </cfRule>
    <cfRule type="cellIs" dxfId="3000" priority="173" operator="equal">
      <formula>"they/them 1"</formula>
    </cfRule>
    <cfRule type="cellIs" dxfId="2999" priority="174" operator="equal">
      <formula>"they/them 2"</formula>
    </cfRule>
    <cfRule type="cellIs" dxfId="2998" priority="175" operator="equal">
      <formula>"red"</formula>
    </cfRule>
    <cfRule type="cellIs" dxfId="2997" priority="176" operator="equal">
      <formula>"yellow"</formula>
    </cfRule>
    <cfRule type="cellIs" dxfId="2996" priority="177" operator="equal">
      <formula>"green"</formula>
    </cfRule>
    <cfRule type="cellIs" dxfId="2995" priority="178" operator="equal">
      <formula>"blue"</formula>
    </cfRule>
    <cfRule type="cellIs" dxfId="2994" priority="179" operator="equal">
      <formula>"triangle"</formula>
    </cfRule>
    <cfRule type="cellIs" dxfId="2993" priority="180" operator="equal">
      <formula>"square"</formula>
    </cfRule>
  </conditionalFormatting>
  <conditionalFormatting sqref="D19">
    <cfRule type="cellIs" dxfId="2992" priority="151" operator="equal">
      <formula>"he"</formula>
    </cfRule>
    <cfRule type="cellIs" dxfId="2991" priority="152" operator="equal">
      <formula>"he/him 1"</formula>
    </cfRule>
    <cfRule type="cellIs" dxfId="2990" priority="153" operator="equal">
      <formula>"he/him 2"</formula>
    </cfRule>
    <cfRule type="cellIs" dxfId="2989" priority="154" operator="equal">
      <formula>"she"</formula>
    </cfRule>
    <cfRule type="cellIs" dxfId="2988" priority="155" operator="equal">
      <formula>"she/her 1"</formula>
    </cfRule>
    <cfRule type="cellIs" dxfId="2987" priority="156" operator="equal">
      <formula>"she/her 2"</formula>
    </cfRule>
    <cfRule type="cellIs" dxfId="2986" priority="157" operator="equal">
      <formula>"they"</formula>
    </cfRule>
    <cfRule type="cellIs" dxfId="2985" priority="158" operator="equal">
      <formula>"they/them 1"</formula>
    </cfRule>
    <cfRule type="cellIs" dxfId="2984" priority="159" operator="equal">
      <formula>"they/them 2"</formula>
    </cfRule>
    <cfRule type="cellIs" dxfId="2983" priority="160" operator="equal">
      <formula>"red"</formula>
    </cfRule>
    <cfRule type="cellIs" dxfId="2982" priority="161" operator="equal">
      <formula>"yellow"</formula>
    </cfRule>
    <cfRule type="cellIs" dxfId="2981" priority="162" operator="equal">
      <formula>"green"</formula>
    </cfRule>
    <cfRule type="cellIs" dxfId="2980" priority="163" operator="equal">
      <formula>"blue"</formula>
    </cfRule>
    <cfRule type="cellIs" dxfId="2979" priority="164" operator="equal">
      <formula>"triangle"</formula>
    </cfRule>
    <cfRule type="cellIs" dxfId="2978" priority="165" operator="equal">
      <formula>"square"</formula>
    </cfRule>
  </conditionalFormatting>
  <conditionalFormatting sqref="D20">
    <cfRule type="cellIs" dxfId="2977" priority="136" operator="equal">
      <formula>"he"</formula>
    </cfRule>
    <cfRule type="cellIs" dxfId="2976" priority="137" operator="equal">
      <formula>"he/him 1"</formula>
    </cfRule>
    <cfRule type="cellIs" dxfId="2975" priority="138" operator="equal">
      <formula>"he/him 2"</formula>
    </cfRule>
    <cfRule type="cellIs" dxfId="2974" priority="139" operator="equal">
      <formula>"she"</formula>
    </cfRule>
    <cfRule type="cellIs" dxfId="2973" priority="140" operator="equal">
      <formula>"she/her 1"</formula>
    </cfRule>
    <cfRule type="cellIs" dxfId="2972" priority="141" operator="equal">
      <formula>"she/her 2"</formula>
    </cfRule>
    <cfRule type="cellIs" dxfId="2971" priority="142" operator="equal">
      <formula>"they"</formula>
    </cfRule>
    <cfRule type="cellIs" dxfId="2970" priority="143" operator="equal">
      <formula>"they/them 1"</formula>
    </cfRule>
    <cfRule type="cellIs" dxfId="2969" priority="144" operator="equal">
      <formula>"they/them 2"</formula>
    </cfRule>
    <cfRule type="cellIs" dxfId="2968" priority="145" operator="equal">
      <formula>"red"</formula>
    </cfRule>
    <cfRule type="cellIs" dxfId="2967" priority="146" operator="equal">
      <formula>"yellow"</formula>
    </cfRule>
    <cfRule type="cellIs" dxfId="2966" priority="147" operator="equal">
      <formula>"green"</formula>
    </cfRule>
    <cfRule type="cellIs" dxfId="2965" priority="148" operator="equal">
      <formula>"blue"</formula>
    </cfRule>
    <cfRule type="cellIs" dxfId="2964" priority="149" operator="equal">
      <formula>"triangle"</formula>
    </cfRule>
    <cfRule type="cellIs" dxfId="2963" priority="150" operator="equal">
      <formula>"square"</formula>
    </cfRule>
  </conditionalFormatting>
  <conditionalFormatting sqref="E14">
    <cfRule type="cellIs" dxfId="2962" priority="121" operator="equal">
      <formula>"he"</formula>
    </cfRule>
    <cfRule type="cellIs" dxfId="2961" priority="122" operator="equal">
      <formula>"he/him 1"</formula>
    </cfRule>
    <cfRule type="cellIs" dxfId="2960" priority="123" operator="equal">
      <formula>"he/him 2"</formula>
    </cfRule>
    <cfRule type="cellIs" dxfId="2959" priority="124" operator="equal">
      <formula>"she"</formula>
    </cfRule>
    <cfRule type="cellIs" dxfId="2958" priority="125" operator="equal">
      <formula>"she/her 1"</formula>
    </cfRule>
    <cfRule type="cellIs" dxfId="2957" priority="126" operator="equal">
      <formula>"she/her 2"</formula>
    </cfRule>
    <cfRule type="cellIs" dxfId="2956" priority="127" operator="equal">
      <formula>"they"</formula>
    </cfRule>
    <cfRule type="cellIs" dxfId="2955" priority="128" operator="equal">
      <formula>"they/them 1"</formula>
    </cfRule>
    <cfRule type="cellIs" dxfId="2954" priority="129" operator="equal">
      <formula>"they/them 2"</formula>
    </cfRule>
    <cfRule type="cellIs" dxfId="2953" priority="130" operator="equal">
      <formula>"red"</formula>
    </cfRule>
    <cfRule type="cellIs" dxfId="2952" priority="131" operator="equal">
      <formula>"yellow"</formula>
    </cfRule>
    <cfRule type="cellIs" dxfId="2951" priority="132" operator="equal">
      <formula>"green"</formula>
    </cfRule>
    <cfRule type="cellIs" dxfId="2950" priority="133" operator="equal">
      <formula>"blue"</formula>
    </cfRule>
    <cfRule type="cellIs" dxfId="2949" priority="134" operator="equal">
      <formula>"triangle"</formula>
    </cfRule>
    <cfRule type="cellIs" dxfId="2948" priority="135" operator="equal">
      <formula>"square"</formula>
    </cfRule>
  </conditionalFormatting>
  <conditionalFormatting sqref="F14">
    <cfRule type="cellIs" dxfId="2947" priority="106" operator="equal">
      <formula>"he"</formula>
    </cfRule>
    <cfRule type="cellIs" dxfId="2946" priority="107" operator="equal">
      <formula>"he/him 1"</formula>
    </cfRule>
    <cfRule type="cellIs" dxfId="2945" priority="108" operator="equal">
      <formula>"he/him 2"</formula>
    </cfRule>
    <cfRule type="cellIs" dxfId="2944" priority="109" operator="equal">
      <formula>"she"</formula>
    </cfRule>
    <cfRule type="cellIs" dxfId="2943" priority="110" operator="equal">
      <formula>"she/her 1"</formula>
    </cfRule>
    <cfRule type="cellIs" dxfId="2942" priority="111" operator="equal">
      <formula>"she/her 2"</formula>
    </cfRule>
    <cfRule type="cellIs" dxfId="2941" priority="112" operator="equal">
      <formula>"they"</formula>
    </cfRule>
    <cfRule type="cellIs" dxfId="2940" priority="113" operator="equal">
      <formula>"they/them 1"</formula>
    </cfRule>
    <cfRule type="cellIs" dxfId="2939" priority="114" operator="equal">
      <formula>"they/them 2"</formula>
    </cfRule>
    <cfRule type="cellIs" dxfId="2938" priority="115" operator="equal">
      <formula>"red"</formula>
    </cfRule>
    <cfRule type="cellIs" dxfId="2937" priority="116" operator="equal">
      <formula>"yellow"</formula>
    </cfRule>
    <cfRule type="cellIs" dxfId="2936" priority="117" operator="equal">
      <formula>"green"</formula>
    </cfRule>
    <cfRule type="cellIs" dxfId="2935" priority="118" operator="equal">
      <formula>"blue"</formula>
    </cfRule>
    <cfRule type="cellIs" dxfId="2934" priority="119" operator="equal">
      <formula>"triangle"</formula>
    </cfRule>
    <cfRule type="cellIs" dxfId="2933" priority="120" operator="equal">
      <formula>"square"</formula>
    </cfRule>
  </conditionalFormatting>
  <conditionalFormatting sqref="G14">
    <cfRule type="cellIs" dxfId="2932" priority="91" operator="equal">
      <formula>"he"</formula>
    </cfRule>
    <cfRule type="cellIs" dxfId="2931" priority="92" operator="equal">
      <formula>"he/him 1"</formula>
    </cfRule>
    <cfRule type="cellIs" dxfId="2930" priority="93" operator="equal">
      <formula>"he/him 2"</formula>
    </cfRule>
    <cfRule type="cellIs" dxfId="2929" priority="94" operator="equal">
      <formula>"she"</formula>
    </cfRule>
    <cfRule type="cellIs" dxfId="2928" priority="95" operator="equal">
      <formula>"she/her 1"</formula>
    </cfRule>
    <cfRule type="cellIs" dxfId="2927" priority="96" operator="equal">
      <formula>"she/her 2"</formula>
    </cfRule>
    <cfRule type="cellIs" dxfId="2926" priority="97" operator="equal">
      <formula>"they"</formula>
    </cfRule>
    <cfRule type="cellIs" dxfId="2925" priority="98" operator="equal">
      <formula>"they/them 1"</formula>
    </cfRule>
    <cfRule type="cellIs" dxfId="2924" priority="99" operator="equal">
      <formula>"they/them 2"</formula>
    </cfRule>
    <cfRule type="cellIs" dxfId="2923" priority="100" operator="equal">
      <formula>"red"</formula>
    </cfRule>
    <cfRule type="cellIs" dxfId="2922" priority="101" operator="equal">
      <formula>"yellow"</formula>
    </cfRule>
    <cfRule type="cellIs" dxfId="2921" priority="102" operator="equal">
      <formula>"green"</formula>
    </cfRule>
    <cfRule type="cellIs" dxfId="2920" priority="103" operator="equal">
      <formula>"blue"</formula>
    </cfRule>
    <cfRule type="cellIs" dxfId="2919" priority="104" operator="equal">
      <formula>"triangle"</formula>
    </cfRule>
    <cfRule type="cellIs" dxfId="2918" priority="105" operator="equal">
      <formula>"square"</formula>
    </cfRule>
  </conditionalFormatting>
  <conditionalFormatting sqref="D33">
    <cfRule type="cellIs" dxfId="2917" priority="76" operator="equal">
      <formula>"he"</formula>
    </cfRule>
    <cfRule type="cellIs" dxfId="2916" priority="77" operator="equal">
      <formula>"he/him 1"</formula>
    </cfRule>
    <cfRule type="cellIs" dxfId="2915" priority="78" operator="equal">
      <formula>"he/him 2"</formula>
    </cfRule>
    <cfRule type="cellIs" dxfId="2914" priority="79" operator="equal">
      <formula>"she"</formula>
    </cfRule>
    <cfRule type="cellIs" dxfId="2913" priority="80" operator="equal">
      <formula>"she/her 1"</formula>
    </cfRule>
    <cfRule type="cellIs" dxfId="2912" priority="81" operator="equal">
      <formula>"she/her 2"</formula>
    </cfRule>
    <cfRule type="cellIs" dxfId="2911" priority="82" operator="equal">
      <formula>"they"</formula>
    </cfRule>
    <cfRule type="cellIs" dxfId="2910" priority="83" operator="equal">
      <formula>"they/them 1"</formula>
    </cfRule>
    <cfRule type="cellIs" dxfId="2909" priority="84" operator="equal">
      <formula>"they/them 2"</formula>
    </cfRule>
    <cfRule type="cellIs" dxfId="2908" priority="85" operator="equal">
      <formula>"red"</formula>
    </cfRule>
    <cfRule type="cellIs" dxfId="2907" priority="86" operator="equal">
      <formula>"yellow"</formula>
    </cfRule>
    <cfRule type="cellIs" dxfId="2906" priority="87" operator="equal">
      <formula>"green"</formula>
    </cfRule>
    <cfRule type="cellIs" dxfId="2905" priority="88" operator="equal">
      <formula>"blue"</formula>
    </cfRule>
    <cfRule type="cellIs" dxfId="2904" priority="89" operator="equal">
      <formula>"triangle"</formula>
    </cfRule>
    <cfRule type="cellIs" dxfId="2903" priority="90" operator="equal">
      <formula>"square"</formula>
    </cfRule>
  </conditionalFormatting>
  <conditionalFormatting sqref="D34">
    <cfRule type="cellIs" dxfId="2902" priority="61" operator="equal">
      <formula>"he"</formula>
    </cfRule>
    <cfRule type="cellIs" dxfId="2901" priority="62" operator="equal">
      <formula>"he/him 1"</formula>
    </cfRule>
    <cfRule type="cellIs" dxfId="2900" priority="63" operator="equal">
      <formula>"he/him 2"</formula>
    </cfRule>
    <cfRule type="cellIs" dxfId="2899" priority="64" operator="equal">
      <formula>"she"</formula>
    </cfRule>
    <cfRule type="cellIs" dxfId="2898" priority="65" operator="equal">
      <formula>"she/her 1"</formula>
    </cfRule>
    <cfRule type="cellIs" dxfId="2897" priority="66" operator="equal">
      <formula>"she/her 2"</formula>
    </cfRule>
    <cfRule type="cellIs" dxfId="2896" priority="67" operator="equal">
      <formula>"they"</formula>
    </cfRule>
    <cfRule type="cellIs" dxfId="2895" priority="68" operator="equal">
      <formula>"they/them 1"</formula>
    </cfRule>
    <cfRule type="cellIs" dxfId="2894" priority="69" operator="equal">
      <formula>"they/them 2"</formula>
    </cfRule>
    <cfRule type="cellIs" dxfId="2893" priority="70" operator="equal">
      <formula>"red"</formula>
    </cfRule>
    <cfRule type="cellIs" dxfId="2892" priority="71" operator="equal">
      <formula>"yellow"</formula>
    </cfRule>
    <cfRule type="cellIs" dxfId="2891" priority="72" operator="equal">
      <formula>"green"</formula>
    </cfRule>
    <cfRule type="cellIs" dxfId="2890" priority="73" operator="equal">
      <formula>"blue"</formula>
    </cfRule>
    <cfRule type="cellIs" dxfId="2889" priority="74" operator="equal">
      <formula>"triangle"</formula>
    </cfRule>
    <cfRule type="cellIs" dxfId="2888" priority="75" operator="equal">
      <formula>"square"</formula>
    </cfRule>
  </conditionalFormatting>
  <conditionalFormatting sqref="D35">
    <cfRule type="cellIs" dxfId="2887" priority="46" operator="equal">
      <formula>"he"</formula>
    </cfRule>
    <cfRule type="cellIs" dxfId="2886" priority="47" operator="equal">
      <formula>"he/him 1"</formula>
    </cfRule>
    <cfRule type="cellIs" dxfId="2885" priority="48" operator="equal">
      <formula>"he/him 2"</formula>
    </cfRule>
    <cfRule type="cellIs" dxfId="2884" priority="49" operator="equal">
      <formula>"she"</formula>
    </cfRule>
    <cfRule type="cellIs" dxfId="2883" priority="50" operator="equal">
      <formula>"she/her 1"</formula>
    </cfRule>
    <cfRule type="cellIs" dxfId="2882" priority="51" operator="equal">
      <formula>"she/her 2"</formula>
    </cfRule>
    <cfRule type="cellIs" dxfId="2881" priority="52" operator="equal">
      <formula>"they"</formula>
    </cfRule>
    <cfRule type="cellIs" dxfId="2880" priority="53" operator="equal">
      <formula>"they/them 1"</formula>
    </cfRule>
    <cfRule type="cellIs" dxfId="2879" priority="54" operator="equal">
      <formula>"they/them 2"</formula>
    </cfRule>
    <cfRule type="cellIs" dxfId="2878" priority="55" operator="equal">
      <formula>"red"</formula>
    </cfRule>
    <cfRule type="cellIs" dxfId="2877" priority="56" operator="equal">
      <formula>"yellow"</formula>
    </cfRule>
    <cfRule type="cellIs" dxfId="2876" priority="57" operator="equal">
      <formula>"green"</formula>
    </cfRule>
    <cfRule type="cellIs" dxfId="2875" priority="58" operator="equal">
      <formula>"blue"</formula>
    </cfRule>
    <cfRule type="cellIs" dxfId="2874" priority="59" operator="equal">
      <formula>"triangle"</formula>
    </cfRule>
    <cfRule type="cellIs" dxfId="2873" priority="60" operator="equal">
      <formula>"square"</formula>
    </cfRule>
  </conditionalFormatting>
  <conditionalFormatting sqref="D36">
    <cfRule type="cellIs" dxfId="2872" priority="31" operator="equal">
      <formula>"he"</formula>
    </cfRule>
    <cfRule type="cellIs" dxfId="2871" priority="32" operator="equal">
      <formula>"he/him 1"</formula>
    </cfRule>
    <cfRule type="cellIs" dxfId="2870" priority="33" operator="equal">
      <formula>"he/him 2"</formula>
    </cfRule>
    <cfRule type="cellIs" dxfId="2869" priority="34" operator="equal">
      <formula>"she"</formula>
    </cfRule>
    <cfRule type="cellIs" dxfId="2868" priority="35" operator="equal">
      <formula>"she/her 1"</formula>
    </cfRule>
    <cfRule type="cellIs" dxfId="2867" priority="36" operator="equal">
      <formula>"she/her 2"</formula>
    </cfRule>
    <cfRule type="cellIs" dxfId="2866" priority="37" operator="equal">
      <formula>"they"</formula>
    </cfRule>
    <cfRule type="cellIs" dxfId="2865" priority="38" operator="equal">
      <formula>"they/them 1"</formula>
    </cfRule>
    <cfRule type="cellIs" dxfId="2864" priority="39" operator="equal">
      <formula>"they/them 2"</formula>
    </cfRule>
    <cfRule type="cellIs" dxfId="2863" priority="40" operator="equal">
      <formula>"red"</formula>
    </cfRule>
    <cfRule type="cellIs" dxfId="2862" priority="41" operator="equal">
      <formula>"yellow"</formula>
    </cfRule>
    <cfRule type="cellIs" dxfId="2861" priority="42" operator="equal">
      <formula>"green"</formula>
    </cfRule>
    <cfRule type="cellIs" dxfId="2860" priority="43" operator="equal">
      <formula>"blue"</formula>
    </cfRule>
    <cfRule type="cellIs" dxfId="2859" priority="44" operator="equal">
      <formula>"triangle"</formula>
    </cfRule>
    <cfRule type="cellIs" dxfId="2858" priority="45" operator="equal">
      <formula>"square"</formula>
    </cfRule>
  </conditionalFormatting>
  <conditionalFormatting sqref="D37">
    <cfRule type="cellIs" dxfId="2857" priority="16" operator="equal">
      <formula>"he"</formula>
    </cfRule>
    <cfRule type="cellIs" dxfId="2856" priority="17" operator="equal">
      <formula>"he/him 1"</formula>
    </cfRule>
    <cfRule type="cellIs" dxfId="2855" priority="18" operator="equal">
      <formula>"he/him 2"</formula>
    </cfRule>
    <cfRule type="cellIs" dxfId="2854" priority="19" operator="equal">
      <formula>"she"</formula>
    </cfRule>
    <cfRule type="cellIs" dxfId="2853" priority="20" operator="equal">
      <formula>"she/her 1"</formula>
    </cfRule>
    <cfRule type="cellIs" dxfId="2852" priority="21" operator="equal">
      <formula>"she/her 2"</formula>
    </cfRule>
    <cfRule type="cellIs" dxfId="2851" priority="22" operator="equal">
      <formula>"they"</formula>
    </cfRule>
    <cfRule type="cellIs" dxfId="2850" priority="23" operator="equal">
      <formula>"they/them 1"</formula>
    </cfRule>
    <cfRule type="cellIs" dxfId="2849" priority="24" operator="equal">
      <formula>"they/them 2"</formula>
    </cfRule>
    <cfRule type="cellIs" dxfId="2848" priority="25" operator="equal">
      <formula>"red"</formula>
    </cfRule>
    <cfRule type="cellIs" dxfId="2847" priority="26" operator="equal">
      <formula>"yellow"</formula>
    </cfRule>
    <cfRule type="cellIs" dxfId="2846" priority="27" operator="equal">
      <formula>"green"</formula>
    </cfRule>
    <cfRule type="cellIs" dxfId="2845" priority="28" operator="equal">
      <formula>"blue"</formula>
    </cfRule>
    <cfRule type="cellIs" dxfId="2844" priority="29" operator="equal">
      <formula>"triangle"</formula>
    </cfRule>
    <cfRule type="cellIs" dxfId="2843" priority="30" operator="equal">
      <formula>"square"</formula>
    </cfRule>
  </conditionalFormatting>
  <conditionalFormatting sqref="D38">
    <cfRule type="cellIs" dxfId="2842" priority="1" operator="equal">
      <formula>"he"</formula>
    </cfRule>
    <cfRule type="cellIs" dxfId="2841" priority="2" operator="equal">
      <formula>"he/him 1"</formula>
    </cfRule>
    <cfRule type="cellIs" dxfId="2840" priority="3" operator="equal">
      <formula>"he/him 2"</formula>
    </cfRule>
    <cfRule type="cellIs" dxfId="2839" priority="4" operator="equal">
      <formula>"she"</formula>
    </cfRule>
    <cfRule type="cellIs" dxfId="2838" priority="5" operator="equal">
      <formula>"she/her 1"</formula>
    </cfRule>
    <cfRule type="cellIs" dxfId="2837" priority="6" operator="equal">
      <formula>"she/her 2"</formula>
    </cfRule>
    <cfRule type="cellIs" dxfId="2836" priority="7" operator="equal">
      <formula>"they"</formula>
    </cfRule>
    <cfRule type="cellIs" dxfId="2835" priority="8" operator="equal">
      <formula>"they/them 1"</formula>
    </cfRule>
    <cfRule type="cellIs" dxfId="2834" priority="9" operator="equal">
      <formula>"they/them 2"</formula>
    </cfRule>
    <cfRule type="cellIs" dxfId="2833" priority="10" operator="equal">
      <formula>"red"</formula>
    </cfRule>
    <cfRule type="cellIs" dxfId="2832" priority="11" operator="equal">
      <formula>"yellow"</formula>
    </cfRule>
    <cfRule type="cellIs" dxfId="2831" priority="12" operator="equal">
      <formula>"green"</formula>
    </cfRule>
    <cfRule type="cellIs" dxfId="2830" priority="13" operator="equal">
      <formula>"blue"</formula>
    </cfRule>
    <cfRule type="cellIs" dxfId="2829" priority="14" operator="equal">
      <formula>"triangle"</formula>
    </cfRule>
    <cfRule type="cellIs" dxfId="2828" priority="15" operator="equal">
      <formula>"square"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0D79C-1296-4E59-ACF5-BEA9178D2C74}">
  <dimension ref="A1:AA124"/>
  <sheetViews>
    <sheetView zoomScale="81" zoomScaleNormal="85" workbookViewId="0">
      <selection activeCell="D2" sqref="D2"/>
    </sheetView>
  </sheetViews>
  <sheetFormatPr defaultRowHeight="14.25" x14ac:dyDescent="0.2"/>
  <cols>
    <col min="1" max="1" width="7.5" customWidth="1"/>
    <col min="2" max="2" width="7.5" hidden="1" customWidth="1"/>
    <col min="3" max="3" width="8.75" style="5"/>
    <col min="4" max="6" width="10.75" style="5" customWidth="1"/>
    <col min="7" max="10" width="8.75" customWidth="1"/>
    <col min="11" max="12" width="8.75" style="5" customWidth="1"/>
    <col min="13" max="14" width="8.75" customWidth="1"/>
    <col min="15" max="15" width="31" customWidth="1"/>
    <col min="16" max="25" width="8.75" customWidth="1"/>
    <col min="27" max="27" width="8.75" customWidth="1"/>
  </cols>
  <sheetData>
    <row r="1" spans="1:27" ht="14.45" customHeight="1" thickBot="1" x14ac:dyDescent="0.3">
      <c r="A1" s="207" t="s">
        <v>487</v>
      </c>
      <c r="B1" s="208"/>
      <c r="C1" s="209"/>
      <c r="D1" s="208" t="s">
        <v>2400</v>
      </c>
      <c r="E1" s="208"/>
      <c r="F1" s="208"/>
      <c r="G1" s="208"/>
      <c r="H1" s="208"/>
      <c r="I1" s="208"/>
      <c r="J1" s="209"/>
      <c r="K1" s="210" t="s">
        <v>458</v>
      </c>
      <c r="L1" s="211"/>
      <c r="M1" s="211"/>
      <c r="N1" s="211"/>
      <c r="O1" s="212"/>
      <c r="P1" s="207" t="s">
        <v>92</v>
      </c>
      <c r="Q1" s="208"/>
      <c r="R1" s="208"/>
      <c r="S1" s="208"/>
      <c r="T1" s="208"/>
      <c r="U1" s="208"/>
      <c r="V1" s="208"/>
      <c r="W1" s="208"/>
      <c r="X1" s="208"/>
      <c r="Y1" s="208"/>
      <c r="Z1" s="208"/>
      <c r="AA1" s="209"/>
    </row>
    <row r="2" spans="1:27" ht="43.15" customHeight="1" x14ac:dyDescent="0.2">
      <c r="A2" s="32" t="s">
        <v>0</v>
      </c>
      <c r="B2" s="32" t="s">
        <v>703</v>
      </c>
      <c r="C2" s="32" t="s">
        <v>1</v>
      </c>
      <c r="D2" s="32" t="s">
        <v>2</v>
      </c>
      <c r="E2" s="32" t="s">
        <v>4</v>
      </c>
      <c r="F2" s="32" t="s">
        <v>2393</v>
      </c>
      <c r="G2" s="113" t="s">
        <v>10</v>
      </c>
      <c r="H2" s="113" t="s">
        <v>13</v>
      </c>
      <c r="I2" s="113" t="s">
        <v>788</v>
      </c>
      <c r="J2" s="113" t="s">
        <v>789</v>
      </c>
      <c r="K2" s="32" t="s">
        <v>16</v>
      </c>
      <c r="L2" s="32" t="s">
        <v>17</v>
      </c>
      <c r="M2" s="113" t="s">
        <v>18</v>
      </c>
      <c r="N2" s="113" t="s">
        <v>19</v>
      </c>
      <c r="O2" s="114" t="s">
        <v>20</v>
      </c>
      <c r="P2" s="113" t="s">
        <v>6</v>
      </c>
      <c r="Q2" s="113" t="s">
        <v>7</v>
      </c>
      <c r="R2" s="113" t="s">
        <v>8</v>
      </c>
      <c r="S2" s="113" t="s">
        <v>9</v>
      </c>
      <c r="T2" s="113" t="s">
        <v>11</v>
      </c>
      <c r="U2" s="113" t="s">
        <v>12</v>
      </c>
      <c r="V2" s="113" t="s">
        <v>14</v>
      </c>
      <c r="W2" s="113" t="s">
        <v>15</v>
      </c>
      <c r="X2" s="113" t="s">
        <v>792</v>
      </c>
      <c r="Y2" s="113" t="s">
        <v>793</v>
      </c>
      <c r="Z2" s="113" t="s">
        <v>795</v>
      </c>
      <c r="AA2" s="113" t="s">
        <v>794</v>
      </c>
    </row>
    <row r="3" spans="1:27" x14ac:dyDescent="0.2">
      <c r="A3" s="37" t="s">
        <v>108</v>
      </c>
      <c r="B3" s="37" t="s">
        <v>62</v>
      </c>
      <c r="C3" s="37" t="s">
        <v>109</v>
      </c>
      <c r="D3" s="37" t="s">
        <v>696</v>
      </c>
      <c r="E3" s="37" t="s">
        <v>697</v>
      </c>
      <c r="F3" s="37" t="s">
        <v>2394</v>
      </c>
      <c r="G3" s="37" t="s">
        <v>700</v>
      </c>
      <c r="H3" s="37" t="s">
        <v>701</v>
      </c>
      <c r="I3" s="37" t="s">
        <v>699</v>
      </c>
      <c r="J3" s="37" t="s">
        <v>698</v>
      </c>
      <c r="K3" s="37" t="s">
        <v>28</v>
      </c>
      <c r="L3" s="37" t="s">
        <v>22</v>
      </c>
      <c r="M3" s="13" t="s">
        <v>24</v>
      </c>
      <c r="N3" s="13" t="s">
        <v>25</v>
      </c>
      <c r="O3" s="13" t="str">
        <f t="shared" ref="O3:O34" si="0">_xlfn.CONCAT("he is standing in a ", $M3, " ",$N3)</f>
        <v>he is standing in a red square</v>
      </c>
      <c r="P3" s="13" t="s">
        <v>24</v>
      </c>
      <c r="Q3" s="13" t="s">
        <v>25</v>
      </c>
      <c r="R3" s="13" t="s">
        <v>24</v>
      </c>
      <c r="S3" s="13" t="s">
        <v>26</v>
      </c>
      <c r="T3" s="13" t="s">
        <v>27</v>
      </c>
      <c r="U3" s="13" t="s">
        <v>26</v>
      </c>
      <c r="V3" s="13" t="s">
        <v>27</v>
      </c>
      <c r="W3" s="13" t="s">
        <v>25</v>
      </c>
      <c r="X3" s="13" t="s">
        <v>31</v>
      </c>
      <c r="Y3" s="13" t="s">
        <v>26</v>
      </c>
      <c r="Z3" s="13" t="s">
        <v>31</v>
      </c>
      <c r="AA3" s="13" t="s">
        <v>25</v>
      </c>
    </row>
    <row r="4" spans="1:27" x14ac:dyDescent="0.2">
      <c r="A4" s="37" t="s">
        <v>108</v>
      </c>
      <c r="B4" s="37" t="s">
        <v>62</v>
      </c>
      <c r="C4" s="37" t="s">
        <v>110</v>
      </c>
      <c r="D4" s="37" t="s">
        <v>696</v>
      </c>
      <c r="E4" s="37" t="s">
        <v>697</v>
      </c>
      <c r="F4" s="37" t="s">
        <v>2394</v>
      </c>
      <c r="G4" s="37" t="s">
        <v>700</v>
      </c>
      <c r="H4" s="37" t="s">
        <v>701</v>
      </c>
      <c r="I4" s="37" t="s">
        <v>699</v>
      </c>
      <c r="J4" s="37" t="s">
        <v>698</v>
      </c>
      <c r="K4" s="37" t="s">
        <v>30</v>
      </c>
      <c r="L4" s="37" t="s">
        <v>22</v>
      </c>
      <c r="M4" s="13" t="s">
        <v>27</v>
      </c>
      <c r="N4" s="13" t="s">
        <v>26</v>
      </c>
      <c r="O4" s="13" t="str">
        <f t="shared" si="0"/>
        <v>he is standing in a yellow triangle</v>
      </c>
      <c r="P4" s="13" t="s">
        <v>27</v>
      </c>
      <c r="Q4" s="13" t="s">
        <v>26</v>
      </c>
      <c r="R4" s="13" t="s">
        <v>27</v>
      </c>
      <c r="S4" s="13" t="s">
        <v>25</v>
      </c>
      <c r="T4" s="13" t="s">
        <v>24</v>
      </c>
      <c r="U4" s="13" t="s">
        <v>25</v>
      </c>
      <c r="V4" s="13" t="s">
        <v>24</v>
      </c>
      <c r="W4" s="13" t="s">
        <v>26</v>
      </c>
      <c r="X4" s="13" t="s">
        <v>29</v>
      </c>
      <c r="Y4" s="13" t="s">
        <v>25</v>
      </c>
      <c r="Z4" s="13" t="s">
        <v>29</v>
      </c>
      <c r="AA4" s="13" t="s">
        <v>26</v>
      </c>
    </row>
    <row r="5" spans="1:27" x14ac:dyDescent="0.2">
      <c r="A5" s="37" t="s">
        <v>108</v>
      </c>
      <c r="B5" s="37" t="s">
        <v>62</v>
      </c>
      <c r="C5" s="37" t="s">
        <v>111</v>
      </c>
      <c r="D5" s="37" t="s">
        <v>696</v>
      </c>
      <c r="E5" s="37" t="s">
        <v>697</v>
      </c>
      <c r="F5" s="37" t="s">
        <v>2394</v>
      </c>
      <c r="G5" s="37" t="s">
        <v>700</v>
      </c>
      <c r="H5" s="37" t="s">
        <v>701</v>
      </c>
      <c r="I5" s="37" t="s">
        <v>699</v>
      </c>
      <c r="J5" s="37" t="s">
        <v>698</v>
      </c>
      <c r="K5" s="37" t="s">
        <v>28</v>
      </c>
      <c r="L5" s="37" t="s">
        <v>22</v>
      </c>
      <c r="M5" s="13" t="s">
        <v>31</v>
      </c>
      <c r="N5" s="13" t="s">
        <v>25</v>
      </c>
      <c r="O5" s="13" t="str">
        <f t="shared" si="0"/>
        <v>he is standing in a green square</v>
      </c>
      <c r="P5" s="13" t="s">
        <v>31</v>
      </c>
      <c r="Q5" s="13" t="s">
        <v>25</v>
      </c>
      <c r="R5" s="13" t="s">
        <v>31</v>
      </c>
      <c r="S5" s="13" t="s">
        <v>26</v>
      </c>
      <c r="T5" s="13" t="s">
        <v>29</v>
      </c>
      <c r="U5" s="13" t="s">
        <v>26</v>
      </c>
      <c r="V5" s="13" t="s">
        <v>29</v>
      </c>
      <c r="W5" s="13" t="s">
        <v>25</v>
      </c>
      <c r="X5" s="13" t="s">
        <v>24</v>
      </c>
      <c r="Y5" s="13" t="s">
        <v>26</v>
      </c>
      <c r="Z5" s="13" t="s">
        <v>24</v>
      </c>
      <c r="AA5" s="13" t="s">
        <v>25</v>
      </c>
    </row>
    <row r="6" spans="1:27" x14ac:dyDescent="0.2">
      <c r="A6" s="37" t="s">
        <v>108</v>
      </c>
      <c r="B6" s="37" t="s">
        <v>62</v>
      </c>
      <c r="C6" s="37" t="s">
        <v>112</v>
      </c>
      <c r="D6" s="37" t="s">
        <v>696</v>
      </c>
      <c r="E6" s="37" t="s">
        <v>697</v>
      </c>
      <c r="F6" s="37" t="s">
        <v>2394</v>
      </c>
      <c r="G6" s="37" t="s">
        <v>700</v>
      </c>
      <c r="H6" s="37" t="s">
        <v>701</v>
      </c>
      <c r="I6" s="37" t="s">
        <v>699</v>
      </c>
      <c r="J6" s="37" t="s">
        <v>698</v>
      </c>
      <c r="K6" s="37" t="s">
        <v>30</v>
      </c>
      <c r="L6" s="37" t="s">
        <v>22</v>
      </c>
      <c r="M6" s="13" t="s">
        <v>29</v>
      </c>
      <c r="N6" s="13" t="s">
        <v>26</v>
      </c>
      <c r="O6" s="13" t="str">
        <f t="shared" si="0"/>
        <v>he is standing in a blue triangle</v>
      </c>
      <c r="P6" s="13" t="s">
        <v>29</v>
      </c>
      <c r="Q6" s="13" t="s">
        <v>26</v>
      </c>
      <c r="R6" s="13" t="s">
        <v>29</v>
      </c>
      <c r="S6" s="13" t="s">
        <v>25</v>
      </c>
      <c r="T6" s="13" t="s">
        <v>31</v>
      </c>
      <c r="U6" s="13" t="s">
        <v>25</v>
      </c>
      <c r="V6" s="13" t="s">
        <v>31</v>
      </c>
      <c r="W6" s="13" t="s">
        <v>26</v>
      </c>
      <c r="X6" s="13" t="s">
        <v>27</v>
      </c>
      <c r="Y6" s="13" t="s">
        <v>25</v>
      </c>
      <c r="Z6" s="13" t="s">
        <v>27</v>
      </c>
      <c r="AA6" s="13" t="s">
        <v>26</v>
      </c>
    </row>
    <row r="7" spans="1:27" x14ac:dyDescent="0.2">
      <c r="A7" s="37" t="s">
        <v>108</v>
      </c>
      <c r="B7" s="37" t="s">
        <v>62</v>
      </c>
      <c r="C7" s="37" t="s">
        <v>113</v>
      </c>
      <c r="D7" s="37" t="s">
        <v>696</v>
      </c>
      <c r="E7" s="37" t="s">
        <v>699</v>
      </c>
      <c r="F7" s="37" t="s">
        <v>2394</v>
      </c>
      <c r="G7" s="37" t="s">
        <v>700</v>
      </c>
      <c r="H7" s="37" t="s">
        <v>701</v>
      </c>
      <c r="I7" s="37" t="s">
        <v>697</v>
      </c>
      <c r="J7" s="37" t="s">
        <v>698</v>
      </c>
      <c r="K7" s="37" t="s">
        <v>28</v>
      </c>
      <c r="L7" s="37" t="s">
        <v>22</v>
      </c>
      <c r="M7" s="13" t="s">
        <v>27</v>
      </c>
      <c r="N7" s="13" t="s">
        <v>25</v>
      </c>
      <c r="O7" s="13" t="str">
        <f t="shared" si="0"/>
        <v>he is standing in a yellow square</v>
      </c>
      <c r="P7" s="13" t="s">
        <v>27</v>
      </c>
      <c r="Q7" s="13" t="s">
        <v>25</v>
      </c>
      <c r="R7" s="13" t="s">
        <v>27</v>
      </c>
      <c r="S7" s="13" t="s">
        <v>26</v>
      </c>
      <c r="T7" s="13" t="s">
        <v>24</v>
      </c>
      <c r="U7" s="13" t="s">
        <v>26</v>
      </c>
      <c r="V7" s="13" t="s">
        <v>24</v>
      </c>
      <c r="W7" s="13" t="s">
        <v>25</v>
      </c>
      <c r="X7" s="13" t="s">
        <v>29</v>
      </c>
      <c r="Y7" s="13" t="s">
        <v>26</v>
      </c>
      <c r="Z7" s="13" t="s">
        <v>29</v>
      </c>
      <c r="AA7" s="13" t="s">
        <v>25</v>
      </c>
    </row>
    <row r="8" spans="1:27" x14ac:dyDescent="0.2">
      <c r="A8" s="37" t="s">
        <v>108</v>
      </c>
      <c r="B8" s="37" t="s">
        <v>62</v>
      </c>
      <c r="C8" s="37" t="s">
        <v>114</v>
      </c>
      <c r="D8" s="37" t="s">
        <v>696</v>
      </c>
      <c r="E8" s="37" t="s">
        <v>699</v>
      </c>
      <c r="F8" s="37" t="s">
        <v>2394</v>
      </c>
      <c r="G8" s="37" t="s">
        <v>700</v>
      </c>
      <c r="H8" s="37" t="s">
        <v>701</v>
      </c>
      <c r="I8" s="37" t="s">
        <v>697</v>
      </c>
      <c r="J8" s="37" t="s">
        <v>698</v>
      </c>
      <c r="K8" s="37" t="s">
        <v>30</v>
      </c>
      <c r="L8" s="37" t="s">
        <v>22</v>
      </c>
      <c r="M8" s="13" t="s">
        <v>24</v>
      </c>
      <c r="N8" s="13" t="s">
        <v>26</v>
      </c>
      <c r="O8" s="13" t="str">
        <f t="shared" si="0"/>
        <v>he is standing in a red triangle</v>
      </c>
      <c r="P8" s="13" t="s">
        <v>24</v>
      </c>
      <c r="Q8" s="13" t="s">
        <v>26</v>
      </c>
      <c r="R8" s="13" t="s">
        <v>24</v>
      </c>
      <c r="S8" s="13" t="s">
        <v>25</v>
      </c>
      <c r="T8" s="13" t="s">
        <v>27</v>
      </c>
      <c r="U8" s="13" t="s">
        <v>25</v>
      </c>
      <c r="V8" s="13" t="s">
        <v>27</v>
      </c>
      <c r="W8" s="13" t="s">
        <v>26</v>
      </c>
      <c r="X8" s="13" t="s">
        <v>31</v>
      </c>
      <c r="Y8" s="13" t="s">
        <v>25</v>
      </c>
      <c r="Z8" s="13" t="s">
        <v>31</v>
      </c>
      <c r="AA8" s="13" t="s">
        <v>26</v>
      </c>
    </row>
    <row r="9" spans="1:27" x14ac:dyDescent="0.2">
      <c r="A9" s="37" t="s">
        <v>108</v>
      </c>
      <c r="B9" s="37" t="s">
        <v>62</v>
      </c>
      <c r="C9" s="37" t="s">
        <v>115</v>
      </c>
      <c r="D9" s="37" t="s">
        <v>696</v>
      </c>
      <c r="E9" s="37" t="s">
        <v>699</v>
      </c>
      <c r="F9" s="37" t="s">
        <v>2394</v>
      </c>
      <c r="G9" s="37" t="s">
        <v>700</v>
      </c>
      <c r="H9" s="37" t="s">
        <v>701</v>
      </c>
      <c r="I9" s="37" t="s">
        <v>697</v>
      </c>
      <c r="J9" s="37" t="s">
        <v>698</v>
      </c>
      <c r="K9" s="37" t="s">
        <v>28</v>
      </c>
      <c r="L9" s="37" t="s">
        <v>22</v>
      </c>
      <c r="M9" s="13" t="s">
        <v>29</v>
      </c>
      <c r="N9" s="13" t="s">
        <v>25</v>
      </c>
      <c r="O9" s="13" t="str">
        <f t="shared" si="0"/>
        <v>he is standing in a blue square</v>
      </c>
      <c r="P9" s="13" t="s">
        <v>29</v>
      </c>
      <c r="Q9" s="13" t="s">
        <v>25</v>
      </c>
      <c r="R9" s="13" t="s">
        <v>29</v>
      </c>
      <c r="S9" s="13" t="s">
        <v>26</v>
      </c>
      <c r="T9" s="13" t="s">
        <v>31</v>
      </c>
      <c r="U9" s="13" t="s">
        <v>26</v>
      </c>
      <c r="V9" s="13" t="s">
        <v>31</v>
      </c>
      <c r="W9" s="13" t="s">
        <v>25</v>
      </c>
      <c r="X9" s="13" t="s">
        <v>27</v>
      </c>
      <c r="Y9" s="13" t="s">
        <v>26</v>
      </c>
      <c r="Z9" s="13" t="s">
        <v>27</v>
      </c>
      <c r="AA9" s="13" t="s">
        <v>25</v>
      </c>
    </row>
    <row r="10" spans="1:27" x14ac:dyDescent="0.2">
      <c r="A10" s="37" t="s">
        <v>108</v>
      </c>
      <c r="B10" s="37" t="s">
        <v>62</v>
      </c>
      <c r="C10" s="37" t="s">
        <v>116</v>
      </c>
      <c r="D10" s="37" t="s">
        <v>696</v>
      </c>
      <c r="E10" s="37" t="s">
        <v>699</v>
      </c>
      <c r="F10" s="37" t="s">
        <v>2394</v>
      </c>
      <c r="G10" s="37" t="s">
        <v>700</v>
      </c>
      <c r="H10" s="37" t="s">
        <v>701</v>
      </c>
      <c r="I10" s="37" t="s">
        <v>697</v>
      </c>
      <c r="J10" s="37" t="s">
        <v>698</v>
      </c>
      <c r="K10" s="37" t="s">
        <v>30</v>
      </c>
      <c r="L10" s="37" t="s">
        <v>22</v>
      </c>
      <c r="M10" s="13" t="s">
        <v>31</v>
      </c>
      <c r="N10" s="13" t="s">
        <v>26</v>
      </c>
      <c r="O10" s="13" t="str">
        <f t="shared" si="0"/>
        <v>he is standing in a green triangle</v>
      </c>
      <c r="P10" s="13" t="s">
        <v>31</v>
      </c>
      <c r="Q10" s="13" t="s">
        <v>26</v>
      </c>
      <c r="R10" s="13" t="s">
        <v>31</v>
      </c>
      <c r="S10" s="13" t="s">
        <v>25</v>
      </c>
      <c r="T10" s="13" t="s">
        <v>29</v>
      </c>
      <c r="U10" s="13" t="s">
        <v>25</v>
      </c>
      <c r="V10" s="13" t="s">
        <v>29</v>
      </c>
      <c r="W10" s="13" t="s">
        <v>26</v>
      </c>
      <c r="X10" s="13" t="s">
        <v>24</v>
      </c>
      <c r="Y10" s="13" t="s">
        <v>25</v>
      </c>
      <c r="Z10" s="13" t="s">
        <v>24</v>
      </c>
      <c r="AA10" s="13" t="s">
        <v>26</v>
      </c>
    </row>
    <row r="11" spans="1:27" x14ac:dyDescent="0.2">
      <c r="A11" s="37" t="s">
        <v>108</v>
      </c>
      <c r="B11" s="37" t="s">
        <v>62</v>
      </c>
      <c r="C11" s="37" t="s">
        <v>117</v>
      </c>
      <c r="D11" s="37" t="s">
        <v>698</v>
      </c>
      <c r="E11" s="37" t="s">
        <v>697</v>
      </c>
      <c r="F11" s="37" t="s">
        <v>2394</v>
      </c>
      <c r="G11" s="37" t="s">
        <v>700</v>
      </c>
      <c r="H11" s="37" t="s">
        <v>701</v>
      </c>
      <c r="I11" s="37" t="s">
        <v>699</v>
      </c>
      <c r="J11" s="37" t="s">
        <v>696</v>
      </c>
      <c r="K11" s="37" t="s">
        <v>28</v>
      </c>
      <c r="L11" s="37" t="s">
        <v>22</v>
      </c>
      <c r="M11" s="13" t="s">
        <v>24</v>
      </c>
      <c r="N11" s="13" t="s">
        <v>25</v>
      </c>
      <c r="O11" s="13" t="str">
        <f t="shared" si="0"/>
        <v>he is standing in a red square</v>
      </c>
      <c r="P11" s="13" t="s">
        <v>24</v>
      </c>
      <c r="Q11" s="13" t="s">
        <v>25</v>
      </c>
      <c r="R11" s="13" t="s">
        <v>24</v>
      </c>
      <c r="S11" s="13" t="s">
        <v>26</v>
      </c>
      <c r="T11" s="13" t="s">
        <v>27</v>
      </c>
      <c r="U11" s="13" t="s">
        <v>26</v>
      </c>
      <c r="V11" s="13" t="s">
        <v>27</v>
      </c>
      <c r="W11" s="13" t="s">
        <v>25</v>
      </c>
      <c r="X11" s="13" t="s">
        <v>31</v>
      </c>
      <c r="Y11" s="13" t="s">
        <v>26</v>
      </c>
      <c r="Z11" s="13" t="s">
        <v>31</v>
      </c>
      <c r="AA11" s="13" t="s">
        <v>25</v>
      </c>
    </row>
    <row r="12" spans="1:27" x14ac:dyDescent="0.2">
      <c r="A12" s="37" t="s">
        <v>108</v>
      </c>
      <c r="B12" s="37" t="s">
        <v>62</v>
      </c>
      <c r="C12" s="37" t="s">
        <v>118</v>
      </c>
      <c r="D12" s="37" t="s">
        <v>698</v>
      </c>
      <c r="E12" s="37" t="s">
        <v>697</v>
      </c>
      <c r="F12" s="37" t="s">
        <v>2394</v>
      </c>
      <c r="G12" s="37" t="s">
        <v>700</v>
      </c>
      <c r="H12" s="37" t="s">
        <v>701</v>
      </c>
      <c r="I12" s="37" t="s">
        <v>699</v>
      </c>
      <c r="J12" s="37" t="s">
        <v>696</v>
      </c>
      <c r="K12" s="37" t="s">
        <v>30</v>
      </c>
      <c r="L12" s="37" t="s">
        <v>22</v>
      </c>
      <c r="M12" s="13" t="s">
        <v>27</v>
      </c>
      <c r="N12" s="13" t="s">
        <v>26</v>
      </c>
      <c r="O12" s="13" t="str">
        <f t="shared" si="0"/>
        <v>he is standing in a yellow triangle</v>
      </c>
      <c r="P12" s="13" t="s">
        <v>27</v>
      </c>
      <c r="Q12" s="13" t="s">
        <v>26</v>
      </c>
      <c r="R12" s="13" t="s">
        <v>27</v>
      </c>
      <c r="S12" s="13" t="s">
        <v>25</v>
      </c>
      <c r="T12" s="13" t="s">
        <v>24</v>
      </c>
      <c r="U12" s="13" t="s">
        <v>25</v>
      </c>
      <c r="V12" s="13" t="s">
        <v>24</v>
      </c>
      <c r="W12" s="13" t="s">
        <v>26</v>
      </c>
      <c r="X12" s="13" t="s">
        <v>29</v>
      </c>
      <c r="Y12" s="13" t="s">
        <v>25</v>
      </c>
      <c r="Z12" s="13" t="s">
        <v>29</v>
      </c>
      <c r="AA12" s="13" t="s">
        <v>26</v>
      </c>
    </row>
    <row r="13" spans="1:27" x14ac:dyDescent="0.2">
      <c r="A13" s="37" t="s">
        <v>108</v>
      </c>
      <c r="B13" s="37" t="s">
        <v>62</v>
      </c>
      <c r="C13" s="37" t="s">
        <v>119</v>
      </c>
      <c r="D13" s="37" t="s">
        <v>698</v>
      </c>
      <c r="E13" s="37" t="s">
        <v>697</v>
      </c>
      <c r="F13" s="37" t="s">
        <v>2394</v>
      </c>
      <c r="G13" s="37" t="s">
        <v>700</v>
      </c>
      <c r="H13" s="37" t="s">
        <v>701</v>
      </c>
      <c r="I13" s="37" t="s">
        <v>699</v>
      </c>
      <c r="J13" s="37" t="s">
        <v>696</v>
      </c>
      <c r="K13" s="37" t="s">
        <v>28</v>
      </c>
      <c r="L13" s="37" t="s">
        <v>22</v>
      </c>
      <c r="M13" s="13" t="s">
        <v>31</v>
      </c>
      <c r="N13" s="13" t="s">
        <v>25</v>
      </c>
      <c r="O13" s="13" t="str">
        <f t="shared" si="0"/>
        <v>he is standing in a green square</v>
      </c>
      <c r="P13" s="13" t="s">
        <v>31</v>
      </c>
      <c r="Q13" s="13" t="s">
        <v>25</v>
      </c>
      <c r="R13" s="13" t="s">
        <v>31</v>
      </c>
      <c r="S13" s="13" t="s">
        <v>26</v>
      </c>
      <c r="T13" s="13" t="s">
        <v>29</v>
      </c>
      <c r="U13" s="13" t="s">
        <v>26</v>
      </c>
      <c r="V13" s="13" t="s">
        <v>29</v>
      </c>
      <c r="W13" s="13" t="s">
        <v>25</v>
      </c>
      <c r="X13" s="13" t="s">
        <v>24</v>
      </c>
      <c r="Y13" s="13" t="s">
        <v>26</v>
      </c>
      <c r="Z13" s="13" t="s">
        <v>24</v>
      </c>
      <c r="AA13" s="13" t="s">
        <v>25</v>
      </c>
    </row>
    <row r="14" spans="1:27" x14ac:dyDescent="0.2">
      <c r="A14" s="37" t="s">
        <v>108</v>
      </c>
      <c r="B14" s="37" t="s">
        <v>62</v>
      </c>
      <c r="C14" s="37" t="s">
        <v>120</v>
      </c>
      <c r="D14" s="37" t="s">
        <v>698</v>
      </c>
      <c r="E14" s="37" t="s">
        <v>697</v>
      </c>
      <c r="F14" s="37" t="s">
        <v>2394</v>
      </c>
      <c r="G14" s="37" t="s">
        <v>700</v>
      </c>
      <c r="H14" s="37" t="s">
        <v>701</v>
      </c>
      <c r="I14" s="37" t="s">
        <v>699</v>
      </c>
      <c r="J14" s="37" t="s">
        <v>696</v>
      </c>
      <c r="K14" s="37" t="s">
        <v>30</v>
      </c>
      <c r="L14" s="37" t="s">
        <v>22</v>
      </c>
      <c r="M14" s="13" t="s">
        <v>29</v>
      </c>
      <c r="N14" s="13" t="s">
        <v>26</v>
      </c>
      <c r="O14" s="13" t="str">
        <f t="shared" si="0"/>
        <v>he is standing in a blue triangle</v>
      </c>
      <c r="P14" s="13" t="s">
        <v>29</v>
      </c>
      <c r="Q14" s="13" t="s">
        <v>26</v>
      </c>
      <c r="R14" s="13" t="s">
        <v>29</v>
      </c>
      <c r="S14" s="13" t="s">
        <v>25</v>
      </c>
      <c r="T14" s="13" t="s">
        <v>31</v>
      </c>
      <c r="U14" s="13" t="s">
        <v>25</v>
      </c>
      <c r="V14" s="13" t="s">
        <v>31</v>
      </c>
      <c r="W14" s="13" t="s">
        <v>26</v>
      </c>
      <c r="X14" s="13" t="s">
        <v>27</v>
      </c>
      <c r="Y14" s="13" t="s">
        <v>25</v>
      </c>
      <c r="Z14" s="13" t="s">
        <v>27</v>
      </c>
      <c r="AA14" s="13" t="s">
        <v>26</v>
      </c>
    </row>
    <row r="15" spans="1:27" x14ac:dyDescent="0.2">
      <c r="A15" s="37" t="s">
        <v>108</v>
      </c>
      <c r="B15" s="37" t="s">
        <v>62</v>
      </c>
      <c r="C15" s="37" t="s">
        <v>121</v>
      </c>
      <c r="D15" s="37" t="s">
        <v>698</v>
      </c>
      <c r="E15" s="37" t="s">
        <v>699</v>
      </c>
      <c r="F15" s="37" t="s">
        <v>2394</v>
      </c>
      <c r="G15" s="37" t="s">
        <v>700</v>
      </c>
      <c r="H15" s="37" t="s">
        <v>701</v>
      </c>
      <c r="I15" s="37" t="s">
        <v>697</v>
      </c>
      <c r="J15" s="37" t="s">
        <v>696</v>
      </c>
      <c r="K15" s="37" t="s">
        <v>28</v>
      </c>
      <c r="L15" s="37" t="s">
        <v>22</v>
      </c>
      <c r="M15" s="13" t="s">
        <v>27</v>
      </c>
      <c r="N15" s="13" t="s">
        <v>25</v>
      </c>
      <c r="O15" s="13" t="str">
        <f t="shared" si="0"/>
        <v>he is standing in a yellow square</v>
      </c>
      <c r="P15" s="13" t="s">
        <v>27</v>
      </c>
      <c r="Q15" s="13" t="s">
        <v>25</v>
      </c>
      <c r="R15" s="13" t="s">
        <v>27</v>
      </c>
      <c r="S15" s="13" t="s">
        <v>26</v>
      </c>
      <c r="T15" s="13" t="s">
        <v>24</v>
      </c>
      <c r="U15" s="13" t="s">
        <v>26</v>
      </c>
      <c r="V15" s="13" t="s">
        <v>24</v>
      </c>
      <c r="W15" s="13" t="s">
        <v>25</v>
      </c>
      <c r="X15" s="13" t="s">
        <v>29</v>
      </c>
      <c r="Y15" s="13" t="s">
        <v>26</v>
      </c>
      <c r="Z15" s="13" t="s">
        <v>29</v>
      </c>
      <c r="AA15" s="13" t="s">
        <v>25</v>
      </c>
    </row>
    <row r="16" spans="1:27" x14ac:dyDescent="0.2">
      <c r="A16" s="37" t="s">
        <v>108</v>
      </c>
      <c r="B16" s="37" t="s">
        <v>62</v>
      </c>
      <c r="C16" s="37" t="s">
        <v>122</v>
      </c>
      <c r="D16" s="37" t="s">
        <v>698</v>
      </c>
      <c r="E16" s="37" t="s">
        <v>699</v>
      </c>
      <c r="F16" s="37" t="s">
        <v>2394</v>
      </c>
      <c r="G16" s="37" t="s">
        <v>700</v>
      </c>
      <c r="H16" s="37" t="s">
        <v>701</v>
      </c>
      <c r="I16" s="37" t="s">
        <v>697</v>
      </c>
      <c r="J16" s="37" t="s">
        <v>696</v>
      </c>
      <c r="K16" s="37" t="s">
        <v>30</v>
      </c>
      <c r="L16" s="37" t="s">
        <v>22</v>
      </c>
      <c r="M16" s="13" t="s">
        <v>24</v>
      </c>
      <c r="N16" s="13" t="s">
        <v>26</v>
      </c>
      <c r="O16" s="13" t="str">
        <f t="shared" si="0"/>
        <v>he is standing in a red triangle</v>
      </c>
      <c r="P16" s="13" t="s">
        <v>24</v>
      </c>
      <c r="Q16" s="13" t="s">
        <v>26</v>
      </c>
      <c r="R16" s="13" t="s">
        <v>24</v>
      </c>
      <c r="S16" s="13" t="s">
        <v>25</v>
      </c>
      <c r="T16" s="13" t="s">
        <v>27</v>
      </c>
      <c r="U16" s="13" t="s">
        <v>25</v>
      </c>
      <c r="V16" s="13" t="s">
        <v>27</v>
      </c>
      <c r="W16" s="13" t="s">
        <v>26</v>
      </c>
      <c r="X16" s="13" t="s">
        <v>31</v>
      </c>
      <c r="Y16" s="13" t="s">
        <v>25</v>
      </c>
      <c r="Z16" s="13" t="s">
        <v>31</v>
      </c>
      <c r="AA16" s="13" t="s">
        <v>26</v>
      </c>
    </row>
    <row r="17" spans="1:27" x14ac:dyDescent="0.2">
      <c r="A17" s="37" t="s">
        <v>108</v>
      </c>
      <c r="B17" s="37" t="s">
        <v>62</v>
      </c>
      <c r="C17" s="37" t="s">
        <v>123</v>
      </c>
      <c r="D17" s="37" t="s">
        <v>698</v>
      </c>
      <c r="E17" s="37" t="s">
        <v>699</v>
      </c>
      <c r="F17" s="37" t="s">
        <v>2394</v>
      </c>
      <c r="G17" s="37" t="s">
        <v>700</v>
      </c>
      <c r="H17" s="37" t="s">
        <v>701</v>
      </c>
      <c r="I17" s="37" t="s">
        <v>697</v>
      </c>
      <c r="J17" s="37" t="s">
        <v>696</v>
      </c>
      <c r="K17" s="37" t="s">
        <v>28</v>
      </c>
      <c r="L17" s="37" t="s">
        <v>22</v>
      </c>
      <c r="M17" s="13" t="s">
        <v>29</v>
      </c>
      <c r="N17" s="13" t="s">
        <v>25</v>
      </c>
      <c r="O17" s="13" t="str">
        <f t="shared" si="0"/>
        <v>he is standing in a blue square</v>
      </c>
      <c r="P17" s="13" t="s">
        <v>29</v>
      </c>
      <c r="Q17" s="13" t="s">
        <v>25</v>
      </c>
      <c r="R17" s="13" t="s">
        <v>29</v>
      </c>
      <c r="S17" s="13" t="s">
        <v>26</v>
      </c>
      <c r="T17" s="13" t="s">
        <v>31</v>
      </c>
      <c r="U17" s="13" t="s">
        <v>26</v>
      </c>
      <c r="V17" s="13" t="s">
        <v>31</v>
      </c>
      <c r="W17" s="13" t="s">
        <v>25</v>
      </c>
      <c r="X17" s="13" t="s">
        <v>27</v>
      </c>
      <c r="Y17" s="13" t="s">
        <v>26</v>
      </c>
      <c r="Z17" s="13" t="s">
        <v>27</v>
      </c>
      <c r="AA17" s="13" t="s">
        <v>25</v>
      </c>
    </row>
    <row r="18" spans="1:27" x14ac:dyDescent="0.2">
      <c r="A18" s="37" t="s">
        <v>108</v>
      </c>
      <c r="B18" s="37" t="s">
        <v>62</v>
      </c>
      <c r="C18" s="37" t="s">
        <v>124</v>
      </c>
      <c r="D18" s="37" t="s">
        <v>698</v>
      </c>
      <c r="E18" s="37" t="s">
        <v>699</v>
      </c>
      <c r="F18" s="37" t="s">
        <v>2394</v>
      </c>
      <c r="G18" s="37" t="s">
        <v>700</v>
      </c>
      <c r="H18" s="37" t="s">
        <v>701</v>
      </c>
      <c r="I18" s="37" t="s">
        <v>697</v>
      </c>
      <c r="J18" s="37" t="s">
        <v>696</v>
      </c>
      <c r="K18" s="37" t="s">
        <v>30</v>
      </c>
      <c r="L18" s="37" t="s">
        <v>22</v>
      </c>
      <c r="M18" s="13" t="s">
        <v>31</v>
      </c>
      <c r="N18" s="13" t="s">
        <v>26</v>
      </c>
      <c r="O18" s="13" t="str">
        <f t="shared" si="0"/>
        <v>he is standing in a green triangle</v>
      </c>
      <c r="P18" s="13" t="s">
        <v>31</v>
      </c>
      <c r="Q18" s="13" t="s">
        <v>26</v>
      </c>
      <c r="R18" s="13" t="s">
        <v>31</v>
      </c>
      <c r="S18" s="13" t="s">
        <v>25</v>
      </c>
      <c r="T18" s="13" t="s">
        <v>29</v>
      </c>
      <c r="U18" s="13" t="s">
        <v>25</v>
      </c>
      <c r="V18" s="13" t="s">
        <v>29</v>
      </c>
      <c r="W18" s="13" t="s">
        <v>26</v>
      </c>
      <c r="X18" s="13" t="s">
        <v>24</v>
      </c>
      <c r="Y18" s="13" t="s">
        <v>25</v>
      </c>
      <c r="Z18" s="13" t="s">
        <v>24</v>
      </c>
      <c r="AA18" s="13" t="s">
        <v>26</v>
      </c>
    </row>
    <row r="19" spans="1:27" x14ac:dyDescent="0.2">
      <c r="A19" s="37" t="s">
        <v>108</v>
      </c>
      <c r="B19" s="37" t="s">
        <v>62</v>
      </c>
      <c r="C19" s="37" t="s">
        <v>125</v>
      </c>
      <c r="D19" s="37" t="s">
        <v>696</v>
      </c>
      <c r="E19" s="37" t="s">
        <v>700</v>
      </c>
      <c r="F19" s="37" t="s">
        <v>2395</v>
      </c>
      <c r="G19" s="37" t="s">
        <v>697</v>
      </c>
      <c r="H19" s="37" t="s">
        <v>699</v>
      </c>
      <c r="I19" s="37" t="s">
        <v>701</v>
      </c>
      <c r="J19" s="37" t="s">
        <v>698</v>
      </c>
      <c r="K19" s="37" t="s">
        <v>28</v>
      </c>
      <c r="L19" s="37" t="s">
        <v>22</v>
      </c>
      <c r="M19" s="13" t="s">
        <v>24</v>
      </c>
      <c r="N19" s="13" t="s">
        <v>25</v>
      </c>
      <c r="O19" s="13" t="str">
        <f t="shared" si="0"/>
        <v>he is standing in a red square</v>
      </c>
      <c r="P19" s="13" t="s">
        <v>24</v>
      </c>
      <c r="Q19" s="13" t="s">
        <v>25</v>
      </c>
      <c r="R19" s="13" t="s">
        <v>24</v>
      </c>
      <c r="S19" s="13" t="s">
        <v>26</v>
      </c>
      <c r="T19" s="13" t="s">
        <v>27</v>
      </c>
      <c r="U19" s="13" t="s">
        <v>26</v>
      </c>
      <c r="V19" s="13" t="s">
        <v>27</v>
      </c>
      <c r="W19" s="13" t="s">
        <v>25</v>
      </c>
      <c r="X19" s="13" t="s">
        <v>31</v>
      </c>
      <c r="Y19" s="13" t="s">
        <v>26</v>
      </c>
      <c r="Z19" s="13" t="s">
        <v>31</v>
      </c>
      <c r="AA19" s="13" t="s">
        <v>25</v>
      </c>
    </row>
    <row r="20" spans="1:27" x14ac:dyDescent="0.2">
      <c r="A20" s="37" t="s">
        <v>108</v>
      </c>
      <c r="B20" s="37" t="s">
        <v>62</v>
      </c>
      <c r="C20" s="37" t="s">
        <v>126</v>
      </c>
      <c r="D20" s="37" t="s">
        <v>696</v>
      </c>
      <c r="E20" s="37" t="s">
        <v>700</v>
      </c>
      <c r="F20" s="37" t="s">
        <v>2395</v>
      </c>
      <c r="G20" s="37" t="s">
        <v>697</v>
      </c>
      <c r="H20" s="37" t="s">
        <v>699</v>
      </c>
      <c r="I20" s="37" t="s">
        <v>701</v>
      </c>
      <c r="J20" s="37" t="s">
        <v>698</v>
      </c>
      <c r="K20" s="37" t="s">
        <v>30</v>
      </c>
      <c r="L20" s="37" t="s">
        <v>22</v>
      </c>
      <c r="M20" s="13" t="s">
        <v>27</v>
      </c>
      <c r="N20" s="13" t="s">
        <v>26</v>
      </c>
      <c r="O20" s="13" t="str">
        <f t="shared" si="0"/>
        <v>he is standing in a yellow triangle</v>
      </c>
      <c r="P20" s="13" t="s">
        <v>27</v>
      </c>
      <c r="Q20" s="13" t="s">
        <v>26</v>
      </c>
      <c r="R20" s="13" t="s">
        <v>27</v>
      </c>
      <c r="S20" s="13" t="s">
        <v>25</v>
      </c>
      <c r="T20" s="13" t="s">
        <v>24</v>
      </c>
      <c r="U20" s="13" t="s">
        <v>25</v>
      </c>
      <c r="V20" s="13" t="s">
        <v>24</v>
      </c>
      <c r="W20" s="13" t="s">
        <v>26</v>
      </c>
      <c r="X20" s="13" t="s">
        <v>29</v>
      </c>
      <c r="Y20" s="13" t="s">
        <v>25</v>
      </c>
      <c r="Z20" s="13" t="s">
        <v>29</v>
      </c>
      <c r="AA20" s="13" t="s">
        <v>26</v>
      </c>
    </row>
    <row r="21" spans="1:27" x14ac:dyDescent="0.2">
      <c r="A21" s="37" t="s">
        <v>108</v>
      </c>
      <c r="B21" s="37" t="s">
        <v>62</v>
      </c>
      <c r="C21" s="37" t="s">
        <v>127</v>
      </c>
      <c r="D21" s="37" t="s">
        <v>696</v>
      </c>
      <c r="E21" s="37" t="s">
        <v>700</v>
      </c>
      <c r="F21" s="37" t="s">
        <v>2395</v>
      </c>
      <c r="G21" s="37" t="s">
        <v>697</v>
      </c>
      <c r="H21" s="37" t="s">
        <v>699</v>
      </c>
      <c r="I21" s="37" t="s">
        <v>701</v>
      </c>
      <c r="J21" s="37" t="s">
        <v>698</v>
      </c>
      <c r="K21" s="37" t="s">
        <v>28</v>
      </c>
      <c r="L21" s="37" t="s">
        <v>22</v>
      </c>
      <c r="M21" s="13" t="s">
        <v>31</v>
      </c>
      <c r="N21" s="13" t="s">
        <v>25</v>
      </c>
      <c r="O21" s="13" t="str">
        <f t="shared" si="0"/>
        <v>he is standing in a green square</v>
      </c>
      <c r="P21" s="13" t="s">
        <v>31</v>
      </c>
      <c r="Q21" s="13" t="s">
        <v>25</v>
      </c>
      <c r="R21" s="13" t="s">
        <v>31</v>
      </c>
      <c r="S21" s="13" t="s">
        <v>26</v>
      </c>
      <c r="T21" s="13" t="s">
        <v>29</v>
      </c>
      <c r="U21" s="13" t="s">
        <v>26</v>
      </c>
      <c r="V21" s="13" t="s">
        <v>29</v>
      </c>
      <c r="W21" s="13" t="s">
        <v>25</v>
      </c>
      <c r="X21" s="13" t="s">
        <v>24</v>
      </c>
      <c r="Y21" s="13" t="s">
        <v>26</v>
      </c>
      <c r="Z21" s="13" t="s">
        <v>24</v>
      </c>
      <c r="AA21" s="13" t="s">
        <v>25</v>
      </c>
    </row>
    <row r="22" spans="1:27" x14ac:dyDescent="0.2">
      <c r="A22" s="37" t="s">
        <v>108</v>
      </c>
      <c r="B22" s="37" t="s">
        <v>62</v>
      </c>
      <c r="C22" s="37" t="s">
        <v>128</v>
      </c>
      <c r="D22" s="37" t="s">
        <v>696</v>
      </c>
      <c r="E22" s="37" t="s">
        <v>700</v>
      </c>
      <c r="F22" s="37" t="s">
        <v>2395</v>
      </c>
      <c r="G22" s="37" t="s">
        <v>697</v>
      </c>
      <c r="H22" s="37" t="s">
        <v>699</v>
      </c>
      <c r="I22" s="37" t="s">
        <v>701</v>
      </c>
      <c r="J22" s="37" t="s">
        <v>698</v>
      </c>
      <c r="K22" s="37" t="s">
        <v>30</v>
      </c>
      <c r="L22" s="37" t="s">
        <v>22</v>
      </c>
      <c r="M22" s="13" t="s">
        <v>29</v>
      </c>
      <c r="N22" s="13" t="s">
        <v>26</v>
      </c>
      <c r="O22" s="13" t="str">
        <f t="shared" si="0"/>
        <v>he is standing in a blue triangle</v>
      </c>
      <c r="P22" s="13" t="s">
        <v>29</v>
      </c>
      <c r="Q22" s="13" t="s">
        <v>26</v>
      </c>
      <c r="R22" s="13" t="s">
        <v>29</v>
      </c>
      <c r="S22" s="13" t="s">
        <v>25</v>
      </c>
      <c r="T22" s="13" t="s">
        <v>31</v>
      </c>
      <c r="U22" s="13" t="s">
        <v>25</v>
      </c>
      <c r="V22" s="13" t="s">
        <v>31</v>
      </c>
      <c r="W22" s="13" t="s">
        <v>26</v>
      </c>
      <c r="X22" s="13" t="s">
        <v>27</v>
      </c>
      <c r="Y22" s="13" t="s">
        <v>25</v>
      </c>
      <c r="Z22" s="13" t="s">
        <v>27</v>
      </c>
      <c r="AA22" s="13" t="s">
        <v>26</v>
      </c>
    </row>
    <row r="23" spans="1:27" x14ac:dyDescent="0.2">
      <c r="A23" s="37" t="s">
        <v>108</v>
      </c>
      <c r="B23" s="37" t="s">
        <v>62</v>
      </c>
      <c r="C23" s="37" t="s">
        <v>129</v>
      </c>
      <c r="D23" s="37" t="s">
        <v>696</v>
      </c>
      <c r="E23" s="37" t="s">
        <v>701</v>
      </c>
      <c r="F23" s="37" t="s">
        <v>2395</v>
      </c>
      <c r="G23" s="37" t="s">
        <v>697</v>
      </c>
      <c r="H23" s="37" t="s">
        <v>699</v>
      </c>
      <c r="I23" s="37" t="s">
        <v>700</v>
      </c>
      <c r="J23" s="37" t="s">
        <v>698</v>
      </c>
      <c r="K23" s="37" t="s">
        <v>28</v>
      </c>
      <c r="L23" s="37" t="s">
        <v>22</v>
      </c>
      <c r="M23" s="13" t="s">
        <v>27</v>
      </c>
      <c r="N23" s="13" t="s">
        <v>25</v>
      </c>
      <c r="O23" s="13" t="str">
        <f t="shared" si="0"/>
        <v>he is standing in a yellow square</v>
      </c>
      <c r="P23" s="13" t="s">
        <v>27</v>
      </c>
      <c r="Q23" s="13" t="s">
        <v>25</v>
      </c>
      <c r="R23" s="13" t="s">
        <v>27</v>
      </c>
      <c r="S23" s="13" t="s">
        <v>26</v>
      </c>
      <c r="T23" s="13" t="s">
        <v>24</v>
      </c>
      <c r="U23" s="13" t="s">
        <v>26</v>
      </c>
      <c r="V23" s="13" t="s">
        <v>24</v>
      </c>
      <c r="W23" s="13" t="s">
        <v>25</v>
      </c>
      <c r="X23" s="13" t="s">
        <v>29</v>
      </c>
      <c r="Y23" s="13" t="s">
        <v>26</v>
      </c>
      <c r="Z23" s="13" t="s">
        <v>29</v>
      </c>
      <c r="AA23" s="13" t="s">
        <v>25</v>
      </c>
    </row>
    <row r="24" spans="1:27" x14ac:dyDescent="0.2">
      <c r="A24" s="37" t="s">
        <v>108</v>
      </c>
      <c r="B24" s="37" t="s">
        <v>62</v>
      </c>
      <c r="C24" s="37" t="s">
        <v>130</v>
      </c>
      <c r="D24" s="37" t="s">
        <v>696</v>
      </c>
      <c r="E24" s="37" t="s">
        <v>701</v>
      </c>
      <c r="F24" s="37" t="s">
        <v>2395</v>
      </c>
      <c r="G24" s="37" t="s">
        <v>697</v>
      </c>
      <c r="H24" s="37" t="s">
        <v>699</v>
      </c>
      <c r="I24" s="37" t="s">
        <v>700</v>
      </c>
      <c r="J24" s="37" t="s">
        <v>698</v>
      </c>
      <c r="K24" s="37" t="s">
        <v>30</v>
      </c>
      <c r="L24" s="37" t="s">
        <v>22</v>
      </c>
      <c r="M24" s="13" t="s">
        <v>24</v>
      </c>
      <c r="N24" s="13" t="s">
        <v>26</v>
      </c>
      <c r="O24" s="13" t="str">
        <f t="shared" si="0"/>
        <v>he is standing in a red triangle</v>
      </c>
      <c r="P24" s="13" t="s">
        <v>24</v>
      </c>
      <c r="Q24" s="13" t="s">
        <v>26</v>
      </c>
      <c r="R24" s="13" t="s">
        <v>24</v>
      </c>
      <c r="S24" s="13" t="s">
        <v>25</v>
      </c>
      <c r="T24" s="13" t="s">
        <v>27</v>
      </c>
      <c r="U24" s="13" t="s">
        <v>25</v>
      </c>
      <c r="V24" s="13" t="s">
        <v>27</v>
      </c>
      <c r="W24" s="13" t="s">
        <v>26</v>
      </c>
      <c r="X24" s="13" t="s">
        <v>31</v>
      </c>
      <c r="Y24" s="13" t="s">
        <v>25</v>
      </c>
      <c r="Z24" s="13" t="s">
        <v>31</v>
      </c>
      <c r="AA24" s="13" t="s">
        <v>26</v>
      </c>
    </row>
    <row r="25" spans="1:27" x14ac:dyDescent="0.2">
      <c r="A25" s="37" t="s">
        <v>108</v>
      </c>
      <c r="B25" s="37" t="s">
        <v>62</v>
      </c>
      <c r="C25" s="37" t="s">
        <v>131</v>
      </c>
      <c r="D25" s="37" t="s">
        <v>696</v>
      </c>
      <c r="E25" s="37" t="s">
        <v>701</v>
      </c>
      <c r="F25" s="37" t="s">
        <v>2395</v>
      </c>
      <c r="G25" s="37" t="s">
        <v>697</v>
      </c>
      <c r="H25" s="37" t="s">
        <v>699</v>
      </c>
      <c r="I25" s="37" t="s">
        <v>700</v>
      </c>
      <c r="J25" s="37" t="s">
        <v>698</v>
      </c>
      <c r="K25" s="37" t="s">
        <v>28</v>
      </c>
      <c r="L25" s="37" t="s">
        <v>22</v>
      </c>
      <c r="M25" s="13" t="s">
        <v>29</v>
      </c>
      <c r="N25" s="13" t="s">
        <v>25</v>
      </c>
      <c r="O25" s="13" t="str">
        <f t="shared" si="0"/>
        <v>he is standing in a blue square</v>
      </c>
      <c r="P25" s="13" t="s">
        <v>29</v>
      </c>
      <c r="Q25" s="13" t="s">
        <v>25</v>
      </c>
      <c r="R25" s="13" t="s">
        <v>29</v>
      </c>
      <c r="S25" s="13" t="s">
        <v>26</v>
      </c>
      <c r="T25" s="13" t="s">
        <v>31</v>
      </c>
      <c r="U25" s="13" t="s">
        <v>26</v>
      </c>
      <c r="V25" s="13" t="s">
        <v>31</v>
      </c>
      <c r="W25" s="13" t="s">
        <v>25</v>
      </c>
      <c r="X25" s="13" t="s">
        <v>27</v>
      </c>
      <c r="Y25" s="13" t="s">
        <v>26</v>
      </c>
      <c r="Z25" s="13" t="s">
        <v>27</v>
      </c>
      <c r="AA25" s="13" t="s">
        <v>25</v>
      </c>
    </row>
    <row r="26" spans="1:27" x14ac:dyDescent="0.2">
      <c r="A26" s="37" t="s">
        <v>108</v>
      </c>
      <c r="B26" s="37" t="s">
        <v>62</v>
      </c>
      <c r="C26" s="37" t="s">
        <v>132</v>
      </c>
      <c r="D26" s="37" t="s">
        <v>696</v>
      </c>
      <c r="E26" s="37" t="s">
        <v>701</v>
      </c>
      <c r="F26" s="37" t="s">
        <v>2395</v>
      </c>
      <c r="G26" s="37" t="s">
        <v>697</v>
      </c>
      <c r="H26" s="37" t="s">
        <v>699</v>
      </c>
      <c r="I26" s="37" t="s">
        <v>700</v>
      </c>
      <c r="J26" s="37" t="s">
        <v>698</v>
      </c>
      <c r="K26" s="37" t="s">
        <v>30</v>
      </c>
      <c r="L26" s="37" t="s">
        <v>22</v>
      </c>
      <c r="M26" s="13" t="s">
        <v>31</v>
      </c>
      <c r="N26" s="13" t="s">
        <v>26</v>
      </c>
      <c r="O26" s="13" t="str">
        <f t="shared" si="0"/>
        <v>he is standing in a green triangle</v>
      </c>
      <c r="P26" s="13" t="s">
        <v>31</v>
      </c>
      <c r="Q26" s="13" t="s">
        <v>26</v>
      </c>
      <c r="R26" s="13" t="s">
        <v>31</v>
      </c>
      <c r="S26" s="13" t="s">
        <v>25</v>
      </c>
      <c r="T26" s="13" t="s">
        <v>29</v>
      </c>
      <c r="U26" s="13" t="s">
        <v>25</v>
      </c>
      <c r="V26" s="13" t="s">
        <v>29</v>
      </c>
      <c r="W26" s="13" t="s">
        <v>26</v>
      </c>
      <c r="X26" s="13" t="s">
        <v>24</v>
      </c>
      <c r="Y26" s="13" t="s">
        <v>25</v>
      </c>
      <c r="Z26" s="13" t="s">
        <v>24</v>
      </c>
      <c r="AA26" s="13" t="s">
        <v>26</v>
      </c>
    </row>
    <row r="27" spans="1:27" x14ac:dyDescent="0.2">
      <c r="A27" s="37" t="s">
        <v>108</v>
      </c>
      <c r="B27" s="37" t="s">
        <v>62</v>
      </c>
      <c r="C27" s="37" t="s">
        <v>133</v>
      </c>
      <c r="D27" s="37" t="s">
        <v>698</v>
      </c>
      <c r="E27" s="37" t="s">
        <v>700</v>
      </c>
      <c r="F27" s="37" t="s">
        <v>2395</v>
      </c>
      <c r="G27" s="37" t="s">
        <v>697</v>
      </c>
      <c r="H27" s="37" t="s">
        <v>699</v>
      </c>
      <c r="I27" s="37" t="s">
        <v>701</v>
      </c>
      <c r="J27" s="37" t="s">
        <v>696</v>
      </c>
      <c r="K27" s="37" t="s">
        <v>28</v>
      </c>
      <c r="L27" s="37" t="s">
        <v>22</v>
      </c>
      <c r="M27" s="13" t="s">
        <v>24</v>
      </c>
      <c r="N27" s="13" t="s">
        <v>25</v>
      </c>
      <c r="O27" s="13" t="str">
        <f t="shared" si="0"/>
        <v>he is standing in a red square</v>
      </c>
      <c r="P27" s="13" t="s">
        <v>24</v>
      </c>
      <c r="Q27" s="13" t="s">
        <v>25</v>
      </c>
      <c r="R27" s="13" t="s">
        <v>24</v>
      </c>
      <c r="S27" s="13" t="s">
        <v>26</v>
      </c>
      <c r="T27" s="13" t="s">
        <v>27</v>
      </c>
      <c r="U27" s="13" t="s">
        <v>26</v>
      </c>
      <c r="V27" s="13" t="s">
        <v>27</v>
      </c>
      <c r="W27" s="13" t="s">
        <v>25</v>
      </c>
      <c r="X27" s="13" t="s">
        <v>31</v>
      </c>
      <c r="Y27" s="13" t="s">
        <v>26</v>
      </c>
      <c r="Z27" s="13" t="s">
        <v>31</v>
      </c>
      <c r="AA27" s="13" t="s">
        <v>25</v>
      </c>
    </row>
    <row r="28" spans="1:27" x14ac:dyDescent="0.2">
      <c r="A28" s="37" t="s">
        <v>108</v>
      </c>
      <c r="B28" s="37" t="s">
        <v>62</v>
      </c>
      <c r="C28" s="37" t="s">
        <v>134</v>
      </c>
      <c r="D28" s="37" t="s">
        <v>698</v>
      </c>
      <c r="E28" s="37" t="s">
        <v>700</v>
      </c>
      <c r="F28" s="37" t="s">
        <v>2395</v>
      </c>
      <c r="G28" s="37" t="s">
        <v>697</v>
      </c>
      <c r="H28" s="37" t="s">
        <v>699</v>
      </c>
      <c r="I28" s="37" t="s">
        <v>701</v>
      </c>
      <c r="J28" s="37" t="s">
        <v>696</v>
      </c>
      <c r="K28" s="37" t="s">
        <v>30</v>
      </c>
      <c r="L28" s="37" t="s">
        <v>22</v>
      </c>
      <c r="M28" s="13" t="s">
        <v>27</v>
      </c>
      <c r="N28" s="13" t="s">
        <v>26</v>
      </c>
      <c r="O28" s="13" t="str">
        <f t="shared" si="0"/>
        <v>he is standing in a yellow triangle</v>
      </c>
      <c r="P28" s="13" t="s">
        <v>27</v>
      </c>
      <c r="Q28" s="13" t="s">
        <v>26</v>
      </c>
      <c r="R28" s="13" t="s">
        <v>27</v>
      </c>
      <c r="S28" s="13" t="s">
        <v>25</v>
      </c>
      <c r="T28" s="13" t="s">
        <v>24</v>
      </c>
      <c r="U28" s="13" t="s">
        <v>25</v>
      </c>
      <c r="V28" s="13" t="s">
        <v>24</v>
      </c>
      <c r="W28" s="13" t="s">
        <v>26</v>
      </c>
      <c r="X28" s="13" t="s">
        <v>29</v>
      </c>
      <c r="Y28" s="13" t="s">
        <v>25</v>
      </c>
      <c r="Z28" s="13" t="s">
        <v>29</v>
      </c>
      <c r="AA28" s="13" t="s">
        <v>26</v>
      </c>
    </row>
    <row r="29" spans="1:27" x14ac:dyDescent="0.2">
      <c r="A29" s="37" t="s">
        <v>108</v>
      </c>
      <c r="B29" s="37" t="s">
        <v>62</v>
      </c>
      <c r="C29" s="37" t="s">
        <v>135</v>
      </c>
      <c r="D29" s="37" t="s">
        <v>698</v>
      </c>
      <c r="E29" s="37" t="s">
        <v>700</v>
      </c>
      <c r="F29" s="37" t="s">
        <v>2395</v>
      </c>
      <c r="G29" s="37" t="s">
        <v>697</v>
      </c>
      <c r="H29" s="37" t="s">
        <v>699</v>
      </c>
      <c r="I29" s="37" t="s">
        <v>701</v>
      </c>
      <c r="J29" s="37" t="s">
        <v>696</v>
      </c>
      <c r="K29" s="37" t="s">
        <v>28</v>
      </c>
      <c r="L29" s="37" t="s">
        <v>22</v>
      </c>
      <c r="M29" s="13" t="s">
        <v>31</v>
      </c>
      <c r="N29" s="13" t="s">
        <v>25</v>
      </c>
      <c r="O29" s="13" t="str">
        <f t="shared" si="0"/>
        <v>he is standing in a green square</v>
      </c>
      <c r="P29" s="13" t="s">
        <v>31</v>
      </c>
      <c r="Q29" s="13" t="s">
        <v>25</v>
      </c>
      <c r="R29" s="13" t="s">
        <v>31</v>
      </c>
      <c r="S29" s="13" t="s">
        <v>26</v>
      </c>
      <c r="T29" s="13" t="s">
        <v>29</v>
      </c>
      <c r="U29" s="13" t="s">
        <v>26</v>
      </c>
      <c r="V29" s="13" t="s">
        <v>29</v>
      </c>
      <c r="W29" s="13" t="s">
        <v>25</v>
      </c>
      <c r="X29" s="13" t="s">
        <v>24</v>
      </c>
      <c r="Y29" s="13" t="s">
        <v>26</v>
      </c>
      <c r="Z29" s="13" t="s">
        <v>24</v>
      </c>
      <c r="AA29" s="13" t="s">
        <v>25</v>
      </c>
    </row>
    <row r="30" spans="1:27" x14ac:dyDescent="0.2">
      <c r="A30" s="37" t="s">
        <v>108</v>
      </c>
      <c r="B30" s="37" t="s">
        <v>62</v>
      </c>
      <c r="C30" s="37" t="s">
        <v>136</v>
      </c>
      <c r="D30" s="37" t="s">
        <v>698</v>
      </c>
      <c r="E30" s="37" t="s">
        <v>700</v>
      </c>
      <c r="F30" s="37" t="s">
        <v>2395</v>
      </c>
      <c r="G30" s="37" t="s">
        <v>697</v>
      </c>
      <c r="H30" s="37" t="s">
        <v>699</v>
      </c>
      <c r="I30" s="37" t="s">
        <v>701</v>
      </c>
      <c r="J30" s="37" t="s">
        <v>696</v>
      </c>
      <c r="K30" s="37" t="s">
        <v>30</v>
      </c>
      <c r="L30" s="37" t="s">
        <v>22</v>
      </c>
      <c r="M30" s="13" t="s">
        <v>29</v>
      </c>
      <c r="N30" s="13" t="s">
        <v>26</v>
      </c>
      <c r="O30" s="13" t="str">
        <f t="shared" si="0"/>
        <v>he is standing in a blue triangle</v>
      </c>
      <c r="P30" s="13" t="s">
        <v>29</v>
      </c>
      <c r="Q30" s="13" t="s">
        <v>26</v>
      </c>
      <c r="R30" s="13" t="s">
        <v>29</v>
      </c>
      <c r="S30" s="13" t="s">
        <v>25</v>
      </c>
      <c r="T30" s="13" t="s">
        <v>31</v>
      </c>
      <c r="U30" s="13" t="s">
        <v>25</v>
      </c>
      <c r="V30" s="13" t="s">
        <v>31</v>
      </c>
      <c r="W30" s="13" t="s">
        <v>26</v>
      </c>
      <c r="X30" s="13" t="s">
        <v>27</v>
      </c>
      <c r="Y30" s="13" t="s">
        <v>25</v>
      </c>
      <c r="Z30" s="13" t="s">
        <v>27</v>
      </c>
      <c r="AA30" s="13" t="s">
        <v>26</v>
      </c>
    </row>
    <row r="31" spans="1:27" x14ac:dyDescent="0.2">
      <c r="A31" s="37" t="s">
        <v>108</v>
      </c>
      <c r="B31" s="37" t="s">
        <v>62</v>
      </c>
      <c r="C31" s="37" t="s">
        <v>137</v>
      </c>
      <c r="D31" s="37" t="s">
        <v>698</v>
      </c>
      <c r="E31" s="37" t="s">
        <v>701</v>
      </c>
      <c r="F31" s="37" t="s">
        <v>2395</v>
      </c>
      <c r="G31" s="37" t="s">
        <v>697</v>
      </c>
      <c r="H31" s="37" t="s">
        <v>699</v>
      </c>
      <c r="I31" s="37" t="s">
        <v>700</v>
      </c>
      <c r="J31" s="37" t="s">
        <v>696</v>
      </c>
      <c r="K31" s="37" t="s">
        <v>28</v>
      </c>
      <c r="L31" s="37" t="s">
        <v>22</v>
      </c>
      <c r="M31" s="13" t="s">
        <v>27</v>
      </c>
      <c r="N31" s="13" t="s">
        <v>25</v>
      </c>
      <c r="O31" s="13" t="str">
        <f t="shared" si="0"/>
        <v>he is standing in a yellow square</v>
      </c>
      <c r="P31" s="13" t="s">
        <v>27</v>
      </c>
      <c r="Q31" s="13" t="s">
        <v>25</v>
      </c>
      <c r="R31" s="13" t="s">
        <v>27</v>
      </c>
      <c r="S31" s="13" t="s">
        <v>26</v>
      </c>
      <c r="T31" s="13" t="s">
        <v>24</v>
      </c>
      <c r="U31" s="13" t="s">
        <v>26</v>
      </c>
      <c r="V31" s="13" t="s">
        <v>24</v>
      </c>
      <c r="W31" s="13" t="s">
        <v>25</v>
      </c>
      <c r="X31" s="13" t="s">
        <v>29</v>
      </c>
      <c r="Y31" s="13" t="s">
        <v>26</v>
      </c>
      <c r="Z31" s="13" t="s">
        <v>29</v>
      </c>
      <c r="AA31" s="13" t="s">
        <v>25</v>
      </c>
    </row>
    <row r="32" spans="1:27" x14ac:dyDescent="0.2">
      <c r="A32" s="37" t="s">
        <v>108</v>
      </c>
      <c r="B32" s="37" t="s">
        <v>62</v>
      </c>
      <c r="C32" s="37" t="s">
        <v>138</v>
      </c>
      <c r="D32" s="37" t="s">
        <v>698</v>
      </c>
      <c r="E32" s="37" t="s">
        <v>701</v>
      </c>
      <c r="F32" s="37" t="s">
        <v>2395</v>
      </c>
      <c r="G32" s="37" t="s">
        <v>697</v>
      </c>
      <c r="H32" s="37" t="s">
        <v>699</v>
      </c>
      <c r="I32" s="37" t="s">
        <v>700</v>
      </c>
      <c r="J32" s="37" t="s">
        <v>696</v>
      </c>
      <c r="K32" s="37" t="s">
        <v>30</v>
      </c>
      <c r="L32" s="37" t="s">
        <v>22</v>
      </c>
      <c r="M32" s="13" t="s">
        <v>24</v>
      </c>
      <c r="N32" s="13" t="s">
        <v>26</v>
      </c>
      <c r="O32" s="13" t="str">
        <f t="shared" si="0"/>
        <v>he is standing in a red triangle</v>
      </c>
      <c r="P32" s="13" t="s">
        <v>24</v>
      </c>
      <c r="Q32" s="13" t="s">
        <v>26</v>
      </c>
      <c r="R32" s="13" t="s">
        <v>24</v>
      </c>
      <c r="S32" s="13" t="s">
        <v>25</v>
      </c>
      <c r="T32" s="13" t="s">
        <v>27</v>
      </c>
      <c r="U32" s="13" t="s">
        <v>25</v>
      </c>
      <c r="V32" s="13" t="s">
        <v>27</v>
      </c>
      <c r="W32" s="13" t="s">
        <v>26</v>
      </c>
      <c r="X32" s="13" t="s">
        <v>31</v>
      </c>
      <c r="Y32" s="13" t="s">
        <v>25</v>
      </c>
      <c r="Z32" s="13" t="s">
        <v>31</v>
      </c>
      <c r="AA32" s="13" t="s">
        <v>26</v>
      </c>
    </row>
    <row r="33" spans="1:27" x14ac:dyDescent="0.2">
      <c r="A33" s="37" t="s">
        <v>108</v>
      </c>
      <c r="B33" s="37" t="s">
        <v>62</v>
      </c>
      <c r="C33" s="37" t="s">
        <v>139</v>
      </c>
      <c r="D33" s="37" t="s">
        <v>698</v>
      </c>
      <c r="E33" s="37" t="s">
        <v>701</v>
      </c>
      <c r="F33" s="37" t="s">
        <v>2395</v>
      </c>
      <c r="G33" s="37" t="s">
        <v>697</v>
      </c>
      <c r="H33" s="37" t="s">
        <v>699</v>
      </c>
      <c r="I33" s="37" t="s">
        <v>700</v>
      </c>
      <c r="J33" s="37" t="s">
        <v>696</v>
      </c>
      <c r="K33" s="37" t="s">
        <v>28</v>
      </c>
      <c r="L33" s="37" t="s">
        <v>22</v>
      </c>
      <c r="M33" s="13" t="s">
        <v>29</v>
      </c>
      <c r="N33" s="13" t="s">
        <v>25</v>
      </c>
      <c r="O33" s="13" t="str">
        <f t="shared" si="0"/>
        <v>he is standing in a blue square</v>
      </c>
      <c r="P33" s="13" t="s">
        <v>29</v>
      </c>
      <c r="Q33" s="13" t="s">
        <v>25</v>
      </c>
      <c r="R33" s="13" t="s">
        <v>29</v>
      </c>
      <c r="S33" s="13" t="s">
        <v>26</v>
      </c>
      <c r="T33" s="13" t="s">
        <v>31</v>
      </c>
      <c r="U33" s="13" t="s">
        <v>26</v>
      </c>
      <c r="V33" s="13" t="s">
        <v>31</v>
      </c>
      <c r="W33" s="13" t="s">
        <v>25</v>
      </c>
      <c r="X33" s="13" t="s">
        <v>27</v>
      </c>
      <c r="Y33" s="13" t="s">
        <v>26</v>
      </c>
      <c r="Z33" s="13" t="s">
        <v>27</v>
      </c>
      <c r="AA33" s="13" t="s">
        <v>25</v>
      </c>
    </row>
    <row r="34" spans="1:27" x14ac:dyDescent="0.2">
      <c r="A34" s="37" t="s">
        <v>108</v>
      </c>
      <c r="B34" s="37" t="s">
        <v>62</v>
      </c>
      <c r="C34" s="37" t="s">
        <v>140</v>
      </c>
      <c r="D34" s="37" t="s">
        <v>698</v>
      </c>
      <c r="E34" s="37" t="s">
        <v>701</v>
      </c>
      <c r="F34" s="37" t="s">
        <v>2395</v>
      </c>
      <c r="G34" s="37" t="s">
        <v>697</v>
      </c>
      <c r="H34" s="37" t="s">
        <v>699</v>
      </c>
      <c r="I34" s="37" t="s">
        <v>700</v>
      </c>
      <c r="J34" s="37" t="s">
        <v>696</v>
      </c>
      <c r="K34" s="37" t="s">
        <v>30</v>
      </c>
      <c r="L34" s="37" t="s">
        <v>22</v>
      </c>
      <c r="M34" s="13" t="s">
        <v>31</v>
      </c>
      <c r="N34" s="13" t="s">
        <v>26</v>
      </c>
      <c r="O34" s="13" t="str">
        <f t="shared" si="0"/>
        <v>he is standing in a green triangle</v>
      </c>
      <c r="P34" s="13" t="s">
        <v>31</v>
      </c>
      <c r="Q34" s="13" t="s">
        <v>26</v>
      </c>
      <c r="R34" s="13" t="s">
        <v>31</v>
      </c>
      <c r="S34" s="13" t="s">
        <v>25</v>
      </c>
      <c r="T34" s="13" t="s">
        <v>29</v>
      </c>
      <c r="U34" s="13" t="s">
        <v>25</v>
      </c>
      <c r="V34" s="13" t="s">
        <v>29</v>
      </c>
      <c r="W34" s="13" t="s">
        <v>26</v>
      </c>
      <c r="X34" s="13" t="s">
        <v>24</v>
      </c>
      <c r="Y34" s="13" t="s">
        <v>25</v>
      </c>
      <c r="Z34" s="13" t="s">
        <v>24</v>
      </c>
      <c r="AA34" s="13" t="s">
        <v>26</v>
      </c>
    </row>
    <row r="35" spans="1:27" x14ac:dyDescent="0.2">
      <c r="A35" s="37" t="s">
        <v>108</v>
      </c>
      <c r="B35" s="37" t="s">
        <v>62</v>
      </c>
      <c r="C35" s="37" t="s">
        <v>141</v>
      </c>
      <c r="D35" s="37" t="s">
        <v>697</v>
      </c>
      <c r="E35" s="37" t="s">
        <v>696</v>
      </c>
      <c r="F35" s="37" t="s">
        <v>2394</v>
      </c>
      <c r="G35" s="37" t="s">
        <v>700</v>
      </c>
      <c r="H35" s="37" t="s">
        <v>701</v>
      </c>
      <c r="I35" s="37" t="s">
        <v>698</v>
      </c>
      <c r="J35" s="37" t="s">
        <v>699</v>
      </c>
      <c r="K35" s="37" t="s">
        <v>28</v>
      </c>
      <c r="L35" s="37" t="s">
        <v>23</v>
      </c>
      <c r="M35" s="13" t="s">
        <v>24</v>
      </c>
      <c r="N35" s="13" t="s">
        <v>25</v>
      </c>
      <c r="O35" s="13" t="str">
        <f t="shared" ref="O35:O66" si="1">_xlfn.CONCAT("she is standing in a ", $M35, " ",$N35)</f>
        <v>she is standing in a red square</v>
      </c>
      <c r="P35" s="13" t="s">
        <v>24</v>
      </c>
      <c r="Q35" s="13" t="s">
        <v>25</v>
      </c>
      <c r="R35" s="13" t="s">
        <v>24</v>
      </c>
      <c r="S35" s="13" t="s">
        <v>26</v>
      </c>
      <c r="T35" s="13" t="s">
        <v>27</v>
      </c>
      <c r="U35" s="13" t="s">
        <v>26</v>
      </c>
      <c r="V35" s="13" t="s">
        <v>27</v>
      </c>
      <c r="W35" s="13" t="s">
        <v>25</v>
      </c>
      <c r="X35" s="13" t="s">
        <v>31</v>
      </c>
      <c r="Y35" s="13" t="s">
        <v>26</v>
      </c>
      <c r="Z35" s="13" t="s">
        <v>31</v>
      </c>
      <c r="AA35" s="13" t="s">
        <v>25</v>
      </c>
    </row>
    <row r="36" spans="1:27" x14ac:dyDescent="0.2">
      <c r="A36" s="37" t="s">
        <v>108</v>
      </c>
      <c r="B36" s="37" t="s">
        <v>62</v>
      </c>
      <c r="C36" s="37" t="s">
        <v>142</v>
      </c>
      <c r="D36" s="37" t="s">
        <v>697</v>
      </c>
      <c r="E36" s="37" t="s">
        <v>696</v>
      </c>
      <c r="F36" s="37" t="s">
        <v>2394</v>
      </c>
      <c r="G36" s="37" t="s">
        <v>700</v>
      </c>
      <c r="H36" s="37" t="s">
        <v>701</v>
      </c>
      <c r="I36" s="37" t="s">
        <v>698</v>
      </c>
      <c r="J36" s="37" t="s">
        <v>699</v>
      </c>
      <c r="K36" s="37" t="s">
        <v>30</v>
      </c>
      <c r="L36" s="37" t="s">
        <v>23</v>
      </c>
      <c r="M36" s="13" t="s">
        <v>27</v>
      </c>
      <c r="N36" s="13" t="s">
        <v>26</v>
      </c>
      <c r="O36" s="13" t="str">
        <f t="shared" si="1"/>
        <v>she is standing in a yellow triangle</v>
      </c>
      <c r="P36" s="13" t="s">
        <v>27</v>
      </c>
      <c r="Q36" s="13" t="s">
        <v>26</v>
      </c>
      <c r="R36" s="13" t="s">
        <v>27</v>
      </c>
      <c r="S36" s="13" t="s">
        <v>25</v>
      </c>
      <c r="T36" s="13" t="s">
        <v>24</v>
      </c>
      <c r="U36" s="13" t="s">
        <v>25</v>
      </c>
      <c r="V36" s="13" t="s">
        <v>24</v>
      </c>
      <c r="W36" s="13" t="s">
        <v>26</v>
      </c>
      <c r="X36" s="13" t="s">
        <v>29</v>
      </c>
      <c r="Y36" s="13" t="s">
        <v>25</v>
      </c>
      <c r="Z36" s="13" t="s">
        <v>29</v>
      </c>
      <c r="AA36" s="13" t="s">
        <v>26</v>
      </c>
    </row>
    <row r="37" spans="1:27" x14ac:dyDescent="0.2">
      <c r="A37" s="37" t="s">
        <v>108</v>
      </c>
      <c r="B37" s="37" t="s">
        <v>62</v>
      </c>
      <c r="C37" s="37" t="s">
        <v>143</v>
      </c>
      <c r="D37" s="37" t="s">
        <v>697</v>
      </c>
      <c r="E37" s="37" t="s">
        <v>696</v>
      </c>
      <c r="F37" s="37" t="s">
        <v>2394</v>
      </c>
      <c r="G37" s="37" t="s">
        <v>700</v>
      </c>
      <c r="H37" s="37" t="s">
        <v>701</v>
      </c>
      <c r="I37" s="37" t="s">
        <v>698</v>
      </c>
      <c r="J37" s="37" t="s">
        <v>699</v>
      </c>
      <c r="K37" s="37" t="s">
        <v>28</v>
      </c>
      <c r="L37" s="37" t="s">
        <v>23</v>
      </c>
      <c r="M37" s="13" t="s">
        <v>31</v>
      </c>
      <c r="N37" s="13" t="s">
        <v>25</v>
      </c>
      <c r="O37" s="13" t="str">
        <f t="shared" si="1"/>
        <v>she is standing in a green square</v>
      </c>
      <c r="P37" s="13" t="s">
        <v>31</v>
      </c>
      <c r="Q37" s="13" t="s">
        <v>25</v>
      </c>
      <c r="R37" s="13" t="s">
        <v>31</v>
      </c>
      <c r="S37" s="13" t="s">
        <v>26</v>
      </c>
      <c r="T37" s="13" t="s">
        <v>29</v>
      </c>
      <c r="U37" s="13" t="s">
        <v>26</v>
      </c>
      <c r="V37" s="13" t="s">
        <v>29</v>
      </c>
      <c r="W37" s="13" t="s">
        <v>25</v>
      </c>
      <c r="X37" s="13" t="s">
        <v>24</v>
      </c>
      <c r="Y37" s="13" t="s">
        <v>26</v>
      </c>
      <c r="Z37" s="13" t="s">
        <v>24</v>
      </c>
      <c r="AA37" s="13" t="s">
        <v>25</v>
      </c>
    </row>
    <row r="38" spans="1:27" x14ac:dyDescent="0.2">
      <c r="A38" s="37" t="s">
        <v>108</v>
      </c>
      <c r="B38" s="37" t="s">
        <v>62</v>
      </c>
      <c r="C38" s="37" t="s">
        <v>144</v>
      </c>
      <c r="D38" s="37" t="s">
        <v>697</v>
      </c>
      <c r="E38" s="37" t="s">
        <v>696</v>
      </c>
      <c r="F38" s="37" t="s">
        <v>2394</v>
      </c>
      <c r="G38" s="37" t="s">
        <v>700</v>
      </c>
      <c r="H38" s="37" t="s">
        <v>701</v>
      </c>
      <c r="I38" s="37" t="s">
        <v>698</v>
      </c>
      <c r="J38" s="37" t="s">
        <v>699</v>
      </c>
      <c r="K38" s="37" t="s">
        <v>30</v>
      </c>
      <c r="L38" s="37" t="s">
        <v>23</v>
      </c>
      <c r="M38" s="13" t="s">
        <v>29</v>
      </c>
      <c r="N38" s="13" t="s">
        <v>26</v>
      </c>
      <c r="O38" s="13" t="str">
        <f t="shared" si="1"/>
        <v>she is standing in a blue triangle</v>
      </c>
      <c r="P38" s="13" t="s">
        <v>29</v>
      </c>
      <c r="Q38" s="13" t="s">
        <v>26</v>
      </c>
      <c r="R38" s="13" t="s">
        <v>29</v>
      </c>
      <c r="S38" s="13" t="s">
        <v>25</v>
      </c>
      <c r="T38" s="13" t="s">
        <v>31</v>
      </c>
      <c r="U38" s="13" t="s">
        <v>25</v>
      </c>
      <c r="V38" s="13" t="s">
        <v>31</v>
      </c>
      <c r="W38" s="13" t="s">
        <v>26</v>
      </c>
      <c r="X38" s="13" t="s">
        <v>27</v>
      </c>
      <c r="Y38" s="13" t="s">
        <v>25</v>
      </c>
      <c r="Z38" s="13" t="s">
        <v>27</v>
      </c>
      <c r="AA38" s="13" t="s">
        <v>26</v>
      </c>
    </row>
    <row r="39" spans="1:27" x14ac:dyDescent="0.2">
      <c r="A39" s="37" t="s">
        <v>108</v>
      </c>
      <c r="B39" s="37" t="s">
        <v>62</v>
      </c>
      <c r="C39" s="37" t="s">
        <v>145</v>
      </c>
      <c r="D39" s="37" t="s">
        <v>697</v>
      </c>
      <c r="E39" s="37" t="s">
        <v>698</v>
      </c>
      <c r="F39" s="37" t="s">
        <v>2394</v>
      </c>
      <c r="G39" s="37" t="s">
        <v>700</v>
      </c>
      <c r="H39" s="37" t="s">
        <v>701</v>
      </c>
      <c r="I39" s="37" t="s">
        <v>696</v>
      </c>
      <c r="J39" s="37" t="s">
        <v>699</v>
      </c>
      <c r="K39" s="37" t="s">
        <v>28</v>
      </c>
      <c r="L39" s="37" t="s">
        <v>23</v>
      </c>
      <c r="M39" s="13" t="s">
        <v>27</v>
      </c>
      <c r="N39" s="13" t="s">
        <v>25</v>
      </c>
      <c r="O39" s="13" t="str">
        <f t="shared" si="1"/>
        <v>she is standing in a yellow square</v>
      </c>
      <c r="P39" s="13" t="s">
        <v>27</v>
      </c>
      <c r="Q39" s="13" t="s">
        <v>25</v>
      </c>
      <c r="R39" s="13" t="s">
        <v>27</v>
      </c>
      <c r="S39" s="13" t="s">
        <v>26</v>
      </c>
      <c r="T39" s="13" t="s">
        <v>24</v>
      </c>
      <c r="U39" s="13" t="s">
        <v>26</v>
      </c>
      <c r="V39" s="13" t="s">
        <v>24</v>
      </c>
      <c r="W39" s="13" t="s">
        <v>25</v>
      </c>
      <c r="X39" s="13" t="s">
        <v>29</v>
      </c>
      <c r="Y39" s="13" t="s">
        <v>26</v>
      </c>
      <c r="Z39" s="13" t="s">
        <v>29</v>
      </c>
      <c r="AA39" s="13" t="s">
        <v>25</v>
      </c>
    </row>
    <row r="40" spans="1:27" x14ac:dyDescent="0.2">
      <c r="A40" s="37" t="s">
        <v>108</v>
      </c>
      <c r="B40" s="37" t="s">
        <v>62</v>
      </c>
      <c r="C40" s="37" t="s">
        <v>146</v>
      </c>
      <c r="D40" s="37" t="s">
        <v>697</v>
      </c>
      <c r="E40" s="37" t="s">
        <v>698</v>
      </c>
      <c r="F40" s="37" t="s">
        <v>2394</v>
      </c>
      <c r="G40" s="37" t="s">
        <v>700</v>
      </c>
      <c r="H40" s="37" t="s">
        <v>701</v>
      </c>
      <c r="I40" s="37" t="s">
        <v>696</v>
      </c>
      <c r="J40" s="37" t="s">
        <v>699</v>
      </c>
      <c r="K40" s="37" t="s">
        <v>30</v>
      </c>
      <c r="L40" s="37" t="s">
        <v>23</v>
      </c>
      <c r="M40" s="13" t="s">
        <v>24</v>
      </c>
      <c r="N40" s="13" t="s">
        <v>26</v>
      </c>
      <c r="O40" s="13" t="str">
        <f t="shared" si="1"/>
        <v>she is standing in a red triangle</v>
      </c>
      <c r="P40" s="13" t="s">
        <v>24</v>
      </c>
      <c r="Q40" s="13" t="s">
        <v>26</v>
      </c>
      <c r="R40" s="13" t="s">
        <v>24</v>
      </c>
      <c r="S40" s="13" t="s">
        <v>25</v>
      </c>
      <c r="T40" s="13" t="s">
        <v>27</v>
      </c>
      <c r="U40" s="13" t="s">
        <v>25</v>
      </c>
      <c r="V40" s="13" t="s">
        <v>27</v>
      </c>
      <c r="W40" s="13" t="s">
        <v>26</v>
      </c>
      <c r="X40" s="13" t="s">
        <v>31</v>
      </c>
      <c r="Y40" s="13" t="s">
        <v>25</v>
      </c>
      <c r="Z40" s="13" t="s">
        <v>31</v>
      </c>
      <c r="AA40" s="13" t="s">
        <v>26</v>
      </c>
    </row>
    <row r="41" spans="1:27" x14ac:dyDescent="0.2">
      <c r="A41" s="37" t="s">
        <v>108</v>
      </c>
      <c r="B41" s="37" t="s">
        <v>62</v>
      </c>
      <c r="C41" s="37" t="s">
        <v>147</v>
      </c>
      <c r="D41" s="37" t="s">
        <v>697</v>
      </c>
      <c r="E41" s="37" t="s">
        <v>698</v>
      </c>
      <c r="F41" s="37" t="s">
        <v>2394</v>
      </c>
      <c r="G41" s="37" t="s">
        <v>700</v>
      </c>
      <c r="H41" s="37" t="s">
        <v>701</v>
      </c>
      <c r="I41" s="37" t="s">
        <v>696</v>
      </c>
      <c r="J41" s="37" t="s">
        <v>699</v>
      </c>
      <c r="K41" s="37" t="s">
        <v>28</v>
      </c>
      <c r="L41" s="37" t="s">
        <v>23</v>
      </c>
      <c r="M41" s="13" t="s">
        <v>29</v>
      </c>
      <c r="N41" s="13" t="s">
        <v>25</v>
      </c>
      <c r="O41" s="13" t="str">
        <f t="shared" si="1"/>
        <v>she is standing in a blue square</v>
      </c>
      <c r="P41" s="13" t="s">
        <v>29</v>
      </c>
      <c r="Q41" s="13" t="s">
        <v>25</v>
      </c>
      <c r="R41" s="13" t="s">
        <v>29</v>
      </c>
      <c r="S41" s="13" t="s">
        <v>26</v>
      </c>
      <c r="T41" s="13" t="s">
        <v>31</v>
      </c>
      <c r="U41" s="13" t="s">
        <v>26</v>
      </c>
      <c r="V41" s="13" t="s">
        <v>31</v>
      </c>
      <c r="W41" s="13" t="s">
        <v>25</v>
      </c>
      <c r="X41" s="13" t="s">
        <v>27</v>
      </c>
      <c r="Y41" s="13" t="s">
        <v>26</v>
      </c>
      <c r="Z41" s="13" t="s">
        <v>27</v>
      </c>
      <c r="AA41" s="13" t="s">
        <v>25</v>
      </c>
    </row>
    <row r="42" spans="1:27" x14ac:dyDescent="0.2">
      <c r="A42" s="37" t="s">
        <v>108</v>
      </c>
      <c r="B42" s="37" t="s">
        <v>62</v>
      </c>
      <c r="C42" s="37" t="s">
        <v>148</v>
      </c>
      <c r="D42" s="37" t="s">
        <v>697</v>
      </c>
      <c r="E42" s="37" t="s">
        <v>698</v>
      </c>
      <c r="F42" s="37" t="s">
        <v>2394</v>
      </c>
      <c r="G42" s="37" t="s">
        <v>700</v>
      </c>
      <c r="H42" s="37" t="s">
        <v>701</v>
      </c>
      <c r="I42" s="37" t="s">
        <v>696</v>
      </c>
      <c r="J42" s="37" t="s">
        <v>699</v>
      </c>
      <c r="K42" s="37" t="s">
        <v>30</v>
      </c>
      <c r="L42" s="37" t="s">
        <v>23</v>
      </c>
      <c r="M42" s="13" t="s">
        <v>31</v>
      </c>
      <c r="N42" s="13" t="s">
        <v>26</v>
      </c>
      <c r="O42" s="13" t="str">
        <f t="shared" si="1"/>
        <v>she is standing in a green triangle</v>
      </c>
      <c r="P42" s="13" t="s">
        <v>31</v>
      </c>
      <c r="Q42" s="13" t="s">
        <v>26</v>
      </c>
      <c r="R42" s="13" t="s">
        <v>31</v>
      </c>
      <c r="S42" s="13" t="s">
        <v>25</v>
      </c>
      <c r="T42" s="13" t="s">
        <v>29</v>
      </c>
      <c r="U42" s="13" t="s">
        <v>25</v>
      </c>
      <c r="V42" s="13" t="s">
        <v>29</v>
      </c>
      <c r="W42" s="13" t="s">
        <v>26</v>
      </c>
      <c r="X42" s="13" t="s">
        <v>24</v>
      </c>
      <c r="Y42" s="13" t="s">
        <v>25</v>
      </c>
      <c r="Z42" s="13" t="s">
        <v>24</v>
      </c>
      <c r="AA42" s="13" t="s">
        <v>26</v>
      </c>
    </row>
    <row r="43" spans="1:27" x14ac:dyDescent="0.2">
      <c r="A43" s="37" t="s">
        <v>108</v>
      </c>
      <c r="B43" s="37" t="s">
        <v>62</v>
      </c>
      <c r="C43" s="37" t="s">
        <v>149</v>
      </c>
      <c r="D43" s="37" t="s">
        <v>699</v>
      </c>
      <c r="E43" s="37" t="s">
        <v>696</v>
      </c>
      <c r="F43" s="37" t="s">
        <v>2394</v>
      </c>
      <c r="G43" s="37" t="s">
        <v>700</v>
      </c>
      <c r="H43" s="37" t="s">
        <v>701</v>
      </c>
      <c r="I43" s="37" t="s">
        <v>698</v>
      </c>
      <c r="J43" s="37" t="s">
        <v>697</v>
      </c>
      <c r="K43" s="37" t="s">
        <v>28</v>
      </c>
      <c r="L43" s="37" t="s">
        <v>23</v>
      </c>
      <c r="M43" s="13" t="s">
        <v>24</v>
      </c>
      <c r="N43" s="13" t="s">
        <v>25</v>
      </c>
      <c r="O43" s="13" t="str">
        <f t="shared" si="1"/>
        <v>she is standing in a red square</v>
      </c>
      <c r="P43" s="13" t="s">
        <v>24</v>
      </c>
      <c r="Q43" s="13" t="s">
        <v>25</v>
      </c>
      <c r="R43" s="13" t="s">
        <v>24</v>
      </c>
      <c r="S43" s="13" t="s">
        <v>26</v>
      </c>
      <c r="T43" s="13" t="s">
        <v>27</v>
      </c>
      <c r="U43" s="13" t="s">
        <v>26</v>
      </c>
      <c r="V43" s="13" t="s">
        <v>27</v>
      </c>
      <c r="W43" s="13" t="s">
        <v>25</v>
      </c>
      <c r="X43" s="13" t="s">
        <v>31</v>
      </c>
      <c r="Y43" s="13" t="s">
        <v>26</v>
      </c>
      <c r="Z43" s="13" t="s">
        <v>31</v>
      </c>
      <c r="AA43" s="13" t="s">
        <v>25</v>
      </c>
    </row>
    <row r="44" spans="1:27" x14ac:dyDescent="0.2">
      <c r="A44" s="37" t="s">
        <v>108</v>
      </c>
      <c r="B44" s="37" t="s">
        <v>62</v>
      </c>
      <c r="C44" s="37" t="s">
        <v>150</v>
      </c>
      <c r="D44" s="37" t="s">
        <v>699</v>
      </c>
      <c r="E44" s="37" t="s">
        <v>696</v>
      </c>
      <c r="F44" s="37" t="s">
        <v>2394</v>
      </c>
      <c r="G44" s="37" t="s">
        <v>700</v>
      </c>
      <c r="H44" s="37" t="s">
        <v>701</v>
      </c>
      <c r="I44" s="37" t="s">
        <v>698</v>
      </c>
      <c r="J44" s="37" t="s">
        <v>697</v>
      </c>
      <c r="K44" s="37" t="s">
        <v>30</v>
      </c>
      <c r="L44" s="37" t="s">
        <v>23</v>
      </c>
      <c r="M44" s="13" t="s">
        <v>27</v>
      </c>
      <c r="N44" s="13" t="s">
        <v>26</v>
      </c>
      <c r="O44" s="13" t="str">
        <f t="shared" si="1"/>
        <v>she is standing in a yellow triangle</v>
      </c>
      <c r="P44" s="13" t="s">
        <v>27</v>
      </c>
      <c r="Q44" s="13" t="s">
        <v>26</v>
      </c>
      <c r="R44" s="13" t="s">
        <v>27</v>
      </c>
      <c r="S44" s="13" t="s">
        <v>25</v>
      </c>
      <c r="T44" s="13" t="s">
        <v>24</v>
      </c>
      <c r="U44" s="13" t="s">
        <v>25</v>
      </c>
      <c r="V44" s="13" t="s">
        <v>24</v>
      </c>
      <c r="W44" s="13" t="s">
        <v>26</v>
      </c>
      <c r="X44" s="13" t="s">
        <v>29</v>
      </c>
      <c r="Y44" s="13" t="s">
        <v>25</v>
      </c>
      <c r="Z44" s="13" t="s">
        <v>29</v>
      </c>
      <c r="AA44" s="13" t="s">
        <v>26</v>
      </c>
    </row>
    <row r="45" spans="1:27" x14ac:dyDescent="0.2">
      <c r="A45" s="37" t="s">
        <v>108</v>
      </c>
      <c r="B45" s="37" t="s">
        <v>62</v>
      </c>
      <c r="C45" s="37" t="s">
        <v>151</v>
      </c>
      <c r="D45" s="37" t="s">
        <v>699</v>
      </c>
      <c r="E45" s="37" t="s">
        <v>696</v>
      </c>
      <c r="F45" s="37" t="s">
        <v>2394</v>
      </c>
      <c r="G45" s="37" t="s">
        <v>700</v>
      </c>
      <c r="H45" s="37" t="s">
        <v>701</v>
      </c>
      <c r="I45" s="37" t="s">
        <v>698</v>
      </c>
      <c r="J45" s="37" t="s">
        <v>697</v>
      </c>
      <c r="K45" s="37" t="s">
        <v>28</v>
      </c>
      <c r="L45" s="37" t="s">
        <v>23</v>
      </c>
      <c r="M45" s="13" t="s">
        <v>31</v>
      </c>
      <c r="N45" s="13" t="s">
        <v>25</v>
      </c>
      <c r="O45" s="13" t="str">
        <f t="shared" si="1"/>
        <v>she is standing in a green square</v>
      </c>
      <c r="P45" s="13" t="s">
        <v>31</v>
      </c>
      <c r="Q45" s="13" t="s">
        <v>25</v>
      </c>
      <c r="R45" s="13" t="s">
        <v>31</v>
      </c>
      <c r="S45" s="13" t="s">
        <v>26</v>
      </c>
      <c r="T45" s="13" t="s">
        <v>29</v>
      </c>
      <c r="U45" s="13" t="s">
        <v>26</v>
      </c>
      <c r="V45" s="13" t="s">
        <v>29</v>
      </c>
      <c r="W45" s="13" t="s">
        <v>25</v>
      </c>
      <c r="X45" s="13" t="s">
        <v>24</v>
      </c>
      <c r="Y45" s="13" t="s">
        <v>26</v>
      </c>
      <c r="Z45" s="13" t="s">
        <v>24</v>
      </c>
      <c r="AA45" s="13" t="s">
        <v>25</v>
      </c>
    </row>
    <row r="46" spans="1:27" x14ac:dyDescent="0.2">
      <c r="A46" s="37" t="s">
        <v>108</v>
      </c>
      <c r="B46" s="37" t="s">
        <v>62</v>
      </c>
      <c r="C46" s="37" t="s">
        <v>152</v>
      </c>
      <c r="D46" s="37" t="s">
        <v>699</v>
      </c>
      <c r="E46" s="37" t="s">
        <v>696</v>
      </c>
      <c r="F46" s="37" t="s">
        <v>2394</v>
      </c>
      <c r="G46" s="37" t="s">
        <v>700</v>
      </c>
      <c r="H46" s="37" t="s">
        <v>701</v>
      </c>
      <c r="I46" s="37" t="s">
        <v>698</v>
      </c>
      <c r="J46" s="37" t="s">
        <v>697</v>
      </c>
      <c r="K46" s="37" t="s">
        <v>30</v>
      </c>
      <c r="L46" s="37" t="s">
        <v>23</v>
      </c>
      <c r="M46" s="13" t="s">
        <v>29</v>
      </c>
      <c r="N46" s="13" t="s">
        <v>26</v>
      </c>
      <c r="O46" s="13" t="str">
        <f t="shared" si="1"/>
        <v>she is standing in a blue triangle</v>
      </c>
      <c r="P46" s="13" t="s">
        <v>29</v>
      </c>
      <c r="Q46" s="13" t="s">
        <v>26</v>
      </c>
      <c r="R46" s="13" t="s">
        <v>29</v>
      </c>
      <c r="S46" s="13" t="s">
        <v>25</v>
      </c>
      <c r="T46" s="13" t="s">
        <v>31</v>
      </c>
      <c r="U46" s="13" t="s">
        <v>25</v>
      </c>
      <c r="V46" s="13" t="s">
        <v>31</v>
      </c>
      <c r="W46" s="13" t="s">
        <v>26</v>
      </c>
      <c r="X46" s="13" t="s">
        <v>27</v>
      </c>
      <c r="Y46" s="13" t="s">
        <v>25</v>
      </c>
      <c r="Z46" s="13" t="s">
        <v>27</v>
      </c>
      <c r="AA46" s="13" t="s">
        <v>26</v>
      </c>
    </row>
    <row r="47" spans="1:27" x14ac:dyDescent="0.2">
      <c r="A47" s="37" t="s">
        <v>108</v>
      </c>
      <c r="B47" s="37" t="s">
        <v>62</v>
      </c>
      <c r="C47" s="37" t="s">
        <v>153</v>
      </c>
      <c r="D47" s="37" t="s">
        <v>699</v>
      </c>
      <c r="E47" s="37" t="s">
        <v>698</v>
      </c>
      <c r="F47" s="37" t="s">
        <v>2394</v>
      </c>
      <c r="G47" s="37" t="s">
        <v>700</v>
      </c>
      <c r="H47" s="37" t="s">
        <v>701</v>
      </c>
      <c r="I47" s="37" t="s">
        <v>696</v>
      </c>
      <c r="J47" s="37" t="s">
        <v>697</v>
      </c>
      <c r="K47" s="37" t="s">
        <v>28</v>
      </c>
      <c r="L47" s="37" t="s">
        <v>23</v>
      </c>
      <c r="M47" s="13" t="s">
        <v>27</v>
      </c>
      <c r="N47" s="13" t="s">
        <v>25</v>
      </c>
      <c r="O47" s="13" t="str">
        <f t="shared" si="1"/>
        <v>she is standing in a yellow square</v>
      </c>
      <c r="P47" s="13" t="s">
        <v>27</v>
      </c>
      <c r="Q47" s="13" t="s">
        <v>25</v>
      </c>
      <c r="R47" s="13" t="s">
        <v>27</v>
      </c>
      <c r="S47" s="13" t="s">
        <v>26</v>
      </c>
      <c r="T47" s="13" t="s">
        <v>24</v>
      </c>
      <c r="U47" s="13" t="s">
        <v>26</v>
      </c>
      <c r="V47" s="13" t="s">
        <v>24</v>
      </c>
      <c r="W47" s="13" t="s">
        <v>25</v>
      </c>
      <c r="X47" s="13" t="s">
        <v>29</v>
      </c>
      <c r="Y47" s="13" t="s">
        <v>26</v>
      </c>
      <c r="Z47" s="13" t="s">
        <v>29</v>
      </c>
      <c r="AA47" s="13" t="s">
        <v>25</v>
      </c>
    </row>
    <row r="48" spans="1:27" x14ac:dyDescent="0.2">
      <c r="A48" s="37" t="s">
        <v>108</v>
      </c>
      <c r="B48" s="37" t="s">
        <v>62</v>
      </c>
      <c r="C48" s="37" t="s">
        <v>154</v>
      </c>
      <c r="D48" s="37" t="s">
        <v>699</v>
      </c>
      <c r="E48" s="37" t="s">
        <v>698</v>
      </c>
      <c r="F48" s="37" t="s">
        <v>2394</v>
      </c>
      <c r="G48" s="37" t="s">
        <v>700</v>
      </c>
      <c r="H48" s="37" t="s">
        <v>701</v>
      </c>
      <c r="I48" s="37" t="s">
        <v>696</v>
      </c>
      <c r="J48" s="37" t="s">
        <v>697</v>
      </c>
      <c r="K48" s="37" t="s">
        <v>30</v>
      </c>
      <c r="L48" s="37" t="s">
        <v>23</v>
      </c>
      <c r="M48" s="13" t="s">
        <v>24</v>
      </c>
      <c r="N48" s="13" t="s">
        <v>26</v>
      </c>
      <c r="O48" s="13" t="str">
        <f t="shared" si="1"/>
        <v>she is standing in a red triangle</v>
      </c>
      <c r="P48" s="13" t="s">
        <v>24</v>
      </c>
      <c r="Q48" s="13" t="s">
        <v>26</v>
      </c>
      <c r="R48" s="13" t="s">
        <v>24</v>
      </c>
      <c r="S48" s="13" t="s">
        <v>25</v>
      </c>
      <c r="T48" s="13" t="s">
        <v>27</v>
      </c>
      <c r="U48" s="13" t="s">
        <v>25</v>
      </c>
      <c r="V48" s="13" t="s">
        <v>27</v>
      </c>
      <c r="W48" s="13" t="s">
        <v>26</v>
      </c>
      <c r="X48" s="13" t="s">
        <v>31</v>
      </c>
      <c r="Y48" s="13" t="s">
        <v>25</v>
      </c>
      <c r="Z48" s="13" t="s">
        <v>31</v>
      </c>
      <c r="AA48" s="13" t="s">
        <v>26</v>
      </c>
    </row>
    <row r="49" spans="1:27" x14ac:dyDescent="0.2">
      <c r="A49" s="37" t="s">
        <v>108</v>
      </c>
      <c r="B49" s="37" t="s">
        <v>62</v>
      </c>
      <c r="C49" s="37" t="s">
        <v>155</v>
      </c>
      <c r="D49" s="37" t="s">
        <v>699</v>
      </c>
      <c r="E49" s="37" t="s">
        <v>698</v>
      </c>
      <c r="F49" s="37" t="s">
        <v>2394</v>
      </c>
      <c r="G49" s="37" t="s">
        <v>700</v>
      </c>
      <c r="H49" s="37" t="s">
        <v>701</v>
      </c>
      <c r="I49" s="37" t="s">
        <v>696</v>
      </c>
      <c r="J49" s="37" t="s">
        <v>697</v>
      </c>
      <c r="K49" s="37" t="s">
        <v>28</v>
      </c>
      <c r="L49" s="37" t="s">
        <v>23</v>
      </c>
      <c r="M49" s="13" t="s">
        <v>29</v>
      </c>
      <c r="N49" s="13" t="s">
        <v>25</v>
      </c>
      <c r="O49" s="13" t="str">
        <f t="shared" si="1"/>
        <v>she is standing in a blue square</v>
      </c>
      <c r="P49" s="13" t="s">
        <v>29</v>
      </c>
      <c r="Q49" s="13" t="s">
        <v>25</v>
      </c>
      <c r="R49" s="13" t="s">
        <v>29</v>
      </c>
      <c r="S49" s="13" t="s">
        <v>26</v>
      </c>
      <c r="T49" s="13" t="s">
        <v>31</v>
      </c>
      <c r="U49" s="13" t="s">
        <v>26</v>
      </c>
      <c r="V49" s="13" t="s">
        <v>31</v>
      </c>
      <c r="W49" s="13" t="s">
        <v>25</v>
      </c>
      <c r="X49" s="13" t="s">
        <v>27</v>
      </c>
      <c r="Y49" s="13" t="s">
        <v>26</v>
      </c>
      <c r="Z49" s="13" t="s">
        <v>27</v>
      </c>
      <c r="AA49" s="13" t="s">
        <v>25</v>
      </c>
    </row>
    <row r="50" spans="1:27" x14ac:dyDescent="0.2">
      <c r="A50" s="37" t="s">
        <v>108</v>
      </c>
      <c r="B50" s="37" t="s">
        <v>62</v>
      </c>
      <c r="C50" s="37" t="s">
        <v>156</v>
      </c>
      <c r="D50" s="37" t="s">
        <v>699</v>
      </c>
      <c r="E50" s="37" t="s">
        <v>698</v>
      </c>
      <c r="F50" s="37" t="s">
        <v>2394</v>
      </c>
      <c r="G50" s="37" t="s">
        <v>700</v>
      </c>
      <c r="H50" s="37" t="s">
        <v>701</v>
      </c>
      <c r="I50" s="37" t="s">
        <v>696</v>
      </c>
      <c r="J50" s="37" t="s">
        <v>697</v>
      </c>
      <c r="K50" s="37" t="s">
        <v>30</v>
      </c>
      <c r="L50" s="37" t="s">
        <v>23</v>
      </c>
      <c r="M50" s="13" t="s">
        <v>31</v>
      </c>
      <c r="N50" s="13" t="s">
        <v>26</v>
      </c>
      <c r="O50" s="13" t="str">
        <f t="shared" si="1"/>
        <v>she is standing in a green triangle</v>
      </c>
      <c r="P50" s="13" t="s">
        <v>31</v>
      </c>
      <c r="Q50" s="13" t="s">
        <v>26</v>
      </c>
      <c r="R50" s="13" t="s">
        <v>31</v>
      </c>
      <c r="S50" s="13" t="s">
        <v>25</v>
      </c>
      <c r="T50" s="13" t="s">
        <v>29</v>
      </c>
      <c r="U50" s="13" t="s">
        <v>25</v>
      </c>
      <c r="V50" s="13" t="s">
        <v>29</v>
      </c>
      <c r="W50" s="13" t="s">
        <v>26</v>
      </c>
      <c r="X50" s="13" t="s">
        <v>24</v>
      </c>
      <c r="Y50" s="13" t="s">
        <v>25</v>
      </c>
      <c r="Z50" s="13" t="s">
        <v>24</v>
      </c>
      <c r="AA50" s="13" t="s">
        <v>26</v>
      </c>
    </row>
    <row r="51" spans="1:27" x14ac:dyDescent="0.2">
      <c r="A51" s="37" t="s">
        <v>108</v>
      </c>
      <c r="B51" s="37" t="s">
        <v>62</v>
      </c>
      <c r="C51" s="37" t="s">
        <v>157</v>
      </c>
      <c r="D51" s="37" t="s">
        <v>697</v>
      </c>
      <c r="E51" s="37" t="s">
        <v>700</v>
      </c>
      <c r="F51" s="37" t="s">
        <v>2395</v>
      </c>
      <c r="G51" s="37" t="s">
        <v>696</v>
      </c>
      <c r="H51" s="37" t="s">
        <v>698</v>
      </c>
      <c r="I51" s="37" t="s">
        <v>701</v>
      </c>
      <c r="J51" s="37" t="s">
        <v>699</v>
      </c>
      <c r="K51" s="37" t="s">
        <v>28</v>
      </c>
      <c r="L51" s="37" t="s">
        <v>23</v>
      </c>
      <c r="M51" s="13" t="s">
        <v>24</v>
      </c>
      <c r="N51" s="13" t="s">
        <v>25</v>
      </c>
      <c r="O51" s="13" t="str">
        <f t="shared" si="1"/>
        <v>she is standing in a red square</v>
      </c>
      <c r="P51" s="13" t="s">
        <v>24</v>
      </c>
      <c r="Q51" s="13" t="s">
        <v>25</v>
      </c>
      <c r="R51" s="13" t="s">
        <v>24</v>
      </c>
      <c r="S51" s="13" t="s">
        <v>26</v>
      </c>
      <c r="T51" s="13" t="s">
        <v>27</v>
      </c>
      <c r="U51" s="13" t="s">
        <v>26</v>
      </c>
      <c r="V51" s="13" t="s">
        <v>27</v>
      </c>
      <c r="W51" s="13" t="s">
        <v>25</v>
      </c>
      <c r="X51" s="13" t="s">
        <v>31</v>
      </c>
      <c r="Y51" s="13" t="s">
        <v>26</v>
      </c>
      <c r="Z51" s="13" t="s">
        <v>31</v>
      </c>
      <c r="AA51" s="13" t="s">
        <v>25</v>
      </c>
    </row>
    <row r="52" spans="1:27" x14ac:dyDescent="0.2">
      <c r="A52" s="37" t="s">
        <v>108</v>
      </c>
      <c r="B52" s="37" t="s">
        <v>62</v>
      </c>
      <c r="C52" s="37" t="s">
        <v>158</v>
      </c>
      <c r="D52" s="37" t="s">
        <v>697</v>
      </c>
      <c r="E52" s="37" t="s">
        <v>700</v>
      </c>
      <c r="F52" s="37" t="s">
        <v>2395</v>
      </c>
      <c r="G52" s="37" t="s">
        <v>696</v>
      </c>
      <c r="H52" s="37" t="s">
        <v>698</v>
      </c>
      <c r="I52" s="37" t="s">
        <v>701</v>
      </c>
      <c r="J52" s="37" t="s">
        <v>699</v>
      </c>
      <c r="K52" s="37" t="s">
        <v>30</v>
      </c>
      <c r="L52" s="37" t="s">
        <v>23</v>
      </c>
      <c r="M52" s="13" t="s">
        <v>27</v>
      </c>
      <c r="N52" s="13" t="s">
        <v>26</v>
      </c>
      <c r="O52" s="13" t="str">
        <f t="shared" si="1"/>
        <v>she is standing in a yellow triangle</v>
      </c>
      <c r="P52" s="13" t="s">
        <v>27</v>
      </c>
      <c r="Q52" s="13" t="s">
        <v>26</v>
      </c>
      <c r="R52" s="13" t="s">
        <v>27</v>
      </c>
      <c r="S52" s="13" t="s">
        <v>25</v>
      </c>
      <c r="T52" s="13" t="s">
        <v>24</v>
      </c>
      <c r="U52" s="13" t="s">
        <v>25</v>
      </c>
      <c r="V52" s="13" t="s">
        <v>24</v>
      </c>
      <c r="W52" s="13" t="s">
        <v>26</v>
      </c>
      <c r="X52" s="13" t="s">
        <v>29</v>
      </c>
      <c r="Y52" s="13" t="s">
        <v>25</v>
      </c>
      <c r="Z52" s="13" t="s">
        <v>29</v>
      </c>
      <c r="AA52" s="13" t="s">
        <v>26</v>
      </c>
    </row>
    <row r="53" spans="1:27" x14ac:dyDescent="0.2">
      <c r="A53" s="37" t="s">
        <v>108</v>
      </c>
      <c r="B53" s="37" t="s">
        <v>62</v>
      </c>
      <c r="C53" s="37" t="s">
        <v>159</v>
      </c>
      <c r="D53" s="37" t="s">
        <v>697</v>
      </c>
      <c r="E53" s="37" t="s">
        <v>700</v>
      </c>
      <c r="F53" s="37" t="s">
        <v>2395</v>
      </c>
      <c r="G53" s="37" t="s">
        <v>696</v>
      </c>
      <c r="H53" s="37" t="s">
        <v>698</v>
      </c>
      <c r="I53" s="37" t="s">
        <v>701</v>
      </c>
      <c r="J53" s="37" t="s">
        <v>699</v>
      </c>
      <c r="K53" s="37" t="s">
        <v>28</v>
      </c>
      <c r="L53" s="37" t="s">
        <v>23</v>
      </c>
      <c r="M53" s="13" t="s">
        <v>31</v>
      </c>
      <c r="N53" s="13" t="s">
        <v>25</v>
      </c>
      <c r="O53" s="13" t="str">
        <f t="shared" si="1"/>
        <v>she is standing in a green square</v>
      </c>
      <c r="P53" s="13" t="s">
        <v>31</v>
      </c>
      <c r="Q53" s="13" t="s">
        <v>25</v>
      </c>
      <c r="R53" s="13" t="s">
        <v>31</v>
      </c>
      <c r="S53" s="13" t="s">
        <v>26</v>
      </c>
      <c r="T53" s="13" t="s">
        <v>29</v>
      </c>
      <c r="U53" s="13" t="s">
        <v>26</v>
      </c>
      <c r="V53" s="13" t="s">
        <v>29</v>
      </c>
      <c r="W53" s="13" t="s">
        <v>25</v>
      </c>
      <c r="X53" s="13" t="s">
        <v>24</v>
      </c>
      <c r="Y53" s="13" t="s">
        <v>26</v>
      </c>
      <c r="Z53" s="13" t="s">
        <v>24</v>
      </c>
      <c r="AA53" s="13" t="s">
        <v>25</v>
      </c>
    </row>
    <row r="54" spans="1:27" x14ac:dyDescent="0.2">
      <c r="A54" s="37" t="s">
        <v>108</v>
      </c>
      <c r="B54" s="37" t="s">
        <v>62</v>
      </c>
      <c r="C54" s="37" t="s">
        <v>160</v>
      </c>
      <c r="D54" s="37" t="s">
        <v>697</v>
      </c>
      <c r="E54" s="37" t="s">
        <v>700</v>
      </c>
      <c r="F54" s="37" t="s">
        <v>2395</v>
      </c>
      <c r="G54" s="37" t="s">
        <v>696</v>
      </c>
      <c r="H54" s="37" t="s">
        <v>698</v>
      </c>
      <c r="I54" s="37" t="s">
        <v>701</v>
      </c>
      <c r="J54" s="37" t="s">
        <v>699</v>
      </c>
      <c r="K54" s="37" t="s">
        <v>30</v>
      </c>
      <c r="L54" s="37" t="s">
        <v>23</v>
      </c>
      <c r="M54" s="13" t="s">
        <v>29</v>
      </c>
      <c r="N54" s="13" t="s">
        <v>26</v>
      </c>
      <c r="O54" s="13" t="str">
        <f t="shared" si="1"/>
        <v>she is standing in a blue triangle</v>
      </c>
      <c r="P54" s="13" t="s">
        <v>29</v>
      </c>
      <c r="Q54" s="13" t="s">
        <v>26</v>
      </c>
      <c r="R54" s="13" t="s">
        <v>29</v>
      </c>
      <c r="S54" s="13" t="s">
        <v>25</v>
      </c>
      <c r="T54" s="13" t="s">
        <v>31</v>
      </c>
      <c r="U54" s="13" t="s">
        <v>25</v>
      </c>
      <c r="V54" s="13" t="s">
        <v>31</v>
      </c>
      <c r="W54" s="13" t="s">
        <v>26</v>
      </c>
      <c r="X54" s="13" t="s">
        <v>27</v>
      </c>
      <c r="Y54" s="13" t="s">
        <v>25</v>
      </c>
      <c r="Z54" s="13" t="s">
        <v>27</v>
      </c>
      <c r="AA54" s="13" t="s">
        <v>26</v>
      </c>
    </row>
    <row r="55" spans="1:27" x14ac:dyDescent="0.2">
      <c r="A55" s="37" t="s">
        <v>108</v>
      </c>
      <c r="B55" s="37" t="s">
        <v>62</v>
      </c>
      <c r="C55" s="37" t="s">
        <v>161</v>
      </c>
      <c r="D55" s="37" t="s">
        <v>697</v>
      </c>
      <c r="E55" s="37" t="s">
        <v>701</v>
      </c>
      <c r="F55" s="37" t="s">
        <v>2395</v>
      </c>
      <c r="G55" s="37" t="s">
        <v>696</v>
      </c>
      <c r="H55" s="37" t="s">
        <v>698</v>
      </c>
      <c r="I55" s="37" t="s">
        <v>700</v>
      </c>
      <c r="J55" s="37" t="s">
        <v>699</v>
      </c>
      <c r="K55" s="37" t="s">
        <v>28</v>
      </c>
      <c r="L55" s="37" t="s">
        <v>23</v>
      </c>
      <c r="M55" s="13" t="s">
        <v>27</v>
      </c>
      <c r="N55" s="13" t="s">
        <v>25</v>
      </c>
      <c r="O55" s="13" t="str">
        <f t="shared" si="1"/>
        <v>she is standing in a yellow square</v>
      </c>
      <c r="P55" s="13" t="s">
        <v>27</v>
      </c>
      <c r="Q55" s="13" t="s">
        <v>25</v>
      </c>
      <c r="R55" s="13" t="s">
        <v>27</v>
      </c>
      <c r="S55" s="13" t="s">
        <v>26</v>
      </c>
      <c r="T55" s="13" t="s">
        <v>24</v>
      </c>
      <c r="U55" s="13" t="s">
        <v>26</v>
      </c>
      <c r="V55" s="13" t="s">
        <v>24</v>
      </c>
      <c r="W55" s="13" t="s">
        <v>25</v>
      </c>
      <c r="X55" s="13" t="s">
        <v>29</v>
      </c>
      <c r="Y55" s="13" t="s">
        <v>26</v>
      </c>
      <c r="Z55" s="13" t="s">
        <v>29</v>
      </c>
      <c r="AA55" s="13" t="s">
        <v>25</v>
      </c>
    </row>
    <row r="56" spans="1:27" x14ac:dyDescent="0.2">
      <c r="A56" s="37" t="s">
        <v>108</v>
      </c>
      <c r="B56" s="37" t="s">
        <v>62</v>
      </c>
      <c r="C56" s="37" t="s">
        <v>162</v>
      </c>
      <c r="D56" s="37" t="s">
        <v>697</v>
      </c>
      <c r="E56" s="37" t="s">
        <v>701</v>
      </c>
      <c r="F56" s="37" t="s">
        <v>2395</v>
      </c>
      <c r="G56" s="37" t="s">
        <v>696</v>
      </c>
      <c r="H56" s="37" t="s">
        <v>698</v>
      </c>
      <c r="I56" s="37" t="s">
        <v>700</v>
      </c>
      <c r="J56" s="37" t="s">
        <v>699</v>
      </c>
      <c r="K56" s="37" t="s">
        <v>30</v>
      </c>
      <c r="L56" s="37" t="s">
        <v>23</v>
      </c>
      <c r="M56" s="13" t="s">
        <v>24</v>
      </c>
      <c r="N56" s="13" t="s">
        <v>26</v>
      </c>
      <c r="O56" s="13" t="str">
        <f t="shared" si="1"/>
        <v>she is standing in a red triangle</v>
      </c>
      <c r="P56" s="13" t="s">
        <v>24</v>
      </c>
      <c r="Q56" s="13" t="s">
        <v>26</v>
      </c>
      <c r="R56" s="13" t="s">
        <v>24</v>
      </c>
      <c r="S56" s="13" t="s">
        <v>25</v>
      </c>
      <c r="T56" s="13" t="s">
        <v>27</v>
      </c>
      <c r="U56" s="13" t="s">
        <v>25</v>
      </c>
      <c r="V56" s="13" t="s">
        <v>27</v>
      </c>
      <c r="W56" s="13" t="s">
        <v>26</v>
      </c>
      <c r="X56" s="13" t="s">
        <v>31</v>
      </c>
      <c r="Y56" s="13" t="s">
        <v>25</v>
      </c>
      <c r="Z56" s="13" t="s">
        <v>31</v>
      </c>
      <c r="AA56" s="13" t="s">
        <v>26</v>
      </c>
    </row>
    <row r="57" spans="1:27" x14ac:dyDescent="0.2">
      <c r="A57" s="37" t="s">
        <v>108</v>
      </c>
      <c r="B57" s="37" t="s">
        <v>62</v>
      </c>
      <c r="C57" s="37" t="s">
        <v>163</v>
      </c>
      <c r="D57" s="37" t="s">
        <v>697</v>
      </c>
      <c r="E57" s="37" t="s">
        <v>701</v>
      </c>
      <c r="F57" s="37" t="s">
        <v>2395</v>
      </c>
      <c r="G57" s="37" t="s">
        <v>696</v>
      </c>
      <c r="H57" s="37" t="s">
        <v>698</v>
      </c>
      <c r="I57" s="37" t="s">
        <v>700</v>
      </c>
      <c r="J57" s="37" t="s">
        <v>699</v>
      </c>
      <c r="K57" s="37" t="s">
        <v>28</v>
      </c>
      <c r="L57" s="37" t="s">
        <v>23</v>
      </c>
      <c r="M57" s="13" t="s">
        <v>29</v>
      </c>
      <c r="N57" s="13" t="s">
        <v>25</v>
      </c>
      <c r="O57" s="13" t="str">
        <f t="shared" si="1"/>
        <v>she is standing in a blue square</v>
      </c>
      <c r="P57" s="13" t="s">
        <v>29</v>
      </c>
      <c r="Q57" s="13" t="s">
        <v>25</v>
      </c>
      <c r="R57" s="13" t="s">
        <v>29</v>
      </c>
      <c r="S57" s="13" t="s">
        <v>26</v>
      </c>
      <c r="T57" s="13" t="s">
        <v>31</v>
      </c>
      <c r="U57" s="13" t="s">
        <v>26</v>
      </c>
      <c r="V57" s="13" t="s">
        <v>31</v>
      </c>
      <c r="W57" s="13" t="s">
        <v>25</v>
      </c>
      <c r="X57" s="13" t="s">
        <v>27</v>
      </c>
      <c r="Y57" s="13" t="s">
        <v>26</v>
      </c>
      <c r="Z57" s="13" t="s">
        <v>27</v>
      </c>
      <c r="AA57" s="13" t="s">
        <v>25</v>
      </c>
    </row>
    <row r="58" spans="1:27" x14ac:dyDescent="0.2">
      <c r="A58" s="37" t="s">
        <v>108</v>
      </c>
      <c r="B58" s="37" t="s">
        <v>62</v>
      </c>
      <c r="C58" s="37" t="s">
        <v>164</v>
      </c>
      <c r="D58" s="37" t="s">
        <v>697</v>
      </c>
      <c r="E58" s="37" t="s">
        <v>701</v>
      </c>
      <c r="F58" s="37" t="s">
        <v>2395</v>
      </c>
      <c r="G58" s="37" t="s">
        <v>696</v>
      </c>
      <c r="H58" s="37" t="s">
        <v>698</v>
      </c>
      <c r="I58" s="37" t="s">
        <v>700</v>
      </c>
      <c r="J58" s="37" t="s">
        <v>699</v>
      </c>
      <c r="K58" s="37" t="s">
        <v>30</v>
      </c>
      <c r="L58" s="37" t="s">
        <v>23</v>
      </c>
      <c r="M58" s="13" t="s">
        <v>31</v>
      </c>
      <c r="N58" s="13" t="s">
        <v>26</v>
      </c>
      <c r="O58" s="13" t="str">
        <f t="shared" si="1"/>
        <v>she is standing in a green triangle</v>
      </c>
      <c r="P58" s="13" t="s">
        <v>31</v>
      </c>
      <c r="Q58" s="13" t="s">
        <v>26</v>
      </c>
      <c r="R58" s="13" t="s">
        <v>31</v>
      </c>
      <c r="S58" s="13" t="s">
        <v>25</v>
      </c>
      <c r="T58" s="13" t="s">
        <v>29</v>
      </c>
      <c r="U58" s="13" t="s">
        <v>25</v>
      </c>
      <c r="V58" s="13" t="s">
        <v>29</v>
      </c>
      <c r="W58" s="13" t="s">
        <v>26</v>
      </c>
      <c r="X58" s="13" t="s">
        <v>24</v>
      </c>
      <c r="Y58" s="13" t="s">
        <v>25</v>
      </c>
      <c r="Z58" s="13" t="s">
        <v>24</v>
      </c>
      <c r="AA58" s="13" t="s">
        <v>26</v>
      </c>
    </row>
    <row r="59" spans="1:27" x14ac:dyDescent="0.2">
      <c r="A59" s="37" t="s">
        <v>108</v>
      </c>
      <c r="B59" s="37" t="s">
        <v>62</v>
      </c>
      <c r="C59" s="37" t="s">
        <v>165</v>
      </c>
      <c r="D59" s="37" t="s">
        <v>699</v>
      </c>
      <c r="E59" s="37" t="s">
        <v>700</v>
      </c>
      <c r="F59" s="37" t="s">
        <v>2395</v>
      </c>
      <c r="G59" s="37" t="s">
        <v>696</v>
      </c>
      <c r="H59" s="37" t="s">
        <v>698</v>
      </c>
      <c r="I59" s="37" t="s">
        <v>701</v>
      </c>
      <c r="J59" s="37" t="s">
        <v>697</v>
      </c>
      <c r="K59" s="37" t="s">
        <v>28</v>
      </c>
      <c r="L59" s="37" t="s">
        <v>23</v>
      </c>
      <c r="M59" s="13" t="s">
        <v>24</v>
      </c>
      <c r="N59" s="13" t="s">
        <v>25</v>
      </c>
      <c r="O59" s="13" t="str">
        <f t="shared" si="1"/>
        <v>she is standing in a red square</v>
      </c>
      <c r="P59" s="13" t="s">
        <v>24</v>
      </c>
      <c r="Q59" s="13" t="s">
        <v>25</v>
      </c>
      <c r="R59" s="13" t="s">
        <v>24</v>
      </c>
      <c r="S59" s="13" t="s">
        <v>26</v>
      </c>
      <c r="T59" s="13" t="s">
        <v>27</v>
      </c>
      <c r="U59" s="13" t="s">
        <v>26</v>
      </c>
      <c r="V59" s="13" t="s">
        <v>27</v>
      </c>
      <c r="W59" s="13" t="s">
        <v>25</v>
      </c>
      <c r="X59" s="13" t="s">
        <v>31</v>
      </c>
      <c r="Y59" s="13" t="s">
        <v>26</v>
      </c>
      <c r="Z59" s="13" t="s">
        <v>31</v>
      </c>
      <c r="AA59" s="13" t="s">
        <v>25</v>
      </c>
    </row>
    <row r="60" spans="1:27" x14ac:dyDescent="0.2">
      <c r="A60" s="37" t="s">
        <v>108</v>
      </c>
      <c r="B60" s="37" t="s">
        <v>62</v>
      </c>
      <c r="C60" s="37" t="s">
        <v>166</v>
      </c>
      <c r="D60" s="37" t="s">
        <v>699</v>
      </c>
      <c r="E60" s="37" t="s">
        <v>700</v>
      </c>
      <c r="F60" s="37" t="s">
        <v>2395</v>
      </c>
      <c r="G60" s="37" t="s">
        <v>696</v>
      </c>
      <c r="H60" s="37" t="s">
        <v>698</v>
      </c>
      <c r="I60" s="37" t="s">
        <v>701</v>
      </c>
      <c r="J60" s="37" t="s">
        <v>697</v>
      </c>
      <c r="K60" s="37" t="s">
        <v>30</v>
      </c>
      <c r="L60" s="37" t="s">
        <v>23</v>
      </c>
      <c r="M60" s="13" t="s">
        <v>27</v>
      </c>
      <c r="N60" s="13" t="s">
        <v>26</v>
      </c>
      <c r="O60" s="13" t="str">
        <f t="shared" si="1"/>
        <v>she is standing in a yellow triangle</v>
      </c>
      <c r="P60" s="13" t="s">
        <v>27</v>
      </c>
      <c r="Q60" s="13" t="s">
        <v>26</v>
      </c>
      <c r="R60" s="13" t="s">
        <v>27</v>
      </c>
      <c r="S60" s="13" t="s">
        <v>25</v>
      </c>
      <c r="T60" s="13" t="s">
        <v>24</v>
      </c>
      <c r="U60" s="13" t="s">
        <v>25</v>
      </c>
      <c r="V60" s="13" t="s">
        <v>24</v>
      </c>
      <c r="W60" s="13" t="s">
        <v>26</v>
      </c>
      <c r="X60" s="13" t="s">
        <v>29</v>
      </c>
      <c r="Y60" s="13" t="s">
        <v>25</v>
      </c>
      <c r="Z60" s="13" t="s">
        <v>29</v>
      </c>
      <c r="AA60" s="13" t="s">
        <v>26</v>
      </c>
    </row>
    <row r="61" spans="1:27" x14ac:dyDescent="0.2">
      <c r="A61" s="37" t="s">
        <v>108</v>
      </c>
      <c r="B61" s="37" t="s">
        <v>62</v>
      </c>
      <c r="C61" s="37" t="s">
        <v>167</v>
      </c>
      <c r="D61" s="37" t="s">
        <v>699</v>
      </c>
      <c r="E61" s="37" t="s">
        <v>700</v>
      </c>
      <c r="F61" s="37" t="s">
        <v>2395</v>
      </c>
      <c r="G61" s="37" t="s">
        <v>696</v>
      </c>
      <c r="H61" s="37" t="s">
        <v>698</v>
      </c>
      <c r="I61" s="37" t="s">
        <v>701</v>
      </c>
      <c r="J61" s="37" t="s">
        <v>697</v>
      </c>
      <c r="K61" s="37" t="s">
        <v>28</v>
      </c>
      <c r="L61" s="37" t="s">
        <v>23</v>
      </c>
      <c r="M61" s="13" t="s">
        <v>31</v>
      </c>
      <c r="N61" s="13" t="s">
        <v>25</v>
      </c>
      <c r="O61" s="13" t="str">
        <f t="shared" si="1"/>
        <v>she is standing in a green square</v>
      </c>
      <c r="P61" s="13" t="s">
        <v>31</v>
      </c>
      <c r="Q61" s="13" t="s">
        <v>25</v>
      </c>
      <c r="R61" s="13" t="s">
        <v>31</v>
      </c>
      <c r="S61" s="13" t="s">
        <v>26</v>
      </c>
      <c r="T61" s="13" t="s">
        <v>29</v>
      </c>
      <c r="U61" s="13" t="s">
        <v>26</v>
      </c>
      <c r="V61" s="13" t="s">
        <v>29</v>
      </c>
      <c r="W61" s="13" t="s">
        <v>25</v>
      </c>
      <c r="X61" s="13" t="s">
        <v>24</v>
      </c>
      <c r="Y61" s="13" t="s">
        <v>26</v>
      </c>
      <c r="Z61" s="13" t="s">
        <v>24</v>
      </c>
      <c r="AA61" s="13" t="s">
        <v>25</v>
      </c>
    </row>
    <row r="62" spans="1:27" x14ac:dyDescent="0.2">
      <c r="A62" s="37" t="s">
        <v>108</v>
      </c>
      <c r="B62" s="37" t="s">
        <v>62</v>
      </c>
      <c r="C62" s="37" t="s">
        <v>168</v>
      </c>
      <c r="D62" s="37" t="s">
        <v>699</v>
      </c>
      <c r="E62" s="37" t="s">
        <v>700</v>
      </c>
      <c r="F62" s="37" t="s">
        <v>2395</v>
      </c>
      <c r="G62" s="37" t="s">
        <v>696</v>
      </c>
      <c r="H62" s="37" t="s">
        <v>698</v>
      </c>
      <c r="I62" s="37" t="s">
        <v>701</v>
      </c>
      <c r="J62" s="37" t="s">
        <v>697</v>
      </c>
      <c r="K62" s="37" t="s">
        <v>30</v>
      </c>
      <c r="L62" s="37" t="s">
        <v>23</v>
      </c>
      <c r="M62" s="13" t="s">
        <v>29</v>
      </c>
      <c r="N62" s="13" t="s">
        <v>26</v>
      </c>
      <c r="O62" s="13" t="str">
        <f t="shared" si="1"/>
        <v>she is standing in a blue triangle</v>
      </c>
      <c r="P62" s="13" t="s">
        <v>29</v>
      </c>
      <c r="Q62" s="13" t="s">
        <v>26</v>
      </c>
      <c r="R62" s="13" t="s">
        <v>29</v>
      </c>
      <c r="S62" s="13" t="s">
        <v>25</v>
      </c>
      <c r="T62" s="13" t="s">
        <v>31</v>
      </c>
      <c r="U62" s="13" t="s">
        <v>25</v>
      </c>
      <c r="V62" s="13" t="s">
        <v>31</v>
      </c>
      <c r="W62" s="13" t="s">
        <v>26</v>
      </c>
      <c r="X62" s="13" t="s">
        <v>27</v>
      </c>
      <c r="Y62" s="13" t="s">
        <v>25</v>
      </c>
      <c r="Z62" s="13" t="s">
        <v>27</v>
      </c>
      <c r="AA62" s="13" t="s">
        <v>26</v>
      </c>
    </row>
    <row r="63" spans="1:27" x14ac:dyDescent="0.2">
      <c r="A63" s="37" t="s">
        <v>108</v>
      </c>
      <c r="B63" s="37" t="s">
        <v>62</v>
      </c>
      <c r="C63" s="37" t="s">
        <v>169</v>
      </c>
      <c r="D63" s="37" t="s">
        <v>699</v>
      </c>
      <c r="E63" s="37" t="s">
        <v>701</v>
      </c>
      <c r="F63" s="37" t="s">
        <v>2395</v>
      </c>
      <c r="G63" s="37" t="s">
        <v>696</v>
      </c>
      <c r="H63" s="37" t="s">
        <v>698</v>
      </c>
      <c r="I63" s="37" t="s">
        <v>700</v>
      </c>
      <c r="J63" s="37" t="s">
        <v>697</v>
      </c>
      <c r="K63" s="37" t="s">
        <v>28</v>
      </c>
      <c r="L63" s="37" t="s">
        <v>23</v>
      </c>
      <c r="M63" s="13" t="s">
        <v>27</v>
      </c>
      <c r="N63" s="13" t="s">
        <v>25</v>
      </c>
      <c r="O63" s="13" t="str">
        <f t="shared" si="1"/>
        <v>she is standing in a yellow square</v>
      </c>
      <c r="P63" s="13" t="s">
        <v>27</v>
      </c>
      <c r="Q63" s="13" t="s">
        <v>25</v>
      </c>
      <c r="R63" s="13" t="s">
        <v>27</v>
      </c>
      <c r="S63" s="13" t="s">
        <v>26</v>
      </c>
      <c r="T63" s="13" t="s">
        <v>24</v>
      </c>
      <c r="U63" s="13" t="s">
        <v>26</v>
      </c>
      <c r="V63" s="13" t="s">
        <v>24</v>
      </c>
      <c r="W63" s="13" t="s">
        <v>25</v>
      </c>
      <c r="X63" s="13" t="s">
        <v>29</v>
      </c>
      <c r="Y63" s="13" t="s">
        <v>26</v>
      </c>
      <c r="Z63" s="13" t="s">
        <v>29</v>
      </c>
      <c r="AA63" s="13" t="s">
        <v>25</v>
      </c>
    </row>
    <row r="64" spans="1:27" x14ac:dyDescent="0.2">
      <c r="A64" s="37" t="s">
        <v>108</v>
      </c>
      <c r="B64" s="37" t="s">
        <v>62</v>
      </c>
      <c r="C64" s="37" t="s">
        <v>170</v>
      </c>
      <c r="D64" s="37" t="s">
        <v>699</v>
      </c>
      <c r="E64" s="37" t="s">
        <v>701</v>
      </c>
      <c r="F64" s="37" t="s">
        <v>2395</v>
      </c>
      <c r="G64" s="37" t="s">
        <v>696</v>
      </c>
      <c r="H64" s="37" t="s">
        <v>698</v>
      </c>
      <c r="I64" s="37" t="s">
        <v>700</v>
      </c>
      <c r="J64" s="37" t="s">
        <v>697</v>
      </c>
      <c r="K64" s="37" t="s">
        <v>30</v>
      </c>
      <c r="L64" s="37" t="s">
        <v>23</v>
      </c>
      <c r="M64" s="13" t="s">
        <v>24</v>
      </c>
      <c r="N64" s="13" t="s">
        <v>26</v>
      </c>
      <c r="O64" s="13" t="str">
        <f t="shared" si="1"/>
        <v>she is standing in a red triangle</v>
      </c>
      <c r="P64" s="13" t="s">
        <v>24</v>
      </c>
      <c r="Q64" s="13" t="s">
        <v>26</v>
      </c>
      <c r="R64" s="13" t="s">
        <v>24</v>
      </c>
      <c r="S64" s="13" t="s">
        <v>25</v>
      </c>
      <c r="T64" s="13" t="s">
        <v>27</v>
      </c>
      <c r="U64" s="13" t="s">
        <v>25</v>
      </c>
      <c r="V64" s="13" t="s">
        <v>27</v>
      </c>
      <c r="W64" s="13" t="s">
        <v>26</v>
      </c>
      <c r="X64" s="13" t="s">
        <v>31</v>
      </c>
      <c r="Y64" s="13" t="s">
        <v>25</v>
      </c>
      <c r="Z64" s="13" t="s">
        <v>31</v>
      </c>
      <c r="AA64" s="13" t="s">
        <v>26</v>
      </c>
    </row>
    <row r="65" spans="1:27" x14ac:dyDescent="0.2">
      <c r="A65" s="37" t="s">
        <v>108</v>
      </c>
      <c r="B65" s="37" t="s">
        <v>62</v>
      </c>
      <c r="C65" s="37" t="s">
        <v>171</v>
      </c>
      <c r="D65" s="37" t="s">
        <v>699</v>
      </c>
      <c r="E65" s="37" t="s">
        <v>701</v>
      </c>
      <c r="F65" s="37" t="s">
        <v>2395</v>
      </c>
      <c r="G65" s="37" t="s">
        <v>696</v>
      </c>
      <c r="H65" s="37" t="s">
        <v>698</v>
      </c>
      <c r="I65" s="37" t="s">
        <v>700</v>
      </c>
      <c r="J65" s="37" t="s">
        <v>697</v>
      </c>
      <c r="K65" s="37" t="s">
        <v>28</v>
      </c>
      <c r="L65" s="37" t="s">
        <v>23</v>
      </c>
      <c r="M65" s="13" t="s">
        <v>29</v>
      </c>
      <c r="N65" s="13" t="s">
        <v>25</v>
      </c>
      <c r="O65" s="13" t="str">
        <f t="shared" si="1"/>
        <v>she is standing in a blue square</v>
      </c>
      <c r="P65" s="13" t="s">
        <v>29</v>
      </c>
      <c r="Q65" s="13" t="s">
        <v>25</v>
      </c>
      <c r="R65" s="13" t="s">
        <v>29</v>
      </c>
      <c r="S65" s="13" t="s">
        <v>26</v>
      </c>
      <c r="T65" s="13" t="s">
        <v>31</v>
      </c>
      <c r="U65" s="13" t="s">
        <v>26</v>
      </c>
      <c r="V65" s="13" t="s">
        <v>31</v>
      </c>
      <c r="W65" s="13" t="s">
        <v>25</v>
      </c>
      <c r="X65" s="13" t="s">
        <v>27</v>
      </c>
      <c r="Y65" s="13" t="s">
        <v>26</v>
      </c>
      <c r="Z65" s="13" t="s">
        <v>27</v>
      </c>
      <c r="AA65" s="13" t="s">
        <v>25</v>
      </c>
    </row>
    <row r="66" spans="1:27" x14ac:dyDescent="0.2">
      <c r="A66" s="37" t="s">
        <v>108</v>
      </c>
      <c r="B66" s="37" t="s">
        <v>62</v>
      </c>
      <c r="C66" s="37" t="s">
        <v>172</v>
      </c>
      <c r="D66" s="37" t="s">
        <v>699</v>
      </c>
      <c r="E66" s="37" t="s">
        <v>701</v>
      </c>
      <c r="F66" s="37" t="s">
        <v>2395</v>
      </c>
      <c r="G66" s="37" t="s">
        <v>696</v>
      </c>
      <c r="H66" s="37" t="s">
        <v>698</v>
      </c>
      <c r="I66" s="37" t="s">
        <v>700</v>
      </c>
      <c r="J66" s="37" t="s">
        <v>697</v>
      </c>
      <c r="K66" s="37" t="s">
        <v>30</v>
      </c>
      <c r="L66" s="37" t="s">
        <v>23</v>
      </c>
      <c r="M66" s="13" t="s">
        <v>31</v>
      </c>
      <c r="N66" s="13" t="s">
        <v>26</v>
      </c>
      <c r="O66" s="13" t="str">
        <f t="shared" si="1"/>
        <v>she is standing in a green triangle</v>
      </c>
      <c r="P66" s="13" t="s">
        <v>31</v>
      </c>
      <c r="Q66" s="13" t="s">
        <v>26</v>
      </c>
      <c r="R66" s="13" t="s">
        <v>31</v>
      </c>
      <c r="S66" s="13" t="s">
        <v>25</v>
      </c>
      <c r="T66" s="13" t="s">
        <v>29</v>
      </c>
      <c r="U66" s="13" t="s">
        <v>25</v>
      </c>
      <c r="V66" s="13" t="s">
        <v>29</v>
      </c>
      <c r="W66" s="13" t="s">
        <v>26</v>
      </c>
      <c r="X66" s="13" t="s">
        <v>24</v>
      </c>
      <c r="Y66" s="13" t="s">
        <v>25</v>
      </c>
      <c r="Z66" s="13" t="s">
        <v>24</v>
      </c>
      <c r="AA66" s="13" t="s">
        <v>26</v>
      </c>
    </row>
    <row r="67" spans="1:27" x14ac:dyDescent="0.2">
      <c r="A67" s="37" t="s">
        <v>108</v>
      </c>
      <c r="B67" s="37" t="s">
        <v>62</v>
      </c>
      <c r="C67" s="37" t="s">
        <v>173</v>
      </c>
      <c r="D67" s="37" t="s">
        <v>700</v>
      </c>
      <c r="E67" s="37" t="s">
        <v>696</v>
      </c>
      <c r="F67" s="37" t="s">
        <v>2396</v>
      </c>
      <c r="G67" s="37" t="s">
        <v>697</v>
      </c>
      <c r="H67" s="37" t="s">
        <v>699</v>
      </c>
      <c r="I67" s="37" t="s">
        <v>698</v>
      </c>
      <c r="J67" s="37" t="s">
        <v>701</v>
      </c>
      <c r="K67" s="37" t="s">
        <v>28</v>
      </c>
      <c r="L67" s="37" t="s">
        <v>702</v>
      </c>
      <c r="M67" s="13" t="s">
        <v>24</v>
      </c>
      <c r="N67" s="13" t="s">
        <v>25</v>
      </c>
      <c r="O67" s="13" t="str">
        <f t="shared" ref="O67:O98" si="2">_xlfn.CONCAT("they are standing in a ", $M67, " ",$N67)</f>
        <v>they are standing in a red square</v>
      </c>
      <c r="P67" s="13" t="s">
        <v>24</v>
      </c>
      <c r="Q67" s="13" t="s">
        <v>25</v>
      </c>
      <c r="R67" s="13" t="s">
        <v>24</v>
      </c>
      <c r="S67" s="13" t="s">
        <v>26</v>
      </c>
      <c r="T67" s="13" t="s">
        <v>27</v>
      </c>
      <c r="U67" s="13" t="s">
        <v>26</v>
      </c>
      <c r="V67" s="13" t="s">
        <v>27</v>
      </c>
      <c r="W67" s="13" t="s">
        <v>25</v>
      </c>
      <c r="X67" s="13" t="s">
        <v>31</v>
      </c>
      <c r="Y67" s="13" t="s">
        <v>26</v>
      </c>
      <c r="Z67" s="13" t="s">
        <v>31</v>
      </c>
      <c r="AA67" s="13" t="s">
        <v>25</v>
      </c>
    </row>
    <row r="68" spans="1:27" x14ac:dyDescent="0.2">
      <c r="A68" s="37" t="s">
        <v>108</v>
      </c>
      <c r="B68" s="37" t="s">
        <v>62</v>
      </c>
      <c r="C68" s="37" t="s">
        <v>174</v>
      </c>
      <c r="D68" s="37" t="s">
        <v>700</v>
      </c>
      <c r="E68" s="37" t="s">
        <v>696</v>
      </c>
      <c r="F68" s="37" t="s">
        <v>2396</v>
      </c>
      <c r="G68" s="37" t="s">
        <v>697</v>
      </c>
      <c r="H68" s="37" t="s">
        <v>699</v>
      </c>
      <c r="I68" s="37" t="s">
        <v>698</v>
      </c>
      <c r="J68" s="37" t="s">
        <v>701</v>
      </c>
      <c r="K68" s="37" t="s">
        <v>30</v>
      </c>
      <c r="L68" s="37" t="s">
        <v>702</v>
      </c>
      <c r="M68" s="13" t="s">
        <v>27</v>
      </c>
      <c r="N68" s="13" t="s">
        <v>26</v>
      </c>
      <c r="O68" s="13" t="str">
        <f t="shared" si="2"/>
        <v>they are standing in a yellow triangle</v>
      </c>
      <c r="P68" s="13" t="s">
        <v>27</v>
      </c>
      <c r="Q68" s="13" t="s">
        <v>26</v>
      </c>
      <c r="R68" s="13" t="s">
        <v>27</v>
      </c>
      <c r="S68" s="13" t="s">
        <v>25</v>
      </c>
      <c r="T68" s="13" t="s">
        <v>24</v>
      </c>
      <c r="U68" s="13" t="s">
        <v>25</v>
      </c>
      <c r="V68" s="13" t="s">
        <v>24</v>
      </c>
      <c r="W68" s="13" t="s">
        <v>26</v>
      </c>
      <c r="X68" s="13" t="s">
        <v>29</v>
      </c>
      <c r="Y68" s="13" t="s">
        <v>25</v>
      </c>
      <c r="Z68" s="13" t="s">
        <v>29</v>
      </c>
      <c r="AA68" s="13" t="s">
        <v>26</v>
      </c>
    </row>
    <row r="69" spans="1:27" x14ac:dyDescent="0.2">
      <c r="A69" s="37" t="s">
        <v>108</v>
      </c>
      <c r="B69" s="37" t="s">
        <v>62</v>
      </c>
      <c r="C69" s="37" t="s">
        <v>175</v>
      </c>
      <c r="D69" s="37" t="s">
        <v>700</v>
      </c>
      <c r="E69" s="37" t="s">
        <v>696</v>
      </c>
      <c r="F69" s="37" t="s">
        <v>2396</v>
      </c>
      <c r="G69" s="37" t="s">
        <v>697</v>
      </c>
      <c r="H69" s="37" t="s">
        <v>699</v>
      </c>
      <c r="I69" s="37" t="s">
        <v>698</v>
      </c>
      <c r="J69" s="37" t="s">
        <v>701</v>
      </c>
      <c r="K69" s="37" t="s">
        <v>28</v>
      </c>
      <c r="L69" s="37" t="s">
        <v>702</v>
      </c>
      <c r="M69" s="13" t="s">
        <v>31</v>
      </c>
      <c r="N69" s="13" t="s">
        <v>25</v>
      </c>
      <c r="O69" s="13" t="str">
        <f t="shared" si="2"/>
        <v>they are standing in a green square</v>
      </c>
      <c r="P69" s="13" t="s">
        <v>31</v>
      </c>
      <c r="Q69" s="13" t="s">
        <v>25</v>
      </c>
      <c r="R69" s="13" t="s">
        <v>31</v>
      </c>
      <c r="S69" s="13" t="s">
        <v>26</v>
      </c>
      <c r="T69" s="13" t="s">
        <v>29</v>
      </c>
      <c r="U69" s="13" t="s">
        <v>26</v>
      </c>
      <c r="V69" s="13" t="s">
        <v>29</v>
      </c>
      <c r="W69" s="13" t="s">
        <v>25</v>
      </c>
      <c r="X69" s="13" t="s">
        <v>24</v>
      </c>
      <c r="Y69" s="13" t="s">
        <v>26</v>
      </c>
      <c r="Z69" s="13" t="s">
        <v>24</v>
      </c>
      <c r="AA69" s="13" t="s">
        <v>25</v>
      </c>
    </row>
    <row r="70" spans="1:27" x14ac:dyDescent="0.2">
      <c r="A70" s="37" t="s">
        <v>108</v>
      </c>
      <c r="B70" s="37" t="s">
        <v>62</v>
      </c>
      <c r="C70" s="37" t="s">
        <v>176</v>
      </c>
      <c r="D70" s="37" t="s">
        <v>700</v>
      </c>
      <c r="E70" s="37" t="s">
        <v>696</v>
      </c>
      <c r="F70" s="37" t="s">
        <v>2396</v>
      </c>
      <c r="G70" s="37" t="s">
        <v>697</v>
      </c>
      <c r="H70" s="37" t="s">
        <v>699</v>
      </c>
      <c r="I70" s="37" t="s">
        <v>698</v>
      </c>
      <c r="J70" s="37" t="s">
        <v>701</v>
      </c>
      <c r="K70" s="37" t="s">
        <v>30</v>
      </c>
      <c r="L70" s="37" t="s">
        <v>702</v>
      </c>
      <c r="M70" s="13" t="s">
        <v>29</v>
      </c>
      <c r="N70" s="13" t="s">
        <v>26</v>
      </c>
      <c r="O70" s="13" t="str">
        <f t="shared" si="2"/>
        <v>they are standing in a blue triangle</v>
      </c>
      <c r="P70" s="13" t="s">
        <v>29</v>
      </c>
      <c r="Q70" s="13" t="s">
        <v>26</v>
      </c>
      <c r="R70" s="13" t="s">
        <v>29</v>
      </c>
      <c r="S70" s="13" t="s">
        <v>25</v>
      </c>
      <c r="T70" s="13" t="s">
        <v>31</v>
      </c>
      <c r="U70" s="13" t="s">
        <v>25</v>
      </c>
      <c r="V70" s="13" t="s">
        <v>31</v>
      </c>
      <c r="W70" s="13" t="s">
        <v>26</v>
      </c>
      <c r="X70" s="13" t="s">
        <v>27</v>
      </c>
      <c r="Y70" s="13" t="s">
        <v>25</v>
      </c>
      <c r="Z70" s="13" t="s">
        <v>27</v>
      </c>
      <c r="AA70" s="13" t="s">
        <v>26</v>
      </c>
    </row>
    <row r="71" spans="1:27" x14ac:dyDescent="0.2">
      <c r="A71" s="37" t="s">
        <v>108</v>
      </c>
      <c r="B71" s="37" t="s">
        <v>62</v>
      </c>
      <c r="C71" s="37" t="s">
        <v>177</v>
      </c>
      <c r="D71" s="37" t="s">
        <v>700</v>
      </c>
      <c r="E71" s="37" t="s">
        <v>698</v>
      </c>
      <c r="F71" s="37" t="s">
        <v>2396</v>
      </c>
      <c r="G71" s="37" t="s">
        <v>697</v>
      </c>
      <c r="H71" s="37" t="s">
        <v>699</v>
      </c>
      <c r="I71" s="37" t="s">
        <v>696</v>
      </c>
      <c r="J71" s="37" t="s">
        <v>701</v>
      </c>
      <c r="K71" s="37" t="s">
        <v>28</v>
      </c>
      <c r="L71" s="37" t="s">
        <v>702</v>
      </c>
      <c r="M71" s="13" t="s">
        <v>27</v>
      </c>
      <c r="N71" s="13" t="s">
        <v>25</v>
      </c>
      <c r="O71" s="13" t="str">
        <f t="shared" si="2"/>
        <v>they are standing in a yellow square</v>
      </c>
      <c r="P71" s="13" t="s">
        <v>27</v>
      </c>
      <c r="Q71" s="13" t="s">
        <v>25</v>
      </c>
      <c r="R71" s="13" t="s">
        <v>27</v>
      </c>
      <c r="S71" s="13" t="s">
        <v>26</v>
      </c>
      <c r="T71" s="13" t="s">
        <v>24</v>
      </c>
      <c r="U71" s="13" t="s">
        <v>26</v>
      </c>
      <c r="V71" s="13" t="s">
        <v>24</v>
      </c>
      <c r="W71" s="13" t="s">
        <v>25</v>
      </c>
      <c r="X71" s="13" t="s">
        <v>29</v>
      </c>
      <c r="Y71" s="13" t="s">
        <v>26</v>
      </c>
      <c r="Z71" s="13" t="s">
        <v>29</v>
      </c>
      <c r="AA71" s="13" t="s">
        <v>25</v>
      </c>
    </row>
    <row r="72" spans="1:27" x14ac:dyDescent="0.2">
      <c r="A72" s="37" t="s">
        <v>108</v>
      </c>
      <c r="B72" s="37" t="s">
        <v>62</v>
      </c>
      <c r="C72" s="37" t="s">
        <v>178</v>
      </c>
      <c r="D72" s="37" t="s">
        <v>700</v>
      </c>
      <c r="E72" s="37" t="s">
        <v>698</v>
      </c>
      <c r="F72" s="37" t="s">
        <v>2396</v>
      </c>
      <c r="G72" s="37" t="s">
        <v>697</v>
      </c>
      <c r="H72" s="37" t="s">
        <v>699</v>
      </c>
      <c r="I72" s="37" t="s">
        <v>696</v>
      </c>
      <c r="J72" s="37" t="s">
        <v>701</v>
      </c>
      <c r="K72" s="37" t="s">
        <v>30</v>
      </c>
      <c r="L72" s="37" t="s">
        <v>702</v>
      </c>
      <c r="M72" s="13" t="s">
        <v>24</v>
      </c>
      <c r="N72" s="13" t="s">
        <v>26</v>
      </c>
      <c r="O72" s="13" t="str">
        <f t="shared" si="2"/>
        <v>they are standing in a red triangle</v>
      </c>
      <c r="P72" s="13" t="s">
        <v>24</v>
      </c>
      <c r="Q72" s="13" t="s">
        <v>26</v>
      </c>
      <c r="R72" s="13" t="s">
        <v>24</v>
      </c>
      <c r="S72" s="13" t="s">
        <v>25</v>
      </c>
      <c r="T72" s="13" t="s">
        <v>27</v>
      </c>
      <c r="U72" s="13" t="s">
        <v>25</v>
      </c>
      <c r="V72" s="13" t="s">
        <v>27</v>
      </c>
      <c r="W72" s="13" t="s">
        <v>26</v>
      </c>
      <c r="X72" s="13" t="s">
        <v>31</v>
      </c>
      <c r="Y72" s="13" t="s">
        <v>25</v>
      </c>
      <c r="Z72" s="13" t="s">
        <v>31</v>
      </c>
      <c r="AA72" s="13" t="s">
        <v>26</v>
      </c>
    </row>
    <row r="73" spans="1:27" x14ac:dyDescent="0.2">
      <c r="A73" s="37" t="s">
        <v>108</v>
      </c>
      <c r="B73" s="37" t="s">
        <v>62</v>
      </c>
      <c r="C73" s="37" t="s">
        <v>179</v>
      </c>
      <c r="D73" s="37" t="s">
        <v>700</v>
      </c>
      <c r="E73" s="37" t="s">
        <v>698</v>
      </c>
      <c r="F73" s="37" t="s">
        <v>2396</v>
      </c>
      <c r="G73" s="37" t="s">
        <v>697</v>
      </c>
      <c r="H73" s="37" t="s">
        <v>699</v>
      </c>
      <c r="I73" s="37" t="s">
        <v>696</v>
      </c>
      <c r="J73" s="37" t="s">
        <v>701</v>
      </c>
      <c r="K73" s="37" t="s">
        <v>28</v>
      </c>
      <c r="L73" s="37" t="s">
        <v>702</v>
      </c>
      <c r="M73" s="13" t="s">
        <v>29</v>
      </c>
      <c r="N73" s="13" t="s">
        <v>25</v>
      </c>
      <c r="O73" s="13" t="str">
        <f t="shared" si="2"/>
        <v>they are standing in a blue square</v>
      </c>
      <c r="P73" s="13" t="s">
        <v>29</v>
      </c>
      <c r="Q73" s="13" t="s">
        <v>25</v>
      </c>
      <c r="R73" s="13" t="s">
        <v>29</v>
      </c>
      <c r="S73" s="13" t="s">
        <v>26</v>
      </c>
      <c r="T73" s="13" t="s">
        <v>31</v>
      </c>
      <c r="U73" s="13" t="s">
        <v>26</v>
      </c>
      <c r="V73" s="13" t="s">
        <v>31</v>
      </c>
      <c r="W73" s="13" t="s">
        <v>25</v>
      </c>
      <c r="X73" s="13" t="s">
        <v>27</v>
      </c>
      <c r="Y73" s="13" t="s">
        <v>26</v>
      </c>
      <c r="Z73" s="13" t="s">
        <v>27</v>
      </c>
      <c r="AA73" s="13" t="s">
        <v>25</v>
      </c>
    </row>
    <row r="74" spans="1:27" x14ac:dyDescent="0.2">
      <c r="A74" s="37" t="s">
        <v>108</v>
      </c>
      <c r="B74" s="37" t="s">
        <v>62</v>
      </c>
      <c r="C74" s="37" t="s">
        <v>180</v>
      </c>
      <c r="D74" s="37" t="s">
        <v>700</v>
      </c>
      <c r="E74" s="37" t="s">
        <v>698</v>
      </c>
      <c r="F74" s="37" t="s">
        <v>2396</v>
      </c>
      <c r="G74" s="37" t="s">
        <v>697</v>
      </c>
      <c r="H74" s="37" t="s">
        <v>699</v>
      </c>
      <c r="I74" s="37" t="s">
        <v>696</v>
      </c>
      <c r="J74" s="37" t="s">
        <v>701</v>
      </c>
      <c r="K74" s="37" t="s">
        <v>30</v>
      </c>
      <c r="L74" s="37" t="s">
        <v>702</v>
      </c>
      <c r="M74" s="13" t="s">
        <v>31</v>
      </c>
      <c r="N74" s="13" t="s">
        <v>26</v>
      </c>
      <c r="O74" s="13" t="str">
        <f t="shared" si="2"/>
        <v>they are standing in a green triangle</v>
      </c>
      <c r="P74" s="13" t="s">
        <v>31</v>
      </c>
      <c r="Q74" s="13" t="s">
        <v>26</v>
      </c>
      <c r="R74" s="13" t="s">
        <v>31</v>
      </c>
      <c r="S74" s="13" t="s">
        <v>25</v>
      </c>
      <c r="T74" s="13" t="s">
        <v>29</v>
      </c>
      <c r="U74" s="13" t="s">
        <v>25</v>
      </c>
      <c r="V74" s="13" t="s">
        <v>29</v>
      </c>
      <c r="W74" s="13" t="s">
        <v>26</v>
      </c>
      <c r="X74" s="13" t="s">
        <v>24</v>
      </c>
      <c r="Y74" s="13" t="s">
        <v>25</v>
      </c>
      <c r="Z74" s="13" t="s">
        <v>24</v>
      </c>
      <c r="AA74" s="13" t="s">
        <v>26</v>
      </c>
    </row>
    <row r="75" spans="1:27" x14ac:dyDescent="0.2">
      <c r="A75" s="37" t="s">
        <v>108</v>
      </c>
      <c r="B75" s="37" t="s">
        <v>62</v>
      </c>
      <c r="C75" s="37" t="s">
        <v>181</v>
      </c>
      <c r="D75" s="37" t="s">
        <v>701</v>
      </c>
      <c r="E75" s="37" t="s">
        <v>696</v>
      </c>
      <c r="F75" s="37" t="s">
        <v>2396</v>
      </c>
      <c r="G75" s="37" t="s">
        <v>697</v>
      </c>
      <c r="H75" s="37" t="s">
        <v>699</v>
      </c>
      <c r="I75" s="37" t="s">
        <v>698</v>
      </c>
      <c r="J75" s="37" t="s">
        <v>700</v>
      </c>
      <c r="K75" s="37" t="s">
        <v>28</v>
      </c>
      <c r="L75" s="37" t="s">
        <v>702</v>
      </c>
      <c r="M75" s="13" t="s">
        <v>24</v>
      </c>
      <c r="N75" s="13" t="s">
        <v>25</v>
      </c>
      <c r="O75" s="13" t="str">
        <f t="shared" si="2"/>
        <v>they are standing in a red square</v>
      </c>
      <c r="P75" s="13" t="s">
        <v>24</v>
      </c>
      <c r="Q75" s="13" t="s">
        <v>25</v>
      </c>
      <c r="R75" s="13" t="s">
        <v>24</v>
      </c>
      <c r="S75" s="13" t="s">
        <v>26</v>
      </c>
      <c r="T75" s="13" t="s">
        <v>27</v>
      </c>
      <c r="U75" s="13" t="s">
        <v>26</v>
      </c>
      <c r="V75" s="13" t="s">
        <v>27</v>
      </c>
      <c r="W75" s="13" t="s">
        <v>25</v>
      </c>
      <c r="X75" s="13" t="s">
        <v>31</v>
      </c>
      <c r="Y75" s="13" t="s">
        <v>26</v>
      </c>
      <c r="Z75" s="13" t="s">
        <v>31</v>
      </c>
      <c r="AA75" s="13" t="s">
        <v>25</v>
      </c>
    </row>
    <row r="76" spans="1:27" x14ac:dyDescent="0.2">
      <c r="A76" s="37" t="s">
        <v>108</v>
      </c>
      <c r="B76" s="37" t="s">
        <v>62</v>
      </c>
      <c r="C76" s="37" t="s">
        <v>182</v>
      </c>
      <c r="D76" s="37" t="s">
        <v>701</v>
      </c>
      <c r="E76" s="37" t="s">
        <v>696</v>
      </c>
      <c r="F76" s="37" t="s">
        <v>2396</v>
      </c>
      <c r="G76" s="37" t="s">
        <v>697</v>
      </c>
      <c r="H76" s="37" t="s">
        <v>699</v>
      </c>
      <c r="I76" s="37" t="s">
        <v>698</v>
      </c>
      <c r="J76" s="37" t="s">
        <v>700</v>
      </c>
      <c r="K76" s="37" t="s">
        <v>30</v>
      </c>
      <c r="L76" s="37" t="s">
        <v>702</v>
      </c>
      <c r="M76" s="13" t="s">
        <v>27</v>
      </c>
      <c r="N76" s="13" t="s">
        <v>26</v>
      </c>
      <c r="O76" s="13" t="str">
        <f t="shared" si="2"/>
        <v>they are standing in a yellow triangle</v>
      </c>
      <c r="P76" s="13" t="s">
        <v>27</v>
      </c>
      <c r="Q76" s="13" t="s">
        <v>26</v>
      </c>
      <c r="R76" s="13" t="s">
        <v>27</v>
      </c>
      <c r="S76" s="13" t="s">
        <v>25</v>
      </c>
      <c r="T76" s="13" t="s">
        <v>24</v>
      </c>
      <c r="U76" s="13" t="s">
        <v>25</v>
      </c>
      <c r="V76" s="13" t="s">
        <v>24</v>
      </c>
      <c r="W76" s="13" t="s">
        <v>26</v>
      </c>
      <c r="X76" s="13" t="s">
        <v>29</v>
      </c>
      <c r="Y76" s="13" t="s">
        <v>25</v>
      </c>
      <c r="Z76" s="13" t="s">
        <v>29</v>
      </c>
      <c r="AA76" s="13" t="s">
        <v>26</v>
      </c>
    </row>
    <row r="77" spans="1:27" x14ac:dyDescent="0.2">
      <c r="A77" s="37" t="s">
        <v>108</v>
      </c>
      <c r="B77" s="37" t="s">
        <v>62</v>
      </c>
      <c r="C77" s="37" t="s">
        <v>183</v>
      </c>
      <c r="D77" s="37" t="s">
        <v>701</v>
      </c>
      <c r="E77" s="37" t="s">
        <v>696</v>
      </c>
      <c r="F77" s="37" t="s">
        <v>2396</v>
      </c>
      <c r="G77" s="37" t="s">
        <v>697</v>
      </c>
      <c r="H77" s="37" t="s">
        <v>699</v>
      </c>
      <c r="I77" s="37" t="s">
        <v>698</v>
      </c>
      <c r="J77" s="37" t="s">
        <v>700</v>
      </c>
      <c r="K77" s="37" t="s">
        <v>28</v>
      </c>
      <c r="L77" s="37" t="s">
        <v>702</v>
      </c>
      <c r="M77" s="13" t="s">
        <v>31</v>
      </c>
      <c r="N77" s="13" t="s">
        <v>25</v>
      </c>
      <c r="O77" s="13" t="str">
        <f t="shared" si="2"/>
        <v>they are standing in a green square</v>
      </c>
      <c r="P77" s="13" t="s">
        <v>31</v>
      </c>
      <c r="Q77" s="13" t="s">
        <v>25</v>
      </c>
      <c r="R77" s="13" t="s">
        <v>31</v>
      </c>
      <c r="S77" s="13" t="s">
        <v>26</v>
      </c>
      <c r="T77" s="13" t="s">
        <v>29</v>
      </c>
      <c r="U77" s="13" t="s">
        <v>26</v>
      </c>
      <c r="V77" s="13" t="s">
        <v>29</v>
      </c>
      <c r="W77" s="13" t="s">
        <v>25</v>
      </c>
      <c r="X77" s="13" t="s">
        <v>24</v>
      </c>
      <c r="Y77" s="13" t="s">
        <v>26</v>
      </c>
      <c r="Z77" s="13" t="s">
        <v>24</v>
      </c>
      <c r="AA77" s="13" t="s">
        <v>25</v>
      </c>
    </row>
    <row r="78" spans="1:27" x14ac:dyDescent="0.2">
      <c r="A78" s="37" t="s">
        <v>108</v>
      </c>
      <c r="B78" s="37" t="s">
        <v>62</v>
      </c>
      <c r="C78" s="37" t="s">
        <v>184</v>
      </c>
      <c r="D78" s="37" t="s">
        <v>701</v>
      </c>
      <c r="E78" s="37" t="s">
        <v>696</v>
      </c>
      <c r="F78" s="37" t="s">
        <v>2396</v>
      </c>
      <c r="G78" s="37" t="s">
        <v>697</v>
      </c>
      <c r="H78" s="37" t="s">
        <v>699</v>
      </c>
      <c r="I78" s="37" t="s">
        <v>698</v>
      </c>
      <c r="J78" s="37" t="s">
        <v>700</v>
      </c>
      <c r="K78" s="37" t="s">
        <v>30</v>
      </c>
      <c r="L78" s="37" t="s">
        <v>702</v>
      </c>
      <c r="M78" s="13" t="s">
        <v>29</v>
      </c>
      <c r="N78" s="13" t="s">
        <v>26</v>
      </c>
      <c r="O78" s="13" t="str">
        <f t="shared" si="2"/>
        <v>they are standing in a blue triangle</v>
      </c>
      <c r="P78" s="13" t="s">
        <v>29</v>
      </c>
      <c r="Q78" s="13" t="s">
        <v>26</v>
      </c>
      <c r="R78" s="13" t="s">
        <v>29</v>
      </c>
      <c r="S78" s="13" t="s">
        <v>25</v>
      </c>
      <c r="T78" s="13" t="s">
        <v>31</v>
      </c>
      <c r="U78" s="13" t="s">
        <v>25</v>
      </c>
      <c r="V78" s="13" t="s">
        <v>31</v>
      </c>
      <c r="W78" s="13" t="s">
        <v>26</v>
      </c>
      <c r="X78" s="13" t="s">
        <v>27</v>
      </c>
      <c r="Y78" s="13" t="s">
        <v>25</v>
      </c>
      <c r="Z78" s="13" t="s">
        <v>27</v>
      </c>
      <c r="AA78" s="13" t="s">
        <v>26</v>
      </c>
    </row>
    <row r="79" spans="1:27" x14ac:dyDescent="0.2">
      <c r="A79" s="37" t="s">
        <v>108</v>
      </c>
      <c r="B79" s="37" t="s">
        <v>62</v>
      </c>
      <c r="C79" s="37" t="s">
        <v>185</v>
      </c>
      <c r="D79" s="37" t="s">
        <v>701</v>
      </c>
      <c r="E79" s="37" t="s">
        <v>698</v>
      </c>
      <c r="F79" s="37" t="s">
        <v>2396</v>
      </c>
      <c r="G79" s="37" t="s">
        <v>697</v>
      </c>
      <c r="H79" s="37" t="s">
        <v>699</v>
      </c>
      <c r="I79" s="37" t="s">
        <v>696</v>
      </c>
      <c r="J79" s="37" t="s">
        <v>700</v>
      </c>
      <c r="K79" s="37" t="s">
        <v>28</v>
      </c>
      <c r="L79" s="37" t="s">
        <v>702</v>
      </c>
      <c r="M79" s="13" t="s">
        <v>27</v>
      </c>
      <c r="N79" s="13" t="s">
        <v>25</v>
      </c>
      <c r="O79" s="13" t="str">
        <f t="shared" si="2"/>
        <v>they are standing in a yellow square</v>
      </c>
      <c r="P79" s="13" t="s">
        <v>27</v>
      </c>
      <c r="Q79" s="13" t="s">
        <v>25</v>
      </c>
      <c r="R79" s="13" t="s">
        <v>27</v>
      </c>
      <c r="S79" s="13" t="s">
        <v>26</v>
      </c>
      <c r="T79" s="13" t="s">
        <v>24</v>
      </c>
      <c r="U79" s="13" t="s">
        <v>26</v>
      </c>
      <c r="V79" s="13" t="s">
        <v>24</v>
      </c>
      <c r="W79" s="13" t="s">
        <v>25</v>
      </c>
      <c r="X79" s="13" t="s">
        <v>29</v>
      </c>
      <c r="Y79" s="13" t="s">
        <v>26</v>
      </c>
      <c r="Z79" s="13" t="s">
        <v>29</v>
      </c>
      <c r="AA79" s="13" t="s">
        <v>25</v>
      </c>
    </row>
    <row r="80" spans="1:27" x14ac:dyDescent="0.2">
      <c r="A80" s="37" t="s">
        <v>108</v>
      </c>
      <c r="B80" s="37" t="s">
        <v>62</v>
      </c>
      <c r="C80" s="37" t="s">
        <v>186</v>
      </c>
      <c r="D80" s="37" t="s">
        <v>701</v>
      </c>
      <c r="E80" s="37" t="s">
        <v>698</v>
      </c>
      <c r="F80" s="37" t="s">
        <v>2396</v>
      </c>
      <c r="G80" s="37" t="s">
        <v>697</v>
      </c>
      <c r="H80" s="37" t="s">
        <v>699</v>
      </c>
      <c r="I80" s="37" t="s">
        <v>696</v>
      </c>
      <c r="J80" s="37" t="s">
        <v>700</v>
      </c>
      <c r="K80" s="37" t="s">
        <v>30</v>
      </c>
      <c r="L80" s="37" t="s">
        <v>702</v>
      </c>
      <c r="M80" s="13" t="s">
        <v>24</v>
      </c>
      <c r="N80" s="13" t="s">
        <v>26</v>
      </c>
      <c r="O80" s="13" t="str">
        <f t="shared" si="2"/>
        <v>they are standing in a red triangle</v>
      </c>
      <c r="P80" s="13" t="s">
        <v>24</v>
      </c>
      <c r="Q80" s="13" t="s">
        <v>26</v>
      </c>
      <c r="R80" s="13" t="s">
        <v>24</v>
      </c>
      <c r="S80" s="13" t="s">
        <v>25</v>
      </c>
      <c r="T80" s="13" t="s">
        <v>27</v>
      </c>
      <c r="U80" s="13" t="s">
        <v>25</v>
      </c>
      <c r="V80" s="13" t="s">
        <v>27</v>
      </c>
      <c r="W80" s="13" t="s">
        <v>26</v>
      </c>
      <c r="X80" s="13" t="s">
        <v>31</v>
      </c>
      <c r="Y80" s="13" t="s">
        <v>25</v>
      </c>
      <c r="Z80" s="13" t="s">
        <v>31</v>
      </c>
      <c r="AA80" s="13" t="s">
        <v>26</v>
      </c>
    </row>
    <row r="81" spans="1:27" x14ac:dyDescent="0.2">
      <c r="A81" s="37" t="s">
        <v>108</v>
      </c>
      <c r="B81" s="37" t="s">
        <v>62</v>
      </c>
      <c r="C81" s="37" t="s">
        <v>187</v>
      </c>
      <c r="D81" s="37" t="s">
        <v>701</v>
      </c>
      <c r="E81" s="37" t="s">
        <v>698</v>
      </c>
      <c r="F81" s="37" t="s">
        <v>2396</v>
      </c>
      <c r="G81" s="37" t="s">
        <v>697</v>
      </c>
      <c r="H81" s="37" t="s">
        <v>699</v>
      </c>
      <c r="I81" s="37" t="s">
        <v>696</v>
      </c>
      <c r="J81" s="37" t="s">
        <v>700</v>
      </c>
      <c r="K81" s="37" t="s">
        <v>28</v>
      </c>
      <c r="L81" s="37" t="s">
        <v>702</v>
      </c>
      <c r="M81" s="13" t="s">
        <v>29</v>
      </c>
      <c r="N81" s="13" t="s">
        <v>25</v>
      </c>
      <c r="O81" s="13" t="str">
        <f t="shared" si="2"/>
        <v>they are standing in a blue square</v>
      </c>
      <c r="P81" s="13" t="s">
        <v>29</v>
      </c>
      <c r="Q81" s="13" t="s">
        <v>25</v>
      </c>
      <c r="R81" s="13" t="s">
        <v>29</v>
      </c>
      <c r="S81" s="13" t="s">
        <v>26</v>
      </c>
      <c r="T81" s="13" t="s">
        <v>31</v>
      </c>
      <c r="U81" s="13" t="s">
        <v>26</v>
      </c>
      <c r="V81" s="13" t="s">
        <v>31</v>
      </c>
      <c r="W81" s="13" t="s">
        <v>25</v>
      </c>
      <c r="X81" s="13" t="s">
        <v>27</v>
      </c>
      <c r="Y81" s="13" t="s">
        <v>26</v>
      </c>
      <c r="Z81" s="13" t="s">
        <v>27</v>
      </c>
      <c r="AA81" s="13" t="s">
        <v>25</v>
      </c>
    </row>
    <row r="82" spans="1:27" x14ac:dyDescent="0.2">
      <c r="A82" s="37" t="s">
        <v>108</v>
      </c>
      <c r="B82" s="37" t="s">
        <v>62</v>
      </c>
      <c r="C82" s="37" t="s">
        <v>188</v>
      </c>
      <c r="D82" s="37" t="s">
        <v>701</v>
      </c>
      <c r="E82" s="37" t="s">
        <v>698</v>
      </c>
      <c r="F82" s="37" t="s">
        <v>2396</v>
      </c>
      <c r="G82" s="37" t="s">
        <v>697</v>
      </c>
      <c r="H82" s="37" t="s">
        <v>699</v>
      </c>
      <c r="I82" s="37" t="s">
        <v>696</v>
      </c>
      <c r="J82" s="37" t="s">
        <v>700</v>
      </c>
      <c r="K82" s="37" t="s">
        <v>30</v>
      </c>
      <c r="L82" s="37" t="s">
        <v>702</v>
      </c>
      <c r="M82" s="13" t="s">
        <v>31</v>
      </c>
      <c r="N82" s="13" t="s">
        <v>26</v>
      </c>
      <c r="O82" s="13" t="str">
        <f t="shared" si="2"/>
        <v>they are standing in a green triangle</v>
      </c>
      <c r="P82" s="13" t="s">
        <v>31</v>
      </c>
      <c r="Q82" s="13" t="s">
        <v>26</v>
      </c>
      <c r="R82" s="13" t="s">
        <v>31</v>
      </c>
      <c r="S82" s="13" t="s">
        <v>25</v>
      </c>
      <c r="T82" s="13" t="s">
        <v>29</v>
      </c>
      <c r="U82" s="13" t="s">
        <v>25</v>
      </c>
      <c r="V82" s="13" t="s">
        <v>29</v>
      </c>
      <c r="W82" s="13" t="s">
        <v>26</v>
      </c>
      <c r="X82" s="13" t="s">
        <v>24</v>
      </c>
      <c r="Y82" s="13" t="s">
        <v>25</v>
      </c>
      <c r="Z82" s="13" t="s">
        <v>24</v>
      </c>
      <c r="AA82" s="13" t="s">
        <v>26</v>
      </c>
    </row>
    <row r="83" spans="1:27" x14ac:dyDescent="0.2">
      <c r="A83" s="37" t="s">
        <v>108</v>
      </c>
      <c r="B83" s="37" t="s">
        <v>62</v>
      </c>
      <c r="C83" s="37" t="s">
        <v>189</v>
      </c>
      <c r="D83" s="37" t="s">
        <v>700</v>
      </c>
      <c r="E83" s="37" t="s">
        <v>697</v>
      </c>
      <c r="F83" s="37" t="s">
        <v>2396</v>
      </c>
      <c r="G83" s="37" t="s">
        <v>696</v>
      </c>
      <c r="H83" s="37" t="s">
        <v>698</v>
      </c>
      <c r="I83" s="37" t="s">
        <v>699</v>
      </c>
      <c r="J83" s="37" t="s">
        <v>701</v>
      </c>
      <c r="K83" s="37" t="s">
        <v>28</v>
      </c>
      <c r="L83" s="37" t="s">
        <v>702</v>
      </c>
      <c r="M83" s="13" t="s">
        <v>24</v>
      </c>
      <c r="N83" s="13" t="s">
        <v>25</v>
      </c>
      <c r="O83" s="13" t="str">
        <f t="shared" si="2"/>
        <v>they are standing in a red square</v>
      </c>
      <c r="P83" s="13" t="s">
        <v>24</v>
      </c>
      <c r="Q83" s="13" t="s">
        <v>25</v>
      </c>
      <c r="R83" s="13" t="s">
        <v>24</v>
      </c>
      <c r="S83" s="13" t="s">
        <v>26</v>
      </c>
      <c r="T83" s="13" t="s">
        <v>27</v>
      </c>
      <c r="U83" s="13" t="s">
        <v>26</v>
      </c>
      <c r="V83" s="13" t="s">
        <v>27</v>
      </c>
      <c r="W83" s="13" t="s">
        <v>25</v>
      </c>
      <c r="X83" s="13" t="s">
        <v>31</v>
      </c>
      <c r="Y83" s="13" t="s">
        <v>26</v>
      </c>
      <c r="Z83" s="13" t="s">
        <v>31</v>
      </c>
      <c r="AA83" s="13" t="s">
        <v>25</v>
      </c>
    </row>
    <row r="84" spans="1:27" x14ac:dyDescent="0.2">
      <c r="A84" s="37" t="s">
        <v>108</v>
      </c>
      <c r="B84" s="37" t="s">
        <v>62</v>
      </c>
      <c r="C84" s="37" t="s">
        <v>190</v>
      </c>
      <c r="D84" s="37" t="s">
        <v>700</v>
      </c>
      <c r="E84" s="37" t="s">
        <v>697</v>
      </c>
      <c r="F84" s="37" t="s">
        <v>2396</v>
      </c>
      <c r="G84" s="37" t="s">
        <v>696</v>
      </c>
      <c r="H84" s="37" t="s">
        <v>698</v>
      </c>
      <c r="I84" s="37" t="s">
        <v>699</v>
      </c>
      <c r="J84" s="37" t="s">
        <v>701</v>
      </c>
      <c r="K84" s="37" t="s">
        <v>30</v>
      </c>
      <c r="L84" s="37" t="s">
        <v>702</v>
      </c>
      <c r="M84" s="13" t="s">
        <v>27</v>
      </c>
      <c r="N84" s="13" t="s">
        <v>26</v>
      </c>
      <c r="O84" s="13" t="str">
        <f t="shared" si="2"/>
        <v>they are standing in a yellow triangle</v>
      </c>
      <c r="P84" s="13" t="s">
        <v>27</v>
      </c>
      <c r="Q84" s="13" t="s">
        <v>26</v>
      </c>
      <c r="R84" s="13" t="s">
        <v>27</v>
      </c>
      <c r="S84" s="13" t="s">
        <v>25</v>
      </c>
      <c r="T84" s="13" t="s">
        <v>24</v>
      </c>
      <c r="U84" s="13" t="s">
        <v>25</v>
      </c>
      <c r="V84" s="13" t="s">
        <v>24</v>
      </c>
      <c r="W84" s="13" t="s">
        <v>26</v>
      </c>
      <c r="X84" s="13" t="s">
        <v>29</v>
      </c>
      <c r="Y84" s="13" t="s">
        <v>25</v>
      </c>
      <c r="Z84" s="13" t="s">
        <v>29</v>
      </c>
      <c r="AA84" s="13" t="s">
        <v>26</v>
      </c>
    </row>
    <row r="85" spans="1:27" x14ac:dyDescent="0.2">
      <c r="A85" s="37" t="s">
        <v>108</v>
      </c>
      <c r="B85" s="37" t="s">
        <v>62</v>
      </c>
      <c r="C85" s="37" t="s">
        <v>191</v>
      </c>
      <c r="D85" s="37" t="s">
        <v>700</v>
      </c>
      <c r="E85" s="37" t="s">
        <v>697</v>
      </c>
      <c r="F85" s="37" t="s">
        <v>2396</v>
      </c>
      <c r="G85" s="37" t="s">
        <v>696</v>
      </c>
      <c r="H85" s="37" t="s">
        <v>698</v>
      </c>
      <c r="I85" s="37" t="s">
        <v>699</v>
      </c>
      <c r="J85" s="37" t="s">
        <v>701</v>
      </c>
      <c r="K85" s="37" t="s">
        <v>28</v>
      </c>
      <c r="L85" s="37" t="s">
        <v>702</v>
      </c>
      <c r="M85" s="13" t="s">
        <v>31</v>
      </c>
      <c r="N85" s="13" t="s">
        <v>25</v>
      </c>
      <c r="O85" s="13" t="str">
        <f t="shared" si="2"/>
        <v>they are standing in a green square</v>
      </c>
      <c r="P85" s="13" t="s">
        <v>31</v>
      </c>
      <c r="Q85" s="13" t="s">
        <v>25</v>
      </c>
      <c r="R85" s="13" t="s">
        <v>31</v>
      </c>
      <c r="S85" s="13" t="s">
        <v>26</v>
      </c>
      <c r="T85" s="13" t="s">
        <v>29</v>
      </c>
      <c r="U85" s="13" t="s">
        <v>26</v>
      </c>
      <c r="V85" s="13" t="s">
        <v>29</v>
      </c>
      <c r="W85" s="13" t="s">
        <v>25</v>
      </c>
      <c r="X85" s="13" t="s">
        <v>24</v>
      </c>
      <c r="Y85" s="13" t="s">
        <v>26</v>
      </c>
      <c r="Z85" s="13" t="s">
        <v>24</v>
      </c>
      <c r="AA85" s="13" t="s">
        <v>25</v>
      </c>
    </row>
    <row r="86" spans="1:27" x14ac:dyDescent="0.2">
      <c r="A86" s="37" t="s">
        <v>108</v>
      </c>
      <c r="B86" s="37" t="s">
        <v>62</v>
      </c>
      <c r="C86" s="37" t="s">
        <v>192</v>
      </c>
      <c r="D86" s="37" t="s">
        <v>700</v>
      </c>
      <c r="E86" s="37" t="s">
        <v>697</v>
      </c>
      <c r="F86" s="37" t="s">
        <v>2396</v>
      </c>
      <c r="G86" s="37" t="s">
        <v>696</v>
      </c>
      <c r="H86" s="37" t="s">
        <v>698</v>
      </c>
      <c r="I86" s="37" t="s">
        <v>699</v>
      </c>
      <c r="J86" s="37" t="s">
        <v>701</v>
      </c>
      <c r="K86" s="37" t="s">
        <v>30</v>
      </c>
      <c r="L86" s="37" t="s">
        <v>702</v>
      </c>
      <c r="M86" s="13" t="s">
        <v>29</v>
      </c>
      <c r="N86" s="13" t="s">
        <v>26</v>
      </c>
      <c r="O86" s="13" t="str">
        <f t="shared" si="2"/>
        <v>they are standing in a blue triangle</v>
      </c>
      <c r="P86" s="13" t="s">
        <v>29</v>
      </c>
      <c r="Q86" s="13" t="s">
        <v>26</v>
      </c>
      <c r="R86" s="13" t="s">
        <v>29</v>
      </c>
      <c r="S86" s="13" t="s">
        <v>25</v>
      </c>
      <c r="T86" s="13" t="s">
        <v>31</v>
      </c>
      <c r="U86" s="13" t="s">
        <v>25</v>
      </c>
      <c r="V86" s="13" t="s">
        <v>31</v>
      </c>
      <c r="W86" s="13" t="s">
        <v>26</v>
      </c>
      <c r="X86" s="13" t="s">
        <v>27</v>
      </c>
      <c r="Y86" s="13" t="s">
        <v>25</v>
      </c>
      <c r="Z86" s="13" t="s">
        <v>27</v>
      </c>
      <c r="AA86" s="13" t="s">
        <v>26</v>
      </c>
    </row>
    <row r="87" spans="1:27" x14ac:dyDescent="0.2">
      <c r="A87" s="37" t="s">
        <v>108</v>
      </c>
      <c r="B87" s="37" t="s">
        <v>62</v>
      </c>
      <c r="C87" s="37" t="s">
        <v>193</v>
      </c>
      <c r="D87" s="37" t="s">
        <v>700</v>
      </c>
      <c r="E87" s="37" t="s">
        <v>699</v>
      </c>
      <c r="F87" s="37" t="s">
        <v>2396</v>
      </c>
      <c r="G87" s="37" t="s">
        <v>696</v>
      </c>
      <c r="H87" s="37" t="s">
        <v>698</v>
      </c>
      <c r="I87" s="37" t="s">
        <v>697</v>
      </c>
      <c r="J87" s="37" t="s">
        <v>701</v>
      </c>
      <c r="K87" s="37" t="s">
        <v>28</v>
      </c>
      <c r="L87" s="37" t="s">
        <v>702</v>
      </c>
      <c r="M87" s="13" t="s">
        <v>27</v>
      </c>
      <c r="N87" s="13" t="s">
        <v>25</v>
      </c>
      <c r="O87" s="13" t="str">
        <f t="shared" si="2"/>
        <v>they are standing in a yellow square</v>
      </c>
      <c r="P87" s="13" t="s">
        <v>27</v>
      </c>
      <c r="Q87" s="13" t="s">
        <v>25</v>
      </c>
      <c r="R87" s="13" t="s">
        <v>27</v>
      </c>
      <c r="S87" s="13" t="s">
        <v>26</v>
      </c>
      <c r="T87" s="13" t="s">
        <v>24</v>
      </c>
      <c r="U87" s="13" t="s">
        <v>26</v>
      </c>
      <c r="V87" s="13" t="s">
        <v>24</v>
      </c>
      <c r="W87" s="13" t="s">
        <v>25</v>
      </c>
      <c r="X87" s="13" t="s">
        <v>29</v>
      </c>
      <c r="Y87" s="13" t="s">
        <v>26</v>
      </c>
      <c r="Z87" s="13" t="s">
        <v>29</v>
      </c>
      <c r="AA87" s="13" t="s">
        <v>25</v>
      </c>
    </row>
    <row r="88" spans="1:27" x14ac:dyDescent="0.2">
      <c r="A88" s="37" t="s">
        <v>108</v>
      </c>
      <c r="B88" s="37" t="s">
        <v>62</v>
      </c>
      <c r="C88" s="37" t="s">
        <v>194</v>
      </c>
      <c r="D88" s="37" t="s">
        <v>700</v>
      </c>
      <c r="E88" s="37" t="s">
        <v>699</v>
      </c>
      <c r="F88" s="37" t="s">
        <v>2396</v>
      </c>
      <c r="G88" s="37" t="s">
        <v>696</v>
      </c>
      <c r="H88" s="37" t="s">
        <v>698</v>
      </c>
      <c r="I88" s="37" t="s">
        <v>697</v>
      </c>
      <c r="J88" s="37" t="s">
        <v>701</v>
      </c>
      <c r="K88" s="37" t="s">
        <v>30</v>
      </c>
      <c r="L88" s="37" t="s">
        <v>702</v>
      </c>
      <c r="M88" s="13" t="s">
        <v>24</v>
      </c>
      <c r="N88" s="13" t="s">
        <v>26</v>
      </c>
      <c r="O88" s="13" t="str">
        <f t="shared" si="2"/>
        <v>they are standing in a red triangle</v>
      </c>
      <c r="P88" s="13" t="s">
        <v>24</v>
      </c>
      <c r="Q88" s="13" t="s">
        <v>26</v>
      </c>
      <c r="R88" s="13" t="s">
        <v>24</v>
      </c>
      <c r="S88" s="13" t="s">
        <v>25</v>
      </c>
      <c r="T88" s="13" t="s">
        <v>27</v>
      </c>
      <c r="U88" s="13" t="s">
        <v>25</v>
      </c>
      <c r="V88" s="13" t="s">
        <v>27</v>
      </c>
      <c r="W88" s="13" t="s">
        <v>26</v>
      </c>
      <c r="X88" s="13" t="s">
        <v>31</v>
      </c>
      <c r="Y88" s="13" t="s">
        <v>25</v>
      </c>
      <c r="Z88" s="13" t="s">
        <v>31</v>
      </c>
      <c r="AA88" s="13" t="s">
        <v>26</v>
      </c>
    </row>
    <row r="89" spans="1:27" x14ac:dyDescent="0.2">
      <c r="A89" s="37" t="s">
        <v>108</v>
      </c>
      <c r="B89" s="37" t="s">
        <v>62</v>
      </c>
      <c r="C89" s="37" t="s">
        <v>195</v>
      </c>
      <c r="D89" s="37" t="s">
        <v>700</v>
      </c>
      <c r="E89" s="37" t="s">
        <v>699</v>
      </c>
      <c r="F89" s="37" t="s">
        <v>2396</v>
      </c>
      <c r="G89" s="37" t="s">
        <v>696</v>
      </c>
      <c r="H89" s="37" t="s">
        <v>698</v>
      </c>
      <c r="I89" s="37" t="s">
        <v>697</v>
      </c>
      <c r="J89" s="37" t="s">
        <v>701</v>
      </c>
      <c r="K89" s="37" t="s">
        <v>28</v>
      </c>
      <c r="L89" s="37" t="s">
        <v>702</v>
      </c>
      <c r="M89" s="13" t="s">
        <v>29</v>
      </c>
      <c r="N89" s="13" t="s">
        <v>25</v>
      </c>
      <c r="O89" s="13" t="str">
        <f t="shared" si="2"/>
        <v>they are standing in a blue square</v>
      </c>
      <c r="P89" s="13" t="s">
        <v>29</v>
      </c>
      <c r="Q89" s="13" t="s">
        <v>25</v>
      </c>
      <c r="R89" s="13" t="s">
        <v>29</v>
      </c>
      <c r="S89" s="13" t="s">
        <v>26</v>
      </c>
      <c r="T89" s="13" t="s">
        <v>31</v>
      </c>
      <c r="U89" s="13" t="s">
        <v>26</v>
      </c>
      <c r="V89" s="13" t="s">
        <v>31</v>
      </c>
      <c r="W89" s="13" t="s">
        <v>25</v>
      </c>
      <c r="X89" s="13" t="s">
        <v>27</v>
      </c>
      <c r="Y89" s="13" t="s">
        <v>26</v>
      </c>
      <c r="Z89" s="13" t="s">
        <v>27</v>
      </c>
      <c r="AA89" s="13" t="s">
        <v>25</v>
      </c>
    </row>
    <row r="90" spans="1:27" x14ac:dyDescent="0.2">
      <c r="A90" s="37" t="s">
        <v>108</v>
      </c>
      <c r="B90" s="37" t="s">
        <v>62</v>
      </c>
      <c r="C90" s="37" t="s">
        <v>196</v>
      </c>
      <c r="D90" s="37" t="s">
        <v>700</v>
      </c>
      <c r="E90" s="37" t="s">
        <v>699</v>
      </c>
      <c r="F90" s="37" t="s">
        <v>2396</v>
      </c>
      <c r="G90" s="37" t="s">
        <v>696</v>
      </c>
      <c r="H90" s="37" t="s">
        <v>698</v>
      </c>
      <c r="I90" s="37" t="s">
        <v>697</v>
      </c>
      <c r="J90" s="37" t="s">
        <v>701</v>
      </c>
      <c r="K90" s="37" t="s">
        <v>30</v>
      </c>
      <c r="L90" s="37" t="s">
        <v>702</v>
      </c>
      <c r="M90" s="13" t="s">
        <v>31</v>
      </c>
      <c r="N90" s="13" t="s">
        <v>26</v>
      </c>
      <c r="O90" s="13" t="str">
        <f t="shared" si="2"/>
        <v>they are standing in a green triangle</v>
      </c>
      <c r="P90" s="13" t="s">
        <v>31</v>
      </c>
      <c r="Q90" s="13" t="s">
        <v>26</v>
      </c>
      <c r="R90" s="13" t="s">
        <v>31</v>
      </c>
      <c r="S90" s="13" t="s">
        <v>25</v>
      </c>
      <c r="T90" s="13" t="s">
        <v>29</v>
      </c>
      <c r="U90" s="13" t="s">
        <v>25</v>
      </c>
      <c r="V90" s="13" t="s">
        <v>29</v>
      </c>
      <c r="W90" s="13" t="s">
        <v>26</v>
      </c>
      <c r="X90" s="13" t="s">
        <v>24</v>
      </c>
      <c r="Y90" s="13" t="s">
        <v>25</v>
      </c>
      <c r="Z90" s="13" t="s">
        <v>24</v>
      </c>
      <c r="AA90" s="13" t="s">
        <v>26</v>
      </c>
    </row>
    <row r="91" spans="1:27" x14ac:dyDescent="0.2">
      <c r="A91" s="37" t="s">
        <v>108</v>
      </c>
      <c r="B91" s="37" t="s">
        <v>62</v>
      </c>
      <c r="C91" s="37" t="s">
        <v>197</v>
      </c>
      <c r="D91" s="37" t="s">
        <v>701</v>
      </c>
      <c r="E91" s="37" t="s">
        <v>697</v>
      </c>
      <c r="F91" s="37" t="s">
        <v>2396</v>
      </c>
      <c r="G91" s="37" t="s">
        <v>696</v>
      </c>
      <c r="H91" s="37" t="s">
        <v>698</v>
      </c>
      <c r="I91" s="37" t="s">
        <v>699</v>
      </c>
      <c r="J91" s="37" t="s">
        <v>700</v>
      </c>
      <c r="K91" s="37" t="s">
        <v>28</v>
      </c>
      <c r="L91" s="37" t="s">
        <v>702</v>
      </c>
      <c r="M91" s="13" t="s">
        <v>24</v>
      </c>
      <c r="N91" s="13" t="s">
        <v>25</v>
      </c>
      <c r="O91" s="13" t="str">
        <f t="shared" si="2"/>
        <v>they are standing in a red square</v>
      </c>
      <c r="P91" s="13" t="s">
        <v>24</v>
      </c>
      <c r="Q91" s="13" t="s">
        <v>25</v>
      </c>
      <c r="R91" s="13" t="s">
        <v>24</v>
      </c>
      <c r="S91" s="13" t="s">
        <v>26</v>
      </c>
      <c r="T91" s="13" t="s">
        <v>27</v>
      </c>
      <c r="U91" s="13" t="s">
        <v>26</v>
      </c>
      <c r="V91" s="13" t="s">
        <v>27</v>
      </c>
      <c r="W91" s="13" t="s">
        <v>25</v>
      </c>
      <c r="X91" s="13" t="s">
        <v>31</v>
      </c>
      <c r="Y91" s="13" t="s">
        <v>26</v>
      </c>
      <c r="Z91" s="13" t="s">
        <v>31</v>
      </c>
      <c r="AA91" s="13" t="s">
        <v>25</v>
      </c>
    </row>
    <row r="92" spans="1:27" x14ac:dyDescent="0.2">
      <c r="A92" s="37" t="s">
        <v>108</v>
      </c>
      <c r="B92" s="37" t="s">
        <v>62</v>
      </c>
      <c r="C92" s="37" t="s">
        <v>198</v>
      </c>
      <c r="D92" s="37" t="s">
        <v>701</v>
      </c>
      <c r="E92" s="37" t="s">
        <v>697</v>
      </c>
      <c r="F92" s="37" t="s">
        <v>2396</v>
      </c>
      <c r="G92" s="37" t="s">
        <v>696</v>
      </c>
      <c r="H92" s="37" t="s">
        <v>698</v>
      </c>
      <c r="I92" s="37" t="s">
        <v>699</v>
      </c>
      <c r="J92" s="37" t="s">
        <v>700</v>
      </c>
      <c r="K92" s="37" t="s">
        <v>30</v>
      </c>
      <c r="L92" s="37" t="s">
        <v>702</v>
      </c>
      <c r="M92" s="13" t="s">
        <v>27</v>
      </c>
      <c r="N92" s="13" t="s">
        <v>26</v>
      </c>
      <c r="O92" s="13" t="str">
        <f t="shared" si="2"/>
        <v>they are standing in a yellow triangle</v>
      </c>
      <c r="P92" s="13" t="s">
        <v>27</v>
      </c>
      <c r="Q92" s="13" t="s">
        <v>26</v>
      </c>
      <c r="R92" s="13" t="s">
        <v>27</v>
      </c>
      <c r="S92" s="13" t="s">
        <v>25</v>
      </c>
      <c r="T92" s="13" t="s">
        <v>24</v>
      </c>
      <c r="U92" s="13" t="s">
        <v>25</v>
      </c>
      <c r="V92" s="13" t="s">
        <v>24</v>
      </c>
      <c r="W92" s="13" t="s">
        <v>26</v>
      </c>
      <c r="X92" s="13" t="s">
        <v>29</v>
      </c>
      <c r="Y92" s="13" t="s">
        <v>25</v>
      </c>
      <c r="Z92" s="13" t="s">
        <v>29</v>
      </c>
      <c r="AA92" s="13" t="s">
        <v>26</v>
      </c>
    </row>
    <row r="93" spans="1:27" x14ac:dyDescent="0.2">
      <c r="A93" s="37" t="s">
        <v>108</v>
      </c>
      <c r="B93" s="37" t="s">
        <v>62</v>
      </c>
      <c r="C93" s="37" t="s">
        <v>199</v>
      </c>
      <c r="D93" s="37" t="s">
        <v>701</v>
      </c>
      <c r="E93" s="37" t="s">
        <v>697</v>
      </c>
      <c r="F93" s="37" t="s">
        <v>2396</v>
      </c>
      <c r="G93" s="37" t="s">
        <v>696</v>
      </c>
      <c r="H93" s="37" t="s">
        <v>698</v>
      </c>
      <c r="I93" s="37" t="s">
        <v>699</v>
      </c>
      <c r="J93" s="37" t="s">
        <v>700</v>
      </c>
      <c r="K93" s="37" t="s">
        <v>28</v>
      </c>
      <c r="L93" s="37" t="s">
        <v>702</v>
      </c>
      <c r="M93" s="13" t="s">
        <v>31</v>
      </c>
      <c r="N93" s="13" t="s">
        <v>25</v>
      </c>
      <c r="O93" s="13" t="str">
        <f t="shared" si="2"/>
        <v>they are standing in a green square</v>
      </c>
      <c r="P93" s="13" t="s">
        <v>31</v>
      </c>
      <c r="Q93" s="13" t="s">
        <v>25</v>
      </c>
      <c r="R93" s="13" t="s">
        <v>31</v>
      </c>
      <c r="S93" s="13" t="s">
        <v>26</v>
      </c>
      <c r="T93" s="13" t="s">
        <v>29</v>
      </c>
      <c r="U93" s="13" t="s">
        <v>26</v>
      </c>
      <c r="V93" s="13" t="s">
        <v>29</v>
      </c>
      <c r="W93" s="13" t="s">
        <v>25</v>
      </c>
      <c r="X93" s="13" t="s">
        <v>24</v>
      </c>
      <c r="Y93" s="13" t="s">
        <v>26</v>
      </c>
      <c r="Z93" s="13" t="s">
        <v>24</v>
      </c>
      <c r="AA93" s="13" t="s">
        <v>25</v>
      </c>
    </row>
    <row r="94" spans="1:27" x14ac:dyDescent="0.2">
      <c r="A94" s="37" t="s">
        <v>108</v>
      </c>
      <c r="B94" s="37" t="s">
        <v>62</v>
      </c>
      <c r="C94" s="37" t="s">
        <v>200</v>
      </c>
      <c r="D94" s="37" t="s">
        <v>701</v>
      </c>
      <c r="E94" s="37" t="s">
        <v>697</v>
      </c>
      <c r="F94" s="37" t="s">
        <v>2396</v>
      </c>
      <c r="G94" s="37" t="s">
        <v>696</v>
      </c>
      <c r="H94" s="37" t="s">
        <v>698</v>
      </c>
      <c r="I94" s="37" t="s">
        <v>699</v>
      </c>
      <c r="J94" s="37" t="s">
        <v>700</v>
      </c>
      <c r="K94" s="37" t="s">
        <v>30</v>
      </c>
      <c r="L94" s="37" t="s">
        <v>702</v>
      </c>
      <c r="M94" s="13" t="s">
        <v>29</v>
      </c>
      <c r="N94" s="13" t="s">
        <v>26</v>
      </c>
      <c r="O94" s="13" t="str">
        <f t="shared" si="2"/>
        <v>they are standing in a blue triangle</v>
      </c>
      <c r="P94" s="13" t="s">
        <v>29</v>
      </c>
      <c r="Q94" s="13" t="s">
        <v>26</v>
      </c>
      <c r="R94" s="13" t="s">
        <v>29</v>
      </c>
      <c r="S94" s="13" t="s">
        <v>25</v>
      </c>
      <c r="T94" s="13" t="s">
        <v>31</v>
      </c>
      <c r="U94" s="13" t="s">
        <v>25</v>
      </c>
      <c r="V94" s="13" t="s">
        <v>31</v>
      </c>
      <c r="W94" s="13" t="s">
        <v>26</v>
      </c>
      <c r="X94" s="13" t="s">
        <v>27</v>
      </c>
      <c r="Y94" s="13" t="s">
        <v>25</v>
      </c>
      <c r="Z94" s="13" t="s">
        <v>27</v>
      </c>
      <c r="AA94" s="13" t="s">
        <v>26</v>
      </c>
    </row>
    <row r="95" spans="1:27" x14ac:dyDescent="0.2">
      <c r="A95" s="37" t="s">
        <v>108</v>
      </c>
      <c r="B95" s="37" t="s">
        <v>62</v>
      </c>
      <c r="C95" s="37" t="s">
        <v>201</v>
      </c>
      <c r="D95" s="37" t="s">
        <v>701</v>
      </c>
      <c r="E95" s="37" t="s">
        <v>699</v>
      </c>
      <c r="F95" s="37" t="s">
        <v>2396</v>
      </c>
      <c r="G95" s="37" t="s">
        <v>696</v>
      </c>
      <c r="H95" s="37" t="s">
        <v>698</v>
      </c>
      <c r="I95" s="37" t="s">
        <v>697</v>
      </c>
      <c r="J95" s="37" t="s">
        <v>700</v>
      </c>
      <c r="K95" s="37" t="s">
        <v>28</v>
      </c>
      <c r="L95" s="37" t="s">
        <v>702</v>
      </c>
      <c r="M95" s="13" t="s">
        <v>27</v>
      </c>
      <c r="N95" s="13" t="s">
        <v>25</v>
      </c>
      <c r="O95" s="13" t="str">
        <f t="shared" si="2"/>
        <v>they are standing in a yellow square</v>
      </c>
      <c r="P95" s="13" t="s">
        <v>27</v>
      </c>
      <c r="Q95" s="13" t="s">
        <v>25</v>
      </c>
      <c r="R95" s="13" t="s">
        <v>27</v>
      </c>
      <c r="S95" s="13" t="s">
        <v>26</v>
      </c>
      <c r="T95" s="13" t="s">
        <v>24</v>
      </c>
      <c r="U95" s="13" t="s">
        <v>26</v>
      </c>
      <c r="V95" s="13" t="s">
        <v>24</v>
      </c>
      <c r="W95" s="13" t="s">
        <v>25</v>
      </c>
      <c r="X95" s="13" t="s">
        <v>29</v>
      </c>
      <c r="Y95" s="13" t="s">
        <v>26</v>
      </c>
      <c r="Z95" s="13" t="s">
        <v>29</v>
      </c>
      <c r="AA95" s="13" t="s">
        <v>25</v>
      </c>
    </row>
    <row r="96" spans="1:27" x14ac:dyDescent="0.2">
      <c r="A96" s="37" t="s">
        <v>108</v>
      </c>
      <c r="B96" s="37" t="s">
        <v>62</v>
      </c>
      <c r="C96" s="37" t="s">
        <v>202</v>
      </c>
      <c r="D96" s="37" t="s">
        <v>701</v>
      </c>
      <c r="E96" s="37" t="s">
        <v>699</v>
      </c>
      <c r="F96" s="37" t="s">
        <v>2396</v>
      </c>
      <c r="G96" s="37" t="s">
        <v>696</v>
      </c>
      <c r="H96" s="37" t="s">
        <v>698</v>
      </c>
      <c r="I96" s="37" t="s">
        <v>697</v>
      </c>
      <c r="J96" s="37" t="s">
        <v>700</v>
      </c>
      <c r="K96" s="37" t="s">
        <v>30</v>
      </c>
      <c r="L96" s="37" t="s">
        <v>702</v>
      </c>
      <c r="M96" s="13" t="s">
        <v>24</v>
      </c>
      <c r="N96" s="13" t="s">
        <v>26</v>
      </c>
      <c r="O96" s="13" t="str">
        <f t="shared" si="2"/>
        <v>they are standing in a red triangle</v>
      </c>
      <c r="P96" s="13" t="s">
        <v>24</v>
      </c>
      <c r="Q96" s="13" t="s">
        <v>26</v>
      </c>
      <c r="R96" s="13" t="s">
        <v>24</v>
      </c>
      <c r="S96" s="13" t="s">
        <v>25</v>
      </c>
      <c r="T96" s="13" t="s">
        <v>27</v>
      </c>
      <c r="U96" s="13" t="s">
        <v>25</v>
      </c>
      <c r="V96" s="13" t="s">
        <v>27</v>
      </c>
      <c r="W96" s="13" t="s">
        <v>26</v>
      </c>
      <c r="X96" s="13" t="s">
        <v>31</v>
      </c>
      <c r="Y96" s="13" t="s">
        <v>25</v>
      </c>
      <c r="Z96" s="13" t="s">
        <v>31</v>
      </c>
      <c r="AA96" s="13" t="s">
        <v>26</v>
      </c>
    </row>
    <row r="97" spans="1:27" x14ac:dyDescent="0.2">
      <c r="A97" s="37" t="s">
        <v>108</v>
      </c>
      <c r="B97" s="37" t="s">
        <v>62</v>
      </c>
      <c r="C97" s="37" t="s">
        <v>203</v>
      </c>
      <c r="D97" s="37" t="s">
        <v>701</v>
      </c>
      <c r="E97" s="37" t="s">
        <v>699</v>
      </c>
      <c r="F97" s="37" t="s">
        <v>2396</v>
      </c>
      <c r="G97" s="37" t="s">
        <v>696</v>
      </c>
      <c r="H97" s="37" t="s">
        <v>698</v>
      </c>
      <c r="I97" s="37" t="s">
        <v>697</v>
      </c>
      <c r="J97" s="37" t="s">
        <v>700</v>
      </c>
      <c r="K97" s="37" t="s">
        <v>28</v>
      </c>
      <c r="L97" s="37" t="s">
        <v>702</v>
      </c>
      <c r="M97" s="13" t="s">
        <v>29</v>
      </c>
      <c r="N97" s="13" t="s">
        <v>25</v>
      </c>
      <c r="O97" s="13" t="str">
        <f t="shared" si="2"/>
        <v>they are standing in a blue square</v>
      </c>
      <c r="P97" s="13" t="s">
        <v>29</v>
      </c>
      <c r="Q97" s="13" t="s">
        <v>25</v>
      </c>
      <c r="R97" s="13" t="s">
        <v>29</v>
      </c>
      <c r="S97" s="13" t="s">
        <v>26</v>
      </c>
      <c r="T97" s="13" t="s">
        <v>31</v>
      </c>
      <c r="U97" s="13" t="s">
        <v>26</v>
      </c>
      <c r="V97" s="13" t="s">
        <v>31</v>
      </c>
      <c r="W97" s="13" t="s">
        <v>25</v>
      </c>
      <c r="X97" s="13" t="s">
        <v>27</v>
      </c>
      <c r="Y97" s="13" t="s">
        <v>26</v>
      </c>
      <c r="Z97" s="13" t="s">
        <v>27</v>
      </c>
      <c r="AA97" s="13" t="s">
        <v>25</v>
      </c>
    </row>
    <row r="98" spans="1:27" x14ac:dyDescent="0.2">
      <c r="A98" s="37" t="s">
        <v>108</v>
      </c>
      <c r="B98" s="37" t="s">
        <v>62</v>
      </c>
      <c r="C98" s="37" t="s">
        <v>204</v>
      </c>
      <c r="D98" s="37" t="s">
        <v>701</v>
      </c>
      <c r="E98" s="37" t="s">
        <v>699</v>
      </c>
      <c r="F98" s="37" t="s">
        <v>2396</v>
      </c>
      <c r="G98" s="37" t="s">
        <v>696</v>
      </c>
      <c r="H98" s="37" t="s">
        <v>698</v>
      </c>
      <c r="I98" s="37" t="s">
        <v>697</v>
      </c>
      <c r="J98" s="37" t="s">
        <v>700</v>
      </c>
      <c r="K98" s="37" t="s">
        <v>30</v>
      </c>
      <c r="L98" s="37" t="s">
        <v>702</v>
      </c>
      <c r="M98" s="13" t="s">
        <v>31</v>
      </c>
      <c r="N98" s="13" t="s">
        <v>26</v>
      </c>
      <c r="O98" s="13" t="str">
        <f t="shared" si="2"/>
        <v>they are standing in a green triangle</v>
      </c>
      <c r="P98" s="13" t="s">
        <v>31</v>
      </c>
      <c r="Q98" s="13" t="s">
        <v>26</v>
      </c>
      <c r="R98" s="13" t="s">
        <v>31</v>
      </c>
      <c r="S98" s="13" t="s">
        <v>25</v>
      </c>
      <c r="T98" s="13" t="s">
        <v>29</v>
      </c>
      <c r="U98" s="13" t="s">
        <v>25</v>
      </c>
      <c r="V98" s="13" t="s">
        <v>29</v>
      </c>
      <c r="W98" s="13" t="s">
        <v>26</v>
      </c>
      <c r="X98" s="13" t="s">
        <v>24</v>
      </c>
      <c r="Y98" s="13" t="s">
        <v>25</v>
      </c>
      <c r="Z98" s="13" t="s">
        <v>24</v>
      </c>
      <c r="AA98" s="13" t="s">
        <v>26</v>
      </c>
    </row>
    <row r="99" spans="1:27" x14ac:dyDescent="0.2">
      <c r="A99" s="37" t="s">
        <v>32</v>
      </c>
      <c r="B99" s="37" t="s">
        <v>704</v>
      </c>
      <c r="C99" s="37" t="s">
        <v>33</v>
      </c>
      <c r="D99" s="37" t="s">
        <v>696</v>
      </c>
      <c r="E99" s="37" t="s">
        <v>700</v>
      </c>
      <c r="F99" s="37" t="s">
        <v>2395</v>
      </c>
      <c r="G99" s="37" t="s">
        <v>698</v>
      </c>
      <c r="H99" s="37" t="s">
        <v>697</v>
      </c>
      <c r="I99" s="37" t="s">
        <v>699</v>
      </c>
      <c r="J99" s="37" t="s">
        <v>701</v>
      </c>
      <c r="K99" s="37" t="s">
        <v>28</v>
      </c>
      <c r="L99" s="37" t="s">
        <v>22</v>
      </c>
      <c r="M99" s="13" t="s">
        <v>27</v>
      </c>
      <c r="N99" s="13" t="s">
        <v>26</v>
      </c>
      <c r="O99" s="13" t="s">
        <v>2229</v>
      </c>
      <c r="P99" s="13" t="s">
        <v>29</v>
      </c>
      <c r="Q99" s="13" t="s">
        <v>25</v>
      </c>
      <c r="R99" s="13" t="s">
        <v>29</v>
      </c>
      <c r="S99" s="13" t="s">
        <v>26</v>
      </c>
      <c r="T99" s="13" t="s">
        <v>24</v>
      </c>
      <c r="U99" s="13" t="s">
        <v>25</v>
      </c>
      <c r="V99" s="13" t="s">
        <v>24</v>
      </c>
      <c r="W99" s="13" t="s">
        <v>26</v>
      </c>
      <c r="X99" s="13" t="s">
        <v>31</v>
      </c>
      <c r="Y99" s="13" t="s">
        <v>25</v>
      </c>
      <c r="Z99" s="13" t="s">
        <v>31</v>
      </c>
      <c r="AA99" s="13" t="s">
        <v>26</v>
      </c>
    </row>
    <row r="100" spans="1:27" x14ac:dyDescent="0.2">
      <c r="A100" s="37" t="s">
        <v>32</v>
      </c>
      <c r="B100" s="37" t="s">
        <v>704</v>
      </c>
      <c r="C100" s="37" t="s">
        <v>34</v>
      </c>
      <c r="D100" s="37" t="s">
        <v>696</v>
      </c>
      <c r="E100" s="37" t="s">
        <v>701</v>
      </c>
      <c r="F100" s="37" t="s">
        <v>2395</v>
      </c>
      <c r="G100" s="37" t="s">
        <v>698</v>
      </c>
      <c r="H100" s="37" t="s">
        <v>697</v>
      </c>
      <c r="I100" s="37" t="s">
        <v>699</v>
      </c>
      <c r="J100" s="37" t="s">
        <v>700</v>
      </c>
      <c r="K100" s="37" t="s">
        <v>30</v>
      </c>
      <c r="L100" s="37" t="s">
        <v>22</v>
      </c>
      <c r="M100" s="13" t="s">
        <v>24</v>
      </c>
      <c r="N100" s="13" t="s">
        <v>25</v>
      </c>
      <c r="O100" s="13" t="s">
        <v>2230</v>
      </c>
      <c r="P100" s="13" t="s">
        <v>31</v>
      </c>
      <c r="Q100" s="13" t="s">
        <v>26</v>
      </c>
      <c r="R100" s="13" t="s">
        <v>31</v>
      </c>
      <c r="S100" s="13" t="s">
        <v>25</v>
      </c>
      <c r="T100" s="13" t="s">
        <v>27</v>
      </c>
      <c r="U100" s="13" t="s">
        <v>26</v>
      </c>
      <c r="V100" s="13" t="s">
        <v>27</v>
      </c>
      <c r="W100" s="13" t="s">
        <v>25</v>
      </c>
      <c r="X100" s="13" t="s">
        <v>29</v>
      </c>
      <c r="Y100" s="13" t="s">
        <v>26</v>
      </c>
      <c r="Z100" s="13" t="s">
        <v>29</v>
      </c>
      <c r="AA100" s="13" t="s">
        <v>25</v>
      </c>
    </row>
    <row r="101" spans="1:27" x14ac:dyDescent="0.2">
      <c r="A101" s="37" t="s">
        <v>32</v>
      </c>
      <c r="B101" s="37" t="s">
        <v>704</v>
      </c>
      <c r="C101" s="37" t="s">
        <v>35</v>
      </c>
      <c r="D101" s="37" t="s">
        <v>698</v>
      </c>
      <c r="E101" s="37" t="s">
        <v>697</v>
      </c>
      <c r="F101" s="37" t="s">
        <v>2394</v>
      </c>
      <c r="G101" s="37" t="s">
        <v>696</v>
      </c>
      <c r="H101" s="37" t="s">
        <v>699</v>
      </c>
      <c r="I101" s="37" t="s">
        <v>700</v>
      </c>
      <c r="J101" s="37" t="s">
        <v>701</v>
      </c>
      <c r="K101" s="37" t="s">
        <v>28</v>
      </c>
      <c r="L101" s="37" t="s">
        <v>22</v>
      </c>
      <c r="M101" s="13" t="s">
        <v>29</v>
      </c>
      <c r="N101" s="13" t="s">
        <v>26</v>
      </c>
      <c r="O101" s="13" t="s">
        <v>2231</v>
      </c>
      <c r="P101" s="13" t="s">
        <v>31</v>
      </c>
      <c r="Q101" s="13" t="s">
        <v>25</v>
      </c>
      <c r="R101" s="13" t="s">
        <v>31</v>
      </c>
      <c r="S101" s="13" t="s">
        <v>26</v>
      </c>
      <c r="T101" s="13" t="s">
        <v>24</v>
      </c>
      <c r="U101" s="13" t="s">
        <v>25</v>
      </c>
      <c r="V101" s="13" t="s">
        <v>24</v>
      </c>
      <c r="W101" s="13" t="s">
        <v>26</v>
      </c>
      <c r="X101" s="13" t="s">
        <v>27</v>
      </c>
      <c r="Y101" s="13" t="s">
        <v>25</v>
      </c>
      <c r="Z101" s="13" t="s">
        <v>27</v>
      </c>
      <c r="AA101" s="13" t="s">
        <v>26</v>
      </c>
    </row>
    <row r="102" spans="1:27" x14ac:dyDescent="0.2">
      <c r="A102" s="37" t="s">
        <v>32</v>
      </c>
      <c r="B102" s="37" t="s">
        <v>704</v>
      </c>
      <c r="C102" s="37" t="s">
        <v>36</v>
      </c>
      <c r="D102" s="37" t="s">
        <v>698</v>
      </c>
      <c r="E102" s="37" t="s">
        <v>701</v>
      </c>
      <c r="F102" s="37" t="s">
        <v>2395</v>
      </c>
      <c r="G102" s="37" t="s">
        <v>696</v>
      </c>
      <c r="H102" s="37" t="s">
        <v>697</v>
      </c>
      <c r="I102" s="37" t="s">
        <v>699</v>
      </c>
      <c r="J102" s="37" t="s">
        <v>700</v>
      </c>
      <c r="K102" s="37" t="s">
        <v>30</v>
      </c>
      <c r="L102" s="37" t="s">
        <v>22</v>
      </c>
      <c r="M102" s="13" t="s">
        <v>31</v>
      </c>
      <c r="N102" s="13" t="s">
        <v>25</v>
      </c>
      <c r="O102" s="13" t="s">
        <v>2232</v>
      </c>
      <c r="P102" s="13" t="s">
        <v>29</v>
      </c>
      <c r="Q102" s="13" t="s">
        <v>26</v>
      </c>
      <c r="R102" s="13" t="s">
        <v>29</v>
      </c>
      <c r="S102" s="13" t="s">
        <v>25</v>
      </c>
      <c r="T102" s="13" t="s">
        <v>24</v>
      </c>
      <c r="U102" s="13" t="s">
        <v>26</v>
      </c>
      <c r="V102" s="13" t="s">
        <v>24</v>
      </c>
      <c r="W102" s="13" t="s">
        <v>25</v>
      </c>
      <c r="X102" s="13" t="s">
        <v>27</v>
      </c>
      <c r="Y102" s="13" t="s">
        <v>26</v>
      </c>
      <c r="Z102" s="13" t="s">
        <v>27</v>
      </c>
      <c r="AA102" s="13" t="s">
        <v>25</v>
      </c>
    </row>
    <row r="103" spans="1:27" x14ac:dyDescent="0.2">
      <c r="A103" s="37" t="s">
        <v>32</v>
      </c>
      <c r="B103" s="37" t="s">
        <v>704</v>
      </c>
      <c r="C103" s="37" t="s">
        <v>37</v>
      </c>
      <c r="D103" s="37" t="s">
        <v>697</v>
      </c>
      <c r="E103" s="37" t="s">
        <v>700</v>
      </c>
      <c r="F103" s="37" t="s">
        <v>2395</v>
      </c>
      <c r="G103" s="37" t="s">
        <v>696</v>
      </c>
      <c r="H103" s="37" t="s">
        <v>698</v>
      </c>
      <c r="I103" s="37" t="s">
        <v>699</v>
      </c>
      <c r="J103" s="37" t="s">
        <v>701</v>
      </c>
      <c r="K103" s="37" t="s">
        <v>28</v>
      </c>
      <c r="L103" s="37" t="s">
        <v>23</v>
      </c>
      <c r="M103" s="13" t="s">
        <v>29</v>
      </c>
      <c r="N103" s="13" t="s">
        <v>26</v>
      </c>
      <c r="O103" s="13" t="s">
        <v>2233</v>
      </c>
      <c r="P103" s="13" t="s">
        <v>24</v>
      </c>
      <c r="Q103" s="13" t="s">
        <v>25</v>
      </c>
      <c r="R103" s="13" t="s">
        <v>24</v>
      </c>
      <c r="S103" s="13" t="s">
        <v>26</v>
      </c>
      <c r="T103" s="13" t="s">
        <v>27</v>
      </c>
      <c r="U103" s="13" t="s">
        <v>25</v>
      </c>
      <c r="V103" s="13" t="s">
        <v>27</v>
      </c>
      <c r="W103" s="13" t="s">
        <v>26</v>
      </c>
      <c r="X103" s="13" t="s">
        <v>31</v>
      </c>
      <c r="Y103" s="13" t="s">
        <v>25</v>
      </c>
      <c r="Z103" s="13" t="s">
        <v>31</v>
      </c>
      <c r="AA103" s="13" t="s">
        <v>26</v>
      </c>
    </row>
    <row r="104" spans="1:27" x14ac:dyDescent="0.2">
      <c r="A104" s="37" t="s">
        <v>32</v>
      </c>
      <c r="B104" s="37" t="s">
        <v>704</v>
      </c>
      <c r="C104" s="37" t="s">
        <v>38</v>
      </c>
      <c r="D104" s="37" t="s">
        <v>697</v>
      </c>
      <c r="E104" s="37" t="s">
        <v>701</v>
      </c>
      <c r="F104" s="37" t="s">
        <v>2395</v>
      </c>
      <c r="G104" s="37" t="s">
        <v>696</v>
      </c>
      <c r="H104" s="37" t="s">
        <v>698</v>
      </c>
      <c r="I104" s="37" t="s">
        <v>699</v>
      </c>
      <c r="J104" s="37" t="s">
        <v>700</v>
      </c>
      <c r="K104" s="37" t="s">
        <v>30</v>
      </c>
      <c r="L104" s="37" t="s">
        <v>23</v>
      </c>
      <c r="M104" s="13" t="s">
        <v>31</v>
      </c>
      <c r="N104" s="13" t="s">
        <v>25</v>
      </c>
      <c r="O104" s="13" t="s">
        <v>2234</v>
      </c>
      <c r="P104" s="13" t="s">
        <v>27</v>
      </c>
      <c r="Q104" s="13" t="s">
        <v>26</v>
      </c>
      <c r="R104" s="13" t="s">
        <v>27</v>
      </c>
      <c r="S104" s="13" t="s">
        <v>25</v>
      </c>
      <c r="T104" s="13" t="s">
        <v>24</v>
      </c>
      <c r="U104" s="13" t="s">
        <v>26</v>
      </c>
      <c r="V104" s="13" t="s">
        <v>24</v>
      </c>
      <c r="W104" s="13" t="s">
        <v>25</v>
      </c>
      <c r="X104" s="13" t="s">
        <v>29</v>
      </c>
      <c r="Y104" s="13" t="s">
        <v>26</v>
      </c>
      <c r="Z104" s="13" t="s">
        <v>29</v>
      </c>
      <c r="AA104" s="13" t="s">
        <v>25</v>
      </c>
    </row>
    <row r="105" spans="1:27" x14ac:dyDescent="0.2">
      <c r="A105" s="37" t="s">
        <v>32</v>
      </c>
      <c r="B105" s="37" t="s">
        <v>704</v>
      </c>
      <c r="C105" s="37" t="s">
        <v>39</v>
      </c>
      <c r="D105" s="37" t="s">
        <v>699</v>
      </c>
      <c r="E105" s="37" t="s">
        <v>701</v>
      </c>
      <c r="F105" s="37" t="s">
        <v>2395</v>
      </c>
      <c r="G105" s="37" t="s">
        <v>696</v>
      </c>
      <c r="H105" s="37" t="s">
        <v>698</v>
      </c>
      <c r="I105" s="37" t="s">
        <v>697</v>
      </c>
      <c r="J105" s="37" t="s">
        <v>700</v>
      </c>
      <c r="K105" s="37" t="s">
        <v>28</v>
      </c>
      <c r="L105" s="37" t="s">
        <v>23</v>
      </c>
      <c r="M105" s="13" t="s">
        <v>24</v>
      </c>
      <c r="N105" s="13" t="s">
        <v>26</v>
      </c>
      <c r="O105" s="13" t="s">
        <v>2235</v>
      </c>
      <c r="P105" s="13" t="s">
        <v>27</v>
      </c>
      <c r="Q105" s="13" t="s">
        <v>25</v>
      </c>
      <c r="R105" s="13" t="s">
        <v>27</v>
      </c>
      <c r="S105" s="13" t="s">
        <v>26</v>
      </c>
      <c r="T105" s="13" t="s">
        <v>31</v>
      </c>
      <c r="U105" s="13" t="s">
        <v>25</v>
      </c>
      <c r="V105" s="13" t="s">
        <v>31</v>
      </c>
      <c r="W105" s="13" t="s">
        <v>26</v>
      </c>
      <c r="X105" s="13" t="s">
        <v>29</v>
      </c>
      <c r="Y105" s="13" t="s">
        <v>25</v>
      </c>
      <c r="Z105" s="13" t="s">
        <v>29</v>
      </c>
      <c r="AA105" s="13" t="s">
        <v>26</v>
      </c>
    </row>
    <row r="106" spans="1:27" x14ac:dyDescent="0.2">
      <c r="A106" s="37" t="s">
        <v>32</v>
      </c>
      <c r="B106" s="37" t="s">
        <v>704</v>
      </c>
      <c r="C106" s="37" t="s">
        <v>40</v>
      </c>
      <c r="D106" s="37" t="s">
        <v>699</v>
      </c>
      <c r="E106" s="37" t="s">
        <v>700</v>
      </c>
      <c r="F106" s="37" t="s">
        <v>2395</v>
      </c>
      <c r="G106" s="37" t="s">
        <v>696</v>
      </c>
      <c r="H106" s="37" t="s">
        <v>698</v>
      </c>
      <c r="I106" s="37" t="s">
        <v>697</v>
      </c>
      <c r="J106" s="37" t="s">
        <v>701</v>
      </c>
      <c r="K106" s="37" t="s">
        <v>30</v>
      </c>
      <c r="L106" s="37" t="s">
        <v>23</v>
      </c>
      <c r="M106" s="13" t="s">
        <v>27</v>
      </c>
      <c r="N106" s="13" t="s">
        <v>25</v>
      </c>
      <c r="O106" s="13" t="s">
        <v>2236</v>
      </c>
      <c r="P106" s="13" t="s">
        <v>24</v>
      </c>
      <c r="Q106" s="13" t="s">
        <v>26</v>
      </c>
      <c r="R106" s="13" t="s">
        <v>24</v>
      </c>
      <c r="S106" s="13" t="s">
        <v>25</v>
      </c>
      <c r="T106" s="13" t="s">
        <v>31</v>
      </c>
      <c r="U106" s="13" t="s">
        <v>26</v>
      </c>
      <c r="V106" s="13" t="s">
        <v>31</v>
      </c>
      <c r="W106" s="13" t="s">
        <v>25</v>
      </c>
      <c r="X106" s="13" t="s">
        <v>29</v>
      </c>
      <c r="Y106" s="13" t="s">
        <v>26</v>
      </c>
      <c r="Z106" s="13" t="s">
        <v>29</v>
      </c>
      <c r="AA106" s="13" t="s">
        <v>25</v>
      </c>
    </row>
    <row r="107" spans="1:27" x14ac:dyDescent="0.2">
      <c r="A107" s="37" t="s">
        <v>32</v>
      </c>
      <c r="B107" s="37" t="s">
        <v>704</v>
      </c>
      <c r="C107" s="37" t="s">
        <v>41</v>
      </c>
      <c r="D107" s="37" t="s">
        <v>700</v>
      </c>
      <c r="E107" s="37" t="s">
        <v>699</v>
      </c>
      <c r="F107" s="37" t="s">
        <v>2396</v>
      </c>
      <c r="G107" s="37" t="s">
        <v>696</v>
      </c>
      <c r="H107" s="37" t="s">
        <v>698</v>
      </c>
      <c r="I107" s="37" t="s">
        <v>697</v>
      </c>
      <c r="J107" s="37" t="s">
        <v>701</v>
      </c>
      <c r="K107" s="37" t="s">
        <v>28</v>
      </c>
      <c r="L107" s="37" t="s">
        <v>702</v>
      </c>
      <c r="M107" s="13" t="s">
        <v>27</v>
      </c>
      <c r="N107" s="13" t="s">
        <v>26</v>
      </c>
      <c r="O107" s="13" t="s">
        <v>2237</v>
      </c>
      <c r="P107" s="13" t="s">
        <v>29</v>
      </c>
      <c r="Q107" s="13" t="s">
        <v>25</v>
      </c>
      <c r="R107" s="13" t="s">
        <v>29</v>
      </c>
      <c r="S107" s="13" t="s">
        <v>26</v>
      </c>
      <c r="T107" s="13" t="s">
        <v>24</v>
      </c>
      <c r="U107" s="13" t="s">
        <v>25</v>
      </c>
      <c r="V107" s="13" t="s">
        <v>24</v>
      </c>
      <c r="W107" s="13" t="s">
        <v>26</v>
      </c>
      <c r="X107" s="13" t="s">
        <v>31</v>
      </c>
      <c r="Y107" s="13" t="s">
        <v>25</v>
      </c>
      <c r="Z107" s="13" t="s">
        <v>31</v>
      </c>
      <c r="AA107" s="13" t="s">
        <v>26</v>
      </c>
    </row>
    <row r="108" spans="1:27" x14ac:dyDescent="0.2">
      <c r="A108" s="37" t="s">
        <v>32</v>
      </c>
      <c r="B108" s="37" t="s">
        <v>704</v>
      </c>
      <c r="C108" s="37" t="s">
        <v>42</v>
      </c>
      <c r="D108" s="37" t="s">
        <v>701</v>
      </c>
      <c r="E108" s="37" t="s">
        <v>698</v>
      </c>
      <c r="F108" s="37" t="s">
        <v>2396</v>
      </c>
      <c r="G108" s="37" t="s">
        <v>696</v>
      </c>
      <c r="H108" s="37" t="s">
        <v>697</v>
      </c>
      <c r="I108" s="37" t="s">
        <v>699</v>
      </c>
      <c r="J108" s="37" t="s">
        <v>700</v>
      </c>
      <c r="K108" s="37" t="s">
        <v>30</v>
      </c>
      <c r="L108" s="37" t="s">
        <v>702</v>
      </c>
      <c r="M108" s="13" t="s">
        <v>31</v>
      </c>
      <c r="N108" s="13" t="s">
        <v>25</v>
      </c>
      <c r="O108" s="13" t="s">
        <v>2238</v>
      </c>
      <c r="P108" s="13" t="s">
        <v>24</v>
      </c>
      <c r="Q108" s="13" t="s">
        <v>26</v>
      </c>
      <c r="R108" s="13" t="s">
        <v>24</v>
      </c>
      <c r="S108" s="13" t="s">
        <v>25</v>
      </c>
      <c r="T108" s="13" t="s">
        <v>27</v>
      </c>
      <c r="U108" s="13" t="s">
        <v>26</v>
      </c>
      <c r="V108" s="13" t="s">
        <v>27</v>
      </c>
      <c r="W108" s="13" t="s">
        <v>25</v>
      </c>
      <c r="X108" s="13" t="s">
        <v>29</v>
      </c>
      <c r="Y108" s="13" t="s">
        <v>26</v>
      </c>
      <c r="Z108" s="13" t="s">
        <v>29</v>
      </c>
      <c r="AA108" s="13" t="s">
        <v>25</v>
      </c>
    </row>
    <row r="109" spans="1:27" x14ac:dyDescent="0.2">
      <c r="A109" s="37" t="s">
        <v>43</v>
      </c>
      <c r="B109" s="37" t="s">
        <v>704</v>
      </c>
      <c r="C109" s="37" t="s">
        <v>44</v>
      </c>
      <c r="D109" s="37" t="s">
        <v>696</v>
      </c>
      <c r="E109" s="37" t="s">
        <v>697</v>
      </c>
      <c r="F109" s="37" t="s">
        <v>2394</v>
      </c>
      <c r="G109" s="37" t="s">
        <v>698</v>
      </c>
      <c r="H109" s="37" t="s">
        <v>699</v>
      </c>
      <c r="I109" s="37" t="s">
        <v>700</v>
      </c>
      <c r="J109" s="37" t="s">
        <v>701</v>
      </c>
      <c r="K109" s="37" t="s">
        <v>28</v>
      </c>
      <c r="L109" s="37" t="s">
        <v>702</v>
      </c>
      <c r="M109" s="13" t="s">
        <v>24</v>
      </c>
      <c r="N109" s="13" t="s">
        <v>25</v>
      </c>
      <c r="O109" s="13" t="s">
        <v>2239</v>
      </c>
      <c r="P109" s="13" t="s">
        <v>24</v>
      </c>
      <c r="Q109" s="13" t="s">
        <v>25</v>
      </c>
      <c r="R109" s="13" t="s">
        <v>24</v>
      </c>
      <c r="S109" s="13" t="s">
        <v>26</v>
      </c>
      <c r="T109" s="13" t="s">
        <v>27</v>
      </c>
      <c r="U109" s="13" t="s">
        <v>26</v>
      </c>
      <c r="V109" s="13" t="s">
        <v>27</v>
      </c>
      <c r="W109" s="13" t="s">
        <v>25</v>
      </c>
      <c r="X109" s="13" t="s">
        <v>31</v>
      </c>
      <c r="Y109" s="13" t="s">
        <v>26</v>
      </c>
      <c r="Z109" s="13" t="s">
        <v>31</v>
      </c>
      <c r="AA109" s="13" t="s">
        <v>25</v>
      </c>
    </row>
    <row r="110" spans="1:27" x14ac:dyDescent="0.2">
      <c r="A110" s="37" t="s">
        <v>43</v>
      </c>
      <c r="B110" s="37" t="s">
        <v>704</v>
      </c>
      <c r="C110" s="37" t="s">
        <v>45</v>
      </c>
      <c r="D110" s="37" t="s">
        <v>698</v>
      </c>
      <c r="E110" s="37" t="s">
        <v>699</v>
      </c>
      <c r="F110" s="37" t="s">
        <v>2394</v>
      </c>
      <c r="G110" s="37" t="s">
        <v>696</v>
      </c>
      <c r="H110" s="37" t="s">
        <v>697</v>
      </c>
      <c r="I110" s="37" t="s">
        <v>700</v>
      </c>
      <c r="J110" s="37" t="s">
        <v>701</v>
      </c>
      <c r="K110" s="37" t="s">
        <v>30</v>
      </c>
      <c r="L110" s="37" t="s">
        <v>702</v>
      </c>
      <c r="M110" s="13" t="s">
        <v>27</v>
      </c>
      <c r="N110" s="13" t="s">
        <v>26</v>
      </c>
      <c r="O110" s="13" t="s">
        <v>2240</v>
      </c>
      <c r="P110" s="13" t="s">
        <v>27</v>
      </c>
      <c r="Q110" s="13" t="s">
        <v>26</v>
      </c>
      <c r="R110" s="13" t="s">
        <v>27</v>
      </c>
      <c r="S110" s="13" t="s">
        <v>25</v>
      </c>
      <c r="T110" s="13" t="s">
        <v>31</v>
      </c>
      <c r="U110" s="13" t="s">
        <v>25</v>
      </c>
      <c r="V110" s="13" t="s">
        <v>31</v>
      </c>
      <c r="W110" s="13" t="s">
        <v>26</v>
      </c>
      <c r="X110" s="13" t="s">
        <v>29</v>
      </c>
      <c r="Y110" s="13" t="s">
        <v>25</v>
      </c>
      <c r="Z110" s="13" t="s">
        <v>29</v>
      </c>
      <c r="AA110" s="13" t="s">
        <v>26</v>
      </c>
    </row>
    <row r="111" spans="1:27" x14ac:dyDescent="0.2">
      <c r="A111" s="37" t="s">
        <v>43</v>
      </c>
      <c r="B111" s="37" t="s">
        <v>704</v>
      </c>
      <c r="C111" s="37" t="s">
        <v>46</v>
      </c>
      <c r="D111" s="37" t="s">
        <v>697</v>
      </c>
      <c r="E111" s="37" t="s">
        <v>696</v>
      </c>
      <c r="F111" s="37" t="s">
        <v>2394</v>
      </c>
      <c r="G111" s="37" t="s">
        <v>698</v>
      </c>
      <c r="H111" s="37" t="s">
        <v>699</v>
      </c>
      <c r="I111" s="37" t="s">
        <v>700</v>
      </c>
      <c r="J111" s="37" t="s">
        <v>701</v>
      </c>
      <c r="K111" s="37" t="s">
        <v>28</v>
      </c>
      <c r="L111" s="37" t="s">
        <v>702</v>
      </c>
      <c r="M111" s="13" t="s">
        <v>31</v>
      </c>
      <c r="N111" s="13" t="s">
        <v>25</v>
      </c>
      <c r="O111" s="13" t="s">
        <v>2241</v>
      </c>
      <c r="P111" s="13" t="s">
        <v>31</v>
      </c>
      <c r="Q111" s="13" t="s">
        <v>25</v>
      </c>
      <c r="R111" s="13" t="s">
        <v>31</v>
      </c>
      <c r="S111" s="13" t="s">
        <v>26</v>
      </c>
      <c r="T111" s="13" t="s">
        <v>29</v>
      </c>
      <c r="U111" s="13" t="s">
        <v>26</v>
      </c>
      <c r="V111" s="13" t="s">
        <v>29</v>
      </c>
      <c r="W111" s="13" t="s">
        <v>25</v>
      </c>
      <c r="X111" s="13" t="s">
        <v>24</v>
      </c>
      <c r="Y111" s="13" t="s">
        <v>26</v>
      </c>
      <c r="Z111" s="13" t="s">
        <v>24</v>
      </c>
      <c r="AA111" s="13" t="s">
        <v>25</v>
      </c>
    </row>
    <row r="112" spans="1:27" x14ac:dyDescent="0.2">
      <c r="A112" s="37" t="s">
        <v>43</v>
      </c>
      <c r="B112" s="37" t="s">
        <v>704</v>
      </c>
      <c r="C112" s="37" t="s">
        <v>47</v>
      </c>
      <c r="D112" s="37" t="s">
        <v>699</v>
      </c>
      <c r="E112" s="37" t="s">
        <v>698</v>
      </c>
      <c r="F112" s="37" t="s">
        <v>2394</v>
      </c>
      <c r="G112" s="37" t="s">
        <v>696</v>
      </c>
      <c r="H112" s="37" t="s">
        <v>697</v>
      </c>
      <c r="I112" s="37" t="s">
        <v>700</v>
      </c>
      <c r="J112" s="37" t="s">
        <v>701</v>
      </c>
      <c r="K112" s="37" t="s">
        <v>30</v>
      </c>
      <c r="L112" s="37" t="s">
        <v>702</v>
      </c>
      <c r="M112" s="13" t="s">
        <v>29</v>
      </c>
      <c r="N112" s="13" t="s">
        <v>26</v>
      </c>
      <c r="O112" s="13" t="s">
        <v>2242</v>
      </c>
      <c r="P112" s="13" t="s">
        <v>29</v>
      </c>
      <c r="Q112" s="13" t="s">
        <v>26</v>
      </c>
      <c r="R112" s="13" t="s">
        <v>29</v>
      </c>
      <c r="S112" s="13" t="s">
        <v>25</v>
      </c>
      <c r="T112" s="13" t="s">
        <v>24</v>
      </c>
      <c r="U112" s="13" t="s">
        <v>25</v>
      </c>
      <c r="V112" s="13" t="s">
        <v>24</v>
      </c>
      <c r="W112" s="13" t="s">
        <v>26</v>
      </c>
      <c r="X112" s="13" t="s">
        <v>27</v>
      </c>
      <c r="Y112" s="13" t="s">
        <v>25</v>
      </c>
      <c r="Z112" s="13" t="s">
        <v>27</v>
      </c>
      <c r="AA112" s="13" t="s">
        <v>26</v>
      </c>
    </row>
    <row r="113" spans="1:27" x14ac:dyDescent="0.2">
      <c r="A113" s="37" t="s">
        <v>43</v>
      </c>
      <c r="B113" s="37" t="s">
        <v>704</v>
      </c>
      <c r="C113" s="37" t="s">
        <v>48</v>
      </c>
      <c r="D113" s="37" t="s">
        <v>700</v>
      </c>
      <c r="E113" s="37" t="s">
        <v>697</v>
      </c>
      <c r="F113" s="37" t="s">
        <v>2396</v>
      </c>
      <c r="G113" s="37" t="s">
        <v>696</v>
      </c>
      <c r="H113" s="37" t="s">
        <v>698</v>
      </c>
      <c r="I113" s="37" t="s">
        <v>699</v>
      </c>
      <c r="J113" s="37" t="s">
        <v>701</v>
      </c>
      <c r="K113" s="37" t="s">
        <v>28</v>
      </c>
      <c r="L113" s="37" t="s">
        <v>22</v>
      </c>
      <c r="M113" s="13" t="s">
        <v>24</v>
      </c>
      <c r="N113" s="13" t="s">
        <v>25</v>
      </c>
      <c r="O113" s="13" t="s">
        <v>2243</v>
      </c>
      <c r="P113" s="13" t="s">
        <v>24</v>
      </c>
      <c r="Q113" s="13" t="s">
        <v>25</v>
      </c>
      <c r="R113" s="13" t="s">
        <v>24</v>
      </c>
      <c r="S113" s="13" t="s">
        <v>26</v>
      </c>
      <c r="T113" s="13" t="s">
        <v>27</v>
      </c>
      <c r="U113" s="13" t="s">
        <v>26</v>
      </c>
      <c r="V113" s="13" t="s">
        <v>27</v>
      </c>
      <c r="W113" s="13" t="s">
        <v>25</v>
      </c>
      <c r="X113" s="13" t="s">
        <v>29</v>
      </c>
      <c r="Y113" s="13" t="s">
        <v>26</v>
      </c>
      <c r="Z113" s="13" t="s">
        <v>29</v>
      </c>
      <c r="AA113" s="13" t="s">
        <v>25</v>
      </c>
    </row>
    <row r="114" spans="1:27" x14ac:dyDescent="0.2">
      <c r="A114" s="37" t="s">
        <v>43</v>
      </c>
      <c r="B114" s="37" t="s">
        <v>704</v>
      </c>
      <c r="C114" s="37" t="s">
        <v>49</v>
      </c>
      <c r="D114" s="37" t="s">
        <v>700</v>
      </c>
      <c r="E114" s="37" t="s">
        <v>698</v>
      </c>
      <c r="F114" s="37" t="s">
        <v>2396</v>
      </c>
      <c r="G114" s="37" t="s">
        <v>696</v>
      </c>
      <c r="H114" s="37" t="s">
        <v>697</v>
      </c>
      <c r="I114" s="37" t="s">
        <v>699</v>
      </c>
      <c r="J114" s="37" t="s">
        <v>700</v>
      </c>
      <c r="K114" s="37" t="s">
        <v>30</v>
      </c>
      <c r="L114" s="37" t="s">
        <v>23</v>
      </c>
      <c r="M114" s="13" t="s">
        <v>27</v>
      </c>
      <c r="N114" s="13" t="s">
        <v>26</v>
      </c>
      <c r="O114" s="13" t="s">
        <v>2244</v>
      </c>
      <c r="P114" s="13" t="s">
        <v>27</v>
      </c>
      <c r="Q114" s="13" t="s">
        <v>26</v>
      </c>
      <c r="R114" s="13" t="s">
        <v>27</v>
      </c>
      <c r="S114" s="13" t="s">
        <v>25</v>
      </c>
      <c r="T114" s="13" t="s">
        <v>31</v>
      </c>
      <c r="U114" s="13" t="s">
        <v>25</v>
      </c>
      <c r="V114" s="13" t="s">
        <v>31</v>
      </c>
      <c r="W114" s="13" t="s">
        <v>26</v>
      </c>
      <c r="X114" s="13" t="s">
        <v>29</v>
      </c>
      <c r="Y114" s="13" t="s">
        <v>25</v>
      </c>
      <c r="Z114" s="13" t="s">
        <v>29</v>
      </c>
      <c r="AA114" s="13" t="s">
        <v>26</v>
      </c>
    </row>
    <row r="115" spans="1:27" x14ac:dyDescent="0.2">
      <c r="A115" s="37" t="s">
        <v>43</v>
      </c>
      <c r="B115" s="37" t="s">
        <v>704</v>
      </c>
      <c r="C115" s="37" t="s">
        <v>50</v>
      </c>
      <c r="D115" s="37" t="s">
        <v>701</v>
      </c>
      <c r="E115" s="37" t="s">
        <v>699</v>
      </c>
      <c r="F115" s="37" t="s">
        <v>2396</v>
      </c>
      <c r="G115" s="37" t="s">
        <v>696</v>
      </c>
      <c r="H115" s="37" t="s">
        <v>698</v>
      </c>
      <c r="I115" s="37" t="s">
        <v>697</v>
      </c>
      <c r="J115" s="37" t="s">
        <v>700</v>
      </c>
      <c r="K115" s="37" t="s">
        <v>28</v>
      </c>
      <c r="L115" s="37" t="s">
        <v>22</v>
      </c>
      <c r="M115" s="13" t="s">
        <v>31</v>
      </c>
      <c r="N115" s="13" t="s">
        <v>25</v>
      </c>
      <c r="O115" s="13" t="s">
        <v>2245</v>
      </c>
      <c r="P115" s="13" t="s">
        <v>31</v>
      </c>
      <c r="Q115" s="13" t="s">
        <v>25</v>
      </c>
      <c r="R115" s="13" t="s">
        <v>31</v>
      </c>
      <c r="S115" s="13" t="s">
        <v>26</v>
      </c>
      <c r="T115" s="13" t="s">
        <v>29</v>
      </c>
      <c r="U115" s="13" t="s">
        <v>26</v>
      </c>
      <c r="V115" s="13" t="s">
        <v>29</v>
      </c>
      <c r="W115" s="13" t="s">
        <v>25</v>
      </c>
      <c r="X115" s="13" t="s">
        <v>24</v>
      </c>
      <c r="Y115" s="13" t="s">
        <v>26</v>
      </c>
      <c r="Z115" s="13" t="s">
        <v>24</v>
      </c>
      <c r="AA115" s="13" t="s">
        <v>25</v>
      </c>
    </row>
    <row r="116" spans="1:27" x14ac:dyDescent="0.2">
      <c r="A116" s="37" t="s">
        <v>43</v>
      </c>
      <c r="B116" s="37" t="s">
        <v>704</v>
      </c>
      <c r="C116" s="37" t="s">
        <v>51</v>
      </c>
      <c r="D116" s="37" t="s">
        <v>701</v>
      </c>
      <c r="E116" s="37" t="s">
        <v>696</v>
      </c>
      <c r="F116" s="37" t="s">
        <v>2396</v>
      </c>
      <c r="G116" s="37" t="s">
        <v>698</v>
      </c>
      <c r="H116" s="37" t="s">
        <v>697</v>
      </c>
      <c r="I116" s="37" t="s">
        <v>699</v>
      </c>
      <c r="J116" s="37" t="s">
        <v>700</v>
      </c>
      <c r="K116" s="37" t="s">
        <v>30</v>
      </c>
      <c r="L116" s="37" t="s">
        <v>23</v>
      </c>
      <c r="M116" s="13" t="s">
        <v>29</v>
      </c>
      <c r="N116" s="13" t="s">
        <v>26</v>
      </c>
      <c r="O116" s="13" t="s">
        <v>2246</v>
      </c>
      <c r="P116" s="13" t="s">
        <v>29</v>
      </c>
      <c r="Q116" s="13" t="s">
        <v>26</v>
      </c>
      <c r="R116" s="13" t="s">
        <v>29</v>
      </c>
      <c r="S116" s="13" t="s">
        <v>25</v>
      </c>
      <c r="T116" s="13" t="s">
        <v>24</v>
      </c>
      <c r="U116" s="13" t="s">
        <v>25</v>
      </c>
      <c r="V116" s="13" t="s">
        <v>24</v>
      </c>
      <c r="W116" s="13" t="s">
        <v>26</v>
      </c>
      <c r="X116" s="13" t="s">
        <v>27</v>
      </c>
      <c r="Y116" s="13" t="s">
        <v>25</v>
      </c>
      <c r="Z116" s="13" t="s">
        <v>27</v>
      </c>
      <c r="AA116" s="13" t="s">
        <v>26</v>
      </c>
    </row>
    <row r="117" spans="1:27" x14ac:dyDescent="0.2">
      <c r="A117" s="37" t="s">
        <v>720</v>
      </c>
      <c r="B117" s="37" t="s">
        <v>704</v>
      </c>
      <c r="C117" s="37" t="s">
        <v>721</v>
      </c>
      <c r="D117" s="37" t="s">
        <v>696</v>
      </c>
      <c r="E117" s="37" t="s">
        <v>699</v>
      </c>
      <c r="F117" s="37" t="s">
        <v>2394</v>
      </c>
      <c r="G117" s="37" t="s">
        <v>698</v>
      </c>
      <c r="H117" s="37" t="s">
        <v>697</v>
      </c>
      <c r="I117" s="37" t="s">
        <v>700</v>
      </c>
      <c r="J117" s="37" t="s">
        <v>701</v>
      </c>
      <c r="K117" s="37" t="s">
        <v>30</v>
      </c>
      <c r="L117" s="37" t="s">
        <v>2270</v>
      </c>
      <c r="M117" s="13" t="s">
        <v>27</v>
      </c>
      <c r="N117" s="13" t="s">
        <v>26</v>
      </c>
      <c r="O117" s="13" t="str">
        <f>_xlfn.CONCAT("(NAME) is standing in a ", $M117, " ",$N117)</f>
        <v>(NAME) is standing in a yellow triangle</v>
      </c>
      <c r="P117" s="13" t="s">
        <v>27</v>
      </c>
      <c r="Q117" s="13" t="s">
        <v>26</v>
      </c>
      <c r="R117" s="13" t="s">
        <v>27</v>
      </c>
      <c r="S117" s="13" t="s">
        <v>25</v>
      </c>
      <c r="T117" s="13" t="s">
        <v>31</v>
      </c>
      <c r="U117" s="13" t="s">
        <v>25</v>
      </c>
      <c r="V117" s="13" t="s">
        <v>31</v>
      </c>
      <c r="W117" s="13" t="s">
        <v>26</v>
      </c>
      <c r="X117" s="13" t="s">
        <v>29</v>
      </c>
      <c r="Y117" s="13" t="s">
        <v>25</v>
      </c>
      <c r="Z117" s="13" t="s">
        <v>29</v>
      </c>
      <c r="AA117" s="13" t="s">
        <v>26</v>
      </c>
    </row>
    <row r="118" spans="1:27" x14ac:dyDescent="0.2">
      <c r="A118" s="37" t="s">
        <v>720</v>
      </c>
      <c r="B118" s="37" t="s">
        <v>704</v>
      </c>
      <c r="C118" s="37" t="s">
        <v>722</v>
      </c>
      <c r="D118" s="37" t="s">
        <v>698</v>
      </c>
      <c r="E118" s="37" t="s">
        <v>700</v>
      </c>
      <c r="F118" s="37" t="s">
        <v>2395</v>
      </c>
      <c r="G118" s="37" t="s">
        <v>696</v>
      </c>
      <c r="H118" s="37" t="s">
        <v>697</v>
      </c>
      <c r="I118" s="37" t="s">
        <v>699</v>
      </c>
      <c r="J118" s="37" t="s">
        <v>701</v>
      </c>
      <c r="K118" s="37" t="s">
        <v>28</v>
      </c>
      <c r="L118" s="37" t="s">
        <v>2270</v>
      </c>
      <c r="M118" s="13" t="s">
        <v>24</v>
      </c>
      <c r="N118" s="13" t="s">
        <v>25</v>
      </c>
      <c r="O118" s="175" t="str">
        <f t="shared" ref="O118:O122" si="3">_xlfn.CONCAT("(NAME) is standing in a ", $M118, " ",$N118)</f>
        <v>(NAME) is standing in a red square</v>
      </c>
      <c r="P118" s="13" t="s">
        <v>31</v>
      </c>
      <c r="Q118" s="13" t="s">
        <v>25</v>
      </c>
      <c r="R118" s="13" t="s">
        <v>31</v>
      </c>
      <c r="S118" s="13" t="s">
        <v>26</v>
      </c>
      <c r="T118" s="13" t="s">
        <v>29</v>
      </c>
      <c r="U118" s="13" t="s">
        <v>26</v>
      </c>
      <c r="V118" s="13" t="s">
        <v>29</v>
      </c>
      <c r="W118" s="13" t="s">
        <v>25</v>
      </c>
      <c r="X118" s="13" t="s">
        <v>27</v>
      </c>
      <c r="Y118" s="13" t="s">
        <v>26</v>
      </c>
      <c r="Z118" s="13" t="s">
        <v>27</v>
      </c>
      <c r="AA118" s="13" t="s">
        <v>25</v>
      </c>
    </row>
    <row r="119" spans="1:27" x14ac:dyDescent="0.2">
      <c r="A119" s="37" t="s">
        <v>720</v>
      </c>
      <c r="B119" s="37" t="s">
        <v>704</v>
      </c>
      <c r="C119" s="37" t="s">
        <v>723</v>
      </c>
      <c r="D119" s="37" t="s">
        <v>697</v>
      </c>
      <c r="E119" s="37" t="s">
        <v>698</v>
      </c>
      <c r="F119" s="37" t="s">
        <v>2394</v>
      </c>
      <c r="G119" s="37" t="s">
        <v>696</v>
      </c>
      <c r="H119" s="37" t="s">
        <v>699</v>
      </c>
      <c r="I119" s="37" t="s">
        <v>700</v>
      </c>
      <c r="J119" s="37" t="s">
        <v>701</v>
      </c>
      <c r="K119" s="37" t="s">
        <v>30</v>
      </c>
      <c r="L119" s="37" t="s">
        <v>2270</v>
      </c>
      <c r="M119" s="13" t="s">
        <v>29</v>
      </c>
      <c r="N119" s="13" t="s">
        <v>26</v>
      </c>
      <c r="O119" s="13" t="str">
        <f t="shared" si="3"/>
        <v>(NAME) is standing in a blue triangle</v>
      </c>
      <c r="P119" s="13" t="s">
        <v>29</v>
      </c>
      <c r="Q119" s="13" t="s">
        <v>26</v>
      </c>
      <c r="R119" s="13" t="s">
        <v>29</v>
      </c>
      <c r="S119" s="13" t="s">
        <v>25</v>
      </c>
      <c r="T119" s="13" t="s">
        <v>27</v>
      </c>
      <c r="U119" s="13" t="s">
        <v>25</v>
      </c>
      <c r="V119" s="13" t="s">
        <v>27</v>
      </c>
      <c r="W119" s="13" t="s">
        <v>26</v>
      </c>
      <c r="X119" s="13" t="s">
        <v>31</v>
      </c>
      <c r="Y119" s="13" t="s">
        <v>25</v>
      </c>
      <c r="Z119" s="13" t="s">
        <v>31</v>
      </c>
      <c r="AA119" s="13" t="s">
        <v>26</v>
      </c>
    </row>
    <row r="120" spans="1:27" x14ac:dyDescent="0.2">
      <c r="A120" s="37" t="s">
        <v>720</v>
      </c>
      <c r="B120" s="37" t="s">
        <v>704</v>
      </c>
      <c r="C120" s="37" t="s">
        <v>724</v>
      </c>
      <c r="D120" s="37" t="s">
        <v>699</v>
      </c>
      <c r="E120" s="37" t="s">
        <v>696</v>
      </c>
      <c r="F120" s="37" t="s">
        <v>2394</v>
      </c>
      <c r="G120" s="37" t="s">
        <v>698</v>
      </c>
      <c r="H120" s="37" t="s">
        <v>697</v>
      </c>
      <c r="I120" s="37" t="s">
        <v>700</v>
      </c>
      <c r="J120" s="37" t="s">
        <v>701</v>
      </c>
      <c r="K120" s="37" t="s">
        <v>28</v>
      </c>
      <c r="L120" s="37" t="s">
        <v>2270</v>
      </c>
      <c r="M120" s="13" t="s">
        <v>24</v>
      </c>
      <c r="N120" s="13" t="s">
        <v>26</v>
      </c>
      <c r="O120" s="175" t="str">
        <f t="shared" si="3"/>
        <v>(NAME) is standing in a red triangle</v>
      </c>
      <c r="P120" s="13" t="s">
        <v>24</v>
      </c>
      <c r="Q120" s="13" t="s">
        <v>25</v>
      </c>
      <c r="R120" s="13" t="s">
        <v>24</v>
      </c>
      <c r="S120" s="13" t="s">
        <v>26</v>
      </c>
      <c r="T120" s="13" t="s">
        <v>31</v>
      </c>
      <c r="U120" s="13" t="s">
        <v>26</v>
      </c>
      <c r="V120" s="13" t="s">
        <v>31</v>
      </c>
      <c r="W120" s="13" t="s">
        <v>25</v>
      </c>
      <c r="X120" s="13" t="s">
        <v>29</v>
      </c>
      <c r="Y120" s="13" t="s">
        <v>26</v>
      </c>
      <c r="Z120" s="13" t="s">
        <v>29</v>
      </c>
      <c r="AA120" s="13" t="s">
        <v>25</v>
      </c>
    </row>
    <row r="121" spans="1:27" x14ac:dyDescent="0.2">
      <c r="A121" s="37" t="s">
        <v>720</v>
      </c>
      <c r="B121" s="37" t="s">
        <v>704</v>
      </c>
      <c r="C121" s="37" t="s">
        <v>725</v>
      </c>
      <c r="D121" s="37" t="s">
        <v>700</v>
      </c>
      <c r="E121" s="37" t="s">
        <v>696</v>
      </c>
      <c r="F121" s="37" t="s">
        <v>2396</v>
      </c>
      <c r="G121" s="37" t="s">
        <v>698</v>
      </c>
      <c r="H121" s="37" t="s">
        <v>697</v>
      </c>
      <c r="I121" s="37" t="s">
        <v>699</v>
      </c>
      <c r="J121" s="37" t="s">
        <v>701</v>
      </c>
      <c r="K121" s="37" t="s">
        <v>30</v>
      </c>
      <c r="L121" s="37" t="s">
        <v>2270</v>
      </c>
      <c r="M121" s="13" t="s">
        <v>31</v>
      </c>
      <c r="N121" s="13" t="s">
        <v>26</v>
      </c>
      <c r="O121" s="13" t="str">
        <f t="shared" si="3"/>
        <v>(NAME) is standing in a green triangle</v>
      </c>
      <c r="P121" s="13" t="s">
        <v>31</v>
      </c>
      <c r="Q121" s="13" t="s">
        <v>26</v>
      </c>
      <c r="R121" s="13" t="s">
        <v>31</v>
      </c>
      <c r="S121" s="13" t="s">
        <v>25</v>
      </c>
      <c r="T121" s="13" t="s">
        <v>29</v>
      </c>
      <c r="U121" s="13" t="s">
        <v>25</v>
      </c>
      <c r="V121" s="13" t="s">
        <v>29</v>
      </c>
      <c r="W121" s="13" t="s">
        <v>26</v>
      </c>
      <c r="X121" s="13" t="s">
        <v>27</v>
      </c>
      <c r="Y121" s="13" t="s">
        <v>25</v>
      </c>
      <c r="Z121" s="13" t="s">
        <v>27</v>
      </c>
      <c r="AA121" s="13" t="s">
        <v>26</v>
      </c>
    </row>
    <row r="122" spans="1:27" x14ac:dyDescent="0.2">
      <c r="A122" s="37" t="s">
        <v>720</v>
      </c>
      <c r="B122" s="37" t="s">
        <v>704</v>
      </c>
      <c r="C122" s="37" t="s">
        <v>726</v>
      </c>
      <c r="D122" s="37" t="s">
        <v>701</v>
      </c>
      <c r="E122" s="37" t="s">
        <v>697</v>
      </c>
      <c r="F122" s="37" t="s">
        <v>2396</v>
      </c>
      <c r="G122" s="37" t="s">
        <v>696</v>
      </c>
      <c r="H122" s="37" t="s">
        <v>698</v>
      </c>
      <c r="I122" s="37" t="s">
        <v>699</v>
      </c>
      <c r="J122" s="37" t="s">
        <v>700</v>
      </c>
      <c r="K122" s="37" t="s">
        <v>28</v>
      </c>
      <c r="L122" s="37" t="s">
        <v>2270</v>
      </c>
      <c r="M122" s="13" t="s">
        <v>29</v>
      </c>
      <c r="N122" s="13" t="s">
        <v>25</v>
      </c>
      <c r="O122" s="175" t="str">
        <f t="shared" si="3"/>
        <v>(NAME) is standing in a blue square</v>
      </c>
      <c r="P122" s="13" t="s">
        <v>27</v>
      </c>
      <c r="Q122" s="13" t="s">
        <v>25</v>
      </c>
      <c r="R122" s="13" t="s">
        <v>27</v>
      </c>
      <c r="S122" s="13" t="s">
        <v>26</v>
      </c>
      <c r="T122" s="13" t="s">
        <v>24</v>
      </c>
      <c r="U122" s="13" t="s">
        <v>26</v>
      </c>
      <c r="V122" s="13" t="s">
        <v>24</v>
      </c>
      <c r="W122" s="13" t="s">
        <v>25</v>
      </c>
      <c r="X122" s="13" t="s">
        <v>31</v>
      </c>
      <c r="Y122" s="13" t="s">
        <v>26</v>
      </c>
      <c r="Z122" s="13" t="s">
        <v>31</v>
      </c>
      <c r="AA122" s="13" t="s">
        <v>25</v>
      </c>
    </row>
    <row r="123" spans="1:27" x14ac:dyDescent="0.2">
      <c r="A123" s="5"/>
      <c r="B123" s="5"/>
    </row>
    <row r="124" spans="1:27" x14ac:dyDescent="0.2">
      <c r="A124" s="5"/>
      <c r="B124" s="5"/>
    </row>
  </sheetData>
  <autoFilter ref="A2:W122" xr:uid="{E9D0D79C-1296-4E59-ACF5-BEA9178D2C74}"/>
  <mergeCells count="4">
    <mergeCell ref="A1:C1"/>
    <mergeCell ref="K1:O1"/>
    <mergeCell ref="D1:J1"/>
    <mergeCell ref="P1:AA1"/>
  </mergeCells>
  <phoneticPr fontId="14" type="noConversion"/>
  <conditionalFormatting sqref="A1:P1 AB1:XFD1 A2:XFD1048576">
    <cfRule type="cellIs" dxfId="2827" priority="2" operator="equal">
      <formula>"he"</formula>
    </cfRule>
    <cfRule type="cellIs" dxfId="2826" priority="3" operator="equal">
      <formula>"he/him 1"</formula>
    </cfRule>
    <cfRule type="cellIs" dxfId="2825" priority="4" operator="equal">
      <formula>"he/him 2"</formula>
    </cfRule>
    <cfRule type="cellIs" dxfId="2824" priority="5" operator="equal">
      <formula>"she"</formula>
    </cfRule>
    <cfRule type="cellIs" dxfId="2823" priority="6" operator="equal">
      <formula>"she/her 1"</formula>
    </cfRule>
    <cfRule type="cellIs" dxfId="2822" priority="7" operator="equal">
      <formula>"she/her 2"</formula>
    </cfRule>
    <cfRule type="cellIs" dxfId="2821" priority="8" operator="equal">
      <formula>"they"</formula>
    </cfRule>
    <cfRule type="cellIs" dxfId="2820" priority="9" operator="equal">
      <formula>"they/them 1"</formula>
    </cfRule>
    <cfRule type="cellIs" dxfId="2819" priority="10" operator="equal">
      <formula>"they/them 2"</formula>
    </cfRule>
    <cfRule type="cellIs" dxfId="2818" priority="11" operator="equal">
      <formula>"red"</formula>
    </cfRule>
    <cfRule type="cellIs" dxfId="2817" priority="12" operator="equal">
      <formula>"yellow"</formula>
    </cfRule>
    <cfRule type="cellIs" dxfId="2816" priority="13" operator="equal">
      <formula>"green"</formula>
    </cfRule>
    <cfRule type="cellIs" dxfId="2815" priority="14" operator="equal">
      <formula>"blue"</formula>
    </cfRule>
    <cfRule type="cellIs" dxfId="2814" priority="15" operator="equal">
      <formula>"triangle"</formula>
    </cfRule>
    <cfRule type="cellIs" dxfId="2813" priority="16" operator="equal">
      <formula>"square"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C5402-5C37-4AEF-BA62-A61B6817BEEC}">
  <dimension ref="A1:AR208"/>
  <sheetViews>
    <sheetView zoomScale="98" zoomScaleNormal="55" workbookViewId="0">
      <selection activeCell="M5" sqref="M5"/>
    </sheetView>
  </sheetViews>
  <sheetFormatPr defaultColWidth="8.75" defaultRowHeight="14.25" x14ac:dyDescent="0.2"/>
  <cols>
    <col min="1" max="1" width="25.125" style="16" bestFit="1" customWidth="1"/>
    <col min="2" max="2" width="5.75" style="16" bestFit="1" customWidth="1"/>
    <col min="3" max="3" width="5.625" style="16" customWidth="1"/>
    <col min="4" max="4" width="12" style="16" bestFit="1" customWidth="1"/>
    <col min="5" max="5" width="6.125" style="16" bestFit="1" customWidth="1"/>
    <col min="6" max="6" width="5.625" style="16" customWidth="1"/>
    <col min="7" max="7" width="12.75" style="16" customWidth="1"/>
    <col min="8" max="8" width="12.875" style="16" bestFit="1" customWidth="1"/>
    <col min="9" max="10" width="13.375" style="16" bestFit="1" customWidth="1"/>
    <col min="11" max="11" width="5.25" style="16" bestFit="1" customWidth="1"/>
    <col min="12" max="12" width="5.25" style="16" customWidth="1"/>
    <col min="13" max="13" width="13.375" style="16" bestFit="1" customWidth="1"/>
    <col min="14" max="14" width="6.5" style="16" customWidth="1"/>
    <col min="15" max="15" width="5.25" style="16" customWidth="1"/>
    <col min="16" max="16" width="11.875" style="16" bestFit="1" customWidth="1"/>
    <col min="17" max="17" width="15.125" style="16" bestFit="1" customWidth="1"/>
    <col min="18" max="18" width="6.875" style="16" bestFit="1" customWidth="1"/>
    <col min="19" max="19" width="5.25" style="16" bestFit="1" customWidth="1"/>
    <col min="20" max="20" width="5.75" style="16" bestFit="1" customWidth="1"/>
    <col min="21" max="21" width="8.625" style="16" customWidth="1"/>
    <col min="22" max="22" width="12.875" style="16" bestFit="1" customWidth="1"/>
    <col min="23" max="23" width="5.75" style="16" bestFit="1" customWidth="1"/>
    <col min="24" max="24" width="5.75" style="16" customWidth="1"/>
    <col min="25" max="29" width="10.75" style="16" customWidth="1"/>
    <col min="30" max="30" width="10.25" style="16" bestFit="1" customWidth="1"/>
    <col min="31" max="31" width="5.75" style="16" customWidth="1"/>
    <col min="32" max="33" width="8.75" style="16" customWidth="1"/>
    <col min="34" max="35" width="8.75" style="16"/>
    <col min="36" max="36" width="6" style="16" bestFit="1" customWidth="1"/>
    <col min="37" max="37" width="5.75" style="16" customWidth="1"/>
    <col min="38" max="42" width="8.625" style="16" customWidth="1"/>
    <col min="43" max="43" width="6" style="16" bestFit="1" customWidth="1"/>
    <col min="44" max="44" width="19.75" style="16" bestFit="1" customWidth="1"/>
    <col min="45" max="16384" width="8.75" style="16"/>
  </cols>
  <sheetData>
    <row r="1" spans="1:44" ht="28.9" customHeight="1" x14ac:dyDescent="0.25">
      <c r="A1" s="227" t="s">
        <v>808</v>
      </c>
      <c r="B1" s="227"/>
      <c r="C1" s="227"/>
      <c r="D1" s="227"/>
      <c r="E1" s="227"/>
      <c r="F1" s="227"/>
      <c r="G1" s="227"/>
      <c r="H1" s="227"/>
      <c r="I1" s="227"/>
      <c r="J1" s="227"/>
      <c r="K1" s="227"/>
      <c r="L1" s="184"/>
      <c r="M1" s="184"/>
      <c r="N1" s="184"/>
      <c r="O1" s="110"/>
      <c r="P1" s="221"/>
      <c r="Q1" s="221"/>
      <c r="R1" s="221"/>
      <c r="S1" s="221"/>
      <c r="T1" s="221"/>
      <c r="U1" s="221"/>
      <c r="V1" s="221"/>
      <c r="W1" s="221"/>
      <c r="X1" s="97"/>
      <c r="Y1" s="221"/>
      <c r="Z1" s="221"/>
      <c r="AE1" s="97"/>
      <c r="AK1" s="97"/>
    </row>
    <row r="2" spans="1:44" ht="15.75" thickBot="1" x14ac:dyDescent="0.25">
      <c r="A2" s="7"/>
      <c r="B2" s="7"/>
      <c r="C2" s="8"/>
      <c r="D2" s="7"/>
      <c r="E2" s="7"/>
      <c r="F2" s="7"/>
      <c r="G2" s="8"/>
      <c r="H2" s="8"/>
      <c r="I2" s="7"/>
      <c r="J2" s="7"/>
      <c r="K2" s="8"/>
      <c r="L2" s="8"/>
      <c r="M2" s="8"/>
      <c r="N2" s="8"/>
      <c r="O2" s="9"/>
      <c r="P2" s="8"/>
      <c r="Q2" s="8"/>
      <c r="R2" s="8"/>
      <c r="S2" s="8"/>
      <c r="T2" s="8"/>
      <c r="U2" s="8"/>
      <c r="V2" s="8"/>
      <c r="W2" s="8"/>
      <c r="X2" s="8"/>
      <c r="Y2" s="8"/>
      <c r="Z2" s="8"/>
      <c r="AE2" s="8"/>
      <c r="AK2" s="8"/>
    </row>
    <row r="3" spans="1:44" ht="28.5" customHeight="1" thickBot="1" x14ac:dyDescent="0.25">
      <c r="A3" s="214" t="s">
        <v>52</v>
      </c>
      <c r="B3" s="216"/>
      <c r="C3" s="10"/>
      <c r="D3" s="218" t="s">
        <v>53</v>
      </c>
      <c r="E3" s="220"/>
      <c r="F3" s="95"/>
      <c r="G3" s="218" t="s">
        <v>54</v>
      </c>
      <c r="H3" s="219"/>
      <c r="I3" s="219"/>
      <c r="J3" s="219"/>
      <c r="K3" s="219"/>
      <c r="L3" s="219"/>
      <c r="M3" s="219"/>
      <c r="N3" s="220"/>
      <c r="O3"/>
      <c r="P3" s="214" t="s">
        <v>60</v>
      </c>
      <c r="Q3" s="215"/>
      <c r="R3" s="215"/>
      <c r="S3" s="216"/>
      <c r="T3"/>
      <c r="U3" s="218" t="s">
        <v>61</v>
      </c>
      <c r="V3" s="219"/>
      <c r="W3" s="220"/>
      <c r="X3"/>
      <c r="Y3" s="228" t="s">
        <v>802</v>
      </c>
      <c r="Z3" s="229"/>
      <c r="AA3" s="229"/>
      <c r="AB3" s="229"/>
      <c r="AC3" s="229"/>
      <c r="AD3" s="230"/>
      <c r="AE3"/>
      <c r="AF3" s="214" t="s">
        <v>803</v>
      </c>
      <c r="AG3" s="215"/>
      <c r="AH3" s="215"/>
      <c r="AI3" s="215"/>
      <c r="AJ3" s="216"/>
      <c r="AK3"/>
      <c r="AL3" s="214" t="s">
        <v>806</v>
      </c>
      <c r="AM3" s="215"/>
      <c r="AN3" s="215"/>
      <c r="AO3" s="215"/>
      <c r="AP3" s="215"/>
      <c r="AQ3" s="216"/>
    </row>
    <row r="4" spans="1:44" ht="18.75" customHeight="1" x14ac:dyDescent="0.2">
      <c r="A4" s="173"/>
      <c r="B4" s="173" t="s">
        <v>65</v>
      </c>
      <c r="C4" s="10"/>
      <c r="D4" s="173" t="s">
        <v>0</v>
      </c>
      <c r="E4" s="19" t="s">
        <v>55</v>
      </c>
      <c r="F4" s="95"/>
      <c r="G4" s="19" t="s">
        <v>756</v>
      </c>
      <c r="H4" s="19"/>
      <c r="I4" s="19" t="s">
        <v>755</v>
      </c>
      <c r="J4" s="19"/>
      <c r="K4" s="19"/>
      <c r="L4" s="19"/>
      <c r="M4" s="20" t="s">
        <v>2402</v>
      </c>
      <c r="N4" t="s">
        <v>56</v>
      </c>
      <c r="O4" s="19"/>
      <c r="P4" s="19" t="s">
        <v>0</v>
      </c>
      <c r="Q4" s="19" t="s">
        <v>497</v>
      </c>
      <c r="R4" s="13"/>
      <c r="S4"/>
      <c r="T4"/>
      <c r="U4"/>
      <c r="V4"/>
      <c r="W4"/>
      <c r="X4"/>
      <c r="Y4" s="14"/>
      <c r="Z4" s="14"/>
      <c r="AE4"/>
      <c r="AF4" s="217" t="s">
        <v>804</v>
      </c>
      <c r="AG4" s="217"/>
      <c r="AH4" s="217"/>
      <c r="AI4" s="217"/>
      <c r="AJ4" s="217"/>
      <c r="AK4"/>
      <c r="AL4" s="217" t="s">
        <v>807</v>
      </c>
      <c r="AM4" s="217"/>
      <c r="AN4" s="217"/>
      <c r="AO4" s="217"/>
      <c r="AP4" s="217"/>
      <c r="AQ4" s="217"/>
    </row>
    <row r="5" spans="1:44" ht="15" customHeight="1" x14ac:dyDescent="0.2">
      <c r="A5" s="173" t="s">
        <v>108</v>
      </c>
      <c r="B5" s="174">
        <v>96</v>
      </c>
      <c r="C5" s="10"/>
      <c r="D5" s="94"/>
      <c r="E5" s="93"/>
      <c r="F5" s="95"/>
      <c r="G5" s="19" t="s">
        <v>57</v>
      </c>
      <c r="H5" s="19" t="s">
        <v>58</v>
      </c>
      <c r="I5" s="19" t="s">
        <v>62</v>
      </c>
      <c r="J5" s="19" t="s">
        <v>705</v>
      </c>
      <c r="K5" s="174" t="s">
        <v>251</v>
      </c>
      <c r="L5" s="174"/>
      <c r="M5" s="6" t="s">
        <v>2394</v>
      </c>
      <c r="N5">
        <v>240</v>
      </c>
      <c r="O5" s="19"/>
      <c r="P5"/>
      <c r="Q5"/>
      <c r="R5"/>
      <c r="S5"/>
      <c r="T5"/>
      <c r="U5" s="19" t="s">
        <v>57</v>
      </c>
      <c r="V5" s="19" t="s">
        <v>58</v>
      </c>
      <c r="W5" s="19" t="s">
        <v>65</v>
      </c>
      <c r="X5" s="19"/>
      <c r="Y5" s="20" t="s">
        <v>57</v>
      </c>
      <c r="Z5" s="20" t="s">
        <v>58</v>
      </c>
      <c r="AA5" s="20" t="s">
        <v>485</v>
      </c>
      <c r="AB5" s="20" t="s">
        <v>486</v>
      </c>
      <c r="AC5" s="20" t="s">
        <v>790</v>
      </c>
      <c r="AD5" s="20" t="s">
        <v>791</v>
      </c>
      <c r="AE5" s="19"/>
      <c r="AF5" s="213"/>
      <c r="AG5" s="213"/>
      <c r="AH5" s="213"/>
      <c r="AI5" s="213"/>
      <c r="AJ5" s="213"/>
      <c r="AK5" s="19"/>
      <c r="AL5" s="213"/>
      <c r="AM5" s="213"/>
      <c r="AN5" s="213"/>
      <c r="AO5" s="213"/>
      <c r="AP5" s="213"/>
      <c r="AQ5" s="213"/>
    </row>
    <row r="6" spans="1:44" x14ac:dyDescent="0.2">
      <c r="A6" s="173" t="s">
        <v>22</v>
      </c>
      <c r="B6" s="174">
        <v>32</v>
      </c>
      <c r="C6" s="10"/>
      <c r="D6" s="19" t="s">
        <v>66</v>
      </c>
      <c r="E6" s="174" t="s">
        <v>65</v>
      </c>
      <c r="F6" s="95"/>
      <c r="G6" s="19" t="s">
        <v>696</v>
      </c>
      <c r="H6" s="19"/>
      <c r="I6" s="19">
        <v>16</v>
      </c>
      <c r="J6" s="19">
        <v>4</v>
      </c>
      <c r="K6" s="19">
        <v>20</v>
      </c>
      <c r="L6" s="19"/>
      <c r="M6" s="18" t="s">
        <v>2398</v>
      </c>
      <c r="N6">
        <v>240</v>
      </c>
      <c r="O6" s="19"/>
      <c r="P6" s="19" t="s">
        <v>65</v>
      </c>
      <c r="Q6" s="19" t="s">
        <v>68</v>
      </c>
      <c r="R6" s="19"/>
      <c r="S6" s="19"/>
      <c r="T6"/>
      <c r="U6" s="19" t="s">
        <v>25</v>
      </c>
      <c r="V6" s="19"/>
      <c r="W6" s="19"/>
      <c r="X6" s="19"/>
      <c r="Y6" t="s">
        <v>696</v>
      </c>
      <c r="Z6"/>
      <c r="AA6"/>
      <c r="AB6"/>
      <c r="AC6"/>
      <c r="AD6"/>
      <c r="AE6" s="19"/>
      <c r="AK6" s="19"/>
      <c r="AL6"/>
    </row>
    <row r="7" spans="1:44" x14ac:dyDescent="0.2">
      <c r="A7" s="173" t="s">
        <v>23</v>
      </c>
      <c r="B7" s="174">
        <v>32</v>
      </c>
      <c r="C7" s="10"/>
      <c r="D7" s="173" t="s">
        <v>696</v>
      </c>
      <c r="E7" s="174">
        <v>20</v>
      </c>
      <c r="F7" s="95"/>
      <c r="G7" s="19"/>
      <c r="H7" s="112" t="s">
        <v>697</v>
      </c>
      <c r="I7" s="19">
        <v>4</v>
      </c>
      <c r="J7" s="19">
        <v>1</v>
      </c>
      <c r="K7" s="19">
        <v>5</v>
      </c>
      <c r="L7" s="19"/>
      <c r="M7" s="6" t="s">
        <v>2395</v>
      </c>
      <c r="N7">
        <v>240</v>
      </c>
      <c r="O7" s="19"/>
      <c r="P7" s="19" t="s">
        <v>66</v>
      </c>
      <c r="Q7" s="19" t="s">
        <v>25</v>
      </c>
      <c r="R7" s="19" t="s">
        <v>26</v>
      </c>
      <c r="S7" s="19" t="s">
        <v>251</v>
      </c>
      <c r="T7"/>
      <c r="U7" s="19"/>
      <c r="V7" s="19" t="s">
        <v>26</v>
      </c>
      <c r="W7" s="19">
        <v>60</v>
      </c>
      <c r="X7" s="19"/>
      <c r="Y7"/>
      <c r="Z7" t="s">
        <v>697</v>
      </c>
      <c r="AA7"/>
      <c r="AB7"/>
      <c r="AC7"/>
      <c r="AD7"/>
      <c r="AE7" s="19"/>
      <c r="AF7" s="20" t="s">
        <v>797</v>
      </c>
      <c r="AG7" t="s">
        <v>497</v>
      </c>
      <c r="AK7" s="19"/>
      <c r="AL7" s="20" t="s">
        <v>0</v>
      </c>
      <c r="AM7" t="s">
        <v>32</v>
      </c>
    </row>
    <row r="8" spans="1:44" x14ac:dyDescent="0.2">
      <c r="A8" s="173" t="s">
        <v>702</v>
      </c>
      <c r="B8" s="174">
        <v>32</v>
      </c>
      <c r="C8" s="10"/>
      <c r="D8" s="173" t="s">
        <v>28</v>
      </c>
      <c r="E8" s="174">
        <v>10</v>
      </c>
      <c r="F8" s="95"/>
      <c r="G8" s="19"/>
      <c r="H8" s="112" t="s">
        <v>699</v>
      </c>
      <c r="I8" s="19">
        <v>4</v>
      </c>
      <c r="J8" s="19">
        <v>1</v>
      </c>
      <c r="K8" s="19">
        <v>5</v>
      </c>
      <c r="L8" s="19"/>
      <c r="M8" s="18" t="s">
        <v>2398</v>
      </c>
      <c r="N8">
        <v>120</v>
      </c>
      <c r="O8" s="19"/>
      <c r="P8" s="173" t="s">
        <v>696</v>
      </c>
      <c r="Q8" s="19">
        <v>9</v>
      </c>
      <c r="R8" s="19">
        <v>9</v>
      </c>
      <c r="S8" s="19">
        <v>18</v>
      </c>
      <c r="T8"/>
      <c r="U8" s="19" t="s">
        <v>26</v>
      </c>
      <c r="V8" s="19"/>
      <c r="W8" s="19"/>
      <c r="X8" s="19"/>
      <c r="Y8"/>
      <c r="Z8"/>
      <c r="AA8" t="s">
        <v>698</v>
      </c>
      <c r="AB8"/>
      <c r="AC8"/>
      <c r="AD8"/>
      <c r="AE8" s="19"/>
      <c r="AK8" s="19"/>
      <c r="AL8"/>
    </row>
    <row r="9" spans="1:44" x14ac:dyDescent="0.2">
      <c r="A9" s="173"/>
      <c r="B9" s="174"/>
      <c r="C9" s="10"/>
      <c r="D9" s="173" t="s">
        <v>30</v>
      </c>
      <c r="E9" s="174">
        <v>10</v>
      </c>
      <c r="F9" s="95"/>
      <c r="G9" s="19"/>
      <c r="H9" s="112" t="s">
        <v>700</v>
      </c>
      <c r="I9" s="19">
        <v>4</v>
      </c>
      <c r="J9" s="19">
        <v>1</v>
      </c>
      <c r="K9" s="19">
        <v>5</v>
      </c>
      <c r="L9" s="19"/>
      <c r="M9" s="18" t="s">
        <v>2399</v>
      </c>
      <c r="N9">
        <v>120</v>
      </c>
      <c r="O9" s="19"/>
      <c r="P9" s="173" t="s">
        <v>29</v>
      </c>
      <c r="Q9" s="19">
        <v>2</v>
      </c>
      <c r="R9" s="19">
        <v>2</v>
      </c>
      <c r="S9" s="19">
        <v>4</v>
      </c>
      <c r="T9"/>
      <c r="U9" s="19"/>
      <c r="V9" s="19" t="s">
        <v>25</v>
      </c>
      <c r="W9" s="19">
        <v>60</v>
      </c>
      <c r="X9" s="19"/>
      <c r="Y9"/>
      <c r="Z9"/>
      <c r="AA9"/>
      <c r="AB9" t="s">
        <v>700</v>
      </c>
      <c r="AC9"/>
      <c r="AD9"/>
      <c r="AE9" s="19"/>
      <c r="AF9" s="20" t="s">
        <v>796</v>
      </c>
      <c r="AG9" s="20" t="s">
        <v>485</v>
      </c>
      <c r="AH9" s="20" t="s">
        <v>486</v>
      </c>
      <c r="AI9" s="20" t="s">
        <v>790</v>
      </c>
      <c r="AJ9" s="20" t="s">
        <v>791</v>
      </c>
      <c r="AK9" s="19"/>
      <c r="AL9" s="20" t="s">
        <v>805</v>
      </c>
      <c r="AM9" s="20" t="s">
        <v>57</v>
      </c>
      <c r="AN9" s="20" t="s">
        <v>485</v>
      </c>
      <c r="AO9" s="20" t="s">
        <v>486</v>
      </c>
      <c r="AP9" s="20" t="s">
        <v>790</v>
      </c>
      <c r="AQ9" s="20" t="s">
        <v>791</v>
      </c>
      <c r="AR9"/>
    </row>
    <row r="10" spans="1:44" x14ac:dyDescent="0.2">
      <c r="A10" s="173" t="s">
        <v>63</v>
      </c>
      <c r="B10" s="174">
        <v>10</v>
      </c>
      <c r="C10" s="10"/>
      <c r="D10" s="173" t="s">
        <v>698</v>
      </c>
      <c r="E10" s="174">
        <v>20</v>
      </c>
      <c r="F10" s="95"/>
      <c r="G10" s="19"/>
      <c r="H10" s="112" t="s">
        <v>701</v>
      </c>
      <c r="I10" s="19">
        <v>4</v>
      </c>
      <c r="J10" s="19">
        <v>1</v>
      </c>
      <c r="K10" s="19">
        <v>5</v>
      </c>
      <c r="L10" s="19"/>
      <c r="M10" s="6" t="s">
        <v>2396</v>
      </c>
      <c r="N10">
        <v>240</v>
      </c>
      <c r="O10" s="19"/>
      <c r="P10" s="173" t="s">
        <v>31</v>
      </c>
      <c r="Q10" s="19">
        <v>2</v>
      </c>
      <c r="R10" s="19">
        <v>2</v>
      </c>
      <c r="S10" s="19">
        <v>4</v>
      </c>
      <c r="T10"/>
      <c r="U10" s="19" t="s">
        <v>59</v>
      </c>
      <c r="V10" s="19"/>
      <c r="W10" s="19">
        <v>120</v>
      </c>
      <c r="X10" s="19"/>
      <c r="Y10"/>
      <c r="Z10"/>
      <c r="AA10"/>
      <c r="AB10"/>
      <c r="AC10" t="s">
        <v>699</v>
      </c>
      <c r="AD10"/>
      <c r="AE10" s="19"/>
      <c r="AF10" t="s">
        <v>29</v>
      </c>
      <c r="AG10"/>
      <c r="AH10"/>
      <c r="AI10"/>
      <c r="AJ10"/>
      <c r="AK10" s="19"/>
      <c r="AL10" t="s">
        <v>29</v>
      </c>
      <c r="AM10"/>
      <c r="AN10"/>
      <c r="AO10"/>
      <c r="AP10"/>
      <c r="AQ10"/>
      <c r="AR10"/>
    </row>
    <row r="11" spans="1:44" x14ac:dyDescent="0.2">
      <c r="A11" s="173" t="s">
        <v>22</v>
      </c>
      <c r="B11" s="174">
        <v>4</v>
      </c>
      <c r="C11" s="10"/>
      <c r="D11" s="173" t="s">
        <v>28</v>
      </c>
      <c r="E11" s="174">
        <v>10</v>
      </c>
      <c r="F11" s="95"/>
      <c r="G11" s="19" t="s">
        <v>698</v>
      </c>
      <c r="H11" s="19"/>
      <c r="I11" s="19">
        <v>16</v>
      </c>
      <c r="J11" s="19">
        <v>4</v>
      </c>
      <c r="K11" s="19">
        <v>20</v>
      </c>
      <c r="L11" s="19"/>
      <c r="M11" s="18" t="s">
        <v>2398</v>
      </c>
      <c r="N11">
        <v>120</v>
      </c>
      <c r="O11" s="19"/>
      <c r="P11" s="173" t="s">
        <v>24</v>
      </c>
      <c r="Q11" s="19">
        <v>3</v>
      </c>
      <c r="R11" s="19">
        <v>2</v>
      </c>
      <c r="S11" s="19">
        <v>5</v>
      </c>
      <c r="T11"/>
      <c r="U11"/>
      <c r="V11"/>
      <c r="W11"/>
      <c r="X11" s="19"/>
      <c r="Y11"/>
      <c r="Z11"/>
      <c r="AA11"/>
      <c r="AB11"/>
      <c r="AC11"/>
      <c r="AD11" t="s">
        <v>701</v>
      </c>
      <c r="AE11" s="19"/>
      <c r="AF11"/>
      <c r="AG11" t="s">
        <v>31</v>
      </c>
      <c r="AH11"/>
      <c r="AI11"/>
      <c r="AJ11"/>
      <c r="AK11" s="19"/>
      <c r="AL11"/>
      <c r="AM11" t="s">
        <v>31</v>
      </c>
      <c r="AN11"/>
      <c r="AO11"/>
      <c r="AP11"/>
      <c r="AQ11"/>
      <c r="AR11"/>
    </row>
    <row r="12" spans="1:44" ht="14.45" customHeight="1" x14ac:dyDescent="0.2">
      <c r="A12" s="173" t="s">
        <v>23</v>
      </c>
      <c r="B12" s="174">
        <v>4</v>
      </c>
      <c r="C12" s="10"/>
      <c r="D12" s="173" t="s">
        <v>30</v>
      </c>
      <c r="E12" s="174">
        <v>10</v>
      </c>
      <c r="F12" s="95"/>
      <c r="G12" s="19"/>
      <c r="H12" s="112" t="s">
        <v>697</v>
      </c>
      <c r="I12" s="19">
        <v>4</v>
      </c>
      <c r="J12" s="19">
        <v>1</v>
      </c>
      <c r="K12" s="19">
        <v>5</v>
      </c>
      <c r="L12" s="19"/>
      <c r="M12" s="18" t="s">
        <v>2399</v>
      </c>
      <c r="N12">
        <v>120</v>
      </c>
      <c r="O12" s="19"/>
      <c r="P12" s="173" t="s">
        <v>27</v>
      </c>
      <c r="Q12" s="19">
        <v>2</v>
      </c>
      <c r="R12" s="19">
        <v>3</v>
      </c>
      <c r="S12" s="19">
        <v>5</v>
      </c>
      <c r="T12"/>
      <c r="U12" s="19" t="s">
        <v>57</v>
      </c>
      <c r="V12" s="19" t="s">
        <v>58</v>
      </c>
      <c r="W12" s="19" t="s">
        <v>65</v>
      </c>
      <c r="X12" s="19"/>
      <c r="Y12"/>
      <c r="Z12"/>
      <c r="AA12" t="s">
        <v>700</v>
      </c>
      <c r="AB12"/>
      <c r="AC12"/>
      <c r="AD12"/>
      <c r="AE12" s="19"/>
      <c r="AF12"/>
      <c r="AG12"/>
      <c r="AH12" t="s">
        <v>31</v>
      </c>
      <c r="AI12"/>
      <c r="AJ12"/>
      <c r="AK12" s="19"/>
      <c r="AL12"/>
      <c r="AM12"/>
      <c r="AN12" t="s">
        <v>24</v>
      </c>
      <c r="AO12"/>
      <c r="AP12"/>
      <c r="AQ12"/>
      <c r="AR12"/>
    </row>
    <row r="13" spans="1:44" x14ac:dyDescent="0.2">
      <c r="A13" s="173" t="s">
        <v>702</v>
      </c>
      <c r="B13" s="174">
        <v>2</v>
      </c>
      <c r="C13" s="10"/>
      <c r="D13" s="173" t="s">
        <v>697</v>
      </c>
      <c r="E13" s="174">
        <v>20</v>
      </c>
      <c r="F13" s="95"/>
      <c r="G13" s="19"/>
      <c r="H13" s="112" t="s">
        <v>699</v>
      </c>
      <c r="I13" s="19">
        <v>4</v>
      </c>
      <c r="J13" s="19">
        <v>1</v>
      </c>
      <c r="K13" s="19">
        <v>5</v>
      </c>
      <c r="L13" s="19"/>
      <c r="M13" s="6" t="s">
        <v>59</v>
      </c>
      <c r="N13">
        <v>720</v>
      </c>
      <c r="O13" s="19"/>
      <c r="P13" s="173" t="s">
        <v>698</v>
      </c>
      <c r="Q13" s="19">
        <v>9</v>
      </c>
      <c r="R13" s="19">
        <v>9</v>
      </c>
      <c r="S13" s="19">
        <v>18</v>
      </c>
      <c r="T13"/>
      <c r="U13" s="19" t="s">
        <v>29</v>
      </c>
      <c r="V13" s="19"/>
      <c r="W13" s="19">
        <v>30</v>
      </c>
      <c r="X13" s="19"/>
      <c r="Y13"/>
      <c r="Z13"/>
      <c r="AA13"/>
      <c r="AB13" t="s">
        <v>699</v>
      </c>
      <c r="AC13"/>
      <c r="AD13"/>
      <c r="AE13" s="19"/>
      <c r="AF13"/>
      <c r="AG13"/>
      <c r="AH13"/>
      <c r="AI13" t="s">
        <v>27</v>
      </c>
      <c r="AJ13"/>
      <c r="AK13" s="19"/>
      <c r="AL13"/>
      <c r="AM13"/>
      <c r="AN13"/>
      <c r="AO13" t="s">
        <v>24</v>
      </c>
      <c r="AP13"/>
      <c r="AQ13"/>
      <c r="AR13"/>
    </row>
    <row r="14" spans="1:44" x14ac:dyDescent="0.2">
      <c r="A14" s="173"/>
      <c r="B14" s="174"/>
      <c r="C14" s="10"/>
      <c r="D14" s="173" t="s">
        <v>28</v>
      </c>
      <c r="E14" s="174">
        <v>10</v>
      </c>
      <c r="F14" s="95"/>
      <c r="G14" s="19"/>
      <c r="H14" s="112" t="s">
        <v>700</v>
      </c>
      <c r="I14" s="19">
        <v>4</v>
      </c>
      <c r="J14" s="19">
        <v>1</v>
      </c>
      <c r="K14" s="19">
        <v>5</v>
      </c>
      <c r="L14" s="19"/>
      <c r="M14"/>
      <c r="N14"/>
      <c r="O14" s="19"/>
      <c r="P14" s="173" t="s">
        <v>29</v>
      </c>
      <c r="Q14" s="19">
        <v>2</v>
      </c>
      <c r="R14" s="19">
        <v>2</v>
      </c>
      <c r="S14" s="19">
        <v>4</v>
      </c>
      <c r="T14"/>
      <c r="U14" s="19"/>
      <c r="V14" s="19" t="s">
        <v>29</v>
      </c>
      <c r="W14" s="19">
        <v>30</v>
      </c>
      <c r="X14" s="19"/>
      <c r="Y14"/>
      <c r="Z14"/>
      <c r="AA14"/>
      <c r="AB14"/>
      <c r="AC14" t="s">
        <v>701</v>
      </c>
      <c r="AD14"/>
      <c r="AE14" s="19"/>
      <c r="AF14"/>
      <c r="AG14"/>
      <c r="AH14"/>
      <c r="AI14"/>
      <c r="AJ14" t="s">
        <v>27</v>
      </c>
      <c r="AK14" s="19"/>
      <c r="AL14"/>
      <c r="AM14"/>
      <c r="AN14"/>
      <c r="AO14"/>
      <c r="AP14" t="s">
        <v>27</v>
      </c>
      <c r="AQ14"/>
      <c r="AR14"/>
    </row>
    <row r="15" spans="1:44" ht="14.45" customHeight="1" x14ac:dyDescent="0.2">
      <c r="A15" s="173" t="s">
        <v>64</v>
      </c>
      <c r="B15" s="174">
        <v>8</v>
      </c>
      <c r="C15" s="10"/>
      <c r="D15" s="173" t="s">
        <v>30</v>
      </c>
      <c r="E15" s="174">
        <v>10</v>
      </c>
      <c r="F15" s="95"/>
      <c r="G15" s="19"/>
      <c r="H15" s="112" t="s">
        <v>701</v>
      </c>
      <c r="I15" s="19">
        <v>4</v>
      </c>
      <c r="J15" s="19">
        <v>1</v>
      </c>
      <c r="K15" s="19">
        <v>5</v>
      </c>
      <c r="L15" s="19"/>
      <c r="M15"/>
      <c r="N15"/>
      <c r="O15" s="19"/>
      <c r="P15" s="173" t="s">
        <v>31</v>
      </c>
      <c r="Q15" s="19">
        <v>3</v>
      </c>
      <c r="R15" s="19">
        <v>2</v>
      </c>
      <c r="S15" s="19">
        <v>5</v>
      </c>
      <c r="T15"/>
      <c r="U15" s="19" t="s">
        <v>31</v>
      </c>
      <c r="V15" s="19"/>
      <c r="W15" s="19">
        <v>30</v>
      </c>
      <c r="X15" s="19"/>
      <c r="Y15"/>
      <c r="Z15"/>
      <c r="AA15"/>
      <c r="AB15"/>
      <c r="AC15"/>
      <c r="AD15" t="s">
        <v>698</v>
      </c>
      <c r="AE15" s="19"/>
      <c r="AF15"/>
      <c r="AG15" t="s">
        <v>24</v>
      </c>
      <c r="AH15"/>
      <c r="AI15"/>
      <c r="AJ15"/>
      <c r="AK15" s="19"/>
      <c r="AL15"/>
      <c r="AM15"/>
      <c r="AN15"/>
      <c r="AO15"/>
      <c r="AP15"/>
      <c r="AQ15" t="s">
        <v>27</v>
      </c>
      <c r="AR15"/>
    </row>
    <row r="16" spans="1:44" x14ac:dyDescent="0.2">
      <c r="A16" s="173" t="s">
        <v>22</v>
      </c>
      <c r="B16" s="174">
        <v>2</v>
      </c>
      <c r="C16" s="10"/>
      <c r="D16" s="173" t="s">
        <v>699</v>
      </c>
      <c r="E16" s="174">
        <v>20</v>
      </c>
      <c r="F16" s="95"/>
      <c r="G16" s="19" t="s">
        <v>697</v>
      </c>
      <c r="H16" s="19"/>
      <c r="I16" s="19">
        <v>16</v>
      </c>
      <c r="J16" s="19">
        <v>4</v>
      </c>
      <c r="K16" s="19">
        <v>20</v>
      </c>
      <c r="L16" s="19"/>
      <c r="M16"/>
      <c r="N16"/>
      <c r="O16" s="19"/>
      <c r="P16" s="173" t="s">
        <v>24</v>
      </c>
      <c r="Q16" s="19">
        <v>2</v>
      </c>
      <c r="R16" s="19">
        <v>2</v>
      </c>
      <c r="S16" s="19">
        <v>4</v>
      </c>
      <c r="T16"/>
      <c r="U16" s="19"/>
      <c r="V16" s="19" t="s">
        <v>31</v>
      </c>
      <c r="W16" s="19">
        <v>30</v>
      </c>
      <c r="X16" s="19"/>
      <c r="Y16"/>
      <c r="Z16" t="s">
        <v>699</v>
      </c>
      <c r="AA16"/>
      <c r="AB16"/>
      <c r="AC16"/>
      <c r="AD16"/>
      <c r="AE16" s="19"/>
      <c r="AF16"/>
      <c r="AG16"/>
      <c r="AH16" t="s">
        <v>24</v>
      </c>
      <c r="AI16"/>
      <c r="AJ16"/>
      <c r="AK16" s="19"/>
      <c r="AL16"/>
      <c r="AM16" t="s">
        <v>24</v>
      </c>
      <c r="AN16"/>
      <c r="AO16"/>
      <c r="AP16"/>
      <c r="AQ16"/>
      <c r="AR16"/>
    </row>
    <row r="17" spans="1:44" x14ac:dyDescent="0.2">
      <c r="A17" s="173" t="s">
        <v>23</v>
      </c>
      <c r="B17" s="174">
        <v>2</v>
      </c>
      <c r="C17" s="10"/>
      <c r="D17" s="173" t="s">
        <v>28</v>
      </c>
      <c r="E17" s="174">
        <v>10</v>
      </c>
      <c r="F17" s="95"/>
      <c r="G17" s="19"/>
      <c r="H17" s="112" t="s">
        <v>696</v>
      </c>
      <c r="I17" s="19">
        <v>4</v>
      </c>
      <c r="J17" s="19">
        <v>1</v>
      </c>
      <c r="K17" s="19">
        <v>5</v>
      </c>
      <c r="L17" s="19"/>
      <c r="M17"/>
      <c r="N17"/>
      <c r="O17" s="19"/>
      <c r="P17" s="173" t="s">
        <v>27</v>
      </c>
      <c r="Q17" s="19">
        <v>2</v>
      </c>
      <c r="R17" s="19">
        <v>3</v>
      </c>
      <c r="S17" s="19">
        <v>5</v>
      </c>
      <c r="T17"/>
      <c r="U17" s="19" t="s">
        <v>24</v>
      </c>
      <c r="V17" s="19"/>
      <c r="W17" s="19">
        <v>30</v>
      </c>
      <c r="X17" s="19"/>
      <c r="Y17"/>
      <c r="Z17"/>
      <c r="AA17" t="s">
        <v>698</v>
      </c>
      <c r="AB17"/>
      <c r="AC17"/>
      <c r="AD17"/>
      <c r="AE17" s="19"/>
      <c r="AF17"/>
      <c r="AG17"/>
      <c r="AH17"/>
      <c r="AI17" t="s">
        <v>27</v>
      </c>
      <c r="AJ17"/>
      <c r="AK17" s="19"/>
      <c r="AL17"/>
      <c r="AM17"/>
      <c r="AN17" t="s">
        <v>27</v>
      </c>
      <c r="AO17"/>
      <c r="AP17"/>
      <c r="AQ17"/>
      <c r="AR17"/>
    </row>
    <row r="18" spans="1:44" x14ac:dyDescent="0.2">
      <c r="A18" s="173" t="s">
        <v>702</v>
      </c>
      <c r="B18" s="174">
        <v>4</v>
      </c>
      <c r="C18" s="10"/>
      <c r="D18" s="173" t="s">
        <v>30</v>
      </c>
      <c r="E18" s="174">
        <v>10</v>
      </c>
      <c r="F18" s="95"/>
      <c r="G18" s="19"/>
      <c r="H18" s="112" t="s">
        <v>698</v>
      </c>
      <c r="I18" s="19">
        <v>4</v>
      </c>
      <c r="J18" s="19">
        <v>1</v>
      </c>
      <c r="K18" s="19">
        <v>5</v>
      </c>
      <c r="L18" s="19"/>
      <c r="M18"/>
      <c r="N18"/>
      <c r="O18" s="19"/>
      <c r="P18" s="173" t="s">
        <v>697</v>
      </c>
      <c r="Q18" s="19">
        <v>9</v>
      </c>
      <c r="R18" s="19">
        <v>9</v>
      </c>
      <c r="S18" s="19">
        <v>18</v>
      </c>
      <c r="T18"/>
      <c r="U18" s="19"/>
      <c r="V18" s="19" t="s">
        <v>24</v>
      </c>
      <c r="W18" s="19">
        <v>30</v>
      </c>
      <c r="X18" s="19"/>
      <c r="Y18"/>
      <c r="Z18"/>
      <c r="AA18"/>
      <c r="AB18" t="s">
        <v>700</v>
      </c>
      <c r="AC18"/>
      <c r="AD18"/>
      <c r="AE18" s="19"/>
      <c r="AF18"/>
      <c r="AG18"/>
      <c r="AH18"/>
      <c r="AI18"/>
      <c r="AJ18" t="s">
        <v>27</v>
      </c>
      <c r="AK18" s="19"/>
      <c r="AL18"/>
      <c r="AM18"/>
      <c r="AN18"/>
      <c r="AO18" t="s">
        <v>27</v>
      </c>
      <c r="AP18"/>
      <c r="AQ18"/>
      <c r="AR18"/>
    </row>
    <row r="19" spans="1:44" ht="13.9" customHeight="1" x14ac:dyDescent="0.2">
      <c r="A19" s="173"/>
      <c r="B19" s="174"/>
      <c r="C19" s="10"/>
      <c r="D19" s="173" t="s">
        <v>700</v>
      </c>
      <c r="E19" s="174">
        <v>20</v>
      </c>
      <c r="F19" s="96"/>
      <c r="G19" s="19"/>
      <c r="H19" s="112" t="s">
        <v>700</v>
      </c>
      <c r="I19" s="19">
        <v>4</v>
      </c>
      <c r="J19" s="19">
        <v>1</v>
      </c>
      <c r="K19" s="19">
        <v>5</v>
      </c>
      <c r="L19" s="19"/>
      <c r="M19"/>
      <c r="N19"/>
      <c r="O19" s="19"/>
      <c r="P19" s="173" t="s">
        <v>29</v>
      </c>
      <c r="Q19" s="19">
        <v>2</v>
      </c>
      <c r="R19" s="19">
        <v>3</v>
      </c>
      <c r="S19" s="19">
        <v>5</v>
      </c>
      <c r="T19"/>
      <c r="U19" s="19" t="s">
        <v>27</v>
      </c>
      <c r="V19" s="19"/>
      <c r="W19" s="19">
        <v>30</v>
      </c>
      <c r="X19" s="19"/>
      <c r="Y19"/>
      <c r="Z19"/>
      <c r="AA19"/>
      <c r="AB19"/>
      <c r="AC19" t="s">
        <v>697</v>
      </c>
      <c r="AD19"/>
      <c r="AE19" s="19"/>
      <c r="AF19"/>
      <c r="AG19" t="s">
        <v>27</v>
      </c>
      <c r="AH19"/>
      <c r="AI19"/>
      <c r="AJ19"/>
      <c r="AK19" s="19"/>
      <c r="AL19"/>
      <c r="AM19"/>
      <c r="AN19"/>
      <c r="AO19"/>
      <c r="AP19" t="s">
        <v>31</v>
      </c>
      <c r="AQ19"/>
      <c r="AR19"/>
    </row>
    <row r="20" spans="1:44" ht="13.9" customHeight="1" x14ac:dyDescent="0.2">
      <c r="A20" s="173" t="s">
        <v>720</v>
      </c>
      <c r="B20" s="174">
        <v>6</v>
      </c>
      <c r="C20" s="10"/>
      <c r="D20" s="173" t="s">
        <v>28</v>
      </c>
      <c r="E20" s="174">
        <v>10</v>
      </c>
      <c r="F20" s="96"/>
      <c r="G20" s="19"/>
      <c r="H20" s="112" t="s">
        <v>701</v>
      </c>
      <c r="I20" s="19">
        <v>4</v>
      </c>
      <c r="J20" s="19">
        <v>1</v>
      </c>
      <c r="K20" s="19">
        <v>5</v>
      </c>
      <c r="L20" s="19"/>
      <c r="M20"/>
      <c r="N20"/>
      <c r="O20" s="19"/>
      <c r="P20" s="173" t="s">
        <v>31</v>
      </c>
      <c r="Q20" s="19">
        <v>3</v>
      </c>
      <c r="R20" s="19">
        <v>2</v>
      </c>
      <c r="S20" s="19">
        <v>5</v>
      </c>
      <c r="T20"/>
      <c r="U20" s="19"/>
      <c r="V20" s="19" t="s">
        <v>27</v>
      </c>
      <c r="W20" s="19">
        <v>30</v>
      </c>
      <c r="X20" s="19"/>
      <c r="Y20"/>
      <c r="Z20"/>
      <c r="AA20"/>
      <c r="AB20"/>
      <c r="AC20"/>
      <c r="AD20" t="s">
        <v>701</v>
      </c>
      <c r="AE20" s="19"/>
      <c r="AF20"/>
      <c r="AG20"/>
      <c r="AH20" t="s">
        <v>27</v>
      </c>
      <c r="AI20"/>
      <c r="AJ20"/>
      <c r="AK20" s="19"/>
      <c r="AL20"/>
      <c r="AM20"/>
      <c r="AN20"/>
      <c r="AO20"/>
      <c r="AP20"/>
      <c r="AQ20" t="s">
        <v>31</v>
      </c>
      <c r="AR20"/>
    </row>
    <row r="21" spans="1:44" ht="13.9" customHeight="1" x14ac:dyDescent="0.2">
      <c r="A21" s="173" t="s">
        <v>2270</v>
      </c>
      <c r="B21" s="174">
        <v>6</v>
      </c>
      <c r="C21" s="10"/>
      <c r="D21" s="173" t="s">
        <v>30</v>
      </c>
      <c r="E21" s="174">
        <v>10</v>
      </c>
      <c r="F21" s="96"/>
      <c r="G21" s="19" t="s">
        <v>699</v>
      </c>
      <c r="H21" s="19"/>
      <c r="I21" s="19">
        <v>16</v>
      </c>
      <c r="J21" s="19">
        <v>4</v>
      </c>
      <c r="K21" s="19">
        <v>20</v>
      </c>
      <c r="L21" s="19"/>
      <c r="M21"/>
      <c r="N21"/>
      <c r="O21" s="19"/>
      <c r="P21" s="173" t="s">
        <v>24</v>
      </c>
      <c r="Q21" s="19">
        <v>2</v>
      </c>
      <c r="R21" s="19">
        <v>2</v>
      </c>
      <c r="S21" s="19">
        <v>4</v>
      </c>
      <c r="T21"/>
      <c r="U21" s="19" t="s">
        <v>59</v>
      </c>
      <c r="V21" s="19"/>
      <c r="W21" s="19">
        <v>120</v>
      </c>
      <c r="X21" s="19"/>
      <c r="Y21"/>
      <c r="Z21"/>
      <c r="AA21" t="s">
        <v>700</v>
      </c>
      <c r="AB21"/>
      <c r="AC21"/>
      <c r="AD21"/>
      <c r="AE21" s="19"/>
      <c r="AF21"/>
      <c r="AG21"/>
      <c r="AH21"/>
      <c r="AI21" t="s">
        <v>31</v>
      </c>
      <c r="AJ21"/>
      <c r="AK21" s="19"/>
      <c r="AL21" t="s">
        <v>31</v>
      </c>
      <c r="AM21"/>
      <c r="AN21"/>
      <c r="AO21"/>
      <c r="AP21"/>
      <c r="AQ21"/>
      <c r="AR21"/>
    </row>
    <row r="22" spans="1:44" ht="14.45" customHeight="1" x14ac:dyDescent="0.2">
      <c r="A22" s="173"/>
      <c r="B22" s="174"/>
      <c r="C22" s="10"/>
      <c r="D22" s="173" t="s">
        <v>701</v>
      </c>
      <c r="E22" s="174">
        <v>20</v>
      </c>
      <c r="F22" s="96"/>
      <c r="G22" s="19"/>
      <c r="H22" s="112" t="s">
        <v>696</v>
      </c>
      <c r="I22" s="19">
        <v>4</v>
      </c>
      <c r="J22" s="19">
        <v>1</v>
      </c>
      <c r="K22" s="19">
        <v>5</v>
      </c>
      <c r="L22" s="19"/>
      <c r="M22"/>
      <c r="N22"/>
      <c r="O22" s="19"/>
      <c r="P22" s="173" t="s">
        <v>27</v>
      </c>
      <c r="Q22" s="19">
        <v>2</v>
      </c>
      <c r="R22" s="19">
        <v>2</v>
      </c>
      <c r="S22" s="19">
        <v>4</v>
      </c>
      <c r="T22"/>
      <c r="X22" s="19"/>
      <c r="Y22"/>
      <c r="Z22"/>
      <c r="AA22"/>
      <c r="AB22" t="s">
        <v>697</v>
      </c>
      <c r="AC22"/>
      <c r="AD22"/>
      <c r="AE22" s="19"/>
      <c r="AF22"/>
      <c r="AG22"/>
      <c r="AH22"/>
      <c r="AI22"/>
      <c r="AJ22" t="s">
        <v>31</v>
      </c>
      <c r="AK22" s="19"/>
      <c r="AL22"/>
      <c r="AM22" t="s">
        <v>29</v>
      </c>
      <c r="AN22"/>
      <c r="AO22"/>
      <c r="AP22"/>
      <c r="AQ22"/>
      <c r="AR22"/>
    </row>
    <row r="23" spans="1:44" ht="13.9" customHeight="1" x14ac:dyDescent="0.2">
      <c r="A23" s="173" t="s">
        <v>59</v>
      </c>
      <c r="B23" s="174">
        <v>120</v>
      </c>
      <c r="C23" s="10"/>
      <c r="D23" s="173" t="s">
        <v>28</v>
      </c>
      <c r="E23" s="174">
        <v>10</v>
      </c>
      <c r="F23" s="96"/>
      <c r="G23" s="19"/>
      <c r="H23" s="112" t="s">
        <v>698</v>
      </c>
      <c r="I23" s="19">
        <v>4</v>
      </c>
      <c r="J23" s="19">
        <v>1</v>
      </c>
      <c r="K23" s="19">
        <v>5</v>
      </c>
      <c r="L23" s="19"/>
      <c r="M23"/>
      <c r="N23" s="19"/>
      <c r="O23" s="19"/>
      <c r="P23" s="173" t="s">
        <v>699</v>
      </c>
      <c r="Q23" s="19">
        <v>9</v>
      </c>
      <c r="R23" s="19">
        <v>9</v>
      </c>
      <c r="S23" s="19">
        <v>18</v>
      </c>
      <c r="T23"/>
      <c r="U23" s="213" t="s">
        <v>2277</v>
      </c>
      <c r="V23" s="213"/>
      <c r="W23" s="213"/>
      <c r="X23" s="19"/>
      <c r="Y23"/>
      <c r="Z23"/>
      <c r="AA23"/>
      <c r="AB23"/>
      <c r="AC23" t="s">
        <v>701</v>
      </c>
      <c r="AD23"/>
      <c r="AE23" s="19"/>
      <c r="AF23" t="s">
        <v>31</v>
      </c>
      <c r="AG23"/>
      <c r="AH23"/>
      <c r="AI23"/>
      <c r="AJ23"/>
      <c r="AK23" s="19"/>
      <c r="AL23"/>
      <c r="AM23"/>
      <c r="AN23" t="s">
        <v>24</v>
      </c>
      <c r="AO23"/>
      <c r="AP23"/>
      <c r="AQ23"/>
      <c r="AR23"/>
    </row>
    <row r="24" spans="1:44" ht="13.9" customHeight="1" x14ac:dyDescent="0.2">
      <c r="A24"/>
      <c r="B24"/>
      <c r="C24" s="10"/>
      <c r="D24" s="173" t="s">
        <v>30</v>
      </c>
      <c r="E24" s="174">
        <v>10</v>
      </c>
      <c r="F24" s="96"/>
      <c r="G24" s="19"/>
      <c r="H24" s="112" t="s">
        <v>700</v>
      </c>
      <c r="I24" s="19">
        <v>4</v>
      </c>
      <c r="J24" s="19">
        <v>1</v>
      </c>
      <c r="K24" s="19">
        <v>5</v>
      </c>
      <c r="L24" s="19"/>
      <c r="M24"/>
      <c r="N24" s="19"/>
      <c r="O24" s="19"/>
      <c r="P24" s="173" t="s">
        <v>29</v>
      </c>
      <c r="Q24" s="19">
        <v>2</v>
      </c>
      <c r="R24" s="19">
        <v>3</v>
      </c>
      <c r="S24" s="19">
        <v>5</v>
      </c>
      <c r="T24"/>
      <c r="U24" s="213"/>
      <c r="V24" s="213"/>
      <c r="W24" s="213"/>
      <c r="X24" s="19"/>
      <c r="Y24"/>
      <c r="Z24"/>
      <c r="AA24"/>
      <c r="AB24"/>
      <c r="AC24"/>
      <c r="AD24" t="s">
        <v>698</v>
      </c>
      <c r="AE24" s="19"/>
      <c r="AF24"/>
      <c r="AG24" t="s">
        <v>29</v>
      </c>
      <c r="AH24"/>
      <c r="AI24"/>
      <c r="AJ24"/>
      <c r="AK24" s="19"/>
      <c r="AL24"/>
      <c r="AM24"/>
      <c r="AN24"/>
      <c r="AO24" t="s">
        <v>24</v>
      </c>
      <c r="AP24"/>
      <c r="AQ24"/>
      <c r="AR24"/>
    </row>
    <row r="25" spans="1:44" ht="13.9" customHeight="1" x14ac:dyDescent="0.2">
      <c r="A25"/>
      <c r="B25"/>
      <c r="C25" s="10"/>
      <c r="D25" s="99" t="s">
        <v>59</v>
      </c>
      <c r="E25" s="174">
        <v>120</v>
      </c>
      <c r="F25" s="96"/>
      <c r="G25" s="19"/>
      <c r="H25" s="112" t="s">
        <v>701</v>
      </c>
      <c r="I25" s="19">
        <v>4</v>
      </c>
      <c r="J25" s="19">
        <v>1</v>
      </c>
      <c r="K25" s="19">
        <v>5</v>
      </c>
      <c r="L25" s="19"/>
      <c r="M25"/>
      <c r="N25" s="19"/>
      <c r="O25" s="19"/>
      <c r="P25" s="173" t="s">
        <v>31</v>
      </c>
      <c r="Q25" s="19">
        <v>2</v>
      </c>
      <c r="R25" s="19">
        <v>2</v>
      </c>
      <c r="S25" s="19">
        <v>4</v>
      </c>
      <c r="T25"/>
      <c r="U25" s="213"/>
      <c r="V25" s="213"/>
      <c r="W25" s="213"/>
      <c r="X25" s="19"/>
      <c r="Y25"/>
      <c r="Z25" t="s">
        <v>700</v>
      </c>
      <c r="AA25"/>
      <c r="AB25"/>
      <c r="AC25"/>
      <c r="AD25"/>
      <c r="AE25" s="19"/>
      <c r="AF25"/>
      <c r="AG25"/>
      <c r="AH25" t="s">
        <v>29</v>
      </c>
      <c r="AI25"/>
      <c r="AJ25"/>
      <c r="AK25" s="19"/>
      <c r="AL25"/>
      <c r="AM25"/>
      <c r="AN25"/>
      <c r="AO25"/>
      <c r="AP25" t="s">
        <v>27</v>
      </c>
      <c r="AQ25"/>
      <c r="AR25"/>
    </row>
    <row r="26" spans="1:44" ht="13.9" customHeight="1" x14ac:dyDescent="0.2">
      <c r="A26" s="5"/>
      <c r="B26" s="5"/>
      <c r="C26" s="10"/>
      <c r="D26"/>
      <c r="E26"/>
      <c r="F26" s="96"/>
      <c r="G26" s="19" t="s">
        <v>700</v>
      </c>
      <c r="H26" s="19"/>
      <c r="I26" s="19">
        <v>16</v>
      </c>
      <c r="J26" s="19">
        <v>4</v>
      </c>
      <c r="K26" s="19">
        <v>20</v>
      </c>
      <c r="L26" s="19"/>
      <c r="M26"/>
      <c r="N26" s="19"/>
      <c r="O26" s="19"/>
      <c r="P26" s="173" t="s">
        <v>24</v>
      </c>
      <c r="Q26" s="19">
        <v>3</v>
      </c>
      <c r="R26" s="19">
        <v>2</v>
      </c>
      <c r="S26" s="19">
        <v>5</v>
      </c>
      <c r="T26"/>
      <c r="X26" s="19"/>
      <c r="Y26"/>
      <c r="Z26"/>
      <c r="AA26" t="s">
        <v>698</v>
      </c>
      <c r="AB26"/>
      <c r="AC26"/>
      <c r="AD26"/>
      <c r="AE26" s="19"/>
      <c r="AF26"/>
      <c r="AG26"/>
      <c r="AH26"/>
      <c r="AI26" t="s">
        <v>24</v>
      </c>
      <c r="AJ26"/>
      <c r="AK26" s="19"/>
      <c r="AL26"/>
      <c r="AM26"/>
      <c r="AN26"/>
      <c r="AO26"/>
      <c r="AP26"/>
      <c r="AQ26" t="s">
        <v>27</v>
      </c>
      <c r="AR26"/>
    </row>
    <row r="27" spans="1:44" ht="13.9" customHeight="1" x14ac:dyDescent="0.2">
      <c r="A27" s="213" t="s">
        <v>798</v>
      </c>
      <c r="B27" s="213"/>
      <c r="C27" s="10"/>
      <c r="D27" s="213" t="s">
        <v>799</v>
      </c>
      <c r="E27" s="213"/>
      <c r="F27" s="96"/>
      <c r="G27" s="19"/>
      <c r="H27" s="112" t="s">
        <v>696</v>
      </c>
      <c r="I27" s="19">
        <v>4</v>
      </c>
      <c r="J27" s="19">
        <v>1</v>
      </c>
      <c r="K27" s="19">
        <v>5</v>
      </c>
      <c r="L27" s="19"/>
      <c r="M27"/>
      <c r="N27" s="19"/>
      <c r="O27" s="19"/>
      <c r="P27" s="173" t="s">
        <v>27</v>
      </c>
      <c r="Q27" s="19">
        <v>2</v>
      </c>
      <c r="R27" s="19">
        <v>2</v>
      </c>
      <c r="S27" s="19">
        <v>4</v>
      </c>
      <c r="T27"/>
      <c r="X27" s="19"/>
      <c r="Y27"/>
      <c r="Z27"/>
      <c r="AA27"/>
      <c r="AB27" t="s">
        <v>699</v>
      </c>
      <c r="AC27"/>
      <c r="AD27"/>
      <c r="AE27" s="19"/>
      <c r="AF27"/>
      <c r="AG27"/>
      <c r="AH27"/>
      <c r="AI27"/>
      <c r="AJ27" t="s">
        <v>24</v>
      </c>
      <c r="AK27" s="19"/>
      <c r="AL27"/>
      <c r="AM27" t="s">
        <v>24</v>
      </c>
      <c r="AN27"/>
      <c r="AO27"/>
      <c r="AP27"/>
      <c r="AQ27"/>
      <c r="AR27"/>
    </row>
    <row r="28" spans="1:44" ht="13.9" customHeight="1" x14ac:dyDescent="0.2">
      <c r="A28" s="213"/>
      <c r="B28" s="213"/>
      <c r="C28" s="10"/>
      <c r="D28" s="213"/>
      <c r="E28" s="213"/>
      <c r="F28" s="96"/>
      <c r="G28" s="19"/>
      <c r="H28" s="112" t="s">
        <v>698</v>
      </c>
      <c r="I28" s="19">
        <v>4</v>
      </c>
      <c r="J28" s="19">
        <v>1</v>
      </c>
      <c r="K28" s="19">
        <v>5</v>
      </c>
      <c r="L28" s="19"/>
      <c r="M28"/>
      <c r="N28" s="19"/>
      <c r="O28" s="19"/>
      <c r="P28" s="173" t="s">
        <v>700</v>
      </c>
      <c r="Q28" s="19">
        <v>9</v>
      </c>
      <c r="R28" s="19">
        <v>10</v>
      </c>
      <c r="S28" s="19">
        <v>19</v>
      </c>
      <c r="T28"/>
      <c r="U28"/>
      <c r="V28"/>
      <c r="W28"/>
      <c r="X28" s="19"/>
      <c r="Y28"/>
      <c r="Z28"/>
      <c r="AA28"/>
      <c r="AB28"/>
      <c r="AC28" t="s">
        <v>697</v>
      </c>
      <c r="AD28"/>
      <c r="AE28" s="19"/>
      <c r="AF28"/>
      <c r="AG28"/>
      <c r="AH28"/>
      <c r="AI28" t="s">
        <v>27</v>
      </c>
      <c r="AJ28"/>
      <c r="AK28" s="19"/>
      <c r="AL28"/>
      <c r="AM28"/>
      <c r="AN28" t="s">
        <v>27</v>
      </c>
      <c r="AO28"/>
      <c r="AP28"/>
      <c r="AQ28"/>
      <c r="AR28"/>
    </row>
    <row r="29" spans="1:44" ht="13.9" customHeight="1" x14ac:dyDescent="0.2">
      <c r="A29" s="213"/>
      <c r="B29" s="213"/>
      <c r="C29" s="10"/>
      <c r="D29" s="213"/>
      <c r="E29" s="213"/>
      <c r="F29" s="96"/>
      <c r="G29" s="19"/>
      <c r="H29" s="112" t="s">
        <v>697</v>
      </c>
      <c r="I29" s="19">
        <v>4</v>
      </c>
      <c r="J29" s="19">
        <v>1</v>
      </c>
      <c r="K29" s="19">
        <v>5</v>
      </c>
      <c r="L29" s="19"/>
      <c r="M29"/>
      <c r="N29" s="19"/>
      <c r="O29" s="19"/>
      <c r="P29" s="173" t="s">
        <v>29</v>
      </c>
      <c r="Q29" s="19">
        <v>2</v>
      </c>
      <c r="R29" s="19">
        <v>2</v>
      </c>
      <c r="S29" s="19">
        <v>4</v>
      </c>
      <c r="T29"/>
      <c r="U29"/>
      <c r="V29"/>
      <c r="W29"/>
      <c r="X29" s="19"/>
      <c r="Y29"/>
      <c r="Z29"/>
      <c r="AA29"/>
      <c r="AB29"/>
      <c r="AC29"/>
      <c r="AD29" t="s">
        <v>701</v>
      </c>
      <c r="AE29" s="19"/>
      <c r="AF29"/>
      <c r="AG29"/>
      <c r="AH29"/>
      <c r="AI29"/>
      <c r="AJ29" t="s">
        <v>27</v>
      </c>
      <c r="AK29" s="19"/>
      <c r="AL29"/>
      <c r="AM29"/>
      <c r="AN29"/>
      <c r="AO29" t="s">
        <v>27</v>
      </c>
      <c r="AP29"/>
      <c r="AQ29"/>
      <c r="AR29"/>
    </row>
    <row r="30" spans="1:44" ht="13.9" customHeight="1" x14ac:dyDescent="0.2">
      <c r="A30" s="213"/>
      <c r="B30" s="213"/>
      <c r="C30" s="10"/>
      <c r="D30" s="213"/>
      <c r="E30" s="213"/>
      <c r="F30" s="96"/>
      <c r="G30" s="19"/>
      <c r="H30" s="112" t="s">
        <v>699</v>
      </c>
      <c r="I30" s="19">
        <v>4</v>
      </c>
      <c r="J30" s="19">
        <v>1</v>
      </c>
      <c r="K30" s="19">
        <v>5</v>
      </c>
      <c r="L30" s="19"/>
      <c r="M30"/>
      <c r="N30" s="19"/>
      <c r="O30" s="19"/>
      <c r="P30" s="173" t="s">
        <v>31</v>
      </c>
      <c r="Q30" s="19">
        <v>2</v>
      </c>
      <c r="R30" s="19">
        <v>3</v>
      </c>
      <c r="S30" s="19">
        <v>5</v>
      </c>
      <c r="T30"/>
      <c r="U30"/>
      <c r="V30"/>
      <c r="W30"/>
      <c r="X30" s="19"/>
      <c r="Y30"/>
      <c r="Z30"/>
      <c r="AA30" t="s">
        <v>697</v>
      </c>
      <c r="AB30"/>
      <c r="AC30"/>
      <c r="AD30"/>
      <c r="AE30" s="19"/>
      <c r="AF30" t="s">
        <v>24</v>
      </c>
      <c r="AG30"/>
      <c r="AH30"/>
      <c r="AI30"/>
      <c r="AJ30"/>
      <c r="AK30" s="19"/>
      <c r="AL30"/>
      <c r="AM30"/>
      <c r="AN30"/>
      <c r="AO30"/>
      <c r="AP30" t="s">
        <v>29</v>
      </c>
      <c r="AQ30"/>
      <c r="AR30"/>
    </row>
    <row r="31" spans="1:44" ht="13.9" customHeight="1" x14ac:dyDescent="0.2">
      <c r="A31" s="213"/>
      <c r="B31" s="213"/>
      <c r="C31" s="10"/>
      <c r="D31" s="213"/>
      <c r="E31" s="213"/>
      <c r="F31" s="96"/>
      <c r="G31" s="19" t="s">
        <v>701</v>
      </c>
      <c r="H31" s="19"/>
      <c r="I31" s="19">
        <v>16</v>
      </c>
      <c r="J31" s="19">
        <v>4</v>
      </c>
      <c r="K31" s="19">
        <v>20</v>
      </c>
      <c r="L31" s="19"/>
      <c r="M31"/>
      <c r="N31" s="19"/>
      <c r="O31" s="19"/>
      <c r="P31" s="173" t="s">
        <v>24</v>
      </c>
      <c r="Q31" s="19">
        <v>3</v>
      </c>
      <c r="R31" s="19">
        <v>2</v>
      </c>
      <c r="S31" s="19">
        <v>5</v>
      </c>
      <c r="T31"/>
      <c r="U31"/>
      <c r="V31"/>
      <c r="W31"/>
      <c r="X31" s="19"/>
      <c r="Y31"/>
      <c r="Z31"/>
      <c r="AA31"/>
      <c r="AB31" t="s">
        <v>701</v>
      </c>
      <c r="AC31"/>
      <c r="AD31"/>
      <c r="AE31" s="19"/>
      <c r="AF31"/>
      <c r="AG31" t="s">
        <v>31</v>
      </c>
      <c r="AH31"/>
      <c r="AI31"/>
      <c r="AJ31"/>
      <c r="AK31" s="19"/>
      <c r="AL31"/>
      <c r="AM31"/>
      <c r="AN31"/>
      <c r="AO31"/>
      <c r="AP31"/>
      <c r="AQ31" t="s">
        <v>29</v>
      </c>
      <c r="AR31"/>
    </row>
    <row r="32" spans="1:44" ht="13.9" customHeight="1" x14ac:dyDescent="0.2">
      <c r="A32" s="213"/>
      <c r="B32" s="213"/>
      <c r="C32" s="10"/>
      <c r="D32" s="213"/>
      <c r="E32" s="213"/>
      <c r="F32" s="96"/>
      <c r="G32" s="19"/>
      <c r="H32" s="112" t="s">
        <v>696</v>
      </c>
      <c r="I32" s="19">
        <v>4</v>
      </c>
      <c r="J32" s="19">
        <v>1</v>
      </c>
      <c r="K32" s="19">
        <v>5</v>
      </c>
      <c r="L32" s="19"/>
      <c r="M32"/>
      <c r="N32" s="19"/>
      <c r="O32" s="19"/>
      <c r="P32" s="173" t="s">
        <v>27</v>
      </c>
      <c r="Q32" s="19">
        <v>2</v>
      </c>
      <c r="R32" s="19">
        <v>3</v>
      </c>
      <c r="S32" s="19">
        <v>5</v>
      </c>
      <c r="T32"/>
      <c r="U32"/>
      <c r="V32"/>
      <c r="W32"/>
      <c r="X32" s="19"/>
      <c r="Y32"/>
      <c r="Z32"/>
      <c r="AA32"/>
      <c r="AB32"/>
      <c r="AC32" t="s">
        <v>699</v>
      </c>
      <c r="AD32"/>
      <c r="AE32" s="19"/>
      <c r="AF32"/>
      <c r="AG32"/>
      <c r="AH32" t="s">
        <v>31</v>
      </c>
      <c r="AI32"/>
      <c r="AJ32"/>
      <c r="AK32" s="19"/>
      <c r="AL32"/>
      <c r="AM32" t="s">
        <v>27</v>
      </c>
      <c r="AN32"/>
      <c r="AO32"/>
      <c r="AP32"/>
      <c r="AQ32"/>
      <c r="AR32"/>
    </row>
    <row r="33" spans="1:44" ht="13.9" customHeight="1" x14ac:dyDescent="0.2">
      <c r="A33" s="213"/>
      <c r="B33" s="213"/>
      <c r="C33" s="10"/>
      <c r="D33" s="213"/>
      <c r="E33" s="213"/>
      <c r="F33" s="96"/>
      <c r="G33" s="19"/>
      <c r="H33" s="112" t="s">
        <v>698</v>
      </c>
      <c r="I33" s="19">
        <v>4</v>
      </c>
      <c r="J33" s="19">
        <v>1</v>
      </c>
      <c r="K33" s="19">
        <v>5</v>
      </c>
      <c r="L33" s="19"/>
      <c r="M33"/>
      <c r="N33" s="19"/>
      <c r="O33" s="19"/>
      <c r="P33" s="173" t="s">
        <v>701</v>
      </c>
      <c r="Q33" s="19">
        <v>10</v>
      </c>
      <c r="R33" s="19">
        <v>9</v>
      </c>
      <c r="S33" s="19">
        <v>19</v>
      </c>
      <c r="T33"/>
      <c r="U33"/>
      <c r="V33"/>
      <c r="W33"/>
      <c r="X33" s="19"/>
      <c r="Y33"/>
      <c r="Z33"/>
      <c r="AA33"/>
      <c r="AB33"/>
      <c r="AC33"/>
      <c r="AD33" t="s">
        <v>698</v>
      </c>
      <c r="AE33" s="19"/>
      <c r="AF33"/>
      <c r="AG33"/>
      <c r="AH33"/>
      <c r="AI33" t="s">
        <v>29</v>
      </c>
      <c r="AJ33"/>
      <c r="AK33" s="19"/>
      <c r="AL33"/>
      <c r="AM33"/>
      <c r="AN33" t="s">
        <v>24</v>
      </c>
      <c r="AO33"/>
      <c r="AP33"/>
      <c r="AQ33"/>
      <c r="AR33"/>
    </row>
    <row r="34" spans="1:44" ht="13.9" customHeight="1" x14ac:dyDescent="0.2">
      <c r="A34" s="5"/>
      <c r="B34" s="5"/>
      <c r="C34" s="10"/>
      <c r="D34" s="94"/>
      <c r="E34" s="93"/>
      <c r="F34" s="96"/>
      <c r="G34" s="19"/>
      <c r="H34" s="112" t="s">
        <v>697</v>
      </c>
      <c r="I34" s="19">
        <v>4</v>
      </c>
      <c r="J34" s="19">
        <v>1</v>
      </c>
      <c r="K34" s="19">
        <v>5</v>
      </c>
      <c r="L34" s="19"/>
      <c r="M34"/>
      <c r="N34" s="19"/>
      <c r="O34" s="19"/>
      <c r="P34" s="173" t="s">
        <v>29</v>
      </c>
      <c r="Q34" s="19">
        <v>2</v>
      </c>
      <c r="R34" s="19">
        <v>3</v>
      </c>
      <c r="S34" s="19">
        <v>5</v>
      </c>
      <c r="T34"/>
      <c r="U34"/>
      <c r="V34"/>
      <c r="W34"/>
      <c r="X34" s="19"/>
      <c r="Y34"/>
      <c r="Z34" t="s">
        <v>701</v>
      </c>
      <c r="AA34"/>
      <c r="AB34"/>
      <c r="AC34"/>
      <c r="AD34"/>
      <c r="AE34" s="19"/>
      <c r="AF34"/>
      <c r="AG34"/>
      <c r="AH34"/>
      <c r="AI34"/>
      <c r="AJ34" t="s">
        <v>29</v>
      </c>
      <c r="AK34" s="19"/>
      <c r="AL34"/>
      <c r="AM34"/>
      <c r="AN34"/>
      <c r="AO34" t="s">
        <v>24</v>
      </c>
      <c r="AP34"/>
      <c r="AQ34"/>
      <c r="AR34"/>
    </row>
    <row r="35" spans="1:44" ht="13.9" customHeight="1" x14ac:dyDescent="0.2">
      <c r="A35" s="5"/>
      <c r="B35" s="5"/>
      <c r="C35" s="10"/>
      <c r="D35" s="95"/>
      <c r="E35" s="93"/>
      <c r="F35" s="94"/>
      <c r="G35" s="19"/>
      <c r="H35" s="112" t="s">
        <v>699</v>
      </c>
      <c r="I35" s="19">
        <v>4</v>
      </c>
      <c r="J35" s="19">
        <v>1</v>
      </c>
      <c r="K35" s="19">
        <v>5</v>
      </c>
      <c r="L35" s="19"/>
      <c r="M35"/>
      <c r="N35" s="19"/>
      <c r="O35" s="19"/>
      <c r="P35" s="173" t="s">
        <v>31</v>
      </c>
      <c r="Q35" s="19">
        <v>3</v>
      </c>
      <c r="R35" s="19">
        <v>2</v>
      </c>
      <c r="S35" s="19">
        <v>5</v>
      </c>
      <c r="T35"/>
      <c r="U35"/>
      <c r="V35"/>
      <c r="W35"/>
      <c r="X35" s="19"/>
      <c r="Y35"/>
      <c r="Z35"/>
      <c r="AA35" t="s">
        <v>698</v>
      </c>
      <c r="AB35"/>
      <c r="AC35"/>
      <c r="AD35"/>
      <c r="AE35" s="19"/>
      <c r="AF35"/>
      <c r="AG35" t="s">
        <v>27</v>
      </c>
      <c r="AH35"/>
      <c r="AI35"/>
      <c r="AJ35"/>
      <c r="AK35" s="19"/>
      <c r="AL35"/>
      <c r="AM35"/>
      <c r="AN35"/>
      <c r="AO35"/>
      <c r="AP35" t="s">
        <v>29</v>
      </c>
      <c r="AQ35"/>
      <c r="AR35"/>
    </row>
    <row r="36" spans="1:44" ht="13.9" customHeight="1" x14ac:dyDescent="0.2">
      <c r="A36" s="5"/>
      <c r="B36" s="5"/>
      <c r="C36" s="10"/>
      <c r="D36" s="95"/>
      <c r="E36" s="93"/>
      <c r="F36" s="94"/>
      <c r="G36" s="19" t="s">
        <v>251</v>
      </c>
      <c r="H36" s="19"/>
      <c r="I36" s="19">
        <v>96</v>
      </c>
      <c r="J36" s="19">
        <v>24</v>
      </c>
      <c r="K36" s="19">
        <v>120</v>
      </c>
      <c r="L36" s="19"/>
      <c r="M36"/>
      <c r="N36" s="19"/>
      <c r="O36" s="19"/>
      <c r="P36" s="173" t="s">
        <v>24</v>
      </c>
      <c r="Q36" s="19">
        <v>2</v>
      </c>
      <c r="R36" s="19">
        <v>2</v>
      </c>
      <c r="S36" s="19">
        <v>4</v>
      </c>
      <c r="T36"/>
      <c r="U36"/>
      <c r="V36"/>
      <c r="W36"/>
      <c r="X36" s="19"/>
      <c r="Y36"/>
      <c r="Z36"/>
      <c r="AA36"/>
      <c r="AB36" t="s">
        <v>699</v>
      </c>
      <c r="AC36"/>
      <c r="AD36"/>
      <c r="AE36" s="19"/>
      <c r="AF36"/>
      <c r="AG36"/>
      <c r="AH36" t="s">
        <v>27</v>
      </c>
      <c r="AI36"/>
      <c r="AJ36"/>
      <c r="AK36" s="19"/>
      <c r="AL36"/>
      <c r="AM36"/>
      <c r="AN36"/>
      <c r="AO36"/>
      <c r="AP36"/>
      <c r="AQ36" t="s">
        <v>29</v>
      </c>
      <c r="AR36"/>
    </row>
    <row r="37" spans="1:44" ht="13.9" customHeight="1" x14ac:dyDescent="0.2">
      <c r="A37" s="5"/>
      <c r="B37" s="5"/>
      <c r="C37" s="10"/>
      <c r="D37" s="95"/>
      <c r="E37" s="93"/>
      <c r="F37" s="94"/>
      <c r="G37"/>
      <c r="H37"/>
      <c r="I37"/>
      <c r="J37"/>
      <c r="K37"/>
      <c r="L37"/>
      <c r="M37"/>
      <c r="N37"/>
      <c r="O37" s="19"/>
      <c r="P37" s="173" t="s">
        <v>27</v>
      </c>
      <c r="Q37" s="19">
        <v>3</v>
      </c>
      <c r="R37" s="19">
        <v>2</v>
      </c>
      <c r="S37" s="19">
        <v>5</v>
      </c>
      <c r="T37"/>
      <c r="U37"/>
      <c r="V37"/>
      <c r="W37"/>
      <c r="X37" s="19"/>
      <c r="Y37"/>
      <c r="Z37"/>
      <c r="AA37"/>
      <c r="AB37"/>
      <c r="AC37" t="s">
        <v>697</v>
      </c>
      <c r="AD37"/>
      <c r="AE37" s="19"/>
      <c r="AF37"/>
      <c r="AG37"/>
      <c r="AH37"/>
      <c r="AI37" t="s">
        <v>29</v>
      </c>
      <c r="AJ37"/>
      <c r="AK37" s="19"/>
      <c r="AL37" t="s">
        <v>24</v>
      </c>
      <c r="AM37"/>
      <c r="AN37"/>
      <c r="AO37"/>
      <c r="AP37"/>
      <c r="AQ37"/>
      <c r="AR37"/>
    </row>
    <row r="38" spans="1:44" ht="13.9" customHeight="1" x14ac:dyDescent="0.2">
      <c r="A38" s="5"/>
      <c r="B38" s="5"/>
      <c r="C38" s="10"/>
      <c r="D38" s="95"/>
      <c r="E38" s="93"/>
      <c r="F38" s="94"/>
      <c r="G38" s="213" t="s">
        <v>800</v>
      </c>
      <c r="H38" s="213"/>
      <c r="I38" s="213"/>
      <c r="J38" s="213"/>
      <c r="K38" s="213"/>
      <c r="L38" s="183"/>
      <c r="M38"/>
      <c r="N38" s="183"/>
      <c r="O38" s="19"/>
      <c r="P38" s="173" t="s">
        <v>251</v>
      </c>
      <c r="Q38" s="19">
        <v>55</v>
      </c>
      <c r="R38" s="19">
        <v>55</v>
      </c>
      <c r="S38" s="19">
        <v>110</v>
      </c>
      <c r="T38"/>
      <c r="U38"/>
      <c r="V38"/>
      <c r="W38"/>
      <c r="X38" s="19"/>
      <c r="Y38"/>
      <c r="Z38"/>
      <c r="AA38"/>
      <c r="AB38"/>
      <c r="AC38"/>
      <c r="AD38" t="s">
        <v>700</v>
      </c>
      <c r="AE38" s="19"/>
      <c r="AF38"/>
      <c r="AG38"/>
      <c r="AH38"/>
      <c r="AI38"/>
      <c r="AJ38" t="s">
        <v>29</v>
      </c>
      <c r="AK38" s="19"/>
      <c r="AL38"/>
      <c r="AM38" t="s">
        <v>31</v>
      </c>
      <c r="AN38"/>
      <c r="AO38"/>
      <c r="AP38"/>
      <c r="AQ38"/>
      <c r="AR38"/>
    </row>
    <row r="39" spans="1:44" ht="13.9" customHeight="1" x14ac:dyDescent="0.2">
      <c r="A39" s="5"/>
      <c r="B39" s="5"/>
      <c r="C39" s="10"/>
      <c r="D39" s="95"/>
      <c r="E39" s="93"/>
      <c r="F39" s="94"/>
      <c r="G39" s="213"/>
      <c r="H39" s="213"/>
      <c r="I39" s="213"/>
      <c r="J39" s="213"/>
      <c r="K39" s="213"/>
      <c r="L39" s="183"/>
      <c r="M39"/>
      <c r="N39" s="183"/>
      <c r="O39" s="19"/>
      <c r="P39"/>
      <c r="Q39"/>
      <c r="R39"/>
      <c r="S39"/>
      <c r="T39"/>
      <c r="U39"/>
      <c r="V39"/>
      <c r="W39"/>
      <c r="X39" s="19"/>
      <c r="Y39"/>
      <c r="Z39"/>
      <c r="AA39" t="s">
        <v>697</v>
      </c>
      <c r="AB39"/>
      <c r="AC39"/>
      <c r="AD39"/>
      <c r="AE39" s="19"/>
      <c r="AF39"/>
      <c r="AG39"/>
      <c r="AH39"/>
      <c r="AI39" t="s">
        <v>31</v>
      </c>
      <c r="AJ39"/>
      <c r="AK39" s="19"/>
      <c r="AL39"/>
      <c r="AM39"/>
      <c r="AN39" t="s">
        <v>27</v>
      </c>
      <c r="AO39"/>
      <c r="AP39"/>
      <c r="AQ39"/>
      <c r="AR39"/>
    </row>
    <row r="40" spans="1:44" ht="13.9" customHeight="1" x14ac:dyDescent="0.2">
      <c r="A40" s="5"/>
      <c r="B40" s="5"/>
      <c r="C40" s="10"/>
      <c r="D40" s="95"/>
      <c r="E40" s="93"/>
      <c r="F40" s="94"/>
      <c r="G40"/>
      <c r="H40"/>
      <c r="I40"/>
      <c r="J40"/>
      <c r="K40"/>
      <c r="L40"/>
      <c r="M40"/>
      <c r="N40"/>
      <c r="O40" s="19"/>
      <c r="P40" s="185" t="s">
        <v>801</v>
      </c>
      <c r="Q40" s="185"/>
      <c r="R40" s="185"/>
      <c r="S40" s="185"/>
      <c r="T40"/>
      <c r="U40"/>
      <c r="V40"/>
      <c r="W40"/>
      <c r="X40" s="19"/>
      <c r="Y40"/>
      <c r="Z40"/>
      <c r="AA40"/>
      <c r="AB40" t="s">
        <v>700</v>
      </c>
      <c r="AC40"/>
      <c r="AD40"/>
      <c r="AE40" s="19"/>
      <c r="AF40"/>
      <c r="AG40"/>
      <c r="AH40"/>
      <c r="AI40"/>
      <c r="AJ40" t="s">
        <v>31</v>
      </c>
      <c r="AK40" s="19"/>
      <c r="AL40"/>
      <c r="AM40"/>
      <c r="AN40"/>
      <c r="AO40" t="s">
        <v>27</v>
      </c>
      <c r="AP40"/>
      <c r="AQ40"/>
      <c r="AR40"/>
    </row>
    <row r="41" spans="1:44" ht="13.9" customHeight="1" x14ac:dyDescent="0.2">
      <c r="A41" s="5"/>
      <c r="B41" s="5"/>
      <c r="C41" s="10"/>
      <c r="D41" s="95"/>
      <c r="E41" s="93"/>
      <c r="F41" s="94"/>
      <c r="G41"/>
      <c r="H41"/>
      <c r="I41"/>
      <c r="J41"/>
      <c r="K41"/>
      <c r="L41"/>
      <c r="M41"/>
      <c r="N41"/>
      <c r="O41" s="19"/>
      <c r="P41" s="185"/>
      <c r="Q41" s="185"/>
      <c r="R41" s="185"/>
      <c r="S41" s="185"/>
      <c r="T41"/>
      <c r="U41"/>
      <c r="V41"/>
      <c r="W41"/>
      <c r="X41" s="19"/>
      <c r="Y41"/>
      <c r="Z41"/>
      <c r="AA41"/>
      <c r="AB41"/>
      <c r="AC41" t="s">
        <v>699</v>
      </c>
      <c r="AD41"/>
      <c r="AE41" s="19"/>
      <c r="AF41" t="s">
        <v>27</v>
      </c>
      <c r="AG41"/>
      <c r="AH41"/>
      <c r="AI41"/>
      <c r="AJ41"/>
      <c r="AK41" s="19"/>
      <c r="AL41"/>
      <c r="AM41"/>
      <c r="AN41"/>
      <c r="AO41"/>
      <c r="AP41" t="s">
        <v>29</v>
      </c>
      <c r="AQ41"/>
      <c r="AR41"/>
    </row>
    <row r="42" spans="1:44" ht="13.9" customHeight="1" x14ac:dyDescent="0.2">
      <c r="A42" s="5"/>
      <c r="B42" s="5"/>
      <c r="C42" s="10"/>
      <c r="D42" s="95"/>
      <c r="E42" s="93"/>
      <c r="F42" s="94"/>
      <c r="G42"/>
      <c r="H42"/>
      <c r="I42"/>
      <c r="J42"/>
      <c r="K42"/>
      <c r="L42"/>
      <c r="M42"/>
      <c r="N42"/>
      <c r="O42" s="19"/>
      <c r="P42" s="185"/>
      <c r="Q42" s="185"/>
      <c r="R42" s="185"/>
      <c r="S42" s="185"/>
      <c r="T42"/>
      <c r="U42"/>
      <c r="V42"/>
      <c r="W42"/>
      <c r="X42" s="19"/>
      <c r="Y42"/>
      <c r="Z42"/>
      <c r="AA42"/>
      <c r="AB42"/>
      <c r="AC42"/>
      <c r="AD42" t="s">
        <v>698</v>
      </c>
      <c r="AE42" s="19"/>
      <c r="AF42"/>
      <c r="AG42" t="s">
        <v>31</v>
      </c>
      <c r="AH42"/>
      <c r="AI42"/>
      <c r="AJ42"/>
      <c r="AK42" s="19"/>
      <c r="AL42"/>
      <c r="AM42"/>
      <c r="AN42"/>
      <c r="AO42"/>
      <c r="AP42"/>
      <c r="AQ42" t="s">
        <v>29</v>
      </c>
      <c r="AR42"/>
    </row>
    <row r="43" spans="1:44" ht="13.9" customHeight="1" x14ac:dyDescent="0.2">
      <c r="A43" s="5"/>
      <c r="B43" s="5"/>
      <c r="C43" s="10"/>
      <c r="D43" s="95"/>
      <c r="E43" s="93"/>
      <c r="F43" s="94"/>
      <c r="G43"/>
      <c r="H43"/>
      <c r="I43"/>
      <c r="J43"/>
      <c r="K43"/>
      <c r="L43"/>
      <c r="M43"/>
      <c r="N43"/>
      <c r="O43"/>
      <c r="P43" s="185"/>
      <c r="Q43" s="185"/>
      <c r="R43" s="185"/>
      <c r="S43" s="185"/>
      <c r="T43"/>
      <c r="U43"/>
      <c r="V43"/>
      <c r="W43"/>
      <c r="X43" s="19"/>
      <c r="Y43" t="s">
        <v>698</v>
      </c>
      <c r="Z43"/>
      <c r="AA43"/>
      <c r="AB43"/>
      <c r="AC43"/>
      <c r="AD43"/>
      <c r="AE43" s="19"/>
      <c r="AF43"/>
      <c r="AG43"/>
      <c r="AH43" t="s">
        <v>31</v>
      </c>
      <c r="AI43"/>
      <c r="AJ43"/>
      <c r="AK43" s="19"/>
      <c r="AL43"/>
      <c r="AM43" t="s">
        <v>27</v>
      </c>
      <c r="AN43"/>
      <c r="AO43"/>
      <c r="AP43"/>
      <c r="AQ43"/>
      <c r="AR43"/>
    </row>
    <row r="44" spans="1:44" ht="13.9" customHeight="1" x14ac:dyDescent="0.2">
      <c r="A44" s="5"/>
      <c r="B44" s="5"/>
      <c r="C44" s="10"/>
      <c r="D44" s="95"/>
      <c r="E44" s="93"/>
      <c r="F44" s="94"/>
      <c r="G44"/>
      <c r="H44"/>
      <c r="I44"/>
      <c r="J44"/>
      <c r="K44"/>
      <c r="L44"/>
      <c r="M44"/>
      <c r="N44"/>
      <c r="O44"/>
      <c r="P44" s="185"/>
      <c r="Q44" s="185"/>
      <c r="R44" s="185"/>
      <c r="S44" s="185"/>
      <c r="T44"/>
      <c r="U44"/>
      <c r="V44"/>
      <c r="W44"/>
      <c r="X44"/>
      <c r="Y44"/>
      <c r="Z44" t="s">
        <v>697</v>
      </c>
      <c r="AA44"/>
      <c r="AB44"/>
      <c r="AC44"/>
      <c r="AD44"/>
      <c r="AE44"/>
      <c r="AF44"/>
      <c r="AG44"/>
      <c r="AH44"/>
      <c r="AI44" t="s">
        <v>29</v>
      </c>
      <c r="AJ44"/>
      <c r="AK44"/>
      <c r="AL44"/>
      <c r="AM44"/>
      <c r="AN44" t="s">
        <v>31</v>
      </c>
      <c r="AO44"/>
      <c r="AP44"/>
      <c r="AQ44"/>
      <c r="AR44"/>
    </row>
    <row r="45" spans="1:44" ht="13.9" customHeight="1" x14ac:dyDescent="0.2">
      <c r="A45" s="5"/>
      <c r="B45" s="5"/>
      <c r="C45" s="10"/>
      <c r="D45" s="95"/>
      <c r="E45" s="93"/>
      <c r="F45" s="94"/>
      <c r="G45"/>
      <c r="H45"/>
      <c r="I45"/>
      <c r="J45" s="93"/>
      <c r="K45"/>
      <c r="L45"/>
      <c r="M45"/>
      <c r="N45"/>
      <c r="O45"/>
      <c r="P45" s="185"/>
      <c r="Q45" s="185"/>
      <c r="R45" s="185"/>
      <c r="S45" s="185"/>
      <c r="T45"/>
      <c r="U45"/>
      <c r="V45"/>
      <c r="W45"/>
      <c r="X45"/>
      <c r="Y45"/>
      <c r="Z45"/>
      <c r="AA45" t="s">
        <v>696</v>
      </c>
      <c r="AB45"/>
      <c r="AC45"/>
      <c r="AD45"/>
      <c r="AE45"/>
      <c r="AF45"/>
      <c r="AG45"/>
      <c r="AH45"/>
      <c r="AI45"/>
      <c r="AJ45" t="s">
        <v>29</v>
      </c>
      <c r="AK45"/>
      <c r="AL45"/>
      <c r="AM45"/>
      <c r="AN45"/>
      <c r="AO45" t="s">
        <v>31</v>
      </c>
      <c r="AP45"/>
      <c r="AQ45"/>
      <c r="AR45"/>
    </row>
    <row r="46" spans="1:44" x14ac:dyDescent="0.2">
      <c r="A46" s="5"/>
      <c r="B46" s="5"/>
      <c r="C46" s="10"/>
      <c r="D46" s="95"/>
      <c r="E46" s="93"/>
      <c r="F46" s="94"/>
      <c r="G46"/>
      <c r="H46"/>
      <c r="I46"/>
      <c r="J46" s="93"/>
      <c r="K46"/>
      <c r="L46"/>
      <c r="M46"/>
      <c r="N46"/>
      <c r="O46"/>
      <c r="P46"/>
      <c r="Q46"/>
      <c r="R46"/>
      <c r="S46" s="13"/>
      <c r="T46"/>
      <c r="U46"/>
      <c r="V46"/>
      <c r="W46"/>
      <c r="X46"/>
      <c r="Y46"/>
      <c r="Z46"/>
      <c r="AA46"/>
      <c r="AB46" t="s">
        <v>700</v>
      </c>
      <c r="AC46"/>
      <c r="AD46"/>
      <c r="AE46"/>
      <c r="AF46"/>
      <c r="AG46" t="s">
        <v>24</v>
      </c>
      <c r="AH46"/>
      <c r="AI46"/>
      <c r="AJ46"/>
      <c r="AK46"/>
      <c r="AL46"/>
      <c r="AM46"/>
      <c r="AN46"/>
      <c r="AO46"/>
      <c r="AP46" t="s">
        <v>29</v>
      </c>
      <c r="AQ46"/>
      <c r="AR46"/>
    </row>
    <row r="47" spans="1:44" x14ac:dyDescent="0.2">
      <c r="A47" s="5"/>
      <c r="B47" s="5"/>
      <c r="C47" s="10"/>
      <c r="D47" s="95"/>
      <c r="E47" s="93"/>
      <c r="F47" s="94"/>
      <c r="G47"/>
      <c r="H47"/>
      <c r="I47"/>
      <c r="J47" s="93"/>
      <c r="K47"/>
      <c r="L47"/>
      <c r="M47"/>
      <c r="N47"/>
      <c r="O47"/>
      <c r="P47"/>
      <c r="Q47"/>
      <c r="R47"/>
      <c r="S47" s="13"/>
      <c r="T47"/>
      <c r="U47"/>
      <c r="V47"/>
      <c r="W47"/>
      <c r="X47"/>
      <c r="Y47"/>
      <c r="Z47"/>
      <c r="AA47"/>
      <c r="AB47"/>
      <c r="AC47" t="s">
        <v>699</v>
      </c>
      <c r="AD47"/>
      <c r="AE47"/>
      <c r="AF47"/>
      <c r="AG47"/>
      <c r="AH47" t="s">
        <v>24</v>
      </c>
      <c r="AI47"/>
      <c r="AJ47"/>
      <c r="AK47"/>
      <c r="AL47"/>
      <c r="AM47"/>
      <c r="AN47"/>
      <c r="AO47"/>
      <c r="AP47"/>
      <c r="AQ47" t="s">
        <v>29</v>
      </c>
      <c r="AR47"/>
    </row>
    <row r="48" spans="1:44" x14ac:dyDescent="0.2">
      <c r="A48" s="5"/>
      <c r="B48" s="5"/>
      <c r="C48" s="10"/>
      <c r="D48" s="95"/>
      <c r="E48" s="93"/>
      <c r="F48" s="94"/>
      <c r="G48"/>
      <c r="H48"/>
      <c r="I48"/>
      <c r="J48" s="93"/>
      <c r="K48"/>
      <c r="L48"/>
      <c r="M48"/>
      <c r="N48"/>
      <c r="O48"/>
      <c r="P48"/>
      <c r="Q48"/>
      <c r="R48"/>
      <c r="S48" s="13"/>
      <c r="T48"/>
      <c r="U48"/>
      <c r="V48"/>
      <c r="W48"/>
      <c r="X48"/>
      <c r="Y48"/>
      <c r="Z48"/>
      <c r="AA48"/>
      <c r="AB48"/>
      <c r="AC48"/>
      <c r="AD48" t="s">
        <v>701</v>
      </c>
      <c r="AE48"/>
      <c r="AF48"/>
      <c r="AG48"/>
      <c r="AH48"/>
      <c r="AI48" t="s">
        <v>29</v>
      </c>
      <c r="AJ48"/>
      <c r="AK48"/>
      <c r="AL48" t="s">
        <v>27</v>
      </c>
      <c r="AM48"/>
      <c r="AN48"/>
      <c r="AO48"/>
      <c r="AP48"/>
      <c r="AQ48"/>
      <c r="AR48"/>
    </row>
    <row r="49" spans="1:44" x14ac:dyDescent="0.2">
      <c r="A49" s="5"/>
      <c r="B49" s="5"/>
      <c r="C49" s="10"/>
      <c r="D49" s="95"/>
      <c r="E49" s="93"/>
      <c r="F49" s="94"/>
      <c r="G49"/>
      <c r="H49"/>
      <c r="I49"/>
      <c r="J49" s="93"/>
      <c r="K49"/>
      <c r="L49"/>
      <c r="M49"/>
      <c r="N49"/>
      <c r="O49"/>
      <c r="P49"/>
      <c r="Q49"/>
      <c r="R49"/>
      <c r="S49" s="13"/>
      <c r="T49"/>
      <c r="U49"/>
      <c r="V49"/>
      <c r="W49"/>
      <c r="X49"/>
      <c r="Y49"/>
      <c r="Z49"/>
      <c r="AA49" t="s">
        <v>700</v>
      </c>
      <c r="AB49"/>
      <c r="AC49"/>
      <c r="AD49"/>
      <c r="AE49"/>
      <c r="AF49"/>
      <c r="AG49"/>
      <c r="AH49"/>
      <c r="AI49"/>
      <c r="AJ49" t="s">
        <v>29</v>
      </c>
      <c r="AK49"/>
      <c r="AL49"/>
      <c r="AM49" t="s">
        <v>29</v>
      </c>
      <c r="AN49"/>
      <c r="AO49"/>
      <c r="AP49"/>
      <c r="AQ49"/>
      <c r="AR49"/>
    </row>
    <row r="50" spans="1:44" x14ac:dyDescent="0.2">
      <c r="A50" s="5"/>
      <c r="B50" s="5"/>
      <c r="C50" s="10"/>
      <c r="D50" s="95"/>
      <c r="E50" s="93"/>
      <c r="F50" s="94"/>
      <c r="G50"/>
      <c r="H50"/>
      <c r="I50"/>
      <c r="J50" s="93"/>
      <c r="K50"/>
      <c r="L50"/>
      <c r="M50"/>
      <c r="N50"/>
      <c r="O50"/>
      <c r="P50"/>
      <c r="Q50"/>
      <c r="R50"/>
      <c r="S50" s="13"/>
      <c r="T50"/>
      <c r="U50"/>
      <c r="V50"/>
      <c r="W50"/>
      <c r="X50"/>
      <c r="Y50"/>
      <c r="Z50"/>
      <c r="AA50"/>
      <c r="AB50" t="s">
        <v>699</v>
      </c>
      <c r="AC50"/>
      <c r="AD50"/>
      <c r="AE50"/>
      <c r="AF50"/>
      <c r="AG50"/>
      <c r="AH50"/>
      <c r="AI50" t="s">
        <v>31</v>
      </c>
      <c r="AJ50"/>
      <c r="AK50"/>
      <c r="AL50"/>
      <c r="AM50"/>
      <c r="AN50" t="s">
        <v>24</v>
      </c>
      <c r="AO50"/>
      <c r="AP50"/>
      <c r="AQ50"/>
      <c r="AR50"/>
    </row>
    <row r="51" spans="1:44" x14ac:dyDescent="0.2">
      <c r="A51" s="5"/>
      <c r="B51" s="5"/>
      <c r="C51" s="10"/>
      <c r="D51" s="95"/>
      <c r="E51" s="93"/>
      <c r="F51" s="96"/>
      <c r="G51"/>
      <c r="H51"/>
      <c r="I51"/>
      <c r="J51" s="93"/>
      <c r="K51"/>
      <c r="L51"/>
      <c r="M51"/>
      <c r="N51"/>
      <c r="O51"/>
      <c r="P51"/>
      <c r="Q51"/>
      <c r="R51" s="13"/>
      <c r="S51"/>
      <c r="T51"/>
      <c r="U51"/>
      <c r="V51"/>
      <c r="W51"/>
      <c r="X51"/>
      <c r="Y51"/>
      <c r="Z51"/>
      <c r="AA51"/>
      <c r="AB51"/>
      <c r="AC51" t="s">
        <v>701</v>
      </c>
      <c r="AD51"/>
      <c r="AE51"/>
      <c r="AF51"/>
      <c r="AG51"/>
      <c r="AH51"/>
      <c r="AI51"/>
      <c r="AJ51" t="s">
        <v>31</v>
      </c>
      <c r="AK51"/>
      <c r="AL51"/>
      <c r="AM51"/>
      <c r="AN51"/>
      <c r="AO51" t="s">
        <v>24</v>
      </c>
      <c r="AP51"/>
      <c r="AQ51"/>
      <c r="AR51"/>
    </row>
    <row r="52" spans="1:44" x14ac:dyDescent="0.2">
      <c r="A52" s="5"/>
      <c r="B52" s="5"/>
      <c r="C52" s="10"/>
      <c r="D52" s="95"/>
      <c r="E52" s="93"/>
      <c r="F52" s="96"/>
      <c r="G52"/>
      <c r="H52"/>
      <c r="I52"/>
      <c r="J52" s="93"/>
      <c r="K52"/>
      <c r="L52"/>
      <c r="M52"/>
      <c r="N52"/>
      <c r="O52"/>
      <c r="P52"/>
      <c r="Q52"/>
      <c r="R52" s="13"/>
      <c r="S52"/>
      <c r="T52"/>
      <c r="U52"/>
      <c r="V52"/>
      <c r="W52"/>
      <c r="X52"/>
      <c r="Y52"/>
      <c r="Z52"/>
      <c r="AA52"/>
      <c r="AB52"/>
      <c r="AC52"/>
      <c r="AD52" t="s">
        <v>696</v>
      </c>
      <c r="AE52"/>
      <c r="AF52" t="s">
        <v>59</v>
      </c>
      <c r="AG52"/>
      <c r="AH52"/>
      <c r="AI52"/>
      <c r="AJ52"/>
      <c r="AK52"/>
      <c r="AL52"/>
      <c r="AM52"/>
      <c r="AN52"/>
      <c r="AO52"/>
      <c r="AP52" t="s">
        <v>31</v>
      </c>
      <c r="AQ52"/>
      <c r="AR52"/>
    </row>
    <row r="53" spans="1:44" x14ac:dyDescent="0.2">
      <c r="A53" s="5"/>
      <c r="B53" s="5"/>
      <c r="C53" s="10"/>
      <c r="D53" s="95"/>
      <c r="E53" s="93"/>
      <c r="F53" s="96"/>
      <c r="G53"/>
      <c r="H53"/>
      <c r="I53"/>
      <c r="J53" s="93"/>
      <c r="K53"/>
      <c r="L53"/>
      <c r="M53"/>
      <c r="N53"/>
      <c r="O53"/>
      <c r="P53"/>
      <c r="Q53"/>
      <c r="R53"/>
      <c r="S53"/>
      <c r="T53"/>
      <c r="U53"/>
      <c r="V53"/>
      <c r="W53"/>
      <c r="X53"/>
      <c r="Y53"/>
      <c r="Z53" t="s">
        <v>699</v>
      </c>
      <c r="AA53"/>
      <c r="AB53"/>
      <c r="AC53"/>
      <c r="AD53"/>
      <c r="AE53"/>
      <c r="AF53"/>
      <c r="AG53"/>
      <c r="AH53"/>
      <c r="AI53"/>
      <c r="AJ53"/>
      <c r="AK53"/>
      <c r="AL53"/>
      <c r="AM53"/>
      <c r="AN53"/>
      <c r="AO53"/>
      <c r="AP53"/>
      <c r="AQ53" t="s">
        <v>31</v>
      </c>
      <c r="AR53"/>
    </row>
    <row r="54" spans="1:44" x14ac:dyDescent="0.2">
      <c r="A54" s="5"/>
      <c r="B54" s="5"/>
      <c r="C54" s="10"/>
      <c r="D54" s="95"/>
      <c r="E54" s="93"/>
      <c r="F54" s="96"/>
      <c r="G54"/>
      <c r="H54"/>
      <c r="I54"/>
      <c r="J54" s="93"/>
      <c r="K54"/>
      <c r="L54"/>
      <c r="M54"/>
      <c r="N54"/>
      <c r="O54"/>
      <c r="P54"/>
      <c r="Q54"/>
      <c r="R54"/>
      <c r="S54" s="13"/>
      <c r="T54"/>
      <c r="U54"/>
      <c r="V54"/>
      <c r="W54"/>
      <c r="X54"/>
      <c r="Y54"/>
      <c r="Z54"/>
      <c r="AA54" t="s">
        <v>696</v>
      </c>
      <c r="AB54"/>
      <c r="AC54"/>
      <c r="AD54"/>
      <c r="AE54"/>
      <c r="AF54"/>
      <c r="AG54"/>
      <c r="AH54"/>
      <c r="AI54"/>
      <c r="AJ54"/>
      <c r="AK54"/>
      <c r="AL54"/>
      <c r="AM54" t="s">
        <v>24</v>
      </c>
      <c r="AN54"/>
      <c r="AO54"/>
      <c r="AP54"/>
      <c r="AQ54"/>
      <c r="AR54"/>
    </row>
    <row r="55" spans="1:44" x14ac:dyDescent="0.2">
      <c r="A55" s="5"/>
      <c r="B55" s="5"/>
      <c r="C55" s="10"/>
      <c r="D55" s="95"/>
      <c r="E55" s="93"/>
      <c r="F55" s="96"/>
      <c r="G55"/>
      <c r="H55"/>
      <c r="I55"/>
      <c r="J55" s="93"/>
      <c r="K55"/>
      <c r="L55"/>
      <c r="M55"/>
      <c r="N55"/>
      <c r="O55"/>
      <c r="P55"/>
      <c r="Q55"/>
      <c r="R55" s="13"/>
      <c r="S55"/>
      <c r="T55"/>
      <c r="U55"/>
      <c r="V55"/>
      <c r="W55"/>
      <c r="X55"/>
      <c r="Y55"/>
      <c r="Z55"/>
      <c r="AA55"/>
      <c r="AB55" t="s">
        <v>700</v>
      </c>
      <c r="AC55"/>
      <c r="AD55"/>
      <c r="AE55"/>
      <c r="AF55"/>
      <c r="AG55"/>
      <c r="AH55"/>
      <c r="AI55"/>
      <c r="AJ55"/>
      <c r="AK55"/>
      <c r="AL55"/>
      <c r="AM55"/>
      <c r="AN55" t="s">
        <v>31</v>
      </c>
      <c r="AO55"/>
      <c r="AP55"/>
      <c r="AQ55"/>
      <c r="AR55"/>
    </row>
    <row r="56" spans="1:44" x14ac:dyDescent="0.2">
      <c r="A56" s="5"/>
      <c r="B56" s="5"/>
      <c r="C56" s="10"/>
      <c r="D56" s="95"/>
      <c r="E56" s="93"/>
      <c r="F56" s="96"/>
      <c r="G56"/>
      <c r="H56"/>
      <c r="I56"/>
      <c r="J56" s="93"/>
      <c r="K56"/>
      <c r="L56"/>
      <c r="M56"/>
      <c r="N56"/>
      <c r="O56"/>
      <c r="P56"/>
      <c r="Q56"/>
      <c r="R56"/>
      <c r="S56"/>
      <c r="T56"/>
      <c r="U56"/>
      <c r="V56"/>
      <c r="W56"/>
      <c r="X56"/>
      <c r="Y56"/>
      <c r="Z56"/>
      <c r="AA56"/>
      <c r="AB56"/>
      <c r="AC56" t="s">
        <v>697</v>
      </c>
      <c r="AD56"/>
      <c r="AE56"/>
      <c r="AF56"/>
      <c r="AG56"/>
      <c r="AH56"/>
      <c r="AI56"/>
      <c r="AJ56"/>
      <c r="AK56"/>
      <c r="AL56"/>
      <c r="AM56"/>
      <c r="AN56"/>
      <c r="AO56" t="s">
        <v>31</v>
      </c>
      <c r="AP56"/>
      <c r="AQ56"/>
      <c r="AR56"/>
    </row>
    <row r="57" spans="1:44" x14ac:dyDescent="0.2">
      <c r="A57" s="5"/>
      <c r="B57" s="5"/>
      <c r="C57" s="10"/>
      <c r="D57" s="95"/>
      <c r="E57" s="93"/>
      <c r="F57" s="96"/>
      <c r="G57"/>
      <c r="H57"/>
      <c r="I57"/>
      <c r="J57" s="93"/>
      <c r="K57"/>
      <c r="L57"/>
      <c r="M57"/>
      <c r="N57"/>
      <c r="O57"/>
      <c r="P57"/>
      <c r="Q57"/>
      <c r="R57"/>
      <c r="S57"/>
      <c r="T57"/>
      <c r="U57"/>
      <c r="V57"/>
      <c r="W57"/>
      <c r="X57"/>
      <c r="Y57"/>
      <c r="Z57"/>
      <c r="AA57"/>
      <c r="AB57"/>
      <c r="AC57"/>
      <c r="AD57" t="s">
        <v>701</v>
      </c>
      <c r="AE57"/>
      <c r="AF57"/>
      <c r="AG57"/>
      <c r="AH57"/>
      <c r="AI57"/>
      <c r="AJ57"/>
      <c r="AK57"/>
      <c r="AL57"/>
      <c r="AM57"/>
      <c r="AN57"/>
      <c r="AO57"/>
      <c r="AP57" t="s">
        <v>29</v>
      </c>
      <c r="AQ57"/>
      <c r="AR57"/>
    </row>
    <row r="58" spans="1:44" x14ac:dyDescent="0.2">
      <c r="A58" s="5"/>
      <c r="B58" s="5"/>
      <c r="C58" s="10"/>
      <c r="D58" s="95"/>
      <c r="E58" s="93"/>
      <c r="F58" s="96"/>
      <c r="G58"/>
      <c r="H58"/>
      <c r="I58"/>
      <c r="J58" s="93"/>
      <c r="K58"/>
      <c r="L58"/>
      <c r="M58"/>
      <c r="N58"/>
      <c r="O58"/>
      <c r="P58"/>
      <c r="Q58"/>
      <c r="R58" s="13"/>
      <c r="S58" s="13"/>
      <c r="T58"/>
      <c r="U58"/>
      <c r="V58"/>
      <c r="W58"/>
      <c r="X58"/>
      <c r="Y58"/>
      <c r="Z58"/>
      <c r="AA58" t="s">
        <v>700</v>
      </c>
      <c r="AB58"/>
      <c r="AC58"/>
      <c r="AD58"/>
      <c r="AE58"/>
      <c r="AF58"/>
      <c r="AG58"/>
      <c r="AH58"/>
      <c r="AI58"/>
      <c r="AJ58"/>
      <c r="AK58"/>
      <c r="AL58"/>
      <c r="AM58"/>
      <c r="AN58"/>
      <c r="AO58"/>
      <c r="AP58"/>
      <c r="AQ58" t="s">
        <v>29</v>
      </c>
      <c r="AR58"/>
    </row>
    <row r="59" spans="1:44" x14ac:dyDescent="0.2">
      <c r="A59" s="5"/>
      <c r="B59" s="5"/>
      <c r="C59" s="10"/>
      <c r="D59" s="95"/>
      <c r="E59" s="93"/>
      <c r="F59" s="96"/>
      <c r="G59"/>
      <c r="H59"/>
      <c r="I59"/>
      <c r="J59" s="93"/>
      <c r="K59"/>
      <c r="L59"/>
      <c r="M59"/>
      <c r="N59"/>
      <c r="O59"/>
      <c r="P59"/>
      <c r="Q59"/>
      <c r="R59"/>
      <c r="S59"/>
      <c r="T59"/>
      <c r="U59"/>
      <c r="V59"/>
      <c r="W59"/>
      <c r="X59"/>
      <c r="Y59"/>
      <c r="Z59"/>
      <c r="AA59"/>
      <c r="AB59" t="s">
        <v>697</v>
      </c>
      <c r="AC59"/>
      <c r="AD59"/>
      <c r="AE59"/>
      <c r="AF59"/>
      <c r="AG59"/>
      <c r="AH59"/>
      <c r="AI59"/>
      <c r="AJ59"/>
      <c r="AK59"/>
      <c r="AL59" t="s">
        <v>59</v>
      </c>
      <c r="AM59"/>
      <c r="AN59"/>
      <c r="AO59"/>
      <c r="AP59"/>
      <c r="AQ59"/>
      <c r="AR59"/>
    </row>
    <row r="60" spans="1:44" x14ac:dyDescent="0.2">
      <c r="A60" s="5"/>
      <c r="B60" s="5"/>
      <c r="C60" s="10"/>
      <c r="D60" s="95"/>
      <c r="E60" s="93"/>
      <c r="F60" s="96"/>
      <c r="G60" s="11"/>
      <c r="H60" s="14"/>
      <c r="I60" s="5"/>
      <c r="J60" s="93"/>
      <c r="K60"/>
      <c r="L60"/>
      <c r="M60"/>
      <c r="N60"/>
      <c r="O60"/>
      <c r="P60"/>
      <c r="Q60"/>
      <c r="R60"/>
      <c r="S60" s="13"/>
      <c r="T60"/>
      <c r="U60"/>
      <c r="V60"/>
      <c r="W60"/>
      <c r="X60"/>
      <c r="Y60"/>
      <c r="Z60"/>
      <c r="AA60"/>
      <c r="AB60"/>
      <c r="AC60" t="s">
        <v>701</v>
      </c>
      <c r="AD60"/>
      <c r="AE60"/>
      <c r="AF60"/>
      <c r="AG60"/>
      <c r="AH60"/>
      <c r="AI60"/>
      <c r="AJ60"/>
      <c r="AK60"/>
      <c r="AL60"/>
    </row>
    <row r="61" spans="1:44" x14ac:dyDescent="0.2">
      <c r="A61" s="5"/>
      <c r="B61" s="5"/>
      <c r="C61" s="10"/>
      <c r="D61" s="95"/>
      <c r="E61" s="93"/>
      <c r="F61" s="96"/>
      <c r="G61" s="11"/>
      <c r="H61" s="14"/>
      <c r="I61" s="5"/>
      <c r="J61" s="93"/>
      <c r="K61"/>
      <c r="L61"/>
      <c r="M61"/>
      <c r="N61"/>
      <c r="O61"/>
      <c r="P61"/>
      <c r="Q61"/>
      <c r="R61" s="13"/>
      <c r="S61"/>
      <c r="T61"/>
      <c r="U61"/>
      <c r="V61"/>
      <c r="W61"/>
      <c r="X61"/>
      <c r="Y61"/>
      <c r="Z61"/>
      <c r="AA61"/>
      <c r="AB61"/>
      <c r="AC61"/>
      <c r="AD61" t="s">
        <v>696</v>
      </c>
      <c r="AE61"/>
      <c r="AF61"/>
      <c r="AG61"/>
      <c r="AH61"/>
      <c r="AI61"/>
      <c r="AJ61"/>
      <c r="AK61"/>
      <c r="AL61"/>
    </row>
    <row r="62" spans="1:44" x14ac:dyDescent="0.2">
      <c r="A62" s="5"/>
      <c r="B62" s="5"/>
      <c r="C62" s="10"/>
      <c r="D62" s="95"/>
      <c r="E62" s="93"/>
      <c r="F62" s="96"/>
      <c r="G62" s="11"/>
      <c r="H62" s="14"/>
      <c r="I62" s="5"/>
      <c r="J62" s="93"/>
      <c r="K62"/>
      <c r="L62"/>
      <c r="M62"/>
      <c r="N62"/>
      <c r="O62"/>
      <c r="P62"/>
      <c r="Q62"/>
      <c r="R62" s="13"/>
      <c r="S62"/>
      <c r="T62"/>
      <c r="U62"/>
      <c r="V62"/>
      <c r="W62"/>
      <c r="X62"/>
      <c r="Y62"/>
      <c r="Z62" t="s">
        <v>700</v>
      </c>
      <c r="AA62"/>
      <c r="AB62"/>
      <c r="AC62"/>
      <c r="AD62"/>
      <c r="AE62"/>
      <c r="AF62"/>
      <c r="AG62"/>
      <c r="AH62"/>
      <c r="AI62"/>
      <c r="AJ62"/>
      <c r="AK62"/>
      <c r="AL62"/>
    </row>
    <row r="63" spans="1:44" x14ac:dyDescent="0.2">
      <c r="A63" s="5"/>
      <c r="B63" s="5"/>
      <c r="C63" s="10"/>
      <c r="D63" s="95"/>
      <c r="E63" s="93"/>
      <c r="F63" s="96"/>
      <c r="G63" s="11"/>
      <c r="H63" s="14"/>
      <c r="I63" s="5"/>
      <c r="J63" s="93"/>
      <c r="K63"/>
      <c r="L63"/>
      <c r="M63"/>
      <c r="N63"/>
      <c r="O63"/>
      <c r="P63"/>
      <c r="Q63"/>
      <c r="R63" s="13"/>
      <c r="S63"/>
      <c r="T63"/>
      <c r="U63"/>
      <c r="V63"/>
      <c r="W63"/>
      <c r="X63"/>
      <c r="Y63"/>
      <c r="Z63"/>
      <c r="AA63" t="s">
        <v>696</v>
      </c>
      <c r="AB63"/>
      <c r="AC63"/>
      <c r="AD63"/>
      <c r="AE63"/>
      <c r="AF63"/>
      <c r="AG63"/>
      <c r="AH63"/>
      <c r="AI63"/>
      <c r="AJ63"/>
      <c r="AK63"/>
      <c r="AL63"/>
    </row>
    <row r="64" spans="1:44" x14ac:dyDescent="0.2">
      <c r="A64" s="5"/>
      <c r="B64" s="5"/>
      <c r="C64" s="10"/>
      <c r="D64" s="95"/>
      <c r="E64" s="93"/>
      <c r="F64" s="96"/>
      <c r="G64" s="11"/>
      <c r="H64" s="14"/>
      <c r="I64" s="5"/>
      <c r="J64" s="93"/>
      <c r="K64"/>
      <c r="L64"/>
      <c r="M64"/>
      <c r="N64"/>
      <c r="O64"/>
      <c r="P64"/>
      <c r="Q64"/>
      <c r="R64"/>
      <c r="S64" s="13"/>
      <c r="T64"/>
      <c r="U64"/>
      <c r="V64"/>
      <c r="W64"/>
      <c r="X64"/>
      <c r="Y64"/>
      <c r="Z64"/>
      <c r="AA64"/>
      <c r="AB64" t="s">
        <v>699</v>
      </c>
      <c r="AC64"/>
      <c r="AD64"/>
      <c r="AE64"/>
      <c r="AF64"/>
      <c r="AG64"/>
      <c r="AH64"/>
      <c r="AI64"/>
      <c r="AJ64"/>
      <c r="AK64"/>
      <c r="AL64"/>
    </row>
    <row r="65" spans="1:38" x14ac:dyDescent="0.2">
      <c r="A65" s="5"/>
      <c r="B65" s="5"/>
      <c r="C65" s="10"/>
      <c r="D65" s="95"/>
      <c r="E65" s="93"/>
      <c r="F65" s="96"/>
      <c r="G65" s="11"/>
      <c r="H65" s="14"/>
      <c r="I65" s="5"/>
      <c r="J65" s="93"/>
      <c r="K65"/>
      <c r="L65"/>
      <c r="M65"/>
      <c r="N65"/>
      <c r="O65"/>
      <c r="P65"/>
      <c r="Q65"/>
      <c r="R65"/>
      <c r="S65"/>
      <c r="T65"/>
      <c r="U65"/>
      <c r="V65"/>
      <c r="W65"/>
      <c r="X65"/>
      <c r="Y65"/>
      <c r="Z65"/>
      <c r="AA65"/>
      <c r="AB65"/>
      <c r="AC65" t="s">
        <v>697</v>
      </c>
      <c r="AD65"/>
      <c r="AE65"/>
      <c r="AF65"/>
      <c r="AG65"/>
      <c r="AH65"/>
      <c r="AI65"/>
      <c r="AJ65"/>
      <c r="AK65"/>
      <c r="AL65"/>
    </row>
    <row r="66" spans="1:38" x14ac:dyDescent="0.2">
      <c r="A66" s="5"/>
      <c r="B66" s="5"/>
      <c r="C66" s="10"/>
      <c r="D66" s="95"/>
      <c r="E66" s="93"/>
      <c r="F66" s="96"/>
      <c r="G66" s="11"/>
      <c r="H66" s="14"/>
      <c r="I66" s="5"/>
      <c r="J66" s="93"/>
      <c r="K66"/>
      <c r="L66"/>
      <c r="M66"/>
      <c r="N66"/>
      <c r="O66"/>
      <c r="P66"/>
      <c r="Q66"/>
      <c r="R66" s="13"/>
      <c r="S66"/>
      <c r="T66"/>
      <c r="U66"/>
      <c r="V66"/>
      <c r="W66"/>
      <c r="X66"/>
      <c r="Y66"/>
      <c r="Z66"/>
      <c r="AA66"/>
      <c r="AB66"/>
      <c r="AC66"/>
      <c r="AD66" t="s">
        <v>701</v>
      </c>
      <c r="AE66"/>
      <c r="AF66"/>
      <c r="AG66"/>
      <c r="AH66"/>
      <c r="AI66"/>
      <c r="AJ66"/>
      <c r="AK66"/>
      <c r="AL66"/>
    </row>
    <row r="67" spans="1:38" x14ac:dyDescent="0.2">
      <c r="A67" s="5"/>
      <c r="B67" s="5"/>
      <c r="C67" s="10"/>
      <c r="D67" s="96"/>
      <c r="E67" s="93"/>
      <c r="F67" s="94"/>
      <c r="G67" s="12"/>
      <c r="H67" s="14"/>
      <c r="I67" s="5"/>
      <c r="J67" s="93"/>
      <c r="K67"/>
      <c r="L67"/>
      <c r="M67"/>
      <c r="N67"/>
      <c r="O67"/>
      <c r="P67"/>
      <c r="Q67"/>
      <c r="R67"/>
      <c r="S67"/>
      <c r="T67"/>
      <c r="U67"/>
      <c r="V67"/>
      <c r="W67"/>
      <c r="X67"/>
      <c r="Y67"/>
      <c r="Z67"/>
      <c r="AA67" t="s">
        <v>697</v>
      </c>
      <c r="AB67"/>
      <c r="AC67"/>
      <c r="AD67"/>
      <c r="AE67"/>
      <c r="AF67"/>
      <c r="AG67"/>
      <c r="AH67"/>
      <c r="AI67"/>
      <c r="AJ67"/>
      <c r="AK67"/>
      <c r="AL67"/>
    </row>
    <row r="68" spans="1:38" x14ac:dyDescent="0.2">
      <c r="A68" s="5"/>
      <c r="B68" s="5"/>
      <c r="C68" s="10"/>
      <c r="D68" s="96"/>
      <c r="E68" s="93"/>
      <c r="F68" s="94"/>
      <c r="G68" s="12"/>
      <c r="H68" s="14"/>
      <c r="I68" s="5"/>
      <c r="J68" s="93"/>
      <c r="K68"/>
      <c r="L68"/>
      <c r="M68"/>
      <c r="N68"/>
      <c r="O68"/>
      <c r="P68"/>
      <c r="Q68"/>
      <c r="R68"/>
      <c r="S68" s="13"/>
      <c r="T68"/>
      <c r="U68"/>
      <c r="V68"/>
      <c r="W68"/>
      <c r="X68"/>
      <c r="Y68"/>
      <c r="Z68"/>
      <c r="AA68"/>
      <c r="AB68" t="s">
        <v>701</v>
      </c>
      <c r="AC68"/>
      <c r="AD68"/>
      <c r="AE68"/>
      <c r="AF68"/>
      <c r="AG68"/>
      <c r="AH68"/>
      <c r="AI68"/>
      <c r="AJ68"/>
      <c r="AK68"/>
      <c r="AL68"/>
    </row>
    <row r="69" spans="1:38" x14ac:dyDescent="0.2">
      <c r="A69" s="5"/>
      <c r="B69" s="5"/>
      <c r="C69" s="10"/>
      <c r="D69" s="96"/>
      <c r="E69" s="93"/>
      <c r="F69" s="94"/>
      <c r="G69" s="12"/>
      <c r="H69" s="14"/>
      <c r="I69" s="5"/>
      <c r="J69" s="93"/>
      <c r="K69"/>
      <c r="L69"/>
      <c r="M69"/>
      <c r="N69"/>
      <c r="O69"/>
      <c r="P69"/>
      <c r="Q69"/>
      <c r="R69" s="13"/>
      <c r="S69"/>
      <c r="T69"/>
      <c r="U69"/>
      <c r="V69"/>
      <c r="W69"/>
      <c r="X69"/>
      <c r="Y69"/>
      <c r="Z69"/>
      <c r="AA69"/>
      <c r="AB69"/>
      <c r="AC69" t="s">
        <v>699</v>
      </c>
      <c r="AD69"/>
      <c r="AE69"/>
      <c r="AF69"/>
      <c r="AG69"/>
      <c r="AH69"/>
      <c r="AI69"/>
      <c r="AJ69"/>
      <c r="AK69"/>
      <c r="AL69"/>
    </row>
    <row r="70" spans="1:38" x14ac:dyDescent="0.2">
      <c r="A70" s="5"/>
      <c r="B70" s="5"/>
      <c r="C70" s="10"/>
      <c r="D70" s="96"/>
      <c r="E70" s="93"/>
      <c r="F70" s="94"/>
      <c r="G70" s="12"/>
      <c r="H70" s="14"/>
      <c r="I70" s="5"/>
      <c r="J70" s="93"/>
      <c r="K70"/>
      <c r="L70"/>
      <c r="M70"/>
      <c r="N70"/>
      <c r="O70"/>
      <c r="P70"/>
      <c r="Q70"/>
      <c r="R70" s="13"/>
      <c r="S70"/>
      <c r="T70"/>
      <c r="U70"/>
      <c r="V70"/>
      <c r="W70"/>
      <c r="X70"/>
      <c r="Y70"/>
      <c r="Z70"/>
      <c r="AA70"/>
      <c r="AB70"/>
      <c r="AC70"/>
      <c r="AD70" t="s">
        <v>696</v>
      </c>
      <c r="AE70"/>
      <c r="AF70"/>
      <c r="AG70"/>
      <c r="AH70"/>
      <c r="AI70"/>
      <c r="AJ70"/>
      <c r="AK70"/>
      <c r="AL70"/>
    </row>
    <row r="71" spans="1:38" x14ac:dyDescent="0.2">
      <c r="A71" s="5"/>
      <c r="B71" s="5"/>
      <c r="C71" s="10"/>
      <c r="D71" s="96"/>
      <c r="E71" s="93"/>
      <c r="F71" s="94"/>
      <c r="G71" s="12"/>
      <c r="H71" s="14"/>
      <c r="I71" s="5"/>
      <c r="J71" s="93"/>
      <c r="K71"/>
      <c r="L71"/>
      <c r="M71"/>
      <c r="N71"/>
      <c r="O71"/>
      <c r="P71"/>
      <c r="Q71"/>
      <c r="R71" s="13"/>
      <c r="S71"/>
      <c r="T71"/>
      <c r="U71"/>
      <c r="V71"/>
      <c r="W71"/>
      <c r="X71"/>
      <c r="Y71"/>
      <c r="Z71" t="s">
        <v>701</v>
      </c>
      <c r="AA71"/>
      <c r="AB71"/>
      <c r="AC71"/>
      <c r="AD71"/>
      <c r="AE71"/>
      <c r="AF71"/>
      <c r="AG71"/>
      <c r="AH71"/>
      <c r="AI71"/>
      <c r="AJ71"/>
      <c r="AK71"/>
      <c r="AL71"/>
    </row>
    <row r="72" spans="1:38" x14ac:dyDescent="0.2">
      <c r="A72" s="5"/>
      <c r="B72" s="5"/>
      <c r="C72" s="10"/>
      <c r="D72" s="96"/>
      <c r="E72" s="93"/>
      <c r="F72" s="94"/>
      <c r="G72" s="12"/>
      <c r="H72" s="14"/>
      <c r="I72" s="5"/>
      <c r="J72" s="93"/>
      <c r="K72"/>
      <c r="L72"/>
      <c r="M72"/>
      <c r="N72"/>
      <c r="O72"/>
      <c r="P72"/>
      <c r="Q72"/>
      <c r="R72" s="13"/>
      <c r="S72" s="13"/>
      <c r="T72" s="13"/>
      <c r="U72" s="13"/>
      <c r="V72" s="13"/>
      <c r="W72" s="13"/>
      <c r="X72" s="13"/>
      <c r="Y72"/>
      <c r="Z72"/>
      <c r="AA72" t="s">
        <v>696</v>
      </c>
      <c r="AB72"/>
      <c r="AC72"/>
      <c r="AD72"/>
      <c r="AE72" s="13"/>
      <c r="AF72"/>
      <c r="AG72"/>
      <c r="AH72"/>
      <c r="AI72"/>
      <c r="AJ72"/>
      <c r="AK72" s="13"/>
      <c r="AL72"/>
    </row>
    <row r="73" spans="1:38" x14ac:dyDescent="0.2">
      <c r="A73" s="5"/>
      <c r="B73" s="5"/>
      <c r="C73" s="10"/>
      <c r="D73" s="96"/>
      <c r="E73" s="93"/>
      <c r="F73" s="94"/>
      <c r="G73" s="12"/>
      <c r="H73" s="14"/>
      <c r="I73" s="5"/>
      <c r="J73" s="93"/>
      <c r="K73"/>
      <c r="L73"/>
      <c r="M73"/>
      <c r="N73"/>
      <c r="O73"/>
      <c r="P73"/>
      <c r="Q73"/>
      <c r="R73"/>
      <c r="S73"/>
      <c r="T73"/>
      <c r="U73"/>
      <c r="V73"/>
      <c r="W73"/>
      <c r="X73"/>
      <c r="Y73"/>
      <c r="Z73"/>
      <c r="AA73"/>
      <c r="AB73" t="s">
        <v>699</v>
      </c>
      <c r="AC73"/>
      <c r="AD73"/>
      <c r="AE73"/>
      <c r="AF73"/>
      <c r="AG73"/>
      <c r="AH73"/>
      <c r="AI73"/>
      <c r="AJ73"/>
      <c r="AK73"/>
      <c r="AL73"/>
    </row>
    <row r="74" spans="1:38" x14ac:dyDescent="0.2">
      <c r="A74" s="5"/>
      <c r="B74" s="5"/>
      <c r="C74" s="10"/>
      <c r="D74" s="96"/>
      <c r="E74" s="93"/>
      <c r="F74" s="94"/>
      <c r="G74" s="12"/>
      <c r="H74" s="14"/>
      <c r="I74" s="5"/>
      <c r="J74" s="93"/>
      <c r="K74"/>
      <c r="L74"/>
      <c r="M74"/>
      <c r="N74"/>
      <c r="O74"/>
      <c r="P74"/>
      <c r="Q74"/>
      <c r="R74" s="13"/>
      <c r="S74"/>
      <c r="T74"/>
      <c r="U74"/>
      <c r="V74"/>
      <c r="W74"/>
      <c r="X74"/>
      <c r="Y74"/>
      <c r="Z74"/>
      <c r="AA74"/>
      <c r="AB74"/>
      <c r="AC74" t="s">
        <v>697</v>
      </c>
      <c r="AD74"/>
      <c r="AE74"/>
      <c r="AF74"/>
      <c r="AG74"/>
      <c r="AH74"/>
      <c r="AI74"/>
      <c r="AJ74"/>
      <c r="AK74"/>
      <c r="AL74"/>
    </row>
    <row r="75" spans="1:38" x14ac:dyDescent="0.2">
      <c r="A75" s="5"/>
      <c r="B75" s="5"/>
      <c r="C75" s="10"/>
      <c r="D75" s="96"/>
      <c r="E75" s="93"/>
      <c r="F75" s="94"/>
      <c r="G75" s="12"/>
      <c r="H75" s="14"/>
      <c r="I75" s="5"/>
      <c r="J75" s="93"/>
      <c r="K75"/>
      <c r="L75"/>
      <c r="M75"/>
      <c r="N75"/>
      <c r="O75"/>
      <c r="P75"/>
      <c r="Q75"/>
      <c r="R75" s="13"/>
      <c r="S75"/>
      <c r="T75"/>
      <c r="U75"/>
      <c r="V75"/>
      <c r="W75"/>
      <c r="X75"/>
      <c r="Y75"/>
      <c r="Z75"/>
      <c r="AA75"/>
      <c r="AB75"/>
      <c r="AC75"/>
      <c r="AD75" t="s">
        <v>700</v>
      </c>
      <c r="AE75"/>
      <c r="AF75"/>
      <c r="AG75"/>
      <c r="AH75"/>
      <c r="AI75"/>
      <c r="AJ75"/>
      <c r="AK75"/>
      <c r="AL75"/>
    </row>
    <row r="76" spans="1:38" x14ac:dyDescent="0.2">
      <c r="A76" s="5"/>
      <c r="B76" s="5"/>
      <c r="C76" s="10"/>
      <c r="D76" s="96"/>
      <c r="E76" s="93"/>
      <c r="F76" s="94"/>
      <c r="G76" s="12"/>
      <c r="H76" s="14"/>
      <c r="I76" s="5"/>
      <c r="J76" s="93"/>
      <c r="K76"/>
      <c r="L76"/>
      <c r="M76"/>
      <c r="N76"/>
      <c r="O76"/>
      <c r="P76"/>
      <c r="Q76"/>
      <c r="R76" s="13"/>
      <c r="S76"/>
      <c r="T76"/>
      <c r="U76"/>
      <c r="V76"/>
      <c r="W76"/>
      <c r="X76"/>
      <c r="Y76"/>
      <c r="Z76"/>
      <c r="AA76" t="s">
        <v>697</v>
      </c>
      <c r="AB76"/>
      <c r="AC76"/>
      <c r="AD76"/>
      <c r="AE76"/>
      <c r="AF76"/>
      <c r="AG76"/>
      <c r="AH76"/>
      <c r="AI76"/>
      <c r="AJ76"/>
      <c r="AK76"/>
      <c r="AL76"/>
    </row>
    <row r="77" spans="1:38" x14ac:dyDescent="0.2">
      <c r="A77" s="5"/>
      <c r="B77" s="5"/>
      <c r="C77" s="10"/>
      <c r="D77" s="96"/>
      <c r="E77" s="93"/>
      <c r="F77" s="94"/>
      <c r="G77" s="12"/>
      <c r="H77" s="14"/>
      <c r="I77" s="5"/>
      <c r="J77" s="93"/>
      <c r="K77"/>
      <c r="L77"/>
      <c r="M77"/>
      <c r="N77"/>
      <c r="O77"/>
      <c r="P77"/>
      <c r="Q77"/>
      <c r="R77"/>
      <c r="S77"/>
      <c r="T77"/>
      <c r="U77"/>
      <c r="V77"/>
      <c r="W77"/>
      <c r="X77"/>
      <c r="Y77"/>
      <c r="Z77"/>
      <c r="AA77"/>
      <c r="AB77" t="s">
        <v>700</v>
      </c>
      <c r="AC77"/>
      <c r="AD77"/>
      <c r="AE77"/>
      <c r="AF77"/>
      <c r="AG77"/>
      <c r="AH77"/>
      <c r="AI77"/>
      <c r="AJ77"/>
      <c r="AK77"/>
      <c r="AL77"/>
    </row>
    <row r="78" spans="1:38" x14ac:dyDescent="0.2">
      <c r="A78" s="5"/>
      <c r="B78" s="5"/>
      <c r="C78" s="10"/>
      <c r="D78" s="96"/>
      <c r="E78" s="93"/>
      <c r="F78" s="94"/>
      <c r="G78" s="12"/>
      <c r="H78" s="14"/>
      <c r="I78" s="5"/>
      <c r="J78" s="93"/>
      <c r="K78"/>
      <c r="L78"/>
      <c r="M78"/>
      <c r="N78"/>
      <c r="O78"/>
      <c r="P78"/>
      <c r="Q78"/>
      <c r="R78"/>
      <c r="S78" s="13"/>
      <c r="T78"/>
      <c r="U78"/>
      <c r="V78"/>
      <c r="W78"/>
      <c r="X78"/>
      <c r="Y78"/>
      <c r="Z78"/>
      <c r="AA78"/>
      <c r="AB78"/>
      <c r="AC78" t="s">
        <v>699</v>
      </c>
      <c r="AD78"/>
      <c r="AE78"/>
      <c r="AF78"/>
      <c r="AG78"/>
      <c r="AH78"/>
      <c r="AI78"/>
      <c r="AJ78"/>
      <c r="AK78"/>
      <c r="AL78"/>
    </row>
    <row r="79" spans="1:38" x14ac:dyDescent="0.2">
      <c r="A79" s="5"/>
      <c r="B79" s="5"/>
      <c r="C79" s="10"/>
      <c r="D79" s="96"/>
      <c r="E79" s="93"/>
      <c r="F79" s="94"/>
      <c r="G79" s="12"/>
      <c r="H79" s="14"/>
      <c r="I79" s="5"/>
      <c r="J79" s="93"/>
      <c r="K79"/>
      <c r="L79"/>
      <c r="M79"/>
      <c r="N79"/>
      <c r="O79"/>
      <c r="P79"/>
      <c r="Q79"/>
      <c r="R79"/>
      <c r="S79" s="13"/>
      <c r="T79"/>
      <c r="U79"/>
      <c r="V79"/>
      <c r="W79"/>
      <c r="X79"/>
      <c r="Y79"/>
      <c r="Z79"/>
      <c r="AA79"/>
      <c r="AB79"/>
      <c r="AC79"/>
      <c r="AD79" t="s">
        <v>696</v>
      </c>
      <c r="AE79"/>
      <c r="AF79"/>
      <c r="AG79"/>
      <c r="AH79"/>
      <c r="AI79"/>
      <c r="AJ79"/>
      <c r="AK79"/>
      <c r="AL79"/>
    </row>
    <row r="80" spans="1:38" x14ac:dyDescent="0.2">
      <c r="A80" s="5"/>
      <c r="B80" s="5"/>
      <c r="C80" s="10"/>
      <c r="D80" s="96"/>
      <c r="E80" s="93"/>
      <c r="F80" s="94"/>
      <c r="G80" s="12"/>
      <c r="H80" s="14"/>
      <c r="I80" s="5"/>
      <c r="J80" s="93"/>
      <c r="K80"/>
      <c r="L80"/>
      <c r="M80"/>
      <c r="N80"/>
      <c r="O80"/>
      <c r="P80"/>
      <c r="Q80"/>
      <c r="R80"/>
      <c r="S80" s="13"/>
      <c r="T80"/>
      <c r="U80"/>
      <c r="V80"/>
      <c r="W80"/>
      <c r="X80"/>
      <c r="Y80" t="s">
        <v>697</v>
      </c>
      <c r="Z80"/>
      <c r="AA80"/>
      <c r="AB80"/>
      <c r="AC80"/>
      <c r="AD80"/>
      <c r="AE80"/>
      <c r="AF80"/>
      <c r="AG80"/>
      <c r="AH80"/>
      <c r="AI80"/>
      <c r="AJ80"/>
      <c r="AK80"/>
      <c r="AL80"/>
    </row>
    <row r="81" spans="1:38" x14ac:dyDescent="0.2">
      <c r="A81" s="5"/>
      <c r="B81" s="5"/>
      <c r="C81" s="10"/>
      <c r="D81" s="96"/>
      <c r="E81" s="93"/>
      <c r="F81" s="94"/>
      <c r="G81" s="11"/>
      <c r="H81" s="14"/>
      <c r="I81" s="5"/>
      <c r="J81" s="93"/>
      <c r="K81"/>
      <c r="L81"/>
      <c r="M81"/>
      <c r="N81"/>
      <c r="O81"/>
      <c r="P81"/>
      <c r="Q81"/>
      <c r="R81" s="13"/>
      <c r="S81"/>
      <c r="T81"/>
      <c r="U81"/>
      <c r="V81"/>
      <c r="W81"/>
      <c r="X81"/>
      <c r="Y81"/>
      <c r="Z81" t="s">
        <v>696</v>
      </c>
      <c r="AA81"/>
      <c r="AB81"/>
      <c r="AC81"/>
      <c r="AD81"/>
      <c r="AE81"/>
      <c r="AF81"/>
      <c r="AG81"/>
      <c r="AH81"/>
      <c r="AI81"/>
      <c r="AJ81"/>
      <c r="AK81"/>
      <c r="AL81"/>
    </row>
    <row r="82" spans="1:38" x14ac:dyDescent="0.2">
      <c r="A82" s="5"/>
      <c r="B82" s="5"/>
      <c r="C82" s="10"/>
      <c r="D82" s="96"/>
      <c r="E82" s="93"/>
      <c r="F82" s="94"/>
      <c r="G82" s="11"/>
      <c r="H82" s="14"/>
      <c r="I82" s="5"/>
      <c r="J82" s="93"/>
      <c r="K82"/>
      <c r="L82"/>
      <c r="M82"/>
      <c r="N82"/>
      <c r="O82"/>
      <c r="P82"/>
      <c r="Q82"/>
      <c r="R82"/>
      <c r="S82"/>
      <c r="T82"/>
      <c r="U82"/>
      <c r="V82"/>
      <c r="W82"/>
      <c r="X82"/>
      <c r="Y82"/>
      <c r="Z82"/>
      <c r="AA82" t="s">
        <v>698</v>
      </c>
      <c r="AB82"/>
      <c r="AC82"/>
      <c r="AD82"/>
      <c r="AE82"/>
      <c r="AF82"/>
      <c r="AG82"/>
      <c r="AH82"/>
      <c r="AI82"/>
      <c r="AJ82"/>
      <c r="AK82"/>
      <c r="AL82"/>
    </row>
    <row r="83" spans="1:38" x14ac:dyDescent="0.2">
      <c r="A83" s="5"/>
      <c r="B83" s="5"/>
      <c r="C83" s="10"/>
      <c r="D83" s="96"/>
      <c r="E83" s="93"/>
      <c r="F83" s="95"/>
      <c r="G83" s="11"/>
      <c r="H83" s="14"/>
      <c r="I83" s="5"/>
      <c r="J83" s="93"/>
      <c r="K83"/>
      <c r="L83"/>
      <c r="M83"/>
      <c r="N83"/>
      <c r="O83"/>
      <c r="P83"/>
      <c r="Q83"/>
      <c r="R83"/>
      <c r="S83"/>
      <c r="T83"/>
      <c r="U83"/>
      <c r="V83"/>
      <c r="W83"/>
      <c r="X83"/>
      <c r="Y83"/>
      <c r="Z83"/>
      <c r="AA83"/>
      <c r="AB83" t="s">
        <v>700</v>
      </c>
      <c r="AC83"/>
      <c r="AD83"/>
      <c r="AE83"/>
      <c r="AF83"/>
      <c r="AG83"/>
      <c r="AH83"/>
      <c r="AI83"/>
      <c r="AJ83"/>
      <c r="AK83"/>
      <c r="AL83"/>
    </row>
    <row r="84" spans="1:38" x14ac:dyDescent="0.2">
      <c r="A84" s="5"/>
      <c r="B84" s="5"/>
      <c r="C84" s="10"/>
      <c r="D84" s="96"/>
      <c r="E84" s="93"/>
      <c r="F84" s="95"/>
      <c r="G84" s="11"/>
      <c r="H84" s="14"/>
      <c r="I84" s="5"/>
      <c r="J84" s="93"/>
      <c r="K84"/>
      <c r="L84"/>
      <c r="M84"/>
      <c r="N84"/>
      <c r="O84"/>
      <c r="P84"/>
      <c r="Q84"/>
      <c r="R84" s="13"/>
      <c r="S84" s="13"/>
      <c r="T84"/>
      <c r="U84"/>
      <c r="V84"/>
      <c r="W84"/>
      <c r="X84"/>
      <c r="Y84"/>
      <c r="Z84"/>
      <c r="AA84"/>
      <c r="AB84"/>
      <c r="AC84" t="s">
        <v>699</v>
      </c>
      <c r="AD84"/>
      <c r="AE84"/>
      <c r="AF84"/>
      <c r="AG84"/>
      <c r="AH84"/>
      <c r="AI84"/>
      <c r="AJ84"/>
      <c r="AK84"/>
      <c r="AL84"/>
    </row>
    <row r="85" spans="1:38" x14ac:dyDescent="0.2">
      <c r="A85" s="5"/>
      <c r="B85" s="5"/>
      <c r="C85" s="10"/>
      <c r="D85" s="96"/>
      <c r="E85" s="93"/>
      <c r="F85" s="95"/>
      <c r="G85" s="11"/>
      <c r="H85" s="14"/>
      <c r="I85" s="5"/>
      <c r="J85" s="93"/>
      <c r="K85"/>
      <c r="L85"/>
      <c r="M85"/>
      <c r="N85"/>
      <c r="O85"/>
      <c r="P85"/>
      <c r="Q85"/>
      <c r="R85" s="13"/>
      <c r="S85"/>
      <c r="T85"/>
      <c r="U85"/>
      <c r="V85"/>
      <c r="W85"/>
      <c r="X85"/>
      <c r="Y85"/>
      <c r="Z85"/>
      <c r="AA85"/>
      <c r="AB85"/>
      <c r="AC85"/>
      <c r="AD85" t="s">
        <v>701</v>
      </c>
      <c r="AE85"/>
      <c r="AF85"/>
      <c r="AG85"/>
      <c r="AH85"/>
      <c r="AI85"/>
      <c r="AJ85"/>
      <c r="AK85"/>
      <c r="AL85"/>
    </row>
    <row r="86" spans="1:38" x14ac:dyDescent="0.2">
      <c r="A86" s="5"/>
      <c r="B86" s="5"/>
      <c r="C86" s="10"/>
      <c r="D86" s="96"/>
      <c r="E86" s="93"/>
      <c r="F86" s="95"/>
      <c r="G86" s="11"/>
      <c r="H86" s="14"/>
      <c r="I86" s="5"/>
      <c r="J86" s="93"/>
      <c r="K86"/>
      <c r="L86"/>
      <c r="M86"/>
      <c r="N86"/>
      <c r="O86"/>
      <c r="P86"/>
      <c r="Q86"/>
      <c r="R86" s="13"/>
      <c r="S86"/>
      <c r="T86"/>
      <c r="U86"/>
      <c r="V86"/>
      <c r="W86"/>
      <c r="X86"/>
      <c r="Y86"/>
      <c r="Z86"/>
      <c r="AA86" t="s">
        <v>700</v>
      </c>
      <c r="AB86"/>
      <c r="AC86"/>
      <c r="AD86"/>
      <c r="AE86"/>
      <c r="AF86"/>
      <c r="AG86"/>
      <c r="AH86"/>
      <c r="AI86"/>
      <c r="AJ86"/>
      <c r="AK86"/>
      <c r="AL86"/>
    </row>
    <row r="87" spans="1:38" x14ac:dyDescent="0.2">
      <c r="A87" s="5"/>
      <c r="B87" s="5"/>
      <c r="C87" s="10"/>
      <c r="D87" s="96"/>
      <c r="E87" s="93"/>
      <c r="F87" s="95"/>
      <c r="G87" s="11"/>
      <c r="H87" s="14"/>
      <c r="I87" s="5"/>
      <c r="J87" s="93"/>
      <c r="K87"/>
      <c r="L87"/>
      <c r="M87"/>
      <c r="N87"/>
      <c r="O87"/>
      <c r="P87"/>
      <c r="Q87"/>
      <c r="R87"/>
      <c r="S87"/>
      <c r="T87"/>
      <c r="U87"/>
      <c r="V87"/>
      <c r="W87"/>
      <c r="X87"/>
      <c r="Y87"/>
      <c r="Z87"/>
      <c r="AA87"/>
      <c r="AB87" t="s">
        <v>698</v>
      </c>
      <c r="AC87"/>
      <c r="AD87"/>
      <c r="AE87"/>
      <c r="AF87"/>
      <c r="AG87"/>
      <c r="AH87"/>
      <c r="AI87"/>
      <c r="AJ87"/>
      <c r="AK87"/>
      <c r="AL87"/>
    </row>
    <row r="88" spans="1:38" x14ac:dyDescent="0.2">
      <c r="A88" s="5"/>
      <c r="B88" s="5"/>
      <c r="C88" s="10"/>
      <c r="D88" s="96"/>
      <c r="E88" s="93"/>
      <c r="F88" s="95"/>
      <c r="G88" s="11"/>
      <c r="H88" s="14"/>
      <c r="I88" s="5"/>
      <c r="J88" s="93"/>
      <c r="K88"/>
      <c r="L88"/>
      <c r="M88"/>
      <c r="N88"/>
      <c r="O88"/>
      <c r="P88"/>
      <c r="Q88"/>
      <c r="R88"/>
      <c r="S88" s="13"/>
      <c r="T88"/>
      <c r="U88"/>
      <c r="V88"/>
      <c r="W88"/>
      <c r="X88"/>
      <c r="Y88"/>
      <c r="Z88"/>
      <c r="AA88"/>
      <c r="AB88"/>
      <c r="AC88" t="s">
        <v>701</v>
      </c>
      <c r="AD88"/>
      <c r="AE88"/>
      <c r="AF88"/>
      <c r="AG88"/>
      <c r="AH88"/>
      <c r="AI88"/>
      <c r="AJ88"/>
      <c r="AK88"/>
      <c r="AL88"/>
    </row>
    <row r="89" spans="1:38" x14ac:dyDescent="0.2">
      <c r="A89" s="5"/>
      <c r="B89" s="5"/>
      <c r="C89" s="10"/>
      <c r="D89" s="96"/>
      <c r="E89" s="93"/>
      <c r="F89" s="95"/>
      <c r="G89" s="11"/>
      <c r="H89" s="14"/>
      <c r="I89" s="5"/>
      <c r="J89" s="93"/>
      <c r="K89"/>
      <c r="L89"/>
      <c r="M89"/>
      <c r="N89"/>
      <c r="O89"/>
      <c r="P89"/>
      <c r="Q89"/>
      <c r="R89" s="13"/>
      <c r="S89"/>
      <c r="T89"/>
      <c r="U89"/>
      <c r="V89"/>
      <c r="W89"/>
      <c r="X89"/>
      <c r="Y89"/>
      <c r="Z89"/>
      <c r="AA89"/>
      <c r="AB89"/>
      <c r="AC89"/>
      <c r="AD89" t="s">
        <v>699</v>
      </c>
      <c r="AE89"/>
      <c r="AF89"/>
      <c r="AG89"/>
      <c r="AH89"/>
      <c r="AI89"/>
      <c r="AJ89"/>
      <c r="AK89"/>
      <c r="AL89"/>
    </row>
    <row r="90" spans="1:38" x14ac:dyDescent="0.2">
      <c r="A90" s="5"/>
      <c r="B90" s="5"/>
      <c r="C90" s="10"/>
      <c r="D90" s="96"/>
      <c r="E90" s="93"/>
      <c r="F90" s="95"/>
      <c r="G90" s="11"/>
      <c r="H90" s="14"/>
      <c r="I90" s="5"/>
      <c r="J90" s="93"/>
      <c r="K90"/>
      <c r="L90"/>
      <c r="M90"/>
      <c r="N90"/>
      <c r="O90"/>
      <c r="P90"/>
      <c r="Q90"/>
      <c r="R90"/>
      <c r="S90"/>
      <c r="T90"/>
      <c r="U90"/>
      <c r="V90"/>
      <c r="W90"/>
      <c r="X90"/>
      <c r="Y90"/>
      <c r="Z90" t="s">
        <v>698</v>
      </c>
      <c r="AA90"/>
      <c r="AB90"/>
      <c r="AC90"/>
      <c r="AD90"/>
      <c r="AE90"/>
      <c r="AF90"/>
      <c r="AG90"/>
      <c r="AH90"/>
      <c r="AI90"/>
      <c r="AJ90"/>
      <c r="AK90"/>
      <c r="AL90"/>
    </row>
    <row r="91" spans="1:38" x14ac:dyDescent="0.2">
      <c r="A91" s="5"/>
      <c r="B91" s="5"/>
      <c r="C91" s="10"/>
      <c r="D91" s="96"/>
      <c r="E91" s="93"/>
      <c r="F91" s="95"/>
      <c r="G91" s="11"/>
      <c r="H91" s="14"/>
      <c r="I91" s="5"/>
      <c r="J91" s="93"/>
      <c r="K91"/>
      <c r="L91"/>
      <c r="M91"/>
      <c r="N91"/>
      <c r="O91"/>
      <c r="P91"/>
      <c r="Q91"/>
      <c r="R91"/>
      <c r="S91"/>
      <c r="T91"/>
      <c r="U91"/>
      <c r="V91"/>
      <c r="W91"/>
      <c r="X91"/>
      <c r="Y91"/>
      <c r="Z91"/>
      <c r="AA91" t="s">
        <v>696</v>
      </c>
      <c r="AB91"/>
      <c r="AC91"/>
      <c r="AD91"/>
      <c r="AE91"/>
      <c r="AF91"/>
      <c r="AG91"/>
      <c r="AH91"/>
      <c r="AI91"/>
      <c r="AJ91"/>
      <c r="AK91"/>
      <c r="AL91"/>
    </row>
    <row r="92" spans="1:38" x14ac:dyDescent="0.2">
      <c r="A92" s="5"/>
      <c r="B92" s="5"/>
      <c r="C92" s="10"/>
      <c r="D92" s="96"/>
      <c r="E92" s="93"/>
      <c r="F92" s="95"/>
      <c r="G92" s="11"/>
      <c r="H92" s="14"/>
      <c r="I92" s="5"/>
      <c r="J92" s="93"/>
      <c r="K92"/>
      <c r="L92"/>
      <c r="M92"/>
      <c r="N92"/>
      <c r="O92"/>
      <c r="P92"/>
      <c r="Q92"/>
      <c r="R92" s="13"/>
      <c r="S92" s="13"/>
      <c r="T92"/>
      <c r="U92"/>
      <c r="V92"/>
      <c r="W92"/>
      <c r="X92"/>
      <c r="Y92"/>
      <c r="Z92"/>
      <c r="AA92"/>
      <c r="AB92" t="s">
        <v>700</v>
      </c>
      <c r="AC92"/>
      <c r="AD92"/>
      <c r="AE92"/>
      <c r="AF92"/>
      <c r="AG92"/>
      <c r="AH92"/>
      <c r="AI92"/>
      <c r="AJ92"/>
      <c r="AK92"/>
    </row>
    <row r="93" spans="1:38" x14ac:dyDescent="0.2">
      <c r="A93" s="5"/>
      <c r="B93" s="5"/>
      <c r="C93" s="10"/>
      <c r="D93" s="96"/>
      <c r="E93" s="93"/>
      <c r="F93" s="95"/>
      <c r="G93" s="12"/>
      <c r="H93" s="14"/>
      <c r="I93" s="5"/>
      <c r="J93" s="93"/>
      <c r="K93"/>
      <c r="L93"/>
      <c r="M93"/>
      <c r="N93"/>
      <c r="O93"/>
      <c r="P93"/>
      <c r="Q93"/>
      <c r="R93"/>
      <c r="S93"/>
      <c r="T93"/>
      <c r="U93"/>
      <c r="V93"/>
      <c r="W93"/>
      <c r="X93"/>
      <c r="Y93"/>
      <c r="Z93"/>
      <c r="AA93"/>
      <c r="AB93"/>
      <c r="AC93" t="s">
        <v>699</v>
      </c>
      <c r="AD93"/>
      <c r="AE93"/>
      <c r="AF93"/>
      <c r="AG93"/>
      <c r="AH93"/>
      <c r="AI93"/>
      <c r="AJ93"/>
      <c r="AK93"/>
    </row>
    <row r="94" spans="1:38" x14ac:dyDescent="0.2">
      <c r="A94" s="5"/>
      <c r="B94" s="5"/>
      <c r="C94" s="10"/>
      <c r="D94" s="96"/>
      <c r="E94" s="93"/>
      <c r="F94" s="95"/>
      <c r="G94" s="12"/>
      <c r="H94" s="14"/>
      <c r="I94" s="5"/>
      <c r="J94" s="93"/>
      <c r="K94"/>
      <c r="L94"/>
      <c r="M94"/>
      <c r="N94"/>
      <c r="O94"/>
      <c r="P94"/>
      <c r="Q94"/>
      <c r="R94"/>
      <c r="S94" s="13"/>
      <c r="T94"/>
      <c r="U94"/>
      <c r="V94"/>
      <c r="W94"/>
      <c r="X94"/>
      <c r="Y94"/>
      <c r="Z94"/>
      <c r="AA94"/>
      <c r="AB94"/>
      <c r="AC94"/>
      <c r="AD94" t="s">
        <v>701</v>
      </c>
      <c r="AE94"/>
      <c r="AF94"/>
      <c r="AG94"/>
      <c r="AH94"/>
      <c r="AI94"/>
      <c r="AJ94"/>
      <c r="AK94"/>
    </row>
    <row r="95" spans="1:38" x14ac:dyDescent="0.2">
      <c r="A95" s="5"/>
      <c r="B95" s="5"/>
      <c r="C95" s="10"/>
      <c r="D95" s="96"/>
      <c r="E95" s="93"/>
      <c r="F95" s="95"/>
      <c r="G95" s="12"/>
      <c r="H95" s="14"/>
      <c r="I95" s="5"/>
      <c r="J95" s="93"/>
      <c r="K95"/>
      <c r="L95"/>
      <c r="M95"/>
      <c r="N95"/>
      <c r="O95"/>
      <c r="P95"/>
      <c r="Q95"/>
      <c r="R95" s="13"/>
      <c r="S95"/>
      <c r="T95"/>
      <c r="U95"/>
      <c r="V95"/>
      <c r="W95"/>
      <c r="X95"/>
      <c r="Y95"/>
      <c r="Z95"/>
      <c r="AA95" t="s">
        <v>700</v>
      </c>
      <c r="AB95"/>
      <c r="AC95"/>
      <c r="AD95"/>
      <c r="AE95"/>
      <c r="AF95"/>
      <c r="AG95"/>
      <c r="AH95"/>
      <c r="AI95"/>
      <c r="AJ95"/>
      <c r="AK95"/>
    </row>
    <row r="96" spans="1:38" x14ac:dyDescent="0.2">
      <c r="A96" s="5"/>
      <c r="B96" s="5"/>
      <c r="C96" s="10"/>
      <c r="D96" s="96"/>
      <c r="E96" s="93"/>
      <c r="F96" s="95"/>
      <c r="G96" s="12"/>
      <c r="H96" s="14"/>
      <c r="I96" s="5"/>
      <c r="J96" s="93"/>
      <c r="K96"/>
      <c r="L96"/>
      <c r="M96"/>
      <c r="N96"/>
      <c r="O96"/>
      <c r="P96"/>
      <c r="Q96"/>
      <c r="R96" s="13"/>
      <c r="S96"/>
      <c r="T96"/>
      <c r="U96"/>
      <c r="V96"/>
      <c r="W96"/>
      <c r="X96"/>
      <c r="Y96"/>
      <c r="Z96"/>
      <c r="AA96"/>
      <c r="AB96" t="s">
        <v>696</v>
      </c>
      <c r="AC96"/>
      <c r="AD96"/>
      <c r="AE96"/>
      <c r="AF96"/>
      <c r="AG96"/>
      <c r="AK96"/>
    </row>
    <row r="97" spans="1:37" x14ac:dyDescent="0.2">
      <c r="A97" s="5"/>
      <c r="B97" s="5"/>
      <c r="C97" s="10"/>
      <c r="D97" s="96"/>
      <c r="E97" s="93"/>
      <c r="F97" s="95"/>
      <c r="G97" s="12"/>
      <c r="H97" s="14"/>
      <c r="I97" s="5"/>
      <c r="J97" s="93"/>
      <c r="K97"/>
      <c r="L97"/>
      <c r="M97"/>
      <c r="N97"/>
      <c r="O97"/>
      <c r="P97"/>
      <c r="Q97"/>
      <c r="R97" s="13"/>
      <c r="S97"/>
      <c r="T97"/>
      <c r="U97"/>
      <c r="V97"/>
      <c r="W97"/>
      <c r="X97"/>
      <c r="Y97"/>
      <c r="Z97"/>
      <c r="AA97"/>
      <c r="AB97"/>
      <c r="AC97" t="s">
        <v>701</v>
      </c>
      <c r="AD97"/>
      <c r="AE97"/>
      <c r="AF97"/>
      <c r="AG97"/>
      <c r="AK97"/>
    </row>
    <row r="98" spans="1:37" x14ac:dyDescent="0.2">
      <c r="A98" s="5"/>
      <c r="B98" s="5"/>
      <c r="C98" s="10"/>
      <c r="D98" s="96"/>
      <c r="E98" s="93"/>
      <c r="F98" s="95"/>
      <c r="G98" s="12"/>
      <c r="H98" s="14"/>
      <c r="I98" s="5"/>
      <c r="J98" s="93"/>
      <c r="K98"/>
      <c r="L98"/>
      <c r="M98"/>
      <c r="N98"/>
      <c r="O98"/>
      <c r="P98"/>
      <c r="Q98"/>
      <c r="R98"/>
      <c r="S98" s="13"/>
      <c r="T98"/>
      <c r="U98"/>
      <c r="V98"/>
      <c r="W98"/>
      <c r="X98"/>
      <c r="Y98"/>
      <c r="Z98"/>
      <c r="AA98"/>
      <c r="AB98"/>
      <c r="AC98"/>
      <c r="AD98" t="s">
        <v>699</v>
      </c>
      <c r="AE98"/>
      <c r="AF98"/>
      <c r="AG98"/>
      <c r="AK98"/>
    </row>
    <row r="99" spans="1:37" x14ac:dyDescent="0.2">
      <c r="A99" s="5"/>
      <c r="B99" s="5"/>
      <c r="C99" s="10"/>
      <c r="D99" s="94"/>
      <c r="E99" s="93"/>
      <c r="F99" s="95"/>
      <c r="G99" s="11"/>
      <c r="H99"/>
      <c r="I99" s="5"/>
      <c r="J99" s="93"/>
      <c r="K99"/>
      <c r="L99"/>
      <c r="M99"/>
      <c r="N99"/>
      <c r="O99"/>
      <c r="P99"/>
      <c r="Q99"/>
      <c r="R99" s="13"/>
      <c r="S99"/>
      <c r="T99"/>
      <c r="U99"/>
      <c r="V99"/>
      <c r="W99"/>
      <c r="X99"/>
      <c r="Y99"/>
      <c r="Z99" t="s">
        <v>700</v>
      </c>
      <c r="AA99"/>
      <c r="AB99"/>
      <c r="AC99"/>
      <c r="AD99"/>
      <c r="AE99"/>
      <c r="AF99"/>
      <c r="AG99"/>
      <c r="AK99"/>
    </row>
    <row r="100" spans="1:37" x14ac:dyDescent="0.2">
      <c r="A100" s="5"/>
      <c r="B100" s="5"/>
      <c r="C100" s="10"/>
      <c r="D100" s="94"/>
      <c r="E100" s="93"/>
      <c r="F100" s="95"/>
      <c r="G100" s="11"/>
      <c r="H100"/>
      <c r="I100" s="5"/>
      <c r="J100" s="93"/>
      <c r="K100"/>
      <c r="L100"/>
      <c r="M100"/>
      <c r="N100"/>
      <c r="O100"/>
      <c r="P100"/>
      <c r="Q100"/>
      <c r="R100"/>
      <c r="S100"/>
      <c r="T100"/>
      <c r="U100"/>
      <c r="V100"/>
      <c r="W100"/>
      <c r="X100"/>
      <c r="Y100"/>
      <c r="Z100"/>
      <c r="AA100" t="s">
        <v>696</v>
      </c>
      <c r="AB100"/>
      <c r="AC100"/>
      <c r="AD100"/>
      <c r="AE100"/>
      <c r="AF100"/>
      <c r="AG100"/>
      <c r="AK100"/>
    </row>
    <row r="101" spans="1:37" x14ac:dyDescent="0.2">
      <c r="A101" s="5"/>
      <c r="B101" s="5"/>
      <c r="C101" s="10"/>
      <c r="D101" s="94"/>
      <c r="E101" s="93"/>
      <c r="F101" s="95"/>
      <c r="G101" s="11"/>
      <c r="H101"/>
      <c r="I101" s="5"/>
      <c r="J101" s="93"/>
      <c r="K101"/>
      <c r="L101"/>
      <c r="M101"/>
      <c r="N101"/>
      <c r="O101"/>
      <c r="P101"/>
      <c r="Q101"/>
      <c r="R101"/>
      <c r="S101"/>
      <c r="T101"/>
      <c r="U101"/>
      <c r="V101"/>
      <c r="W101"/>
      <c r="X101"/>
      <c r="Y101"/>
      <c r="Z101"/>
      <c r="AA101"/>
      <c r="AB101" t="s">
        <v>699</v>
      </c>
      <c r="AC101"/>
      <c r="AD101"/>
      <c r="AE101"/>
      <c r="AF101"/>
      <c r="AG101"/>
      <c r="AK101"/>
    </row>
    <row r="102" spans="1:37" x14ac:dyDescent="0.2">
      <c r="A102" s="5"/>
      <c r="B102" s="5"/>
      <c r="C102" s="10"/>
      <c r="D102" s="94"/>
      <c r="E102" s="93"/>
      <c r="F102" s="95"/>
      <c r="G102" s="11"/>
      <c r="H102"/>
      <c r="I102" s="5"/>
      <c r="J102" s="93"/>
      <c r="K102"/>
      <c r="L102"/>
      <c r="M102"/>
      <c r="N102"/>
      <c r="O102"/>
      <c r="P102"/>
      <c r="Q102"/>
      <c r="R102" s="13"/>
      <c r="S102"/>
      <c r="T102"/>
      <c r="U102"/>
      <c r="V102"/>
      <c r="W102"/>
      <c r="X102"/>
      <c r="Y102"/>
      <c r="Z102"/>
      <c r="AA102"/>
      <c r="AB102"/>
      <c r="AC102" t="s">
        <v>698</v>
      </c>
      <c r="AD102"/>
      <c r="AE102"/>
      <c r="AF102"/>
      <c r="AG102"/>
      <c r="AK102"/>
    </row>
    <row r="103" spans="1:37" x14ac:dyDescent="0.2">
      <c r="A103" s="5"/>
      <c r="B103" s="5"/>
      <c r="C103" s="10"/>
      <c r="D103" s="95"/>
      <c r="E103" s="93"/>
      <c r="F103" s="95"/>
      <c r="G103" s="11"/>
      <c r="H103"/>
      <c r="I103" s="5"/>
      <c r="J103" s="93"/>
      <c r="K103"/>
      <c r="L103"/>
      <c r="M103"/>
      <c r="N103"/>
      <c r="O103"/>
      <c r="P103"/>
      <c r="Q103"/>
      <c r="R103" s="13"/>
      <c r="S103"/>
      <c r="T103"/>
      <c r="U103"/>
      <c r="V103"/>
      <c r="W103"/>
      <c r="X103"/>
      <c r="Y103"/>
      <c r="Z103"/>
      <c r="AA103"/>
      <c r="AB103"/>
      <c r="AC103"/>
      <c r="AD103" t="s">
        <v>701</v>
      </c>
      <c r="AE103"/>
      <c r="AF103"/>
      <c r="AG103"/>
      <c r="AK103"/>
    </row>
    <row r="104" spans="1:37" x14ac:dyDescent="0.2">
      <c r="A104" s="5"/>
      <c r="B104" s="5"/>
      <c r="C104" s="10"/>
      <c r="D104" s="95"/>
      <c r="E104" s="93"/>
      <c r="F104" s="95"/>
      <c r="G104" s="11"/>
      <c r="H104"/>
      <c r="I104" s="5"/>
      <c r="J104" s="93"/>
      <c r="K104"/>
      <c r="L104"/>
      <c r="M104"/>
      <c r="N104"/>
      <c r="O104"/>
      <c r="P104"/>
      <c r="Q104"/>
      <c r="R104"/>
      <c r="S104"/>
      <c r="T104"/>
      <c r="U104"/>
      <c r="V104"/>
      <c r="W104"/>
      <c r="X104"/>
      <c r="Y104"/>
      <c r="Z104"/>
      <c r="AA104"/>
      <c r="AB104" t="s">
        <v>701</v>
      </c>
      <c r="AC104"/>
      <c r="AD104"/>
      <c r="AE104"/>
      <c r="AF104"/>
      <c r="AG104"/>
      <c r="AK104"/>
    </row>
    <row r="105" spans="1:37" x14ac:dyDescent="0.2">
      <c r="A105" s="5"/>
      <c r="B105" s="5"/>
      <c r="C105" s="10"/>
      <c r="D105" s="95"/>
      <c r="E105" s="93"/>
      <c r="F105" s="95"/>
      <c r="G105" s="11"/>
      <c r="H105"/>
      <c r="I105" s="5"/>
      <c r="J105" s="93"/>
      <c r="K105"/>
      <c r="L105"/>
      <c r="M105"/>
      <c r="N105"/>
      <c r="O105"/>
      <c r="P105"/>
      <c r="Q105"/>
      <c r="R105"/>
      <c r="S105"/>
      <c r="T105"/>
      <c r="U105"/>
      <c r="V105"/>
      <c r="W105"/>
      <c r="X105"/>
      <c r="Y105"/>
      <c r="Z105"/>
      <c r="AA105"/>
      <c r="AB105"/>
      <c r="AC105" t="s">
        <v>698</v>
      </c>
      <c r="AD105"/>
      <c r="AE105"/>
      <c r="AF105"/>
      <c r="AG105"/>
      <c r="AK105"/>
    </row>
    <row r="106" spans="1:37" x14ac:dyDescent="0.2">
      <c r="A106" s="5"/>
      <c r="B106" s="5"/>
      <c r="C106" s="10"/>
      <c r="D106" s="95"/>
      <c r="E106" s="93"/>
      <c r="F106" s="95"/>
      <c r="G106" s="11"/>
      <c r="H106"/>
      <c r="I106" s="5"/>
      <c r="J106" s="93"/>
      <c r="K106"/>
      <c r="L106"/>
      <c r="M106"/>
      <c r="N106"/>
      <c r="O106"/>
      <c r="P106"/>
      <c r="Q106"/>
      <c r="R106" s="13"/>
      <c r="S106"/>
      <c r="T106"/>
      <c r="U106"/>
      <c r="V106"/>
      <c r="W106"/>
      <c r="X106"/>
      <c r="Y106"/>
      <c r="Z106"/>
      <c r="AA106"/>
      <c r="AB106"/>
      <c r="AC106"/>
      <c r="AD106" t="s">
        <v>699</v>
      </c>
      <c r="AE106"/>
      <c r="AF106"/>
      <c r="AG106"/>
      <c r="AK106"/>
    </row>
    <row r="107" spans="1:37" x14ac:dyDescent="0.2">
      <c r="A107" s="5"/>
      <c r="B107" s="5"/>
      <c r="C107" s="10"/>
      <c r="D107" s="96"/>
      <c r="E107" s="93"/>
      <c r="F107" s="95"/>
      <c r="G107" s="11"/>
      <c r="H107"/>
      <c r="I107" s="5"/>
      <c r="J107" s="93"/>
      <c r="K107"/>
      <c r="L107"/>
      <c r="M107"/>
      <c r="N107"/>
      <c r="O107"/>
      <c r="P107"/>
      <c r="Q107"/>
      <c r="R107"/>
      <c r="S107"/>
      <c r="T107"/>
      <c r="U107"/>
      <c r="V107"/>
      <c r="W107"/>
      <c r="X107"/>
      <c r="Y107"/>
      <c r="Z107" t="s">
        <v>701</v>
      </c>
      <c r="AA107"/>
      <c r="AB107"/>
      <c r="AC107"/>
      <c r="AD107"/>
      <c r="AE107"/>
      <c r="AF107"/>
      <c r="AG107"/>
      <c r="AK107"/>
    </row>
    <row r="108" spans="1:37" x14ac:dyDescent="0.2">
      <c r="A108" s="37"/>
      <c r="B108" s="37"/>
      <c r="C108" s="10"/>
      <c r="D108" s="96"/>
      <c r="E108" s="93"/>
      <c r="F108" s="95"/>
      <c r="G108" s="11"/>
      <c r="H108"/>
      <c r="I108" s="5"/>
      <c r="J108" s="93"/>
      <c r="K108"/>
      <c r="L108"/>
      <c r="M108"/>
      <c r="N108"/>
      <c r="O108"/>
      <c r="P108"/>
      <c r="Q108"/>
      <c r="R108" s="13"/>
      <c r="S108"/>
      <c r="T108"/>
      <c r="U108"/>
      <c r="V108"/>
      <c r="W108"/>
      <c r="X108"/>
      <c r="Y108"/>
      <c r="Z108"/>
      <c r="AA108" t="s">
        <v>696</v>
      </c>
      <c r="AB108"/>
      <c r="AC108"/>
      <c r="AD108"/>
      <c r="AE108"/>
      <c r="AF108"/>
      <c r="AG108"/>
      <c r="AK108"/>
    </row>
    <row r="109" spans="1:37" x14ac:dyDescent="0.2">
      <c r="A109" s="37"/>
      <c r="B109" s="37"/>
      <c r="C109" s="10"/>
      <c r="D109" s="94"/>
      <c r="E109" s="5"/>
      <c r="F109" s="5"/>
      <c r="G109" s="11"/>
      <c r="H109"/>
      <c r="I109" s="5"/>
      <c r="J109" s="93"/>
      <c r="K109"/>
      <c r="L109"/>
      <c r="M109"/>
      <c r="N109"/>
      <c r="O109"/>
      <c r="P109"/>
      <c r="Q109"/>
      <c r="R109"/>
      <c r="S109"/>
      <c r="T109"/>
      <c r="U109"/>
      <c r="V109"/>
      <c r="W109"/>
      <c r="X109"/>
      <c r="Y109"/>
      <c r="Z109"/>
      <c r="AA109"/>
      <c r="AB109" t="s">
        <v>699</v>
      </c>
      <c r="AC109"/>
      <c r="AD109"/>
      <c r="AE109"/>
      <c r="AF109"/>
      <c r="AG109"/>
      <c r="AK109"/>
    </row>
    <row r="110" spans="1:37" x14ac:dyDescent="0.2">
      <c r="A110" s="37"/>
      <c r="B110" s="37"/>
      <c r="C110" s="10"/>
      <c r="D110" s="94"/>
      <c r="E110" s="5"/>
      <c r="F110" s="5"/>
      <c r="G110" s="11"/>
      <c r="H110"/>
      <c r="I110" s="5"/>
      <c r="J110" s="93"/>
      <c r="K110"/>
      <c r="L110"/>
      <c r="M110"/>
      <c r="N110"/>
      <c r="O110"/>
      <c r="P110"/>
      <c r="Q110"/>
      <c r="R110" s="13"/>
      <c r="S110"/>
      <c r="T110"/>
      <c r="U110"/>
      <c r="V110"/>
      <c r="W110"/>
      <c r="X110"/>
      <c r="Y110"/>
      <c r="Z110"/>
      <c r="AA110"/>
      <c r="AB110"/>
      <c r="AC110" t="s">
        <v>698</v>
      </c>
      <c r="AD110"/>
      <c r="AE110"/>
      <c r="AF110"/>
      <c r="AG110"/>
      <c r="AK110"/>
    </row>
    <row r="111" spans="1:37" x14ac:dyDescent="0.2">
      <c r="A111" s="37"/>
      <c r="B111" s="37"/>
      <c r="C111" s="10"/>
      <c r="D111" s="95"/>
      <c r="E111" s="5"/>
      <c r="F111" s="94"/>
      <c r="G111" s="11"/>
      <c r="H111"/>
      <c r="I111" s="5"/>
      <c r="J111" s="93"/>
      <c r="K111"/>
      <c r="L111"/>
      <c r="M111"/>
      <c r="N111"/>
      <c r="O111"/>
      <c r="P111"/>
      <c r="Q111"/>
      <c r="R111" s="13"/>
      <c r="S111"/>
      <c r="T111"/>
      <c r="U111"/>
      <c r="V111"/>
      <c r="W111"/>
      <c r="X111"/>
      <c r="Y111"/>
      <c r="Z111"/>
      <c r="AA111"/>
      <c r="AB111"/>
      <c r="AC111"/>
      <c r="AD111" t="s">
        <v>700</v>
      </c>
      <c r="AE111"/>
      <c r="AF111"/>
      <c r="AG111"/>
      <c r="AK111"/>
    </row>
    <row r="112" spans="1:37" x14ac:dyDescent="0.2">
      <c r="A112" s="37"/>
      <c r="B112" s="37"/>
      <c r="C112" s="10"/>
      <c r="D112" s="95"/>
      <c r="E112" s="5"/>
      <c r="F112" s="94"/>
      <c r="G112" s="11"/>
      <c r="H112"/>
      <c r="I112" s="5"/>
      <c r="J112" s="93"/>
      <c r="K112"/>
      <c r="L112"/>
      <c r="M112"/>
      <c r="N112"/>
      <c r="O112"/>
      <c r="P112"/>
      <c r="Q112"/>
      <c r="R112" s="13"/>
      <c r="S112"/>
      <c r="T112"/>
      <c r="U112"/>
      <c r="V112"/>
      <c r="W112"/>
      <c r="X112"/>
      <c r="Y112"/>
      <c r="Z112"/>
      <c r="AA112"/>
      <c r="AB112" t="s">
        <v>700</v>
      </c>
      <c r="AC112"/>
      <c r="AD112"/>
      <c r="AE112"/>
      <c r="AF112"/>
      <c r="AG112"/>
      <c r="AK112"/>
    </row>
    <row r="113" spans="1:37" x14ac:dyDescent="0.2">
      <c r="A113" s="5"/>
      <c r="B113" s="5"/>
      <c r="C113" s="10"/>
      <c r="D113" s="96"/>
      <c r="E113" s="5"/>
      <c r="F113" s="5"/>
      <c r="G113" s="11"/>
      <c r="H113"/>
      <c r="I113" s="5"/>
      <c r="J113" s="93"/>
      <c r="K113"/>
      <c r="L113"/>
      <c r="M113"/>
      <c r="N113"/>
      <c r="O113"/>
      <c r="P113"/>
      <c r="Q113"/>
      <c r="R113" s="13"/>
      <c r="S113"/>
      <c r="T113"/>
      <c r="U113"/>
      <c r="V113"/>
      <c r="W113"/>
      <c r="X113"/>
      <c r="Y113"/>
      <c r="Z113"/>
      <c r="AA113"/>
      <c r="AB113"/>
      <c r="AC113" t="s">
        <v>698</v>
      </c>
      <c r="AD113"/>
      <c r="AE113"/>
      <c r="AF113"/>
      <c r="AG113"/>
      <c r="AK113"/>
    </row>
    <row r="114" spans="1:37" x14ac:dyDescent="0.2">
      <c r="A114" s="5"/>
      <c r="B114" s="5"/>
      <c r="C114" s="10"/>
      <c r="D114" s="96"/>
      <c r="E114" s="5"/>
      <c r="F114" s="94"/>
      <c r="G114" s="11"/>
      <c r="H114"/>
      <c r="I114" s="5"/>
      <c r="J114" s="93"/>
      <c r="K114"/>
      <c r="L114"/>
      <c r="M114"/>
      <c r="N114"/>
      <c r="O114"/>
      <c r="P114"/>
      <c r="Q114"/>
      <c r="R114"/>
      <c r="S114"/>
      <c r="T114"/>
      <c r="U114"/>
      <c r="V114"/>
      <c r="W114"/>
      <c r="X114"/>
      <c r="Y114"/>
      <c r="Z114"/>
      <c r="AA114"/>
      <c r="AB114"/>
      <c r="AC114"/>
      <c r="AD114" t="s">
        <v>699</v>
      </c>
      <c r="AE114"/>
      <c r="AF114"/>
      <c r="AG114"/>
      <c r="AK114"/>
    </row>
    <row r="115" spans="1:37" x14ac:dyDescent="0.2">
      <c r="A115" s="5"/>
      <c r="B115" s="5"/>
      <c r="C115" s="10"/>
      <c r="D115" s="96"/>
      <c r="E115" s="5"/>
      <c r="F115" s="5"/>
      <c r="G115" s="11"/>
      <c r="H115"/>
      <c r="I115" s="5"/>
      <c r="J115" s="93"/>
      <c r="K115"/>
      <c r="L115"/>
      <c r="M115"/>
      <c r="N115"/>
      <c r="O115"/>
      <c r="P115"/>
      <c r="Q115"/>
      <c r="R115" s="13"/>
      <c r="S115"/>
      <c r="T115"/>
      <c r="U115"/>
      <c r="V115"/>
      <c r="W115"/>
      <c r="X115"/>
      <c r="Y115" t="s">
        <v>699</v>
      </c>
      <c r="Z115"/>
      <c r="AA115"/>
      <c r="AB115"/>
      <c r="AC115"/>
      <c r="AD115"/>
      <c r="AE115"/>
      <c r="AF115"/>
      <c r="AG115"/>
      <c r="AK115"/>
    </row>
    <row r="116" spans="1:37" ht="15" thickBot="1" x14ac:dyDescent="0.25">
      <c r="A116" s="5"/>
      <c r="B116" s="5"/>
      <c r="C116" s="10"/>
      <c r="D116" s="96"/>
      <c r="E116" s="5"/>
      <c r="F116" s="94"/>
      <c r="G116" s="11"/>
      <c r="H116"/>
      <c r="I116" s="5"/>
      <c r="J116" s="93"/>
      <c r="K116"/>
      <c r="L116"/>
      <c r="M116"/>
      <c r="N116"/>
      <c r="O116"/>
      <c r="P116"/>
      <c r="Q116"/>
      <c r="R116" s="13"/>
      <c r="S116"/>
      <c r="T116"/>
      <c r="U116"/>
      <c r="V116"/>
      <c r="W116"/>
      <c r="X116"/>
      <c r="Y116"/>
      <c r="Z116" t="s">
        <v>696</v>
      </c>
      <c r="AA116"/>
      <c r="AB116"/>
      <c r="AC116"/>
      <c r="AD116"/>
      <c r="AE116"/>
      <c r="AF116"/>
      <c r="AG116"/>
      <c r="AK116"/>
    </row>
    <row r="117" spans="1:37" ht="15.75" thickBot="1" x14ac:dyDescent="0.3">
      <c r="A117" s="222"/>
      <c r="B117" s="223"/>
      <c r="C117" s="222"/>
      <c r="D117" s="224"/>
      <c r="E117" s="224"/>
      <c r="F117" s="224"/>
      <c r="G117" s="224"/>
      <c r="H117" s="223"/>
      <c r="I117" s="225"/>
      <c r="J117" s="226"/>
      <c r="K117" s="226"/>
      <c r="L117" s="98"/>
      <c r="M117" s="98"/>
      <c r="N117" s="98"/>
      <c r="O117" s="98"/>
      <c r="P117"/>
      <c r="Q117"/>
      <c r="R117" s="222"/>
      <c r="S117" s="224"/>
      <c r="T117" s="224"/>
      <c r="U117" s="224"/>
      <c r="V117" s="224"/>
      <c r="W117" s="223"/>
      <c r="X117" s="92"/>
      <c r="Y117"/>
      <c r="Z117"/>
      <c r="AA117" t="s">
        <v>698</v>
      </c>
      <c r="AB117"/>
      <c r="AC117"/>
      <c r="AD117"/>
      <c r="AE117" s="92"/>
      <c r="AF117"/>
      <c r="AG117"/>
      <c r="AK117" s="92"/>
    </row>
    <row r="118" spans="1:37" ht="15" x14ac:dyDescent="0.2">
      <c r="A118" s="7"/>
      <c r="B118" s="7"/>
      <c r="C118" s="8"/>
      <c r="D118" s="7"/>
      <c r="E118" s="7"/>
      <c r="F118" s="7"/>
      <c r="G118" s="8"/>
      <c r="H118" s="8"/>
      <c r="I118" s="7"/>
      <c r="J118" s="7"/>
      <c r="K118" s="8"/>
      <c r="L118" s="8"/>
      <c r="M118" s="8"/>
      <c r="N118" s="8"/>
      <c r="O118" s="9"/>
      <c r="P118"/>
      <c r="Q118"/>
      <c r="R118" s="8"/>
      <c r="S118" s="8"/>
      <c r="T118" s="8"/>
      <c r="U118" s="8"/>
      <c r="V118" s="8"/>
      <c r="W118" s="8"/>
      <c r="X118" s="8"/>
      <c r="Y118"/>
      <c r="Z118"/>
      <c r="AA118"/>
      <c r="AB118" t="s">
        <v>700</v>
      </c>
      <c r="AC118"/>
      <c r="AD118"/>
      <c r="AE118" s="8"/>
      <c r="AF118"/>
      <c r="AG118"/>
      <c r="AK118" s="8"/>
    </row>
    <row r="119" spans="1:37" x14ac:dyDescent="0.2">
      <c r="A119" s="5"/>
      <c r="B119" s="5"/>
      <c r="C119" s="10"/>
      <c r="D119" s="94"/>
      <c r="E119" s="93"/>
      <c r="F119" s="95"/>
      <c r="G119" s="14"/>
      <c r="H119" s="14"/>
      <c r="I119" s="5"/>
      <c r="J119" s="93"/>
      <c r="K119"/>
      <c r="L119"/>
      <c r="M119"/>
      <c r="N119"/>
      <c r="O119"/>
      <c r="P119"/>
      <c r="Q119"/>
      <c r="R119" s="13"/>
      <c r="S119"/>
      <c r="T119"/>
      <c r="U119"/>
      <c r="V119"/>
      <c r="W119"/>
      <c r="X119"/>
      <c r="Y119"/>
      <c r="Z119"/>
      <c r="AA119"/>
      <c r="AB119"/>
      <c r="AC119" t="s">
        <v>697</v>
      </c>
      <c r="AD119"/>
      <c r="AE119"/>
      <c r="AF119"/>
      <c r="AG119"/>
      <c r="AK119"/>
    </row>
    <row r="120" spans="1:37" x14ac:dyDescent="0.2">
      <c r="A120" s="5"/>
      <c r="B120" s="5"/>
      <c r="C120" s="10"/>
      <c r="D120" s="94"/>
      <c r="E120" s="93"/>
      <c r="F120" s="95"/>
      <c r="G120" s="14"/>
      <c r="H120" s="14"/>
      <c r="I120" s="5"/>
      <c r="J120" s="93"/>
      <c r="K120"/>
      <c r="L120"/>
      <c r="M120"/>
      <c r="N120"/>
      <c r="O120"/>
      <c r="P120"/>
      <c r="Q120"/>
      <c r="R120" s="13"/>
      <c r="S120"/>
      <c r="T120"/>
      <c r="U120"/>
      <c r="V120"/>
      <c r="W120"/>
      <c r="X120"/>
      <c r="Y120"/>
      <c r="Z120"/>
      <c r="AA120"/>
      <c r="AB120"/>
      <c r="AC120"/>
      <c r="AD120" t="s">
        <v>701</v>
      </c>
      <c r="AE120"/>
      <c r="AF120"/>
      <c r="AG120"/>
      <c r="AK120"/>
    </row>
    <row r="121" spans="1:37" x14ac:dyDescent="0.2">
      <c r="A121" s="5"/>
      <c r="B121" s="5"/>
      <c r="C121" s="10"/>
      <c r="D121" s="94"/>
      <c r="E121" s="93"/>
      <c r="F121" s="95"/>
      <c r="G121" s="14"/>
      <c r="H121" s="14"/>
      <c r="I121" s="5"/>
      <c r="J121" s="93"/>
      <c r="K121"/>
      <c r="L121"/>
      <c r="M121"/>
      <c r="N121"/>
      <c r="O121"/>
      <c r="P121"/>
      <c r="Q121"/>
      <c r="R121"/>
      <c r="S121"/>
      <c r="T121"/>
      <c r="U121"/>
      <c r="V121"/>
      <c r="W121"/>
      <c r="X121"/>
      <c r="Y121"/>
      <c r="Z121"/>
      <c r="AA121" t="s">
        <v>700</v>
      </c>
      <c r="AB121"/>
      <c r="AC121"/>
      <c r="AD121"/>
      <c r="AE121"/>
      <c r="AF121"/>
      <c r="AG121"/>
      <c r="AK121"/>
    </row>
    <row r="122" spans="1:37" x14ac:dyDescent="0.2">
      <c r="A122" s="5"/>
      <c r="B122" s="5"/>
      <c r="C122" s="10"/>
      <c r="D122" s="94"/>
      <c r="E122" s="93"/>
      <c r="F122" s="95"/>
      <c r="G122" s="14"/>
      <c r="H122" s="14"/>
      <c r="I122" s="5"/>
      <c r="J122" s="93"/>
      <c r="K122"/>
      <c r="L122"/>
      <c r="M122"/>
      <c r="N122"/>
      <c r="O122"/>
      <c r="P122"/>
      <c r="Q122" s="13"/>
      <c r="R122"/>
      <c r="S122" s="13"/>
      <c r="T122"/>
      <c r="U122"/>
      <c r="V122"/>
      <c r="W122"/>
      <c r="X122"/>
      <c r="Y122"/>
      <c r="Z122"/>
      <c r="AA122"/>
      <c r="AB122" t="s">
        <v>698</v>
      </c>
      <c r="AC122"/>
      <c r="AD122"/>
      <c r="AE122"/>
      <c r="AF122"/>
      <c r="AG122"/>
      <c r="AK122"/>
    </row>
    <row r="123" spans="1:37" x14ac:dyDescent="0.2">
      <c r="A123" s="5"/>
      <c r="B123" s="5"/>
      <c r="C123" s="10"/>
      <c r="D123" s="94"/>
      <c r="E123" s="93"/>
      <c r="F123" s="95"/>
      <c r="G123" s="14"/>
      <c r="H123" s="14"/>
      <c r="I123" s="5"/>
      <c r="J123" s="93"/>
      <c r="K123"/>
      <c r="L123"/>
      <c r="M123"/>
      <c r="N123"/>
      <c r="O123"/>
      <c r="P123"/>
      <c r="Q123"/>
      <c r="R123" s="13"/>
      <c r="S123"/>
      <c r="T123"/>
      <c r="U123"/>
      <c r="V123"/>
      <c r="W123"/>
      <c r="X123"/>
      <c r="Y123"/>
      <c r="Z123"/>
      <c r="AA123"/>
      <c r="AB123"/>
      <c r="AC123" t="s">
        <v>701</v>
      </c>
      <c r="AD123"/>
      <c r="AE123"/>
      <c r="AF123"/>
      <c r="AG123"/>
      <c r="AK123"/>
    </row>
    <row r="124" spans="1:37" x14ac:dyDescent="0.2">
      <c r="A124" s="5"/>
      <c r="B124" s="5"/>
      <c r="C124" s="10"/>
      <c r="D124" s="94"/>
      <c r="E124" s="93"/>
      <c r="F124" s="95"/>
      <c r="G124" s="14"/>
      <c r="H124" s="14"/>
      <c r="I124" s="5"/>
      <c r="J124" s="93"/>
      <c r="K124"/>
      <c r="L124"/>
      <c r="M124"/>
      <c r="N124"/>
      <c r="O124"/>
      <c r="P124"/>
      <c r="Q124" s="13"/>
      <c r="R124" s="13"/>
      <c r="S124"/>
      <c r="T124"/>
      <c r="U124"/>
      <c r="V124"/>
      <c r="W124"/>
      <c r="X124"/>
      <c r="Y124"/>
      <c r="Z124"/>
      <c r="AA124"/>
      <c r="AB124"/>
      <c r="AC124"/>
      <c r="AD124" t="s">
        <v>697</v>
      </c>
      <c r="AE124"/>
      <c r="AF124"/>
      <c r="AG124"/>
      <c r="AK124"/>
    </row>
    <row r="125" spans="1:37" x14ac:dyDescent="0.2">
      <c r="A125" s="5"/>
      <c r="B125" s="5"/>
      <c r="C125" s="10"/>
      <c r="D125" s="94"/>
      <c r="E125" s="93"/>
      <c r="F125" s="95"/>
      <c r="G125" s="14"/>
      <c r="H125" s="14"/>
      <c r="I125" s="5"/>
      <c r="J125" s="93"/>
      <c r="K125"/>
      <c r="L125"/>
      <c r="M125"/>
      <c r="N125"/>
      <c r="O125"/>
      <c r="P125"/>
      <c r="Q125" s="13"/>
      <c r="R125" s="13"/>
      <c r="S125"/>
      <c r="T125"/>
      <c r="U125"/>
      <c r="V125"/>
      <c r="W125"/>
      <c r="X125"/>
      <c r="Y125"/>
      <c r="Z125" t="s">
        <v>698</v>
      </c>
      <c r="AA125"/>
      <c r="AB125"/>
      <c r="AC125"/>
      <c r="AD125"/>
      <c r="AE125"/>
      <c r="AF125"/>
      <c r="AG125"/>
      <c r="AK125"/>
    </row>
    <row r="126" spans="1:37" x14ac:dyDescent="0.2">
      <c r="A126" s="5"/>
      <c r="B126" s="5"/>
      <c r="C126" s="10"/>
      <c r="D126" s="94"/>
      <c r="E126" s="93"/>
      <c r="F126" s="95"/>
      <c r="G126" s="14"/>
      <c r="H126" s="14"/>
      <c r="I126" s="5"/>
      <c r="J126" s="93"/>
      <c r="K126"/>
      <c r="L126"/>
      <c r="M126"/>
      <c r="N126"/>
      <c r="O126"/>
      <c r="P126"/>
      <c r="Q126"/>
      <c r="R126" s="13"/>
      <c r="S126" s="13"/>
      <c r="T126"/>
      <c r="U126"/>
      <c r="V126"/>
      <c r="W126"/>
      <c r="X126"/>
      <c r="Y126"/>
      <c r="Z126"/>
      <c r="AA126" t="s">
        <v>696</v>
      </c>
      <c r="AB126"/>
      <c r="AC126"/>
      <c r="AD126"/>
      <c r="AE126"/>
      <c r="AF126"/>
      <c r="AG126"/>
      <c r="AK126"/>
    </row>
    <row r="127" spans="1:37" x14ac:dyDescent="0.2">
      <c r="A127" s="5"/>
      <c r="B127" s="5"/>
      <c r="C127" s="10"/>
      <c r="D127" s="94"/>
      <c r="E127" s="93"/>
      <c r="F127" s="95"/>
      <c r="G127" s="14"/>
      <c r="H127" s="14"/>
      <c r="I127" s="5"/>
      <c r="J127" s="93"/>
      <c r="K127"/>
      <c r="L127"/>
      <c r="M127"/>
      <c r="N127"/>
      <c r="O127"/>
      <c r="P127"/>
      <c r="Q127"/>
      <c r="R127" s="13"/>
      <c r="S127" s="13"/>
      <c r="T127"/>
      <c r="U127"/>
      <c r="V127"/>
      <c r="W127"/>
      <c r="X127"/>
      <c r="Y127"/>
      <c r="Z127"/>
      <c r="AA127"/>
      <c r="AB127" t="s">
        <v>700</v>
      </c>
      <c r="AC127"/>
      <c r="AD127"/>
      <c r="AE127"/>
      <c r="AF127"/>
      <c r="AG127"/>
      <c r="AK127"/>
    </row>
    <row r="128" spans="1:37" x14ac:dyDescent="0.2">
      <c r="A128" s="5"/>
      <c r="B128" s="5"/>
      <c r="C128" s="10"/>
      <c r="D128" s="94"/>
      <c r="E128" s="93"/>
      <c r="F128" s="95"/>
      <c r="G128" s="14"/>
      <c r="H128" s="14"/>
      <c r="I128" s="5"/>
      <c r="J128" s="93"/>
      <c r="K128"/>
      <c r="L128"/>
      <c r="M128"/>
      <c r="N128"/>
      <c r="O128"/>
      <c r="P128"/>
      <c r="Q128"/>
      <c r="R128" s="13"/>
      <c r="S128" s="13"/>
      <c r="T128"/>
      <c r="U128"/>
      <c r="V128"/>
      <c r="W128"/>
      <c r="X128"/>
      <c r="Y128"/>
      <c r="Z128"/>
      <c r="AA128"/>
      <c r="AB128"/>
      <c r="AC128" t="s">
        <v>697</v>
      </c>
      <c r="AD128"/>
      <c r="AE128"/>
      <c r="AF128"/>
      <c r="AG128"/>
      <c r="AK128"/>
    </row>
    <row r="129" spans="1:37" x14ac:dyDescent="0.2">
      <c r="A129" s="5"/>
      <c r="B129" s="5"/>
      <c r="C129" s="10"/>
      <c r="D129" s="94"/>
      <c r="E129" s="93"/>
      <c r="F129" s="95"/>
      <c r="G129" s="14"/>
      <c r="H129" s="14"/>
      <c r="I129" s="5"/>
      <c r="J129" s="93"/>
      <c r="K129"/>
      <c r="L129"/>
      <c r="M129"/>
      <c r="N129"/>
      <c r="O129"/>
      <c r="P129"/>
      <c r="Q129"/>
      <c r="R129" s="13"/>
      <c r="S129" s="13"/>
      <c r="T129"/>
      <c r="U129"/>
      <c r="V129"/>
      <c r="W129"/>
      <c r="X129"/>
      <c r="Y129"/>
      <c r="Z129"/>
      <c r="AA129"/>
      <c r="AB129"/>
      <c r="AC129"/>
      <c r="AD129" t="s">
        <v>701</v>
      </c>
      <c r="AE129"/>
      <c r="AF129"/>
      <c r="AG129"/>
      <c r="AK129"/>
    </row>
    <row r="130" spans="1:37" x14ac:dyDescent="0.2">
      <c r="A130" s="5"/>
      <c r="B130" s="5"/>
      <c r="C130" s="10"/>
      <c r="D130" s="94"/>
      <c r="E130" s="93"/>
      <c r="F130" s="95"/>
      <c r="G130" s="14"/>
      <c r="H130" s="14"/>
      <c r="I130" s="5"/>
      <c r="J130" s="93"/>
      <c r="K130"/>
      <c r="L130"/>
      <c r="M130"/>
      <c r="N130"/>
      <c r="O130"/>
      <c r="P130"/>
      <c r="Q130"/>
      <c r="R130" s="13"/>
      <c r="S130" s="13"/>
      <c r="T130"/>
      <c r="U130"/>
      <c r="V130"/>
      <c r="W130"/>
      <c r="X130"/>
      <c r="Y130"/>
      <c r="Z130"/>
      <c r="AA130" t="s">
        <v>700</v>
      </c>
      <c r="AB130"/>
      <c r="AC130"/>
      <c r="AD130"/>
      <c r="AE130"/>
      <c r="AF130"/>
      <c r="AG130"/>
      <c r="AK130"/>
    </row>
    <row r="131" spans="1:37" x14ac:dyDescent="0.2">
      <c r="A131" s="5"/>
      <c r="B131" s="5"/>
      <c r="C131" s="10"/>
      <c r="D131" s="94"/>
      <c r="E131" s="93"/>
      <c r="F131" s="95"/>
      <c r="G131" s="14"/>
      <c r="H131" s="14"/>
      <c r="I131" s="5"/>
      <c r="J131" s="93"/>
      <c r="K131"/>
      <c r="L131"/>
      <c r="M131"/>
      <c r="N131"/>
      <c r="O131"/>
      <c r="P131"/>
      <c r="Q131"/>
      <c r="R131" s="13"/>
      <c r="S131" s="13"/>
      <c r="T131"/>
      <c r="U131"/>
      <c r="V131"/>
      <c r="W131"/>
      <c r="X131"/>
      <c r="Y131"/>
      <c r="Z131"/>
      <c r="AA131"/>
      <c r="AB131" t="s">
        <v>696</v>
      </c>
      <c r="AC131"/>
      <c r="AD131"/>
      <c r="AE131"/>
      <c r="AK131"/>
    </row>
    <row r="132" spans="1:37" x14ac:dyDescent="0.2">
      <c r="A132" s="5"/>
      <c r="B132" s="5"/>
      <c r="C132" s="10"/>
      <c r="D132" s="94"/>
      <c r="E132" s="93"/>
      <c r="F132" s="95"/>
      <c r="G132" s="14"/>
      <c r="H132" s="14"/>
      <c r="I132" s="5"/>
      <c r="J132" s="93"/>
      <c r="K132"/>
      <c r="L132"/>
      <c r="M132"/>
      <c r="N132"/>
      <c r="O132"/>
      <c r="P132"/>
      <c r="Q132"/>
      <c r="R132" s="13"/>
      <c r="S132" s="13"/>
      <c r="T132"/>
      <c r="U132"/>
      <c r="V132"/>
      <c r="W132"/>
      <c r="X132"/>
      <c r="Y132"/>
      <c r="Z132"/>
      <c r="AA132"/>
      <c r="AB132"/>
      <c r="AC132" t="s">
        <v>701</v>
      </c>
      <c r="AD132"/>
      <c r="AE132"/>
      <c r="AK132"/>
    </row>
    <row r="133" spans="1:37" x14ac:dyDescent="0.2">
      <c r="A133" s="5"/>
      <c r="B133" s="5"/>
      <c r="C133" s="10"/>
      <c r="D133" s="94"/>
      <c r="E133" s="93"/>
      <c r="F133" s="95"/>
      <c r="G133" s="14"/>
      <c r="H133" s="14"/>
      <c r="I133" s="5"/>
      <c r="J133" s="93"/>
      <c r="K133"/>
      <c r="L133"/>
      <c r="M133"/>
      <c r="N133"/>
      <c r="O133"/>
      <c r="P133"/>
      <c r="Q133"/>
      <c r="R133" s="13"/>
      <c r="S133" s="13"/>
      <c r="T133"/>
      <c r="U133"/>
      <c r="V133"/>
      <c r="W133"/>
      <c r="X133"/>
      <c r="Y133"/>
      <c r="Z133"/>
      <c r="AA133"/>
      <c r="AB133"/>
      <c r="AC133"/>
      <c r="AD133" t="s">
        <v>697</v>
      </c>
      <c r="AE133"/>
      <c r="AK133"/>
    </row>
    <row r="134" spans="1:37" x14ac:dyDescent="0.2">
      <c r="A134" s="5"/>
      <c r="B134" s="5"/>
      <c r="C134" s="10"/>
      <c r="D134" s="94"/>
      <c r="E134" s="93"/>
      <c r="F134" s="95"/>
      <c r="G134" s="14"/>
      <c r="H134" s="14"/>
      <c r="I134" s="5"/>
      <c r="J134" s="93"/>
      <c r="K134"/>
      <c r="L134"/>
      <c r="M134"/>
      <c r="N134"/>
      <c r="O134"/>
      <c r="P134"/>
      <c r="Q134"/>
      <c r="R134" s="13"/>
      <c r="S134" s="13"/>
      <c r="T134"/>
      <c r="U134"/>
      <c r="V134"/>
      <c r="W134"/>
      <c r="X134"/>
      <c r="Y134"/>
      <c r="Z134" t="s">
        <v>700</v>
      </c>
      <c r="AA134"/>
      <c r="AB134"/>
      <c r="AC134"/>
      <c r="AD134"/>
      <c r="AE134"/>
      <c r="AK134"/>
    </row>
    <row r="135" spans="1:37" x14ac:dyDescent="0.2">
      <c r="Y135"/>
      <c r="Z135"/>
      <c r="AA135" t="s">
        <v>696</v>
      </c>
      <c r="AB135"/>
      <c r="AC135"/>
      <c r="AD135"/>
    </row>
    <row r="136" spans="1:37" x14ac:dyDescent="0.2">
      <c r="Y136"/>
      <c r="Z136"/>
      <c r="AA136"/>
      <c r="AB136" t="s">
        <v>697</v>
      </c>
      <c r="AC136"/>
      <c r="AD136"/>
    </row>
    <row r="137" spans="1:37" x14ac:dyDescent="0.2">
      <c r="Y137"/>
      <c r="Z137"/>
      <c r="AA137"/>
      <c r="AB137"/>
      <c r="AC137" t="s">
        <v>698</v>
      </c>
      <c r="AD137"/>
    </row>
    <row r="138" spans="1:37" x14ac:dyDescent="0.2">
      <c r="Y138"/>
      <c r="Z138"/>
      <c r="AA138"/>
      <c r="AB138"/>
      <c r="AC138"/>
      <c r="AD138" t="s">
        <v>701</v>
      </c>
    </row>
    <row r="139" spans="1:37" x14ac:dyDescent="0.2">
      <c r="Y139"/>
      <c r="Z139"/>
      <c r="AA139"/>
      <c r="AB139" t="s">
        <v>701</v>
      </c>
      <c r="AC139"/>
      <c r="AD139"/>
    </row>
    <row r="140" spans="1:37" x14ac:dyDescent="0.2">
      <c r="Y140"/>
      <c r="Z140"/>
      <c r="AA140"/>
      <c r="AB140"/>
      <c r="AC140" t="s">
        <v>698</v>
      </c>
      <c r="AD140"/>
    </row>
    <row r="141" spans="1:37" x14ac:dyDescent="0.2">
      <c r="Y141"/>
      <c r="Z141"/>
      <c r="AA141"/>
      <c r="AB141"/>
      <c r="AC141"/>
      <c r="AD141" t="s">
        <v>697</v>
      </c>
    </row>
    <row r="142" spans="1:37" x14ac:dyDescent="0.2">
      <c r="Y142"/>
      <c r="Z142" t="s">
        <v>701</v>
      </c>
      <c r="AA142"/>
      <c r="AB142"/>
      <c r="AC142"/>
      <c r="AD142"/>
    </row>
    <row r="143" spans="1:37" x14ac:dyDescent="0.2">
      <c r="Y143"/>
      <c r="Z143"/>
      <c r="AA143" t="s">
        <v>696</v>
      </c>
      <c r="AB143"/>
      <c r="AC143"/>
      <c r="AD143"/>
    </row>
    <row r="144" spans="1:37" x14ac:dyDescent="0.2">
      <c r="Y144"/>
      <c r="Z144"/>
      <c r="AA144"/>
      <c r="AB144" t="s">
        <v>697</v>
      </c>
      <c r="AC144"/>
      <c r="AD144"/>
    </row>
    <row r="145" spans="25:30" x14ac:dyDescent="0.2">
      <c r="Y145"/>
      <c r="Z145"/>
      <c r="AA145"/>
      <c r="AB145"/>
      <c r="AC145" t="s">
        <v>698</v>
      </c>
      <c r="AD145"/>
    </row>
    <row r="146" spans="25:30" x14ac:dyDescent="0.2">
      <c r="Y146"/>
      <c r="Z146"/>
      <c r="AA146"/>
      <c r="AB146"/>
      <c r="AC146"/>
      <c r="AD146" t="s">
        <v>700</v>
      </c>
    </row>
    <row r="147" spans="25:30" x14ac:dyDescent="0.2">
      <c r="Y147"/>
      <c r="Z147"/>
      <c r="AA147"/>
      <c r="AB147" t="s">
        <v>700</v>
      </c>
      <c r="AC147"/>
      <c r="AD147"/>
    </row>
    <row r="148" spans="25:30" x14ac:dyDescent="0.2">
      <c r="Y148"/>
      <c r="Z148"/>
      <c r="AA148"/>
      <c r="AB148"/>
      <c r="AC148" t="s">
        <v>698</v>
      </c>
      <c r="AD148"/>
    </row>
    <row r="149" spans="25:30" x14ac:dyDescent="0.2">
      <c r="Y149"/>
      <c r="Z149"/>
      <c r="AA149"/>
      <c r="AB149"/>
      <c r="AC149"/>
      <c r="AD149" t="s">
        <v>697</v>
      </c>
    </row>
    <row r="150" spans="25:30" x14ac:dyDescent="0.2">
      <c r="Y150" t="s">
        <v>700</v>
      </c>
      <c r="Z150"/>
      <c r="AA150"/>
      <c r="AB150"/>
      <c r="AC150"/>
      <c r="AD150"/>
    </row>
    <row r="151" spans="25:30" x14ac:dyDescent="0.2">
      <c r="Y151"/>
      <c r="Z151" t="s">
        <v>696</v>
      </c>
      <c r="AA151"/>
      <c r="AB151"/>
      <c r="AC151"/>
      <c r="AD151"/>
    </row>
    <row r="152" spans="25:30" x14ac:dyDescent="0.2">
      <c r="Y152"/>
      <c r="Z152"/>
      <c r="AA152" t="s">
        <v>698</v>
      </c>
      <c r="AB152"/>
      <c r="AC152"/>
      <c r="AD152"/>
    </row>
    <row r="153" spans="25:30" x14ac:dyDescent="0.2">
      <c r="Y153"/>
      <c r="Z153"/>
      <c r="AA153"/>
      <c r="AB153" t="s">
        <v>699</v>
      </c>
      <c r="AC153"/>
      <c r="AD153"/>
    </row>
    <row r="154" spans="25:30" x14ac:dyDescent="0.2">
      <c r="Y154"/>
      <c r="Z154"/>
      <c r="AA154"/>
      <c r="AB154"/>
      <c r="AC154" t="s">
        <v>697</v>
      </c>
      <c r="AD154"/>
    </row>
    <row r="155" spans="25:30" x14ac:dyDescent="0.2">
      <c r="Y155"/>
      <c r="Z155"/>
      <c r="AA155"/>
      <c r="AB155"/>
      <c r="AC155"/>
      <c r="AD155" t="s">
        <v>701</v>
      </c>
    </row>
    <row r="156" spans="25:30" x14ac:dyDescent="0.2">
      <c r="Y156"/>
      <c r="Z156"/>
      <c r="AA156" t="s">
        <v>697</v>
      </c>
      <c r="AB156"/>
      <c r="AC156"/>
      <c r="AD156"/>
    </row>
    <row r="157" spans="25:30" x14ac:dyDescent="0.2">
      <c r="Y157"/>
      <c r="Z157"/>
      <c r="AA157"/>
      <c r="AB157" t="s">
        <v>698</v>
      </c>
      <c r="AC157"/>
      <c r="AD157"/>
    </row>
    <row r="158" spans="25:30" x14ac:dyDescent="0.2">
      <c r="Y158"/>
      <c r="Z158"/>
      <c r="AA158"/>
      <c r="AB158"/>
      <c r="AC158" t="s">
        <v>699</v>
      </c>
      <c r="AD158"/>
    </row>
    <row r="159" spans="25:30" x14ac:dyDescent="0.2">
      <c r="Y159"/>
      <c r="Z159"/>
      <c r="AA159"/>
      <c r="AB159"/>
      <c r="AC159"/>
      <c r="AD159" t="s">
        <v>701</v>
      </c>
    </row>
    <row r="160" spans="25:30" x14ac:dyDescent="0.2">
      <c r="Y160"/>
      <c r="Z160" t="s">
        <v>698</v>
      </c>
      <c r="AA160"/>
      <c r="AB160"/>
      <c r="AC160"/>
      <c r="AD160"/>
    </row>
    <row r="161" spans="25:30" x14ac:dyDescent="0.2">
      <c r="Y161"/>
      <c r="Z161"/>
      <c r="AA161" t="s">
        <v>696</v>
      </c>
      <c r="AB161"/>
      <c r="AC161"/>
      <c r="AD161"/>
    </row>
    <row r="162" spans="25:30" x14ac:dyDescent="0.2">
      <c r="Y162"/>
      <c r="Z162"/>
      <c r="AA162"/>
      <c r="AB162" t="s">
        <v>699</v>
      </c>
      <c r="AC162"/>
      <c r="AD162"/>
    </row>
    <row r="163" spans="25:30" x14ac:dyDescent="0.2">
      <c r="Y163"/>
      <c r="Z163"/>
      <c r="AA163"/>
      <c r="AB163"/>
      <c r="AC163" t="s">
        <v>697</v>
      </c>
      <c r="AD163"/>
    </row>
    <row r="164" spans="25:30" x14ac:dyDescent="0.2">
      <c r="Y164"/>
      <c r="Z164"/>
      <c r="AA164"/>
      <c r="AB164"/>
      <c r="AC164"/>
      <c r="AD164" t="s">
        <v>700</v>
      </c>
    </row>
    <row r="165" spans="25:30" x14ac:dyDescent="0.2">
      <c r="Y165"/>
      <c r="Z165"/>
      <c r="AA165" t="s">
        <v>697</v>
      </c>
      <c r="AB165"/>
      <c r="AC165"/>
      <c r="AD165"/>
    </row>
    <row r="166" spans="25:30" x14ac:dyDescent="0.2">
      <c r="Y166"/>
      <c r="Z166"/>
      <c r="AA166"/>
      <c r="AB166" t="s">
        <v>696</v>
      </c>
      <c r="AC166"/>
      <c r="AD166"/>
    </row>
    <row r="167" spans="25:30" x14ac:dyDescent="0.2">
      <c r="Y167"/>
      <c r="Z167"/>
      <c r="AA167"/>
      <c r="AB167"/>
      <c r="AC167" t="s">
        <v>699</v>
      </c>
      <c r="AD167"/>
    </row>
    <row r="168" spans="25:30" x14ac:dyDescent="0.2">
      <c r="Y168"/>
      <c r="Z168"/>
      <c r="AA168"/>
      <c r="AB168"/>
      <c r="AC168"/>
      <c r="AD168" t="s">
        <v>701</v>
      </c>
    </row>
    <row r="169" spans="25:30" x14ac:dyDescent="0.2">
      <c r="Y169"/>
      <c r="Z169" t="s">
        <v>697</v>
      </c>
      <c r="AA169"/>
      <c r="AB169"/>
      <c r="AC169"/>
      <c r="AD169"/>
    </row>
    <row r="170" spans="25:30" x14ac:dyDescent="0.2">
      <c r="Y170"/>
      <c r="Z170"/>
      <c r="AA170" t="s">
        <v>696</v>
      </c>
      <c r="AB170"/>
      <c r="AC170"/>
      <c r="AD170"/>
    </row>
    <row r="171" spans="25:30" x14ac:dyDescent="0.2">
      <c r="Y171"/>
      <c r="Z171"/>
      <c r="AA171"/>
      <c r="AB171" t="s">
        <v>699</v>
      </c>
      <c r="AC171"/>
      <c r="AD171"/>
    </row>
    <row r="172" spans="25:30" x14ac:dyDescent="0.2">
      <c r="Y172"/>
      <c r="Z172"/>
      <c r="AA172"/>
      <c r="AB172"/>
      <c r="AC172" t="s">
        <v>698</v>
      </c>
      <c r="AD172"/>
    </row>
    <row r="173" spans="25:30" x14ac:dyDescent="0.2">
      <c r="Y173"/>
      <c r="Z173"/>
      <c r="AA173"/>
      <c r="AB173"/>
      <c r="AC173"/>
      <c r="AD173" t="s">
        <v>701</v>
      </c>
    </row>
    <row r="174" spans="25:30" x14ac:dyDescent="0.2">
      <c r="Y174"/>
      <c r="Z174" t="s">
        <v>699</v>
      </c>
      <c r="AA174"/>
      <c r="AB174"/>
      <c r="AC174"/>
      <c r="AD174"/>
    </row>
    <row r="175" spans="25:30" x14ac:dyDescent="0.2">
      <c r="Y175"/>
      <c r="Z175"/>
      <c r="AA175" t="s">
        <v>696</v>
      </c>
      <c r="AB175"/>
      <c r="AC175"/>
      <c r="AD175"/>
    </row>
    <row r="176" spans="25:30" x14ac:dyDescent="0.2">
      <c r="Y176"/>
      <c r="Z176"/>
      <c r="AA176"/>
      <c r="AB176" t="s">
        <v>697</v>
      </c>
      <c r="AC176"/>
      <c r="AD176"/>
    </row>
    <row r="177" spans="25:30" x14ac:dyDescent="0.2">
      <c r="Y177"/>
      <c r="Z177"/>
      <c r="AA177"/>
      <c r="AB177"/>
      <c r="AC177" t="s">
        <v>698</v>
      </c>
      <c r="AD177"/>
    </row>
    <row r="178" spans="25:30" x14ac:dyDescent="0.2">
      <c r="Y178"/>
      <c r="Z178"/>
      <c r="AA178"/>
      <c r="AB178"/>
      <c r="AC178"/>
      <c r="AD178" t="s">
        <v>701</v>
      </c>
    </row>
    <row r="179" spans="25:30" x14ac:dyDescent="0.2">
      <c r="Y179" t="s">
        <v>701</v>
      </c>
      <c r="Z179"/>
      <c r="AA179"/>
      <c r="AB179"/>
      <c r="AC179"/>
      <c r="AD179"/>
    </row>
    <row r="180" spans="25:30" x14ac:dyDescent="0.2">
      <c r="Y180"/>
      <c r="Z180" t="s">
        <v>696</v>
      </c>
      <c r="AA180"/>
      <c r="AB180"/>
      <c r="AC180"/>
      <c r="AD180"/>
    </row>
    <row r="181" spans="25:30" x14ac:dyDescent="0.2">
      <c r="Y181"/>
      <c r="Z181"/>
      <c r="AA181" t="s">
        <v>698</v>
      </c>
      <c r="AB181"/>
      <c r="AC181"/>
      <c r="AD181"/>
    </row>
    <row r="182" spans="25:30" x14ac:dyDescent="0.2">
      <c r="Y182"/>
      <c r="Z182"/>
      <c r="AA182"/>
      <c r="AB182" t="s">
        <v>699</v>
      </c>
      <c r="AC182"/>
      <c r="AD182"/>
    </row>
    <row r="183" spans="25:30" x14ac:dyDescent="0.2">
      <c r="Y183"/>
      <c r="Z183"/>
      <c r="AA183"/>
      <c r="AB183"/>
      <c r="AC183" t="s">
        <v>697</v>
      </c>
      <c r="AD183"/>
    </row>
    <row r="184" spans="25:30" x14ac:dyDescent="0.2">
      <c r="Y184"/>
      <c r="Z184"/>
      <c r="AA184"/>
      <c r="AB184"/>
      <c r="AC184"/>
      <c r="AD184" t="s">
        <v>700</v>
      </c>
    </row>
    <row r="185" spans="25:30" x14ac:dyDescent="0.2">
      <c r="Y185"/>
      <c r="Z185"/>
      <c r="AA185" t="s">
        <v>697</v>
      </c>
      <c r="AB185"/>
      <c r="AC185"/>
      <c r="AD185"/>
    </row>
    <row r="186" spans="25:30" x14ac:dyDescent="0.2">
      <c r="Y186"/>
      <c r="Z186"/>
      <c r="AA186"/>
      <c r="AB186" t="s">
        <v>698</v>
      </c>
      <c r="AC186"/>
      <c r="AD186"/>
    </row>
    <row r="187" spans="25:30" x14ac:dyDescent="0.2">
      <c r="Y187"/>
      <c r="Z187"/>
      <c r="AA187"/>
      <c r="AB187"/>
      <c r="AC187" t="s">
        <v>699</v>
      </c>
      <c r="AD187"/>
    </row>
    <row r="188" spans="25:30" x14ac:dyDescent="0.2">
      <c r="Y188"/>
      <c r="Z188"/>
      <c r="AA188"/>
      <c r="AB188"/>
      <c r="AC188"/>
      <c r="AD188" t="s">
        <v>700</v>
      </c>
    </row>
    <row r="189" spans="25:30" x14ac:dyDescent="0.2">
      <c r="Y189"/>
      <c r="Z189" t="s">
        <v>698</v>
      </c>
      <c r="AA189"/>
      <c r="AB189"/>
      <c r="AC189"/>
      <c r="AD189"/>
    </row>
    <row r="190" spans="25:30" x14ac:dyDescent="0.2">
      <c r="Y190"/>
      <c r="Z190"/>
      <c r="AA190" t="s">
        <v>696</v>
      </c>
      <c r="AB190"/>
      <c r="AC190"/>
      <c r="AD190"/>
    </row>
    <row r="191" spans="25:30" x14ac:dyDescent="0.2">
      <c r="Y191"/>
      <c r="Z191"/>
      <c r="AA191"/>
      <c r="AB191" t="s">
        <v>699</v>
      </c>
      <c r="AC191"/>
      <c r="AD191"/>
    </row>
    <row r="192" spans="25:30" x14ac:dyDescent="0.2">
      <c r="Y192"/>
      <c r="Z192"/>
      <c r="AA192"/>
      <c r="AB192"/>
      <c r="AC192" t="s">
        <v>697</v>
      </c>
      <c r="AD192"/>
    </row>
    <row r="193" spans="25:30" x14ac:dyDescent="0.2">
      <c r="Y193"/>
      <c r="Z193"/>
      <c r="AA193"/>
      <c r="AB193"/>
      <c r="AC193"/>
      <c r="AD193" t="s">
        <v>700</v>
      </c>
    </row>
    <row r="194" spans="25:30" x14ac:dyDescent="0.2">
      <c r="Y194"/>
      <c r="Z194"/>
      <c r="AA194" t="s">
        <v>697</v>
      </c>
      <c r="AB194"/>
      <c r="AC194"/>
      <c r="AD194"/>
    </row>
    <row r="195" spans="25:30" x14ac:dyDescent="0.2">
      <c r="Y195"/>
      <c r="Z195"/>
      <c r="AA195"/>
      <c r="AB195" t="s">
        <v>696</v>
      </c>
      <c r="AC195"/>
      <c r="AD195"/>
    </row>
    <row r="196" spans="25:30" x14ac:dyDescent="0.2">
      <c r="Y196"/>
      <c r="Z196"/>
      <c r="AA196"/>
      <c r="AB196"/>
      <c r="AC196" t="s">
        <v>699</v>
      </c>
      <c r="AD196"/>
    </row>
    <row r="197" spans="25:30" x14ac:dyDescent="0.2">
      <c r="Y197"/>
      <c r="Z197"/>
      <c r="AA197"/>
      <c r="AB197"/>
      <c r="AC197"/>
      <c r="AD197" t="s">
        <v>700</v>
      </c>
    </row>
    <row r="198" spans="25:30" x14ac:dyDescent="0.2">
      <c r="Y198"/>
      <c r="Z198" t="s">
        <v>697</v>
      </c>
      <c r="AA198"/>
      <c r="AB198"/>
      <c r="AC198"/>
      <c r="AD198"/>
    </row>
    <row r="199" spans="25:30" x14ac:dyDescent="0.2">
      <c r="Y199"/>
      <c r="Z199"/>
      <c r="AA199" t="s">
        <v>696</v>
      </c>
      <c r="AB199"/>
      <c r="AC199"/>
      <c r="AD199"/>
    </row>
    <row r="200" spans="25:30" x14ac:dyDescent="0.2">
      <c r="Y200"/>
      <c r="Z200"/>
      <c r="AA200"/>
      <c r="AB200" t="s">
        <v>699</v>
      </c>
      <c r="AC200"/>
      <c r="AD200"/>
    </row>
    <row r="201" spans="25:30" x14ac:dyDescent="0.2">
      <c r="Y201"/>
      <c r="Z201"/>
      <c r="AA201"/>
      <c r="AB201"/>
      <c r="AC201" t="s">
        <v>698</v>
      </c>
      <c r="AD201"/>
    </row>
    <row r="202" spans="25:30" x14ac:dyDescent="0.2">
      <c r="Y202"/>
      <c r="Z202"/>
      <c r="AA202"/>
      <c r="AB202"/>
      <c r="AC202"/>
      <c r="AD202" t="s">
        <v>700</v>
      </c>
    </row>
    <row r="203" spans="25:30" x14ac:dyDescent="0.2">
      <c r="Y203"/>
      <c r="Z203" t="s">
        <v>699</v>
      </c>
      <c r="AA203"/>
      <c r="AB203"/>
      <c r="AC203"/>
      <c r="AD203"/>
    </row>
    <row r="204" spans="25:30" x14ac:dyDescent="0.2">
      <c r="Y204"/>
      <c r="Z204"/>
      <c r="AA204" t="s">
        <v>696</v>
      </c>
      <c r="AB204"/>
      <c r="AC204"/>
      <c r="AD204"/>
    </row>
    <row r="205" spans="25:30" x14ac:dyDescent="0.2">
      <c r="Y205"/>
      <c r="Z205"/>
      <c r="AA205"/>
      <c r="AB205" t="s">
        <v>697</v>
      </c>
      <c r="AC205"/>
      <c r="AD205"/>
    </row>
    <row r="206" spans="25:30" x14ac:dyDescent="0.2">
      <c r="Y206"/>
      <c r="Z206"/>
      <c r="AA206"/>
      <c r="AB206"/>
      <c r="AC206" t="s">
        <v>698</v>
      </c>
      <c r="AD206"/>
    </row>
    <row r="207" spans="25:30" x14ac:dyDescent="0.2">
      <c r="Y207"/>
      <c r="Z207"/>
      <c r="AA207"/>
      <c r="AB207"/>
      <c r="AC207"/>
      <c r="AD207" t="s">
        <v>700</v>
      </c>
    </row>
    <row r="208" spans="25:30" x14ac:dyDescent="0.2">
      <c r="Y208"/>
      <c r="Z208"/>
      <c r="AA208"/>
      <c r="AB208"/>
      <c r="AC208"/>
      <c r="AD208"/>
    </row>
  </sheetData>
  <mergeCells count="22">
    <mergeCell ref="A117:B117"/>
    <mergeCell ref="C117:H117"/>
    <mergeCell ref="I117:K117"/>
    <mergeCell ref="R117:W117"/>
    <mergeCell ref="A1:K1"/>
    <mergeCell ref="P1:Q1"/>
    <mergeCell ref="R1:W1"/>
    <mergeCell ref="A3:B3"/>
    <mergeCell ref="D3:E3"/>
    <mergeCell ref="A27:B33"/>
    <mergeCell ref="D27:E33"/>
    <mergeCell ref="G3:N3"/>
    <mergeCell ref="P3:S3"/>
    <mergeCell ref="U23:W25"/>
    <mergeCell ref="G38:K39"/>
    <mergeCell ref="AL3:AQ3"/>
    <mergeCell ref="AL4:AQ5"/>
    <mergeCell ref="U3:W3"/>
    <mergeCell ref="Y1:Z1"/>
    <mergeCell ref="Y3:AD3"/>
    <mergeCell ref="AF3:AJ3"/>
    <mergeCell ref="AF4:AJ5"/>
  </mergeCells>
  <conditionalFormatting sqref="AI10:AJ26 AM6:AS9 AL1:AS2 AF6:AJ9 AL92:AS200 AF27:AF74 AH27:AJ74 AE1:AE200 AF75:AJ204 A5:A25 A27 C28:C33 C27:D27 A38:G38 A39:F39 T11:AD12 T40:AD45 T26:AD38 T23:U23 T24:T25 X23:AD25 AF3:AF4 AK1:AK200 AM60:AS91 AO10:AQ26 AN27:AQ59 AS10:AS59 AL3:AL4 AR3:AS5 A3:G3 A26:H26 F27:H33 O39:AD39 O38:P38 C6:H6 T8:V10 X6:AD10 O6:V7 A34:H36 O8:P36 C7:D25 F7:H25 T22:AD22 T13:V21 X13:AD21 C5:L5 A43:F59 A4:N4 O4:AD5 A1:AD2 A37:P37 A60:AD200 A40:P40 A41:O42 J43:O45 J46:AD59 O3:Y3">
    <cfRule type="cellIs" dxfId="2812" priority="1" operator="equal">
      <formula>"he"</formula>
    </cfRule>
    <cfRule type="cellIs" dxfId="2811" priority="4" operator="equal">
      <formula>"she"</formula>
    </cfRule>
    <cfRule type="cellIs" dxfId="2810" priority="7" operator="equal">
      <formula>"they"</formula>
    </cfRule>
    <cfRule type="cellIs" dxfId="2809" priority="14" operator="equal">
      <formula>"triangle"</formula>
    </cfRule>
    <cfRule type="cellIs" dxfId="2808" priority="15" operator="equal">
      <formula>"square"</formula>
    </cfRule>
  </conditionalFormatting>
  <conditionalFormatting sqref="AI10:AJ26 AM6:AS9 AL1:AS2 AF6:AJ9 AL92:AS300 AF27:AF74 AH27:AJ74 AE1:AE300 AF75:AJ304 A5:A25 A27 C28:C33 C27:D27 A38:G38 A39:F39 T11:AD12 T40:AD45 T26:AD38 T23:U23 T24:T25 X23:AD25 AF3:AF4 AK1:AK300 AM60:AS91 AO10:AQ26 AN27:AQ59 AS10:AS59 AL3:AL4 AR3:AS5 A3:G3 A26:H26 F27:H33 O39:AD39 O38:P38 C6:H6 T8:V10 X6:AD10 O6:V7 A34:H36 O8:P36 C7:D25 F7:H25 T22:AD22 T13:V21 X13:AD21 C5:L5 A43:F59 A4:N4 O4:AD5 A1:AD2 A37:P37 A60:AD300 A40:P40 A41:O42 J43:O45 J46:AD59 O3:Y3">
    <cfRule type="cellIs" dxfId="2807" priority="2" operator="equal">
      <formula>"he/him 1"</formula>
    </cfRule>
    <cfRule type="cellIs" dxfId="2806" priority="3" operator="equal">
      <formula>"he/him 2"</formula>
    </cfRule>
    <cfRule type="cellIs" dxfId="2805" priority="5" operator="equal">
      <formula>"she/her 1"</formula>
    </cfRule>
    <cfRule type="cellIs" dxfId="2804" priority="6" operator="equal">
      <formula>"she/her 2"</formula>
    </cfRule>
    <cfRule type="cellIs" dxfId="2803" priority="8" operator="equal">
      <formula>"they/them 1"</formula>
    </cfRule>
    <cfRule type="cellIs" dxfId="2802" priority="9" operator="equal">
      <formula>"they/them 2"</formula>
    </cfRule>
  </conditionalFormatting>
  <conditionalFormatting sqref="AR3:XFD5 T11:XFD12 T8:V10 X6:XFD10 A5:A25 C6:H6 O6:V7 A26:H36 O8:P36 C7:D25 F7:H25 T22:XFD38 T13:V21 X13:XFD21 C5:L5 A43:F59 A3:G3 O5:AK5 A1:XFD2 A4:N4 A37:P38 A39:XFD42 A60:XFD1048576 J43:XFD59 O3:AL4">
    <cfRule type="cellIs" dxfId="2801" priority="10" operator="equal">
      <formula>"red"</formula>
    </cfRule>
    <cfRule type="cellIs" dxfId="2800" priority="11" operator="equal">
      <formula>"yellow"</formula>
    </cfRule>
    <cfRule type="cellIs" dxfId="2799" priority="12" operator="equal">
      <formula>"green"</formula>
    </cfRule>
    <cfRule type="cellIs" dxfId="2798" priority="13" operator="equal">
      <formula>"blue"</formula>
    </cfRule>
  </conditionalFormatting>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9B50-45E3-4749-836A-6641FCD565B5}">
  <dimension ref="A1:K164"/>
  <sheetViews>
    <sheetView topLeftCell="G1" zoomScale="113" workbookViewId="0">
      <selection activeCell="G2" sqref="G2:H5"/>
    </sheetView>
  </sheetViews>
  <sheetFormatPr defaultRowHeight="14.25" x14ac:dyDescent="0.2"/>
  <cols>
    <col min="1" max="1" width="8.75" customWidth="1"/>
    <col min="2" max="2" width="7.75" customWidth="1"/>
    <col min="3" max="3" width="6.5" customWidth="1"/>
    <col min="4" max="4" width="7.5" customWidth="1"/>
    <col min="5" max="5" width="9.25" customWidth="1"/>
    <col min="6" max="6" width="7" customWidth="1"/>
    <col min="7" max="7" width="41.25" customWidth="1"/>
    <col min="8" max="8" width="41.125" customWidth="1"/>
    <col min="9" max="9" width="50.5" customWidth="1"/>
    <col min="10" max="10" width="21.75" customWidth="1"/>
    <col min="11" max="11" width="14.125" customWidth="1"/>
  </cols>
  <sheetData>
    <row r="1" spans="1:11" ht="30" x14ac:dyDescent="0.2">
      <c r="A1" s="7" t="s">
        <v>979</v>
      </c>
      <c r="B1" s="7" t="s">
        <v>454</v>
      </c>
      <c r="C1" s="7" t="s">
        <v>753</v>
      </c>
      <c r="D1" s="7" t="s">
        <v>837</v>
      </c>
      <c r="E1" s="7" t="s">
        <v>838</v>
      </c>
      <c r="F1" s="7" t="s">
        <v>101</v>
      </c>
      <c r="G1" s="32" t="s">
        <v>102</v>
      </c>
      <c r="H1" s="7" t="s">
        <v>104</v>
      </c>
      <c r="I1" s="7" t="s">
        <v>20</v>
      </c>
      <c r="J1" s="7" t="s">
        <v>1120</v>
      </c>
      <c r="K1" s="7" t="s">
        <v>1121</v>
      </c>
    </row>
    <row r="2" spans="1:11" x14ac:dyDescent="0.2">
      <c r="A2" s="143" t="str">
        <f>_xlfn.CONCAT($B2,$C2,$F2)</f>
        <v>S01ABfirst</v>
      </c>
      <c r="B2" s="143" t="s">
        <v>207</v>
      </c>
      <c r="C2" s="143" t="s">
        <v>2247</v>
      </c>
      <c r="D2" s="143" t="s">
        <v>692</v>
      </c>
      <c r="E2" s="143" t="s">
        <v>693</v>
      </c>
      <c r="F2" s="143" t="s">
        <v>28</v>
      </c>
      <c r="G2" s="19" t="s">
        <v>2248</v>
      </c>
      <c r="H2" s="19" t="s">
        <v>260</v>
      </c>
      <c r="I2" s="16" t="s">
        <v>261</v>
      </c>
      <c r="J2" t="str" cm="1">
        <f t="array" ref="J2">_xlfn.IFS($F2="first",_xlfn.CONCAT($B2, "_", $D2, "_", $E2, ".wav"),$F2="second",_xlfn.CONCAT($B2, "_", $E2, "_", $D2, ".wav"))</f>
        <v>S01_Alex_Sam.wav</v>
      </c>
      <c r="K2" t="str">
        <f>_xlfn.CONCAT($B2, "_end.wav")</f>
        <v>S01_end.wav</v>
      </c>
    </row>
    <row r="3" spans="1:11" x14ac:dyDescent="0.2">
      <c r="A3" s="143" t="str">
        <f t="shared" ref="A3:A66" si="0">_xlfn.CONCAT($B3,$C3,$F3)</f>
        <v>S01ABsecond</v>
      </c>
      <c r="B3" s="143" t="s">
        <v>207</v>
      </c>
      <c r="C3" s="143" t="s">
        <v>2247</v>
      </c>
      <c r="D3" s="143" t="s">
        <v>692</v>
      </c>
      <c r="E3" s="143" t="s">
        <v>693</v>
      </c>
      <c r="F3" s="143" t="s">
        <v>30</v>
      </c>
      <c r="G3" s="19" t="s">
        <v>2249</v>
      </c>
      <c r="H3" s="19" t="s">
        <v>260</v>
      </c>
      <c r="I3" s="16" t="s">
        <v>261</v>
      </c>
      <c r="J3" t="str" cm="1">
        <f t="array" ref="J3">_xlfn.IFS($F3="first",_xlfn.CONCAT($B3, "_", $D3, "_", $E3, ".wav"),$F3="second",_xlfn.CONCAT($B3, "_", $E3, "_", $D3, ".wav"))</f>
        <v>S01_Sam_Alex.wav</v>
      </c>
      <c r="K3" t="str">
        <f t="shared" ref="K3:K66" si="1">_xlfn.CONCAT($B3, "_end.wav")</f>
        <v>S01_end.wav</v>
      </c>
    </row>
    <row r="4" spans="1:11" x14ac:dyDescent="0.2">
      <c r="A4" s="143" t="str">
        <f t="shared" si="0"/>
        <v>S01BCfirst</v>
      </c>
      <c r="B4" s="143" t="s">
        <v>207</v>
      </c>
      <c r="C4" s="143" t="s">
        <v>830</v>
      </c>
      <c r="D4" s="143" t="s">
        <v>693</v>
      </c>
      <c r="E4" s="143" t="s">
        <v>809</v>
      </c>
      <c r="F4" s="143" t="s">
        <v>28</v>
      </c>
      <c r="G4" s="19" t="s">
        <v>929</v>
      </c>
      <c r="H4" s="19" t="s">
        <v>260</v>
      </c>
      <c r="I4" s="16" t="s">
        <v>261</v>
      </c>
      <c r="J4" t="str" cm="1">
        <f t="array" ref="J4">_xlfn.IFS($F4="first",_xlfn.CONCAT($B4, "_", $D4, "_", $E4, ".wav"),$F4="second",_xlfn.CONCAT($B4, "_", $E4, "_", $D4, ".wav"))</f>
        <v>S01_Sam_Jordan.wav</v>
      </c>
      <c r="K4" t="str">
        <f t="shared" si="1"/>
        <v>S01_end.wav</v>
      </c>
    </row>
    <row r="5" spans="1:11" x14ac:dyDescent="0.2">
      <c r="A5" s="143" t="str">
        <f t="shared" si="0"/>
        <v>S01BCsecond</v>
      </c>
      <c r="B5" s="143" t="s">
        <v>207</v>
      </c>
      <c r="C5" s="143" t="s">
        <v>830</v>
      </c>
      <c r="D5" s="143" t="s">
        <v>693</v>
      </c>
      <c r="E5" s="143" t="s">
        <v>809</v>
      </c>
      <c r="F5" s="143" t="s">
        <v>30</v>
      </c>
      <c r="G5" s="19" t="s">
        <v>930</v>
      </c>
      <c r="H5" s="19" t="s">
        <v>260</v>
      </c>
      <c r="I5" s="16" t="s">
        <v>261</v>
      </c>
      <c r="J5" t="str" cm="1">
        <f t="array" ref="J5">_xlfn.IFS($F5="first",_xlfn.CONCAT($B5, "_", $D5, "_", $E5, ".wav"),$F5="second",_xlfn.CONCAT($B5, "_", $E5, "_", $D5, ".wav"))</f>
        <v>S01_Jordan_Sam.wav</v>
      </c>
      <c r="K5" t="str">
        <f t="shared" si="1"/>
        <v>S01_end.wav</v>
      </c>
    </row>
    <row r="6" spans="1:11" x14ac:dyDescent="0.2">
      <c r="A6" s="143" t="str">
        <f t="shared" si="0"/>
        <v>S02ABfirst</v>
      </c>
      <c r="B6" s="5" t="s">
        <v>208</v>
      </c>
      <c r="C6" s="143" t="s">
        <v>2247</v>
      </c>
      <c r="D6" s="143" t="s">
        <v>692</v>
      </c>
      <c r="E6" s="143" t="s">
        <v>693</v>
      </c>
      <c r="F6" s="143" t="s">
        <v>28</v>
      </c>
      <c r="G6" s="19" t="s">
        <v>2250</v>
      </c>
      <c r="H6" s="19" t="s">
        <v>264</v>
      </c>
      <c r="I6" s="19" t="s">
        <v>265</v>
      </c>
      <c r="J6" t="str" cm="1">
        <f t="array" ref="J6">_xlfn.IFS($F6="first",_xlfn.CONCAT($B6, "_", $D6, "_", $E6, ".wav"),$F6="second",_xlfn.CONCAT($B6, "_", $E6, "_", $D6, ".wav"))</f>
        <v>S02_Alex_Sam.wav</v>
      </c>
      <c r="K6" t="str">
        <f t="shared" si="1"/>
        <v>S02_end.wav</v>
      </c>
    </row>
    <row r="7" spans="1:11" x14ac:dyDescent="0.2">
      <c r="A7" s="143" t="str">
        <f t="shared" si="0"/>
        <v>S02ABsecond</v>
      </c>
      <c r="B7" s="5" t="s">
        <v>208</v>
      </c>
      <c r="C7" s="143" t="s">
        <v>2247</v>
      </c>
      <c r="D7" s="143" t="s">
        <v>692</v>
      </c>
      <c r="E7" s="143" t="s">
        <v>693</v>
      </c>
      <c r="F7" s="143" t="s">
        <v>30</v>
      </c>
      <c r="G7" s="19" t="s">
        <v>2251</v>
      </c>
      <c r="H7" s="19" t="s">
        <v>264</v>
      </c>
      <c r="I7" s="19" t="s">
        <v>265</v>
      </c>
      <c r="J7" t="str" cm="1">
        <f t="array" ref="J7">_xlfn.IFS($F7="first",_xlfn.CONCAT($B7, "_", $D7, "_", $E7, ".wav"),$F7="second",_xlfn.CONCAT($B7, "_", $E7, "_", $D7, ".wav"))</f>
        <v>S02_Sam_Alex.wav</v>
      </c>
      <c r="K7" t="str">
        <f t="shared" si="1"/>
        <v>S02_end.wav</v>
      </c>
    </row>
    <row r="8" spans="1:11" x14ac:dyDescent="0.2">
      <c r="A8" s="143" t="str">
        <f t="shared" si="0"/>
        <v>S02BCfirst</v>
      </c>
      <c r="B8" s="5" t="s">
        <v>208</v>
      </c>
      <c r="C8" s="143" t="s">
        <v>830</v>
      </c>
      <c r="D8" s="143" t="s">
        <v>693</v>
      </c>
      <c r="E8" s="143" t="s">
        <v>809</v>
      </c>
      <c r="F8" s="143" t="s">
        <v>28</v>
      </c>
      <c r="G8" s="19" t="s">
        <v>931</v>
      </c>
      <c r="H8" s="19" t="s">
        <v>264</v>
      </c>
      <c r="I8" s="19" t="s">
        <v>265</v>
      </c>
      <c r="J8" t="str" cm="1">
        <f t="array" ref="J8">_xlfn.IFS($F8="first",_xlfn.CONCAT($B8, "_", $D8, "_", $E8, ".wav"),$F8="second",_xlfn.CONCAT($B8, "_", $E8, "_", $D8, ".wav"))</f>
        <v>S02_Sam_Jordan.wav</v>
      </c>
      <c r="K8" t="str">
        <f t="shared" si="1"/>
        <v>S02_end.wav</v>
      </c>
    </row>
    <row r="9" spans="1:11" x14ac:dyDescent="0.2">
      <c r="A9" s="143" t="str">
        <f t="shared" si="0"/>
        <v>S02BCsecond</v>
      </c>
      <c r="B9" s="5" t="s">
        <v>208</v>
      </c>
      <c r="C9" s="143" t="s">
        <v>830</v>
      </c>
      <c r="D9" s="143" t="s">
        <v>693</v>
      </c>
      <c r="E9" s="143" t="s">
        <v>809</v>
      </c>
      <c r="F9" s="143" t="s">
        <v>30</v>
      </c>
      <c r="G9" s="19" t="s">
        <v>932</v>
      </c>
      <c r="H9" s="19" t="s">
        <v>264</v>
      </c>
      <c r="I9" s="19" t="s">
        <v>265</v>
      </c>
      <c r="J9" t="str" cm="1">
        <f t="array" ref="J9">_xlfn.IFS($F9="first",_xlfn.CONCAT($B9, "_", $D9, "_", $E9, ".wav"),$F9="second",_xlfn.CONCAT($B9, "_", $E9, "_", $D9, ".wav"))</f>
        <v>S02_Jordan_Sam.wav</v>
      </c>
      <c r="K9" t="str">
        <f t="shared" si="1"/>
        <v>S02_end.wav</v>
      </c>
    </row>
    <row r="10" spans="1:11" x14ac:dyDescent="0.2">
      <c r="A10" s="143" t="str">
        <f t="shared" si="0"/>
        <v>S03ABfirst</v>
      </c>
      <c r="B10" s="143" t="s">
        <v>209</v>
      </c>
      <c r="C10" s="143" t="s">
        <v>2247</v>
      </c>
      <c r="D10" s="143" t="s">
        <v>692</v>
      </c>
      <c r="E10" s="143" t="s">
        <v>693</v>
      </c>
      <c r="F10" s="143" t="s">
        <v>28</v>
      </c>
      <c r="G10" s="19" t="s">
        <v>2252</v>
      </c>
      <c r="H10" s="19" t="s">
        <v>268</v>
      </c>
      <c r="I10" s="16" t="s">
        <v>269</v>
      </c>
      <c r="J10" t="str" cm="1">
        <f t="array" ref="J10">_xlfn.IFS($F10="first",_xlfn.CONCAT($B10, "_", $D10, "_", $E10, ".wav"),$F10="second",_xlfn.CONCAT($B10, "_", $E10, "_", $D10, ".wav"))</f>
        <v>S03_Alex_Sam.wav</v>
      </c>
      <c r="K10" t="str">
        <f t="shared" si="1"/>
        <v>S03_end.wav</v>
      </c>
    </row>
    <row r="11" spans="1:11" x14ac:dyDescent="0.2">
      <c r="A11" s="143" t="str">
        <f t="shared" si="0"/>
        <v>S03ABsecond</v>
      </c>
      <c r="B11" s="143" t="s">
        <v>209</v>
      </c>
      <c r="C11" s="143" t="s">
        <v>2247</v>
      </c>
      <c r="D11" s="143" t="s">
        <v>692</v>
      </c>
      <c r="E11" s="143" t="s">
        <v>693</v>
      </c>
      <c r="F11" s="143" t="s">
        <v>30</v>
      </c>
      <c r="G11" s="19" t="s">
        <v>2253</v>
      </c>
      <c r="H11" s="19" t="s">
        <v>268</v>
      </c>
      <c r="I11" s="16" t="s">
        <v>269</v>
      </c>
      <c r="J11" t="str" cm="1">
        <f t="array" ref="J11">_xlfn.IFS($F11="first",_xlfn.CONCAT($B11, "_", $D11, "_", $E11, ".wav"),$F11="second",_xlfn.CONCAT($B11, "_", $E11, "_", $D11, ".wav"))</f>
        <v>S03_Sam_Alex.wav</v>
      </c>
      <c r="K11" t="str">
        <f t="shared" si="1"/>
        <v>S03_end.wav</v>
      </c>
    </row>
    <row r="12" spans="1:11" x14ac:dyDescent="0.2">
      <c r="A12" s="143" t="str">
        <f t="shared" si="0"/>
        <v>S03BCfirst</v>
      </c>
      <c r="B12" s="143" t="s">
        <v>209</v>
      </c>
      <c r="C12" s="143" t="s">
        <v>830</v>
      </c>
      <c r="D12" s="143" t="s">
        <v>693</v>
      </c>
      <c r="E12" s="143" t="s">
        <v>809</v>
      </c>
      <c r="F12" s="143" t="s">
        <v>28</v>
      </c>
      <c r="G12" s="19" t="s">
        <v>933</v>
      </c>
      <c r="H12" s="19" t="s">
        <v>268</v>
      </c>
      <c r="I12" s="16" t="s">
        <v>269</v>
      </c>
      <c r="J12" t="str" cm="1">
        <f t="array" ref="J12">_xlfn.IFS($F12="first",_xlfn.CONCAT($B12, "_", $D12, "_", $E12, ".wav"),$F12="second",_xlfn.CONCAT($B12, "_", $E12, "_", $D12, ".wav"))</f>
        <v>S03_Sam_Jordan.wav</v>
      </c>
      <c r="K12" t="str">
        <f t="shared" si="1"/>
        <v>S03_end.wav</v>
      </c>
    </row>
    <row r="13" spans="1:11" x14ac:dyDescent="0.2">
      <c r="A13" s="143" t="str">
        <f t="shared" si="0"/>
        <v>S03BCsecond</v>
      </c>
      <c r="B13" s="143" t="s">
        <v>209</v>
      </c>
      <c r="C13" s="143" t="s">
        <v>830</v>
      </c>
      <c r="D13" s="143" t="s">
        <v>693</v>
      </c>
      <c r="E13" s="143" t="s">
        <v>809</v>
      </c>
      <c r="F13" s="143" t="s">
        <v>30</v>
      </c>
      <c r="G13" s="19" t="s">
        <v>934</v>
      </c>
      <c r="H13" s="19" t="s">
        <v>268</v>
      </c>
      <c r="I13" s="16" t="s">
        <v>269</v>
      </c>
      <c r="J13" t="str" cm="1">
        <f t="array" ref="J13">_xlfn.IFS($F13="first",_xlfn.CONCAT($B13, "_", $D13, "_", $E13, ".wav"),$F13="second",_xlfn.CONCAT($B13, "_", $E13, "_", $D13, ".wav"))</f>
        <v>S03_Jordan_Sam.wav</v>
      </c>
      <c r="K13" t="str">
        <f t="shared" si="1"/>
        <v>S03_end.wav</v>
      </c>
    </row>
    <row r="14" spans="1:11" x14ac:dyDescent="0.2">
      <c r="A14" s="143" t="str">
        <f t="shared" si="0"/>
        <v>S04ABfirst</v>
      </c>
      <c r="B14" s="143" t="s">
        <v>210</v>
      </c>
      <c r="C14" s="143" t="s">
        <v>2247</v>
      </c>
      <c r="D14" s="143" t="s">
        <v>692</v>
      </c>
      <c r="E14" s="143" t="s">
        <v>693</v>
      </c>
      <c r="F14" s="143" t="s">
        <v>28</v>
      </c>
      <c r="G14" s="19" t="s">
        <v>2254</v>
      </c>
      <c r="H14" s="19" t="s">
        <v>272</v>
      </c>
      <c r="I14" s="19" t="s">
        <v>273</v>
      </c>
      <c r="J14" t="str" cm="1">
        <f t="array" ref="J14">_xlfn.IFS($F14="first",_xlfn.CONCAT($B14, "_", $D14, "_", $E14, ".wav"),$F14="second",_xlfn.CONCAT($B14, "_", $E14, "_", $D14, ".wav"))</f>
        <v>S04_Alex_Sam.wav</v>
      </c>
      <c r="K14" t="str">
        <f t="shared" si="1"/>
        <v>S04_end.wav</v>
      </c>
    </row>
    <row r="15" spans="1:11" x14ac:dyDescent="0.2">
      <c r="A15" s="143" t="str">
        <f t="shared" si="0"/>
        <v>S04ABsecond</v>
      </c>
      <c r="B15" s="143" t="s">
        <v>210</v>
      </c>
      <c r="C15" s="143" t="s">
        <v>2247</v>
      </c>
      <c r="D15" s="143" t="s">
        <v>692</v>
      </c>
      <c r="E15" s="143" t="s">
        <v>693</v>
      </c>
      <c r="F15" s="143" t="s">
        <v>30</v>
      </c>
      <c r="G15" s="19" t="s">
        <v>2255</v>
      </c>
      <c r="H15" s="19" t="s">
        <v>272</v>
      </c>
      <c r="I15" s="19" t="s">
        <v>273</v>
      </c>
      <c r="J15" t="str" cm="1">
        <f t="array" ref="J15">_xlfn.IFS($F15="first",_xlfn.CONCAT($B15, "_", $D15, "_", $E15, ".wav"),$F15="second",_xlfn.CONCAT($B15, "_", $E15, "_", $D15, ".wav"))</f>
        <v>S04_Sam_Alex.wav</v>
      </c>
      <c r="K15" t="str">
        <f t="shared" si="1"/>
        <v>S04_end.wav</v>
      </c>
    </row>
    <row r="16" spans="1:11" x14ac:dyDescent="0.2">
      <c r="A16" s="143" t="str">
        <f t="shared" si="0"/>
        <v>S04BCfirst</v>
      </c>
      <c r="B16" s="143" t="s">
        <v>210</v>
      </c>
      <c r="C16" s="143" t="s">
        <v>830</v>
      </c>
      <c r="D16" s="143" t="s">
        <v>693</v>
      </c>
      <c r="E16" s="143" t="s">
        <v>809</v>
      </c>
      <c r="F16" s="143" t="s">
        <v>28</v>
      </c>
      <c r="G16" s="19" t="s">
        <v>935</v>
      </c>
      <c r="H16" s="19" t="s">
        <v>272</v>
      </c>
      <c r="I16" s="19" t="s">
        <v>273</v>
      </c>
      <c r="J16" t="str" cm="1">
        <f t="array" ref="J16">_xlfn.IFS($F16="first",_xlfn.CONCAT($B16, "_", $D16, "_", $E16, ".wav"),$F16="second",_xlfn.CONCAT($B16, "_", $E16, "_", $D16, ".wav"))</f>
        <v>S04_Sam_Jordan.wav</v>
      </c>
      <c r="K16" t="str">
        <f t="shared" si="1"/>
        <v>S04_end.wav</v>
      </c>
    </row>
    <row r="17" spans="1:11" x14ac:dyDescent="0.2">
      <c r="A17" s="143" t="str">
        <f t="shared" si="0"/>
        <v>S04BCsecond</v>
      </c>
      <c r="B17" s="143" t="s">
        <v>210</v>
      </c>
      <c r="C17" s="143" t="s">
        <v>830</v>
      </c>
      <c r="D17" s="143" t="s">
        <v>693</v>
      </c>
      <c r="E17" s="143" t="s">
        <v>809</v>
      </c>
      <c r="F17" s="143" t="s">
        <v>30</v>
      </c>
      <c r="G17" s="19" t="s">
        <v>936</v>
      </c>
      <c r="H17" s="19" t="s">
        <v>272</v>
      </c>
      <c r="I17" s="19" t="s">
        <v>273</v>
      </c>
      <c r="J17" t="str" cm="1">
        <f t="array" ref="J17">_xlfn.IFS($F17="first",_xlfn.CONCAT($B17, "_", $D17, "_", $E17, ".wav"),$F17="second",_xlfn.CONCAT($B17, "_", $E17, "_", $D17, ".wav"))</f>
        <v>S04_Jordan_Sam.wav</v>
      </c>
      <c r="K17" t="str">
        <f t="shared" si="1"/>
        <v>S04_end.wav</v>
      </c>
    </row>
    <row r="18" spans="1:11" x14ac:dyDescent="0.2">
      <c r="A18" s="143" t="str">
        <f t="shared" si="0"/>
        <v>S05ABfirst</v>
      </c>
      <c r="B18" s="143" t="s">
        <v>211</v>
      </c>
      <c r="C18" s="143" t="s">
        <v>2247</v>
      </c>
      <c r="D18" s="143" t="s">
        <v>692</v>
      </c>
      <c r="E18" s="143" t="s">
        <v>693</v>
      </c>
      <c r="F18" s="143" t="s">
        <v>28</v>
      </c>
      <c r="G18" s="19" t="s">
        <v>2256</v>
      </c>
      <c r="H18" s="19" t="s">
        <v>276</v>
      </c>
      <c r="I18" s="16" t="s">
        <v>277</v>
      </c>
      <c r="J18" t="str" cm="1">
        <f t="array" ref="J18">_xlfn.IFS($F18="first",_xlfn.CONCAT($B18, "_", $D18, "_", $E18, ".wav"),$F18="second",_xlfn.CONCAT($B18, "_", $E18, "_", $D18, ".wav"))</f>
        <v>S05_Alex_Sam.wav</v>
      </c>
      <c r="K18" t="str">
        <f t="shared" si="1"/>
        <v>S05_end.wav</v>
      </c>
    </row>
    <row r="19" spans="1:11" x14ac:dyDescent="0.2">
      <c r="A19" s="143" t="str">
        <f t="shared" si="0"/>
        <v>S05ABsecond</v>
      </c>
      <c r="B19" s="143" t="s">
        <v>211</v>
      </c>
      <c r="C19" s="143" t="s">
        <v>2247</v>
      </c>
      <c r="D19" s="143" t="s">
        <v>692</v>
      </c>
      <c r="E19" s="143" t="s">
        <v>693</v>
      </c>
      <c r="F19" s="143" t="s">
        <v>30</v>
      </c>
      <c r="G19" s="19" t="s">
        <v>2257</v>
      </c>
      <c r="H19" s="19" t="s">
        <v>276</v>
      </c>
      <c r="I19" s="16" t="s">
        <v>277</v>
      </c>
      <c r="J19" t="str" cm="1">
        <f t="array" ref="J19">_xlfn.IFS($F19="first",_xlfn.CONCAT($B19, "_", $D19, "_", $E19, ".wav"),$F19="second",_xlfn.CONCAT($B19, "_", $E19, "_", $D19, ".wav"))</f>
        <v>S05_Sam_Alex.wav</v>
      </c>
      <c r="K19" t="str">
        <f t="shared" si="1"/>
        <v>S05_end.wav</v>
      </c>
    </row>
    <row r="20" spans="1:11" x14ac:dyDescent="0.2">
      <c r="A20" s="143" t="str">
        <f t="shared" si="0"/>
        <v>S05BCfirst</v>
      </c>
      <c r="B20" s="143" t="s">
        <v>211</v>
      </c>
      <c r="C20" s="143" t="s">
        <v>830</v>
      </c>
      <c r="D20" s="143" t="s">
        <v>693</v>
      </c>
      <c r="E20" s="143" t="s">
        <v>809</v>
      </c>
      <c r="F20" s="143" t="s">
        <v>28</v>
      </c>
      <c r="G20" s="19" t="s">
        <v>937</v>
      </c>
      <c r="H20" s="19" t="s">
        <v>276</v>
      </c>
      <c r="I20" s="16" t="s">
        <v>277</v>
      </c>
      <c r="J20" t="str" cm="1">
        <f t="array" ref="J20">_xlfn.IFS($F20="first",_xlfn.CONCAT($B20, "_", $D20, "_", $E20, ".wav"),$F20="second",_xlfn.CONCAT($B20, "_", $E20, "_", $D20, ".wav"))</f>
        <v>S05_Sam_Jordan.wav</v>
      </c>
      <c r="K20" t="str">
        <f t="shared" si="1"/>
        <v>S05_end.wav</v>
      </c>
    </row>
    <row r="21" spans="1:11" x14ac:dyDescent="0.2">
      <c r="A21" s="143" t="str">
        <f t="shared" si="0"/>
        <v>S05BCsecond</v>
      </c>
      <c r="B21" s="143" t="s">
        <v>211</v>
      </c>
      <c r="C21" s="143" t="s">
        <v>830</v>
      </c>
      <c r="D21" s="143" t="s">
        <v>693</v>
      </c>
      <c r="E21" s="143" t="s">
        <v>809</v>
      </c>
      <c r="F21" s="143" t="s">
        <v>30</v>
      </c>
      <c r="G21" s="19" t="s">
        <v>938</v>
      </c>
      <c r="H21" s="19" t="s">
        <v>276</v>
      </c>
      <c r="I21" s="16" t="s">
        <v>277</v>
      </c>
      <c r="J21" t="str" cm="1">
        <f t="array" ref="J21">_xlfn.IFS($F21="first",_xlfn.CONCAT($B21, "_", $D21, "_", $E21, ".wav"),$F21="second",_xlfn.CONCAT($B21, "_", $E21, "_", $D21, ".wav"))</f>
        <v>S05_Jordan_Sam.wav</v>
      </c>
      <c r="K21" t="str">
        <f t="shared" si="1"/>
        <v>S05_end.wav</v>
      </c>
    </row>
    <row r="22" spans="1:11" x14ac:dyDescent="0.2">
      <c r="A22" s="143" t="str">
        <f t="shared" si="0"/>
        <v>S06AFfirst</v>
      </c>
      <c r="B22" s="143" t="s">
        <v>212</v>
      </c>
      <c r="C22" s="143" t="s">
        <v>831</v>
      </c>
      <c r="D22" s="143" t="s">
        <v>692</v>
      </c>
      <c r="E22" s="143" t="s">
        <v>836</v>
      </c>
      <c r="F22" s="143" t="s">
        <v>28</v>
      </c>
      <c r="G22" s="19" t="s">
        <v>879</v>
      </c>
      <c r="H22" s="19" t="s">
        <v>280</v>
      </c>
      <c r="I22" s="16" t="s">
        <v>281</v>
      </c>
      <c r="J22" t="str" cm="1">
        <f t="array" ref="J22">_xlfn.IFS($F22="first",_xlfn.CONCAT($B22, "_", $D22, "_", $E22, ".wav"),$F22="second",_xlfn.CONCAT($B22, "_", $E22, "_", $D22, ".wav"))</f>
        <v>S06_Alex_Jaime.wav</v>
      </c>
      <c r="K22" t="str">
        <f t="shared" si="1"/>
        <v>S06_end.wav</v>
      </c>
    </row>
    <row r="23" spans="1:11" x14ac:dyDescent="0.2">
      <c r="A23" s="143" t="str">
        <f t="shared" si="0"/>
        <v>S06AFsecond</v>
      </c>
      <c r="B23" s="143" t="s">
        <v>212</v>
      </c>
      <c r="C23" s="143" t="s">
        <v>831</v>
      </c>
      <c r="D23" s="143" t="s">
        <v>692</v>
      </c>
      <c r="E23" s="143" t="s">
        <v>836</v>
      </c>
      <c r="F23" s="143" t="s">
        <v>30</v>
      </c>
      <c r="G23" s="19" t="s">
        <v>880</v>
      </c>
      <c r="H23" s="19" t="s">
        <v>280</v>
      </c>
      <c r="I23" s="16" t="s">
        <v>281</v>
      </c>
      <c r="J23" t="str" cm="1">
        <f t="array" ref="J23">_xlfn.IFS($F23="first",_xlfn.CONCAT($B23, "_", $D23, "_", $E23, ".wav"),$F23="second",_xlfn.CONCAT($B23, "_", $E23, "_", $D23, ".wav"))</f>
        <v>S06_Jaime_Alex.wav</v>
      </c>
      <c r="K23" t="str">
        <f t="shared" si="1"/>
        <v>S06_end.wav</v>
      </c>
    </row>
    <row r="24" spans="1:11" x14ac:dyDescent="0.2">
      <c r="A24" s="143" t="str">
        <f t="shared" si="0"/>
        <v>S06CDfirst</v>
      </c>
      <c r="B24" s="143" t="s">
        <v>212</v>
      </c>
      <c r="C24" s="143" t="s">
        <v>832</v>
      </c>
      <c r="D24" s="143" t="s">
        <v>809</v>
      </c>
      <c r="E24" s="143" t="s">
        <v>810</v>
      </c>
      <c r="F24" s="143" t="s">
        <v>28</v>
      </c>
      <c r="G24" s="19" t="s">
        <v>949</v>
      </c>
      <c r="H24" s="19" t="s">
        <v>280</v>
      </c>
      <c r="I24" s="16" t="s">
        <v>281</v>
      </c>
      <c r="J24" t="str" cm="1">
        <f t="array" ref="J24">_xlfn.IFS($F24="first",_xlfn.CONCAT($B24, "_", $D24, "_", $E24, ".wav"),$F24="second",_xlfn.CONCAT($B24, "_", $E24, "_", $D24, ".wav"))</f>
        <v>S06_Jordan_Taylor.wav</v>
      </c>
      <c r="K24" t="str">
        <f t="shared" si="1"/>
        <v>S06_end.wav</v>
      </c>
    </row>
    <row r="25" spans="1:11" x14ac:dyDescent="0.2">
      <c r="A25" s="143" t="str">
        <f t="shared" si="0"/>
        <v>S06CDsecond</v>
      </c>
      <c r="B25" s="143" t="s">
        <v>212</v>
      </c>
      <c r="C25" s="143" t="s">
        <v>832</v>
      </c>
      <c r="D25" s="143" t="s">
        <v>809</v>
      </c>
      <c r="E25" s="143" t="s">
        <v>810</v>
      </c>
      <c r="F25" s="143" t="s">
        <v>30</v>
      </c>
      <c r="G25" s="19" t="s">
        <v>950</v>
      </c>
      <c r="H25" s="19" t="s">
        <v>280</v>
      </c>
      <c r="I25" s="16" t="s">
        <v>281</v>
      </c>
      <c r="J25" t="str" cm="1">
        <f t="array" ref="J25">_xlfn.IFS($F25="first",_xlfn.CONCAT($B25, "_", $D25, "_", $E25, ".wav"),$F25="second",_xlfn.CONCAT($B25, "_", $E25, "_", $D25, ".wav"))</f>
        <v>S06_Taylor_Jordan.wav</v>
      </c>
      <c r="K25" t="str">
        <f t="shared" si="1"/>
        <v>S06_end.wav</v>
      </c>
    </row>
    <row r="26" spans="1:11" x14ac:dyDescent="0.2">
      <c r="A26" s="143" t="str">
        <f t="shared" si="0"/>
        <v>S07AFfirst</v>
      </c>
      <c r="B26" s="143" t="s">
        <v>213</v>
      </c>
      <c r="C26" s="143" t="s">
        <v>831</v>
      </c>
      <c r="D26" s="143" t="s">
        <v>692</v>
      </c>
      <c r="E26" s="143" t="s">
        <v>836</v>
      </c>
      <c r="F26" s="143" t="s">
        <v>28</v>
      </c>
      <c r="G26" s="19" t="s">
        <v>881</v>
      </c>
      <c r="H26" s="19" t="s">
        <v>284</v>
      </c>
      <c r="I26" s="19" t="s">
        <v>285</v>
      </c>
      <c r="J26" t="str" cm="1">
        <f t="array" ref="J26">_xlfn.IFS($F26="first",_xlfn.CONCAT($B26, "_", $D26, "_", $E26, ".wav"),$F26="second",_xlfn.CONCAT($B26, "_", $E26, "_", $D26, ".wav"))</f>
        <v>S07_Alex_Jaime.wav</v>
      </c>
      <c r="K26" t="str">
        <f t="shared" si="1"/>
        <v>S07_end.wav</v>
      </c>
    </row>
    <row r="27" spans="1:11" x14ac:dyDescent="0.2">
      <c r="A27" s="143" t="str">
        <f t="shared" si="0"/>
        <v>S07AFsecond</v>
      </c>
      <c r="B27" s="143" t="s">
        <v>213</v>
      </c>
      <c r="C27" s="143" t="s">
        <v>831</v>
      </c>
      <c r="D27" s="143" t="s">
        <v>692</v>
      </c>
      <c r="E27" s="143" t="s">
        <v>836</v>
      </c>
      <c r="F27" s="143" t="s">
        <v>30</v>
      </c>
      <c r="G27" s="19" t="s">
        <v>882</v>
      </c>
      <c r="H27" s="19" t="s">
        <v>284</v>
      </c>
      <c r="I27" s="19" t="s">
        <v>285</v>
      </c>
      <c r="J27" t="str" cm="1">
        <f t="array" ref="J27">_xlfn.IFS($F27="first",_xlfn.CONCAT($B27, "_", $D27, "_", $E27, ".wav"),$F27="second",_xlfn.CONCAT($B27, "_", $E27, "_", $D27, ".wav"))</f>
        <v>S07_Jaime_Alex.wav</v>
      </c>
      <c r="K27" t="str">
        <f t="shared" si="1"/>
        <v>S07_end.wav</v>
      </c>
    </row>
    <row r="28" spans="1:11" x14ac:dyDescent="0.2">
      <c r="A28" s="143" t="str">
        <f t="shared" si="0"/>
        <v>S07CDfirst</v>
      </c>
      <c r="B28" s="143" t="s">
        <v>213</v>
      </c>
      <c r="C28" s="143" t="s">
        <v>832</v>
      </c>
      <c r="D28" s="143" t="s">
        <v>809</v>
      </c>
      <c r="E28" s="143" t="s">
        <v>810</v>
      </c>
      <c r="F28" s="143" t="s">
        <v>28</v>
      </c>
      <c r="G28" s="19" t="s">
        <v>951</v>
      </c>
      <c r="H28" s="19" t="s">
        <v>284</v>
      </c>
      <c r="I28" s="19" t="s">
        <v>285</v>
      </c>
      <c r="J28" t="str" cm="1">
        <f t="array" ref="J28">_xlfn.IFS($F28="first",_xlfn.CONCAT($B28, "_", $D28, "_", $E28, ".wav"),$F28="second",_xlfn.CONCAT($B28, "_", $E28, "_", $D28, ".wav"))</f>
        <v>S07_Jordan_Taylor.wav</v>
      </c>
      <c r="K28" t="str">
        <f t="shared" si="1"/>
        <v>S07_end.wav</v>
      </c>
    </row>
    <row r="29" spans="1:11" x14ac:dyDescent="0.2">
      <c r="A29" s="143" t="str">
        <f t="shared" si="0"/>
        <v>S07CDsecond</v>
      </c>
      <c r="B29" s="143" t="s">
        <v>213</v>
      </c>
      <c r="C29" s="143" t="s">
        <v>832</v>
      </c>
      <c r="D29" s="143" t="s">
        <v>809</v>
      </c>
      <c r="E29" s="143" t="s">
        <v>810</v>
      </c>
      <c r="F29" s="143" t="s">
        <v>30</v>
      </c>
      <c r="G29" s="19" t="s">
        <v>952</v>
      </c>
      <c r="H29" s="19" t="s">
        <v>284</v>
      </c>
      <c r="I29" s="19" t="s">
        <v>285</v>
      </c>
      <c r="J29" t="str" cm="1">
        <f t="array" ref="J29">_xlfn.IFS($F29="first",_xlfn.CONCAT($B29, "_", $D29, "_", $E29, ".wav"),$F29="second",_xlfn.CONCAT($B29, "_", $E29, "_", $D29, ".wav"))</f>
        <v>S07_Taylor_Jordan.wav</v>
      </c>
      <c r="K29" t="str">
        <f t="shared" si="1"/>
        <v>S07_end.wav</v>
      </c>
    </row>
    <row r="30" spans="1:11" x14ac:dyDescent="0.2">
      <c r="A30" s="143" t="str">
        <f t="shared" si="0"/>
        <v>S08AFfirst</v>
      </c>
      <c r="B30" s="143" t="s">
        <v>214</v>
      </c>
      <c r="C30" s="143" t="s">
        <v>831</v>
      </c>
      <c r="D30" s="143" t="s">
        <v>692</v>
      </c>
      <c r="E30" s="143" t="s">
        <v>836</v>
      </c>
      <c r="F30" s="143" t="s">
        <v>28</v>
      </c>
      <c r="G30" s="19" t="s">
        <v>883</v>
      </c>
      <c r="H30" s="19" t="s">
        <v>288</v>
      </c>
      <c r="I30" s="16" t="s">
        <v>289</v>
      </c>
      <c r="J30" t="str" cm="1">
        <f t="array" ref="J30">_xlfn.IFS($F30="first",_xlfn.CONCAT($B30, "_", $D30, "_", $E30, ".wav"),$F30="second",_xlfn.CONCAT($B30, "_", $E30, "_", $D30, ".wav"))</f>
        <v>S08_Alex_Jaime.wav</v>
      </c>
      <c r="K30" t="str">
        <f t="shared" si="1"/>
        <v>S08_end.wav</v>
      </c>
    </row>
    <row r="31" spans="1:11" x14ac:dyDescent="0.2">
      <c r="A31" s="143" t="str">
        <f t="shared" si="0"/>
        <v>S08AFsecond</v>
      </c>
      <c r="B31" s="143" t="s">
        <v>214</v>
      </c>
      <c r="C31" s="143" t="s">
        <v>831</v>
      </c>
      <c r="D31" s="143" t="s">
        <v>692</v>
      </c>
      <c r="E31" s="143" t="s">
        <v>836</v>
      </c>
      <c r="F31" s="143" t="s">
        <v>30</v>
      </c>
      <c r="G31" s="19" t="s">
        <v>884</v>
      </c>
      <c r="H31" s="19" t="s">
        <v>288</v>
      </c>
      <c r="I31" s="16" t="s">
        <v>289</v>
      </c>
      <c r="J31" t="str" cm="1">
        <f t="array" ref="J31">_xlfn.IFS($F31="first",_xlfn.CONCAT($B31, "_", $D31, "_", $E31, ".wav"),$F31="second",_xlfn.CONCAT($B31, "_", $E31, "_", $D31, ".wav"))</f>
        <v>S08_Jaime_Alex.wav</v>
      </c>
      <c r="K31" t="str">
        <f t="shared" si="1"/>
        <v>S08_end.wav</v>
      </c>
    </row>
    <row r="32" spans="1:11" x14ac:dyDescent="0.2">
      <c r="A32" s="143" t="str">
        <f t="shared" si="0"/>
        <v>S08CDfirst</v>
      </c>
      <c r="B32" s="143" t="s">
        <v>214</v>
      </c>
      <c r="C32" s="143" t="s">
        <v>832</v>
      </c>
      <c r="D32" s="143" t="s">
        <v>809</v>
      </c>
      <c r="E32" s="143" t="s">
        <v>810</v>
      </c>
      <c r="F32" s="143" t="s">
        <v>28</v>
      </c>
      <c r="G32" s="19" t="s">
        <v>953</v>
      </c>
      <c r="H32" s="19" t="s">
        <v>288</v>
      </c>
      <c r="I32" s="16" t="s">
        <v>289</v>
      </c>
      <c r="J32" t="str" cm="1">
        <f t="array" ref="J32">_xlfn.IFS($F32="first",_xlfn.CONCAT($B32, "_", $D32, "_", $E32, ".wav"),$F32="second",_xlfn.CONCAT($B32, "_", $E32, "_", $D32, ".wav"))</f>
        <v>S08_Jordan_Taylor.wav</v>
      </c>
      <c r="K32" t="str">
        <f t="shared" si="1"/>
        <v>S08_end.wav</v>
      </c>
    </row>
    <row r="33" spans="1:11" x14ac:dyDescent="0.2">
      <c r="A33" s="143" t="str">
        <f t="shared" si="0"/>
        <v>S08CDsecond</v>
      </c>
      <c r="B33" s="143" t="s">
        <v>214</v>
      </c>
      <c r="C33" s="143" t="s">
        <v>832</v>
      </c>
      <c r="D33" s="143" t="s">
        <v>809</v>
      </c>
      <c r="E33" s="143" t="s">
        <v>810</v>
      </c>
      <c r="F33" s="143" t="s">
        <v>30</v>
      </c>
      <c r="G33" s="19" t="s">
        <v>954</v>
      </c>
      <c r="H33" s="19" t="s">
        <v>288</v>
      </c>
      <c r="I33" s="16" t="s">
        <v>289</v>
      </c>
      <c r="J33" t="str" cm="1">
        <f t="array" ref="J33">_xlfn.IFS($F33="first",_xlfn.CONCAT($B33, "_", $D33, "_", $E33, ".wav"),$F33="second",_xlfn.CONCAT($B33, "_", $E33, "_", $D33, ".wav"))</f>
        <v>S08_Taylor_Jordan.wav</v>
      </c>
      <c r="K33" t="str">
        <f t="shared" si="1"/>
        <v>S08_end.wav</v>
      </c>
    </row>
    <row r="34" spans="1:11" x14ac:dyDescent="0.2">
      <c r="A34" s="143" t="str">
        <f t="shared" si="0"/>
        <v>S09AFfirst</v>
      </c>
      <c r="B34" s="143" t="s">
        <v>215</v>
      </c>
      <c r="C34" s="143" t="s">
        <v>831</v>
      </c>
      <c r="D34" s="143" t="s">
        <v>692</v>
      </c>
      <c r="E34" s="143" t="s">
        <v>836</v>
      </c>
      <c r="F34" s="143" t="s">
        <v>28</v>
      </c>
      <c r="G34" s="19" t="s">
        <v>885</v>
      </c>
      <c r="H34" s="19" t="s">
        <v>292</v>
      </c>
      <c r="I34" s="16" t="s">
        <v>293</v>
      </c>
      <c r="J34" t="str" cm="1">
        <f t="array" ref="J34">_xlfn.IFS($F34="first",_xlfn.CONCAT($B34, "_", $D34, "_", $E34, ".wav"),$F34="second",_xlfn.CONCAT($B34, "_", $E34, "_", $D34, ".wav"))</f>
        <v>S09_Alex_Jaime.wav</v>
      </c>
      <c r="K34" t="str">
        <f t="shared" si="1"/>
        <v>S09_end.wav</v>
      </c>
    </row>
    <row r="35" spans="1:11" x14ac:dyDescent="0.2">
      <c r="A35" s="143" t="str">
        <f t="shared" si="0"/>
        <v>S09AFsecond</v>
      </c>
      <c r="B35" s="143" t="s">
        <v>215</v>
      </c>
      <c r="C35" s="143" t="s">
        <v>831</v>
      </c>
      <c r="D35" s="143" t="s">
        <v>692</v>
      </c>
      <c r="E35" s="143" t="s">
        <v>836</v>
      </c>
      <c r="F35" s="143" t="s">
        <v>30</v>
      </c>
      <c r="G35" s="19" t="s">
        <v>886</v>
      </c>
      <c r="H35" s="19" t="s">
        <v>292</v>
      </c>
      <c r="I35" s="16" t="s">
        <v>293</v>
      </c>
      <c r="J35" t="str" cm="1">
        <f t="array" ref="J35">_xlfn.IFS($F35="first",_xlfn.CONCAT($B35, "_", $D35, "_", $E35, ".wav"),$F35="second",_xlfn.CONCAT($B35, "_", $E35, "_", $D35, ".wav"))</f>
        <v>S09_Jaime_Alex.wav</v>
      </c>
      <c r="K35" t="str">
        <f t="shared" si="1"/>
        <v>S09_end.wav</v>
      </c>
    </row>
    <row r="36" spans="1:11" x14ac:dyDescent="0.2">
      <c r="A36" s="143" t="str">
        <f t="shared" si="0"/>
        <v>S09CDfirst</v>
      </c>
      <c r="B36" s="143" t="s">
        <v>215</v>
      </c>
      <c r="C36" s="143" t="s">
        <v>832</v>
      </c>
      <c r="D36" s="143" t="s">
        <v>809</v>
      </c>
      <c r="E36" s="143" t="s">
        <v>810</v>
      </c>
      <c r="F36" s="143" t="s">
        <v>28</v>
      </c>
      <c r="G36" s="19" t="s">
        <v>955</v>
      </c>
      <c r="H36" s="19" t="s">
        <v>292</v>
      </c>
      <c r="I36" s="16" t="s">
        <v>293</v>
      </c>
      <c r="J36" t="str" cm="1">
        <f t="array" ref="J36">_xlfn.IFS($F36="first",_xlfn.CONCAT($B36, "_", $D36, "_", $E36, ".wav"),$F36="second",_xlfn.CONCAT($B36, "_", $E36, "_", $D36, ".wav"))</f>
        <v>S09_Jordan_Taylor.wav</v>
      </c>
      <c r="K36" t="str">
        <f t="shared" si="1"/>
        <v>S09_end.wav</v>
      </c>
    </row>
    <row r="37" spans="1:11" x14ac:dyDescent="0.2">
      <c r="A37" s="143" t="str">
        <f t="shared" si="0"/>
        <v>S09CDsecond</v>
      </c>
      <c r="B37" s="143" t="s">
        <v>215</v>
      </c>
      <c r="C37" s="143" t="s">
        <v>832</v>
      </c>
      <c r="D37" s="143" t="s">
        <v>809</v>
      </c>
      <c r="E37" s="143" t="s">
        <v>810</v>
      </c>
      <c r="F37" s="143" t="s">
        <v>30</v>
      </c>
      <c r="G37" s="19" t="s">
        <v>956</v>
      </c>
      <c r="H37" s="19" t="s">
        <v>292</v>
      </c>
      <c r="I37" s="16" t="s">
        <v>293</v>
      </c>
      <c r="J37" t="str" cm="1">
        <f t="array" ref="J37">_xlfn.IFS($F37="first",_xlfn.CONCAT($B37, "_", $D37, "_", $E37, ".wav"),$F37="second",_xlfn.CONCAT($B37, "_", $E37, "_", $D37, ".wav"))</f>
        <v>S09_Taylor_Jordan.wav</v>
      </c>
      <c r="K37" t="str">
        <f t="shared" si="1"/>
        <v>S09_end.wav</v>
      </c>
    </row>
    <row r="38" spans="1:11" x14ac:dyDescent="0.2">
      <c r="A38" s="143" t="str">
        <f t="shared" si="0"/>
        <v>S10AFfirst</v>
      </c>
      <c r="B38" s="144" t="s">
        <v>216</v>
      </c>
      <c r="C38" s="143" t="s">
        <v>831</v>
      </c>
      <c r="D38" s="143" t="s">
        <v>692</v>
      </c>
      <c r="E38" s="143" t="s">
        <v>836</v>
      </c>
      <c r="F38" s="143" t="s">
        <v>28</v>
      </c>
      <c r="G38" s="19" t="s">
        <v>887</v>
      </c>
      <c r="H38" s="19" t="s">
        <v>296</v>
      </c>
      <c r="I38" s="16" t="s">
        <v>297</v>
      </c>
      <c r="J38" t="str" cm="1">
        <f t="array" ref="J38">_xlfn.IFS($F38="first",_xlfn.CONCAT($B38, "_", $D38, "_", $E38, ".wav"),$F38="second",_xlfn.CONCAT($B38, "_", $E38, "_", $D38, ".wav"))</f>
        <v>S10_Alex_Jaime.wav</v>
      </c>
      <c r="K38" t="str">
        <f t="shared" si="1"/>
        <v>S10_end.wav</v>
      </c>
    </row>
    <row r="39" spans="1:11" x14ac:dyDescent="0.2">
      <c r="A39" s="143" t="str">
        <f t="shared" si="0"/>
        <v>S10AFsecond</v>
      </c>
      <c r="B39" s="144" t="s">
        <v>216</v>
      </c>
      <c r="C39" s="143" t="s">
        <v>831</v>
      </c>
      <c r="D39" s="143" t="s">
        <v>692</v>
      </c>
      <c r="E39" s="143" t="s">
        <v>836</v>
      </c>
      <c r="F39" s="143" t="s">
        <v>30</v>
      </c>
      <c r="G39" s="19" t="s">
        <v>888</v>
      </c>
      <c r="H39" s="19" t="s">
        <v>296</v>
      </c>
      <c r="I39" s="16" t="s">
        <v>297</v>
      </c>
      <c r="J39" t="str" cm="1">
        <f t="array" ref="J39">_xlfn.IFS($F39="first",_xlfn.CONCAT($B39, "_", $D39, "_", $E39, ".wav"),$F39="second",_xlfn.CONCAT($B39, "_", $E39, "_", $D39, ".wav"))</f>
        <v>S10_Jaime_Alex.wav</v>
      </c>
      <c r="K39" t="str">
        <f t="shared" si="1"/>
        <v>S10_end.wav</v>
      </c>
    </row>
    <row r="40" spans="1:11" x14ac:dyDescent="0.2">
      <c r="A40" s="143" t="str">
        <f t="shared" si="0"/>
        <v>S10CDfirst</v>
      </c>
      <c r="B40" s="144" t="s">
        <v>216</v>
      </c>
      <c r="C40" s="143" t="s">
        <v>832</v>
      </c>
      <c r="D40" s="143" t="s">
        <v>809</v>
      </c>
      <c r="E40" s="143" t="s">
        <v>810</v>
      </c>
      <c r="F40" s="143" t="s">
        <v>28</v>
      </c>
      <c r="G40" s="19" t="s">
        <v>957</v>
      </c>
      <c r="H40" s="19" t="s">
        <v>296</v>
      </c>
      <c r="I40" s="16" t="s">
        <v>297</v>
      </c>
      <c r="J40" t="str" cm="1">
        <f t="array" ref="J40">_xlfn.IFS($F40="first",_xlfn.CONCAT($B40, "_", $D40, "_", $E40, ".wav"),$F40="second",_xlfn.CONCAT($B40, "_", $E40, "_", $D40, ".wav"))</f>
        <v>S10_Jordan_Taylor.wav</v>
      </c>
      <c r="K40" t="str">
        <f t="shared" si="1"/>
        <v>S10_end.wav</v>
      </c>
    </row>
    <row r="41" spans="1:11" x14ac:dyDescent="0.2">
      <c r="A41" s="143" t="str">
        <f t="shared" si="0"/>
        <v>S10CDsecond</v>
      </c>
      <c r="B41" s="144" t="s">
        <v>216</v>
      </c>
      <c r="C41" s="143" t="s">
        <v>832</v>
      </c>
      <c r="D41" s="143" t="s">
        <v>809</v>
      </c>
      <c r="E41" s="143" t="s">
        <v>810</v>
      </c>
      <c r="F41" s="143" t="s">
        <v>30</v>
      </c>
      <c r="G41" s="19" t="s">
        <v>958</v>
      </c>
      <c r="H41" s="19" t="s">
        <v>296</v>
      </c>
      <c r="I41" s="16" t="s">
        <v>297</v>
      </c>
      <c r="J41" t="str" cm="1">
        <f t="array" ref="J41">_xlfn.IFS($F41="first",_xlfn.CONCAT($B41, "_", $D41, "_", $E41, ".wav"),$F41="second",_xlfn.CONCAT($B41, "_", $E41, "_", $D41, ".wav"))</f>
        <v>S10_Taylor_Jordan.wav</v>
      </c>
      <c r="K41" t="str">
        <f t="shared" si="1"/>
        <v>S10_end.wav</v>
      </c>
    </row>
    <row r="42" spans="1:11" x14ac:dyDescent="0.2">
      <c r="A42" s="143" t="str">
        <f t="shared" si="0"/>
        <v>S11ACfirst</v>
      </c>
      <c r="B42" s="144" t="s">
        <v>217</v>
      </c>
      <c r="C42" s="143" t="s">
        <v>87</v>
      </c>
      <c r="D42" s="143" t="s">
        <v>692</v>
      </c>
      <c r="E42" s="143" t="s">
        <v>809</v>
      </c>
      <c r="F42" s="143" t="s">
        <v>28</v>
      </c>
      <c r="G42" s="19" t="s">
        <v>939</v>
      </c>
      <c r="H42" s="19" t="s">
        <v>300</v>
      </c>
      <c r="I42" s="16" t="s">
        <v>301</v>
      </c>
      <c r="J42" t="str" cm="1">
        <f t="array" ref="J42">_xlfn.IFS($F42="first",_xlfn.CONCAT($B42, "_", $D42, "_", $E42, ".wav"),$F42="second",_xlfn.CONCAT($B42, "_", $E42, "_", $D42, ".wav"))</f>
        <v>S11_Alex_Jordan.wav</v>
      </c>
      <c r="K42" t="str">
        <f t="shared" si="1"/>
        <v>S11_end.wav</v>
      </c>
    </row>
    <row r="43" spans="1:11" x14ac:dyDescent="0.2">
      <c r="A43" s="143" t="str">
        <f t="shared" si="0"/>
        <v>S11ACsecond</v>
      </c>
      <c r="B43" s="144" t="s">
        <v>217</v>
      </c>
      <c r="C43" s="143" t="s">
        <v>87</v>
      </c>
      <c r="D43" s="143" t="s">
        <v>692</v>
      </c>
      <c r="E43" s="143" t="s">
        <v>809</v>
      </c>
      <c r="F43" s="143" t="s">
        <v>30</v>
      </c>
      <c r="G43" s="19" t="s">
        <v>940</v>
      </c>
      <c r="H43" s="19" t="s">
        <v>300</v>
      </c>
      <c r="I43" s="16" t="s">
        <v>301</v>
      </c>
      <c r="J43" t="str" cm="1">
        <f t="array" ref="J43">_xlfn.IFS($F43="first",_xlfn.CONCAT($B43, "_", $D43, "_", $E43, ".wav"),$F43="second",_xlfn.CONCAT($B43, "_", $E43, "_", $D43, ".wav"))</f>
        <v>S11_Jordan_Alex.wav</v>
      </c>
      <c r="K43" t="str">
        <f t="shared" si="1"/>
        <v>S11_end.wav</v>
      </c>
    </row>
    <row r="44" spans="1:11" x14ac:dyDescent="0.2">
      <c r="A44" s="143" t="str">
        <f t="shared" si="0"/>
        <v>S12ACfirst</v>
      </c>
      <c r="B44" s="144" t="s">
        <v>218</v>
      </c>
      <c r="C44" s="143" t="s">
        <v>87</v>
      </c>
      <c r="D44" s="143" t="s">
        <v>692</v>
      </c>
      <c r="E44" s="143" t="s">
        <v>809</v>
      </c>
      <c r="F44" s="143" t="s">
        <v>28</v>
      </c>
      <c r="G44" s="19" t="s">
        <v>941</v>
      </c>
      <c r="H44" s="19" t="s">
        <v>304</v>
      </c>
      <c r="I44" s="16" t="s">
        <v>305</v>
      </c>
      <c r="J44" t="str" cm="1">
        <f t="array" ref="J44">_xlfn.IFS($F44="first",_xlfn.CONCAT($B44, "_", $D44, "_", $E44, ".wav"),$F44="second",_xlfn.CONCAT($B44, "_", $E44, "_", $D44, ".wav"))</f>
        <v>S12_Alex_Jordan.wav</v>
      </c>
      <c r="K44" t="str">
        <f t="shared" si="1"/>
        <v>S12_end.wav</v>
      </c>
    </row>
    <row r="45" spans="1:11" x14ac:dyDescent="0.2">
      <c r="A45" s="143" t="str">
        <f t="shared" si="0"/>
        <v>S12ACsecond</v>
      </c>
      <c r="B45" s="144" t="s">
        <v>218</v>
      </c>
      <c r="C45" s="143" t="s">
        <v>87</v>
      </c>
      <c r="D45" s="143" t="s">
        <v>692</v>
      </c>
      <c r="E45" s="143" t="s">
        <v>809</v>
      </c>
      <c r="F45" s="143" t="s">
        <v>30</v>
      </c>
      <c r="G45" s="19" t="s">
        <v>942</v>
      </c>
      <c r="H45" s="19" t="s">
        <v>304</v>
      </c>
      <c r="I45" s="16" t="s">
        <v>305</v>
      </c>
      <c r="J45" t="str" cm="1">
        <f t="array" ref="J45">_xlfn.IFS($F45="first",_xlfn.CONCAT($B45, "_", $D45, "_", $E45, ".wav"),$F45="second",_xlfn.CONCAT($B45, "_", $E45, "_", $D45, ".wav"))</f>
        <v>S12_Jordan_Alex.wav</v>
      </c>
      <c r="K45" t="str">
        <f t="shared" si="1"/>
        <v>S12_end.wav</v>
      </c>
    </row>
    <row r="46" spans="1:11" x14ac:dyDescent="0.2">
      <c r="A46" s="143" t="str">
        <f t="shared" si="0"/>
        <v>S13ACfirst</v>
      </c>
      <c r="B46" s="144" t="s">
        <v>219</v>
      </c>
      <c r="C46" s="143" t="s">
        <v>87</v>
      </c>
      <c r="D46" s="143" t="s">
        <v>692</v>
      </c>
      <c r="E46" s="143" t="s">
        <v>809</v>
      </c>
      <c r="F46" s="143" t="s">
        <v>28</v>
      </c>
      <c r="G46" s="19" t="s">
        <v>943</v>
      </c>
      <c r="H46" s="19" t="s">
        <v>308</v>
      </c>
      <c r="I46" s="16" t="s">
        <v>309</v>
      </c>
      <c r="J46" t="str" cm="1">
        <f t="array" ref="J46">_xlfn.IFS($F46="first",_xlfn.CONCAT($B46, "_", $D46, "_", $E46, ".wav"),$F46="second",_xlfn.CONCAT($B46, "_", $E46, "_", $D46, ".wav"))</f>
        <v>S13_Alex_Jordan.wav</v>
      </c>
      <c r="K46" t="str">
        <f t="shared" si="1"/>
        <v>S13_end.wav</v>
      </c>
    </row>
    <row r="47" spans="1:11" x14ac:dyDescent="0.2">
      <c r="A47" s="143" t="str">
        <f t="shared" si="0"/>
        <v>S13ACsecond</v>
      </c>
      <c r="B47" s="144" t="s">
        <v>219</v>
      </c>
      <c r="C47" s="143" t="s">
        <v>87</v>
      </c>
      <c r="D47" s="143" t="s">
        <v>692</v>
      </c>
      <c r="E47" s="143" t="s">
        <v>809</v>
      </c>
      <c r="F47" s="143" t="s">
        <v>30</v>
      </c>
      <c r="G47" s="19" t="s">
        <v>944</v>
      </c>
      <c r="H47" s="19" t="s">
        <v>308</v>
      </c>
      <c r="I47" s="16" t="s">
        <v>309</v>
      </c>
      <c r="J47" t="str" cm="1">
        <f t="array" ref="J47">_xlfn.IFS($F47="first",_xlfn.CONCAT($B47, "_", $D47, "_", $E47, ".wav"),$F47="second",_xlfn.CONCAT($B47, "_", $E47, "_", $D47, ".wav"))</f>
        <v>S13_Jordan_Alex.wav</v>
      </c>
      <c r="K47" t="str">
        <f t="shared" si="1"/>
        <v>S13_end.wav</v>
      </c>
    </row>
    <row r="48" spans="1:11" x14ac:dyDescent="0.2">
      <c r="A48" s="143" t="str">
        <f t="shared" si="0"/>
        <v>S14ACfirst</v>
      </c>
      <c r="B48" s="144" t="s">
        <v>220</v>
      </c>
      <c r="C48" s="143" t="s">
        <v>87</v>
      </c>
      <c r="D48" s="143" t="s">
        <v>692</v>
      </c>
      <c r="E48" s="143" t="s">
        <v>809</v>
      </c>
      <c r="F48" s="143" t="s">
        <v>28</v>
      </c>
      <c r="G48" s="19" t="s">
        <v>945</v>
      </c>
      <c r="H48" s="19" t="s">
        <v>312</v>
      </c>
      <c r="I48" s="16" t="s">
        <v>313</v>
      </c>
      <c r="J48" t="str" cm="1">
        <f t="array" ref="J48">_xlfn.IFS($F48="first",_xlfn.CONCAT($B48, "_", $D48, "_", $E48, ".wav"),$F48="second",_xlfn.CONCAT($B48, "_", $E48, "_", $D48, ".wav"))</f>
        <v>S14_Alex_Jordan.wav</v>
      </c>
      <c r="K48" t="str">
        <f t="shared" si="1"/>
        <v>S14_end.wav</v>
      </c>
    </row>
    <row r="49" spans="1:11" x14ac:dyDescent="0.2">
      <c r="A49" s="143" t="str">
        <f t="shared" si="0"/>
        <v>S14ACsecond</v>
      </c>
      <c r="B49" s="144" t="s">
        <v>220</v>
      </c>
      <c r="C49" s="143" t="s">
        <v>87</v>
      </c>
      <c r="D49" s="143" t="s">
        <v>692</v>
      </c>
      <c r="E49" s="143" t="s">
        <v>809</v>
      </c>
      <c r="F49" s="143" t="s">
        <v>30</v>
      </c>
      <c r="G49" s="19" t="s">
        <v>946</v>
      </c>
      <c r="H49" s="19" t="s">
        <v>312</v>
      </c>
      <c r="I49" s="16" t="s">
        <v>313</v>
      </c>
      <c r="J49" t="str" cm="1">
        <f t="array" ref="J49">_xlfn.IFS($F49="first",_xlfn.CONCAT($B49, "_", $D49, "_", $E49, ".wav"),$F49="second",_xlfn.CONCAT($B49, "_", $E49, "_", $D49, ".wav"))</f>
        <v>S14_Jordan_Alex.wav</v>
      </c>
      <c r="K49" t="str">
        <f t="shared" si="1"/>
        <v>S14_end.wav</v>
      </c>
    </row>
    <row r="50" spans="1:11" x14ac:dyDescent="0.2">
      <c r="A50" s="143" t="str">
        <f t="shared" si="0"/>
        <v>S15ACfirst</v>
      </c>
      <c r="B50" s="144" t="s">
        <v>221</v>
      </c>
      <c r="C50" s="143" t="s">
        <v>87</v>
      </c>
      <c r="D50" s="143" t="s">
        <v>692</v>
      </c>
      <c r="E50" s="143" t="s">
        <v>809</v>
      </c>
      <c r="F50" s="143" t="s">
        <v>28</v>
      </c>
      <c r="G50" s="19" t="s">
        <v>947</v>
      </c>
      <c r="H50" s="19" t="s">
        <v>316</v>
      </c>
      <c r="I50" s="19" t="s">
        <v>317</v>
      </c>
      <c r="J50" t="str" cm="1">
        <f t="array" ref="J50">_xlfn.IFS($F50="first",_xlfn.CONCAT($B50, "_", $D50, "_", $E50, ".wav"),$F50="second",_xlfn.CONCAT($B50, "_", $E50, "_", $D50, ".wav"))</f>
        <v>S15_Alex_Jordan.wav</v>
      </c>
      <c r="K50" t="str">
        <f t="shared" si="1"/>
        <v>S15_end.wav</v>
      </c>
    </row>
    <row r="51" spans="1:11" x14ac:dyDescent="0.2">
      <c r="A51" s="143" t="str">
        <f t="shared" si="0"/>
        <v>S15ACsecond</v>
      </c>
      <c r="B51" s="144" t="s">
        <v>221</v>
      </c>
      <c r="C51" s="143" t="s">
        <v>87</v>
      </c>
      <c r="D51" s="143" t="s">
        <v>692</v>
      </c>
      <c r="E51" s="143" t="s">
        <v>809</v>
      </c>
      <c r="F51" s="143" t="s">
        <v>30</v>
      </c>
      <c r="G51" s="19" t="s">
        <v>948</v>
      </c>
      <c r="H51" s="19" t="s">
        <v>316</v>
      </c>
      <c r="I51" s="19" t="s">
        <v>317</v>
      </c>
      <c r="J51" t="str" cm="1">
        <f t="array" ref="J51">_xlfn.IFS($F51="first",_xlfn.CONCAT($B51, "_", $D51, "_", $E51, ".wav"),$F51="second",_xlfn.CONCAT($B51, "_", $E51, "_", $D51, ".wav"))</f>
        <v>S15_Jordan_Alex.wav</v>
      </c>
      <c r="K51" t="str">
        <f t="shared" si="1"/>
        <v>S15_end.wav</v>
      </c>
    </row>
    <row r="52" spans="1:11" x14ac:dyDescent="0.2">
      <c r="A52" s="143" t="str">
        <f t="shared" si="0"/>
        <v>S16ADfirst</v>
      </c>
      <c r="B52" s="144" t="s">
        <v>222</v>
      </c>
      <c r="C52" s="143" t="s">
        <v>86</v>
      </c>
      <c r="D52" s="143" t="s">
        <v>692</v>
      </c>
      <c r="E52" s="143" t="s">
        <v>810</v>
      </c>
      <c r="F52" s="143" t="s">
        <v>28</v>
      </c>
      <c r="G52" s="19" t="s">
        <v>959</v>
      </c>
      <c r="H52" s="19" t="s">
        <v>320</v>
      </c>
      <c r="I52" s="19" t="s">
        <v>321</v>
      </c>
      <c r="J52" t="str" cm="1">
        <f t="array" ref="J52">_xlfn.IFS($F52="first",_xlfn.CONCAT($B52, "_", $D52, "_", $E52, ".wav"),$F52="second",_xlfn.CONCAT($B52, "_", $E52, "_", $D52, ".wav"))</f>
        <v>S16_Alex_Taylor.wav</v>
      </c>
      <c r="K52" t="str">
        <f t="shared" si="1"/>
        <v>S16_end.wav</v>
      </c>
    </row>
    <row r="53" spans="1:11" x14ac:dyDescent="0.2">
      <c r="A53" s="143" t="str">
        <f t="shared" si="0"/>
        <v>S16ADsecond</v>
      </c>
      <c r="B53" s="144" t="s">
        <v>222</v>
      </c>
      <c r="C53" s="143" t="s">
        <v>86</v>
      </c>
      <c r="D53" s="143" t="s">
        <v>692</v>
      </c>
      <c r="E53" s="143" t="s">
        <v>810</v>
      </c>
      <c r="F53" s="143" t="s">
        <v>30</v>
      </c>
      <c r="G53" s="19" t="s">
        <v>960</v>
      </c>
      <c r="H53" s="19" t="s">
        <v>320</v>
      </c>
      <c r="I53" s="19" t="s">
        <v>321</v>
      </c>
      <c r="J53" t="str" cm="1">
        <f t="array" ref="J53">_xlfn.IFS($F53="first",_xlfn.CONCAT($B53, "_", $D53, "_", $E53, ".wav"),$F53="second",_xlfn.CONCAT($B53, "_", $E53, "_", $D53, ".wav"))</f>
        <v>S16_Taylor_Alex.wav</v>
      </c>
      <c r="K53" t="str">
        <f t="shared" si="1"/>
        <v>S16_end.wav</v>
      </c>
    </row>
    <row r="54" spans="1:11" x14ac:dyDescent="0.2">
      <c r="A54" s="143" t="str">
        <f t="shared" si="0"/>
        <v>S17ADfirst</v>
      </c>
      <c r="B54" s="144" t="s">
        <v>223</v>
      </c>
      <c r="C54" s="143" t="s">
        <v>86</v>
      </c>
      <c r="D54" s="143" t="s">
        <v>692</v>
      </c>
      <c r="E54" s="143" t="s">
        <v>810</v>
      </c>
      <c r="F54" s="143" t="s">
        <v>28</v>
      </c>
      <c r="G54" s="19" t="s">
        <v>961</v>
      </c>
      <c r="H54" s="19" t="s">
        <v>324</v>
      </c>
      <c r="I54" s="16" t="s">
        <v>325</v>
      </c>
      <c r="J54" t="str" cm="1">
        <f t="array" ref="J54">_xlfn.IFS($F54="first",_xlfn.CONCAT($B54, "_", $D54, "_", $E54, ".wav"),$F54="second",_xlfn.CONCAT($B54, "_", $E54, "_", $D54, ".wav"))</f>
        <v>S17_Alex_Taylor.wav</v>
      </c>
      <c r="K54" t="str">
        <f t="shared" si="1"/>
        <v>S17_end.wav</v>
      </c>
    </row>
    <row r="55" spans="1:11" x14ac:dyDescent="0.2">
      <c r="A55" s="143" t="str">
        <f t="shared" si="0"/>
        <v>S17ADsecond</v>
      </c>
      <c r="B55" s="144" t="s">
        <v>223</v>
      </c>
      <c r="C55" s="143" t="s">
        <v>86</v>
      </c>
      <c r="D55" s="143" t="s">
        <v>692</v>
      </c>
      <c r="E55" s="143" t="s">
        <v>810</v>
      </c>
      <c r="F55" s="143" t="s">
        <v>30</v>
      </c>
      <c r="G55" s="19" t="s">
        <v>962</v>
      </c>
      <c r="H55" s="19" t="s">
        <v>324</v>
      </c>
      <c r="I55" s="16" t="s">
        <v>325</v>
      </c>
      <c r="J55" t="str" cm="1">
        <f t="array" ref="J55">_xlfn.IFS($F55="first",_xlfn.CONCAT($B55, "_", $D55, "_", $E55, ".wav"),$F55="second",_xlfn.CONCAT($B55, "_", $E55, "_", $D55, ".wav"))</f>
        <v>S17_Taylor_Alex.wav</v>
      </c>
      <c r="K55" t="str">
        <f t="shared" si="1"/>
        <v>S17_end.wav</v>
      </c>
    </row>
    <row r="56" spans="1:11" x14ac:dyDescent="0.2">
      <c r="A56" s="143" t="str">
        <f t="shared" si="0"/>
        <v>S18ADfirst</v>
      </c>
      <c r="B56" s="144" t="s">
        <v>224</v>
      </c>
      <c r="C56" s="143" t="s">
        <v>86</v>
      </c>
      <c r="D56" s="143" t="s">
        <v>692</v>
      </c>
      <c r="E56" s="143" t="s">
        <v>810</v>
      </c>
      <c r="F56" s="143" t="s">
        <v>28</v>
      </c>
      <c r="G56" s="19" t="s">
        <v>963</v>
      </c>
      <c r="H56" s="19" t="s">
        <v>328</v>
      </c>
      <c r="I56" s="16" t="s">
        <v>329</v>
      </c>
      <c r="J56" t="str" cm="1">
        <f t="array" ref="J56">_xlfn.IFS($F56="first",_xlfn.CONCAT($B56, "_", $D56, "_", $E56, ".wav"),$F56="second",_xlfn.CONCAT($B56, "_", $E56, "_", $D56, ".wav"))</f>
        <v>S18_Alex_Taylor.wav</v>
      </c>
      <c r="K56" t="str">
        <f t="shared" si="1"/>
        <v>S18_end.wav</v>
      </c>
    </row>
    <row r="57" spans="1:11" x14ac:dyDescent="0.2">
      <c r="A57" s="143" t="str">
        <f t="shared" si="0"/>
        <v>S18ADsecond</v>
      </c>
      <c r="B57" s="144" t="s">
        <v>224</v>
      </c>
      <c r="C57" s="143" t="s">
        <v>86</v>
      </c>
      <c r="D57" s="143" t="s">
        <v>692</v>
      </c>
      <c r="E57" s="143" t="s">
        <v>810</v>
      </c>
      <c r="F57" s="143" t="s">
        <v>30</v>
      </c>
      <c r="G57" s="19" t="s">
        <v>964</v>
      </c>
      <c r="H57" s="19" t="s">
        <v>328</v>
      </c>
      <c r="I57" s="16" t="s">
        <v>329</v>
      </c>
      <c r="J57" t="str" cm="1">
        <f t="array" ref="J57">_xlfn.IFS($F57="first",_xlfn.CONCAT($B57, "_", $D57, "_", $E57, ".wav"),$F57="second",_xlfn.CONCAT($B57, "_", $E57, "_", $D57, ".wav"))</f>
        <v>S18_Taylor_Alex.wav</v>
      </c>
      <c r="K57" t="str">
        <f t="shared" si="1"/>
        <v>S18_end.wav</v>
      </c>
    </row>
    <row r="58" spans="1:11" x14ac:dyDescent="0.2">
      <c r="A58" s="143" t="str">
        <f t="shared" si="0"/>
        <v>S19ADfirst</v>
      </c>
      <c r="B58" s="144" t="s">
        <v>225</v>
      </c>
      <c r="C58" s="143" t="s">
        <v>86</v>
      </c>
      <c r="D58" s="143" t="s">
        <v>692</v>
      </c>
      <c r="E58" s="143" t="s">
        <v>810</v>
      </c>
      <c r="F58" s="143" t="s">
        <v>28</v>
      </c>
      <c r="G58" s="19" t="s">
        <v>965</v>
      </c>
      <c r="H58" s="19" t="s">
        <v>332</v>
      </c>
      <c r="I58" s="19" t="s">
        <v>333</v>
      </c>
      <c r="J58" t="str" cm="1">
        <f t="array" ref="J58">_xlfn.IFS($F58="first",_xlfn.CONCAT($B58, "_", $D58, "_", $E58, ".wav"),$F58="second",_xlfn.CONCAT($B58, "_", $E58, "_", $D58, ".wav"))</f>
        <v>S19_Alex_Taylor.wav</v>
      </c>
      <c r="K58" t="str">
        <f t="shared" si="1"/>
        <v>S19_end.wav</v>
      </c>
    </row>
    <row r="59" spans="1:11" x14ac:dyDescent="0.2">
      <c r="A59" s="143" t="str">
        <f t="shared" si="0"/>
        <v>S19ADsecond</v>
      </c>
      <c r="B59" s="144" t="s">
        <v>225</v>
      </c>
      <c r="C59" s="143" t="s">
        <v>86</v>
      </c>
      <c r="D59" s="143" t="s">
        <v>692</v>
      </c>
      <c r="E59" s="143" t="s">
        <v>810</v>
      </c>
      <c r="F59" s="143" t="s">
        <v>30</v>
      </c>
      <c r="G59" s="19" t="s">
        <v>966</v>
      </c>
      <c r="H59" s="19" t="s">
        <v>332</v>
      </c>
      <c r="I59" s="19" t="s">
        <v>333</v>
      </c>
      <c r="J59" t="str" cm="1">
        <f t="array" ref="J59">_xlfn.IFS($F59="first",_xlfn.CONCAT($B59, "_", $D59, "_", $E59, ".wav"),$F59="second",_xlfn.CONCAT($B59, "_", $E59, "_", $D59, ".wav"))</f>
        <v>S19_Taylor_Alex.wav</v>
      </c>
      <c r="K59" t="str">
        <f t="shared" si="1"/>
        <v>S19_end.wav</v>
      </c>
    </row>
    <row r="60" spans="1:11" x14ac:dyDescent="0.2">
      <c r="A60" s="143" t="str">
        <f t="shared" si="0"/>
        <v>S20ADfirst</v>
      </c>
      <c r="B60" s="144" t="s">
        <v>226</v>
      </c>
      <c r="C60" s="143" t="s">
        <v>86</v>
      </c>
      <c r="D60" s="143" t="s">
        <v>692</v>
      </c>
      <c r="E60" s="143" t="s">
        <v>810</v>
      </c>
      <c r="F60" s="143" t="s">
        <v>28</v>
      </c>
      <c r="G60" s="19" t="s">
        <v>967</v>
      </c>
      <c r="H60" s="19" t="s">
        <v>336</v>
      </c>
      <c r="I60" s="16" t="s">
        <v>337</v>
      </c>
      <c r="J60" t="str" cm="1">
        <f t="array" ref="J60">_xlfn.IFS($F60="first",_xlfn.CONCAT($B60, "_", $D60, "_", $E60, ".wav"),$F60="second",_xlfn.CONCAT($B60, "_", $E60, "_", $D60, ".wav"))</f>
        <v>S20_Alex_Taylor.wav</v>
      </c>
      <c r="K60" t="str">
        <f t="shared" si="1"/>
        <v>S20_end.wav</v>
      </c>
    </row>
    <row r="61" spans="1:11" x14ac:dyDescent="0.2">
      <c r="A61" s="143" t="str">
        <f t="shared" si="0"/>
        <v>S20ADsecond</v>
      </c>
      <c r="B61" s="144" t="s">
        <v>226</v>
      </c>
      <c r="C61" s="143" t="s">
        <v>86</v>
      </c>
      <c r="D61" s="143" t="s">
        <v>692</v>
      </c>
      <c r="E61" s="143" t="s">
        <v>810</v>
      </c>
      <c r="F61" s="143" t="s">
        <v>30</v>
      </c>
      <c r="G61" s="19" t="s">
        <v>968</v>
      </c>
      <c r="H61" s="19" t="s">
        <v>336</v>
      </c>
      <c r="I61" s="16" t="s">
        <v>337</v>
      </c>
      <c r="J61" t="str" cm="1">
        <f t="array" ref="J61">_xlfn.IFS($F61="first",_xlfn.CONCAT($B61, "_", $D61, "_", $E61, ".wav"),$F61="second",_xlfn.CONCAT($B61, "_", $E61, "_", $D61, ".wav"))</f>
        <v>S20_Taylor_Alex.wav</v>
      </c>
      <c r="K61" t="str">
        <f t="shared" si="1"/>
        <v>S20_end.wav</v>
      </c>
    </row>
    <row r="62" spans="1:11" x14ac:dyDescent="0.2">
      <c r="A62" s="143" t="str">
        <f t="shared" si="0"/>
        <v>S21AEfirst</v>
      </c>
      <c r="B62" s="144" t="s">
        <v>227</v>
      </c>
      <c r="C62" s="143" t="s">
        <v>739</v>
      </c>
      <c r="D62" s="143" t="s">
        <v>692</v>
      </c>
      <c r="E62" s="143" t="s">
        <v>835</v>
      </c>
      <c r="F62" s="143" t="s">
        <v>28</v>
      </c>
      <c r="G62" s="19" t="s">
        <v>839</v>
      </c>
      <c r="H62" s="19" t="s">
        <v>340</v>
      </c>
      <c r="I62" s="19" t="s">
        <v>341</v>
      </c>
      <c r="J62" t="str" cm="1">
        <f t="array" ref="J62">_xlfn.IFS($F62="first",_xlfn.CONCAT($B62, "_", $D62, "_", $E62, ".wav"),$F62="second",_xlfn.CONCAT($B62, "_", $E62, "_", $D62, ".wav"))</f>
        <v>S21_Alex_Casey.wav</v>
      </c>
      <c r="K62" t="str">
        <f t="shared" si="1"/>
        <v>S21_end.wav</v>
      </c>
    </row>
    <row r="63" spans="1:11" x14ac:dyDescent="0.2">
      <c r="A63" s="143" t="str">
        <f t="shared" si="0"/>
        <v>S21AEsecond</v>
      </c>
      <c r="B63" s="144" t="s">
        <v>227</v>
      </c>
      <c r="C63" s="143" t="s">
        <v>739</v>
      </c>
      <c r="D63" s="143" t="s">
        <v>692</v>
      </c>
      <c r="E63" s="143" t="s">
        <v>835</v>
      </c>
      <c r="F63" s="143" t="s">
        <v>30</v>
      </c>
      <c r="G63" s="19" t="s">
        <v>840</v>
      </c>
      <c r="H63" s="19" t="s">
        <v>340</v>
      </c>
      <c r="I63" s="19" t="s">
        <v>341</v>
      </c>
      <c r="J63" t="str" cm="1">
        <f t="array" ref="J63">_xlfn.IFS($F63="first",_xlfn.CONCAT($B63, "_", $D63, "_", $E63, ".wav"),$F63="second",_xlfn.CONCAT($B63, "_", $E63, "_", $D63, ".wav"))</f>
        <v>S21_Casey_Alex.wav</v>
      </c>
      <c r="K63" t="str">
        <f t="shared" si="1"/>
        <v>S21_end.wav</v>
      </c>
    </row>
    <row r="64" spans="1:11" x14ac:dyDescent="0.2">
      <c r="A64" s="143" t="str">
        <f t="shared" si="0"/>
        <v>S22AEfirst</v>
      </c>
      <c r="B64" s="144" t="s">
        <v>228</v>
      </c>
      <c r="C64" s="143" t="s">
        <v>739</v>
      </c>
      <c r="D64" s="143" t="s">
        <v>692</v>
      </c>
      <c r="E64" s="143" t="s">
        <v>835</v>
      </c>
      <c r="F64" s="143" t="s">
        <v>28</v>
      </c>
      <c r="G64" s="19" t="s">
        <v>841</v>
      </c>
      <c r="H64" s="19" t="s">
        <v>344</v>
      </c>
      <c r="I64" s="19" t="s">
        <v>345</v>
      </c>
      <c r="J64" t="str" cm="1">
        <f t="array" ref="J64">_xlfn.IFS($F64="first",_xlfn.CONCAT($B64, "_", $D64, "_", $E64, ".wav"),$F64="second",_xlfn.CONCAT($B64, "_", $E64, "_", $D64, ".wav"))</f>
        <v>S22_Alex_Casey.wav</v>
      </c>
      <c r="K64" t="str">
        <f t="shared" si="1"/>
        <v>S22_end.wav</v>
      </c>
    </row>
    <row r="65" spans="1:11" x14ac:dyDescent="0.2">
      <c r="A65" s="143" t="str">
        <f t="shared" si="0"/>
        <v>S22AEsecond</v>
      </c>
      <c r="B65" s="144" t="s">
        <v>228</v>
      </c>
      <c r="C65" s="143" t="s">
        <v>739</v>
      </c>
      <c r="D65" s="143" t="s">
        <v>692</v>
      </c>
      <c r="E65" s="143" t="s">
        <v>835</v>
      </c>
      <c r="F65" s="143" t="s">
        <v>30</v>
      </c>
      <c r="G65" s="19" t="s">
        <v>842</v>
      </c>
      <c r="H65" s="19" t="s">
        <v>344</v>
      </c>
      <c r="I65" s="19" t="s">
        <v>345</v>
      </c>
      <c r="J65" t="str" cm="1">
        <f t="array" ref="J65">_xlfn.IFS($F65="first",_xlfn.CONCAT($B65, "_", $D65, "_", $E65, ".wav"),$F65="second",_xlfn.CONCAT($B65, "_", $E65, "_", $D65, ".wav"))</f>
        <v>S22_Casey_Alex.wav</v>
      </c>
      <c r="K65" t="str">
        <f t="shared" si="1"/>
        <v>S22_end.wav</v>
      </c>
    </row>
    <row r="66" spans="1:11" x14ac:dyDescent="0.2">
      <c r="A66" s="143" t="str">
        <f t="shared" si="0"/>
        <v>S23AEfirst</v>
      </c>
      <c r="B66" s="144" t="s">
        <v>229</v>
      </c>
      <c r="C66" s="143" t="s">
        <v>739</v>
      </c>
      <c r="D66" s="143" t="s">
        <v>692</v>
      </c>
      <c r="E66" s="143" t="s">
        <v>835</v>
      </c>
      <c r="F66" s="143" t="s">
        <v>28</v>
      </c>
      <c r="G66" s="19" t="s">
        <v>843</v>
      </c>
      <c r="H66" s="19" t="s">
        <v>348</v>
      </c>
      <c r="I66" s="16" t="s">
        <v>349</v>
      </c>
      <c r="J66" t="str" cm="1">
        <f t="array" ref="J66">_xlfn.IFS($F66="first",_xlfn.CONCAT($B66, "_", $D66, "_", $E66, ".wav"),$F66="second",_xlfn.CONCAT($B66, "_", $E66, "_", $D66, ".wav"))</f>
        <v>S23_Alex_Casey.wav</v>
      </c>
      <c r="K66" t="str">
        <f t="shared" si="1"/>
        <v>S23_end.wav</v>
      </c>
    </row>
    <row r="67" spans="1:11" x14ac:dyDescent="0.2">
      <c r="A67" s="143" t="str">
        <f t="shared" ref="A67:A76" si="2">_xlfn.CONCAT($B67,$C67,$F67)</f>
        <v>S23AEsecond</v>
      </c>
      <c r="B67" s="144" t="s">
        <v>229</v>
      </c>
      <c r="C67" s="143" t="s">
        <v>739</v>
      </c>
      <c r="D67" s="143" t="s">
        <v>692</v>
      </c>
      <c r="E67" s="143" t="s">
        <v>835</v>
      </c>
      <c r="F67" s="143" t="s">
        <v>30</v>
      </c>
      <c r="G67" s="19" t="s">
        <v>844</v>
      </c>
      <c r="H67" s="19" t="s">
        <v>348</v>
      </c>
      <c r="I67" s="16" t="s">
        <v>349</v>
      </c>
      <c r="J67" t="str" cm="1">
        <f t="array" ref="J67">_xlfn.IFS($F67="first",_xlfn.CONCAT($B67, "_", $D67, "_", $E67, ".wav"),$F67="second",_xlfn.CONCAT($B67, "_", $E67, "_", $D67, ".wav"))</f>
        <v>S23_Casey_Alex.wav</v>
      </c>
      <c r="K67" t="str">
        <f t="shared" ref="K67:K130" si="3">_xlfn.CONCAT($B67, "_end.wav")</f>
        <v>S23_end.wav</v>
      </c>
    </row>
    <row r="68" spans="1:11" x14ac:dyDescent="0.2">
      <c r="A68" s="143" t="str">
        <f t="shared" si="2"/>
        <v>S24AEfirst</v>
      </c>
      <c r="B68" s="144" t="s">
        <v>230</v>
      </c>
      <c r="C68" s="143" t="s">
        <v>739</v>
      </c>
      <c r="D68" s="143" t="s">
        <v>692</v>
      </c>
      <c r="E68" s="143" t="s">
        <v>835</v>
      </c>
      <c r="F68" s="143" t="s">
        <v>28</v>
      </c>
      <c r="G68" s="19" t="s">
        <v>845</v>
      </c>
      <c r="H68" s="19" t="s">
        <v>352</v>
      </c>
      <c r="I68" s="16" t="s">
        <v>353</v>
      </c>
      <c r="J68" t="str" cm="1">
        <f t="array" ref="J68">_xlfn.IFS($F68="first",_xlfn.CONCAT($B68, "_", $D68, "_", $E68, ".wav"),$F68="second",_xlfn.CONCAT($B68, "_", $E68, "_", $D68, ".wav"))</f>
        <v>S24_Alex_Casey.wav</v>
      </c>
      <c r="K68" t="str">
        <f t="shared" si="3"/>
        <v>S24_end.wav</v>
      </c>
    </row>
    <row r="69" spans="1:11" x14ac:dyDescent="0.2">
      <c r="A69" s="143" t="str">
        <f t="shared" si="2"/>
        <v>S24AEsecond</v>
      </c>
      <c r="B69" s="144" t="s">
        <v>230</v>
      </c>
      <c r="C69" s="143" t="s">
        <v>739</v>
      </c>
      <c r="D69" s="143" t="s">
        <v>692</v>
      </c>
      <c r="E69" s="143" t="s">
        <v>835</v>
      </c>
      <c r="F69" s="143" t="s">
        <v>30</v>
      </c>
      <c r="G69" s="19" t="s">
        <v>846</v>
      </c>
      <c r="H69" s="19" t="s">
        <v>352</v>
      </c>
      <c r="I69" s="16" t="s">
        <v>353</v>
      </c>
      <c r="J69" t="str" cm="1">
        <f t="array" ref="J69">_xlfn.IFS($F69="first",_xlfn.CONCAT($B69, "_", $D69, "_", $E69, ".wav"),$F69="second",_xlfn.CONCAT($B69, "_", $E69, "_", $D69, ".wav"))</f>
        <v>S24_Casey_Alex.wav</v>
      </c>
      <c r="K69" t="str">
        <f t="shared" si="3"/>
        <v>S24_end.wav</v>
      </c>
    </row>
    <row r="70" spans="1:11" x14ac:dyDescent="0.2">
      <c r="A70" s="143" t="str">
        <f t="shared" si="2"/>
        <v>S25AEfirst</v>
      </c>
      <c r="B70" s="144" t="s">
        <v>231</v>
      </c>
      <c r="C70" s="143" t="s">
        <v>739</v>
      </c>
      <c r="D70" s="143" t="s">
        <v>692</v>
      </c>
      <c r="E70" s="143" t="s">
        <v>835</v>
      </c>
      <c r="F70" s="143" t="s">
        <v>28</v>
      </c>
      <c r="G70" s="19" t="s">
        <v>847</v>
      </c>
      <c r="H70" s="19" t="s">
        <v>356</v>
      </c>
      <c r="I70" s="16" t="s">
        <v>357</v>
      </c>
      <c r="J70" t="str" cm="1">
        <f t="array" ref="J70">_xlfn.IFS($F70="first",_xlfn.CONCAT($B70, "_", $D70, "_", $E70, ".wav"),$F70="second",_xlfn.CONCAT($B70, "_", $E70, "_", $D70, ".wav"))</f>
        <v>S25_Alex_Casey.wav</v>
      </c>
      <c r="K70" t="str">
        <f t="shared" si="3"/>
        <v>S25_end.wav</v>
      </c>
    </row>
    <row r="71" spans="1:11" x14ac:dyDescent="0.2">
      <c r="A71" s="143" t="str">
        <f t="shared" si="2"/>
        <v>S25AEsecond</v>
      </c>
      <c r="B71" s="144" t="s">
        <v>231</v>
      </c>
      <c r="C71" s="143" t="s">
        <v>739</v>
      </c>
      <c r="D71" s="143" t="s">
        <v>692</v>
      </c>
      <c r="E71" s="143" t="s">
        <v>835</v>
      </c>
      <c r="F71" s="143" t="s">
        <v>30</v>
      </c>
      <c r="G71" s="19" t="s">
        <v>848</v>
      </c>
      <c r="H71" s="19" t="s">
        <v>356</v>
      </c>
      <c r="I71" s="16" t="s">
        <v>357</v>
      </c>
      <c r="J71" t="str" cm="1">
        <f t="array" ref="J71">_xlfn.IFS($F71="first",_xlfn.CONCAT($B71, "_", $D71, "_", $E71, ".wav"),$F71="second",_xlfn.CONCAT($B71, "_", $E71, "_", $D71, ".wav"))</f>
        <v>S25_Casey_Alex.wav</v>
      </c>
      <c r="K71" t="str">
        <f t="shared" si="3"/>
        <v>S25_end.wav</v>
      </c>
    </row>
    <row r="72" spans="1:11" x14ac:dyDescent="0.2">
      <c r="A72" s="143" t="str">
        <f t="shared" si="2"/>
        <v>S26BDfirst</v>
      </c>
      <c r="B72" s="144" t="s">
        <v>232</v>
      </c>
      <c r="C72" s="143" t="s">
        <v>88</v>
      </c>
      <c r="D72" s="143" t="s">
        <v>693</v>
      </c>
      <c r="E72" s="143" t="s">
        <v>810</v>
      </c>
      <c r="F72" s="143" t="s">
        <v>28</v>
      </c>
      <c r="G72" s="19" t="s">
        <v>969</v>
      </c>
      <c r="H72" s="19" t="s">
        <v>360</v>
      </c>
      <c r="I72" s="16" t="s">
        <v>361</v>
      </c>
      <c r="J72" t="str" cm="1">
        <f t="array" ref="J72">_xlfn.IFS($F72="first",_xlfn.CONCAT($B72, "_", $D72, "_", $E72, ".wav"),$F72="second",_xlfn.CONCAT($B72, "_", $E72, "_", $D72, ".wav"))</f>
        <v>S26_Sam_Taylor.wav</v>
      </c>
      <c r="K72" t="str">
        <f t="shared" si="3"/>
        <v>S26_end.wav</v>
      </c>
    </row>
    <row r="73" spans="1:11" x14ac:dyDescent="0.2">
      <c r="A73" s="143" t="str">
        <f t="shared" si="2"/>
        <v>S26BDsecond</v>
      </c>
      <c r="B73" s="144" t="s">
        <v>232</v>
      </c>
      <c r="C73" s="143" t="s">
        <v>88</v>
      </c>
      <c r="D73" s="143" t="s">
        <v>693</v>
      </c>
      <c r="E73" s="143" t="s">
        <v>810</v>
      </c>
      <c r="F73" s="143" t="s">
        <v>30</v>
      </c>
      <c r="G73" s="19" t="s">
        <v>970</v>
      </c>
      <c r="H73" s="19" t="s">
        <v>360</v>
      </c>
      <c r="I73" s="16" t="s">
        <v>361</v>
      </c>
      <c r="J73" t="str" cm="1">
        <f t="array" ref="J73">_xlfn.IFS($F73="first",_xlfn.CONCAT($B73, "_", $D73, "_", $E73, ".wav"),$F73="second",_xlfn.CONCAT($B73, "_", $E73, "_", $D73, ".wav"))</f>
        <v>S26_Taylor_Sam.wav</v>
      </c>
      <c r="K73" t="str">
        <f t="shared" si="3"/>
        <v>S26_end.wav</v>
      </c>
    </row>
    <row r="74" spans="1:11" x14ac:dyDescent="0.2">
      <c r="A74" s="143" t="str">
        <f t="shared" si="2"/>
        <v>S27BDfirst</v>
      </c>
      <c r="B74" s="144" t="s">
        <v>233</v>
      </c>
      <c r="C74" s="143" t="s">
        <v>88</v>
      </c>
      <c r="D74" s="143" t="s">
        <v>693</v>
      </c>
      <c r="E74" s="143" t="s">
        <v>810</v>
      </c>
      <c r="F74" s="143" t="s">
        <v>28</v>
      </c>
      <c r="G74" s="19" t="s">
        <v>971</v>
      </c>
      <c r="H74" s="19" t="s">
        <v>364</v>
      </c>
      <c r="I74" s="16" t="s">
        <v>365</v>
      </c>
      <c r="J74" t="str" cm="1">
        <f t="array" ref="J74">_xlfn.IFS($F74="first",_xlfn.CONCAT($B74, "_", $D74, "_", $E74, ".wav"),$F74="second",_xlfn.CONCAT($B74, "_", $E74, "_", $D74, ".wav"))</f>
        <v>S27_Sam_Taylor.wav</v>
      </c>
      <c r="K74" t="str">
        <f t="shared" si="3"/>
        <v>S27_end.wav</v>
      </c>
    </row>
    <row r="75" spans="1:11" x14ac:dyDescent="0.2">
      <c r="A75" s="143" t="str">
        <f t="shared" si="2"/>
        <v>S27BDsecond</v>
      </c>
      <c r="B75" s="144" t="s">
        <v>233</v>
      </c>
      <c r="C75" s="143" t="s">
        <v>88</v>
      </c>
      <c r="D75" s="143" t="s">
        <v>693</v>
      </c>
      <c r="E75" s="143" t="s">
        <v>810</v>
      </c>
      <c r="F75" s="143" t="s">
        <v>30</v>
      </c>
      <c r="G75" s="19" t="s">
        <v>972</v>
      </c>
      <c r="H75" s="19" t="s">
        <v>364</v>
      </c>
      <c r="I75" s="16" t="s">
        <v>365</v>
      </c>
      <c r="J75" t="str" cm="1">
        <f t="array" ref="J75">_xlfn.IFS($F75="first",_xlfn.CONCAT($B75, "_", $D75, "_", $E75, ".wav"),$F75="second",_xlfn.CONCAT($B75, "_", $E75, "_", $D75, ".wav"))</f>
        <v>S27_Taylor_Sam.wav</v>
      </c>
      <c r="K75" t="str">
        <f t="shared" si="3"/>
        <v>S27_end.wav</v>
      </c>
    </row>
    <row r="76" spans="1:11" x14ac:dyDescent="0.2">
      <c r="A76" s="143" t="str">
        <f t="shared" si="2"/>
        <v>S28BDfirst</v>
      </c>
      <c r="B76" s="144" t="s">
        <v>234</v>
      </c>
      <c r="C76" s="143" t="s">
        <v>88</v>
      </c>
      <c r="D76" s="143" t="s">
        <v>693</v>
      </c>
      <c r="E76" s="143" t="s">
        <v>810</v>
      </c>
      <c r="F76" s="143" t="s">
        <v>28</v>
      </c>
      <c r="G76" s="19" t="s">
        <v>973</v>
      </c>
      <c r="H76" s="19" t="s">
        <v>368</v>
      </c>
      <c r="I76" s="19" t="s">
        <v>369</v>
      </c>
      <c r="J76" t="str" cm="1">
        <f t="array" ref="J76">_xlfn.IFS($F76="first",_xlfn.CONCAT($B76, "_", $D76, "_", $E76, ".wav"),$F76="second",_xlfn.CONCAT($B76, "_", $E76, "_", $D76, ".wav"))</f>
        <v>S28_Sam_Taylor.wav</v>
      </c>
      <c r="K76" t="str">
        <f t="shared" si="3"/>
        <v>S28_end.wav</v>
      </c>
    </row>
    <row r="77" spans="1:11" x14ac:dyDescent="0.2">
      <c r="A77" s="143" t="str">
        <f t="shared" ref="A77:A111" si="4">_xlfn.CONCAT($B77,$C77,$F77)</f>
        <v>S28BDsecond</v>
      </c>
      <c r="B77" s="144" t="s">
        <v>234</v>
      </c>
      <c r="C77" s="143" t="s">
        <v>88</v>
      </c>
      <c r="D77" s="143" t="s">
        <v>693</v>
      </c>
      <c r="E77" s="143" t="s">
        <v>810</v>
      </c>
      <c r="F77" s="143" t="s">
        <v>30</v>
      </c>
      <c r="G77" s="19" t="s">
        <v>974</v>
      </c>
      <c r="H77" s="19" t="s">
        <v>368</v>
      </c>
      <c r="I77" s="19" t="s">
        <v>369</v>
      </c>
      <c r="J77" t="str" cm="1">
        <f t="array" ref="J77">_xlfn.IFS($F77="first",_xlfn.CONCAT($B77, "_", $D77, "_", $E77, ".wav"),$F77="second",_xlfn.CONCAT($B77, "_", $E77, "_", $D77, ".wav"))</f>
        <v>S28_Taylor_Sam.wav</v>
      </c>
      <c r="K77" t="str">
        <f t="shared" si="3"/>
        <v>S28_end.wav</v>
      </c>
    </row>
    <row r="78" spans="1:11" x14ac:dyDescent="0.2">
      <c r="A78" s="143" t="str">
        <f t="shared" si="4"/>
        <v>S29BDfirst</v>
      </c>
      <c r="B78" s="144" t="s">
        <v>235</v>
      </c>
      <c r="C78" s="143" t="s">
        <v>88</v>
      </c>
      <c r="D78" s="143" t="s">
        <v>693</v>
      </c>
      <c r="E78" s="143" t="s">
        <v>810</v>
      </c>
      <c r="F78" s="143" t="s">
        <v>28</v>
      </c>
      <c r="G78" s="19" t="s">
        <v>975</v>
      </c>
      <c r="H78" s="19" t="s">
        <v>372</v>
      </c>
      <c r="I78" s="19" t="s">
        <v>373</v>
      </c>
      <c r="J78" t="str" cm="1">
        <f t="array" ref="J78">_xlfn.IFS($F78="first",_xlfn.CONCAT($B78, "_", $D78, "_", $E78, ".wav"),$F78="second",_xlfn.CONCAT($B78, "_", $E78, "_", $D78, ".wav"))</f>
        <v>S29_Sam_Taylor.wav</v>
      </c>
      <c r="K78" t="str">
        <f t="shared" si="3"/>
        <v>S29_end.wav</v>
      </c>
    </row>
    <row r="79" spans="1:11" x14ac:dyDescent="0.2">
      <c r="A79" s="143" t="str">
        <f t="shared" si="4"/>
        <v>S29BDsecond</v>
      </c>
      <c r="B79" s="144" t="s">
        <v>235</v>
      </c>
      <c r="C79" s="143" t="s">
        <v>88</v>
      </c>
      <c r="D79" s="143" t="s">
        <v>693</v>
      </c>
      <c r="E79" s="143" t="s">
        <v>810</v>
      </c>
      <c r="F79" s="143" t="s">
        <v>30</v>
      </c>
      <c r="G79" s="19" t="s">
        <v>976</v>
      </c>
      <c r="H79" s="19" t="s">
        <v>372</v>
      </c>
      <c r="I79" s="19" t="s">
        <v>373</v>
      </c>
      <c r="J79" t="str" cm="1">
        <f t="array" ref="J79">_xlfn.IFS($F79="first",_xlfn.CONCAT($B79, "_", $D79, "_", $E79, ".wav"),$F79="second",_xlfn.CONCAT($B79, "_", $E79, "_", $D79, ".wav"))</f>
        <v>S29_Taylor_Sam.wav</v>
      </c>
      <c r="K79" t="str">
        <f t="shared" si="3"/>
        <v>S29_end.wav</v>
      </c>
    </row>
    <row r="80" spans="1:11" x14ac:dyDescent="0.2">
      <c r="A80" s="143" t="str">
        <f t="shared" si="4"/>
        <v>S30BDfirst</v>
      </c>
      <c r="B80" s="144" t="s">
        <v>236</v>
      </c>
      <c r="C80" s="143" t="s">
        <v>88</v>
      </c>
      <c r="D80" s="143" t="s">
        <v>693</v>
      </c>
      <c r="E80" s="143" t="s">
        <v>810</v>
      </c>
      <c r="F80" s="143" t="s">
        <v>28</v>
      </c>
      <c r="G80" s="19" t="s">
        <v>977</v>
      </c>
      <c r="H80" s="19" t="s">
        <v>376</v>
      </c>
      <c r="I80" s="145" t="s">
        <v>377</v>
      </c>
      <c r="J80" t="str" cm="1">
        <f t="array" ref="J80">_xlfn.IFS($F80="first",_xlfn.CONCAT($B80, "_", $D80, "_", $E80, ".wav"),$F80="second",_xlfn.CONCAT($B80, "_", $E80, "_", $D80, ".wav"))</f>
        <v>S30_Sam_Taylor.wav</v>
      </c>
      <c r="K80" t="str">
        <f t="shared" si="3"/>
        <v>S30_end.wav</v>
      </c>
    </row>
    <row r="81" spans="1:11" x14ac:dyDescent="0.2">
      <c r="A81" s="143" t="str">
        <f t="shared" si="4"/>
        <v>S30BDsecond</v>
      </c>
      <c r="B81" s="144" t="s">
        <v>236</v>
      </c>
      <c r="C81" s="143" t="s">
        <v>88</v>
      </c>
      <c r="D81" s="143" t="s">
        <v>693</v>
      </c>
      <c r="E81" s="143" t="s">
        <v>810</v>
      </c>
      <c r="F81" s="143" t="s">
        <v>30</v>
      </c>
      <c r="G81" s="19" t="s">
        <v>978</v>
      </c>
      <c r="H81" s="19" t="s">
        <v>376</v>
      </c>
      <c r="I81" s="145" t="s">
        <v>377</v>
      </c>
      <c r="J81" t="str" cm="1">
        <f t="array" ref="J81">_xlfn.IFS($F81="first",_xlfn.CONCAT($B81, "_", $D81, "_", $E81, ".wav"),$F81="second",_xlfn.CONCAT($B81, "_", $E81, "_", $D81, ".wav"))</f>
        <v>S30_Taylor_Sam.wav</v>
      </c>
      <c r="K81" t="str">
        <f t="shared" si="3"/>
        <v>S30_end.wav</v>
      </c>
    </row>
    <row r="82" spans="1:11" x14ac:dyDescent="0.2">
      <c r="A82" s="143" t="str">
        <f t="shared" si="4"/>
        <v>S31BEfirst</v>
      </c>
      <c r="B82" s="144" t="s">
        <v>237</v>
      </c>
      <c r="C82" s="143" t="s">
        <v>740</v>
      </c>
      <c r="D82" s="143" t="s">
        <v>693</v>
      </c>
      <c r="E82" s="143" t="s">
        <v>835</v>
      </c>
      <c r="F82" s="143" t="s">
        <v>28</v>
      </c>
      <c r="G82" s="19" t="s">
        <v>849</v>
      </c>
      <c r="H82" s="19" t="s">
        <v>380</v>
      </c>
      <c r="I82" s="16" t="s">
        <v>381</v>
      </c>
      <c r="J82" t="str" cm="1">
        <f t="array" ref="J82">_xlfn.IFS($F82="first",_xlfn.CONCAT($B82, "_", $D82, "_", $E82, ".wav"),$F82="second",_xlfn.CONCAT($B82, "_", $E82, "_", $D82, ".wav"))</f>
        <v>S31_Sam_Casey.wav</v>
      </c>
      <c r="K82" t="str">
        <f t="shared" si="3"/>
        <v>S31_end.wav</v>
      </c>
    </row>
    <row r="83" spans="1:11" x14ac:dyDescent="0.2">
      <c r="A83" s="143" t="str">
        <f t="shared" si="4"/>
        <v>S31BEsecond</v>
      </c>
      <c r="B83" s="144" t="s">
        <v>237</v>
      </c>
      <c r="C83" s="143" t="s">
        <v>740</v>
      </c>
      <c r="D83" s="143" t="s">
        <v>693</v>
      </c>
      <c r="E83" s="143" t="s">
        <v>835</v>
      </c>
      <c r="F83" s="143" t="s">
        <v>30</v>
      </c>
      <c r="G83" s="19" t="s">
        <v>850</v>
      </c>
      <c r="H83" s="19" t="s">
        <v>380</v>
      </c>
      <c r="I83" s="16" t="s">
        <v>381</v>
      </c>
      <c r="J83" t="str" cm="1">
        <f t="array" ref="J83">_xlfn.IFS($F83="first",_xlfn.CONCAT($B83, "_", $D83, "_", $E83, ".wav"),$F83="second",_xlfn.CONCAT($B83, "_", $E83, "_", $D83, ".wav"))</f>
        <v>S31_Casey_Sam.wav</v>
      </c>
      <c r="K83" t="str">
        <f t="shared" si="3"/>
        <v>S31_end.wav</v>
      </c>
    </row>
    <row r="84" spans="1:11" x14ac:dyDescent="0.2">
      <c r="A84" s="143" t="str">
        <f t="shared" si="4"/>
        <v>S32BEfirst</v>
      </c>
      <c r="B84" s="144" t="s">
        <v>238</v>
      </c>
      <c r="C84" s="143" t="s">
        <v>740</v>
      </c>
      <c r="D84" s="143" t="s">
        <v>693</v>
      </c>
      <c r="E84" s="143" t="s">
        <v>835</v>
      </c>
      <c r="F84" s="143" t="s">
        <v>28</v>
      </c>
      <c r="G84" s="19" t="s">
        <v>851</v>
      </c>
      <c r="H84" s="19" t="s">
        <v>384</v>
      </c>
      <c r="I84" s="145" t="s">
        <v>385</v>
      </c>
      <c r="J84" t="str" cm="1">
        <f t="array" ref="J84">_xlfn.IFS($F84="first",_xlfn.CONCAT($B84, "_", $D84, "_", $E84, ".wav"),$F84="second",_xlfn.CONCAT($B84, "_", $E84, "_", $D84, ".wav"))</f>
        <v>S32_Sam_Casey.wav</v>
      </c>
      <c r="K84" t="str">
        <f t="shared" si="3"/>
        <v>S32_end.wav</v>
      </c>
    </row>
    <row r="85" spans="1:11" x14ac:dyDescent="0.2">
      <c r="A85" s="143" t="str">
        <f t="shared" si="4"/>
        <v>S32BEsecond</v>
      </c>
      <c r="B85" s="144" t="s">
        <v>238</v>
      </c>
      <c r="C85" s="143" t="s">
        <v>740</v>
      </c>
      <c r="D85" s="143" t="s">
        <v>693</v>
      </c>
      <c r="E85" s="143" t="s">
        <v>835</v>
      </c>
      <c r="F85" s="143" t="s">
        <v>30</v>
      </c>
      <c r="G85" s="19" t="s">
        <v>852</v>
      </c>
      <c r="H85" s="19" t="s">
        <v>384</v>
      </c>
      <c r="I85" s="145" t="s">
        <v>385</v>
      </c>
      <c r="J85" t="str" cm="1">
        <f t="array" ref="J85">_xlfn.IFS($F85="first",_xlfn.CONCAT($B85, "_", $D85, "_", $E85, ".wav"),$F85="second",_xlfn.CONCAT($B85, "_", $E85, "_", $D85, ".wav"))</f>
        <v>S32_Casey_Sam.wav</v>
      </c>
      <c r="K85" t="str">
        <f t="shared" si="3"/>
        <v>S32_end.wav</v>
      </c>
    </row>
    <row r="86" spans="1:11" x14ac:dyDescent="0.2">
      <c r="A86" s="143" t="str">
        <f t="shared" si="4"/>
        <v>S33BEfirst</v>
      </c>
      <c r="B86" s="144" t="s">
        <v>239</v>
      </c>
      <c r="C86" s="143" t="s">
        <v>740</v>
      </c>
      <c r="D86" s="143" t="s">
        <v>693</v>
      </c>
      <c r="E86" s="143" t="s">
        <v>835</v>
      </c>
      <c r="F86" s="143" t="s">
        <v>28</v>
      </c>
      <c r="G86" s="19" t="s">
        <v>853</v>
      </c>
      <c r="H86" s="16" t="s">
        <v>388</v>
      </c>
      <c r="I86" s="16" t="s">
        <v>389</v>
      </c>
      <c r="J86" t="str" cm="1">
        <f t="array" ref="J86">_xlfn.IFS($F86="first",_xlfn.CONCAT($B86, "_", $D86, "_", $E86, ".wav"),$F86="second",_xlfn.CONCAT($B86, "_", $E86, "_", $D86, ".wav"))</f>
        <v>S33_Sam_Casey.wav</v>
      </c>
      <c r="K86" t="str">
        <f t="shared" si="3"/>
        <v>S33_end.wav</v>
      </c>
    </row>
    <row r="87" spans="1:11" x14ac:dyDescent="0.2">
      <c r="A87" s="143" t="str">
        <f t="shared" si="4"/>
        <v>S33BEsecond</v>
      </c>
      <c r="B87" s="144" t="s">
        <v>239</v>
      </c>
      <c r="C87" s="143" t="s">
        <v>740</v>
      </c>
      <c r="D87" s="143" t="s">
        <v>693</v>
      </c>
      <c r="E87" s="143" t="s">
        <v>835</v>
      </c>
      <c r="F87" s="143" t="s">
        <v>30</v>
      </c>
      <c r="G87" s="19" t="s">
        <v>854</v>
      </c>
      <c r="H87" s="16" t="s">
        <v>388</v>
      </c>
      <c r="I87" s="16" t="s">
        <v>389</v>
      </c>
      <c r="J87" t="str" cm="1">
        <f t="array" ref="J87">_xlfn.IFS($F87="first",_xlfn.CONCAT($B87, "_", $D87, "_", $E87, ".wav"),$F87="second",_xlfn.CONCAT($B87, "_", $E87, "_", $D87, ".wav"))</f>
        <v>S33_Casey_Sam.wav</v>
      </c>
      <c r="K87" t="str">
        <f t="shared" si="3"/>
        <v>S33_end.wav</v>
      </c>
    </row>
    <row r="88" spans="1:11" x14ac:dyDescent="0.2">
      <c r="A88" s="143" t="str">
        <f t="shared" si="4"/>
        <v>S34BEfirst</v>
      </c>
      <c r="B88" s="144" t="s">
        <v>240</v>
      </c>
      <c r="C88" s="143" t="s">
        <v>740</v>
      </c>
      <c r="D88" s="143" t="s">
        <v>693</v>
      </c>
      <c r="E88" s="143" t="s">
        <v>835</v>
      </c>
      <c r="F88" s="143" t="s">
        <v>28</v>
      </c>
      <c r="G88" s="19" t="s">
        <v>855</v>
      </c>
      <c r="H88" s="16" t="s">
        <v>392</v>
      </c>
      <c r="I88" s="145" t="s">
        <v>393</v>
      </c>
      <c r="J88" t="str" cm="1">
        <f t="array" ref="J88">_xlfn.IFS($F88="first",_xlfn.CONCAT($B88, "_", $D88, "_", $E88, ".wav"),$F88="second",_xlfn.CONCAT($B88, "_", $E88, "_", $D88, ".wav"))</f>
        <v>S34_Sam_Casey.wav</v>
      </c>
      <c r="K88" t="str">
        <f t="shared" si="3"/>
        <v>S34_end.wav</v>
      </c>
    </row>
    <row r="89" spans="1:11" x14ac:dyDescent="0.2">
      <c r="A89" s="143" t="str">
        <f t="shared" si="4"/>
        <v>S34BEsecond</v>
      </c>
      <c r="B89" s="144" t="s">
        <v>240</v>
      </c>
      <c r="C89" s="143" t="s">
        <v>740</v>
      </c>
      <c r="D89" s="143" t="s">
        <v>693</v>
      </c>
      <c r="E89" s="143" t="s">
        <v>835</v>
      </c>
      <c r="F89" s="143" t="s">
        <v>30</v>
      </c>
      <c r="G89" s="19" t="s">
        <v>856</v>
      </c>
      <c r="H89" s="16" t="s">
        <v>392</v>
      </c>
      <c r="I89" s="145" t="s">
        <v>393</v>
      </c>
      <c r="J89" t="str" cm="1">
        <f t="array" ref="J89">_xlfn.IFS($F89="first",_xlfn.CONCAT($B89, "_", $D89, "_", $E89, ".wav"),$F89="second",_xlfn.CONCAT($B89, "_", $E89, "_", $D89, ".wav"))</f>
        <v>S34_Casey_Sam.wav</v>
      </c>
      <c r="K89" t="str">
        <f t="shared" si="3"/>
        <v>S34_end.wav</v>
      </c>
    </row>
    <row r="90" spans="1:11" ht="13.9" customHeight="1" x14ac:dyDescent="0.2">
      <c r="A90" s="143" t="str">
        <f t="shared" si="4"/>
        <v>S35BEfirst</v>
      </c>
      <c r="B90" s="144" t="s">
        <v>241</v>
      </c>
      <c r="C90" s="143" t="s">
        <v>740</v>
      </c>
      <c r="D90" s="143" t="s">
        <v>693</v>
      </c>
      <c r="E90" s="143" t="s">
        <v>835</v>
      </c>
      <c r="F90" s="143" t="s">
        <v>28</v>
      </c>
      <c r="G90" s="19" t="s">
        <v>857</v>
      </c>
      <c r="H90" s="16" t="s">
        <v>396</v>
      </c>
      <c r="I90" s="145" t="s">
        <v>397</v>
      </c>
      <c r="J90" t="str" cm="1">
        <f t="array" ref="J90">_xlfn.IFS($F90="first",_xlfn.CONCAT($B90, "_", $D90, "_", $E90, ".wav"),$F90="second",_xlfn.CONCAT($B90, "_", $E90, "_", $D90, ".wav"))</f>
        <v>S35_Sam_Casey.wav</v>
      </c>
      <c r="K90" t="str">
        <f t="shared" si="3"/>
        <v>S35_end.wav</v>
      </c>
    </row>
    <row r="91" spans="1:11" ht="13.9" customHeight="1" x14ac:dyDescent="0.2">
      <c r="A91" s="143" t="str">
        <f t="shared" si="4"/>
        <v>S35BEsecond</v>
      </c>
      <c r="B91" s="144" t="s">
        <v>241</v>
      </c>
      <c r="C91" s="143" t="s">
        <v>740</v>
      </c>
      <c r="D91" s="143" t="s">
        <v>693</v>
      </c>
      <c r="E91" s="143" t="s">
        <v>835</v>
      </c>
      <c r="F91" s="143" t="s">
        <v>30</v>
      </c>
      <c r="G91" s="19" t="s">
        <v>858</v>
      </c>
      <c r="H91" s="16" t="s">
        <v>396</v>
      </c>
      <c r="I91" s="145" t="s">
        <v>397</v>
      </c>
      <c r="J91" t="str" cm="1">
        <f t="array" ref="J91">_xlfn.IFS($F91="first",_xlfn.CONCAT($B91, "_", $D91, "_", $E91, ".wav"),$F91="second",_xlfn.CONCAT($B91, "_", $E91, "_", $D91, ".wav"))</f>
        <v>S35_Casey_Sam.wav</v>
      </c>
      <c r="K91" t="str">
        <f t="shared" si="3"/>
        <v>S35_end.wav</v>
      </c>
    </row>
    <row r="92" spans="1:11" ht="13.9" customHeight="1" x14ac:dyDescent="0.2">
      <c r="A92" s="143" t="str">
        <f t="shared" si="4"/>
        <v>S36CEfirst</v>
      </c>
      <c r="B92" s="144" t="s">
        <v>242</v>
      </c>
      <c r="C92" s="143" t="s">
        <v>742</v>
      </c>
      <c r="D92" s="143" t="s">
        <v>809</v>
      </c>
      <c r="E92" s="143" t="s">
        <v>835</v>
      </c>
      <c r="F92" s="143" t="s">
        <v>28</v>
      </c>
      <c r="G92" s="19" t="s">
        <v>859</v>
      </c>
      <c r="H92" s="16" t="s">
        <v>400</v>
      </c>
      <c r="I92" s="145" t="s">
        <v>2223</v>
      </c>
      <c r="J92" t="str" cm="1">
        <f t="array" ref="J92">_xlfn.IFS($F92="first",_xlfn.CONCAT($B92, "_", $D92, "_", $E92, ".wav"),$F92="second",_xlfn.CONCAT($B92, "_", $E92, "_", $D92, ".wav"))</f>
        <v>S36_Jordan_Casey.wav</v>
      </c>
      <c r="K92" t="str">
        <f t="shared" si="3"/>
        <v>S36_end.wav</v>
      </c>
    </row>
    <row r="93" spans="1:11" ht="13.9" customHeight="1" x14ac:dyDescent="0.2">
      <c r="A93" s="143" t="str">
        <f t="shared" si="4"/>
        <v>S36CEsecond</v>
      </c>
      <c r="B93" s="144" t="s">
        <v>242</v>
      </c>
      <c r="C93" s="143" t="s">
        <v>742</v>
      </c>
      <c r="D93" s="143" t="s">
        <v>809</v>
      </c>
      <c r="E93" s="143" t="s">
        <v>835</v>
      </c>
      <c r="F93" s="143" t="s">
        <v>30</v>
      </c>
      <c r="G93" s="19" t="s">
        <v>860</v>
      </c>
      <c r="H93" s="16" t="s">
        <v>400</v>
      </c>
      <c r="I93" s="145" t="s">
        <v>2223</v>
      </c>
      <c r="J93" t="str" cm="1">
        <f t="array" ref="J93">_xlfn.IFS($F93="first",_xlfn.CONCAT($B93, "_", $D93, "_", $E93, ".wav"),$F93="second",_xlfn.CONCAT($B93, "_", $E93, "_", $D93, ".wav"))</f>
        <v>S36_Casey_Jordan.wav</v>
      </c>
      <c r="K93" t="str">
        <f t="shared" si="3"/>
        <v>S36_end.wav</v>
      </c>
    </row>
    <row r="94" spans="1:11" ht="13.9" customHeight="1" x14ac:dyDescent="0.2">
      <c r="A94" s="143" t="str">
        <f t="shared" si="4"/>
        <v>S37CEfirst</v>
      </c>
      <c r="B94" s="144" t="s">
        <v>243</v>
      </c>
      <c r="C94" s="143" t="s">
        <v>742</v>
      </c>
      <c r="D94" s="143" t="s">
        <v>809</v>
      </c>
      <c r="E94" s="143" t="s">
        <v>835</v>
      </c>
      <c r="F94" s="143" t="s">
        <v>28</v>
      </c>
      <c r="G94" s="19" t="s">
        <v>861</v>
      </c>
      <c r="H94" s="16" t="s">
        <v>404</v>
      </c>
      <c r="I94" s="16" t="s">
        <v>405</v>
      </c>
      <c r="J94" t="str" cm="1">
        <f t="array" ref="J94">_xlfn.IFS($F94="first",_xlfn.CONCAT($B94, "_", $D94, "_", $E94, ".wav"),$F94="second",_xlfn.CONCAT($B94, "_", $E94, "_", $D94, ".wav"))</f>
        <v>S37_Jordan_Casey.wav</v>
      </c>
      <c r="K94" t="str">
        <f t="shared" si="3"/>
        <v>S37_end.wav</v>
      </c>
    </row>
    <row r="95" spans="1:11" ht="13.9" customHeight="1" x14ac:dyDescent="0.2">
      <c r="A95" s="143" t="str">
        <f t="shared" si="4"/>
        <v>S37CEsecond</v>
      </c>
      <c r="B95" s="144" t="s">
        <v>243</v>
      </c>
      <c r="C95" s="143" t="s">
        <v>742</v>
      </c>
      <c r="D95" s="143" t="s">
        <v>809</v>
      </c>
      <c r="E95" s="143" t="s">
        <v>835</v>
      </c>
      <c r="F95" s="143" t="s">
        <v>30</v>
      </c>
      <c r="G95" s="19" t="s">
        <v>862</v>
      </c>
      <c r="H95" s="16" t="s">
        <v>404</v>
      </c>
      <c r="I95" s="16" t="s">
        <v>405</v>
      </c>
      <c r="J95" t="str" cm="1">
        <f t="array" ref="J95">_xlfn.IFS($F95="first",_xlfn.CONCAT($B95, "_", $D95, "_", $E95, ".wav"),$F95="second",_xlfn.CONCAT($B95, "_", $E95, "_", $D95, ".wav"))</f>
        <v>S37_Casey_Jordan.wav</v>
      </c>
      <c r="K95" t="str">
        <f t="shared" si="3"/>
        <v>S37_end.wav</v>
      </c>
    </row>
    <row r="96" spans="1:11" ht="13.9" customHeight="1" x14ac:dyDescent="0.2">
      <c r="A96" s="143" t="str">
        <f t="shared" si="4"/>
        <v>S38CEfirst</v>
      </c>
      <c r="B96" s="144" t="s">
        <v>244</v>
      </c>
      <c r="C96" s="143" t="s">
        <v>742</v>
      </c>
      <c r="D96" s="143" t="s">
        <v>809</v>
      </c>
      <c r="E96" s="143" t="s">
        <v>835</v>
      </c>
      <c r="F96" s="143" t="s">
        <v>28</v>
      </c>
      <c r="G96" s="19" t="s">
        <v>863</v>
      </c>
      <c r="H96" s="16" t="s">
        <v>408</v>
      </c>
      <c r="I96" s="16" t="s">
        <v>409</v>
      </c>
      <c r="J96" t="str" cm="1">
        <f t="array" ref="J96">_xlfn.IFS($F96="first",_xlfn.CONCAT($B96, "_", $D96, "_", $E96, ".wav"),$F96="second",_xlfn.CONCAT($B96, "_", $E96, "_", $D96, ".wav"))</f>
        <v>S38_Jordan_Casey.wav</v>
      </c>
      <c r="K96" t="str">
        <f t="shared" si="3"/>
        <v>S38_end.wav</v>
      </c>
    </row>
    <row r="97" spans="1:11" ht="13.9" customHeight="1" x14ac:dyDescent="0.2">
      <c r="A97" s="143" t="str">
        <f t="shared" si="4"/>
        <v>S38CEsecond</v>
      </c>
      <c r="B97" s="144" t="s">
        <v>244</v>
      </c>
      <c r="C97" s="143" t="s">
        <v>742</v>
      </c>
      <c r="D97" s="143" t="s">
        <v>809</v>
      </c>
      <c r="E97" s="143" t="s">
        <v>835</v>
      </c>
      <c r="F97" s="143" t="s">
        <v>30</v>
      </c>
      <c r="G97" s="19" t="s">
        <v>864</v>
      </c>
      <c r="H97" s="16" t="s">
        <v>408</v>
      </c>
      <c r="I97" s="16" t="s">
        <v>409</v>
      </c>
      <c r="J97" t="str" cm="1">
        <f t="array" ref="J97">_xlfn.IFS($F97="first",_xlfn.CONCAT($B97, "_", $D97, "_", $E97, ".wav"),$F97="second",_xlfn.CONCAT($B97, "_", $E97, "_", $D97, ".wav"))</f>
        <v>S38_Casey_Jordan.wav</v>
      </c>
      <c r="K97" t="str">
        <f t="shared" si="3"/>
        <v>S38_end.wav</v>
      </c>
    </row>
    <row r="98" spans="1:11" ht="13.9" customHeight="1" x14ac:dyDescent="0.2">
      <c r="A98" s="143" t="str">
        <f t="shared" si="4"/>
        <v>S39CEfirst</v>
      </c>
      <c r="B98" s="144" t="s">
        <v>245</v>
      </c>
      <c r="C98" s="143" t="s">
        <v>742</v>
      </c>
      <c r="D98" s="143" t="s">
        <v>809</v>
      </c>
      <c r="E98" s="143" t="s">
        <v>835</v>
      </c>
      <c r="F98" s="143" t="s">
        <v>28</v>
      </c>
      <c r="G98" s="19" t="s">
        <v>865</v>
      </c>
      <c r="H98" s="16" t="s">
        <v>412</v>
      </c>
      <c r="I98" s="16" t="s">
        <v>413</v>
      </c>
      <c r="J98" t="str" cm="1">
        <f t="array" ref="J98">_xlfn.IFS($F98="first",_xlfn.CONCAT($B98, "_", $D98, "_", $E98, ".wav"),$F98="second",_xlfn.CONCAT($B98, "_", $E98, "_", $D98, ".wav"))</f>
        <v>S39_Jordan_Casey.wav</v>
      </c>
      <c r="K98" t="str">
        <f t="shared" si="3"/>
        <v>S39_end.wav</v>
      </c>
    </row>
    <row r="99" spans="1:11" ht="13.9" customHeight="1" x14ac:dyDescent="0.2">
      <c r="A99" s="143" t="str">
        <f t="shared" si="4"/>
        <v>S39CEsecond</v>
      </c>
      <c r="B99" s="144" t="s">
        <v>245</v>
      </c>
      <c r="C99" s="143" t="s">
        <v>742</v>
      </c>
      <c r="D99" s="143" t="s">
        <v>809</v>
      </c>
      <c r="E99" s="143" t="s">
        <v>835</v>
      </c>
      <c r="F99" s="143" t="s">
        <v>30</v>
      </c>
      <c r="G99" s="19" t="s">
        <v>866</v>
      </c>
      <c r="H99" s="16" t="s">
        <v>412</v>
      </c>
      <c r="I99" s="16" t="s">
        <v>413</v>
      </c>
      <c r="J99" t="str" cm="1">
        <f t="array" ref="J99">_xlfn.IFS($F99="first",_xlfn.CONCAT($B99, "_", $D99, "_", $E99, ".wav"),$F99="second",_xlfn.CONCAT($B99, "_", $E99, "_", $D99, ".wav"))</f>
        <v>S39_Casey_Jordan.wav</v>
      </c>
      <c r="K99" t="str">
        <f t="shared" si="3"/>
        <v>S39_end.wav</v>
      </c>
    </row>
    <row r="100" spans="1:11" ht="13.9" customHeight="1" x14ac:dyDescent="0.2">
      <c r="A100" s="143" t="str">
        <f t="shared" si="4"/>
        <v>S40CEfirst</v>
      </c>
      <c r="B100" s="144" t="s">
        <v>246</v>
      </c>
      <c r="C100" s="143" t="s">
        <v>742</v>
      </c>
      <c r="D100" s="143" t="s">
        <v>809</v>
      </c>
      <c r="E100" s="143" t="s">
        <v>835</v>
      </c>
      <c r="F100" s="143" t="s">
        <v>28</v>
      </c>
      <c r="G100" s="19" t="s">
        <v>867</v>
      </c>
      <c r="H100" s="16" t="s">
        <v>416</v>
      </c>
      <c r="I100" s="16" t="s">
        <v>417</v>
      </c>
      <c r="J100" t="str" cm="1">
        <f t="array" ref="J100">_xlfn.IFS($F100="first",_xlfn.CONCAT($B100, "_", $D100, "_", $E100, ".wav"),$F100="second",_xlfn.CONCAT($B100, "_", $E100, "_", $D100, ".wav"))</f>
        <v>S40_Jordan_Casey.wav</v>
      </c>
      <c r="K100" t="str">
        <f t="shared" si="3"/>
        <v>S40_end.wav</v>
      </c>
    </row>
    <row r="101" spans="1:11" ht="13.9" customHeight="1" x14ac:dyDescent="0.2">
      <c r="A101" s="143" t="str">
        <f t="shared" si="4"/>
        <v>S40CEsecond</v>
      </c>
      <c r="B101" s="144" t="s">
        <v>246</v>
      </c>
      <c r="C101" s="143" t="s">
        <v>742</v>
      </c>
      <c r="D101" s="143" t="s">
        <v>809</v>
      </c>
      <c r="E101" s="143" t="s">
        <v>835</v>
      </c>
      <c r="F101" s="143" t="s">
        <v>30</v>
      </c>
      <c r="G101" s="19" t="s">
        <v>868</v>
      </c>
      <c r="H101" s="16" t="s">
        <v>416</v>
      </c>
      <c r="I101" s="16" t="s">
        <v>417</v>
      </c>
      <c r="J101" t="str" cm="1">
        <f t="array" ref="J101">_xlfn.IFS($F101="first",_xlfn.CONCAT($B101, "_", $D101, "_", $E101, ".wav"),$F101="second",_xlfn.CONCAT($B101, "_", $E101, "_", $D101, ".wav"))</f>
        <v>S40_Casey_Jordan.wav</v>
      </c>
      <c r="K101" t="str">
        <f t="shared" si="3"/>
        <v>S40_end.wav</v>
      </c>
    </row>
    <row r="102" spans="1:11" ht="13.9" customHeight="1" x14ac:dyDescent="0.2">
      <c r="A102" s="143" t="str">
        <f t="shared" si="4"/>
        <v>S41CFfirst</v>
      </c>
      <c r="B102" s="144" t="s">
        <v>247</v>
      </c>
      <c r="C102" s="143" t="s">
        <v>743</v>
      </c>
      <c r="D102" s="143" t="s">
        <v>809</v>
      </c>
      <c r="E102" s="143" t="s">
        <v>836</v>
      </c>
      <c r="F102" s="143" t="s">
        <v>28</v>
      </c>
      <c r="G102" s="21" t="s">
        <v>889</v>
      </c>
      <c r="H102" s="16" t="s">
        <v>420</v>
      </c>
      <c r="I102" s="16" t="s">
        <v>421</v>
      </c>
      <c r="J102" t="str" cm="1">
        <f t="array" ref="J102">_xlfn.IFS($F102="first",_xlfn.CONCAT($B102, "_", $D102, "_", $E102, ".wav"),$F102="second",_xlfn.CONCAT($B102, "_", $E102, "_", $D102, ".wav"))</f>
        <v>S41_Jordan_Jaime.wav</v>
      </c>
      <c r="K102" t="str">
        <f t="shared" si="3"/>
        <v>S41_end.wav</v>
      </c>
    </row>
    <row r="103" spans="1:11" ht="13.9" customHeight="1" x14ac:dyDescent="0.2">
      <c r="A103" s="143" t="str">
        <f t="shared" si="4"/>
        <v>S41CFsecond</v>
      </c>
      <c r="B103" s="144" t="s">
        <v>247</v>
      </c>
      <c r="C103" s="143" t="s">
        <v>743</v>
      </c>
      <c r="D103" s="143" t="s">
        <v>809</v>
      </c>
      <c r="E103" s="143" t="s">
        <v>836</v>
      </c>
      <c r="F103" s="143" t="s">
        <v>30</v>
      </c>
      <c r="G103" s="19" t="s">
        <v>890</v>
      </c>
      <c r="H103" s="16" t="s">
        <v>420</v>
      </c>
      <c r="I103" s="16" t="s">
        <v>421</v>
      </c>
      <c r="J103" t="str" cm="1">
        <f t="array" ref="J103">_xlfn.IFS($F103="first",_xlfn.CONCAT($B103, "_", $D103, "_", $E103, ".wav"),$F103="second",_xlfn.CONCAT($B103, "_", $E103, "_", $D103, ".wav"))</f>
        <v>S41_Jaime_Jordan.wav</v>
      </c>
      <c r="K103" t="str">
        <f t="shared" si="3"/>
        <v>S41_end.wav</v>
      </c>
    </row>
    <row r="104" spans="1:11" ht="13.9" customHeight="1" x14ac:dyDescent="0.2">
      <c r="A104" s="143" t="str">
        <f t="shared" si="4"/>
        <v>S42CFfirst</v>
      </c>
      <c r="B104" s="144" t="s">
        <v>248</v>
      </c>
      <c r="C104" s="143" t="s">
        <v>743</v>
      </c>
      <c r="D104" s="143" t="s">
        <v>809</v>
      </c>
      <c r="E104" s="143" t="s">
        <v>836</v>
      </c>
      <c r="F104" s="143" t="s">
        <v>28</v>
      </c>
      <c r="G104" s="19" t="s">
        <v>891</v>
      </c>
      <c r="H104" s="16" t="s">
        <v>424</v>
      </c>
      <c r="I104" s="16" t="s">
        <v>425</v>
      </c>
      <c r="J104" t="str" cm="1">
        <f t="array" ref="J104">_xlfn.IFS($F104="first",_xlfn.CONCAT($B104, "_", $D104, "_", $E104, ".wav"),$F104="second",_xlfn.CONCAT($B104, "_", $E104, "_", $D104, ".wav"))</f>
        <v>S42_Jordan_Jaime.wav</v>
      </c>
      <c r="K104" t="str">
        <f t="shared" si="3"/>
        <v>S42_end.wav</v>
      </c>
    </row>
    <row r="105" spans="1:11" ht="13.9" customHeight="1" x14ac:dyDescent="0.2">
      <c r="A105" s="143" t="str">
        <f t="shared" si="4"/>
        <v>S42CFsecond</v>
      </c>
      <c r="B105" s="144" t="s">
        <v>248</v>
      </c>
      <c r="C105" s="143" t="s">
        <v>743</v>
      </c>
      <c r="D105" s="143" t="s">
        <v>809</v>
      </c>
      <c r="E105" s="143" t="s">
        <v>836</v>
      </c>
      <c r="F105" s="143" t="s">
        <v>30</v>
      </c>
      <c r="G105" s="19" t="s">
        <v>892</v>
      </c>
      <c r="H105" s="16" t="s">
        <v>424</v>
      </c>
      <c r="I105" s="16" t="s">
        <v>425</v>
      </c>
      <c r="J105" t="str" cm="1">
        <f t="array" ref="J105">_xlfn.IFS($F105="first",_xlfn.CONCAT($B105, "_", $D105, "_", $E105, ".wav"),$F105="second",_xlfn.CONCAT($B105, "_", $E105, "_", $D105, ".wav"))</f>
        <v>S42_Jaime_Jordan.wav</v>
      </c>
      <c r="K105" t="str">
        <f t="shared" si="3"/>
        <v>S42_end.wav</v>
      </c>
    </row>
    <row r="106" spans="1:11" ht="13.9" customHeight="1" x14ac:dyDescent="0.2">
      <c r="A106" s="143" t="str">
        <f t="shared" si="4"/>
        <v>S43CFfirst</v>
      </c>
      <c r="B106" s="144" t="s">
        <v>249</v>
      </c>
      <c r="C106" s="143" t="s">
        <v>743</v>
      </c>
      <c r="D106" s="143" t="s">
        <v>809</v>
      </c>
      <c r="E106" s="143" t="s">
        <v>836</v>
      </c>
      <c r="F106" s="143" t="s">
        <v>28</v>
      </c>
      <c r="G106" s="19" t="s">
        <v>893</v>
      </c>
      <c r="H106" s="16" t="s">
        <v>428</v>
      </c>
      <c r="I106" s="16" t="s">
        <v>429</v>
      </c>
      <c r="J106" t="str" cm="1">
        <f t="array" ref="J106">_xlfn.IFS($F106="first",_xlfn.CONCAT($B106, "_", $D106, "_", $E106, ".wav"),$F106="second",_xlfn.CONCAT($B106, "_", $E106, "_", $D106, ".wav"))</f>
        <v>S43_Jordan_Jaime.wav</v>
      </c>
      <c r="K106" t="str">
        <f t="shared" si="3"/>
        <v>S43_end.wav</v>
      </c>
    </row>
    <row r="107" spans="1:11" ht="13.9" customHeight="1" x14ac:dyDescent="0.2">
      <c r="A107" s="143" t="str">
        <f t="shared" si="4"/>
        <v>S43CFsecond</v>
      </c>
      <c r="B107" s="144" t="s">
        <v>249</v>
      </c>
      <c r="C107" s="143" t="s">
        <v>743</v>
      </c>
      <c r="D107" s="143" t="s">
        <v>809</v>
      </c>
      <c r="E107" s="143" t="s">
        <v>836</v>
      </c>
      <c r="F107" s="143" t="s">
        <v>30</v>
      </c>
      <c r="G107" s="19" t="s">
        <v>894</v>
      </c>
      <c r="H107" s="16" t="s">
        <v>428</v>
      </c>
      <c r="I107" s="16" t="s">
        <v>429</v>
      </c>
      <c r="J107" t="str" cm="1">
        <f t="array" ref="J107">_xlfn.IFS($F107="first",_xlfn.CONCAT($B107, "_", $D107, "_", $E107, ".wav"),$F107="second",_xlfn.CONCAT($B107, "_", $E107, "_", $D107, ".wav"))</f>
        <v>S43_Jaime_Jordan.wav</v>
      </c>
      <c r="K107" t="str">
        <f t="shared" si="3"/>
        <v>S43_end.wav</v>
      </c>
    </row>
    <row r="108" spans="1:11" ht="13.9" customHeight="1" x14ac:dyDescent="0.2">
      <c r="A108" s="143" t="str">
        <f t="shared" si="4"/>
        <v>S44CFfirst</v>
      </c>
      <c r="B108" s="144" t="s">
        <v>250</v>
      </c>
      <c r="C108" s="143" t="s">
        <v>743</v>
      </c>
      <c r="D108" s="143" t="s">
        <v>809</v>
      </c>
      <c r="E108" s="143" t="s">
        <v>836</v>
      </c>
      <c r="F108" s="143" t="s">
        <v>28</v>
      </c>
      <c r="G108" s="19" t="s">
        <v>895</v>
      </c>
      <c r="H108" s="16" t="s">
        <v>432</v>
      </c>
      <c r="I108" s="16" t="s">
        <v>433</v>
      </c>
      <c r="J108" t="str" cm="1">
        <f t="array" ref="J108">_xlfn.IFS($F108="first",_xlfn.CONCAT($B108, "_", $D108, "_", $E108, ".wav"),$F108="second",_xlfn.CONCAT($B108, "_", $E108, "_", $D108, ".wav"))</f>
        <v>S44_Jordan_Jaime.wav</v>
      </c>
      <c r="K108" t="str">
        <f t="shared" si="3"/>
        <v>S44_end.wav</v>
      </c>
    </row>
    <row r="109" spans="1:11" ht="13.9" customHeight="1" x14ac:dyDescent="0.2">
      <c r="A109" s="143" t="str">
        <f t="shared" si="4"/>
        <v>S44CFsecond</v>
      </c>
      <c r="B109" s="144" t="s">
        <v>250</v>
      </c>
      <c r="C109" s="143" t="s">
        <v>743</v>
      </c>
      <c r="D109" s="143" t="s">
        <v>809</v>
      </c>
      <c r="E109" s="143" t="s">
        <v>836</v>
      </c>
      <c r="F109" s="143" t="s">
        <v>30</v>
      </c>
      <c r="G109" s="19" t="s">
        <v>896</v>
      </c>
      <c r="H109" s="16" t="s">
        <v>432</v>
      </c>
      <c r="I109" s="16" t="s">
        <v>433</v>
      </c>
      <c r="J109" t="str" cm="1">
        <f t="array" ref="J109">_xlfn.IFS($F109="first",_xlfn.CONCAT($B109, "_", $D109, "_", $E109, ".wav"),$F109="second",_xlfn.CONCAT($B109, "_", $E109, "_", $D109, ".wav"))</f>
        <v>S44_Jaime_Jordan.wav</v>
      </c>
      <c r="K109" t="str">
        <f t="shared" si="3"/>
        <v>S44_end.wav</v>
      </c>
    </row>
    <row r="110" spans="1:11" ht="13.9" customHeight="1" x14ac:dyDescent="0.2">
      <c r="A110" s="143" t="str">
        <f t="shared" si="4"/>
        <v>S45CFfirst</v>
      </c>
      <c r="B110" s="144" t="s">
        <v>434</v>
      </c>
      <c r="C110" s="143" t="s">
        <v>743</v>
      </c>
      <c r="D110" s="143" t="s">
        <v>809</v>
      </c>
      <c r="E110" s="143" t="s">
        <v>836</v>
      </c>
      <c r="F110" s="143" t="s">
        <v>28</v>
      </c>
      <c r="G110" s="19" t="s">
        <v>897</v>
      </c>
      <c r="H110" s="16" t="s">
        <v>437</v>
      </c>
      <c r="I110" s="16" t="s">
        <v>438</v>
      </c>
      <c r="J110" t="str" cm="1">
        <f t="array" ref="J110">_xlfn.IFS($F110="first",_xlfn.CONCAT($B110, "_", $D110, "_", $E110, ".wav"),$F110="second",_xlfn.CONCAT($B110, "_", $E110, "_", $D110, ".wav"))</f>
        <v>S45_Jordan_Jaime.wav</v>
      </c>
      <c r="K110" t="str">
        <f t="shared" si="3"/>
        <v>S45_end.wav</v>
      </c>
    </row>
    <row r="111" spans="1:11" ht="13.9" customHeight="1" x14ac:dyDescent="0.2">
      <c r="A111" s="143" t="str">
        <f t="shared" si="4"/>
        <v>S45CFsecond</v>
      </c>
      <c r="B111" s="144" t="s">
        <v>434</v>
      </c>
      <c r="C111" s="143" t="s">
        <v>743</v>
      </c>
      <c r="D111" s="143" t="s">
        <v>809</v>
      </c>
      <c r="E111" s="143" t="s">
        <v>836</v>
      </c>
      <c r="F111" s="143" t="s">
        <v>30</v>
      </c>
      <c r="G111" s="19" t="s">
        <v>898</v>
      </c>
      <c r="H111" s="16" t="s">
        <v>437</v>
      </c>
      <c r="I111" s="16" t="s">
        <v>438</v>
      </c>
      <c r="J111" t="str" cm="1">
        <f t="array" ref="J111">_xlfn.IFS($F111="first",_xlfn.CONCAT($B111, "_", $D111, "_", $E111, ".wav"),$F111="second",_xlfn.CONCAT($B111, "_", $E111, "_", $D111, ".wav"))</f>
        <v>S45_Jaime_Jordan.wav</v>
      </c>
      <c r="K111" t="str">
        <f t="shared" si="3"/>
        <v>S45_end.wav</v>
      </c>
    </row>
    <row r="112" spans="1:11" ht="13.9" customHeight="1" x14ac:dyDescent="0.2">
      <c r="A112" s="143" t="str">
        <f t="shared" ref="A112:A151" si="5">_xlfn.CONCAT($B112,$C112,$F112)</f>
        <v>S46BFfirst</v>
      </c>
      <c r="B112" s="144" t="s">
        <v>439</v>
      </c>
      <c r="C112" s="143" t="s">
        <v>741</v>
      </c>
      <c r="D112" s="143" t="s">
        <v>693</v>
      </c>
      <c r="E112" s="143" t="s">
        <v>836</v>
      </c>
      <c r="F112" s="143" t="s">
        <v>28</v>
      </c>
      <c r="G112" s="19" t="s">
        <v>899</v>
      </c>
      <c r="H112" s="16" t="s">
        <v>442</v>
      </c>
      <c r="I112" s="16" t="s">
        <v>443</v>
      </c>
      <c r="J112" t="str" cm="1">
        <f t="array" ref="J112">_xlfn.IFS($F112="first",_xlfn.CONCAT($B112, "_", $D112, "_", $E112, ".wav"),$F112="second",_xlfn.CONCAT($B112, "_", $E112, "_", $D112, ".wav"))</f>
        <v>S46_Sam_Jaime.wav</v>
      </c>
      <c r="K112" t="str">
        <f t="shared" si="3"/>
        <v>S46_end.wav</v>
      </c>
    </row>
    <row r="113" spans="1:11" ht="13.9" customHeight="1" x14ac:dyDescent="0.2">
      <c r="A113" s="143" t="str">
        <f t="shared" si="5"/>
        <v>S46BFsecond</v>
      </c>
      <c r="B113" s="144" t="s">
        <v>439</v>
      </c>
      <c r="C113" s="143" t="s">
        <v>741</v>
      </c>
      <c r="D113" s="143" t="s">
        <v>693</v>
      </c>
      <c r="E113" s="143" t="s">
        <v>836</v>
      </c>
      <c r="F113" s="143" t="s">
        <v>30</v>
      </c>
      <c r="G113" s="19" t="s">
        <v>900</v>
      </c>
      <c r="H113" s="16" t="s">
        <v>442</v>
      </c>
      <c r="I113" s="16" t="s">
        <v>443</v>
      </c>
      <c r="J113" t="str" cm="1">
        <f t="array" ref="J113">_xlfn.IFS($F113="first",_xlfn.CONCAT($B113, "_", $D113, "_", $E113, ".wav"),$F113="second",_xlfn.CONCAT($B113, "_", $E113, "_", $D113, ".wav"))</f>
        <v>S46_Jaime_Sam.wav</v>
      </c>
      <c r="K113" t="str">
        <f t="shared" si="3"/>
        <v>S46_end.wav</v>
      </c>
    </row>
    <row r="114" spans="1:11" ht="13.9" customHeight="1" x14ac:dyDescent="0.2">
      <c r="A114" s="143" t="str">
        <f t="shared" si="5"/>
        <v>S47BFfirst</v>
      </c>
      <c r="B114" s="144" t="s">
        <v>444</v>
      </c>
      <c r="C114" s="143" t="s">
        <v>741</v>
      </c>
      <c r="D114" s="143" t="s">
        <v>693</v>
      </c>
      <c r="E114" s="143" t="s">
        <v>836</v>
      </c>
      <c r="F114" s="143" t="s">
        <v>28</v>
      </c>
      <c r="G114" s="19" t="s">
        <v>901</v>
      </c>
      <c r="H114" s="16" t="s">
        <v>447</v>
      </c>
      <c r="I114" s="16" t="s">
        <v>448</v>
      </c>
      <c r="J114" t="str" cm="1">
        <f t="array" ref="J114">_xlfn.IFS($F114="first",_xlfn.CONCAT($B114, "_", $D114, "_", $E114, ".wav"),$F114="second",_xlfn.CONCAT($B114, "_", $E114, "_", $D114, ".wav"))</f>
        <v>S47_Sam_Jaime.wav</v>
      </c>
      <c r="K114" t="str">
        <f t="shared" si="3"/>
        <v>S47_end.wav</v>
      </c>
    </row>
    <row r="115" spans="1:11" ht="13.9" customHeight="1" x14ac:dyDescent="0.2">
      <c r="A115" s="143" t="str">
        <f t="shared" si="5"/>
        <v>S47BFsecond</v>
      </c>
      <c r="B115" s="144" t="s">
        <v>444</v>
      </c>
      <c r="C115" s="143" t="s">
        <v>741</v>
      </c>
      <c r="D115" s="143" t="s">
        <v>693</v>
      </c>
      <c r="E115" s="143" t="s">
        <v>836</v>
      </c>
      <c r="F115" s="143" t="s">
        <v>30</v>
      </c>
      <c r="G115" s="19" t="s">
        <v>902</v>
      </c>
      <c r="H115" s="16" t="s">
        <v>447</v>
      </c>
      <c r="I115" s="16" t="s">
        <v>448</v>
      </c>
      <c r="J115" t="str" cm="1">
        <f t="array" ref="J115">_xlfn.IFS($F115="first",_xlfn.CONCAT($B115, "_", $D115, "_", $E115, ".wav"),$F115="second",_xlfn.CONCAT($B115, "_", $E115, "_", $D115, ".wav"))</f>
        <v>S47_Jaime_Sam.wav</v>
      </c>
      <c r="K115" t="str">
        <f t="shared" si="3"/>
        <v>S47_end.wav</v>
      </c>
    </row>
    <row r="116" spans="1:11" ht="13.9" customHeight="1" x14ac:dyDescent="0.2">
      <c r="A116" s="143" t="str">
        <f t="shared" si="5"/>
        <v>S48BFfirst</v>
      </c>
      <c r="B116" s="144" t="s">
        <v>449</v>
      </c>
      <c r="C116" s="143" t="s">
        <v>741</v>
      </c>
      <c r="D116" s="143" t="s">
        <v>693</v>
      </c>
      <c r="E116" s="143" t="s">
        <v>836</v>
      </c>
      <c r="F116" s="143" t="s">
        <v>28</v>
      </c>
      <c r="G116" s="19" t="s">
        <v>903</v>
      </c>
      <c r="H116" s="16" t="s">
        <v>452</v>
      </c>
      <c r="I116" s="16" t="s">
        <v>453</v>
      </c>
      <c r="J116" t="str" cm="1">
        <f t="array" ref="J116">_xlfn.IFS($F116="first",_xlfn.CONCAT($B116, "_", $D116, "_", $E116, ".wav"),$F116="second",_xlfn.CONCAT($B116, "_", $E116, "_", $D116, ".wav"))</f>
        <v>S48_Sam_Jaime.wav</v>
      </c>
      <c r="K116" t="str">
        <f t="shared" si="3"/>
        <v>S48_end.wav</v>
      </c>
    </row>
    <row r="117" spans="1:11" ht="13.9" customHeight="1" x14ac:dyDescent="0.2">
      <c r="A117" s="143" t="str">
        <f t="shared" si="5"/>
        <v>S48BFsecond</v>
      </c>
      <c r="B117" s="144" t="s">
        <v>449</v>
      </c>
      <c r="C117" s="143" t="s">
        <v>741</v>
      </c>
      <c r="D117" s="143" t="s">
        <v>693</v>
      </c>
      <c r="E117" s="143" t="s">
        <v>836</v>
      </c>
      <c r="F117" s="143" t="s">
        <v>30</v>
      </c>
      <c r="G117" s="19" t="s">
        <v>904</v>
      </c>
      <c r="H117" s="16" t="s">
        <v>452</v>
      </c>
      <c r="I117" s="16" t="s">
        <v>453</v>
      </c>
      <c r="J117" t="str" cm="1">
        <f t="array" ref="J117">_xlfn.IFS($F117="first",_xlfn.CONCAT($B117, "_", $D117, "_", $E117, ".wav"),$F117="second",_xlfn.CONCAT($B117, "_", $E117, "_", $D117, ".wav"))</f>
        <v>S48_Jaime_Sam.wav</v>
      </c>
      <c r="K117" t="str">
        <f t="shared" si="3"/>
        <v>S48_end.wav</v>
      </c>
    </row>
    <row r="118" spans="1:11" x14ac:dyDescent="0.2">
      <c r="A118" s="143" t="str">
        <f t="shared" si="5"/>
        <v>S49BFfirst</v>
      </c>
      <c r="B118" s="144" t="s">
        <v>727</v>
      </c>
      <c r="C118" s="143" t="s">
        <v>741</v>
      </c>
      <c r="D118" s="143" t="s">
        <v>693</v>
      </c>
      <c r="E118" s="143" t="s">
        <v>836</v>
      </c>
      <c r="F118" s="143" t="s">
        <v>28</v>
      </c>
      <c r="G118" s="21" t="s">
        <v>905</v>
      </c>
      <c r="H118" s="17" t="s">
        <v>644</v>
      </c>
      <c r="I118" s="17" t="s">
        <v>645</v>
      </c>
      <c r="J118" t="str" cm="1">
        <f t="array" ref="J118">_xlfn.IFS($F118="first",_xlfn.CONCAT($B118, "_", $D118, "_", $E118, ".wav"),$F118="second",_xlfn.CONCAT($B118, "_", $E118, "_", $D118, ".wav"))</f>
        <v>S49_Sam_Jaime.wav</v>
      </c>
      <c r="K118" t="str">
        <f t="shared" si="3"/>
        <v>S49_end.wav</v>
      </c>
    </row>
    <row r="119" spans="1:11" x14ac:dyDescent="0.2">
      <c r="A119" s="143" t="str">
        <f t="shared" si="5"/>
        <v>S49BFsecond</v>
      </c>
      <c r="B119" s="144" t="s">
        <v>727</v>
      </c>
      <c r="C119" s="143" t="s">
        <v>741</v>
      </c>
      <c r="D119" s="143" t="s">
        <v>693</v>
      </c>
      <c r="E119" s="143" t="s">
        <v>836</v>
      </c>
      <c r="F119" s="143" t="s">
        <v>30</v>
      </c>
      <c r="G119" s="21" t="s">
        <v>906</v>
      </c>
      <c r="H119" s="17" t="s">
        <v>644</v>
      </c>
      <c r="I119" s="17" t="s">
        <v>645</v>
      </c>
      <c r="J119" t="str" cm="1">
        <f t="array" ref="J119">_xlfn.IFS($F119="first",_xlfn.CONCAT($B119, "_", $D119, "_", $E119, ".wav"),$F119="second",_xlfn.CONCAT($B119, "_", $E119, "_", $D119, ".wav"))</f>
        <v>S49_Jaime_Sam.wav</v>
      </c>
      <c r="K119" t="str">
        <f t="shared" si="3"/>
        <v>S49_end.wav</v>
      </c>
    </row>
    <row r="120" spans="1:11" x14ac:dyDescent="0.2">
      <c r="A120" s="143" t="str">
        <f t="shared" si="5"/>
        <v>S50BFfirst</v>
      </c>
      <c r="B120" s="144" t="s">
        <v>736</v>
      </c>
      <c r="C120" s="143" t="s">
        <v>741</v>
      </c>
      <c r="D120" s="143" t="s">
        <v>693</v>
      </c>
      <c r="E120" s="143" t="s">
        <v>836</v>
      </c>
      <c r="F120" s="143" t="s">
        <v>28</v>
      </c>
      <c r="G120" s="21" t="s">
        <v>907</v>
      </c>
      <c r="H120" s="17" t="s">
        <v>648</v>
      </c>
      <c r="I120" s="17" t="s">
        <v>649</v>
      </c>
      <c r="J120" t="str" cm="1">
        <f t="array" ref="J120">_xlfn.IFS($F120="first",_xlfn.CONCAT($B120, "_", $D120, "_", $E120, ".wav"),$F120="second",_xlfn.CONCAT($B120, "_", $E120, "_", $D120, ".wav"))</f>
        <v>S50_Sam_Jaime.wav</v>
      </c>
      <c r="K120" t="str">
        <f t="shared" si="3"/>
        <v>S50_end.wav</v>
      </c>
    </row>
    <row r="121" spans="1:11" x14ac:dyDescent="0.2">
      <c r="A121" s="143" t="str">
        <f t="shared" si="5"/>
        <v>S50BFsecond</v>
      </c>
      <c r="B121" s="144" t="s">
        <v>736</v>
      </c>
      <c r="C121" s="143" t="s">
        <v>741</v>
      </c>
      <c r="D121" s="143" t="s">
        <v>693</v>
      </c>
      <c r="E121" s="143" t="s">
        <v>836</v>
      </c>
      <c r="F121" s="143" t="s">
        <v>30</v>
      </c>
      <c r="G121" s="21" t="s">
        <v>908</v>
      </c>
      <c r="H121" s="17" t="s">
        <v>648</v>
      </c>
      <c r="I121" s="17" t="s">
        <v>649</v>
      </c>
      <c r="J121" t="str" cm="1">
        <f t="array" ref="J121">_xlfn.IFS($F121="first",_xlfn.CONCAT($B121, "_", $D121, "_", $E121, ".wav"),$F121="second",_xlfn.CONCAT($B121, "_", $E121, "_", $D121, ".wav"))</f>
        <v>S50_Jaime_Sam.wav</v>
      </c>
      <c r="K121" t="str">
        <f t="shared" si="3"/>
        <v>S50_end.wav</v>
      </c>
    </row>
    <row r="122" spans="1:11" x14ac:dyDescent="0.2">
      <c r="A122" s="143" t="str">
        <f t="shared" si="5"/>
        <v>S51DEfirst</v>
      </c>
      <c r="B122" s="144" t="s">
        <v>728</v>
      </c>
      <c r="C122" s="143" t="s">
        <v>833</v>
      </c>
      <c r="D122" s="143" t="s">
        <v>810</v>
      </c>
      <c r="E122" s="143" t="s">
        <v>835</v>
      </c>
      <c r="F122" s="143" t="s">
        <v>28</v>
      </c>
      <c r="G122" s="21" t="s">
        <v>869</v>
      </c>
      <c r="H122" s="17" t="s">
        <v>652</v>
      </c>
      <c r="I122" s="17" t="s">
        <v>653</v>
      </c>
      <c r="J122" t="str" cm="1">
        <f t="array" ref="J122">_xlfn.IFS($F122="first",_xlfn.CONCAT($B122, "_", $D122, "_", $E122, ".wav"),$F122="second",_xlfn.CONCAT($B122, "_", $E122, "_", $D122, ".wav"))</f>
        <v>S51_Taylor_Casey.wav</v>
      </c>
      <c r="K122" t="str">
        <f t="shared" si="3"/>
        <v>S51_end.wav</v>
      </c>
    </row>
    <row r="123" spans="1:11" x14ac:dyDescent="0.2">
      <c r="A123" s="143" t="str">
        <f t="shared" si="5"/>
        <v>S51DEsecond</v>
      </c>
      <c r="B123" s="144" t="s">
        <v>728</v>
      </c>
      <c r="C123" s="143" t="s">
        <v>833</v>
      </c>
      <c r="D123" s="143" t="s">
        <v>810</v>
      </c>
      <c r="E123" s="143" t="s">
        <v>835</v>
      </c>
      <c r="F123" s="143" t="s">
        <v>30</v>
      </c>
      <c r="G123" s="21" t="s">
        <v>870</v>
      </c>
      <c r="H123" s="17" t="s">
        <v>652</v>
      </c>
      <c r="I123" s="17" t="s">
        <v>653</v>
      </c>
      <c r="J123" t="str" cm="1">
        <f t="array" ref="J123">_xlfn.IFS($F123="first",_xlfn.CONCAT($B123, "_", $D123, "_", $E123, ".wav"),$F123="second",_xlfn.CONCAT($B123, "_", $E123, "_", $D123, ".wav"))</f>
        <v>S51_Casey_Taylor.wav</v>
      </c>
      <c r="K123" t="str">
        <f t="shared" si="3"/>
        <v>S51_end.wav</v>
      </c>
    </row>
    <row r="124" spans="1:11" x14ac:dyDescent="0.2">
      <c r="A124" s="143" t="str">
        <f t="shared" si="5"/>
        <v>S51EFfirst</v>
      </c>
      <c r="B124" s="144" t="s">
        <v>728</v>
      </c>
      <c r="C124" s="143" t="s">
        <v>834</v>
      </c>
      <c r="D124" s="143" t="s">
        <v>835</v>
      </c>
      <c r="E124" s="143" t="s">
        <v>836</v>
      </c>
      <c r="F124" s="143" t="s">
        <v>28</v>
      </c>
      <c r="G124" s="21" t="s">
        <v>909</v>
      </c>
      <c r="H124" s="17" t="s">
        <v>652</v>
      </c>
      <c r="I124" s="17" t="s">
        <v>653</v>
      </c>
      <c r="J124" t="str" cm="1">
        <f t="array" ref="J124">_xlfn.IFS($F124="first",_xlfn.CONCAT($B124, "_", $D124, "_", $E124, ".wav"),$F124="second",_xlfn.CONCAT($B124, "_", $E124, "_", $D124, ".wav"))</f>
        <v>S51_Casey_Jaime.wav</v>
      </c>
      <c r="K124" t="str">
        <f t="shared" si="3"/>
        <v>S51_end.wav</v>
      </c>
    </row>
    <row r="125" spans="1:11" x14ac:dyDescent="0.2">
      <c r="A125" s="143" t="str">
        <f t="shared" si="5"/>
        <v>S51EFsecond</v>
      </c>
      <c r="B125" s="144" t="s">
        <v>728</v>
      </c>
      <c r="C125" s="143" t="s">
        <v>834</v>
      </c>
      <c r="D125" s="143" t="s">
        <v>835</v>
      </c>
      <c r="E125" s="143" t="s">
        <v>836</v>
      </c>
      <c r="F125" s="143" t="s">
        <v>30</v>
      </c>
      <c r="G125" s="21" t="s">
        <v>910</v>
      </c>
      <c r="H125" s="17" t="s">
        <v>652</v>
      </c>
      <c r="I125" s="17" t="s">
        <v>653</v>
      </c>
      <c r="J125" t="str" cm="1">
        <f t="array" ref="J125">_xlfn.IFS($F125="first",_xlfn.CONCAT($B125, "_", $D125, "_", $E125, ".wav"),$F125="second",_xlfn.CONCAT($B125, "_", $E125, "_", $D125, ".wav"))</f>
        <v>S51_Jaime_Casey.wav</v>
      </c>
      <c r="K125" t="str">
        <f t="shared" si="3"/>
        <v>S51_end.wav</v>
      </c>
    </row>
    <row r="126" spans="1:11" x14ac:dyDescent="0.2">
      <c r="A126" s="143" t="str">
        <f t="shared" si="5"/>
        <v>S52DEfirst</v>
      </c>
      <c r="B126" s="144" t="s">
        <v>729</v>
      </c>
      <c r="C126" s="143" t="s">
        <v>833</v>
      </c>
      <c r="D126" s="143" t="s">
        <v>810</v>
      </c>
      <c r="E126" s="143" t="s">
        <v>835</v>
      </c>
      <c r="F126" s="143" t="s">
        <v>28</v>
      </c>
      <c r="G126" s="21" t="s">
        <v>871</v>
      </c>
      <c r="H126" s="17" t="s">
        <v>656</v>
      </c>
      <c r="I126" s="17" t="s">
        <v>657</v>
      </c>
      <c r="J126" t="str" cm="1">
        <f t="array" ref="J126">_xlfn.IFS($F126="first",_xlfn.CONCAT($B126, "_", $D126, "_", $E126, ".wav"),$F126="second",_xlfn.CONCAT($B126, "_", $E126, "_", $D126, ".wav"))</f>
        <v>S52_Taylor_Casey.wav</v>
      </c>
      <c r="K126" t="str">
        <f t="shared" si="3"/>
        <v>S52_end.wav</v>
      </c>
    </row>
    <row r="127" spans="1:11" x14ac:dyDescent="0.2">
      <c r="A127" s="143" t="str">
        <f t="shared" si="5"/>
        <v>S52DEsecond</v>
      </c>
      <c r="B127" s="144" t="s">
        <v>729</v>
      </c>
      <c r="C127" s="143" t="s">
        <v>833</v>
      </c>
      <c r="D127" s="143" t="s">
        <v>810</v>
      </c>
      <c r="E127" s="143" t="s">
        <v>835</v>
      </c>
      <c r="F127" s="143" t="s">
        <v>30</v>
      </c>
      <c r="G127" s="21" t="s">
        <v>872</v>
      </c>
      <c r="H127" s="17" t="s">
        <v>656</v>
      </c>
      <c r="I127" s="17" t="s">
        <v>657</v>
      </c>
      <c r="J127" t="str" cm="1">
        <f t="array" ref="J127">_xlfn.IFS($F127="first",_xlfn.CONCAT($B127, "_", $D127, "_", $E127, ".wav"),$F127="second",_xlfn.CONCAT($B127, "_", $E127, "_", $D127, ".wav"))</f>
        <v>S52_Casey_Taylor.wav</v>
      </c>
      <c r="K127" t="str">
        <f t="shared" si="3"/>
        <v>S52_end.wav</v>
      </c>
    </row>
    <row r="128" spans="1:11" x14ac:dyDescent="0.2">
      <c r="A128" s="143" t="str">
        <f t="shared" si="5"/>
        <v>S52EFfirst</v>
      </c>
      <c r="B128" s="144" t="s">
        <v>729</v>
      </c>
      <c r="C128" s="143" t="s">
        <v>834</v>
      </c>
      <c r="D128" s="143" t="s">
        <v>835</v>
      </c>
      <c r="E128" s="143" t="s">
        <v>836</v>
      </c>
      <c r="F128" s="143" t="s">
        <v>28</v>
      </c>
      <c r="G128" s="21" t="s">
        <v>911</v>
      </c>
      <c r="H128" s="17" t="s">
        <v>656</v>
      </c>
      <c r="I128" s="17" t="s">
        <v>657</v>
      </c>
      <c r="J128" t="str" cm="1">
        <f t="array" ref="J128">_xlfn.IFS($F128="first",_xlfn.CONCAT($B128, "_", $D128, "_", $E128, ".wav"),$F128="second",_xlfn.CONCAT($B128, "_", $E128, "_", $D128, ".wav"))</f>
        <v>S52_Casey_Jaime.wav</v>
      </c>
      <c r="K128" t="str">
        <f t="shared" si="3"/>
        <v>S52_end.wav</v>
      </c>
    </row>
    <row r="129" spans="1:11" x14ac:dyDescent="0.2">
      <c r="A129" s="143" t="str">
        <f t="shared" si="5"/>
        <v>S52EFsecond</v>
      </c>
      <c r="B129" s="144" t="s">
        <v>729</v>
      </c>
      <c r="C129" s="143" t="s">
        <v>834</v>
      </c>
      <c r="D129" s="143" t="s">
        <v>835</v>
      </c>
      <c r="E129" s="143" t="s">
        <v>836</v>
      </c>
      <c r="F129" s="143" t="s">
        <v>30</v>
      </c>
      <c r="G129" s="21" t="s">
        <v>912</v>
      </c>
      <c r="H129" s="17" t="s">
        <v>656</v>
      </c>
      <c r="I129" s="17" t="s">
        <v>657</v>
      </c>
      <c r="J129" t="str" cm="1">
        <f t="array" ref="J129">_xlfn.IFS($F129="first",_xlfn.CONCAT($B129, "_", $D129, "_", $E129, ".wav"),$F129="second",_xlfn.CONCAT($B129, "_", $E129, "_", $D129, ".wav"))</f>
        <v>S52_Jaime_Casey.wav</v>
      </c>
      <c r="K129" t="str">
        <f t="shared" si="3"/>
        <v>S52_end.wav</v>
      </c>
    </row>
    <row r="130" spans="1:11" x14ac:dyDescent="0.2">
      <c r="A130" s="143" t="str">
        <f t="shared" si="5"/>
        <v>S53DEfirst</v>
      </c>
      <c r="B130" s="144" t="s">
        <v>730</v>
      </c>
      <c r="C130" s="143" t="s">
        <v>833</v>
      </c>
      <c r="D130" s="143" t="s">
        <v>810</v>
      </c>
      <c r="E130" s="143" t="s">
        <v>835</v>
      </c>
      <c r="F130" s="143" t="s">
        <v>28</v>
      </c>
      <c r="G130" s="21" t="s">
        <v>873</v>
      </c>
      <c r="H130" s="17" t="s">
        <v>660</v>
      </c>
      <c r="I130" s="17" t="s">
        <v>661</v>
      </c>
      <c r="J130" t="str" cm="1">
        <f t="array" ref="J130">_xlfn.IFS($F130="first",_xlfn.CONCAT($B130, "_", $D130, "_", $E130, ".wav"),$F130="second",_xlfn.CONCAT($B130, "_", $E130, "_", $D130, ".wav"))</f>
        <v>S53_Taylor_Casey.wav</v>
      </c>
      <c r="K130" t="str">
        <f t="shared" si="3"/>
        <v>S53_end.wav</v>
      </c>
    </row>
    <row r="131" spans="1:11" x14ac:dyDescent="0.2">
      <c r="A131" s="143" t="str">
        <f t="shared" si="5"/>
        <v>S53DEsecond</v>
      </c>
      <c r="B131" s="144" t="s">
        <v>730</v>
      </c>
      <c r="C131" s="143" t="s">
        <v>833</v>
      </c>
      <c r="D131" s="143" t="s">
        <v>810</v>
      </c>
      <c r="E131" s="143" t="s">
        <v>835</v>
      </c>
      <c r="F131" s="143" t="s">
        <v>30</v>
      </c>
      <c r="G131" s="21" t="s">
        <v>874</v>
      </c>
      <c r="H131" s="17" t="s">
        <v>660</v>
      </c>
      <c r="I131" s="17" t="s">
        <v>661</v>
      </c>
      <c r="J131" t="str" cm="1">
        <f t="array" ref="J131">_xlfn.IFS($F131="first",_xlfn.CONCAT($B131, "_", $D131, "_", $E131, ".wav"),$F131="second",_xlfn.CONCAT($B131, "_", $E131, "_", $D131, ".wav"))</f>
        <v>S53_Casey_Taylor.wav</v>
      </c>
      <c r="K131" t="str">
        <f t="shared" ref="K131:K151" si="6">_xlfn.CONCAT($B131, "_end.wav")</f>
        <v>S53_end.wav</v>
      </c>
    </row>
    <row r="132" spans="1:11" x14ac:dyDescent="0.2">
      <c r="A132" s="143" t="str">
        <f t="shared" si="5"/>
        <v>S53EFfirst</v>
      </c>
      <c r="B132" s="144" t="s">
        <v>730</v>
      </c>
      <c r="C132" s="143" t="s">
        <v>834</v>
      </c>
      <c r="D132" s="143" t="s">
        <v>835</v>
      </c>
      <c r="E132" s="143" t="s">
        <v>836</v>
      </c>
      <c r="F132" s="143" t="s">
        <v>28</v>
      </c>
      <c r="G132" s="21" t="s">
        <v>913</v>
      </c>
      <c r="H132" s="17" t="s">
        <v>660</v>
      </c>
      <c r="I132" s="17" t="s">
        <v>661</v>
      </c>
      <c r="J132" t="str" cm="1">
        <f t="array" ref="J132">_xlfn.IFS($F132="first",_xlfn.CONCAT($B132, "_", $D132, "_", $E132, ".wav"),$F132="second",_xlfn.CONCAT($B132, "_", $E132, "_", $D132, ".wav"))</f>
        <v>S53_Casey_Jaime.wav</v>
      </c>
      <c r="K132" t="str">
        <f t="shared" si="6"/>
        <v>S53_end.wav</v>
      </c>
    </row>
    <row r="133" spans="1:11" x14ac:dyDescent="0.2">
      <c r="A133" s="143" t="str">
        <f t="shared" si="5"/>
        <v>S53EFsecond</v>
      </c>
      <c r="B133" s="144" t="s">
        <v>730</v>
      </c>
      <c r="C133" s="143" t="s">
        <v>834</v>
      </c>
      <c r="D133" s="143" t="s">
        <v>835</v>
      </c>
      <c r="E133" s="143" t="s">
        <v>836</v>
      </c>
      <c r="F133" s="143" t="s">
        <v>30</v>
      </c>
      <c r="G133" s="21" t="s">
        <v>914</v>
      </c>
      <c r="H133" s="17" t="s">
        <v>660</v>
      </c>
      <c r="I133" s="17" t="s">
        <v>661</v>
      </c>
      <c r="J133" t="str" cm="1">
        <f t="array" ref="J133">_xlfn.IFS($F133="first",_xlfn.CONCAT($B133, "_", $D133, "_", $E133, ".wav"),$F133="second",_xlfn.CONCAT($B133, "_", $E133, "_", $D133, ".wav"))</f>
        <v>S53_Jaime_Casey.wav</v>
      </c>
      <c r="K133" t="str">
        <f t="shared" si="6"/>
        <v>S53_end.wav</v>
      </c>
    </row>
    <row r="134" spans="1:11" x14ac:dyDescent="0.2">
      <c r="A134" s="143" t="str">
        <f t="shared" si="5"/>
        <v>S54DEfirst</v>
      </c>
      <c r="B134" s="144" t="s">
        <v>731</v>
      </c>
      <c r="C134" s="143" t="s">
        <v>833</v>
      </c>
      <c r="D134" s="143" t="s">
        <v>810</v>
      </c>
      <c r="E134" s="143" t="s">
        <v>835</v>
      </c>
      <c r="F134" s="143" t="s">
        <v>28</v>
      </c>
      <c r="G134" s="21" t="s">
        <v>875</v>
      </c>
      <c r="H134" s="17" t="s">
        <v>664</v>
      </c>
      <c r="I134" s="17" t="s">
        <v>666</v>
      </c>
      <c r="J134" t="str" cm="1">
        <f t="array" ref="J134">_xlfn.IFS($F134="first",_xlfn.CONCAT($B134, "_", $D134, "_", $E134, ".wav"),$F134="second",_xlfn.CONCAT($B134, "_", $E134, "_", $D134, ".wav"))</f>
        <v>S54_Taylor_Casey.wav</v>
      </c>
      <c r="K134" t="str">
        <f t="shared" si="6"/>
        <v>S54_end.wav</v>
      </c>
    </row>
    <row r="135" spans="1:11" x14ac:dyDescent="0.2">
      <c r="A135" s="143" t="str">
        <f t="shared" si="5"/>
        <v>S54DEsecond</v>
      </c>
      <c r="B135" s="144" t="s">
        <v>731</v>
      </c>
      <c r="C135" s="143" t="s">
        <v>833</v>
      </c>
      <c r="D135" s="143" t="s">
        <v>810</v>
      </c>
      <c r="E135" s="143" t="s">
        <v>835</v>
      </c>
      <c r="F135" s="143" t="s">
        <v>30</v>
      </c>
      <c r="G135" s="21" t="s">
        <v>876</v>
      </c>
      <c r="H135" s="17" t="s">
        <v>664</v>
      </c>
      <c r="I135" s="17" t="s">
        <v>666</v>
      </c>
      <c r="J135" t="str" cm="1">
        <f t="array" ref="J135">_xlfn.IFS($F135="first",_xlfn.CONCAT($B135, "_", $D135, "_", $E135, ".wav"),$F135="second",_xlfn.CONCAT($B135, "_", $E135, "_", $D135, ".wav"))</f>
        <v>S54_Casey_Taylor.wav</v>
      </c>
      <c r="K135" t="str">
        <f t="shared" si="6"/>
        <v>S54_end.wav</v>
      </c>
    </row>
    <row r="136" spans="1:11" x14ac:dyDescent="0.2">
      <c r="A136" s="143" t="str">
        <f t="shared" si="5"/>
        <v>S54EFfirst</v>
      </c>
      <c r="B136" s="144" t="s">
        <v>731</v>
      </c>
      <c r="C136" s="143" t="s">
        <v>834</v>
      </c>
      <c r="D136" s="143" t="s">
        <v>835</v>
      </c>
      <c r="E136" s="143" t="s">
        <v>836</v>
      </c>
      <c r="F136" s="143" t="s">
        <v>28</v>
      </c>
      <c r="G136" s="21" t="s">
        <v>915</v>
      </c>
      <c r="H136" s="17" t="s">
        <v>664</v>
      </c>
      <c r="I136" s="17" t="s">
        <v>666</v>
      </c>
      <c r="J136" t="str" cm="1">
        <f t="array" ref="J136">_xlfn.IFS($F136="first",_xlfn.CONCAT($B136, "_", $D136, "_", $E136, ".wav"),$F136="second",_xlfn.CONCAT($B136, "_", $E136, "_", $D136, ".wav"))</f>
        <v>S54_Casey_Jaime.wav</v>
      </c>
      <c r="K136" t="str">
        <f t="shared" si="6"/>
        <v>S54_end.wav</v>
      </c>
    </row>
    <row r="137" spans="1:11" x14ac:dyDescent="0.2">
      <c r="A137" s="143" t="str">
        <f t="shared" si="5"/>
        <v>S54EFsecond</v>
      </c>
      <c r="B137" s="144" t="s">
        <v>731</v>
      </c>
      <c r="C137" s="143" t="s">
        <v>834</v>
      </c>
      <c r="D137" s="143" t="s">
        <v>835</v>
      </c>
      <c r="E137" s="143" t="s">
        <v>836</v>
      </c>
      <c r="F137" s="143" t="s">
        <v>30</v>
      </c>
      <c r="G137" s="21" t="s">
        <v>916</v>
      </c>
      <c r="H137" s="17" t="s">
        <v>664</v>
      </c>
      <c r="I137" s="17" t="s">
        <v>666</v>
      </c>
      <c r="J137" t="str" cm="1">
        <f t="array" ref="J137">_xlfn.IFS($F137="first",_xlfn.CONCAT($B137, "_", $D137, "_", $E137, ".wav"),$F137="second",_xlfn.CONCAT($B137, "_", $E137, "_", $D137, ".wav"))</f>
        <v>S54_Jaime_Casey.wav</v>
      </c>
      <c r="K137" t="str">
        <f t="shared" si="6"/>
        <v>S54_end.wav</v>
      </c>
    </row>
    <row r="138" spans="1:11" x14ac:dyDescent="0.2">
      <c r="A138" s="143" t="str">
        <f t="shared" si="5"/>
        <v>S55DEfirst</v>
      </c>
      <c r="B138" s="144" t="s">
        <v>737</v>
      </c>
      <c r="C138" s="143" t="s">
        <v>833</v>
      </c>
      <c r="D138" s="143" t="s">
        <v>810</v>
      </c>
      <c r="E138" s="143" t="s">
        <v>835</v>
      </c>
      <c r="F138" s="143" t="s">
        <v>28</v>
      </c>
      <c r="G138" s="21" t="s">
        <v>877</v>
      </c>
      <c r="H138" s="17" t="s">
        <v>669</v>
      </c>
      <c r="I138" s="17" t="s">
        <v>670</v>
      </c>
      <c r="J138" t="str" cm="1">
        <f t="array" ref="J138">_xlfn.IFS($F138="first",_xlfn.CONCAT($B138, "_", $D138, "_", $E138, ".wav"),$F138="second",_xlfn.CONCAT($B138, "_", $E138, "_", $D138, ".wav"))</f>
        <v>S55_Taylor_Casey.wav</v>
      </c>
      <c r="K138" t="str">
        <f t="shared" si="6"/>
        <v>S55_end.wav</v>
      </c>
    </row>
    <row r="139" spans="1:11" x14ac:dyDescent="0.2">
      <c r="A139" s="143" t="str">
        <f t="shared" si="5"/>
        <v>S55DEsecond</v>
      </c>
      <c r="B139" s="144" t="s">
        <v>737</v>
      </c>
      <c r="C139" s="143" t="s">
        <v>833</v>
      </c>
      <c r="D139" s="143" t="s">
        <v>810</v>
      </c>
      <c r="E139" s="143" t="s">
        <v>835</v>
      </c>
      <c r="F139" s="143" t="s">
        <v>30</v>
      </c>
      <c r="G139" s="21" t="s">
        <v>878</v>
      </c>
      <c r="H139" s="17" t="s">
        <v>669</v>
      </c>
      <c r="I139" s="17" t="s">
        <v>670</v>
      </c>
      <c r="J139" t="str" cm="1">
        <f t="array" ref="J139">_xlfn.IFS($F139="first",_xlfn.CONCAT($B139, "_", $D139, "_", $E139, ".wav"),$F139="second",_xlfn.CONCAT($B139, "_", $E139, "_", $D139, ".wav"))</f>
        <v>S55_Casey_Taylor.wav</v>
      </c>
      <c r="K139" t="str">
        <f t="shared" si="6"/>
        <v>S55_end.wav</v>
      </c>
    </row>
    <row r="140" spans="1:11" x14ac:dyDescent="0.2">
      <c r="A140" s="143" t="str">
        <f t="shared" si="5"/>
        <v>S55EFfirst</v>
      </c>
      <c r="B140" s="144" t="s">
        <v>737</v>
      </c>
      <c r="C140" s="143" t="s">
        <v>834</v>
      </c>
      <c r="D140" s="143" t="s">
        <v>835</v>
      </c>
      <c r="E140" s="143" t="s">
        <v>836</v>
      </c>
      <c r="F140" s="143" t="s">
        <v>28</v>
      </c>
      <c r="G140" s="21" t="s">
        <v>917</v>
      </c>
      <c r="H140" s="17" t="s">
        <v>669</v>
      </c>
      <c r="I140" s="17" t="s">
        <v>670</v>
      </c>
      <c r="J140" t="str" cm="1">
        <f t="array" ref="J140">_xlfn.IFS($F140="first",_xlfn.CONCAT($B140, "_", $D140, "_", $E140, ".wav"),$F140="second",_xlfn.CONCAT($B140, "_", $E140, "_", $D140, ".wav"))</f>
        <v>S55_Casey_Jaime.wav</v>
      </c>
      <c r="K140" t="str">
        <f t="shared" si="6"/>
        <v>S55_end.wav</v>
      </c>
    </row>
    <row r="141" spans="1:11" x14ac:dyDescent="0.2">
      <c r="A141" s="143" t="str">
        <f t="shared" si="5"/>
        <v>S55EFsecond</v>
      </c>
      <c r="B141" s="144" t="s">
        <v>737</v>
      </c>
      <c r="C141" s="143" t="s">
        <v>834</v>
      </c>
      <c r="D141" s="143" t="s">
        <v>835</v>
      </c>
      <c r="E141" s="143" t="s">
        <v>836</v>
      </c>
      <c r="F141" s="143" t="s">
        <v>30</v>
      </c>
      <c r="G141" s="21" t="s">
        <v>918</v>
      </c>
      <c r="H141" s="17" t="s">
        <v>669</v>
      </c>
      <c r="I141" s="17" t="s">
        <v>670</v>
      </c>
      <c r="J141" t="str" cm="1">
        <f t="array" ref="J141">_xlfn.IFS($F141="first",_xlfn.CONCAT($B141, "_", $D141, "_", $E141, ".wav"),$F141="second",_xlfn.CONCAT($B141, "_", $E141, "_", $D141, ".wav"))</f>
        <v>S55_Jaime_Casey.wav</v>
      </c>
      <c r="K141" t="str">
        <f t="shared" si="6"/>
        <v>S55_end.wav</v>
      </c>
    </row>
    <row r="142" spans="1:11" x14ac:dyDescent="0.2">
      <c r="A142" s="143" t="str">
        <f t="shared" si="5"/>
        <v>S56DFfirst</v>
      </c>
      <c r="B142" s="144" t="s">
        <v>732</v>
      </c>
      <c r="C142" s="143" t="s">
        <v>744</v>
      </c>
      <c r="D142" s="143" t="s">
        <v>810</v>
      </c>
      <c r="E142" s="143" t="s">
        <v>836</v>
      </c>
      <c r="F142" s="143" t="s">
        <v>28</v>
      </c>
      <c r="G142" s="21" t="s">
        <v>919</v>
      </c>
      <c r="H142" s="17" t="s">
        <v>673</v>
      </c>
      <c r="I142" s="17" t="s">
        <v>674</v>
      </c>
      <c r="J142" t="str" cm="1">
        <f t="array" ref="J142">_xlfn.IFS($F142="first",_xlfn.CONCAT($B142, "_", $D142, "_", $E142, ".wav"),$F142="second",_xlfn.CONCAT($B142, "_", $E142, "_", $D142, ".wav"))</f>
        <v>S56_Taylor_Jaime.wav</v>
      </c>
      <c r="K142" t="str">
        <f t="shared" si="6"/>
        <v>S56_end.wav</v>
      </c>
    </row>
    <row r="143" spans="1:11" x14ac:dyDescent="0.2">
      <c r="A143" s="143" t="str">
        <f t="shared" si="5"/>
        <v>S56DFsecond</v>
      </c>
      <c r="B143" s="144" t="s">
        <v>732</v>
      </c>
      <c r="C143" s="143" t="s">
        <v>744</v>
      </c>
      <c r="D143" s="143" t="s">
        <v>810</v>
      </c>
      <c r="E143" s="143" t="s">
        <v>836</v>
      </c>
      <c r="F143" s="143" t="s">
        <v>30</v>
      </c>
      <c r="G143" s="21" t="s">
        <v>920</v>
      </c>
      <c r="H143" s="17" t="s">
        <v>673</v>
      </c>
      <c r="I143" s="17" t="s">
        <v>674</v>
      </c>
      <c r="J143" t="str" cm="1">
        <f t="array" ref="J143">_xlfn.IFS($F143="first",_xlfn.CONCAT($B143, "_", $D143, "_", $E143, ".wav"),$F143="second",_xlfn.CONCAT($B143, "_", $E143, "_", $D143, ".wav"))</f>
        <v>S56_Jaime_Taylor.wav</v>
      </c>
      <c r="K143" t="str">
        <f t="shared" si="6"/>
        <v>S56_end.wav</v>
      </c>
    </row>
    <row r="144" spans="1:11" x14ac:dyDescent="0.2">
      <c r="A144" s="143" t="str">
        <f t="shared" si="5"/>
        <v>S57DFfirst</v>
      </c>
      <c r="B144" s="144" t="s">
        <v>733</v>
      </c>
      <c r="C144" s="143" t="s">
        <v>744</v>
      </c>
      <c r="D144" s="143" t="s">
        <v>810</v>
      </c>
      <c r="E144" s="143" t="s">
        <v>836</v>
      </c>
      <c r="F144" s="143" t="s">
        <v>28</v>
      </c>
      <c r="G144" s="21" t="s">
        <v>921</v>
      </c>
      <c r="H144" s="17" t="s">
        <v>677</v>
      </c>
      <c r="I144" s="17" t="s">
        <v>678</v>
      </c>
      <c r="J144" t="str" cm="1">
        <f t="array" ref="J144">_xlfn.IFS($F144="first",_xlfn.CONCAT($B144, "_", $D144, "_", $E144, ".wav"),$F144="second",_xlfn.CONCAT($B144, "_", $E144, "_", $D144, ".wav"))</f>
        <v>S57_Taylor_Jaime.wav</v>
      </c>
      <c r="K144" t="str">
        <f t="shared" si="6"/>
        <v>S57_end.wav</v>
      </c>
    </row>
    <row r="145" spans="1:11" x14ac:dyDescent="0.2">
      <c r="A145" s="143" t="str">
        <f t="shared" si="5"/>
        <v>S57DFsecond</v>
      </c>
      <c r="B145" s="144" t="s">
        <v>733</v>
      </c>
      <c r="C145" s="143" t="s">
        <v>744</v>
      </c>
      <c r="D145" s="143" t="s">
        <v>810</v>
      </c>
      <c r="E145" s="143" t="s">
        <v>836</v>
      </c>
      <c r="F145" s="143" t="s">
        <v>30</v>
      </c>
      <c r="G145" s="21" t="s">
        <v>922</v>
      </c>
      <c r="H145" s="17" t="s">
        <v>677</v>
      </c>
      <c r="I145" s="17" t="s">
        <v>678</v>
      </c>
      <c r="J145" t="str" cm="1">
        <f t="array" ref="J145">_xlfn.IFS($F145="first",_xlfn.CONCAT($B145, "_", $D145, "_", $E145, ".wav"),$F145="second",_xlfn.CONCAT($B145, "_", $E145, "_", $D145, ".wav"))</f>
        <v>S57_Jaime_Taylor.wav</v>
      </c>
      <c r="K145" t="str">
        <f t="shared" si="6"/>
        <v>S57_end.wav</v>
      </c>
    </row>
    <row r="146" spans="1:11" x14ac:dyDescent="0.2">
      <c r="A146" s="143" t="str">
        <f t="shared" si="5"/>
        <v>S58DFfirst</v>
      </c>
      <c r="B146" s="144" t="s">
        <v>734</v>
      </c>
      <c r="C146" s="143" t="s">
        <v>744</v>
      </c>
      <c r="D146" s="143" t="s">
        <v>810</v>
      </c>
      <c r="E146" s="143" t="s">
        <v>836</v>
      </c>
      <c r="F146" s="143" t="s">
        <v>28</v>
      </c>
      <c r="G146" s="21" t="s">
        <v>923</v>
      </c>
      <c r="H146" s="17" t="s">
        <v>681</v>
      </c>
      <c r="I146" s="17" t="s">
        <v>682</v>
      </c>
      <c r="J146" t="str" cm="1">
        <f t="array" ref="J146">_xlfn.IFS($F146="first",_xlfn.CONCAT($B146, "_", $D146, "_", $E146, ".wav"),$F146="second",_xlfn.CONCAT($B146, "_", $E146, "_", $D146, ".wav"))</f>
        <v>S58_Taylor_Jaime.wav</v>
      </c>
      <c r="K146" t="str">
        <f t="shared" si="6"/>
        <v>S58_end.wav</v>
      </c>
    </row>
    <row r="147" spans="1:11" x14ac:dyDescent="0.2">
      <c r="A147" s="143" t="str">
        <f t="shared" si="5"/>
        <v>S58DFsecond</v>
      </c>
      <c r="B147" s="144" t="s">
        <v>734</v>
      </c>
      <c r="C147" s="143" t="s">
        <v>744</v>
      </c>
      <c r="D147" s="143" t="s">
        <v>810</v>
      </c>
      <c r="E147" s="143" t="s">
        <v>836</v>
      </c>
      <c r="F147" s="143" t="s">
        <v>30</v>
      </c>
      <c r="G147" s="21" t="s">
        <v>924</v>
      </c>
      <c r="H147" s="17" t="s">
        <v>681</v>
      </c>
      <c r="I147" s="17" t="s">
        <v>682</v>
      </c>
      <c r="J147" t="str" cm="1">
        <f t="array" ref="J147">_xlfn.IFS($F147="first",_xlfn.CONCAT($B147, "_", $D147, "_", $E147, ".wav"),$F147="second",_xlfn.CONCAT($B147, "_", $E147, "_", $D147, ".wav"))</f>
        <v>S58_Jaime_Taylor.wav</v>
      </c>
      <c r="K147" t="str">
        <f t="shared" si="6"/>
        <v>S58_end.wav</v>
      </c>
    </row>
    <row r="148" spans="1:11" x14ac:dyDescent="0.2">
      <c r="A148" s="143" t="str">
        <f t="shared" si="5"/>
        <v>S59DFfirst</v>
      </c>
      <c r="B148" s="144" t="s">
        <v>735</v>
      </c>
      <c r="C148" s="143" t="s">
        <v>744</v>
      </c>
      <c r="D148" s="143" t="s">
        <v>810</v>
      </c>
      <c r="E148" s="143" t="s">
        <v>836</v>
      </c>
      <c r="F148" s="143" t="s">
        <v>28</v>
      </c>
      <c r="G148" s="21" t="s">
        <v>925</v>
      </c>
      <c r="H148" s="17" t="s">
        <v>685</v>
      </c>
      <c r="I148" s="17" t="s">
        <v>686</v>
      </c>
      <c r="J148" t="str" cm="1">
        <f t="array" ref="J148">_xlfn.IFS($F148="first",_xlfn.CONCAT($B148, "_", $D148, "_", $E148, ".wav"),$F148="second",_xlfn.CONCAT($B148, "_", $E148, "_", $D148, ".wav"))</f>
        <v>S59_Taylor_Jaime.wav</v>
      </c>
      <c r="K148" t="str">
        <f t="shared" si="6"/>
        <v>S59_end.wav</v>
      </c>
    </row>
    <row r="149" spans="1:11" x14ac:dyDescent="0.2">
      <c r="A149" s="143" t="str">
        <f t="shared" si="5"/>
        <v>S59DFsecond</v>
      </c>
      <c r="B149" s="144" t="s">
        <v>735</v>
      </c>
      <c r="C149" s="143" t="s">
        <v>744</v>
      </c>
      <c r="D149" s="143" t="s">
        <v>810</v>
      </c>
      <c r="E149" s="143" t="s">
        <v>836</v>
      </c>
      <c r="F149" s="143" t="s">
        <v>30</v>
      </c>
      <c r="G149" s="21" t="s">
        <v>926</v>
      </c>
      <c r="H149" s="17" t="s">
        <v>685</v>
      </c>
      <c r="I149" s="17" t="s">
        <v>686</v>
      </c>
      <c r="J149" t="str" cm="1">
        <f t="array" ref="J149">_xlfn.IFS($F149="first",_xlfn.CONCAT($B149, "_", $D149, "_", $E149, ".wav"),$F149="second",_xlfn.CONCAT($B149, "_", $E149, "_", $D149, ".wav"))</f>
        <v>S59_Jaime_Taylor.wav</v>
      </c>
      <c r="K149" t="str">
        <f t="shared" si="6"/>
        <v>S59_end.wav</v>
      </c>
    </row>
    <row r="150" spans="1:11" x14ac:dyDescent="0.2">
      <c r="A150" s="143" t="str">
        <f t="shared" si="5"/>
        <v>S60DFfirst</v>
      </c>
      <c r="B150" s="144" t="s">
        <v>738</v>
      </c>
      <c r="C150" s="143" t="s">
        <v>744</v>
      </c>
      <c r="D150" s="143" t="s">
        <v>810</v>
      </c>
      <c r="E150" s="143" t="s">
        <v>836</v>
      </c>
      <c r="F150" s="143" t="s">
        <v>28</v>
      </c>
      <c r="G150" s="21" t="s">
        <v>927</v>
      </c>
      <c r="H150" s="17" t="s">
        <v>689</v>
      </c>
      <c r="I150" s="17" t="s">
        <v>690</v>
      </c>
      <c r="J150" t="str" cm="1">
        <f t="array" ref="J150">_xlfn.IFS($F150="first",_xlfn.CONCAT($B150, "_", $D150, "_", $E150, ".wav"),$F150="second",_xlfn.CONCAT($B150, "_", $E150, "_", $D150, ".wav"))</f>
        <v>S60_Taylor_Jaime.wav</v>
      </c>
      <c r="K150" t="str">
        <f t="shared" si="6"/>
        <v>S60_end.wav</v>
      </c>
    </row>
    <row r="151" spans="1:11" x14ac:dyDescent="0.2">
      <c r="A151" s="143" t="str">
        <f t="shared" si="5"/>
        <v>S60DFsecond</v>
      </c>
      <c r="B151" s="144" t="s">
        <v>738</v>
      </c>
      <c r="C151" s="143" t="s">
        <v>744</v>
      </c>
      <c r="D151" s="143" t="s">
        <v>810</v>
      </c>
      <c r="E151" s="143" t="s">
        <v>836</v>
      </c>
      <c r="F151" s="143" t="s">
        <v>30</v>
      </c>
      <c r="G151" s="21" t="s">
        <v>928</v>
      </c>
      <c r="H151" s="17" t="s">
        <v>689</v>
      </c>
      <c r="I151" s="17" t="s">
        <v>690</v>
      </c>
      <c r="J151" t="str" cm="1">
        <f t="array" ref="J151">_xlfn.IFS($F151="first",_xlfn.CONCAT($B151, "_", $D151, "_", $E151, ".wav"),$F151="second",_xlfn.CONCAT($B151, "_", $E151, "_", $D151, ".wav"))</f>
        <v>S60_Jaime_Taylor.wav</v>
      </c>
      <c r="K151" t="str">
        <f t="shared" si="6"/>
        <v>S60_end.wav</v>
      </c>
    </row>
    <row r="152" spans="1:11" x14ac:dyDescent="0.2">
      <c r="F152" s="143"/>
    </row>
    <row r="153" spans="1:11" x14ac:dyDescent="0.2">
      <c r="F153" s="143"/>
    </row>
    <row r="154" spans="1:11" x14ac:dyDescent="0.2">
      <c r="F154" s="143"/>
    </row>
    <row r="155" spans="1:11" x14ac:dyDescent="0.2">
      <c r="F155" s="143"/>
    </row>
    <row r="156" spans="1:11" x14ac:dyDescent="0.2">
      <c r="F156" s="143"/>
    </row>
    <row r="157" spans="1:11" x14ac:dyDescent="0.2">
      <c r="F157" s="143"/>
    </row>
    <row r="158" spans="1:11" x14ac:dyDescent="0.2">
      <c r="F158" s="143"/>
    </row>
    <row r="159" spans="1:11" x14ac:dyDescent="0.2">
      <c r="F159" s="143"/>
    </row>
    <row r="160" spans="1:11" x14ac:dyDescent="0.2">
      <c r="F160" s="143"/>
    </row>
    <row r="161" spans="6:6" x14ac:dyDescent="0.2">
      <c r="F161" s="143"/>
    </row>
    <row r="162" spans="6:6" x14ac:dyDescent="0.2">
      <c r="F162" s="143"/>
    </row>
    <row r="163" spans="6:6" x14ac:dyDescent="0.2">
      <c r="F163" s="143"/>
    </row>
    <row r="164" spans="6:6" x14ac:dyDescent="0.2">
      <c r="F164" s="143"/>
    </row>
  </sheetData>
  <autoFilter ref="B1:I151" xr:uid="{1BDD9B50-45E3-4749-836A-6641FCD565B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0DC3-6AC4-4974-8A63-4DC0BE3338A6}">
  <dimension ref="A1:Z216"/>
  <sheetViews>
    <sheetView zoomScale="96" workbookViewId="0">
      <selection activeCell="G21" sqref="G21"/>
    </sheetView>
  </sheetViews>
  <sheetFormatPr defaultRowHeight="14.25" x14ac:dyDescent="0.2"/>
  <cols>
    <col min="1" max="1" width="2.875" customWidth="1"/>
    <col min="2" max="2" width="7.375" bestFit="1" customWidth="1"/>
    <col min="3" max="4" width="8" bestFit="1" customWidth="1"/>
    <col min="5" max="6" width="8.75" bestFit="1" customWidth="1"/>
    <col min="7" max="8" width="10.625" bestFit="1" customWidth="1"/>
    <col min="9" max="9" width="5.375" bestFit="1" customWidth="1"/>
    <col min="10" max="10" width="5.25" customWidth="1"/>
    <col min="11" max="11" width="5.375" bestFit="1" customWidth="1"/>
    <col min="12" max="17" width="4.25" bestFit="1" customWidth="1"/>
    <col min="18" max="18" width="4" customWidth="1"/>
    <col min="19" max="19" width="11.625" bestFit="1" customWidth="1"/>
    <col min="20" max="20" width="5.75" bestFit="1" customWidth="1"/>
    <col min="21" max="21" width="7.625" bestFit="1" customWidth="1"/>
    <col min="22" max="22" width="5.375" bestFit="1" customWidth="1"/>
    <col min="23" max="23" width="3.25" customWidth="1"/>
    <col min="24" max="24" width="21.25" bestFit="1" customWidth="1"/>
    <col min="25" max="25" width="5.875" bestFit="1" customWidth="1"/>
  </cols>
  <sheetData>
    <row r="1" spans="1:26" s="99" customFormat="1" ht="47.45" customHeight="1" x14ac:dyDescent="0.2">
      <c r="A1" s="109"/>
      <c r="B1" s="231" t="s">
        <v>746</v>
      </c>
      <c r="C1" s="231"/>
      <c r="D1" s="231"/>
      <c r="E1" s="231"/>
      <c r="F1" s="231"/>
      <c r="G1" s="231"/>
      <c r="H1" s="231"/>
      <c r="I1" s="231"/>
      <c r="J1" s="110"/>
      <c r="K1" s="227" t="s">
        <v>747</v>
      </c>
      <c r="L1" s="227"/>
      <c r="M1" s="227"/>
      <c r="N1" s="227"/>
      <c r="O1" s="227"/>
      <c r="P1" s="227"/>
      <c r="Q1" s="227"/>
      <c r="R1" s="109"/>
      <c r="S1" s="227" t="s">
        <v>750</v>
      </c>
      <c r="T1" s="227"/>
      <c r="U1" s="227"/>
      <c r="V1" s="227"/>
      <c r="W1" s="109"/>
      <c r="X1" s="227" t="s">
        <v>754</v>
      </c>
      <c r="Y1" s="227"/>
      <c r="Z1" s="227"/>
    </row>
    <row r="2" spans="1:26" ht="15.75" thickBot="1" x14ac:dyDescent="0.25">
      <c r="A2" s="7"/>
      <c r="B2" s="7"/>
      <c r="C2" s="7"/>
      <c r="D2" s="8"/>
      <c r="E2" s="7"/>
      <c r="F2" s="7"/>
      <c r="G2" s="7"/>
      <c r="H2" s="8"/>
      <c r="I2" s="8"/>
      <c r="J2" s="7"/>
      <c r="K2" s="7"/>
      <c r="L2" s="8"/>
      <c r="M2" s="8"/>
      <c r="N2" s="9"/>
      <c r="O2" s="8"/>
      <c r="P2" s="8"/>
      <c r="Q2" s="8"/>
      <c r="R2" s="8"/>
      <c r="S2" s="8"/>
      <c r="T2" s="8"/>
      <c r="U2" s="8"/>
      <c r="V2" s="8"/>
      <c r="W2" s="8"/>
      <c r="X2" s="7"/>
      <c r="Y2" s="7"/>
    </row>
    <row r="3" spans="1:26" ht="13.9" customHeight="1" thickBot="1" x14ac:dyDescent="0.3">
      <c r="A3" s="5"/>
      <c r="B3" s="188" t="s">
        <v>252</v>
      </c>
      <c r="C3" s="189"/>
      <c r="D3" s="189"/>
      <c r="E3" s="189"/>
      <c r="F3" s="189"/>
      <c r="G3" s="189"/>
      <c r="H3" s="189"/>
      <c r="I3" s="190"/>
      <c r="J3" s="5"/>
      <c r="K3" s="188" t="s">
        <v>749</v>
      </c>
      <c r="L3" s="189"/>
      <c r="M3" s="189"/>
      <c r="N3" s="189"/>
      <c r="O3" s="189"/>
      <c r="P3" s="189"/>
      <c r="Q3" s="190"/>
      <c r="R3" s="13"/>
      <c r="S3" s="188" t="s">
        <v>255</v>
      </c>
      <c r="T3" s="189"/>
      <c r="U3" s="189"/>
      <c r="V3" s="190"/>
      <c r="X3" s="188" t="s">
        <v>253</v>
      </c>
      <c r="Y3" s="190"/>
    </row>
    <row r="4" spans="1:26" x14ac:dyDescent="0.2">
      <c r="A4" s="5"/>
      <c r="B4" s="5"/>
      <c r="C4" s="5"/>
      <c r="D4" s="10"/>
      <c r="E4" s="94"/>
      <c r="F4" s="93"/>
      <c r="G4" s="95"/>
      <c r="H4" s="14"/>
      <c r="I4" s="14"/>
      <c r="J4" s="5"/>
      <c r="K4" s="93"/>
      <c r="U4" s="13"/>
      <c r="X4" s="5"/>
      <c r="Y4" s="93"/>
    </row>
    <row r="5" spans="1:26" x14ac:dyDescent="0.2">
      <c r="A5" s="5"/>
      <c r="B5" s="20" t="s">
        <v>745</v>
      </c>
      <c r="C5" s="20" t="s">
        <v>66</v>
      </c>
      <c r="J5" s="5"/>
      <c r="K5" s="20" t="s">
        <v>748</v>
      </c>
      <c r="L5" s="20" t="s">
        <v>66</v>
      </c>
      <c r="R5" s="13"/>
      <c r="S5" s="20" t="s">
        <v>0</v>
      </c>
      <c r="T5" t="s">
        <v>108</v>
      </c>
      <c r="X5" s="20" t="s">
        <v>66</v>
      </c>
      <c r="Y5" t="s">
        <v>65</v>
      </c>
    </row>
    <row r="6" spans="1:26" x14ac:dyDescent="0.2">
      <c r="A6" s="5"/>
      <c r="B6" s="20" t="s">
        <v>66</v>
      </c>
      <c r="C6" t="s">
        <v>696</v>
      </c>
      <c r="D6" t="s">
        <v>698</v>
      </c>
      <c r="E6" t="s">
        <v>697</v>
      </c>
      <c r="F6" t="s">
        <v>699</v>
      </c>
      <c r="G6" t="s">
        <v>700</v>
      </c>
      <c r="H6" t="s">
        <v>701</v>
      </c>
      <c r="I6" s="146" t="s">
        <v>251</v>
      </c>
      <c r="J6" s="5"/>
      <c r="K6" s="20" t="s">
        <v>66</v>
      </c>
      <c r="L6" s="111" t="s">
        <v>80</v>
      </c>
      <c r="M6" s="111" t="s">
        <v>81</v>
      </c>
      <c r="N6" s="111" t="s">
        <v>82</v>
      </c>
      <c r="O6" s="111" t="s">
        <v>83</v>
      </c>
      <c r="P6" s="111" t="s">
        <v>707</v>
      </c>
      <c r="Q6" s="111" t="s">
        <v>708</v>
      </c>
      <c r="T6" s="13"/>
      <c r="V6" s="13"/>
      <c r="X6" s="6" t="s">
        <v>207</v>
      </c>
      <c r="Y6">
        <v>12</v>
      </c>
    </row>
    <row r="7" spans="1:26" x14ac:dyDescent="0.2">
      <c r="A7" s="5"/>
      <c r="B7" s="6" t="s">
        <v>207</v>
      </c>
      <c r="C7" s="146">
        <v>2</v>
      </c>
      <c r="D7" s="146">
        <v>2</v>
      </c>
      <c r="E7" s="146">
        <v>2</v>
      </c>
      <c r="F7" s="146">
        <v>2</v>
      </c>
      <c r="G7" s="146">
        <v>2</v>
      </c>
      <c r="H7" s="146">
        <v>2</v>
      </c>
      <c r="I7" s="146">
        <v>12</v>
      </c>
      <c r="J7" s="5"/>
      <c r="K7" s="6" t="s">
        <v>207</v>
      </c>
      <c r="L7">
        <v>2</v>
      </c>
      <c r="M7">
        <v>2</v>
      </c>
      <c r="N7">
        <v>2</v>
      </c>
      <c r="O7">
        <v>2</v>
      </c>
      <c r="P7">
        <v>2</v>
      </c>
      <c r="Q7">
        <v>2</v>
      </c>
      <c r="R7" s="13"/>
      <c r="S7" s="20" t="s">
        <v>254</v>
      </c>
      <c r="T7" s="20" t="s">
        <v>66</v>
      </c>
      <c r="X7" s="18" t="s">
        <v>779</v>
      </c>
      <c r="Y7">
        <v>3</v>
      </c>
    </row>
    <row r="8" spans="1:26" x14ac:dyDescent="0.2">
      <c r="A8" s="5"/>
      <c r="B8" s="6" t="s">
        <v>208</v>
      </c>
      <c r="C8" s="146">
        <v>2</v>
      </c>
      <c r="D8" s="146">
        <v>2</v>
      </c>
      <c r="E8" s="146">
        <v>2</v>
      </c>
      <c r="F8" s="146">
        <v>2</v>
      </c>
      <c r="G8" s="146">
        <v>2</v>
      </c>
      <c r="H8" s="146">
        <v>2</v>
      </c>
      <c r="I8" s="146">
        <v>12</v>
      </c>
      <c r="J8" s="5"/>
      <c r="K8" s="6" t="s">
        <v>208</v>
      </c>
      <c r="L8">
        <v>2</v>
      </c>
      <c r="M8">
        <v>2</v>
      </c>
      <c r="N8">
        <v>2</v>
      </c>
      <c r="O8">
        <v>2</v>
      </c>
      <c r="P8">
        <v>2</v>
      </c>
      <c r="Q8">
        <v>2</v>
      </c>
      <c r="S8" s="20" t="s">
        <v>66</v>
      </c>
      <c r="T8" t="s">
        <v>28</v>
      </c>
      <c r="U8" t="s">
        <v>30</v>
      </c>
      <c r="V8" t="s">
        <v>251</v>
      </c>
      <c r="X8" s="18" t="s">
        <v>989</v>
      </c>
      <c r="Y8">
        <v>3</v>
      </c>
    </row>
    <row r="9" spans="1:26" x14ac:dyDescent="0.2">
      <c r="A9" s="5"/>
      <c r="B9" s="6" t="s">
        <v>209</v>
      </c>
      <c r="C9" s="146">
        <v>2</v>
      </c>
      <c r="D9" s="146">
        <v>2</v>
      </c>
      <c r="E9" s="146">
        <v>2</v>
      </c>
      <c r="F9" s="146">
        <v>2</v>
      </c>
      <c r="G9" s="146">
        <v>2</v>
      </c>
      <c r="H9" s="146">
        <v>2</v>
      </c>
      <c r="I9" s="146">
        <v>12</v>
      </c>
      <c r="J9" s="5"/>
      <c r="K9" s="6" t="s">
        <v>209</v>
      </c>
      <c r="L9">
        <v>2</v>
      </c>
      <c r="M9">
        <v>2</v>
      </c>
      <c r="N9">
        <v>2</v>
      </c>
      <c r="O9">
        <v>2</v>
      </c>
      <c r="P9">
        <v>2</v>
      </c>
      <c r="Q9">
        <v>2</v>
      </c>
      <c r="R9" s="13"/>
      <c r="S9" s="6" t="s">
        <v>207</v>
      </c>
      <c r="T9">
        <v>5</v>
      </c>
      <c r="U9">
        <v>4</v>
      </c>
      <c r="V9">
        <v>9</v>
      </c>
      <c r="X9" s="18" t="s">
        <v>787</v>
      </c>
      <c r="Y9">
        <v>3</v>
      </c>
    </row>
    <row r="10" spans="1:26" x14ac:dyDescent="0.2">
      <c r="A10" s="5"/>
      <c r="B10" s="6" t="s">
        <v>210</v>
      </c>
      <c r="C10" s="146">
        <v>2</v>
      </c>
      <c r="D10" s="146">
        <v>2</v>
      </c>
      <c r="E10" s="146">
        <v>2</v>
      </c>
      <c r="F10" s="146">
        <v>2</v>
      </c>
      <c r="G10" s="146">
        <v>2</v>
      </c>
      <c r="H10" s="146">
        <v>2</v>
      </c>
      <c r="I10" s="146">
        <v>12</v>
      </c>
      <c r="J10" s="5"/>
      <c r="K10" s="6" t="s">
        <v>210</v>
      </c>
      <c r="L10">
        <v>2</v>
      </c>
      <c r="M10">
        <v>2</v>
      </c>
      <c r="N10">
        <v>2</v>
      </c>
      <c r="O10">
        <v>2</v>
      </c>
      <c r="P10">
        <v>2</v>
      </c>
      <c r="Q10">
        <v>2</v>
      </c>
      <c r="S10" s="6" t="s">
        <v>208</v>
      </c>
      <c r="T10">
        <v>4</v>
      </c>
      <c r="U10">
        <v>5</v>
      </c>
      <c r="V10">
        <v>9</v>
      </c>
      <c r="X10" s="18" t="s">
        <v>988</v>
      </c>
      <c r="Y10">
        <v>3</v>
      </c>
    </row>
    <row r="11" spans="1:26" x14ac:dyDescent="0.2">
      <c r="A11" s="5"/>
      <c r="B11" s="6" t="s">
        <v>211</v>
      </c>
      <c r="C11" s="146">
        <v>2</v>
      </c>
      <c r="D11" s="146">
        <v>2</v>
      </c>
      <c r="E11" s="146">
        <v>2</v>
      </c>
      <c r="F11" s="146">
        <v>2</v>
      </c>
      <c r="G11" s="146">
        <v>2</v>
      </c>
      <c r="H11" s="146">
        <v>2</v>
      </c>
      <c r="I11" s="146">
        <v>12</v>
      </c>
      <c r="J11" s="5"/>
      <c r="K11" s="6" t="s">
        <v>211</v>
      </c>
      <c r="L11">
        <v>2</v>
      </c>
      <c r="M11">
        <v>2</v>
      </c>
      <c r="N11">
        <v>2</v>
      </c>
      <c r="O11">
        <v>2</v>
      </c>
      <c r="P11">
        <v>2</v>
      </c>
      <c r="Q11">
        <v>2</v>
      </c>
      <c r="R11" s="13"/>
      <c r="S11" s="6" t="s">
        <v>209</v>
      </c>
      <c r="T11">
        <v>4</v>
      </c>
      <c r="U11">
        <v>5</v>
      </c>
      <c r="V11">
        <v>9</v>
      </c>
      <c r="X11" s="6" t="s">
        <v>208</v>
      </c>
      <c r="Y11">
        <v>12</v>
      </c>
    </row>
    <row r="12" spans="1:26" x14ac:dyDescent="0.2">
      <c r="A12" s="5"/>
      <c r="B12" s="6" t="s">
        <v>212</v>
      </c>
      <c r="C12" s="146">
        <v>2</v>
      </c>
      <c r="D12" s="146">
        <v>2</v>
      </c>
      <c r="E12" s="146">
        <v>2</v>
      </c>
      <c r="F12" s="146">
        <v>2</v>
      </c>
      <c r="G12" s="146">
        <v>2</v>
      </c>
      <c r="H12" s="146">
        <v>2</v>
      </c>
      <c r="I12" s="146">
        <v>12</v>
      </c>
      <c r="J12" s="5"/>
      <c r="K12" s="6" t="s">
        <v>212</v>
      </c>
      <c r="L12">
        <v>2</v>
      </c>
      <c r="M12">
        <v>2</v>
      </c>
      <c r="N12">
        <v>2</v>
      </c>
      <c r="O12">
        <v>2</v>
      </c>
      <c r="P12">
        <v>2</v>
      </c>
      <c r="Q12">
        <v>2</v>
      </c>
      <c r="S12" s="6" t="s">
        <v>210</v>
      </c>
      <c r="T12">
        <v>5</v>
      </c>
      <c r="U12">
        <v>4</v>
      </c>
      <c r="V12">
        <v>9</v>
      </c>
      <c r="X12" s="18" t="s">
        <v>781</v>
      </c>
      <c r="Y12">
        <v>3</v>
      </c>
    </row>
    <row r="13" spans="1:26" x14ac:dyDescent="0.2">
      <c r="A13" s="5"/>
      <c r="B13" s="6" t="s">
        <v>213</v>
      </c>
      <c r="C13" s="146">
        <v>2</v>
      </c>
      <c r="D13" s="146">
        <v>2</v>
      </c>
      <c r="E13" s="146">
        <v>2</v>
      </c>
      <c r="F13" s="146">
        <v>2</v>
      </c>
      <c r="G13" s="146">
        <v>2</v>
      </c>
      <c r="H13" s="146">
        <v>2</v>
      </c>
      <c r="I13" s="146">
        <v>12</v>
      </c>
      <c r="J13" s="5"/>
      <c r="K13" s="6" t="s">
        <v>213</v>
      </c>
      <c r="L13">
        <v>2</v>
      </c>
      <c r="M13">
        <v>2</v>
      </c>
      <c r="N13">
        <v>2</v>
      </c>
      <c r="O13">
        <v>2</v>
      </c>
      <c r="P13">
        <v>2</v>
      </c>
      <c r="Q13">
        <v>2</v>
      </c>
      <c r="R13" s="13"/>
      <c r="S13" s="6" t="s">
        <v>211</v>
      </c>
      <c r="T13">
        <v>6</v>
      </c>
      <c r="U13">
        <v>6</v>
      </c>
      <c r="V13">
        <v>12</v>
      </c>
      <c r="X13" s="18" t="s">
        <v>991</v>
      </c>
      <c r="Y13">
        <v>4</v>
      </c>
    </row>
    <row r="14" spans="1:26" x14ac:dyDescent="0.2">
      <c r="A14" s="5"/>
      <c r="B14" s="6" t="s">
        <v>214</v>
      </c>
      <c r="C14" s="146">
        <v>2</v>
      </c>
      <c r="D14" s="146">
        <v>2</v>
      </c>
      <c r="E14" s="146">
        <v>2</v>
      </c>
      <c r="F14" s="146">
        <v>2</v>
      </c>
      <c r="G14" s="146">
        <v>2</v>
      </c>
      <c r="H14" s="146">
        <v>2</v>
      </c>
      <c r="I14" s="146">
        <v>12</v>
      </c>
      <c r="J14" s="5"/>
      <c r="K14" s="6" t="s">
        <v>214</v>
      </c>
      <c r="L14">
        <v>2</v>
      </c>
      <c r="M14">
        <v>2</v>
      </c>
      <c r="N14">
        <v>2</v>
      </c>
      <c r="O14">
        <v>2</v>
      </c>
      <c r="P14">
        <v>2</v>
      </c>
      <c r="Q14">
        <v>2</v>
      </c>
      <c r="S14" s="6" t="s">
        <v>212</v>
      </c>
      <c r="T14">
        <v>5</v>
      </c>
      <c r="U14">
        <v>4</v>
      </c>
      <c r="V14">
        <v>9</v>
      </c>
      <c r="X14" s="18" t="s">
        <v>780</v>
      </c>
      <c r="Y14">
        <v>3</v>
      </c>
    </row>
    <row r="15" spans="1:26" x14ac:dyDescent="0.2">
      <c r="A15" s="5"/>
      <c r="B15" s="6" t="s">
        <v>215</v>
      </c>
      <c r="C15" s="146">
        <v>2</v>
      </c>
      <c r="D15" s="146">
        <v>2</v>
      </c>
      <c r="E15" s="146">
        <v>2</v>
      </c>
      <c r="F15" s="146">
        <v>2</v>
      </c>
      <c r="G15" s="146">
        <v>2</v>
      </c>
      <c r="H15" s="146">
        <v>2</v>
      </c>
      <c r="I15" s="146">
        <v>12</v>
      </c>
      <c r="J15" s="5"/>
      <c r="K15" s="6" t="s">
        <v>215</v>
      </c>
      <c r="L15">
        <v>2</v>
      </c>
      <c r="M15">
        <v>2</v>
      </c>
      <c r="N15">
        <v>2</v>
      </c>
      <c r="O15">
        <v>2</v>
      </c>
      <c r="P15">
        <v>2</v>
      </c>
      <c r="Q15">
        <v>2</v>
      </c>
      <c r="R15" s="13"/>
      <c r="S15" s="6" t="s">
        <v>213</v>
      </c>
      <c r="T15">
        <v>4</v>
      </c>
      <c r="U15">
        <v>5</v>
      </c>
      <c r="V15">
        <v>9</v>
      </c>
      <c r="X15" s="18" t="s">
        <v>1041</v>
      </c>
      <c r="Y15">
        <v>2</v>
      </c>
    </row>
    <row r="16" spans="1:26" x14ac:dyDescent="0.2">
      <c r="A16" s="5"/>
      <c r="B16" s="6" t="s">
        <v>216</v>
      </c>
      <c r="C16" s="146">
        <v>2</v>
      </c>
      <c r="D16" s="146">
        <v>2</v>
      </c>
      <c r="E16" s="146">
        <v>2</v>
      </c>
      <c r="F16" s="146">
        <v>2</v>
      </c>
      <c r="G16" s="146">
        <v>2</v>
      </c>
      <c r="H16" s="146">
        <v>2</v>
      </c>
      <c r="I16" s="146">
        <v>12</v>
      </c>
      <c r="J16" s="5"/>
      <c r="K16" s="6" t="s">
        <v>216</v>
      </c>
      <c r="L16">
        <v>2</v>
      </c>
      <c r="M16">
        <v>2</v>
      </c>
      <c r="N16">
        <v>2</v>
      </c>
      <c r="O16">
        <v>2</v>
      </c>
      <c r="P16">
        <v>2</v>
      </c>
      <c r="Q16">
        <v>2</v>
      </c>
      <c r="S16" s="6" t="s">
        <v>214</v>
      </c>
      <c r="T16">
        <v>4</v>
      </c>
      <c r="U16">
        <v>5</v>
      </c>
      <c r="V16">
        <v>9</v>
      </c>
      <c r="X16" s="6" t="s">
        <v>209</v>
      </c>
      <c r="Y16">
        <v>12</v>
      </c>
    </row>
    <row r="17" spans="1:25" x14ac:dyDescent="0.2">
      <c r="A17" s="5"/>
      <c r="B17" s="6" t="s">
        <v>217</v>
      </c>
      <c r="C17" s="146">
        <v>2</v>
      </c>
      <c r="D17" s="146">
        <v>2</v>
      </c>
      <c r="E17" s="146">
        <v>2</v>
      </c>
      <c r="F17" s="146">
        <v>2</v>
      </c>
      <c r="G17" s="146">
        <v>2</v>
      </c>
      <c r="H17" s="146">
        <v>2</v>
      </c>
      <c r="I17" s="146">
        <v>12</v>
      </c>
      <c r="J17" s="5"/>
      <c r="K17" s="6" t="s">
        <v>217</v>
      </c>
      <c r="L17">
        <v>2</v>
      </c>
      <c r="M17">
        <v>2</v>
      </c>
      <c r="N17">
        <v>2</v>
      </c>
      <c r="O17">
        <v>2</v>
      </c>
      <c r="P17">
        <v>2</v>
      </c>
      <c r="Q17">
        <v>2</v>
      </c>
      <c r="R17" s="13"/>
      <c r="S17" s="6" t="s">
        <v>215</v>
      </c>
      <c r="T17">
        <v>5</v>
      </c>
      <c r="U17">
        <v>4</v>
      </c>
      <c r="V17">
        <v>9</v>
      </c>
      <c r="X17" s="18" t="s">
        <v>782</v>
      </c>
      <c r="Y17">
        <v>2</v>
      </c>
    </row>
    <row r="18" spans="1:25" x14ac:dyDescent="0.2">
      <c r="A18" s="5"/>
      <c r="B18" s="6" t="s">
        <v>218</v>
      </c>
      <c r="C18" s="146">
        <v>2</v>
      </c>
      <c r="D18" s="146">
        <v>2</v>
      </c>
      <c r="E18" s="146">
        <v>2</v>
      </c>
      <c r="F18" s="146">
        <v>2</v>
      </c>
      <c r="G18" s="146">
        <v>2</v>
      </c>
      <c r="H18" s="146">
        <v>2</v>
      </c>
      <c r="I18" s="146">
        <v>12</v>
      </c>
      <c r="J18" s="5"/>
      <c r="K18" s="6" t="s">
        <v>218</v>
      </c>
      <c r="L18">
        <v>2</v>
      </c>
      <c r="M18">
        <v>2</v>
      </c>
      <c r="N18">
        <v>2</v>
      </c>
      <c r="O18">
        <v>2</v>
      </c>
      <c r="P18">
        <v>2</v>
      </c>
      <c r="Q18">
        <v>2</v>
      </c>
      <c r="S18" s="6" t="s">
        <v>216</v>
      </c>
      <c r="T18">
        <v>6</v>
      </c>
      <c r="U18">
        <v>6</v>
      </c>
      <c r="V18">
        <v>12</v>
      </c>
      <c r="X18" s="18" t="s">
        <v>1007</v>
      </c>
      <c r="Y18">
        <v>3</v>
      </c>
    </row>
    <row r="19" spans="1:25" x14ac:dyDescent="0.2">
      <c r="A19" s="5"/>
      <c r="B19" s="6" t="s">
        <v>219</v>
      </c>
      <c r="C19" s="146">
        <v>2</v>
      </c>
      <c r="D19" s="146">
        <v>2</v>
      </c>
      <c r="E19" s="146">
        <v>2</v>
      </c>
      <c r="F19" s="146">
        <v>2</v>
      </c>
      <c r="G19" s="146">
        <v>2</v>
      </c>
      <c r="H19" s="146">
        <v>2</v>
      </c>
      <c r="I19" s="146">
        <v>12</v>
      </c>
      <c r="J19" s="5"/>
      <c r="K19" s="6" t="s">
        <v>219</v>
      </c>
      <c r="L19">
        <v>2</v>
      </c>
      <c r="M19">
        <v>2</v>
      </c>
      <c r="N19">
        <v>2</v>
      </c>
      <c r="O19">
        <v>2</v>
      </c>
      <c r="P19">
        <v>2</v>
      </c>
      <c r="Q19">
        <v>2</v>
      </c>
      <c r="R19" s="13"/>
      <c r="S19" s="6" t="s">
        <v>217</v>
      </c>
      <c r="T19">
        <v>4</v>
      </c>
      <c r="U19">
        <v>5</v>
      </c>
      <c r="V19">
        <v>9</v>
      </c>
      <c r="X19" s="18" t="s">
        <v>783</v>
      </c>
      <c r="Y19">
        <v>4</v>
      </c>
    </row>
    <row r="20" spans="1:25" x14ac:dyDescent="0.2">
      <c r="A20" s="5"/>
      <c r="B20" s="6" t="s">
        <v>220</v>
      </c>
      <c r="C20" s="146">
        <v>2</v>
      </c>
      <c r="D20" s="146">
        <v>2</v>
      </c>
      <c r="E20" s="146">
        <v>2</v>
      </c>
      <c r="F20" s="146">
        <v>2</v>
      </c>
      <c r="G20" s="146">
        <v>2</v>
      </c>
      <c r="H20" s="146">
        <v>2</v>
      </c>
      <c r="I20" s="146">
        <v>12</v>
      </c>
      <c r="J20" s="5"/>
      <c r="K20" s="6" t="s">
        <v>220</v>
      </c>
      <c r="L20">
        <v>2</v>
      </c>
      <c r="M20">
        <v>2</v>
      </c>
      <c r="N20">
        <v>2</v>
      </c>
      <c r="O20">
        <v>2</v>
      </c>
      <c r="P20">
        <v>2</v>
      </c>
      <c r="Q20">
        <v>2</v>
      </c>
      <c r="S20" s="6" t="s">
        <v>218</v>
      </c>
      <c r="T20">
        <v>5</v>
      </c>
      <c r="U20">
        <v>4</v>
      </c>
      <c r="V20">
        <v>9</v>
      </c>
      <c r="X20" s="18" t="s">
        <v>1050</v>
      </c>
      <c r="Y20">
        <v>3</v>
      </c>
    </row>
    <row r="21" spans="1:25" x14ac:dyDescent="0.2">
      <c r="A21" s="5"/>
      <c r="B21" s="6" t="s">
        <v>221</v>
      </c>
      <c r="C21" s="146">
        <v>2</v>
      </c>
      <c r="D21" s="146">
        <v>2</v>
      </c>
      <c r="E21" s="146">
        <v>2</v>
      </c>
      <c r="F21" s="146">
        <v>2</v>
      </c>
      <c r="G21" s="146">
        <v>2</v>
      </c>
      <c r="H21" s="146">
        <v>2</v>
      </c>
      <c r="I21" s="146">
        <v>12</v>
      </c>
      <c r="J21" s="5"/>
      <c r="K21" s="6" t="s">
        <v>221</v>
      </c>
      <c r="L21">
        <v>2</v>
      </c>
      <c r="M21">
        <v>2</v>
      </c>
      <c r="N21">
        <v>2</v>
      </c>
      <c r="O21">
        <v>2</v>
      </c>
      <c r="P21">
        <v>2</v>
      </c>
      <c r="Q21">
        <v>2</v>
      </c>
      <c r="R21" s="13"/>
      <c r="S21" s="6" t="s">
        <v>219</v>
      </c>
      <c r="T21">
        <v>4</v>
      </c>
      <c r="U21">
        <v>5</v>
      </c>
      <c r="V21">
        <v>9</v>
      </c>
      <c r="X21" s="6" t="s">
        <v>210</v>
      </c>
      <c r="Y21">
        <v>12</v>
      </c>
    </row>
    <row r="22" spans="1:25" x14ac:dyDescent="0.2">
      <c r="A22" s="5"/>
      <c r="B22" s="6" t="s">
        <v>222</v>
      </c>
      <c r="C22" s="146">
        <v>2</v>
      </c>
      <c r="D22" s="146">
        <v>2</v>
      </c>
      <c r="E22" s="146">
        <v>2</v>
      </c>
      <c r="F22" s="146">
        <v>2</v>
      </c>
      <c r="G22" s="146">
        <v>2</v>
      </c>
      <c r="H22" s="146">
        <v>2</v>
      </c>
      <c r="I22" s="146">
        <v>12</v>
      </c>
      <c r="J22" s="5"/>
      <c r="K22" s="6" t="s">
        <v>222</v>
      </c>
      <c r="L22">
        <v>2</v>
      </c>
      <c r="M22">
        <v>2</v>
      </c>
      <c r="N22">
        <v>2</v>
      </c>
      <c r="O22">
        <v>2</v>
      </c>
      <c r="P22">
        <v>2</v>
      </c>
      <c r="Q22">
        <v>2</v>
      </c>
      <c r="S22" s="6" t="s">
        <v>220</v>
      </c>
      <c r="T22">
        <v>5</v>
      </c>
      <c r="U22">
        <v>4</v>
      </c>
      <c r="V22">
        <v>9</v>
      </c>
      <c r="X22" s="18" t="s">
        <v>784</v>
      </c>
      <c r="Y22">
        <v>3</v>
      </c>
    </row>
    <row r="23" spans="1:25" x14ac:dyDescent="0.2">
      <c r="A23" s="5"/>
      <c r="B23" s="6" t="s">
        <v>223</v>
      </c>
      <c r="C23" s="146">
        <v>2</v>
      </c>
      <c r="D23" s="146">
        <v>2</v>
      </c>
      <c r="E23" s="146">
        <v>2</v>
      </c>
      <c r="F23" s="146">
        <v>2</v>
      </c>
      <c r="G23" s="146">
        <v>2</v>
      </c>
      <c r="H23" s="146">
        <v>2</v>
      </c>
      <c r="I23" s="146">
        <v>12</v>
      </c>
      <c r="J23" s="5"/>
      <c r="K23" s="6" t="s">
        <v>223</v>
      </c>
      <c r="L23">
        <v>2</v>
      </c>
      <c r="M23">
        <v>2</v>
      </c>
      <c r="N23">
        <v>2</v>
      </c>
      <c r="O23">
        <v>2</v>
      </c>
      <c r="P23">
        <v>2</v>
      </c>
      <c r="Q23">
        <v>2</v>
      </c>
      <c r="R23" s="13"/>
      <c r="S23" s="6" t="s">
        <v>221</v>
      </c>
      <c r="T23">
        <v>6</v>
      </c>
      <c r="U23">
        <v>6</v>
      </c>
      <c r="V23">
        <v>12</v>
      </c>
      <c r="X23" s="18" t="s">
        <v>1008</v>
      </c>
      <c r="Y23">
        <v>3</v>
      </c>
    </row>
    <row r="24" spans="1:25" x14ac:dyDescent="0.2">
      <c r="A24" s="5"/>
      <c r="B24" s="6" t="s">
        <v>224</v>
      </c>
      <c r="C24" s="146">
        <v>2</v>
      </c>
      <c r="D24" s="146">
        <v>2</v>
      </c>
      <c r="E24" s="146">
        <v>2</v>
      </c>
      <c r="F24" s="146">
        <v>2</v>
      </c>
      <c r="G24" s="146">
        <v>2</v>
      </c>
      <c r="H24" s="146">
        <v>2</v>
      </c>
      <c r="I24" s="146">
        <v>12</v>
      </c>
      <c r="J24" s="5"/>
      <c r="K24" s="6" t="s">
        <v>224</v>
      </c>
      <c r="L24">
        <v>2</v>
      </c>
      <c r="M24">
        <v>2</v>
      </c>
      <c r="N24">
        <v>2</v>
      </c>
      <c r="O24">
        <v>2</v>
      </c>
      <c r="P24">
        <v>2</v>
      </c>
      <c r="Q24">
        <v>2</v>
      </c>
      <c r="S24" s="6" t="s">
        <v>222</v>
      </c>
      <c r="T24">
        <v>4</v>
      </c>
      <c r="U24">
        <v>5</v>
      </c>
      <c r="V24">
        <v>9</v>
      </c>
      <c r="X24" s="18" t="s">
        <v>785</v>
      </c>
      <c r="Y24">
        <v>3</v>
      </c>
    </row>
    <row r="25" spans="1:25" x14ac:dyDescent="0.2">
      <c r="A25" s="5"/>
      <c r="B25" s="6" t="s">
        <v>225</v>
      </c>
      <c r="C25" s="146">
        <v>2</v>
      </c>
      <c r="D25" s="146">
        <v>2</v>
      </c>
      <c r="E25" s="146">
        <v>2</v>
      </c>
      <c r="F25" s="146">
        <v>2</v>
      </c>
      <c r="G25" s="146">
        <v>2</v>
      </c>
      <c r="H25" s="146">
        <v>2</v>
      </c>
      <c r="I25" s="146">
        <v>12</v>
      </c>
      <c r="J25" s="5"/>
      <c r="K25" s="6" t="s">
        <v>225</v>
      </c>
      <c r="L25">
        <v>2</v>
      </c>
      <c r="M25">
        <v>2</v>
      </c>
      <c r="N25">
        <v>2</v>
      </c>
      <c r="O25">
        <v>2</v>
      </c>
      <c r="P25">
        <v>2</v>
      </c>
      <c r="Q25">
        <v>2</v>
      </c>
      <c r="R25" s="13"/>
      <c r="S25" s="6" t="s">
        <v>223</v>
      </c>
      <c r="T25">
        <v>4</v>
      </c>
      <c r="U25">
        <v>5</v>
      </c>
      <c r="V25">
        <v>9</v>
      </c>
      <c r="X25" s="18" t="s">
        <v>1009</v>
      </c>
      <c r="Y25">
        <v>3</v>
      </c>
    </row>
    <row r="26" spans="1:25" x14ac:dyDescent="0.2">
      <c r="A26" s="5"/>
      <c r="B26" s="6" t="s">
        <v>226</v>
      </c>
      <c r="C26" s="146">
        <v>2</v>
      </c>
      <c r="D26" s="146">
        <v>2</v>
      </c>
      <c r="E26" s="146">
        <v>2</v>
      </c>
      <c r="F26" s="146">
        <v>2</v>
      </c>
      <c r="G26" s="146">
        <v>2</v>
      </c>
      <c r="H26" s="146">
        <v>2</v>
      </c>
      <c r="I26" s="146">
        <v>12</v>
      </c>
      <c r="J26" s="5"/>
      <c r="K26" s="6" t="s">
        <v>226</v>
      </c>
      <c r="L26">
        <v>2</v>
      </c>
      <c r="M26">
        <v>2</v>
      </c>
      <c r="N26">
        <v>2</v>
      </c>
      <c r="O26">
        <v>2</v>
      </c>
      <c r="P26">
        <v>2</v>
      </c>
      <c r="Q26">
        <v>2</v>
      </c>
      <c r="S26" s="6" t="s">
        <v>224</v>
      </c>
      <c r="T26">
        <v>5</v>
      </c>
      <c r="U26">
        <v>4</v>
      </c>
      <c r="V26">
        <v>9</v>
      </c>
      <c r="X26" s="6" t="s">
        <v>211</v>
      </c>
      <c r="Y26">
        <v>12</v>
      </c>
    </row>
    <row r="27" spans="1:25" x14ac:dyDescent="0.2">
      <c r="A27" s="5"/>
      <c r="B27" s="6" t="s">
        <v>227</v>
      </c>
      <c r="C27" s="146">
        <v>2</v>
      </c>
      <c r="D27" s="146">
        <v>2</v>
      </c>
      <c r="E27" s="146">
        <v>2</v>
      </c>
      <c r="F27" s="146">
        <v>2</v>
      </c>
      <c r="G27" s="146">
        <v>2</v>
      </c>
      <c r="H27" s="146">
        <v>2</v>
      </c>
      <c r="I27" s="146">
        <v>12</v>
      </c>
      <c r="J27" s="5"/>
      <c r="K27" s="6" t="s">
        <v>227</v>
      </c>
      <c r="L27">
        <v>2</v>
      </c>
      <c r="M27">
        <v>2</v>
      </c>
      <c r="N27">
        <v>2</v>
      </c>
      <c r="O27">
        <v>2</v>
      </c>
      <c r="P27">
        <v>2</v>
      </c>
      <c r="Q27">
        <v>2</v>
      </c>
      <c r="R27" s="13"/>
      <c r="S27" s="6" t="s">
        <v>225</v>
      </c>
      <c r="T27">
        <v>5</v>
      </c>
      <c r="U27">
        <v>4</v>
      </c>
      <c r="V27">
        <v>9</v>
      </c>
      <c r="X27" s="18" t="s">
        <v>786</v>
      </c>
      <c r="Y27">
        <v>4</v>
      </c>
    </row>
    <row r="28" spans="1:25" x14ac:dyDescent="0.2">
      <c r="A28" s="5"/>
      <c r="B28" s="6" t="s">
        <v>228</v>
      </c>
      <c r="C28" s="146">
        <v>2</v>
      </c>
      <c r="D28" s="146">
        <v>2</v>
      </c>
      <c r="E28" s="146">
        <v>2</v>
      </c>
      <c r="F28" s="146">
        <v>2</v>
      </c>
      <c r="G28" s="146">
        <v>2</v>
      </c>
      <c r="H28" s="146">
        <v>2</v>
      </c>
      <c r="I28" s="146">
        <v>12</v>
      </c>
      <c r="J28" s="5"/>
      <c r="K28" s="6" t="s">
        <v>228</v>
      </c>
      <c r="L28">
        <v>2</v>
      </c>
      <c r="M28">
        <v>2</v>
      </c>
      <c r="N28">
        <v>2</v>
      </c>
      <c r="O28">
        <v>2</v>
      </c>
      <c r="P28">
        <v>2</v>
      </c>
      <c r="Q28">
        <v>2</v>
      </c>
      <c r="S28" s="6" t="s">
        <v>226</v>
      </c>
      <c r="T28">
        <v>6</v>
      </c>
      <c r="U28">
        <v>6</v>
      </c>
      <c r="V28">
        <v>12</v>
      </c>
      <c r="X28" s="18" t="s">
        <v>1066</v>
      </c>
      <c r="Y28">
        <v>2</v>
      </c>
    </row>
    <row r="29" spans="1:25" x14ac:dyDescent="0.2">
      <c r="A29" s="5"/>
      <c r="B29" s="6" t="s">
        <v>229</v>
      </c>
      <c r="C29" s="146">
        <v>2</v>
      </c>
      <c r="D29" s="146">
        <v>2</v>
      </c>
      <c r="E29" s="146">
        <v>2</v>
      </c>
      <c r="F29" s="146">
        <v>2</v>
      </c>
      <c r="G29" s="146">
        <v>2</v>
      </c>
      <c r="H29" s="146">
        <v>2</v>
      </c>
      <c r="I29" s="146">
        <v>12</v>
      </c>
      <c r="J29" s="5"/>
      <c r="K29" s="6" t="s">
        <v>229</v>
      </c>
      <c r="L29">
        <v>2</v>
      </c>
      <c r="M29">
        <v>2</v>
      </c>
      <c r="N29">
        <v>2</v>
      </c>
      <c r="O29">
        <v>2</v>
      </c>
      <c r="P29">
        <v>2</v>
      </c>
      <c r="Q29">
        <v>2</v>
      </c>
      <c r="R29" s="13"/>
      <c r="S29" s="6" t="s">
        <v>227</v>
      </c>
      <c r="T29">
        <v>5</v>
      </c>
      <c r="U29">
        <v>4</v>
      </c>
      <c r="V29">
        <v>9</v>
      </c>
      <c r="X29" s="18" t="s">
        <v>778</v>
      </c>
      <c r="Y29">
        <v>2</v>
      </c>
    </row>
    <row r="30" spans="1:25" x14ac:dyDescent="0.2">
      <c r="A30" s="5"/>
      <c r="B30" s="6" t="s">
        <v>230</v>
      </c>
      <c r="C30" s="146">
        <v>2</v>
      </c>
      <c r="D30" s="146">
        <v>2</v>
      </c>
      <c r="E30" s="146">
        <v>2</v>
      </c>
      <c r="F30" s="146">
        <v>2</v>
      </c>
      <c r="G30" s="146">
        <v>2</v>
      </c>
      <c r="H30" s="146">
        <v>2</v>
      </c>
      <c r="I30" s="146">
        <v>12</v>
      </c>
      <c r="J30" s="5"/>
      <c r="K30" s="6" t="s">
        <v>230</v>
      </c>
      <c r="L30">
        <v>2</v>
      </c>
      <c r="M30">
        <v>2</v>
      </c>
      <c r="N30">
        <v>2</v>
      </c>
      <c r="O30">
        <v>2</v>
      </c>
      <c r="P30">
        <v>2</v>
      </c>
      <c r="Q30">
        <v>2</v>
      </c>
      <c r="S30" s="6" t="s">
        <v>228</v>
      </c>
      <c r="T30">
        <v>4</v>
      </c>
      <c r="U30">
        <v>5</v>
      </c>
      <c r="V30">
        <v>9</v>
      </c>
      <c r="X30" s="18" t="s">
        <v>990</v>
      </c>
      <c r="Y30">
        <v>4</v>
      </c>
    </row>
    <row r="31" spans="1:25" x14ac:dyDescent="0.2">
      <c r="A31" s="5"/>
      <c r="B31" s="6" t="s">
        <v>231</v>
      </c>
      <c r="C31" s="146">
        <v>2</v>
      </c>
      <c r="D31" s="146">
        <v>2</v>
      </c>
      <c r="E31" s="146">
        <v>2</v>
      </c>
      <c r="F31" s="146">
        <v>2</v>
      </c>
      <c r="G31" s="146">
        <v>2</v>
      </c>
      <c r="H31" s="146">
        <v>2</v>
      </c>
      <c r="I31" s="146">
        <v>12</v>
      </c>
      <c r="J31" s="5"/>
      <c r="K31" s="6" t="s">
        <v>231</v>
      </c>
      <c r="L31">
        <v>2</v>
      </c>
      <c r="M31">
        <v>2</v>
      </c>
      <c r="N31">
        <v>2</v>
      </c>
      <c r="O31">
        <v>2</v>
      </c>
      <c r="P31">
        <v>2</v>
      </c>
      <c r="Q31">
        <v>2</v>
      </c>
      <c r="R31" s="13"/>
      <c r="S31" s="6" t="s">
        <v>229</v>
      </c>
      <c r="T31">
        <v>5</v>
      </c>
      <c r="U31">
        <v>4</v>
      </c>
      <c r="V31">
        <v>9</v>
      </c>
      <c r="X31" s="6" t="s">
        <v>212</v>
      </c>
      <c r="Y31">
        <v>12</v>
      </c>
    </row>
    <row r="32" spans="1:25" x14ac:dyDescent="0.2">
      <c r="A32" s="5"/>
      <c r="B32" s="6" t="s">
        <v>232</v>
      </c>
      <c r="C32" s="146">
        <v>2</v>
      </c>
      <c r="D32" s="146">
        <v>2</v>
      </c>
      <c r="E32" s="146">
        <v>2</v>
      </c>
      <c r="F32" s="146">
        <v>2</v>
      </c>
      <c r="G32" s="146">
        <v>2</v>
      </c>
      <c r="H32" s="146">
        <v>2</v>
      </c>
      <c r="I32" s="146">
        <v>12</v>
      </c>
      <c r="J32" s="5"/>
      <c r="K32" s="6" t="s">
        <v>232</v>
      </c>
      <c r="L32">
        <v>2</v>
      </c>
      <c r="M32">
        <v>2</v>
      </c>
      <c r="N32">
        <v>2</v>
      </c>
      <c r="O32">
        <v>2</v>
      </c>
      <c r="P32">
        <v>2</v>
      </c>
      <c r="Q32">
        <v>2</v>
      </c>
      <c r="S32" s="6" t="s">
        <v>230</v>
      </c>
      <c r="T32">
        <v>4</v>
      </c>
      <c r="U32">
        <v>5</v>
      </c>
      <c r="V32">
        <v>9</v>
      </c>
      <c r="X32" s="18" t="s">
        <v>1067</v>
      </c>
      <c r="Y32">
        <v>2</v>
      </c>
    </row>
    <row r="33" spans="1:25" x14ac:dyDescent="0.2">
      <c r="A33" s="5"/>
      <c r="B33" s="6" t="s">
        <v>233</v>
      </c>
      <c r="C33" s="146">
        <v>2</v>
      </c>
      <c r="D33" s="146">
        <v>2</v>
      </c>
      <c r="E33" s="146">
        <v>2</v>
      </c>
      <c r="F33" s="146">
        <v>2</v>
      </c>
      <c r="G33" s="146">
        <v>2</v>
      </c>
      <c r="H33" s="146">
        <v>2</v>
      </c>
      <c r="I33" s="146">
        <v>12</v>
      </c>
      <c r="J33" s="5"/>
      <c r="K33" s="6" t="s">
        <v>233</v>
      </c>
      <c r="L33">
        <v>2</v>
      </c>
      <c r="M33">
        <v>2</v>
      </c>
      <c r="N33">
        <v>2</v>
      </c>
      <c r="O33">
        <v>2</v>
      </c>
      <c r="P33">
        <v>2</v>
      </c>
      <c r="Q33">
        <v>2</v>
      </c>
      <c r="R33" s="13"/>
      <c r="S33" s="6" t="s">
        <v>231</v>
      </c>
      <c r="T33">
        <v>6</v>
      </c>
      <c r="U33">
        <v>6</v>
      </c>
      <c r="V33">
        <v>12</v>
      </c>
      <c r="X33" s="18" t="s">
        <v>1068</v>
      </c>
      <c r="Y33">
        <v>4</v>
      </c>
    </row>
    <row r="34" spans="1:25" x14ac:dyDescent="0.2">
      <c r="A34" s="5"/>
      <c r="B34" s="6" t="s">
        <v>234</v>
      </c>
      <c r="C34" s="146">
        <v>2</v>
      </c>
      <c r="D34" s="146">
        <v>2</v>
      </c>
      <c r="E34" s="146">
        <v>2</v>
      </c>
      <c r="F34" s="146">
        <v>2</v>
      </c>
      <c r="G34" s="146">
        <v>2</v>
      </c>
      <c r="H34" s="146">
        <v>2</v>
      </c>
      <c r="I34" s="146">
        <v>12</v>
      </c>
      <c r="J34" s="5"/>
      <c r="K34" s="6" t="s">
        <v>234</v>
      </c>
      <c r="L34">
        <v>2</v>
      </c>
      <c r="M34">
        <v>2</v>
      </c>
      <c r="N34">
        <v>2</v>
      </c>
      <c r="O34">
        <v>2</v>
      </c>
      <c r="P34">
        <v>2</v>
      </c>
      <c r="Q34">
        <v>2</v>
      </c>
      <c r="S34" s="6" t="s">
        <v>232</v>
      </c>
      <c r="T34">
        <v>5</v>
      </c>
      <c r="U34">
        <v>4</v>
      </c>
      <c r="V34">
        <v>9</v>
      </c>
      <c r="X34" s="18" t="s">
        <v>1058</v>
      </c>
      <c r="Y34">
        <v>3</v>
      </c>
    </row>
    <row r="35" spans="1:25" x14ac:dyDescent="0.2">
      <c r="A35" s="5"/>
      <c r="B35" s="6" t="s">
        <v>235</v>
      </c>
      <c r="C35" s="146">
        <v>2</v>
      </c>
      <c r="D35" s="146">
        <v>2</v>
      </c>
      <c r="E35" s="146">
        <v>2</v>
      </c>
      <c r="F35" s="146">
        <v>2</v>
      </c>
      <c r="G35" s="146">
        <v>2</v>
      </c>
      <c r="H35" s="146">
        <v>2</v>
      </c>
      <c r="I35" s="146">
        <v>12</v>
      </c>
      <c r="J35" s="5"/>
      <c r="K35" s="6" t="s">
        <v>235</v>
      </c>
      <c r="L35">
        <v>2</v>
      </c>
      <c r="M35">
        <v>2</v>
      </c>
      <c r="N35">
        <v>2</v>
      </c>
      <c r="O35">
        <v>2</v>
      </c>
      <c r="P35">
        <v>2</v>
      </c>
      <c r="Q35">
        <v>2</v>
      </c>
      <c r="R35" s="13"/>
      <c r="S35" s="6" t="s">
        <v>233</v>
      </c>
      <c r="T35">
        <v>4</v>
      </c>
      <c r="U35">
        <v>5</v>
      </c>
      <c r="V35">
        <v>9</v>
      </c>
      <c r="X35" s="18" t="s">
        <v>1057</v>
      </c>
      <c r="Y35">
        <v>3</v>
      </c>
    </row>
    <row r="36" spans="1:25" x14ac:dyDescent="0.2">
      <c r="A36" s="5"/>
      <c r="B36" s="6" t="s">
        <v>236</v>
      </c>
      <c r="C36" s="146">
        <v>2</v>
      </c>
      <c r="D36" s="146">
        <v>2</v>
      </c>
      <c r="E36" s="146">
        <v>2</v>
      </c>
      <c r="F36" s="146">
        <v>2</v>
      </c>
      <c r="G36" s="146">
        <v>2</v>
      </c>
      <c r="H36" s="146">
        <v>2</v>
      </c>
      <c r="I36" s="146">
        <v>12</v>
      </c>
      <c r="J36" s="5"/>
      <c r="K36" s="6" t="s">
        <v>236</v>
      </c>
      <c r="L36">
        <v>2</v>
      </c>
      <c r="M36">
        <v>2</v>
      </c>
      <c r="N36">
        <v>2</v>
      </c>
      <c r="O36">
        <v>2</v>
      </c>
      <c r="P36">
        <v>2</v>
      </c>
      <c r="Q36">
        <v>2</v>
      </c>
      <c r="S36" s="6" t="s">
        <v>234</v>
      </c>
      <c r="T36">
        <v>5</v>
      </c>
      <c r="U36">
        <v>4</v>
      </c>
      <c r="V36">
        <v>9</v>
      </c>
      <c r="X36" s="6" t="s">
        <v>213</v>
      </c>
      <c r="Y36">
        <v>12</v>
      </c>
    </row>
    <row r="37" spans="1:25" x14ac:dyDescent="0.2">
      <c r="A37" s="5"/>
      <c r="B37" s="6" t="s">
        <v>237</v>
      </c>
      <c r="C37" s="146">
        <v>2</v>
      </c>
      <c r="D37" s="146">
        <v>2</v>
      </c>
      <c r="E37" s="146">
        <v>2</v>
      </c>
      <c r="F37" s="146">
        <v>2</v>
      </c>
      <c r="G37" s="146">
        <v>2</v>
      </c>
      <c r="H37" s="146">
        <v>2</v>
      </c>
      <c r="I37" s="146">
        <v>12</v>
      </c>
      <c r="J37" s="5"/>
      <c r="K37" s="6" t="s">
        <v>237</v>
      </c>
      <c r="L37">
        <v>2</v>
      </c>
      <c r="M37">
        <v>2</v>
      </c>
      <c r="N37">
        <v>2</v>
      </c>
      <c r="O37">
        <v>2</v>
      </c>
      <c r="P37">
        <v>2</v>
      </c>
      <c r="Q37">
        <v>2</v>
      </c>
      <c r="R37" s="13"/>
      <c r="S37" s="6" t="s">
        <v>235</v>
      </c>
      <c r="T37">
        <v>4</v>
      </c>
      <c r="U37">
        <v>5</v>
      </c>
      <c r="V37">
        <v>9</v>
      </c>
      <c r="X37" s="18" t="s">
        <v>1069</v>
      </c>
      <c r="Y37">
        <v>2</v>
      </c>
    </row>
    <row r="38" spans="1:25" x14ac:dyDescent="0.2">
      <c r="A38" s="5"/>
      <c r="B38" s="6" t="s">
        <v>238</v>
      </c>
      <c r="C38" s="146">
        <v>2</v>
      </c>
      <c r="D38" s="146">
        <v>2</v>
      </c>
      <c r="E38" s="146">
        <v>2</v>
      </c>
      <c r="F38" s="146">
        <v>2</v>
      </c>
      <c r="G38" s="146">
        <v>2</v>
      </c>
      <c r="H38" s="146">
        <v>2</v>
      </c>
      <c r="I38" s="146">
        <v>12</v>
      </c>
      <c r="J38" s="5"/>
      <c r="K38" s="6" t="s">
        <v>238</v>
      </c>
      <c r="L38">
        <v>2</v>
      </c>
      <c r="M38">
        <v>2</v>
      </c>
      <c r="N38">
        <v>2</v>
      </c>
      <c r="O38">
        <v>2</v>
      </c>
      <c r="P38">
        <v>2</v>
      </c>
      <c r="Q38">
        <v>2</v>
      </c>
      <c r="S38" s="6" t="s">
        <v>236</v>
      </c>
      <c r="T38">
        <v>6</v>
      </c>
      <c r="U38">
        <v>6</v>
      </c>
      <c r="V38">
        <v>12</v>
      </c>
      <c r="X38" s="18" t="s">
        <v>1070</v>
      </c>
      <c r="Y38">
        <v>4</v>
      </c>
    </row>
    <row r="39" spans="1:25" x14ac:dyDescent="0.2">
      <c r="A39" s="5"/>
      <c r="B39" s="6" t="s">
        <v>239</v>
      </c>
      <c r="C39" s="146">
        <v>2</v>
      </c>
      <c r="D39" s="146">
        <v>2</v>
      </c>
      <c r="E39" s="146">
        <v>2</v>
      </c>
      <c r="F39" s="146">
        <v>2</v>
      </c>
      <c r="G39" s="146">
        <v>2</v>
      </c>
      <c r="H39" s="146">
        <v>2</v>
      </c>
      <c r="I39" s="146">
        <v>12</v>
      </c>
      <c r="J39" s="5"/>
      <c r="K39" s="6" t="s">
        <v>239</v>
      </c>
      <c r="L39">
        <v>2</v>
      </c>
      <c r="M39">
        <v>2</v>
      </c>
      <c r="N39">
        <v>2</v>
      </c>
      <c r="O39">
        <v>2</v>
      </c>
      <c r="P39">
        <v>2</v>
      </c>
      <c r="Q39">
        <v>2</v>
      </c>
      <c r="R39" s="13"/>
      <c r="S39" s="6" t="s">
        <v>237</v>
      </c>
      <c r="T39">
        <v>4</v>
      </c>
      <c r="U39">
        <v>5</v>
      </c>
      <c r="V39">
        <v>9</v>
      </c>
      <c r="X39" s="18" t="s">
        <v>1060</v>
      </c>
      <c r="Y39">
        <v>4</v>
      </c>
    </row>
    <row r="40" spans="1:25" x14ac:dyDescent="0.2">
      <c r="A40" s="5"/>
      <c r="B40" s="6" t="s">
        <v>240</v>
      </c>
      <c r="C40" s="146">
        <v>2</v>
      </c>
      <c r="D40" s="146">
        <v>2</v>
      </c>
      <c r="E40" s="146">
        <v>2</v>
      </c>
      <c r="F40" s="146">
        <v>2</v>
      </c>
      <c r="G40" s="146">
        <v>2</v>
      </c>
      <c r="H40" s="146">
        <v>2</v>
      </c>
      <c r="I40" s="146">
        <v>12</v>
      </c>
      <c r="J40" s="5"/>
      <c r="K40" s="6" t="s">
        <v>240</v>
      </c>
      <c r="L40">
        <v>2</v>
      </c>
      <c r="M40">
        <v>2</v>
      </c>
      <c r="N40">
        <v>2</v>
      </c>
      <c r="O40">
        <v>2</v>
      </c>
      <c r="P40">
        <v>2</v>
      </c>
      <c r="Q40">
        <v>2</v>
      </c>
      <c r="S40" s="6" t="s">
        <v>238</v>
      </c>
      <c r="T40">
        <v>5</v>
      </c>
      <c r="U40">
        <v>4</v>
      </c>
      <c r="V40">
        <v>9</v>
      </c>
      <c r="X40" s="18" t="s">
        <v>1065</v>
      </c>
      <c r="Y40">
        <v>2</v>
      </c>
    </row>
    <row r="41" spans="1:25" x14ac:dyDescent="0.2">
      <c r="A41" s="5"/>
      <c r="B41" s="6" t="s">
        <v>241</v>
      </c>
      <c r="C41" s="146">
        <v>2</v>
      </c>
      <c r="D41" s="146">
        <v>2</v>
      </c>
      <c r="E41" s="146">
        <v>2</v>
      </c>
      <c r="F41" s="146">
        <v>2</v>
      </c>
      <c r="G41" s="146">
        <v>2</v>
      </c>
      <c r="H41" s="146">
        <v>2</v>
      </c>
      <c r="I41" s="146">
        <v>12</v>
      </c>
      <c r="J41" s="5"/>
      <c r="K41" s="6" t="s">
        <v>241</v>
      </c>
      <c r="L41">
        <v>2</v>
      </c>
      <c r="M41">
        <v>2</v>
      </c>
      <c r="N41">
        <v>2</v>
      </c>
      <c r="O41">
        <v>2</v>
      </c>
      <c r="P41">
        <v>2</v>
      </c>
      <c r="Q41">
        <v>2</v>
      </c>
      <c r="R41" s="13"/>
      <c r="S41" s="6" t="s">
        <v>239</v>
      </c>
      <c r="T41">
        <v>4</v>
      </c>
      <c r="U41">
        <v>5</v>
      </c>
      <c r="V41">
        <v>9</v>
      </c>
      <c r="X41" s="6" t="s">
        <v>214</v>
      </c>
      <c r="Y41">
        <v>12</v>
      </c>
    </row>
    <row r="42" spans="1:25" x14ac:dyDescent="0.2">
      <c r="A42" s="5"/>
      <c r="B42" s="6" t="s">
        <v>242</v>
      </c>
      <c r="C42" s="146">
        <v>2</v>
      </c>
      <c r="D42" s="146">
        <v>2</v>
      </c>
      <c r="E42" s="146">
        <v>2</v>
      </c>
      <c r="F42" s="146">
        <v>2</v>
      </c>
      <c r="G42" s="146">
        <v>2</v>
      </c>
      <c r="H42" s="146">
        <v>2</v>
      </c>
      <c r="I42" s="146">
        <v>12</v>
      </c>
      <c r="J42" s="5"/>
      <c r="K42" s="6" t="s">
        <v>242</v>
      </c>
      <c r="L42">
        <v>2</v>
      </c>
      <c r="M42">
        <v>2</v>
      </c>
      <c r="N42">
        <v>2</v>
      </c>
      <c r="O42">
        <v>2</v>
      </c>
      <c r="P42">
        <v>2</v>
      </c>
      <c r="Q42">
        <v>2</v>
      </c>
      <c r="S42" s="6" t="s">
        <v>240</v>
      </c>
      <c r="T42">
        <v>5</v>
      </c>
      <c r="U42">
        <v>4</v>
      </c>
      <c r="V42">
        <v>9</v>
      </c>
      <c r="X42" s="18" t="s">
        <v>1071</v>
      </c>
      <c r="Y42">
        <v>4</v>
      </c>
    </row>
    <row r="43" spans="1:25" x14ac:dyDescent="0.2">
      <c r="A43" s="5"/>
      <c r="B43" s="6" t="s">
        <v>243</v>
      </c>
      <c r="C43" s="146">
        <v>2</v>
      </c>
      <c r="D43" s="146">
        <v>2</v>
      </c>
      <c r="E43" s="146">
        <v>2</v>
      </c>
      <c r="F43" s="146">
        <v>2</v>
      </c>
      <c r="G43" s="146">
        <v>2</v>
      </c>
      <c r="H43" s="146">
        <v>2</v>
      </c>
      <c r="I43" s="146">
        <v>12</v>
      </c>
      <c r="J43" s="5"/>
      <c r="K43" s="6" t="s">
        <v>243</v>
      </c>
      <c r="L43">
        <v>2</v>
      </c>
      <c r="M43">
        <v>2</v>
      </c>
      <c r="N43">
        <v>2</v>
      </c>
      <c r="O43">
        <v>2</v>
      </c>
      <c r="P43">
        <v>2</v>
      </c>
      <c r="Q43">
        <v>2</v>
      </c>
      <c r="R43" s="13"/>
      <c r="S43" s="6" t="s">
        <v>241</v>
      </c>
      <c r="T43">
        <v>6</v>
      </c>
      <c r="U43">
        <v>6</v>
      </c>
      <c r="V43">
        <v>12</v>
      </c>
      <c r="X43" s="18" t="s">
        <v>1072</v>
      </c>
      <c r="Y43">
        <v>2</v>
      </c>
    </row>
    <row r="44" spans="1:25" x14ac:dyDescent="0.2">
      <c r="A44" s="5"/>
      <c r="B44" s="6" t="s">
        <v>244</v>
      </c>
      <c r="C44" s="146">
        <v>2</v>
      </c>
      <c r="D44" s="146">
        <v>2</v>
      </c>
      <c r="E44" s="146">
        <v>2</v>
      </c>
      <c r="F44" s="146">
        <v>2</v>
      </c>
      <c r="G44" s="146">
        <v>2</v>
      </c>
      <c r="H44" s="146">
        <v>2</v>
      </c>
      <c r="I44" s="146">
        <v>12</v>
      </c>
      <c r="J44" s="5"/>
      <c r="K44" s="6" t="s">
        <v>244</v>
      </c>
      <c r="L44">
        <v>2</v>
      </c>
      <c r="M44">
        <v>2</v>
      </c>
      <c r="N44">
        <v>2</v>
      </c>
      <c r="O44">
        <v>2</v>
      </c>
      <c r="P44">
        <v>2</v>
      </c>
      <c r="Q44">
        <v>2</v>
      </c>
      <c r="S44" s="6" t="s">
        <v>242</v>
      </c>
      <c r="T44">
        <v>4</v>
      </c>
      <c r="U44">
        <v>5</v>
      </c>
      <c r="V44">
        <v>9</v>
      </c>
      <c r="X44" s="18" t="s">
        <v>1053</v>
      </c>
      <c r="Y44">
        <v>3</v>
      </c>
    </row>
    <row r="45" spans="1:25" x14ac:dyDescent="0.2">
      <c r="A45" s="5"/>
      <c r="B45" s="6" t="s">
        <v>245</v>
      </c>
      <c r="C45" s="146">
        <v>2</v>
      </c>
      <c r="D45" s="146">
        <v>2</v>
      </c>
      <c r="E45" s="146">
        <v>2</v>
      </c>
      <c r="F45" s="146">
        <v>2</v>
      </c>
      <c r="G45" s="146">
        <v>2</v>
      </c>
      <c r="H45" s="146">
        <v>2</v>
      </c>
      <c r="I45" s="146">
        <v>12</v>
      </c>
      <c r="J45" s="5"/>
      <c r="K45" s="6" t="s">
        <v>245</v>
      </c>
      <c r="L45">
        <v>2</v>
      </c>
      <c r="M45">
        <v>2</v>
      </c>
      <c r="N45">
        <v>2</v>
      </c>
      <c r="O45">
        <v>2</v>
      </c>
      <c r="P45">
        <v>2</v>
      </c>
      <c r="Q45">
        <v>2</v>
      </c>
      <c r="R45" s="13"/>
      <c r="S45" s="6" t="s">
        <v>243</v>
      </c>
      <c r="T45">
        <v>5</v>
      </c>
      <c r="U45">
        <v>4</v>
      </c>
      <c r="V45">
        <v>9</v>
      </c>
      <c r="X45" s="18" t="s">
        <v>1054</v>
      </c>
      <c r="Y45">
        <v>3</v>
      </c>
    </row>
    <row r="46" spans="1:25" x14ac:dyDescent="0.2">
      <c r="A46" s="5"/>
      <c r="B46" s="6" t="s">
        <v>246</v>
      </c>
      <c r="C46" s="146">
        <v>2</v>
      </c>
      <c r="D46" s="146">
        <v>2</v>
      </c>
      <c r="E46" s="146">
        <v>2</v>
      </c>
      <c r="F46" s="146">
        <v>2</v>
      </c>
      <c r="G46" s="146">
        <v>2</v>
      </c>
      <c r="H46" s="146">
        <v>2</v>
      </c>
      <c r="I46" s="146">
        <v>12</v>
      </c>
      <c r="J46" s="5"/>
      <c r="K46" s="6" t="s">
        <v>246</v>
      </c>
      <c r="L46">
        <v>2</v>
      </c>
      <c r="M46">
        <v>2</v>
      </c>
      <c r="N46">
        <v>2</v>
      </c>
      <c r="O46">
        <v>2</v>
      </c>
      <c r="P46">
        <v>2</v>
      </c>
      <c r="Q46">
        <v>2</v>
      </c>
      <c r="S46" s="6" t="s">
        <v>244</v>
      </c>
      <c r="T46">
        <v>4</v>
      </c>
      <c r="U46">
        <v>5</v>
      </c>
      <c r="V46">
        <v>9</v>
      </c>
      <c r="X46" s="6" t="s">
        <v>215</v>
      </c>
      <c r="Y46">
        <v>12</v>
      </c>
    </row>
    <row r="47" spans="1:25" x14ac:dyDescent="0.2">
      <c r="A47" s="5"/>
      <c r="B47" s="6" t="s">
        <v>247</v>
      </c>
      <c r="C47" s="146">
        <v>2</v>
      </c>
      <c r="D47" s="146">
        <v>2</v>
      </c>
      <c r="E47" s="146">
        <v>2</v>
      </c>
      <c r="F47" s="146">
        <v>2</v>
      </c>
      <c r="G47" s="146">
        <v>2</v>
      </c>
      <c r="H47" s="146">
        <v>2</v>
      </c>
      <c r="I47" s="146">
        <v>12</v>
      </c>
      <c r="J47" s="5"/>
      <c r="K47" s="6" t="s">
        <v>247</v>
      </c>
      <c r="L47">
        <v>2</v>
      </c>
      <c r="M47">
        <v>2</v>
      </c>
      <c r="N47">
        <v>2</v>
      </c>
      <c r="O47">
        <v>2</v>
      </c>
      <c r="P47">
        <v>2</v>
      </c>
      <c r="Q47">
        <v>2</v>
      </c>
      <c r="R47" s="13"/>
      <c r="S47" s="6" t="s">
        <v>245</v>
      </c>
      <c r="T47">
        <v>5</v>
      </c>
      <c r="U47">
        <v>4</v>
      </c>
      <c r="V47">
        <v>9</v>
      </c>
      <c r="X47" s="18" t="s">
        <v>1073</v>
      </c>
      <c r="Y47">
        <v>3</v>
      </c>
    </row>
    <row r="48" spans="1:25" x14ac:dyDescent="0.2">
      <c r="A48" s="5"/>
      <c r="B48" s="6" t="s">
        <v>248</v>
      </c>
      <c r="C48" s="146">
        <v>2</v>
      </c>
      <c r="D48" s="146">
        <v>2</v>
      </c>
      <c r="E48" s="146">
        <v>2</v>
      </c>
      <c r="F48" s="146">
        <v>2</v>
      </c>
      <c r="G48" s="146">
        <v>2</v>
      </c>
      <c r="H48" s="146">
        <v>2</v>
      </c>
      <c r="I48" s="146">
        <v>12</v>
      </c>
      <c r="J48" s="5"/>
      <c r="K48" s="6" t="s">
        <v>248</v>
      </c>
      <c r="L48">
        <v>2</v>
      </c>
      <c r="M48">
        <v>2</v>
      </c>
      <c r="N48">
        <v>2</v>
      </c>
      <c r="O48">
        <v>2</v>
      </c>
      <c r="P48">
        <v>2</v>
      </c>
      <c r="Q48">
        <v>2</v>
      </c>
      <c r="S48" s="6" t="s">
        <v>246</v>
      </c>
      <c r="T48">
        <v>6</v>
      </c>
      <c r="U48">
        <v>6</v>
      </c>
      <c r="V48">
        <v>12</v>
      </c>
      <c r="X48" s="18" t="s">
        <v>1074</v>
      </c>
      <c r="Y48">
        <v>3</v>
      </c>
    </row>
    <row r="49" spans="1:25" x14ac:dyDescent="0.2">
      <c r="A49" s="5"/>
      <c r="B49" s="6" t="s">
        <v>249</v>
      </c>
      <c r="C49" s="146">
        <v>2</v>
      </c>
      <c r="D49" s="146">
        <v>2</v>
      </c>
      <c r="E49" s="146">
        <v>2</v>
      </c>
      <c r="F49" s="146">
        <v>2</v>
      </c>
      <c r="G49" s="146">
        <v>2</v>
      </c>
      <c r="H49" s="146">
        <v>2</v>
      </c>
      <c r="I49" s="146">
        <v>12</v>
      </c>
      <c r="J49" s="5"/>
      <c r="K49" s="6" t="s">
        <v>249</v>
      </c>
      <c r="L49">
        <v>2</v>
      </c>
      <c r="M49">
        <v>2</v>
      </c>
      <c r="N49">
        <v>2</v>
      </c>
      <c r="O49">
        <v>2</v>
      </c>
      <c r="P49">
        <v>2</v>
      </c>
      <c r="Q49">
        <v>2</v>
      </c>
      <c r="R49" s="13"/>
      <c r="S49" s="6" t="s">
        <v>247</v>
      </c>
      <c r="T49">
        <v>5</v>
      </c>
      <c r="U49">
        <v>4</v>
      </c>
      <c r="V49">
        <v>9</v>
      </c>
      <c r="X49" s="18" t="s">
        <v>1063</v>
      </c>
      <c r="Y49">
        <v>3</v>
      </c>
    </row>
    <row r="50" spans="1:25" x14ac:dyDescent="0.2">
      <c r="A50" s="5"/>
      <c r="B50" s="6" t="s">
        <v>250</v>
      </c>
      <c r="C50" s="146">
        <v>2</v>
      </c>
      <c r="D50" s="146">
        <v>2</v>
      </c>
      <c r="E50" s="146">
        <v>2</v>
      </c>
      <c r="F50" s="146">
        <v>2</v>
      </c>
      <c r="G50" s="146">
        <v>2</v>
      </c>
      <c r="H50" s="146">
        <v>2</v>
      </c>
      <c r="I50" s="146">
        <v>12</v>
      </c>
      <c r="J50" s="5"/>
      <c r="K50" s="6" t="s">
        <v>250</v>
      </c>
      <c r="L50">
        <v>2</v>
      </c>
      <c r="M50">
        <v>2</v>
      </c>
      <c r="N50">
        <v>2</v>
      </c>
      <c r="O50">
        <v>2</v>
      </c>
      <c r="P50">
        <v>2</v>
      </c>
      <c r="Q50">
        <v>2</v>
      </c>
      <c r="S50" s="6" t="s">
        <v>248</v>
      </c>
      <c r="T50">
        <v>4</v>
      </c>
      <c r="U50">
        <v>5</v>
      </c>
      <c r="V50">
        <v>9</v>
      </c>
      <c r="X50" s="18" t="s">
        <v>1056</v>
      </c>
      <c r="Y50">
        <v>3</v>
      </c>
    </row>
    <row r="51" spans="1:25" x14ac:dyDescent="0.2">
      <c r="A51" s="5"/>
      <c r="B51" s="6" t="s">
        <v>439</v>
      </c>
      <c r="C51" s="146">
        <v>2</v>
      </c>
      <c r="D51" s="146">
        <v>2</v>
      </c>
      <c r="E51" s="146">
        <v>2</v>
      </c>
      <c r="F51" s="146">
        <v>2</v>
      </c>
      <c r="G51" s="146">
        <v>2</v>
      </c>
      <c r="H51" s="146">
        <v>2</v>
      </c>
      <c r="I51" s="146">
        <v>12</v>
      </c>
      <c r="J51" s="5"/>
      <c r="K51" s="6" t="s">
        <v>439</v>
      </c>
      <c r="L51">
        <v>2</v>
      </c>
      <c r="M51">
        <v>2</v>
      </c>
      <c r="N51">
        <v>2</v>
      </c>
      <c r="O51">
        <v>2</v>
      </c>
      <c r="P51">
        <v>2</v>
      </c>
      <c r="Q51">
        <v>2</v>
      </c>
      <c r="R51" s="13"/>
      <c r="S51" s="6" t="s">
        <v>249</v>
      </c>
      <c r="T51">
        <v>4</v>
      </c>
      <c r="U51">
        <v>5</v>
      </c>
      <c r="V51">
        <v>9</v>
      </c>
      <c r="X51" s="6" t="s">
        <v>216</v>
      </c>
      <c r="Y51">
        <v>12</v>
      </c>
    </row>
    <row r="52" spans="1:25" x14ac:dyDescent="0.2">
      <c r="A52" s="5"/>
      <c r="B52" s="6" t="s">
        <v>444</v>
      </c>
      <c r="C52" s="146">
        <v>2</v>
      </c>
      <c r="D52" s="146">
        <v>2</v>
      </c>
      <c r="E52" s="146">
        <v>2</v>
      </c>
      <c r="F52" s="146">
        <v>2</v>
      </c>
      <c r="G52" s="146">
        <v>2</v>
      </c>
      <c r="H52" s="146">
        <v>2</v>
      </c>
      <c r="I52" s="146">
        <v>12</v>
      </c>
      <c r="J52" s="5"/>
      <c r="K52" s="6" t="s">
        <v>444</v>
      </c>
      <c r="L52">
        <v>2</v>
      </c>
      <c r="M52">
        <v>2</v>
      </c>
      <c r="N52">
        <v>2</v>
      </c>
      <c r="O52">
        <v>2</v>
      </c>
      <c r="P52">
        <v>2</v>
      </c>
      <c r="Q52">
        <v>2</v>
      </c>
      <c r="S52" s="6" t="s">
        <v>250</v>
      </c>
      <c r="T52">
        <v>5</v>
      </c>
      <c r="U52">
        <v>4</v>
      </c>
      <c r="V52">
        <v>9</v>
      </c>
      <c r="X52" s="18" t="s">
        <v>1075</v>
      </c>
      <c r="Y52">
        <v>4</v>
      </c>
    </row>
    <row r="53" spans="1:25" x14ac:dyDescent="0.2">
      <c r="A53" s="5"/>
      <c r="B53" s="6" t="s">
        <v>449</v>
      </c>
      <c r="C53" s="146">
        <v>2</v>
      </c>
      <c r="D53" s="146">
        <v>2</v>
      </c>
      <c r="E53" s="146">
        <v>2</v>
      </c>
      <c r="F53" s="146">
        <v>2</v>
      </c>
      <c r="G53" s="146">
        <v>2</v>
      </c>
      <c r="H53" s="146">
        <v>2</v>
      </c>
      <c r="I53" s="146">
        <v>12</v>
      </c>
      <c r="J53" s="5"/>
      <c r="K53" s="6" t="s">
        <v>449</v>
      </c>
      <c r="L53">
        <v>2</v>
      </c>
      <c r="M53">
        <v>2</v>
      </c>
      <c r="N53">
        <v>2</v>
      </c>
      <c r="O53">
        <v>2</v>
      </c>
      <c r="P53">
        <v>2</v>
      </c>
      <c r="Q53">
        <v>2</v>
      </c>
      <c r="R53" s="13"/>
      <c r="S53" s="6" t="s">
        <v>434</v>
      </c>
      <c r="T53">
        <v>6</v>
      </c>
      <c r="U53">
        <v>6</v>
      </c>
      <c r="V53">
        <v>12</v>
      </c>
      <c r="X53" s="18" t="s">
        <v>1076</v>
      </c>
      <c r="Y53">
        <v>2</v>
      </c>
    </row>
    <row r="54" spans="1:25" x14ac:dyDescent="0.2">
      <c r="A54" s="5"/>
      <c r="B54" s="6" t="s">
        <v>727</v>
      </c>
      <c r="C54" s="146">
        <v>2</v>
      </c>
      <c r="D54" s="146">
        <v>2</v>
      </c>
      <c r="E54" s="146">
        <v>2</v>
      </c>
      <c r="F54" s="146">
        <v>2</v>
      </c>
      <c r="G54" s="146">
        <v>2</v>
      </c>
      <c r="H54" s="146">
        <v>2</v>
      </c>
      <c r="I54" s="146">
        <v>12</v>
      </c>
      <c r="J54" s="5"/>
      <c r="K54" s="6" t="s">
        <v>727</v>
      </c>
      <c r="L54">
        <v>2</v>
      </c>
      <c r="M54">
        <v>2</v>
      </c>
      <c r="N54">
        <v>2</v>
      </c>
      <c r="O54">
        <v>2</v>
      </c>
      <c r="P54">
        <v>2</v>
      </c>
      <c r="Q54">
        <v>2</v>
      </c>
      <c r="S54" s="6" t="s">
        <v>439</v>
      </c>
      <c r="T54">
        <v>5</v>
      </c>
      <c r="U54">
        <v>4</v>
      </c>
      <c r="V54">
        <v>9</v>
      </c>
      <c r="X54" s="18" t="s">
        <v>1055</v>
      </c>
      <c r="Y54">
        <v>2</v>
      </c>
    </row>
    <row r="55" spans="1:25" x14ac:dyDescent="0.2">
      <c r="A55" s="5"/>
      <c r="B55" s="6" t="s">
        <v>728</v>
      </c>
      <c r="C55" s="146">
        <v>2</v>
      </c>
      <c r="D55" s="146">
        <v>2</v>
      </c>
      <c r="E55" s="146">
        <v>2</v>
      </c>
      <c r="F55" s="146">
        <v>2</v>
      </c>
      <c r="G55" s="146">
        <v>2</v>
      </c>
      <c r="H55" s="146">
        <v>2</v>
      </c>
      <c r="I55" s="146">
        <v>12</v>
      </c>
      <c r="J55" s="5"/>
      <c r="K55" s="6" t="s">
        <v>728</v>
      </c>
      <c r="L55">
        <v>2</v>
      </c>
      <c r="M55">
        <v>2</v>
      </c>
      <c r="N55">
        <v>2</v>
      </c>
      <c r="O55">
        <v>2</v>
      </c>
      <c r="P55">
        <v>2</v>
      </c>
      <c r="Q55">
        <v>2</v>
      </c>
      <c r="R55" s="13"/>
      <c r="S55" s="6" t="s">
        <v>444</v>
      </c>
      <c r="T55">
        <v>4</v>
      </c>
      <c r="U55">
        <v>5</v>
      </c>
      <c r="V55">
        <v>9</v>
      </c>
      <c r="X55" s="18" t="s">
        <v>1059</v>
      </c>
      <c r="Y55">
        <v>4</v>
      </c>
    </row>
    <row r="56" spans="1:25" x14ac:dyDescent="0.2">
      <c r="A56" s="5"/>
      <c r="B56" s="6" t="s">
        <v>729</v>
      </c>
      <c r="C56" s="146">
        <v>2</v>
      </c>
      <c r="D56" s="146">
        <v>2</v>
      </c>
      <c r="E56" s="146">
        <v>2</v>
      </c>
      <c r="F56" s="146">
        <v>2</v>
      </c>
      <c r="G56" s="146">
        <v>2</v>
      </c>
      <c r="H56" s="146">
        <v>2</v>
      </c>
      <c r="I56" s="146">
        <v>12</v>
      </c>
      <c r="J56" s="5"/>
      <c r="K56" s="6" t="s">
        <v>729</v>
      </c>
      <c r="L56">
        <v>2</v>
      </c>
      <c r="M56">
        <v>2</v>
      </c>
      <c r="N56">
        <v>2</v>
      </c>
      <c r="O56">
        <v>2</v>
      </c>
      <c r="P56">
        <v>2</v>
      </c>
      <c r="Q56">
        <v>2</v>
      </c>
      <c r="S56" s="6" t="s">
        <v>449</v>
      </c>
      <c r="T56">
        <v>5</v>
      </c>
      <c r="U56">
        <v>4</v>
      </c>
      <c r="V56">
        <v>9</v>
      </c>
      <c r="X56" s="6" t="s">
        <v>217</v>
      </c>
      <c r="Y56">
        <v>12</v>
      </c>
    </row>
    <row r="57" spans="1:25" x14ac:dyDescent="0.2">
      <c r="A57" s="5"/>
      <c r="B57" s="6" t="s">
        <v>730</v>
      </c>
      <c r="C57" s="146">
        <v>2</v>
      </c>
      <c r="D57" s="146">
        <v>2</v>
      </c>
      <c r="E57" s="146">
        <v>2</v>
      </c>
      <c r="F57" s="146">
        <v>2</v>
      </c>
      <c r="G57" s="146">
        <v>2</v>
      </c>
      <c r="H57" s="146">
        <v>2</v>
      </c>
      <c r="I57" s="146">
        <v>12</v>
      </c>
      <c r="J57" s="5"/>
      <c r="K57" s="6" t="s">
        <v>730</v>
      </c>
      <c r="L57">
        <v>2</v>
      </c>
      <c r="M57">
        <v>2</v>
      </c>
      <c r="N57">
        <v>2</v>
      </c>
      <c r="O57">
        <v>2</v>
      </c>
      <c r="P57">
        <v>2</v>
      </c>
      <c r="Q57">
        <v>2</v>
      </c>
      <c r="R57" s="13"/>
      <c r="S57" s="6" t="s">
        <v>727</v>
      </c>
      <c r="T57">
        <v>4</v>
      </c>
      <c r="U57">
        <v>5</v>
      </c>
      <c r="V57">
        <v>9</v>
      </c>
      <c r="X57" s="18" t="s">
        <v>1044</v>
      </c>
      <c r="Y57">
        <v>6</v>
      </c>
    </row>
    <row r="58" spans="1:25" x14ac:dyDescent="0.2">
      <c r="A58" s="5"/>
      <c r="B58" s="6" t="s">
        <v>731</v>
      </c>
      <c r="C58" s="146">
        <v>2</v>
      </c>
      <c r="D58" s="146">
        <v>2</v>
      </c>
      <c r="E58" s="146">
        <v>2</v>
      </c>
      <c r="F58" s="146">
        <v>2</v>
      </c>
      <c r="G58" s="146">
        <v>2</v>
      </c>
      <c r="H58" s="146">
        <v>2</v>
      </c>
      <c r="I58" s="146">
        <v>12</v>
      </c>
      <c r="J58" s="5"/>
      <c r="K58" s="6" t="s">
        <v>731</v>
      </c>
      <c r="L58">
        <v>2</v>
      </c>
      <c r="M58">
        <v>2</v>
      </c>
      <c r="N58">
        <v>2</v>
      </c>
      <c r="O58">
        <v>2</v>
      </c>
      <c r="P58">
        <v>2</v>
      </c>
      <c r="Q58">
        <v>2</v>
      </c>
      <c r="S58" s="6" t="s">
        <v>736</v>
      </c>
      <c r="T58">
        <v>6</v>
      </c>
      <c r="U58">
        <v>6</v>
      </c>
      <c r="V58">
        <v>12</v>
      </c>
      <c r="X58" s="18" t="s">
        <v>981</v>
      </c>
      <c r="Y58">
        <v>6</v>
      </c>
    </row>
    <row r="59" spans="1:25" x14ac:dyDescent="0.2">
      <c r="A59" s="5"/>
      <c r="B59" s="6" t="s">
        <v>737</v>
      </c>
      <c r="C59" s="146">
        <v>2</v>
      </c>
      <c r="D59" s="146">
        <v>2</v>
      </c>
      <c r="E59" s="146">
        <v>2</v>
      </c>
      <c r="F59" s="146">
        <v>2</v>
      </c>
      <c r="G59" s="146">
        <v>2</v>
      </c>
      <c r="H59" s="146">
        <v>2</v>
      </c>
      <c r="I59" s="146">
        <v>12</v>
      </c>
      <c r="J59" s="5"/>
      <c r="K59" s="6" t="s">
        <v>732</v>
      </c>
      <c r="L59">
        <v>2</v>
      </c>
      <c r="M59">
        <v>2</v>
      </c>
      <c r="N59">
        <v>2</v>
      </c>
      <c r="O59">
        <v>2</v>
      </c>
      <c r="P59">
        <v>2</v>
      </c>
      <c r="Q59">
        <v>2</v>
      </c>
      <c r="R59" s="13"/>
      <c r="S59" s="6" t="s">
        <v>728</v>
      </c>
      <c r="T59">
        <v>4</v>
      </c>
      <c r="U59">
        <v>5</v>
      </c>
      <c r="V59">
        <v>9</v>
      </c>
      <c r="X59" s="6" t="s">
        <v>218</v>
      </c>
      <c r="Y59">
        <v>12</v>
      </c>
    </row>
    <row r="60" spans="1:25" x14ac:dyDescent="0.2">
      <c r="A60" s="5"/>
      <c r="B60" s="6" t="s">
        <v>732</v>
      </c>
      <c r="C60" s="146">
        <v>2</v>
      </c>
      <c r="D60" s="146">
        <v>2</v>
      </c>
      <c r="E60" s="146">
        <v>2</v>
      </c>
      <c r="F60" s="146">
        <v>2</v>
      </c>
      <c r="G60" s="146">
        <v>2</v>
      </c>
      <c r="H60" s="146">
        <v>2</v>
      </c>
      <c r="I60" s="146">
        <v>12</v>
      </c>
      <c r="J60" s="5"/>
      <c r="K60" s="6" t="s">
        <v>733</v>
      </c>
      <c r="L60">
        <v>2</v>
      </c>
      <c r="M60">
        <v>2</v>
      </c>
      <c r="N60">
        <v>2</v>
      </c>
      <c r="O60">
        <v>2</v>
      </c>
      <c r="P60">
        <v>2</v>
      </c>
      <c r="Q60">
        <v>2</v>
      </c>
      <c r="S60" s="6" t="s">
        <v>729</v>
      </c>
      <c r="T60">
        <v>5</v>
      </c>
      <c r="U60">
        <v>4</v>
      </c>
      <c r="V60">
        <v>9</v>
      </c>
      <c r="X60" s="18" t="s">
        <v>982</v>
      </c>
      <c r="Y60">
        <v>6</v>
      </c>
    </row>
    <row r="61" spans="1:25" x14ac:dyDescent="0.2">
      <c r="A61" s="5"/>
      <c r="B61" s="6" t="s">
        <v>733</v>
      </c>
      <c r="C61" s="146">
        <v>2</v>
      </c>
      <c r="D61" s="146">
        <v>2</v>
      </c>
      <c r="E61" s="146">
        <v>2</v>
      </c>
      <c r="F61" s="146">
        <v>2</v>
      </c>
      <c r="G61" s="146">
        <v>2</v>
      </c>
      <c r="H61" s="146">
        <v>2</v>
      </c>
      <c r="I61" s="146">
        <v>12</v>
      </c>
      <c r="J61" s="5"/>
      <c r="K61" s="6" t="s">
        <v>734</v>
      </c>
      <c r="L61">
        <v>2</v>
      </c>
      <c r="M61">
        <v>2</v>
      </c>
      <c r="N61">
        <v>2</v>
      </c>
      <c r="O61">
        <v>2</v>
      </c>
      <c r="P61">
        <v>2</v>
      </c>
      <c r="Q61">
        <v>2</v>
      </c>
      <c r="R61" s="13"/>
      <c r="S61" s="6" t="s">
        <v>730</v>
      </c>
      <c r="T61">
        <v>5</v>
      </c>
      <c r="U61">
        <v>4</v>
      </c>
      <c r="V61">
        <v>9</v>
      </c>
      <c r="X61" s="18" t="s">
        <v>983</v>
      </c>
      <c r="Y61">
        <v>6</v>
      </c>
    </row>
    <row r="62" spans="1:25" x14ac:dyDescent="0.2">
      <c r="A62" s="5"/>
      <c r="B62" s="6" t="s">
        <v>734</v>
      </c>
      <c r="C62" s="146">
        <v>2</v>
      </c>
      <c r="D62" s="146">
        <v>2</v>
      </c>
      <c r="E62" s="146">
        <v>2</v>
      </c>
      <c r="F62" s="146">
        <v>2</v>
      </c>
      <c r="G62" s="146">
        <v>2</v>
      </c>
      <c r="H62" s="146">
        <v>2</v>
      </c>
      <c r="I62" s="146">
        <v>12</v>
      </c>
      <c r="J62" s="5"/>
      <c r="K62" s="6" t="s">
        <v>735</v>
      </c>
      <c r="L62">
        <v>2</v>
      </c>
      <c r="M62">
        <v>2</v>
      </c>
      <c r="N62">
        <v>2</v>
      </c>
      <c r="O62">
        <v>2</v>
      </c>
      <c r="P62">
        <v>2</v>
      </c>
      <c r="Q62">
        <v>2</v>
      </c>
      <c r="S62" s="6" t="s">
        <v>731</v>
      </c>
      <c r="T62">
        <v>4</v>
      </c>
      <c r="U62">
        <v>5</v>
      </c>
      <c r="V62">
        <v>9</v>
      </c>
      <c r="X62" s="6" t="s">
        <v>219</v>
      </c>
      <c r="Y62">
        <v>12</v>
      </c>
    </row>
    <row r="63" spans="1:25" x14ac:dyDescent="0.2">
      <c r="A63" s="5"/>
      <c r="B63" s="6" t="s">
        <v>735</v>
      </c>
      <c r="C63" s="146">
        <v>2</v>
      </c>
      <c r="D63" s="146">
        <v>2</v>
      </c>
      <c r="E63" s="146">
        <v>2</v>
      </c>
      <c r="F63" s="146">
        <v>2</v>
      </c>
      <c r="G63" s="146">
        <v>2</v>
      </c>
      <c r="H63" s="146">
        <v>2</v>
      </c>
      <c r="I63" s="146">
        <v>12</v>
      </c>
      <c r="J63" s="5"/>
      <c r="K63" s="6" t="s">
        <v>434</v>
      </c>
      <c r="L63">
        <v>2</v>
      </c>
      <c r="M63">
        <v>2</v>
      </c>
      <c r="N63">
        <v>2</v>
      </c>
      <c r="O63">
        <v>2</v>
      </c>
      <c r="P63">
        <v>2</v>
      </c>
      <c r="Q63">
        <v>2</v>
      </c>
      <c r="R63" s="13"/>
      <c r="S63" s="6" t="s">
        <v>737</v>
      </c>
      <c r="T63">
        <v>6</v>
      </c>
      <c r="U63">
        <v>6</v>
      </c>
      <c r="V63">
        <v>12</v>
      </c>
      <c r="X63" s="18" t="s">
        <v>1061</v>
      </c>
      <c r="Y63">
        <v>5</v>
      </c>
    </row>
    <row r="64" spans="1:25" x14ac:dyDescent="0.2">
      <c r="A64" s="5"/>
      <c r="B64" s="6" t="s">
        <v>434</v>
      </c>
      <c r="C64" s="146">
        <v>2</v>
      </c>
      <c r="D64" s="146">
        <v>2</v>
      </c>
      <c r="E64" s="146">
        <v>2</v>
      </c>
      <c r="F64" s="146">
        <v>2</v>
      </c>
      <c r="G64" s="146">
        <v>2</v>
      </c>
      <c r="H64" s="146">
        <v>2</v>
      </c>
      <c r="I64" s="146">
        <v>12</v>
      </c>
      <c r="J64" s="5"/>
      <c r="K64" s="6" t="s">
        <v>736</v>
      </c>
      <c r="L64">
        <v>2</v>
      </c>
      <c r="M64">
        <v>2</v>
      </c>
      <c r="N64">
        <v>2</v>
      </c>
      <c r="O64">
        <v>2</v>
      </c>
      <c r="P64">
        <v>2</v>
      </c>
      <c r="Q64">
        <v>2</v>
      </c>
      <c r="S64" s="6" t="s">
        <v>732</v>
      </c>
      <c r="T64">
        <v>5</v>
      </c>
      <c r="U64">
        <v>4</v>
      </c>
      <c r="V64">
        <v>9</v>
      </c>
      <c r="X64" s="18" t="s">
        <v>1004</v>
      </c>
      <c r="Y64">
        <v>7</v>
      </c>
    </row>
    <row r="65" spans="1:25" x14ac:dyDescent="0.2">
      <c r="A65" s="5"/>
      <c r="B65" s="6" t="s">
        <v>736</v>
      </c>
      <c r="C65" s="146">
        <v>2</v>
      </c>
      <c r="D65" s="146">
        <v>2</v>
      </c>
      <c r="E65" s="146">
        <v>2</v>
      </c>
      <c r="F65" s="146">
        <v>2</v>
      </c>
      <c r="G65" s="146">
        <v>2</v>
      </c>
      <c r="H65" s="146">
        <v>2</v>
      </c>
      <c r="I65" s="146">
        <v>12</v>
      </c>
      <c r="J65" s="5"/>
      <c r="K65" s="6" t="s">
        <v>737</v>
      </c>
      <c r="L65">
        <v>2</v>
      </c>
      <c r="M65">
        <v>2</v>
      </c>
      <c r="N65">
        <v>2</v>
      </c>
      <c r="O65">
        <v>2</v>
      </c>
      <c r="P65">
        <v>2</v>
      </c>
      <c r="Q65">
        <v>2</v>
      </c>
      <c r="R65" s="13"/>
      <c r="S65" s="6" t="s">
        <v>733</v>
      </c>
      <c r="T65">
        <v>4</v>
      </c>
      <c r="U65">
        <v>5</v>
      </c>
      <c r="V65">
        <v>9</v>
      </c>
      <c r="X65" s="6" t="s">
        <v>220</v>
      </c>
      <c r="Y65">
        <v>12</v>
      </c>
    </row>
    <row r="66" spans="1:25" x14ac:dyDescent="0.2">
      <c r="A66" s="5"/>
      <c r="B66" s="6" t="s">
        <v>738</v>
      </c>
      <c r="C66" s="146">
        <v>2</v>
      </c>
      <c r="D66" s="146">
        <v>2</v>
      </c>
      <c r="E66" s="146">
        <v>2</v>
      </c>
      <c r="F66" s="146">
        <v>2</v>
      </c>
      <c r="G66" s="146">
        <v>2</v>
      </c>
      <c r="H66" s="146">
        <v>2</v>
      </c>
      <c r="I66" s="146">
        <v>12</v>
      </c>
      <c r="J66" s="5"/>
      <c r="K66" s="6" t="s">
        <v>738</v>
      </c>
      <c r="L66">
        <v>2</v>
      </c>
      <c r="M66">
        <v>2</v>
      </c>
      <c r="N66">
        <v>2</v>
      </c>
      <c r="O66">
        <v>2</v>
      </c>
      <c r="P66">
        <v>2</v>
      </c>
      <c r="Q66">
        <v>2</v>
      </c>
      <c r="S66" s="6" t="s">
        <v>734</v>
      </c>
      <c r="T66">
        <v>5</v>
      </c>
      <c r="U66">
        <v>4</v>
      </c>
      <c r="V66">
        <v>9</v>
      </c>
      <c r="X66" s="18" t="s">
        <v>1006</v>
      </c>
      <c r="Y66">
        <v>6</v>
      </c>
    </row>
    <row r="67" spans="1:25" x14ac:dyDescent="0.2">
      <c r="A67" s="5"/>
      <c r="B67" s="6" t="s">
        <v>251</v>
      </c>
      <c r="C67" s="146">
        <v>120</v>
      </c>
      <c r="D67" s="146">
        <v>120</v>
      </c>
      <c r="E67" s="146">
        <v>120</v>
      </c>
      <c r="F67" s="146">
        <v>120</v>
      </c>
      <c r="G67" s="146">
        <v>120</v>
      </c>
      <c r="H67" s="146">
        <v>120</v>
      </c>
      <c r="I67" s="146">
        <v>720</v>
      </c>
      <c r="J67" s="5"/>
      <c r="K67" s="6" t="s">
        <v>251</v>
      </c>
      <c r="L67">
        <v>120</v>
      </c>
      <c r="M67">
        <v>120</v>
      </c>
      <c r="N67">
        <v>120</v>
      </c>
      <c r="O67">
        <v>120</v>
      </c>
      <c r="P67">
        <v>120</v>
      </c>
      <c r="Q67">
        <v>120</v>
      </c>
      <c r="R67" s="13"/>
      <c r="S67" s="6" t="s">
        <v>735</v>
      </c>
      <c r="T67">
        <v>4</v>
      </c>
      <c r="U67">
        <v>5</v>
      </c>
      <c r="V67">
        <v>9</v>
      </c>
      <c r="X67" s="18" t="s">
        <v>1005</v>
      </c>
      <c r="Y67">
        <v>6</v>
      </c>
    </row>
    <row r="68" spans="1:25" x14ac:dyDescent="0.2">
      <c r="A68" s="5"/>
      <c r="J68" s="5"/>
      <c r="S68" s="6" t="s">
        <v>738</v>
      </c>
      <c r="T68">
        <v>6</v>
      </c>
      <c r="U68">
        <v>6</v>
      </c>
      <c r="V68">
        <v>12</v>
      </c>
      <c r="X68" s="6" t="s">
        <v>221</v>
      </c>
      <c r="Y68">
        <v>12</v>
      </c>
    </row>
    <row r="69" spans="1:25" x14ac:dyDescent="0.2">
      <c r="A69" s="5"/>
      <c r="J69" s="5"/>
      <c r="R69" s="13"/>
      <c r="S69" s="6" t="s">
        <v>251</v>
      </c>
      <c r="T69">
        <v>288</v>
      </c>
      <c r="U69">
        <v>288</v>
      </c>
      <c r="V69">
        <v>576</v>
      </c>
      <c r="X69" s="18" t="s">
        <v>980</v>
      </c>
      <c r="Y69">
        <v>6</v>
      </c>
    </row>
    <row r="70" spans="1:25" x14ac:dyDescent="0.2">
      <c r="A70" s="5"/>
      <c r="B70" s="5"/>
      <c r="C70" s="5"/>
      <c r="E70" s="5"/>
      <c r="F70" s="5"/>
      <c r="G70" s="5"/>
      <c r="J70" s="5"/>
      <c r="K70" s="93"/>
      <c r="T70" s="13"/>
      <c r="U70" s="13"/>
      <c r="X70" s="18" t="s">
        <v>1062</v>
      </c>
      <c r="Y70">
        <v>6</v>
      </c>
    </row>
    <row r="71" spans="1:25" x14ac:dyDescent="0.2">
      <c r="A71" s="5"/>
      <c r="B71" s="5"/>
      <c r="C71" s="5"/>
      <c r="E71" s="5"/>
      <c r="F71" s="5"/>
      <c r="G71" s="5"/>
      <c r="J71" s="5"/>
      <c r="K71" s="93"/>
      <c r="R71" s="13"/>
      <c r="U71" s="13"/>
      <c r="X71" s="6" t="s">
        <v>222</v>
      </c>
      <c r="Y71">
        <v>12</v>
      </c>
    </row>
    <row r="72" spans="1:25" x14ac:dyDescent="0.2">
      <c r="A72" s="5"/>
      <c r="B72" s="5"/>
      <c r="C72" s="5"/>
      <c r="E72" s="5"/>
      <c r="F72" s="5"/>
      <c r="G72" s="5"/>
      <c r="J72" s="5"/>
      <c r="K72" s="93"/>
      <c r="T72" s="13"/>
      <c r="U72" s="13"/>
      <c r="V72" s="13"/>
      <c r="W72" s="13"/>
      <c r="X72" s="18" t="s">
        <v>984</v>
      </c>
      <c r="Y72">
        <v>6</v>
      </c>
    </row>
    <row r="73" spans="1:25" x14ac:dyDescent="0.2">
      <c r="A73" s="5"/>
      <c r="B73" s="5"/>
      <c r="C73" s="5"/>
      <c r="E73" s="5"/>
      <c r="F73" s="5"/>
      <c r="G73" s="5"/>
      <c r="J73" s="5"/>
      <c r="K73" s="93"/>
      <c r="R73" s="13"/>
      <c r="T73" s="13"/>
      <c r="X73" s="18" t="s">
        <v>985</v>
      </c>
      <c r="Y73">
        <v>6</v>
      </c>
    </row>
    <row r="74" spans="1:25" x14ac:dyDescent="0.2">
      <c r="A74" s="5"/>
      <c r="B74" s="5"/>
      <c r="C74" s="5"/>
      <c r="E74" s="5"/>
      <c r="F74" s="5"/>
      <c r="G74" s="5"/>
      <c r="J74" s="5"/>
      <c r="K74" s="93"/>
      <c r="U74" s="13"/>
      <c r="X74" s="6" t="s">
        <v>223</v>
      </c>
      <c r="Y74">
        <v>12</v>
      </c>
    </row>
    <row r="75" spans="1:25" x14ac:dyDescent="0.2">
      <c r="A75" s="5"/>
      <c r="B75" s="5"/>
      <c r="C75" s="5"/>
      <c r="E75" s="5"/>
      <c r="F75" s="5"/>
      <c r="G75" s="5"/>
      <c r="J75" s="5"/>
      <c r="K75" s="93"/>
      <c r="R75" s="13"/>
      <c r="T75" s="13"/>
      <c r="U75" s="13"/>
      <c r="X75" s="18" t="s">
        <v>1064</v>
      </c>
      <c r="Y75">
        <v>5</v>
      </c>
    </row>
    <row r="76" spans="1:25" x14ac:dyDescent="0.2">
      <c r="A76" s="5"/>
      <c r="B76" s="5"/>
      <c r="C76" s="5"/>
      <c r="E76" s="5"/>
      <c r="F76" s="5"/>
      <c r="G76" s="5"/>
      <c r="J76" s="5"/>
      <c r="K76" s="93"/>
      <c r="U76" s="13"/>
      <c r="X76" s="18" t="s">
        <v>987</v>
      </c>
      <c r="Y76">
        <v>7</v>
      </c>
    </row>
    <row r="77" spans="1:25" x14ac:dyDescent="0.2">
      <c r="A77" s="5"/>
      <c r="B77" s="5"/>
      <c r="C77" s="5"/>
      <c r="E77" s="5"/>
      <c r="F77" s="5"/>
      <c r="G77" s="5"/>
      <c r="J77" s="5"/>
      <c r="K77" s="93"/>
      <c r="R77" s="13"/>
      <c r="X77" s="6" t="s">
        <v>224</v>
      </c>
      <c r="Y77">
        <v>12</v>
      </c>
    </row>
    <row r="78" spans="1:25" x14ac:dyDescent="0.2">
      <c r="A78" s="5"/>
      <c r="B78" s="5"/>
      <c r="C78" s="5"/>
      <c r="E78" s="5"/>
      <c r="F78" s="5"/>
      <c r="G78" s="5"/>
      <c r="J78" s="5"/>
      <c r="K78" s="93"/>
      <c r="T78" s="13"/>
      <c r="V78" s="13"/>
      <c r="X78" s="18" t="s">
        <v>1011</v>
      </c>
      <c r="Y78">
        <v>6</v>
      </c>
    </row>
    <row r="79" spans="1:25" x14ac:dyDescent="0.2">
      <c r="A79" s="5"/>
      <c r="B79" s="5"/>
      <c r="C79" s="5"/>
      <c r="E79" s="5"/>
      <c r="F79" s="5"/>
      <c r="G79" s="5"/>
      <c r="J79" s="5"/>
      <c r="K79" s="93"/>
      <c r="R79" s="13"/>
      <c r="T79" s="13"/>
      <c r="V79" s="13"/>
      <c r="X79" s="18" t="s">
        <v>1051</v>
      </c>
      <c r="Y79">
        <v>6</v>
      </c>
    </row>
    <row r="80" spans="1:25" x14ac:dyDescent="0.2">
      <c r="A80" s="5"/>
      <c r="B80" s="5"/>
      <c r="C80" s="5"/>
      <c r="E80" s="5"/>
      <c r="F80" s="5"/>
      <c r="G80" s="5"/>
      <c r="J80" s="5"/>
      <c r="K80" s="93"/>
      <c r="T80" s="13"/>
      <c r="V80" s="13"/>
      <c r="X80" s="6" t="s">
        <v>225</v>
      </c>
      <c r="Y80">
        <v>12</v>
      </c>
    </row>
    <row r="81" spans="1:25" x14ac:dyDescent="0.2">
      <c r="A81" s="5"/>
      <c r="B81" s="5"/>
      <c r="C81" s="5"/>
      <c r="D81" s="10"/>
      <c r="E81" s="96"/>
      <c r="F81" s="93"/>
      <c r="G81" s="94"/>
      <c r="H81" s="11"/>
      <c r="I81" s="14"/>
      <c r="J81" s="5"/>
      <c r="K81" s="93"/>
      <c r="R81" s="13"/>
      <c r="U81" s="13"/>
      <c r="X81" s="18" t="s">
        <v>1013</v>
      </c>
      <c r="Y81">
        <v>5</v>
      </c>
    </row>
    <row r="82" spans="1:25" x14ac:dyDescent="0.2">
      <c r="A82" s="5"/>
      <c r="B82" s="5"/>
      <c r="C82" s="5"/>
      <c r="D82" s="10"/>
      <c r="E82" s="96"/>
      <c r="F82" s="93"/>
      <c r="G82" s="94"/>
      <c r="H82" s="11"/>
      <c r="I82" s="14"/>
      <c r="J82" s="5"/>
      <c r="K82" s="93"/>
      <c r="T82" s="13"/>
      <c r="X82" s="18" t="s">
        <v>1012</v>
      </c>
      <c r="Y82">
        <v>7</v>
      </c>
    </row>
    <row r="83" spans="1:25" x14ac:dyDescent="0.2">
      <c r="A83" s="5"/>
      <c r="B83" s="5"/>
      <c r="C83" s="5"/>
      <c r="D83" s="10"/>
      <c r="E83" s="96"/>
      <c r="F83" s="93"/>
      <c r="G83" s="95"/>
      <c r="H83" s="11"/>
      <c r="I83" s="14"/>
      <c r="J83" s="5"/>
      <c r="K83" s="93"/>
      <c r="R83" s="13"/>
      <c r="T83" s="13"/>
      <c r="X83" s="6" t="s">
        <v>226</v>
      </c>
      <c r="Y83">
        <v>12</v>
      </c>
    </row>
    <row r="84" spans="1:25" x14ac:dyDescent="0.2">
      <c r="A84" s="5"/>
      <c r="B84" s="5"/>
      <c r="C84" s="5"/>
      <c r="D84" s="10"/>
      <c r="E84" s="96"/>
      <c r="F84" s="93"/>
      <c r="G84" s="95"/>
      <c r="H84" s="11"/>
      <c r="I84" s="14"/>
      <c r="J84" s="5"/>
      <c r="K84" s="93"/>
      <c r="U84" s="13"/>
      <c r="V84" s="13"/>
      <c r="X84" s="18" t="s">
        <v>986</v>
      </c>
      <c r="Y84">
        <v>8</v>
      </c>
    </row>
    <row r="85" spans="1:25" x14ac:dyDescent="0.2">
      <c r="A85" s="5"/>
      <c r="B85" s="5"/>
      <c r="C85" s="5"/>
      <c r="D85" s="10"/>
      <c r="E85" s="96"/>
      <c r="F85" s="93"/>
      <c r="G85" s="95"/>
      <c r="H85" s="11"/>
      <c r="I85" s="14"/>
      <c r="J85" s="5"/>
      <c r="K85" s="93"/>
      <c r="R85" s="13"/>
      <c r="T85" s="13"/>
      <c r="U85" s="13"/>
      <c r="X85" s="18" t="s">
        <v>1010</v>
      </c>
      <c r="Y85">
        <v>4</v>
      </c>
    </row>
    <row r="86" spans="1:25" x14ac:dyDescent="0.2">
      <c r="A86" s="5"/>
      <c r="B86" s="5"/>
      <c r="C86" s="5"/>
      <c r="D86" s="10"/>
      <c r="E86" s="96"/>
      <c r="F86" s="93"/>
      <c r="G86" s="95"/>
      <c r="H86" s="11"/>
      <c r="I86" s="14"/>
      <c r="J86" s="5"/>
      <c r="K86" s="93"/>
      <c r="U86" s="13"/>
      <c r="X86" s="6" t="s">
        <v>227</v>
      </c>
      <c r="Y86">
        <v>12</v>
      </c>
    </row>
    <row r="87" spans="1:25" x14ac:dyDescent="0.2">
      <c r="A87" s="5"/>
      <c r="B87" s="5"/>
      <c r="C87" s="5"/>
      <c r="D87" s="10"/>
      <c r="E87" s="96"/>
      <c r="F87" s="93"/>
      <c r="G87" s="95"/>
      <c r="H87" s="11"/>
      <c r="I87" s="14"/>
      <c r="J87" s="5"/>
      <c r="K87" s="93"/>
      <c r="R87" s="13"/>
      <c r="X87" s="18" t="s">
        <v>996</v>
      </c>
      <c r="Y87">
        <v>7</v>
      </c>
    </row>
    <row r="88" spans="1:25" x14ac:dyDescent="0.2">
      <c r="A88" s="5"/>
      <c r="B88" s="5"/>
      <c r="C88" s="5"/>
      <c r="D88" s="10"/>
      <c r="E88" s="96"/>
      <c r="F88" s="93"/>
      <c r="G88" s="95"/>
      <c r="H88" s="11"/>
      <c r="I88" s="14"/>
      <c r="J88" s="5"/>
      <c r="K88" s="93"/>
      <c r="T88" s="13"/>
      <c r="V88" s="13"/>
      <c r="X88" s="18" t="s">
        <v>1077</v>
      </c>
      <c r="Y88">
        <v>5</v>
      </c>
    </row>
    <row r="89" spans="1:25" x14ac:dyDescent="0.2">
      <c r="A89" s="5"/>
      <c r="B89" s="5"/>
      <c r="C89" s="5"/>
      <c r="D89" s="10"/>
      <c r="E89" s="96"/>
      <c r="F89" s="93"/>
      <c r="G89" s="95"/>
      <c r="H89" s="11"/>
      <c r="I89" s="14"/>
      <c r="J89" s="5"/>
      <c r="K89" s="93"/>
      <c r="R89" s="13"/>
      <c r="U89" s="13"/>
      <c r="X89" s="6" t="s">
        <v>228</v>
      </c>
      <c r="Y89">
        <v>12</v>
      </c>
    </row>
    <row r="90" spans="1:25" x14ac:dyDescent="0.2">
      <c r="A90" s="5"/>
      <c r="B90" s="5"/>
      <c r="C90" s="5"/>
      <c r="D90" s="10"/>
      <c r="E90" s="96"/>
      <c r="F90" s="93"/>
      <c r="G90" s="95"/>
      <c r="H90" s="11"/>
      <c r="I90" s="14"/>
      <c r="J90" s="5"/>
      <c r="K90" s="93"/>
      <c r="T90" s="13"/>
      <c r="X90" s="18" t="s">
        <v>998</v>
      </c>
      <c r="Y90">
        <v>6</v>
      </c>
    </row>
    <row r="91" spans="1:25" x14ac:dyDescent="0.2">
      <c r="A91" s="5"/>
      <c r="B91" s="5"/>
      <c r="C91" s="5"/>
      <c r="D91" s="10"/>
      <c r="E91" s="96"/>
      <c r="F91" s="93"/>
      <c r="G91" s="95"/>
      <c r="H91" s="11"/>
      <c r="I91" s="14"/>
      <c r="J91" s="5"/>
      <c r="K91" s="93"/>
      <c r="R91" s="13"/>
      <c r="T91" s="13"/>
      <c r="X91" s="18" t="s">
        <v>999</v>
      </c>
      <c r="Y91">
        <v>6</v>
      </c>
    </row>
    <row r="92" spans="1:25" x14ac:dyDescent="0.2">
      <c r="A92" s="5"/>
      <c r="B92" s="5"/>
      <c r="C92" s="5"/>
      <c r="D92" s="10"/>
      <c r="E92" s="96"/>
      <c r="F92" s="93"/>
      <c r="G92" s="95"/>
      <c r="H92" s="11"/>
      <c r="I92" s="14"/>
      <c r="J92" s="5"/>
      <c r="K92" s="93"/>
      <c r="U92" s="13"/>
      <c r="V92" s="13"/>
      <c r="X92" s="6" t="s">
        <v>229</v>
      </c>
      <c r="Y92">
        <v>12</v>
      </c>
    </row>
    <row r="93" spans="1:25" x14ac:dyDescent="0.2">
      <c r="A93" s="5"/>
      <c r="B93" s="5"/>
      <c r="C93" s="5"/>
      <c r="D93" s="10"/>
      <c r="E93" s="96"/>
      <c r="F93" s="93"/>
      <c r="G93" s="95"/>
      <c r="H93" s="12"/>
      <c r="I93" s="14"/>
      <c r="J93" s="5"/>
      <c r="K93" s="93"/>
      <c r="R93" s="13"/>
      <c r="T93" s="13"/>
      <c r="X93" s="18" t="s">
        <v>1052</v>
      </c>
      <c r="Y93">
        <v>6</v>
      </c>
    </row>
    <row r="94" spans="1:25" x14ac:dyDescent="0.2">
      <c r="A94" s="5"/>
      <c r="B94" s="5"/>
      <c r="C94" s="5"/>
      <c r="D94" s="10"/>
      <c r="E94" s="96"/>
      <c r="F94" s="93"/>
      <c r="G94" s="95"/>
      <c r="H94" s="12"/>
      <c r="I94" s="14"/>
      <c r="J94" s="5"/>
      <c r="K94" s="93"/>
      <c r="V94" s="13"/>
      <c r="X94" s="18" t="s">
        <v>1026</v>
      </c>
      <c r="Y94">
        <v>6</v>
      </c>
    </row>
    <row r="95" spans="1:25" x14ac:dyDescent="0.2">
      <c r="A95" s="5"/>
      <c r="B95" s="5"/>
      <c r="C95" s="5"/>
      <c r="D95" s="10"/>
      <c r="E95" s="96"/>
      <c r="F95" s="93"/>
      <c r="G95" s="95"/>
      <c r="H95" s="12"/>
      <c r="I95" s="14"/>
      <c r="J95" s="5"/>
      <c r="K95" s="93"/>
      <c r="R95" s="13"/>
      <c r="U95" s="13"/>
      <c r="X95" s="6" t="s">
        <v>230</v>
      </c>
      <c r="Y95">
        <v>12</v>
      </c>
    </row>
    <row r="96" spans="1:25" x14ac:dyDescent="0.2">
      <c r="A96" s="5"/>
      <c r="B96" s="5"/>
      <c r="C96" s="5"/>
      <c r="D96" s="10"/>
      <c r="E96" s="96"/>
      <c r="F96" s="93"/>
      <c r="G96" s="95"/>
      <c r="H96" s="12"/>
      <c r="I96" s="14"/>
      <c r="J96" s="5"/>
      <c r="K96" s="93"/>
      <c r="T96" s="13"/>
      <c r="U96" s="13"/>
      <c r="X96" s="18" t="s">
        <v>1029</v>
      </c>
      <c r="Y96">
        <v>6</v>
      </c>
    </row>
    <row r="97" spans="1:25" x14ac:dyDescent="0.2">
      <c r="A97" s="5"/>
      <c r="B97" s="5"/>
      <c r="C97" s="5"/>
      <c r="D97" s="10"/>
      <c r="E97" s="96"/>
      <c r="F97" s="93"/>
      <c r="G97" s="95"/>
      <c r="H97" s="12"/>
      <c r="I97" s="14"/>
      <c r="J97" s="5"/>
      <c r="K97" s="93"/>
      <c r="R97" s="13"/>
      <c r="U97" s="13"/>
      <c r="X97" s="18" t="s">
        <v>1028</v>
      </c>
      <c r="Y97">
        <v>6</v>
      </c>
    </row>
    <row r="98" spans="1:25" x14ac:dyDescent="0.2">
      <c r="A98" s="5"/>
      <c r="B98" s="5"/>
      <c r="C98" s="5"/>
      <c r="D98" s="10"/>
      <c r="E98" s="96"/>
      <c r="F98" s="93"/>
      <c r="G98" s="95"/>
      <c r="H98" s="12"/>
      <c r="I98" s="14"/>
      <c r="J98" s="5"/>
      <c r="K98" s="93"/>
      <c r="T98" s="13"/>
      <c r="V98" s="13"/>
      <c r="X98" s="6" t="s">
        <v>231</v>
      </c>
      <c r="Y98">
        <v>12</v>
      </c>
    </row>
    <row r="99" spans="1:25" x14ac:dyDescent="0.2">
      <c r="A99" s="5"/>
      <c r="B99" s="5"/>
      <c r="C99" s="5"/>
      <c r="D99" s="10"/>
      <c r="E99" s="94"/>
      <c r="F99" s="93"/>
      <c r="G99" s="95"/>
      <c r="H99" s="11"/>
      <c r="J99" s="5"/>
      <c r="K99" s="93"/>
      <c r="R99" s="13"/>
      <c r="T99" s="13"/>
      <c r="U99" s="13"/>
      <c r="X99" s="18" t="s">
        <v>1027</v>
      </c>
      <c r="Y99">
        <v>6</v>
      </c>
    </row>
    <row r="100" spans="1:25" ht="15" x14ac:dyDescent="0.25">
      <c r="A100" s="5"/>
      <c r="B100" s="5"/>
      <c r="C100" s="5"/>
      <c r="D100" s="10"/>
      <c r="E100" s="94"/>
      <c r="F100" s="93"/>
      <c r="G100" s="95"/>
      <c r="H100" s="11"/>
      <c r="J100" s="5"/>
      <c r="K100" s="93"/>
      <c r="M100" s="15"/>
      <c r="T100" s="13"/>
      <c r="X100" s="18" t="s">
        <v>997</v>
      </c>
      <c r="Y100">
        <v>6</v>
      </c>
    </row>
    <row r="101" spans="1:25" x14ac:dyDescent="0.2">
      <c r="X101" s="6" t="s">
        <v>232</v>
      </c>
      <c r="Y101">
        <v>12</v>
      </c>
    </row>
    <row r="102" spans="1:25" x14ac:dyDescent="0.2">
      <c r="X102" s="18" t="s">
        <v>992</v>
      </c>
      <c r="Y102">
        <v>6</v>
      </c>
    </row>
    <row r="103" spans="1:25" x14ac:dyDescent="0.2">
      <c r="X103" s="18" t="s">
        <v>1045</v>
      </c>
      <c r="Y103">
        <v>6</v>
      </c>
    </row>
    <row r="104" spans="1:25" x14ac:dyDescent="0.2">
      <c r="X104" s="6" t="s">
        <v>233</v>
      </c>
      <c r="Y104">
        <v>12</v>
      </c>
    </row>
    <row r="105" spans="1:25" x14ac:dyDescent="0.2">
      <c r="X105" s="18" t="s">
        <v>994</v>
      </c>
      <c r="Y105">
        <v>6</v>
      </c>
    </row>
    <row r="106" spans="1:25" x14ac:dyDescent="0.2">
      <c r="X106" s="18" t="s">
        <v>995</v>
      </c>
      <c r="Y106">
        <v>6</v>
      </c>
    </row>
    <row r="107" spans="1:25" x14ac:dyDescent="0.2">
      <c r="X107" s="6" t="s">
        <v>234</v>
      </c>
      <c r="Y107">
        <v>12</v>
      </c>
    </row>
    <row r="108" spans="1:25" x14ac:dyDescent="0.2">
      <c r="X108" s="18" t="s">
        <v>1046</v>
      </c>
      <c r="Y108">
        <v>6</v>
      </c>
    </row>
    <row r="109" spans="1:25" x14ac:dyDescent="0.2">
      <c r="X109" s="18" t="s">
        <v>1014</v>
      </c>
      <c r="Y109">
        <v>6</v>
      </c>
    </row>
    <row r="110" spans="1:25" x14ac:dyDescent="0.2">
      <c r="X110" s="6" t="s">
        <v>235</v>
      </c>
      <c r="Y110">
        <v>12</v>
      </c>
    </row>
    <row r="111" spans="1:25" x14ac:dyDescent="0.2">
      <c r="X111" s="18" t="s">
        <v>1017</v>
      </c>
      <c r="Y111">
        <v>5</v>
      </c>
    </row>
    <row r="112" spans="1:25" x14ac:dyDescent="0.2">
      <c r="X112" s="18" t="s">
        <v>1016</v>
      </c>
      <c r="Y112">
        <v>7</v>
      </c>
    </row>
    <row r="113" spans="24:25" x14ac:dyDescent="0.2">
      <c r="X113" s="6" t="s">
        <v>236</v>
      </c>
      <c r="Y113">
        <v>12</v>
      </c>
    </row>
    <row r="114" spans="24:25" x14ac:dyDescent="0.2">
      <c r="X114" s="18" t="s">
        <v>1015</v>
      </c>
      <c r="Y114">
        <v>6</v>
      </c>
    </row>
    <row r="115" spans="24:25" x14ac:dyDescent="0.2">
      <c r="X115" s="18" t="s">
        <v>993</v>
      </c>
      <c r="Y115">
        <v>6</v>
      </c>
    </row>
    <row r="116" spans="24:25" x14ac:dyDescent="0.2">
      <c r="X116" s="6" t="s">
        <v>237</v>
      </c>
      <c r="Y116">
        <v>12</v>
      </c>
    </row>
    <row r="117" spans="24:25" x14ac:dyDescent="0.2">
      <c r="X117" s="18" t="s">
        <v>1001</v>
      </c>
      <c r="Y117">
        <v>6</v>
      </c>
    </row>
    <row r="118" spans="24:25" x14ac:dyDescent="0.2">
      <c r="X118" s="18" t="s">
        <v>1049</v>
      </c>
      <c r="Y118">
        <v>6</v>
      </c>
    </row>
    <row r="119" spans="24:25" x14ac:dyDescent="0.2">
      <c r="X119" s="6" t="s">
        <v>238</v>
      </c>
      <c r="Y119">
        <v>12</v>
      </c>
    </row>
    <row r="120" spans="24:25" x14ac:dyDescent="0.2">
      <c r="X120" s="18" t="s">
        <v>1003</v>
      </c>
      <c r="Y120">
        <v>6</v>
      </c>
    </row>
    <row r="121" spans="24:25" x14ac:dyDescent="0.2">
      <c r="X121" s="18" t="s">
        <v>1002</v>
      </c>
      <c r="Y121">
        <v>6</v>
      </c>
    </row>
    <row r="122" spans="24:25" x14ac:dyDescent="0.2">
      <c r="X122" s="6" t="s">
        <v>239</v>
      </c>
      <c r="Y122">
        <v>12</v>
      </c>
    </row>
    <row r="123" spans="24:25" x14ac:dyDescent="0.2">
      <c r="X123" s="18" t="s">
        <v>1030</v>
      </c>
      <c r="Y123">
        <v>6</v>
      </c>
    </row>
    <row r="124" spans="24:25" x14ac:dyDescent="0.2">
      <c r="X124" s="18" t="s">
        <v>1048</v>
      </c>
      <c r="Y124">
        <v>6</v>
      </c>
    </row>
    <row r="125" spans="24:25" x14ac:dyDescent="0.2">
      <c r="X125" s="6" t="s">
        <v>240</v>
      </c>
      <c r="Y125">
        <v>12</v>
      </c>
    </row>
    <row r="126" spans="24:25" x14ac:dyDescent="0.2">
      <c r="X126" s="18" t="s">
        <v>1031</v>
      </c>
      <c r="Y126">
        <v>6</v>
      </c>
    </row>
    <row r="127" spans="24:25" x14ac:dyDescent="0.2">
      <c r="X127" s="18" t="s">
        <v>1032</v>
      </c>
      <c r="Y127">
        <v>6</v>
      </c>
    </row>
    <row r="128" spans="24:25" x14ac:dyDescent="0.2">
      <c r="X128" s="6" t="s">
        <v>241</v>
      </c>
      <c r="Y128">
        <v>12</v>
      </c>
    </row>
    <row r="129" spans="24:25" x14ac:dyDescent="0.2">
      <c r="X129" s="18" t="s">
        <v>1078</v>
      </c>
      <c r="Y129">
        <v>6</v>
      </c>
    </row>
    <row r="130" spans="24:25" x14ac:dyDescent="0.2">
      <c r="X130" s="18" t="s">
        <v>1000</v>
      </c>
      <c r="Y130">
        <v>6</v>
      </c>
    </row>
    <row r="131" spans="24:25" x14ac:dyDescent="0.2">
      <c r="X131" s="6" t="s">
        <v>242</v>
      </c>
      <c r="Y131">
        <v>12</v>
      </c>
    </row>
    <row r="132" spans="24:25" x14ac:dyDescent="0.2">
      <c r="X132" s="18" t="s">
        <v>1019</v>
      </c>
      <c r="Y132">
        <v>6</v>
      </c>
    </row>
    <row r="133" spans="24:25" x14ac:dyDescent="0.2">
      <c r="X133" s="18" t="s">
        <v>1042</v>
      </c>
      <c r="Y133">
        <v>6</v>
      </c>
    </row>
    <row r="134" spans="24:25" x14ac:dyDescent="0.2">
      <c r="X134" s="6" t="s">
        <v>243</v>
      </c>
      <c r="Y134">
        <v>12</v>
      </c>
    </row>
    <row r="135" spans="24:25" x14ac:dyDescent="0.2">
      <c r="X135" s="18" t="s">
        <v>1021</v>
      </c>
      <c r="Y135">
        <v>6</v>
      </c>
    </row>
    <row r="136" spans="24:25" x14ac:dyDescent="0.2">
      <c r="X136" s="18" t="s">
        <v>1020</v>
      </c>
      <c r="Y136">
        <v>6</v>
      </c>
    </row>
    <row r="137" spans="24:25" x14ac:dyDescent="0.2">
      <c r="X137" s="6" t="s">
        <v>244</v>
      </c>
      <c r="Y137">
        <v>12</v>
      </c>
    </row>
    <row r="138" spans="24:25" x14ac:dyDescent="0.2">
      <c r="X138" s="18" t="s">
        <v>1047</v>
      </c>
      <c r="Y138">
        <v>7</v>
      </c>
    </row>
    <row r="139" spans="24:25" x14ac:dyDescent="0.2">
      <c r="X139" s="18" t="s">
        <v>1034</v>
      </c>
      <c r="Y139">
        <v>5</v>
      </c>
    </row>
    <row r="140" spans="24:25" x14ac:dyDescent="0.2">
      <c r="X140" s="6" t="s">
        <v>245</v>
      </c>
      <c r="Y140">
        <v>12</v>
      </c>
    </row>
    <row r="141" spans="24:25" x14ac:dyDescent="0.2">
      <c r="X141" s="18" t="s">
        <v>1035</v>
      </c>
      <c r="Y141">
        <v>6</v>
      </c>
    </row>
    <row r="142" spans="24:25" x14ac:dyDescent="0.2">
      <c r="X142" s="18" t="s">
        <v>1036</v>
      </c>
      <c r="Y142">
        <v>6</v>
      </c>
    </row>
    <row r="143" spans="24:25" x14ac:dyDescent="0.2">
      <c r="X143" s="6" t="s">
        <v>246</v>
      </c>
      <c r="Y143">
        <v>12</v>
      </c>
    </row>
    <row r="144" spans="24:25" x14ac:dyDescent="0.2">
      <c r="X144" s="18" t="s">
        <v>1033</v>
      </c>
      <c r="Y144">
        <v>6</v>
      </c>
    </row>
    <row r="145" spans="24:25" x14ac:dyDescent="0.2">
      <c r="X145" s="18" t="s">
        <v>1018</v>
      </c>
      <c r="Y145">
        <v>6</v>
      </c>
    </row>
    <row r="146" spans="24:25" x14ac:dyDescent="0.2">
      <c r="X146" s="6" t="s">
        <v>247</v>
      </c>
      <c r="Y146">
        <v>12</v>
      </c>
    </row>
    <row r="147" spans="24:25" x14ac:dyDescent="0.2">
      <c r="X147" s="18" t="s">
        <v>1079</v>
      </c>
      <c r="Y147">
        <v>6</v>
      </c>
    </row>
    <row r="148" spans="24:25" x14ac:dyDescent="0.2">
      <c r="X148" s="18" t="s">
        <v>1080</v>
      </c>
      <c r="Y148">
        <v>6</v>
      </c>
    </row>
    <row r="149" spans="24:25" x14ac:dyDescent="0.2">
      <c r="X149" s="6" t="s">
        <v>248</v>
      </c>
      <c r="Y149">
        <v>12</v>
      </c>
    </row>
    <row r="150" spans="24:25" x14ac:dyDescent="0.2">
      <c r="X150" s="18" t="s">
        <v>1081</v>
      </c>
      <c r="Y150">
        <v>6</v>
      </c>
    </row>
    <row r="151" spans="24:25" x14ac:dyDescent="0.2">
      <c r="X151" s="18" t="s">
        <v>1082</v>
      </c>
      <c r="Y151">
        <v>6</v>
      </c>
    </row>
    <row r="152" spans="24:25" x14ac:dyDescent="0.2">
      <c r="X152" s="6" t="s">
        <v>249</v>
      </c>
      <c r="Y152">
        <v>12</v>
      </c>
    </row>
    <row r="153" spans="24:25" x14ac:dyDescent="0.2">
      <c r="X153" s="18" t="s">
        <v>1083</v>
      </c>
      <c r="Y153">
        <v>7</v>
      </c>
    </row>
    <row r="154" spans="24:25" x14ac:dyDescent="0.2">
      <c r="X154" s="18" t="s">
        <v>1084</v>
      </c>
      <c r="Y154">
        <v>5</v>
      </c>
    </row>
    <row r="155" spans="24:25" x14ac:dyDescent="0.2">
      <c r="X155" s="6" t="s">
        <v>250</v>
      </c>
      <c r="Y155">
        <v>12</v>
      </c>
    </row>
    <row r="156" spans="24:25" x14ac:dyDescent="0.2">
      <c r="X156" s="18" t="s">
        <v>1085</v>
      </c>
      <c r="Y156">
        <v>5</v>
      </c>
    </row>
    <row r="157" spans="24:25" x14ac:dyDescent="0.2">
      <c r="X157" s="18" t="s">
        <v>1086</v>
      </c>
      <c r="Y157">
        <v>7</v>
      </c>
    </row>
    <row r="158" spans="24:25" x14ac:dyDescent="0.2">
      <c r="X158" s="6" t="s">
        <v>439</v>
      </c>
      <c r="Y158">
        <v>12</v>
      </c>
    </row>
    <row r="159" spans="24:25" x14ac:dyDescent="0.2">
      <c r="X159" s="18" t="s">
        <v>1089</v>
      </c>
      <c r="Y159">
        <v>6</v>
      </c>
    </row>
    <row r="160" spans="24:25" x14ac:dyDescent="0.2">
      <c r="X160" s="18" t="s">
        <v>1090</v>
      </c>
      <c r="Y160">
        <v>6</v>
      </c>
    </row>
    <row r="161" spans="24:25" x14ac:dyDescent="0.2">
      <c r="X161" s="6" t="s">
        <v>736</v>
      </c>
      <c r="Y161">
        <v>12</v>
      </c>
    </row>
    <row r="162" spans="24:25" x14ac:dyDescent="0.2">
      <c r="X162" s="18" t="s">
        <v>1097</v>
      </c>
      <c r="Y162">
        <v>6</v>
      </c>
    </row>
    <row r="163" spans="24:25" x14ac:dyDescent="0.2">
      <c r="X163" s="18" t="s">
        <v>1098</v>
      </c>
      <c r="Y163">
        <v>6</v>
      </c>
    </row>
    <row r="164" spans="24:25" x14ac:dyDescent="0.2">
      <c r="X164" s="6" t="s">
        <v>444</v>
      </c>
      <c r="Y164">
        <v>12</v>
      </c>
    </row>
    <row r="165" spans="24:25" x14ac:dyDescent="0.2">
      <c r="X165" s="18" t="s">
        <v>1091</v>
      </c>
      <c r="Y165">
        <v>5</v>
      </c>
    </row>
    <row r="166" spans="24:25" x14ac:dyDescent="0.2">
      <c r="X166" s="18" t="s">
        <v>1092</v>
      </c>
      <c r="Y166">
        <v>7</v>
      </c>
    </row>
    <row r="167" spans="24:25" x14ac:dyDescent="0.2">
      <c r="X167" s="6" t="s">
        <v>434</v>
      </c>
      <c r="Y167">
        <v>12</v>
      </c>
    </row>
    <row r="168" spans="24:25" x14ac:dyDescent="0.2">
      <c r="X168" s="18" t="s">
        <v>1087</v>
      </c>
      <c r="Y168">
        <v>6</v>
      </c>
    </row>
    <row r="169" spans="24:25" x14ac:dyDescent="0.2">
      <c r="X169" s="18" t="s">
        <v>1088</v>
      </c>
      <c r="Y169">
        <v>6</v>
      </c>
    </row>
    <row r="170" spans="24:25" x14ac:dyDescent="0.2">
      <c r="X170" s="6" t="s">
        <v>728</v>
      </c>
      <c r="Y170">
        <v>12</v>
      </c>
    </row>
    <row r="171" spans="24:25" x14ac:dyDescent="0.2">
      <c r="X171" s="18" t="s">
        <v>1099</v>
      </c>
      <c r="Y171">
        <v>3</v>
      </c>
    </row>
    <row r="172" spans="24:25" x14ac:dyDescent="0.2">
      <c r="X172" s="18" t="s">
        <v>1023</v>
      </c>
      <c r="Y172">
        <v>4</v>
      </c>
    </row>
    <row r="173" spans="24:25" x14ac:dyDescent="0.2">
      <c r="X173" s="18" t="s">
        <v>1100</v>
      </c>
      <c r="Y173">
        <v>3</v>
      </c>
    </row>
    <row r="174" spans="24:25" x14ac:dyDescent="0.2">
      <c r="X174" s="18" t="s">
        <v>1101</v>
      </c>
      <c r="Y174">
        <v>2</v>
      </c>
    </row>
    <row r="175" spans="24:25" x14ac:dyDescent="0.2">
      <c r="X175" s="6" t="s">
        <v>737</v>
      </c>
      <c r="Y175">
        <v>12</v>
      </c>
    </row>
    <row r="176" spans="24:25" x14ac:dyDescent="0.2">
      <c r="X176" s="18" t="s">
        <v>1108</v>
      </c>
      <c r="Y176">
        <v>4</v>
      </c>
    </row>
    <row r="177" spans="24:25" x14ac:dyDescent="0.2">
      <c r="X177" s="18" t="s">
        <v>1037</v>
      </c>
      <c r="Y177">
        <v>2</v>
      </c>
    </row>
    <row r="178" spans="24:25" x14ac:dyDescent="0.2">
      <c r="X178" s="18" t="s">
        <v>1109</v>
      </c>
      <c r="Y178">
        <v>2</v>
      </c>
    </row>
    <row r="179" spans="24:25" x14ac:dyDescent="0.2">
      <c r="X179" s="18" t="s">
        <v>1022</v>
      </c>
      <c r="Y179">
        <v>4</v>
      </c>
    </row>
    <row r="180" spans="24:25" x14ac:dyDescent="0.2">
      <c r="X180" s="6" t="s">
        <v>729</v>
      </c>
      <c r="Y180">
        <v>12</v>
      </c>
    </row>
    <row r="181" spans="24:25" x14ac:dyDescent="0.2">
      <c r="X181" s="18" t="s">
        <v>1102</v>
      </c>
      <c r="Y181">
        <v>3</v>
      </c>
    </row>
    <row r="182" spans="24:25" x14ac:dyDescent="0.2">
      <c r="X182" s="18" t="s">
        <v>1025</v>
      </c>
      <c r="Y182">
        <v>3</v>
      </c>
    </row>
    <row r="183" spans="24:25" x14ac:dyDescent="0.2">
      <c r="X183" s="18" t="s">
        <v>1103</v>
      </c>
      <c r="Y183">
        <v>3</v>
      </c>
    </row>
    <row r="184" spans="24:25" x14ac:dyDescent="0.2">
      <c r="X184" s="18" t="s">
        <v>1024</v>
      </c>
      <c r="Y184">
        <v>3</v>
      </c>
    </row>
    <row r="185" spans="24:25" x14ac:dyDescent="0.2">
      <c r="X185" s="6" t="s">
        <v>738</v>
      </c>
      <c r="Y185">
        <v>12</v>
      </c>
    </row>
    <row r="186" spans="24:25" x14ac:dyDescent="0.2">
      <c r="X186" s="18" t="s">
        <v>1118</v>
      </c>
      <c r="Y186">
        <v>6</v>
      </c>
    </row>
    <row r="187" spans="24:25" x14ac:dyDescent="0.2">
      <c r="X187" s="18" t="s">
        <v>1119</v>
      </c>
      <c r="Y187">
        <v>6</v>
      </c>
    </row>
    <row r="188" spans="24:25" x14ac:dyDescent="0.2">
      <c r="X188" s="6" t="s">
        <v>732</v>
      </c>
      <c r="Y188">
        <v>12</v>
      </c>
    </row>
    <row r="189" spans="24:25" x14ac:dyDescent="0.2">
      <c r="X189" s="18" t="s">
        <v>1110</v>
      </c>
      <c r="Y189">
        <v>6</v>
      </c>
    </row>
    <row r="190" spans="24:25" x14ac:dyDescent="0.2">
      <c r="X190" s="18" t="s">
        <v>1111</v>
      </c>
      <c r="Y190">
        <v>6</v>
      </c>
    </row>
    <row r="191" spans="24:25" x14ac:dyDescent="0.2">
      <c r="X191" s="6" t="s">
        <v>733</v>
      </c>
      <c r="Y191">
        <v>12</v>
      </c>
    </row>
    <row r="192" spans="24:25" x14ac:dyDescent="0.2">
      <c r="X192" s="18" t="s">
        <v>1112</v>
      </c>
      <c r="Y192">
        <v>6</v>
      </c>
    </row>
    <row r="193" spans="24:25" x14ac:dyDescent="0.2">
      <c r="X193" s="18" t="s">
        <v>1113</v>
      </c>
      <c r="Y193">
        <v>6</v>
      </c>
    </row>
    <row r="194" spans="24:25" x14ac:dyDescent="0.2">
      <c r="X194" s="6" t="s">
        <v>449</v>
      </c>
      <c r="Y194">
        <v>12</v>
      </c>
    </row>
    <row r="195" spans="24:25" x14ac:dyDescent="0.2">
      <c r="X195" s="18" t="s">
        <v>1093</v>
      </c>
      <c r="Y195">
        <v>6</v>
      </c>
    </row>
    <row r="196" spans="24:25" x14ac:dyDescent="0.2">
      <c r="X196" s="18" t="s">
        <v>1094</v>
      </c>
      <c r="Y196">
        <v>6</v>
      </c>
    </row>
    <row r="197" spans="24:25" x14ac:dyDescent="0.2">
      <c r="X197" s="6" t="s">
        <v>727</v>
      </c>
      <c r="Y197">
        <v>12</v>
      </c>
    </row>
    <row r="198" spans="24:25" x14ac:dyDescent="0.2">
      <c r="X198" s="18" t="s">
        <v>1095</v>
      </c>
      <c r="Y198">
        <v>6</v>
      </c>
    </row>
    <row r="199" spans="24:25" x14ac:dyDescent="0.2">
      <c r="X199" s="18" t="s">
        <v>1096</v>
      </c>
      <c r="Y199">
        <v>6</v>
      </c>
    </row>
    <row r="200" spans="24:25" x14ac:dyDescent="0.2">
      <c r="X200" s="6" t="s">
        <v>730</v>
      </c>
      <c r="Y200">
        <v>12</v>
      </c>
    </row>
    <row r="201" spans="24:25" x14ac:dyDescent="0.2">
      <c r="X201" s="18" t="s">
        <v>1104</v>
      </c>
      <c r="Y201">
        <v>3</v>
      </c>
    </row>
    <row r="202" spans="24:25" x14ac:dyDescent="0.2">
      <c r="X202" s="18" t="s">
        <v>1043</v>
      </c>
      <c r="Y202">
        <v>3</v>
      </c>
    </row>
    <row r="203" spans="24:25" x14ac:dyDescent="0.2">
      <c r="X203" s="18" t="s">
        <v>1105</v>
      </c>
      <c r="Y203">
        <v>3</v>
      </c>
    </row>
    <row r="204" spans="24:25" x14ac:dyDescent="0.2">
      <c r="X204" s="18" t="s">
        <v>1038</v>
      </c>
      <c r="Y204">
        <v>3</v>
      </c>
    </row>
    <row r="205" spans="24:25" x14ac:dyDescent="0.2">
      <c r="X205" s="6" t="s">
        <v>731</v>
      </c>
      <c r="Y205">
        <v>12</v>
      </c>
    </row>
    <row r="206" spans="24:25" x14ac:dyDescent="0.2">
      <c r="X206" s="18" t="s">
        <v>1106</v>
      </c>
      <c r="Y206">
        <v>2</v>
      </c>
    </row>
    <row r="207" spans="24:25" x14ac:dyDescent="0.2">
      <c r="X207" s="18" t="s">
        <v>1039</v>
      </c>
      <c r="Y207">
        <v>3</v>
      </c>
    </row>
    <row r="208" spans="24:25" x14ac:dyDescent="0.2">
      <c r="X208" s="18" t="s">
        <v>1107</v>
      </c>
      <c r="Y208">
        <v>4</v>
      </c>
    </row>
    <row r="209" spans="24:25" x14ac:dyDescent="0.2">
      <c r="X209" s="18" t="s">
        <v>1040</v>
      </c>
      <c r="Y209">
        <v>3</v>
      </c>
    </row>
    <row r="210" spans="24:25" x14ac:dyDescent="0.2">
      <c r="X210" s="6" t="s">
        <v>734</v>
      </c>
      <c r="Y210">
        <v>12</v>
      </c>
    </row>
    <row r="211" spans="24:25" x14ac:dyDescent="0.2">
      <c r="X211" s="18" t="s">
        <v>1114</v>
      </c>
      <c r="Y211">
        <v>6</v>
      </c>
    </row>
    <row r="212" spans="24:25" x14ac:dyDescent="0.2">
      <c r="X212" s="18" t="s">
        <v>1115</v>
      </c>
      <c r="Y212">
        <v>6</v>
      </c>
    </row>
    <row r="213" spans="24:25" x14ac:dyDescent="0.2">
      <c r="X213" s="6" t="s">
        <v>735</v>
      </c>
      <c r="Y213">
        <v>12</v>
      </c>
    </row>
    <row r="214" spans="24:25" x14ac:dyDescent="0.2">
      <c r="X214" s="18" t="s">
        <v>1116</v>
      </c>
      <c r="Y214">
        <v>7</v>
      </c>
    </row>
    <row r="215" spans="24:25" x14ac:dyDescent="0.2">
      <c r="X215" s="18" t="s">
        <v>1117</v>
      </c>
      <c r="Y215">
        <v>5</v>
      </c>
    </row>
    <row r="216" spans="24:25" x14ac:dyDescent="0.2">
      <c r="X216" s="6" t="s">
        <v>59</v>
      </c>
      <c r="Y216">
        <v>720</v>
      </c>
    </row>
  </sheetData>
  <mergeCells count="8">
    <mergeCell ref="X3:Y3"/>
    <mergeCell ref="X1:Z1"/>
    <mergeCell ref="B3:I3"/>
    <mergeCell ref="B1:I1"/>
    <mergeCell ref="K1:Q1"/>
    <mergeCell ref="K3:Q3"/>
    <mergeCell ref="S3:V3"/>
    <mergeCell ref="S1:V1"/>
  </mergeCells>
  <conditionalFormatting sqref="A3:B3 J3:K3 A1:B1 J1:K1 B7:B67 A7:A69 K7:K67 J7:J69 R9:S69 R1:S1 R3:S3 W9:W69 A70:W100 R7:W8 A4:W6 X6:X98 A2:Y2 X4:Y5 W3:X3 W1:X1">
    <cfRule type="cellIs" dxfId="2797" priority="1" operator="equal">
      <formula>"he"</formula>
    </cfRule>
    <cfRule type="cellIs" dxfId="2796" priority="2" operator="equal">
      <formula>"he/him 1"</formula>
    </cfRule>
    <cfRule type="cellIs" dxfId="2795" priority="3" operator="equal">
      <formula>"he/him 2"</formula>
    </cfRule>
    <cfRule type="cellIs" dxfId="2794" priority="4" operator="equal">
      <formula>"she"</formula>
    </cfRule>
    <cfRule type="cellIs" dxfId="2793" priority="5" operator="equal">
      <formula>"she/her 1"</formula>
    </cfRule>
    <cfRule type="cellIs" dxfId="2792" priority="6" operator="equal">
      <formula>"she/her 2"</formula>
    </cfRule>
    <cfRule type="cellIs" dxfId="2791" priority="7" operator="equal">
      <formula>"they"</formula>
    </cfRule>
    <cfRule type="cellIs" dxfId="2790" priority="8" operator="equal">
      <formula>"they/them 1"</formula>
    </cfRule>
    <cfRule type="cellIs" dxfId="2789" priority="9" operator="equal">
      <formula>"they/them 2"</formula>
    </cfRule>
    <cfRule type="cellIs" dxfId="2788" priority="10" operator="equal">
      <formula>"red"</formula>
    </cfRule>
    <cfRule type="cellIs" dxfId="2787" priority="11" operator="equal">
      <formula>"yellow"</formula>
    </cfRule>
    <cfRule type="cellIs" dxfId="2786" priority="12" operator="equal">
      <formula>"green"</formula>
    </cfRule>
    <cfRule type="cellIs" dxfId="2785" priority="13" operator="equal">
      <formula>"blue"</formula>
    </cfRule>
    <cfRule type="cellIs" dxfId="2784" priority="14" operator="equal">
      <formula>"triangle"</formula>
    </cfRule>
    <cfRule type="cellIs" dxfId="2783" priority="15" operator="equal">
      <formula>"square"</formula>
    </cfRule>
  </conditionalFormatting>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1352-CDC9-4025-B18D-229589233764}">
  <dimension ref="A1:P162"/>
  <sheetViews>
    <sheetView topLeftCell="D1" zoomScale="106" zoomScaleNormal="100" workbookViewId="0">
      <selection activeCell="N23" sqref="N23"/>
    </sheetView>
  </sheetViews>
  <sheetFormatPr defaultRowHeight="14.25" x14ac:dyDescent="0.2"/>
  <cols>
    <col min="1" max="1" width="21.25" customWidth="1"/>
    <col min="2" max="2" width="9.625" style="155" customWidth="1"/>
    <col min="3" max="3" width="7.25" style="155" customWidth="1"/>
    <col min="4" max="4" width="21.125" customWidth="1"/>
    <col min="7" max="7" width="21.125" customWidth="1"/>
    <col min="8" max="8" width="8.75" style="5"/>
    <col min="10" max="10" width="12.625" customWidth="1"/>
    <col min="11" max="11" width="8.75" style="155"/>
    <col min="12" max="12" width="8.75" style="5"/>
    <col min="13" max="13" width="2.25" customWidth="1"/>
    <col min="14" max="15" width="12" customWidth="1"/>
    <col min="16" max="16" width="11.125" customWidth="1"/>
  </cols>
  <sheetData>
    <row r="1" spans="1:16" ht="15.75" thickBot="1" x14ac:dyDescent="0.25">
      <c r="A1" s="214" t="s">
        <v>2378</v>
      </c>
      <c r="B1" s="215"/>
      <c r="C1" s="216"/>
      <c r="D1" s="214" t="s">
        <v>2379</v>
      </c>
      <c r="E1" s="215"/>
      <c r="F1" s="216"/>
      <c r="G1" s="214" t="s">
        <v>2379</v>
      </c>
      <c r="H1" s="215"/>
      <c r="I1" s="216"/>
      <c r="J1" s="228" t="s">
        <v>2380</v>
      </c>
      <c r="K1" s="229"/>
      <c r="L1" s="230"/>
    </row>
    <row r="2" spans="1:16" ht="15" thickBot="1" x14ac:dyDescent="0.25">
      <c r="A2" s="147" t="s">
        <v>1356</v>
      </c>
      <c r="B2" s="153" t="s">
        <v>1357</v>
      </c>
      <c r="C2" s="159" t="s">
        <v>1358</v>
      </c>
      <c r="D2" s="147" t="s">
        <v>1356</v>
      </c>
      <c r="E2" s="148" t="s">
        <v>1357</v>
      </c>
      <c r="F2" s="149" t="s">
        <v>1358</v>
      </c>
      <c r="G2" s="147" t="s">
        <v>1356</v>
      </c>
      <c r="H2" s="148" t="s">
        <v>1357</v>
      </c>
      <c r="I2" s="149" t="s">
        <v>1358</v>
      </c>
      <c r="J2" s="147" t="s">
        <v>1356</v>
      </c>
      <c r="K2" s="153" t="s">
        <v>1357</v>
      </c>
      <c r="L2" s="149" t="s">
        <v>1358</v>
      </c>
      <c r="N2" s="164" t="s">
        <v>1359</v>
      </c>
      <c r="O2" s="164" t="s">
        <v>1360</v>
      </c>
      <c r="P2" s="164" t="s">
        <v>251</v>
      </c>
    </row>
    <row r="3" spans="1:16" x14ac:dyDescent="0.2">
      <c r="A3" t="s">
        <v>2258</v>
      </c>
      <c r="B3" s="155" t="s">
        <v>1361</v>
      </c>
      <c r="C3" s="155" t="s">
        <v>1361</v>
      </c>
      <c r="D3" s="150" t="s">
        <v>1332</v>
      </c>
      <c r="E3" s="165" t="s">
        <v>1361</v>
      </c>
      <c r="F3" s="165" t="s">
        <v>1361</v>
      </c>
      <c r="G3" s="150" t="s">
        <v>2301</v>
      </c>
      <c r="H3" s="165" t="s">
        <v>1361</v>
      </c>
      <c r="I3" s="166" t="s">
        <v>1361</v>
      </c>
      <c r="J3" s="150" t="s">
        <v>1272</v>
      </c>
      <c r="K3" s="154" t="s">
        <v>1361</v>
      </c>
      <c r="L3" s="162" t="s">
        <v>1361</v>
      </c>
      <c r="N3" s="5">
        <f>SUM(COUNTBLANK($B$3:$B$152), COUNTBLANK($E$3:$E$26), COUNTBLANK($K$3:$K$62), COUNTBLANK($H$3:$H$50))</f>
        <v>0</v>
      </c>
      <c r="O3" s="5">
        <f>SUM(COUNTBLANK($C$3:$C$152),COUNTBLANK($F$3:$F$26),COUNTBLANK($L$3:$L$62),COUNTBLANK($I$3:$I$50))</f>
        <v>0</v>
      </c>
      <c r="P3" s="5">
        <f>SUM(COUNTA($A$3:$A$152),COUNTA($D$3:$D$26)*3,COUNTA($J$3:$J$62),COUNTA($G$3:$G$50))</f>
        <v>330</v>
      </c>
    </row>
    <row r="4" spans="1:16" x14ac:dyDescent="0.2">
      <c r="A4" t="s">
        <v>2259</v>
      </c>
      <c r="B4" s="155" t="s">
        <v>1361</v>
      </c>
      <c r="C4" s="155" t="s">
        <v>1361</v>
      </c>
      <c r="D4" s="151" t="s">
        <v>1333</v>
      </c>
      <c r="E4" s="5" t="s">
        <v>1361</v>
      </c>
      <c r="F4" s="5" t="s">
        <v>1361</v>
      </c>
      <c r="G4" s="151" t="s">
        <v>2331</v>
      </c>
      <c r="H4" s="5" t="s">
        <v>1361</v>
      </c>
      <c r="I4" s="162" t="s">
        <v>1361</v>
      </c>
      <c r="J4" s="151" t="s">
        <v>1273</v>
      </c>
      <c r="K4" s="155" t="s">
        <v>1361</v>
      </c>
      <c r="L4" s="162" t="s">
        <v>1361</v>
      </c>
    </row>
    <row r="5" spans="1:16" ht="14.45" customHeight="1" x14ac:dyDescent="0.2">
      <c r="A5" s="151" t="s">
        <v>1124</v>
      </c>
      <c r="B5" s="155" t="s">
        <v>1361</v>
      </c>
      <c r="C5" s="160" t="s">
        <v>1361</v>
      </c>
      <c r="D5" s="151" t="s">
        <v>1334</v>
      </c>
      <c r="E5" s="5" t="s">
        <v>1361</v>
      </c>
      <c r="F5" s="5" t="s">
        <v>1361</v>
      </c>
      <c r="G5" s="151" t="s">
        <v>2381</v>
      </c>
      <c r="H5" s="5" t="s">
        <v>1361</v>
      </c>
      <c r="I5" s="162" t="s">
        <v>1361</v>
      </c>
      <c r="J5" s="151" t="s">
        <v>1274</v>
      </c>
      <c r="K5" s="155" t="s">
        <v>1361</v>
      </c>
      <c r="L5" s="162" t="s">
        <v>1361</v>
      </c>
      <c r="N5" s="213" t="s">
        <v>2268</v>
      </c>
      <c r="O5" s="213"/>
      <c r="P5" s="213"/>
    </row>
    <row r="6" spans="1:16" x14ac:dyDescent="0.2">
      <c r="A6" s="151" t="s">
        <v>1125</v>
      </c>
      <c r="B6" s="155" t="s">
        <v>1361</v>
      </c>
      <c r="C6" s="160" t="s">
        <v>1361</v>
      </c>
      <c r="D6" s="151" t="s">
        <v>1335</v>
      </c>
      <c r="E6" s="5" t="s">
        <v>1361</v>
      </c>
      <c r="F6" s="5" t="s">
        <v>1361</v>
      </c>
      <c r="G6" s="151" t="s">
        <v>2311</v>
      </c>
      <c r="H6" s="5" t="s">
        <v>1361</v>
      </c>
      <c r="I6" s="162" t="s">
        <v>1361</v>
      </c>
      <c r="J6" s="151" t="s">
        <v>1275</v>
      </c>
      <c r="K6" s="155" t="s">
        <v>1361</v>
      </c>
      <c r="L6" s="162" t="s">
        <v>1361</v>
      </c>
      <c r="N6" s="213"/>
      <c r="O6" s="213"/>
      <c r="P6" s="213"/>
    </row>
    <row r="7" spans="1:16" x14ac:dyDescent="0.2">
      <c r="A7" t="s">
        <v>2260</v>
      </c>
      <c r="B7" s="155" t="s">
        <v>1361</v>
      </c>
      <c r="C7" s="155" t="s">
        <v>1361</v>
      </c>
      <c r="D7" s="151" t="s">
        <v>1336</v>
      </c>
      <c r="E7" s="5" t="s">
        <v>1361</v>
      </c>
      <c r="F7" s="5" t="s">
        <v>1361</v>
      </c>
      <c r="G7" s="151" t="s">
        <v>2341</v>
      </c>
      <c r="H7" s="5" t="s">
        <v>1361</v>
      </c>
      <c r="I7" s="162" t="s">
        <v>1361</v>
      </c>
      <c r="J7" s="151" t="s">
        <v>1276</v>
      </c>
      <c r="K7" s="155" t="s">
        <v>1361</v>
      </c>
      <c r="L7" s="162" t="s">
        <v>1361</v>
      </c>
      <c r="N7" s="213"/>
      <c r="O7" s="213"/>
      <c r="P7" s="213"/>
    </row>
    <row r="8" spans="1:16" x14ac:dyDescent="0.2">
      <c r="A8" t="s">
        <v>2264</v>
      </c>
      <c r="B8" s="155" t="s">
        <v>1361</v>
      </c>
      <c r="C8" s="155" t="s">
        <v>1361</v>
      </c>
      <c r="D8" s="151" t="s">
        <v>1337</v>
      </c>
      <c r="E8" s="5" t="s">
        <v>1361</v>
      </c>
      <c r="F8" s="5" t="s">
        <v>1361</v>
      </c>
      <c r="G8" s="151" t="s">
        <v>2321</v>
      </c>
      <c r="H8" s="5" t="s">
        <v>1361</v>
      </c>
      <c r="I8" s="162" t="s">
        <v>1361</v>
      </c>
      <c r="J8" s="151" t="s">
        <v>1277</v>
      </c>
      <c r="K8" s="155" t="s">
        <v>1361</v>
      </c>
      <c r="L8" s="162" t="s">
        <v>1361</v>
      </c>
      <c r="N8" s="213"/>
      <c r="O8" s="213"/>
      <c r="P8" s="213"/>
    </row>
    <row r="9" spans="1:16" x14ac:dyDescent="0.2">
      <c r="A9" s="151" t="s">
        <v>1128</v>
      </c>
      <c r="B9" s="155" t="s">
        <v>1361</v>
      </c>
      <c r="C9" s="160" t="s">
        <v>1361</v>
      </c>
      <c r="D9" s="151" t="s">
        <v>1338</v>
      </c>
      <c r="E9" s="5" t="s">
        <v>1361</v>
      </c>
      <c r="F9" s="5" t="s">
        <v>1361</v>
      </c>
      <c r="G9" s="151" t="s">
        <v>2385</v>
      </c>
      <c r="H9" s="5" t="s">
        <v>1361</v>
      </c>
      <c r="I9" s="162" t="s">
        <v>1361</v>
      </c>
      <c r="J9" s="151" t="s">
        <v>1278</v>
      </c>
      <c r="K9" s="155" t="s">
        <v>1361</v>
      </c>
      <c r="L9" s="162" t="s">
        <v>1361</v>
      </c>
      <c r="N9" s="213"/>
      <c r="O9" s="213"/>
      <c r="P9" s="213"/>
    </row>
    <row r="10" spans="1:16" x14ac:dyDescent="0.2">
      <c r="A10" s="151" t="s">
        <v>1129</v>
      </c>
      <c r="B10" s="155" t="s">
        <v>1361</v>
      </c>
      <c r="C10" s="160" t="s">
        <v>1361</v>
      </c>
      <c r="D10" s="151" t="s">
        <v>1339</v>
      </c>
      <c r="E10" s="5" t="s">
        <v>1361</v>
      </c>
      <c r="F10" s="5" t="s">
        <v>1361</v>
      </c>
      <c r="G10" s="151" t="s">
        <v>2279</v>
      </c>
      <c r="H10" s="5" t="s">
        <v>1361</v>
      </c>
      <c r="I10" s="162" t="s">
        <v>1361</v>
      </c>
      <c r="J10" s="151" t="s">
        <v>1279</v>
      </c>
      <c r="K10" s="155" t="s">
        <v>1361</v>
      </c>
      <c r="L10" s="162" t="s">
        <v>1361</v>
      </c>
      <c r="N10" s="213"/>
      <c r="O10" s="213"/>
      <c r="P10" s="213"/>
    </row>
    <row r="11" spans="1:16" x14ac:dyDescent="0.2">
      <c r="A11" t="s">
        <v>2262</v>
      </c>
      <c r="B11" s="155" t="s">
        <v>1361</v>
      </c>
      <c r="C11" s="155" t="s">
        <v>1361</v>
      </c>
      <c r="D11" s="151" t="s">
        <v>1340</v>
      </c>
      <c r="E11" s="5" t="s">
        <v>1361</v>
      </c>
      <c r="F11" s="5" t="s">
        <v>1361</v>
      </c>
      <c r="G11" s="151" t="s">
        <v>2349</v>
      </c>
      <c r="H11" s="5" t="s">
        <v>1361</v>
      </c>
      <c r="I11" s="162" t="s">
        <v>1361</v>
      </c>
      <c r="J11" s="151" t="s">
        <v>1280</v>
      </c>
      <c r="K11" s="155" t="s">
        <v>1361</v>
      </c>
      <c r="L11" s="162" t="s">
        <v>1361</v>
      </c>
      <c r="N11" s="213"/>
      <c r="O11" s="213"/>
      <c r="P11" s="213"/>
    </row>
    <row r="12" spans="1:16" x14ac:dyDescent="0.2">
      <c r="A12" t="s">
        <v>2265</v>
      </c>
      <c r="B12" s="155" t="s">
        <v>1361</v>
      </c>
      <c r="C12" s="155" t="s">
        <v>1361</v>
      </c>
      <c r="D12" s="151" t="s">
        <v>1341</v>
      </c>
      <c r="E12" s="5" t="s">
        <v>1361</v>
      </c>
      <c r="F12" s="5" t="s">
        <v>1361</v>
      </c>
      <c r="G12" s="151" t="s">
        <v>2307</v>
      </c>
      <c r="H12" s="5" t="s">
        <v>1361</v>
      </c>
      <c r="I12" s="162" t="s">
        <v>1361</v>
      </c>
      <c r="J12" s="151" t="s">
        <v>1281</v>
      </c>
      <c r="K12" s="155" t="s">
        <v>1361</v>
      </c>
      <c r="L12" s="162" t="s">
        <v>1361</v>
      </c>
      <c r="N12" s="213"/>
      <c r="O12" s="213"/>
      <c r="P12" s="213"/>
    </row>
    <row r="13" spans="1:16" x14ac:dyDescent="0.2">
      <c r="A13" s="151" t="s">
        <v>1132</v>
      </c>
      <c r="B13" s="155" t="s">
        <v>1361</v>
      </c>
      <c r="C13" s="160" t="s">
        <v>1361</v>
      </c>
      <c r="D13" s="151" t="s">
        <v>1342</v>
      </c>
      <c r="E13" s="5" t="s">
        <v>1361</v>
      </c>
      <c r="F13" s="5" t="s">
        <v>1361</v>
      </c>
      <c r="G13" s="151" t="s">
        <v>2386</v>
      </c>
      <c r="H13" s="5" t="s">
        <v>1361</v>
      </c>
      <c r="I13" s="162" t="s">
        <v>1361</v>
      </c>
      <c r="J13" s="151" t="s">
        <v>1282</v>
      </c>
      <c r="K13" s="155" t="s">
        <v>1361</v>
      </c>
      <c r="L13" s="162" t="s">
        <v>1361</v>
      </c>
      <c r="N13" s="213"/>
      <c r="O13" s="213"/>
      <c r="P13" s="213"/>
    </row>
    <row r="14" spans="1:16" x14ac:dyDescent="0.2">
      <c r="A14" s="151" t="s">
        <v>1133</v>
      </c>
      <c r="B14" s="155" t="s">
        <v>1361</v>
      </c>
      <c r="C14" s="160" t="s">
        <v>1361</v>
      </c>
      <c r="D14" s="151" t="s">
        <v>1343</v>
      </c>
      <c r="E14" s="5" t="s">
        <v>1361</v>
      </c>
      <c r="F14" s="5" t="s">
        <v>1361</v>
      </c>
      <c r="G14" s="151" t="s">
        <v>2287</v>
      </c>
      <c r="H14" s="5" t="s">
        <v>1361</v>
      </c>
      <c r="I14" s="162" t="s">
        <v>1361</v>
      </c>
      <c r="J14" s="151" t="s">
        <v>1283</v>
      </c>
      <c r="K14" s="155" t="s">
        <v>1361</v>
      </c>
      <c r="L14" s="162" t="s">
        <v>1361</v>
      </c>
      <c r="N14" s="213"/>
      <c r="O14" s="213"/>
      <c r="P14" s="213"/>
    </row>
    <row r="15" spans="1:16" x14ac:dyDescent="0.2">
      <c r="A15" t="s">
        <v>2263</v>
      </c>
      <c r="B15" s="155" t="s">
        <v>1361</v>
      </c>
      <c r="C15" s="160" t="s">
        <v>1361</v>
      </c>
      <c r="D15" s="151" t="s">
        <v>1344</v>
      </c>
      <c r="E15" s="5" t="s">
        <v>1361</v>
      </c>
      <c r="F15" s="5" t="s">
        <v>1361</v>
      </c>
      <c r="G15" s="151" t="s">
        <v>2317</v>
      </c>
      <c r="H15" s="5" t="s">
        <v>1361</v>
      </c>
      <c r="I15" s="162" t="s">
        <v>1361</v>
      </c>
      <c r="J15" s="151" t="s">
        <v>1284</v>
      </c>
      <c r="K15" s="155" t="s">
        <v>1361</v>
      </c>
      <c r="L15" s="162" t="s">
        <v>1361</v>
      </c>
      <c r="N15" s="213"/>
      <c r="O15" s="213"/>
      <c r="P15" s="213"/>
    </row>
    <row r="16" spans="1:16" x14ac:dyDescent="0.2">
      <c r="A16" t="s">
        <v>2266</v>
      </c>
      <c r="B16" s="155" t="s">
        <v>1361</v>
      </c>
      <c r="C16" s="160" t="s">
        <v>1361</v>
      </c>
      <c r="D16" s="151" t="s">
        <v>1345</v>
      </c>
      <c r="E16" s="5" t="s">
        <v>1361</v>
      </c>
      <c r="F16" s="5" t="s">
        <v>1361</v>
      </c>
      <c r="G16" s="151" t="s">
        <v>2297</v>
      </c>
      <c r="H16" s="5" t="s">
        <v>1361</v>
      </c>
      <c r="I16" s="162" t="s">
        <v>1361</v>
      </c>
      <c r="J16" s="151" t="s">
        <v>1285</v>
      </c>
      <c r="K16" s="155" t="s">
        <v>1361</v>
      </c>
      <c r="L16" s="162" t="s">
        <v>1361</v>
      </c>
      <c r="N16" s="213"/>
      <c r="O16" s="213"/>
      <c r="P16" s="213"/>
    </row>
    <row r="17" spans="1:16" x14ac:dyDescent="0.2">
      <c r="A17" s="151" t="s">
        <v>1136</v>
      </c>
      <c r="B17" s="155" t="s">
        <v>1361</v>
      </c>
      <c r="C17" s="160" t="s">
        <v>1361</v>
      </c>
      <c r="D17" s="151" t="s">
        <v>1346</v>
      </c>
      <c r="E17" s="5" t="s">
        <v>1361</v>
      </c>
      <c r="F17" s="5" t="s">
        <v>1361</v>
      </c>
      <c r="G17" s="151" t="s">
        <v>2387</v>
      </c>
      <c r="H17" s="5" t="s">
        <v>1361</v>
      </c>
      <c r="I17" s="162" t="s">
        <v>1361</v>
      </c>
      <c r="J17" s="151" t="s">
        <v>1286</v>
      </c>
      <c r="K17" s="155" t="s">
        <v>1361</v>
      </c>
      <c r="L17" s="162" t="s">
        <v>1361</v>
      </c>
      <c r="N17" s="213"/>
      <c r="O17" s="213"/>
      <c r="P17" s="213"/>
    </row>
    <row r="18" spans="1:16" x14ac:dyDescent="0.2">
      <c r="A18" s="151" t="s">
        <v>1137</v>
      </c>
      <c r="B18" s="155" t="s">
        <v>1361</v>
      </c>
      <c r="C18" s="160" t="s">
        <v>1361</v>
      </c>
      <c r="D18" s="151" t="s">
        <v>1347</v>
      </c>
      <c r="E18" s="5" t="s">
        <v>1361</v>
      </c>
      <c r="F18" s="5" t="s">
        <v>1361</v>
      </c>
      <c r="G18" s="151" t="s">
        <v>2327</v>
      </c>
      <c r="H18" s="5" t="s">
        <v>1361</v>
      </c>
      <c r="I18" s="162" t="s">
        <v>1361</v>
      </c>
      <c r="J18" s="151" t="s">
        <v>1287</v>
      </c>
      <c r="K18" s="155" t="s">
        <v>1361</v>
      </c>
      <c r="L18" s="162" t="s">
        <v>1361</v>
      </c>
      <c r="N18" s="213"/>
      <c r="O18" s="213"/>
      <c r="P18" s="213"/>
    </row>
    <row r="19" spans="1:16" x14ac:dyDescent="0.2">
      <c r="A19" t="s">
        <v>2261</v>
      </c>
      <c r="B19" s="155" t="s">
        <v>1361</v>
      </c>
      <c r="C19" s="160" t="s">
        <v>1361</v>
      </c>
      <c r="D19" s="151" t="s">
        <v>1348</v>
      </c>
      <c r="E19" s="5" t="s">
        <v>1361</v>
      </c>
      <c r="F19" s="5" t="s">
        <v>1361</v>
      </c>
      <c r="G19" s="151" t="s">
        <v>2289</v>
      </c>
      <c r="H19" s="5" t="s">
        <v>1361</v>
      </c>
      <c r="I19" s="162" t="s">
        <v>1361</v>
      </c>
      <c r="J19" s="151" t="s">
        <v>1288</v>
      </c>
      <c r="K19" s="155" t="s">
        <v>1361</v>
      </c>
      <c r="L19" s="162" t="s">
        <v>1361</v>
      </c>
      <c r="N19" s="213"/>
      <c r="O19" s="213"/>
      <c r="P19" s="213"/>
    </row>
    <row r="20" spans="1:16" x14ac:dyDescent="0.2">
      <c r="A20" t="s">
        <v>2267</v>
      </c>
      <c r="B20" s="155" t="s">
        <v>1361</v>
      </c>
      <c r="C20" s="160" t="s">
        <v>1361</v>
      </c>
      <c r="D20" s="151" t="s">
        <v>1349</v>
      </c>
      <c r="E20" s="5" t="s">
        <v>1361</v>
      </c>
      <c r="F20" s="5" t="s">
        <v>1361</v>
      </c>
      <c r="G20" s="151" t="s">
        <v>2319</v>
      </c>
      <c r="H20" s="5" t="s">
        <v>1361</v>
      </c>
      <c r="I20" s="162" t="s">
        <v>1361</v>
      </c>
      <c r="J20" s="151" t="s">
        <v>1289</v>
      </c>
      <c r="K20" s="155" t="s">
        <v>1361</v>
      </c>
      <c r="L20" s="162" t="s">
        <v>1361</v>
      </c>
    </row>
    <row r="21" spans="1:16" x14ac:dyDescent="0.2">
      <c r="A21" s="151" t="s">
        <v>1140</v>
      </c>
      <c r="B21" s="155" t="s">
        <v>1361</v>
      </c>
      <c r="C21" s="160" t="s">
        <v>1361</v>
      </c>
      <c r="D21" s="151" t="s">
        <v>1350</v>
      </c>
      <c r="E21" s="5" t="s">
        <v>1361</v>
      </c>
      <c r="F21" s="5" t="s">
        <v>1361</v>
      </c>
      <c r="G21" s="151" t="s">
        <v>2382</v>
      </c>
      <c r="H21" s="5" t="s">
        <v>1361</v>
      </c>
      <c r="I21" s="162" t="s">
        <v>1361</v>
      </c>
      <c r="J21" s="151" t="s">
        <v>1290</v>
      </c>
      <c r="K21" s="155" t="s">
        <v>1361</v>
      </c>
      <c r="L21" s="162" t="s">
        <v>1361</v>
      </c>
    </row>
    <row r="22" spans="1:16" x14ac:dyDescent="0.2">
      <c r="A22" s="151" t="s">
        <v>1141</v>
      </c>
      <c r="B22" s="155" t="s">
        <v>1361</v>
      </c>
      <c r="C22" s="160" t="s">
        <v>1361</v>
      </c>
      <c r="D22" s="151" t="s">
        <v>1351</v>
      </c>
      <c r="E22" s="5" t="s">
        <v>1361</v>
      </c>
      <c r="F22" s="5" t="s">
        <v>1361</v>
      </c>
      <c r="G22" s="151" t="s">
        <v>2299</v>
      </c>
      <c r="H22" s="5" t="s">
        <v>1361</v>
      </c>
      <c r="I22" s="162" t="s">
        <v>1361</v>
      </c>
      <c r="J22" s="151" t="s">
        <v>1291</v>
      </c>
      <c r="K22" s="155" t="s">
        <v>1361</v>
      </c>
      <c r="L22" s="162" t="s">
        <v>1361</v>
      </c>
    </row>
    <row r="23" spans="1:16" x14ac:dyDescent="0.2">
      <c r="A23" s="151" t="s">
        <v>1142</v>
      </c>
      <c r="B23" s="155" t="s">
        <v>1361</v>
      </c>
      <c r="C23" s="160" t="s">
        <v>1361</v>
      </c>
      <c r="D23" s="151" t="s">
        <v>1352</v>
      </c>
      <c r="E23" s="5" t="s">
        <v>1361</v>
      </c>
      <c r="F23" s="5" t="s">
        <v>1361</v>
      </c>
      <c r="G23" s="151" t="s">
        <v>2329</v>
      </c>
      <c r="H23" s="5" t="s">
        <v>1361</v>
      </c>
      <c r="I23" s="162" t="s">
        <v>1361</v>
      </c>
      <c r="J23" s="151" t="s">
        <v>1292</v>
      </c>
      <c r="K23" s="155" t="s">
        <v>1361</v>
      </c>
      <c r="L23" s="162" t="s">
        <v>1361</v>
      </c>
    </row>
    <row r="24" spans="1:16" x14ac:dyDescent="0.2">
      <c r="A24" s="151" t="s">
        <v>1143</v>
      </c>
      <c r="B24" s="155" t="s">
        <v>1361</v>
      </c>
      <c r="C24" s="160" t="s">
        <v>1361</v>
      </c>
      <c r="D24" s="151" t="s">
        <v>1353</v>
      </c>
      <c r="E24" s="5" t="s">
        <v>1361</v>
      </c>
      <c r="F24" s="5" t="s">
        <v>1361</v>
      </c>
      <c r="G24" s="151" t="s">
        <v>2309</v>
      </c>
      <c r="H24" s="5" t="s">
        <v>1361</v>
      </c>
      <c r="I24" s="162" t="s">
        <v>1361</v>
      </c>
      <c r="J24" s="151" t="s">
        <v>1293</v>
      </c>
      <c r="K24" s="155" t="s">
        <v>1361</v>
      </c>
      <c r="L24" s="162" t="s">
        <v>1361</v>
      </c>
    </row>
    <row r="25" spans="1:16" x14ac:dyDescent="0.2">
      <c r="A25" s="151" t="s">
        <v>1144</v>
      </c>
      <c r="B25" s="155" t="s">
        <v>1361</v>
      </c>
      <c r="C25" s="160" t="s">
        <v>1361</v>
      </c>
      <c r="D25" s="151" t="s">
        <v>1354</v>
      </c>
      <c r="E25" s="5" t="s">
        <v>1361</v>
      </c>
      <c r="F25" s="5" t="s">
        <v>1361</v>
      </c>
      <c r="G25" s="151" t="s">
        <v>2388</v>
      </c>
      <c r="H25" s="5" t="s">
        <v>1361</v>
      </c>
      <c r="I25" s="162" t="s">
        <v>1361</v>
      </c>
      <c r="J25" s="151" t="s">
        <v>1294</v>
      </c>
      <c r="K25" s="155" t="s">
        <v>1361</v>
      </c>
      <c r="L25" s="162" t="s">
        <v>1361</v>
      </c>
    </row>
    <row r="26" spans="1:16" ht="15" thickBot="1" x14ac:dyDescent="0.25">
      <c r="A26" s="151" t="s">
        <v>1145</v>
      </c>
      <c r="B26" s="155" t="s">
        <v>1361</v>
      </c>
      <c r="C26" s="160" t="s">
        <v>1361</v>
      </c>
      <c r="D26" s="152" t="s">
        <v>1355</v>
      </c>
      <c r="E26" s="167" t="s">
        <v>1361</v>
      </c>
      <c r="F26" s="167" t="s">
        <v>1361</v>
      </c>
      <c r="G26" s="151" t="s">
        <v>2339</v>
      </c>
      <c r="H26" s="5" t="s">
        <v>1361</v>
      </c>
      <c r="I26" s="162" t="s">
        <v>1361</v>
      </c>
      <c r="J26" s="151" t="s">
        <v>1295</v>
      </c>
      <c r="K26" s="155" t="s">
        <v>1361</v>
      </c>
      <c r="L26" s="162" t="s">
        <v>1361</v>
      </c>
    </row>
    <row r="27" spans="1:16" x14ac:dyDescent="0.2">
      <c r="A27" s="151" t="s">
        <v>1146</v>
      </c>
      <c r="B27" s="155" t="s">
        <v>1361</v>
      </c>
      <c r="C27" s="160" t="s">
        <v>1361</v>
      </c>
      <c r="G27" s="151" t="s">
        <v>2325</v>
      </c>
      <c r="H27" s="5" t="s">
        <v>1361</v>
      </c>
      <c r="I27" s="160" t="s">
        <v>1361</v>
      </c>
      <c r="J27" s="151" t="s">
        <v>1296</v>
      </c>
      <c r="K27" s="155" t="s">
        <v>1361</v>
      </c>
      <c r="L27" s="162" t="s">
        <v>1361</v>
      </c>
    </row>
    <row r="28" spans="1:16" x14ac:dyDescent="0.2">
      <c r="A28" s="151" t="s">
        <v>1147</v>
      </c>
      <c r="B28" s="155" t="s">
        <v>1361</v>
      </c>
      <c r="C28" s="160" t="s">
        <v>1361</v>
      </c>
      <c r="G28" s="151" t="s">
        <v>2283</v>
      </c>
      <c r="H28" s="5" t="s">
        <v>1361</v>
      </c>
      <c r="I28" s="160" t="s">
        <v>1361</v>
      </c>
      <c r="J28" s="151" t="s">
        <v>1297</v>
      </c>
      <c r="K28" s="155" t="s">
        <v>1361</v>
      </c>
      <c r="L28" s="162" t="s">
        <v>1361</v>
      </c>
    </row>
    <row r="29" spans="1:16" x14ac:dyDescent="0.2">
      <c r="A29" s="151" t="s">
        <v>1148</v>
      </c>
      <c r="B29" s="155" t="s">
        <v>1361</v>
      </c>
      <c r="C29" s="160" t="s">
        <v>1361</v>
      </c>
      <c r="G29" s="151" t="s">
        <v>2383</v>
      </c>
      <c r="H29" s="5" t="s">
        <v>1361</v>
      </c>
      <c r="I29" s="160" t="s">
        <v>1361</v>
      </c>
      <c r="J29" s="151" t="s">
        <v>1298</v>
      </c>
      <c r="K29" s="155" t="s">
        <v>1361</v>
      </c>
      <c r="L29" s="162" t="s">
        <v>1361</v>
      </c>
    </row>
    <row r="30" spans="1:16" x14ac:dyDescent="0.2">
      <c r="A30" s="151" t="s">
        <v>1149</v>
      </c>
      <c r="B30" s="155" t="s">
        <v>1361</v>
      </c>
      <c r="C30" s="160" t="s">
        <v>1361</v>
      </c>
      <c r="G30" s="151" t="s">
        <v>2335</v>
      </c>
      <c r="H30" s="5" t="s">
        <v>1361</v>
      </c>
      <c r="I30" s="160" t="s">
        <v>1361</v>
      </c>
      <c r="J30" s="151" t="s">
        <v>1299</v>
      </c>
      <c r="K30" s="155" t="s">
        <v>1361</v>
      </c>
      <c r="L30" s="162" t="s">
        <v>1361</v>
      </c>
    </row>
    <row r="31" spans="1:16" x14ac:dyDescent="0.2">
      <c r="A31" s="151" t="s">
        <v>1150</v>
      </c>
      <c r="B31" s="155" t="s">
        <v>1361</v>
      </c>
      <c r="C31" s="160" t="s">
        <v>1361</v>
      </c>
      <c r="G31" s="151" t="s">
        <v>2293</v>
      </c>
      <c r="H31" s="5" t="s">
        <v>1361</v>
      </c>
      <c r="I31" s="160" t="s">
        <v>1361</v>
      </c>
      <c r="J31" s="151" t="s">
        <v>1300</v>
      </c>
      <c r="K31" s="155" t="s">
        <v>1361</v>
      </c>
      <c r="L31" s="162" t="s">
        <v>1361</v>
      </c>
    </row>
    <row r="32" spans="1:16" x14ac:dyDescent="0.2">
      <c r="A32" s="151" t="s">
        <v>1151</v>
      </c>
      <c r="B32" s="155" t="s">
        <v>1361</v>
      </c>
      <c r="C32" s="160" t="s">
        <v>1361</v>
      </c>
      <c r="G32" s="151" t="s">
        <v>2345</v>
      </c>
      <c r="H32" s="5" t="s">
        <v>1361</v>
      </c>
      <c r="I32" s="160" t="s">
        <v>1361</v>
      </c>
      <c r="J32" s="151" t="s">
        <v>1301</v>
      </c>
      <c r="K32" s="155" t="s">
        <v>1361</v>
      </c>
      <c r="L32" s="162" t="s">
        <v>1361</v>
      </c>
    </row>
    <row r="33" spans="1:12" x14ac:dyDescent="0.2">
      <c r="A33" s="151" t="s">
        <v>1152</v>
      </c>
      <c r="B33" s="155" t="s">
        <v>1361</v>
      </c>
      <c r="C33" s="160" t="s">
        <v>1361</v>
      </c>
      <c r="G33" s="151" t="s">
        <v>2389</v>
      </c>
      <c r="H33" s="5" t="s">
        <v>1361</v>
      </c>
      <c r="I33" s="160" t="s">
        <v>1361</v>
      </c>
      <c r="J33" s="151" t="s">
        <v>1302</v>
      </c>
      <c r="K33" s="155" t="s">
        <v>1361</v>
      </c>
      <c r="L33" s="162" t="s">
        <v>1361</v>
      </c>
    </row>
    <row r="34" spans="1:12" x14ac:dyDescent="0.2">
      <c r="A34" s="151" t="s">
        <v>1153</v>
      </c>
      <c r="B34" s="155" t="s">
        <v>1361</v>
      </c>
      <c r="C34" s="160" t="s">
        <v>1361</v>
      </c>
      <c r="G34" s="151" t="s">
        <v>2303</v>
      </c>
      <c r="H34" s="5" t="s">
        <v>1361</v>
      </c>
      <c r="I34" s="160" t="s">
        <v>1361</v>
      </c>
      <c r="J34" s="151" t="s">
        <v>1303</v>
      </c>
      <c r="K34" s="155" t="s">
        <v>1361</v>
      </c>
      <c r="L34" s="162" t="s">
        <v>1361</v>
      </c>
    </row>
    <row r="35" spans="1:12" x14ac:dyDescent="0.2">
      <c r="A35" s="151" t="s">
        <v>1154</v>
      </c>
      <c r="B35" s="155" t="s">
        <v>1361</v>
      </c>
      <c r="C35" s="160" t="s">
        <v>1361</v>
      </c>
      <c r="G35" s="151" t="s">
        <v>2313</v>
      </c>
      <c r="H35" s="5" t="s">
        <v>1361</v>
      </c>
      <c r="I35" s="160" t="s">
        <v>1361</v>
      </c>
      <c r="J35" s="151" t="s">
        <v>1304</v>
      </c>
      <c r="K35" s="155" t="s">
        <v>1361</v>
      </c>
      <c r="L35" s="162" t="s">
        <v>1361</v>
      </c>
    </row>
    <row r="36" spans="1:12" x14ac:dyDescent="0.2">
      <c r="A36" s="151" t="s">
        <v>1155</v>
      </c>
      <c r="B36" s="155" t="s">
        <v>1361</v>
      </c>
      <c r="C36" s="160" t="s">
        <v>1361</v>
      </c>
      <c r="G36" s="151" t="s">
        <v>2343</v>
      </c>
      <c r="H36" s="5" t="s">
        <v>1361</v>
      </c>
      <c r="I36" s="160" t="s">
        <v>1361</v>
      </c>
      <c r="J36" s="151" t="s">
        <v>1305</v>
      </c>
      <c r="K36" s="155" t="s">
        <v>1361</v>
      </c>
      <c r="L36" s="162" t="s">
        <v>1361</v>
      </c>
    </row>
    <row r="37" spans="1:12" x14ac:dyDescent="0.2">
      <c r="A37" s="151" t="s">
        <v>1156</v>
      </c>
      <c r="B37" s="155" t="s">
        <v>1361</v>
      </c>
      <c r="C37" s="160" t="s">
        <v>1361</v>
      </c>
      <c r="G37" s="151" t="s">
        <v>2392</v>
      </c>
      <c r="H37" s="5" t="s">
        <v>1361</v>
      </c>
      <c r="I37" s="160" t="s">
        <v>1361</v>
      </c>
      <c r="J37" s="151" t="s">
        <v>1306</v>
      </c>
      <c r="K37" s="155" t="s">
        <v>1361</v>
      </c>
      <c r="L37" s="162" t="s">
        <v>1361</v>
      </c>
    </row>
    <row r="38" spans="1:12" x14ac:dyDescent="0.2">
      <c r="A38" s="151" t="s">
        <v>1157</v>
      </c>
      <c r="B38" s="155" t="s">
        <v>1361</v>
      </c>
      <c r="C38" s="160" t="s">
        <v>1361</v>
      </c>
      <c r="G38" s="151" t="s">
        <v>2323</v>
      </c>
      <c r="H38" s="5" t="s">
        <v>1361</v>
      </c>
      <c r="I38" s="160" t="s">
        <v>1361</v>
      </c>
      <c r="J38" s="151" t="s">
        <v>1307</v>
      </c>
      <c r="K38" s="155" t="s">
        <v>1361</v>
      </c>
      <c r="L38" s="162" t="s">
        <v>1361</v>
      </c>
    </row>
    <row r="39" spans="1:12" x14ac:dyDescent="0.2">
      <c r="A39" s="151" t="s">
        <v>1158</v>
      </c>
      <c r="B39" s="155" t="s">
        <v>1361</v>
      </c>
      <c r="C39" s="160" t="s">
        <v>1361</v>
      </c>
      <c r="G39" s="151" t="s">
        <v>2281</v>
      </c>
      <c r="H39" s="5" t="s">
        <v>1361</v>
      </c>
      <c r="I39" s="160" t="s">
        <v>1361</v>
      </c>
      <c r="J39" s="151" t="s">
        <v>1308</v>
      </c>
      <c r="K39" s="155" t="s">
        <v>1361</v>
      </c>
      <c r="L39" s="162" t="s">
        <v>1361</v>
      </c>
    </row>
    <row r="40" spans="1:12" x14ac:dyDescent="0.2">
      <c r="A40" s="151" t="s">
        <v>1159</v>
      </c>
      <c r="B40" s="155" t="s">
        <v>1361</v>
      </c>
      <c r="C40" s="160" t="s">
        <v>1361</v>
      </c>
      <c r="G40" s="151" t="s">
        <v>2333</v>
      </c>
      <c r="H40" s="5" t="s">
        <v>1361</v>
      </c>
      <c r="I40" s="160" t="s">
        <v>1361</v>
      </c>
      <c r="J40" s="151" t="s">
        <v>1309</v>
      </c>
      <c r="K40" s="155" t="s">
        <v>1361</v>
      </c>
      <c r="L40" s="162" t="s">
        <v>1361</v>
      </c>
    </row>
    <row r="41" spans="1:12" x14ac:dyDescent="0.2">
      <c r="A41" s="151" t="s">
        <v>1160</v>
      </c>
      <c r="B41" s="155" t="s">
        <v>1361</v>
      </c>
      <c r="C41" s="160" t="s">
        <v>1361</v>
      </c>
      <c r="G41" s="151" t="s">
        <v>2390</v>
      </c>
      <c r="H41" s="5" t="s">
        <v>1361</v>
      </c>
      <c r="I41" s="160" t="s">
        <v>1361</v>
      </c>
      <c r="J41" s="151" t="s">
        <v>1310</v>
      </c>
      <c r="K41" s="155" t="s">
        <v>1361</v>
      </c>
      <c r="L41" s="162" t="s">
        <v>1361</v>
      </c>
    </row>
    <row r="42" spans="1:12" x14ac:dyDescent="0.2">
      <c r="A42" s="151" t="s">
        <v>1161</v>
      </c>
      <c r="B42" s="155" t="s">
        <v>1361</v>
      </c>
      <c r="C42" s="160" t="s">
        <v>1361</v>
      </c>
      <c r="G42" s="151" t="s">
        <v>2291</v>
      </c>
      <c r="H42" s="5" t="s">
        <v>1361</v>
      </c>
      <c r="I42" s="160" t="s">
        <v>1361</v>
      </c>
      <c r="J42" s="151" t="s">
        <v>1311</v>
      </c>
      <c r="K42" s="155" t="s">
        <v>1361</v>
      </c>
      <c r="L42" s="162" t="s">
        <v>1361</v>
      </c>
    </row>
    <row r="43" spans="1:12" x14ac:dyDescent="0.2">
      <c r="A43" s="151" t="s">
        <v>1162</v>
      </c>
      <c r="B43" s="155" t="s">
        <v>1361</v>
      </c>
      <c r="C43" s="160" t="s">
        <v>1361</v>
      </c>
      <c r="G43" s="151" t="s">
        <v>2337</v>
      </c>
      <c r="H43" s="5" t="s">
        <v>1361</v>
      </c>
      <c r="I43" s="160" t="s">
        <v>1361</v>
      </c>
      <c r="J43" s="151" t="s">
        <v>1312</v>
      </c>
      <c r="K43" s="155" t="s">
        <v>1361</v>
      </c>
      <c r="L43" s="162" t="s">
        <v>1361</v>
      </c>
    </row>
    <row r="44" spans="1:12" x14ac:dyDescent="0.2">
      <c r="A44" s="151" t="s">
        <v>1163</v>
      </c>
      <c r="B44" s="155" t="s">
        <v>1361</v>
      </c>
      <c r="C44" s="160" t="s">
        <v>1361</v>
      </c>
      <c r="G44" s="151" t="s">
        <v>2295</v>
      </c>
      <c r="H44" s="5" t="s">
        <v>1361</v>
      </c>
      <c r="I44" s="160" t="s">
        <v>1361</v>
      </c>
      <c r="J44" s="151" t="s">
        <v>1313</v>
      </c>
      <c r="K44" s="155" t="s">
        <v>1361</v>
      </c>
      <c r="L44" s="162" t="s">
        <v>1361</v>
      </c>
    </row>
    <row r="45" spans="1:12" x14ac:dyDescent="0.2">
      <c r="A45" s="151" t="s">
        <v>1164</v>
      </c>
      <c r="B45" s="155" t="s">
        <v>1361</v>
      </c>
      <c r="C45" s="160" t="s">
        <v>1361</v>
      </c>
      <c r="G45" s="151" t="s">
        <v>2384</v>
      </c>
      <c r="H45" s="5" t="s">
        <v>1361</v>
      </c>
      <c r="I45" s="160" t="s">
        <v>1361</v>
      </c>
      <c r="J45" s="151" t="s">
        <v>1314</v>
      </c>
      <c r="K45" s="155" t="s">
        <v>1361</v>
      </c>
      <c r="L45" s="162" t="s">
        <v>1361</v>
      </c>
    </row>
    <row r="46" spans="1:12" x14ac:dyDescent="0.2">
      <c r="A46" s="151" t="s">
        <v>1165</v>
      </c>
      <c r="B46" s="155" t="s">
        <v>1361</v>
      </c>
      <c r="C46" s="160" t="s">
        <v>1361</v>
      </c>
      <c r="G46" s="151" t="s">
        <v>2347</v>
      </c>
      <c r="H46" s="5" t="s">
        <v>1361</v>
      </c>
      <c r="I46" s="160" t="s">
        <v>1361</v>
      </c>
      <c r="J46" s="151" t="s">
        <v>1315</v>
      </c>
      <c r="K46" s="155" t="s">
        <v>1361</v>
      </c>
      <c r="L46" s="162" t="s">
        <v>1361</v>
      </c>
    </row>
    <row r="47" spans="1:12" x14ac:dyDescent="0.2">
      <c r="A47" s="151" t="s">
        <v>1166</v>
      </c>
      <c r="B47" s="155" t="s">
        <v>1361</v>
      </c>
      <c r="C47" s="160" t="s">
        <v>1361</v>
      </c>
      <c r="G47" s="151" t="s">
        <v>2305</v>
      </c>
      <c r="H47" s="5" t="s">
        <v>1361</v>
      </c>
      <c r="I47" s="160" t="s">
        <v>1361</v>
      </c>
      <c r="J47" s="151" t="s">
        <v>1316</v>
      </c>
      <c r="K47" s="155" t="s">
        <v>1361</v>
      </c>
      <c r="L47" s="162" t="s">
        <v>1361</v>
      </c>
    </row>
    <row r="48" spans="1:12" x14ac:dyDescent="0.2">
      <c r="A48" s="151" t="s">
        <v>1167</v>
      </c>
      <c r="B48" s="155" t="s">
        <v>1361</v>
      </c>
      <c r="C48" s="160" t="s">
        <v>1361</v>
      </c>
      <c r="G48" s="151" t="s">
        <v>2285</v>
      </c>
      <c r="H48" s="5" t="s">
        <v>1361</v>
      </c>
      <c r="I48" s="160" t="s">
        <v>1361</v>
      </c>
      <c r="J48" s="151" t="s">
        <v>1317</v>
      </c>
      <c r="K48" s="155" t="s">
        <v>1361</v>
      </c>
      <c r="L48" s="162" t="s">
        <v>1361</v>
      </c>
    </row>
    <row r="49" spans="1:12" x14ac:dyDescent="0.2">
      <c r="A49" s="151" t="s">
        <v>1168</v>
      </c>
      <c r="B49" s="155" t="s">
        <v>1361</v>
      </c>
      <c r="C49" s="160" t="s">
        <v>1361</v>
      </c>
      <c r="G49" s="151" t="s">
        <v>2391</v>
      </c>
      <c r="H49" s="5" t="s">
        <v>1361</v>
      </c>
      <c r="I49" s="160" t="s">
        <v>1361</v>
      </c>
      <c r="J49" s="151" t="s">
        <v>1318</v>
      </c>
      <c r="K49" s="155" t="s">
        <v>1361</v>
      </c>
      <c r="L49" s="162" t="s">
        <v>1361</v>
      </c>
    </row>
    <row r="50" spans="1:12" ht="15" thickBot="1" x14ac:dyDescent="0.25">
      <c r="A50" s="151" t="s">
        <v>1169</v>
      </c>
      <c r="B50" s="155" t="s">
        <v>1361</v>
      </c>
      <c r="C50" s="160" t="s">
        <v>1361</v>
      </c>
      <c r="G50" s="152" t="s">
        <v>2315</v>
      </c>
      <c r="H50" s="167" t="s">
        <v>1361</v>
      </c>
      <c r="I50" s="161" t="s">
        <v>1361</v>
      </c>
      <c r="J50" s="151" t="s">
        <v>1319</v>
      </c>
      <c r="K50" s="155" t="s">
        <v>1361</v>
      </c>
      <c r="L50" s="162" t="s">
        <v>1361</v>
      </c>
    </row>
    <row r="51" spans="1:12" x14ac:dyDescent="0.2">
      <c r="A51" s="151" t="s">
        <v>1170</v>
      </c>
      <c r="B51" s="155" t="s">
        <v>1361</v>
      </c>
      <c r="C51" s="160" t="s">
        <v>1361</v>
      </c>
      <c r="I51" s="155"/>
      <c r="J51" s="151" t="s">
        <v>1320</v>
      </c>
      <c r="K51" s="155" t="s">
        <v>1361</v>
      </c>
      <c r="L51" s="162" t="s">
        <v>1361</v>
      </c>
    </row>
    <row r="52" spans="1:12" x14ac:dyDescent="0.2">
      <c r="A52" s="151" t="s">
        <v>1171</v>
      </c>
      <c r="B52" s="155" t="s">
        <v>1361</v>
      </c>
      <c r="C52" s="160" t="s">
        <v>1361</v>
      </c>
      <c r="I52" s="155"/>
      <c r="J52" s="151" t="s">
        <v>1321</v>
      </c>
      <c r="K52" s="155" t="s">
        <v>1361</v>
      </c>
      <c r="L52" s="162" t="s">
        <v>1361</v>
      </c>
    </row>
    <row r="53" spans="1:12" x14ac:dyDescent="0.2">
      <c r="A53" s="151" t="s">
        <v>1172</v>
      </c>
      <c r="B53" s="155" t="s">
        <v>1361</v>
      </c>
      <c r="C53" s="160" t="s">
        <v>1361</v>
      </c>
      <c r="I53" s="155"/>
      <c r="J53" s="151" t="s">
        <v>1322</v>
      </c>
      <c r="K53" s="155" t="s">
        <v>1361</v>
      </c>
      <c r="L53" s="162" t="s">
        <v>1361</v>
      </c>
    </row>
    <row r="54" spans="1:12" x14ac:dyDescent="0.2">
      <c r="A54" s="151" t="s">
        <v>1173</v>
      </c>
      <c r="B54" s="155" t="s">
        <v>1361</v>
      </c>
      <c r="C54" s="160" t="s">
        <v>1361</v>
      </c>
      <c r="I54" s="155"/>
      <c r="J54" s="151" t="s">
        <v>1323</v>
      </c>
      <c r="K54" s="155" t="s">
        <v>1361</v>
      </c>
      <c r="L54" s="162" t="s">
        <v>1361</v>
      </c>
    </row>
    <row r="55" spans="1:12" x14ac:dyDescent="0.2">
      <c r="A55" s="151" t="s">
        <v>1174</v>
      </c>
      <c r="B55" s="155" t="s">
        <v>1361</v>
      </c>
      <c r="C55" s="160" t="s">
        <v>1361</v>
      </c>
      <c r="I55" s="155"/>
      <c r="J55" s="151" t="s">
        <v>1324</v>
      </c>
      <c r="K55" s="155" t="s">
        <v>1361</v>
      </c>
      <c r="L55" s="162" t="s">
        <v>1361</v>
      </c>
    </row>
    <row r="56" spans="1:12" x14ac:dyDescent="0.2">
      <c r="A56" s="151" t="s">
        <v>1175</v>
      </c>
      <c r="B56" s="155" t="s">
        <v>1361</v>
      </c>
      <c r="C56" s="160" t="s">
        <v>1361</v>
      </c>
      <c r="I56" s="155"/>
      <c r="J56" s="151" t="s">
        <v>1325</v>
      </c>
      <c r="K56" s="155" t="s">
        <v>1361</v>
      </c>
      <c r="L56" s="162" t="s">
        <v>1361</v>
      </c>
    </row>
    <row r="57" spans="1:12" x14ac:dyDescent="0.2">
      <c r="A57" s="151" t="s">
        <v>1176</v>
      </c>
      <c r="B57" s="155" t="s">
        <v>1361</v>
      </c>
      <c r="C57" s="160" t="s">
        <v>1361</v>
      </c>
      <c r="I57" s="155"/>
      <c r="J57" s="151" t="s">
        <v>1326</v>
      </c>
      <c r="K57" s="155" t="s">
        <v>1361</v>
      </c>
      <c r="L57" s="162" t="s">
        <v>1361</v>
      </c>
    </row>
    <row r="58" spans="1:12" x14ac:dyDescent="0.2">
      <c r="A58" s="151" t="s">
        <v>1177</v>
      </c>
      <c r="B58" s="155" t="s">
        <v>1361</v>
      </c>
      <c r="C58" s="160" t="s">
        <v>1361</v>
      </c>
      <c r="I58" s="155"/>
      <c r="J58" s="151" t="s">
        <v>1327</v>
      </c>
      <c r="K58" s="155" t="s">
        <v>1361</v>
      </c>
      <c r="L58" s="162" t="s">
        <v>1361</v>
      </c>
    </row>
    <row r="59" spans="1:12" x14ac:dyDescent="0.2">
      <c r="A59" s="151" t="s">
        <v>1178</v>
      </c>
      <c r="B59" s="155" t="s">
        <v>1361</v>
      </c>
      <c r="C59" s="160" t="s">
        <v>1361</v>
      </c>
      <c r="I59" s="155"/>
      <c r="J59" s="151" t="s">
        <v>1328</v>
      </c>
      <c r="K59" s="155" t="s">
        <v>1361</v>
      </c>
      <c r="L59" s="162" t="s">
        <v>1361</v>
      </c>
    </row>
    <row r="60" spans="1:12" x14ac:dyDescent="0.2">
      <c r="A60" s="151" t="s">
        <v>1179</v>
      </c>
      <c r="B60" s="155" t="s">
        <v>1361</v>
      </c>
      <c r="C60" s="160" t="s">
        <v>1361</v>
      </c>
      <c r="I60" s="155"/>
      <c r="J60" s="151" t="s">
        <v>1329</v>
      </c>
      <c r="K60" s="155" t="s">
        <v>1361</v>
      </c>
      <c r="L60" s="162" t="s">
        <v>1361</v>
      </c>
    </row>
    <row r="61" spans="1:12" x14ac:dyDescent="0.2">
      <c r="A61" s="151" t="s">
        <v>1180</v>
      </c>
      <c r="B61" s="155" t="s">
        <v>1361</v>
      </c>
      <c r="C61" s="160" t="s">
        <v>1361</v>
      </c>
      <c r="I61" s="155"/>
      <c r="J61" s="151" t="s">
        <v>1330</v>
      </c>
      <c r="K61" s="155" t="s">
        <v>1361</v>
      </c>
      <c r="L61" s="162" t="s">
        <v>1361</v>
      </c>
    </row>
    <row r="62" spans="1:12" ht="15" thickBot="1" x14ac:dyDescent="0.25">
      <c r="A62" s="151" t="s">
        <v>1181</v>
      </c>
      <c r="B62" s="155" t="s">
        <v>1361</v>
      </c>
      <c r="C62" s="160" t="s">
        <v>1361</v>
      </c>
      <c r="I62" s="155"/>
      <c r="J62" s="152" t="s">
        <v>1331</v>
      </c>
      <c r="K62" s="156" t="s">
        <v>1361</v>
      </c>
      <c r="L62" s="163" t="s">
        <v>1361</v>
      </c>
    </row>
    <row r="63" spans="1:12" x14ac:dyDescent="0.2">
      <c r="A63" s="151" t="s">
        <v>1182</v>
      </c>
      <c r="B63" s="155" t="s">
        <v>1361</v>
      </c>
      <c r="C63" s="160" t="s">
        <v>1361</v>
      </c>
      <c r="I63" s="155"/>
    </row>
    <row r="64" spans="1:12" x14ac:dyDescent="0.2">
      <c r="A64" s="151" t="s">
        <v>1183</v>
      </c>
      <c r="B64" s="155" t="s">
        <v>1361</v>
      </c>
      <c r="C64" s="160" t="s">
        <v>1361</v>
      </c>
      <c r="I64" s="155"/>
    </row>
    <row r="65" spans="1:9" x14ac:dyDescent="0.2">
      <c r="A65" s="151" t="s">
        <v>1184</v>
      </c>
      <c r="B65" s="155" t="s">
        <v>1361</v>
      </c>
      <c r="C65" s="160" t="s">
        <v>1361</v>
      </c>
      <c r="I65" s="155"/>
    </row>
    <row r="66" spans="1:9" x14ac:dyDescent="0.2">
      <c r="A66" s="151" t="s">
        <v>1185</v>
      </c>
      <c r="B66" s="155" t="s">
        <v>1361</v>
      </c>
      <c r="C66" s="160" t="s">
        <v>1361</v>
      </c>
      <c r="I66" s="155"/>
    </row>
    <row r="67" spans="1:9" x14ac:dyDescent="0.2">
      <c r="A67" s="151" t="s">
        <v>1186</v>
      </c>
      <c r="B67" s="155" t="s">
        <v>1361</v>
      </c>
      <c r="C67" s="160" t="s">
        <v>1361</v>
      </c>
      <c r="I67" s="155"/>
    </row>
    <row r="68" spans="1:9" x14ac:dyDescent="0.2">
      <c r="A68" s="151" t="s">
        <v>1187</v>
      </c>
      <c r="B68" s="155" t="s">
        <v>1361</v>
      </c>
      <c r="C68" s="160" t="s">
        <v>1361</v>
      </c>
      <c r="I68" s="155"/>
    </row>
    <row r="69" spans="1:9" x14ac:dyDescent="0.2">
      <c r="A69" s="151" t="s">
        <v>1188</v>
      </c>
      <c r="B69" s="155" t="s">
        <v>1361</v>
      </c>
      <c r="C69" s="160" t="s">
        <v>1361</v>
      </c>
      <c r="I69" s="155"/>
    </row>
    <row r="70" spans="1:9" x14ac:dyDescent="0.2">
      <c r="A70" s="151" t="s">
        <v>1189</v>
      </c>
      <c r="B70" s="155" t="s">
        <v>1361</v>
      </c>
      <c r="C70" s="160" t="s">
        <v>1361</v>
      </c>
      <c r="I70" s="155"/>
    </row>
    <row r="71" spans="1:9" x14ac:dyDescent="0.2">
      <c r="A71" s="151" t="s">
        <v>1190</v>
      </c>
      <c r="B71" s="155" t="s">
        <v>1361</v>
      </c>
      <c r="C71" s="160" t="s">
        <v>1361</v>
      </c>
      <c r="I71" s="155"/>
    </row>
    <row r="72" spans="1:9" x14ac:dyDescent="0.2">
      <c r="A72" s="151" t="s">
        <v>1191</v>
      </c>
      <c r="B72" s="155" t="s">
        <v>1361</v>
      </c>
      <c r="C72" s="160" t="s">
        <v>1361</v>
      </c>
      <c r="I72" s="155"/>
    </row>
    <row r="73" spans="1:9" x14ac:dyDescent="0.2">
      <c r="A73" s="151" t="s">
        <v>1192</v>
      </c>
      <c r="B73" s="155" t="s">
        <v>1361</v>
      </c>
      <c r="C73" s="160" t="s">
        <v>1361</v>
      </c>
      <c r="I73" s="155"/>
    </row>
    <row r="74" spans="1:9" x14ac:dyDescent="0.2">
      <c r="A74" s="151" t="s">
        <v>1193</v>
      </c>
      <c r="B74" s="155" t="s">
        <v>1361</v>
      </c>
      <c r="C74" s="160" t="s">
        <v>1361</v>
      </c>
      <c r="I74" s="155"/>
    </row>
    <row r="75" spans="1:9" x14ac:dyDescent="0.2">
      <c r="A75" s="151" t="s">
        <v>1194</v>
      </c>
      <c r="B75" s="155" t="s">
        <v>1361</v>
      </c>
      <c r="C75" s="160" t="s">
        <v>1361</v>
      </c>
      <c r="I75" s="155"/>
    </row>
    <row r="76" spans="1:9" x14ac:dyDescent="0.2">
      <c r="A76" s="151" t="s">
        <v>1195</v>
      </c>
      <c r="B76" s="155" t="s">
        <v>1361</v>
      </c>
      <c r="C76" s="160" t="s">
        <v>1361</v>
      </c>
      <c r="I76" s="155"/>
    </row>
    <row r="77" spans="1:9" x14ac:dyDescent="0.2">
      <c r="A77" s="151" t="s">
        <v>1196</v>
      </c>
      <c r="B77" s="155" t="s">
        <v>1361</v>
      </c>
      <c r="C77" s="160" t="s">
        <v>1361</v>
      </c>
      <c r="I77" s="155"/>
    </row>
    <row r="78" spans="1:9" x14ac:dyDescent="0.2">
      <c r="A78" s="151" t="s">
        <v>1197</v>
      </c>
      <c r="B78" s="155" t="s">
        <v>1361</v>
      </c>
      <c r="C78" s="160" t="s">
        <v>1361</v>
      </c>
      <c r="I78" s="155"/>
    </row>
    <row r="79" spans="1:9" x14ac:dyDescent="0.2">
      <c r="A79" s="151" t="s">
        <v>1198</v>
      </c>
      <c r="B79" s="155" t="s">
        <v>1361</v>
      </c>
      <c r="C79" s="160" t="s">
        <v>1361</v>
      </c>
      <c r="I79" s="155"/>
    </row>
    <row r="80" spans="1:9" x14ac:dyDescent="0.2">
      <c r="A80" s="151" t="s">
        <v>1199</v>
      </c>
      <c r="B80" s="155" t="s">
        <v>1361</v>
      </c>
      <c r="C80" s="160" t="s">
        <v>1361</v>
      </c>
      <c r="I80" s="155"/>
    </row>
    <row r="81" spans="1:9" x14ac:dyDescent="0.2">
      <c r="A81" s="151" t="s">
        <v>1200</v>
      </c>
      <c r="B81" s="155" t="s">
        <v>1361</v>
      </c>
      <c r="C81" s="160" t="s">
        <v>1361</v>
      </c>
      <c r="I81" s="155"/>
    </row>
    <row r="82" spans="1:9" x14ac:dyDescent="0.2">
      <c r="A82" s="151" t="s">
        <v>1201</v>
      </c>
      <c r="B82" s="155" t="s">
        <v>1361</v>
      </c>
      <c r="C82" s="160" t="s">
        <v>1361</v>
      </c>
      <c r="I82" s="155"/>
    </row>
    <row r="83" spans="1:9" x14ac:dyDescent="0.2">
      <c r="A83" s="151" t="s">
        <v>1202</v>
      </c>
      <c r="B83" s="155" t="s">
        <v>1361</v>
      </c>
      <c r="C83" s="160" t="s">
        <v>1361</v>
      </c>
      <c r="I83" s="155"/>
    </row>
    <row r="84" spans="1:9" x14ac:dyDescent="0.2">
      <c r="A84" s="151" t="s">
        <v>1203</v>
      </c>
      <c r="B84" s="155" t="s">
        <v>1361</v>
      </c>
      <c r="C84" s="160" t="s">
        <v>1361</v>
      </c>
      <c r="I84" s="155"/>
    </row>
    <row r="85" spans="1:9" x14ac:dyDescent="0.2">
      <c r="A85" s="151" t="s">
        <v>1204</v>
      </c>
      <c r="B85" s="155" t="s">
        <v>1361</v>
      </c>
      <c r="C85" s="160" t="s">
        <v>1361</v>
      </c>
      <c r="I85" s="155"/>
    </row>
    <row r="86" spans="1:9" x14ac:dyDescent="0.2">
      <c r="A86" s="151" t="s">
        <v>1205</v>
      </c>
      <c r="B86" s="155" t="s">
        <v>1361</v>
      </c>
      <c r="C86" s="160" t="s">
        <v>1361</v>
      </c>
      <c r="I86" s="155"/>
    </row>
    <row r="87" spans="1:9" x14ac:dyDescent="0.2">
      <c r="A87" s="151" t="s">
        <v>1206</v>
      </c>
      <c r="B87" s="155" t="s">
        <v>1361</v>
      </c>
      <c r="C87" s="160" t="s">
        <v>1361</v>
      </c>
      <c r="I87" s="155"/>
    </row>
    <row r="88" spans="1:9" x14ac:dyDescent="0.2">
      <c r="A88" s="151" t="s">
        <v>1207</v>
      </c>
      <c r="B88" s="155" t="s">
        <v>1361</v>
      </c>
      <c r="C88" s="160" t="s">
        <v>1361</v>
      </c>
      <c r="I88" s="155"/>
    </row>
    <row r="89" spans="1:9" x14ac:dyDescent="0.2">
      <c r="A89" s="151" t="s">
        <v>1208</v>
      </c>
      <c r="B89" s="155" t="s">
        <v>1361</v>
      </c>
      <c r="C89" s="160" t="s">
        <v>1361</v>
      </c>
      <c r="I89" s="155"/>
    </row>
    <row r="90" spans="1:9" x14ac:dyDescent="0.2">
      <c r="A90" s="151" t="s">
        <v>1209</v>
      </c>
      <c r="B90" s="155" t="s">
        <v>1361</v>
      </c>
      <c r="C90" s="160" t="s">
        <v>1361</v>
      </c>
      <c r="I90" s="155"/>
    </row>
    <row r="91" spans="1:9" x14ac:dyDescent="0.2">
      <c r="A91" s="151" t="s">
        <v>1210</v>
      </c>
      <c r="B91" s="155" t="s">
        <v>1361</v>
      </c>
      <c r="C91" s="160" t="s">
        <v>1361</v>
      </c>
      <c r="I91" s="155"/>
    </row>
    <row r="92" spans="1:9" x14ac:dyDescent="0.2">
      <c r="A92" s="151" t="s">
        <v>1211</v>
      </c>
      <c r="B92" s="155" t="s">
        <v>1361</v>
      </c>
      <c r="C92" s="160" t="s">
        <v>1361</v>
      </c>
      <c r="I92" s="155"/>
    </row>
    <row r="93" spans="1:9" x14ac:dyDescent="0.2">
      <c r="A93" s="151" t="s">
        <v>1212</v>
      </c>
      <c r="B93" s="155" t="s">
        <v>1361</v>
      </c>
      <c r="C93" s="160" t="s">
        <v>1361</v>
      </c>
      <c r="I93" s="155"/>
    </row>
    <row r="94" spans="1:9" x14ac:dyDescent="0.2">
      <c r="A94" s="151" t="s">
        <v>1213</v>
      </c>
      <c r="B94" s="155" t="s">
        <v>1361</v>
      </c>
      <c r="C94" s="160" t="s">
        <v>1361</v>
      </c>
      <c r="I94" s="155"/>
    </row>
    <row r="95" spans="1:9" x14ac:dyDescent="0.2">
      <c r="A95" s="151" t="s">
        <v>1214</v>
      </c>
      <c r="B95" s="155" t="s">
        <v>1361</v>
      </c>
      <c r="C95" s="160" t="s">
        <v>1361</v>
      </c>
      <c r="I95" s="155"/>
    </row>
    <row r="96" spans="1:9" x14ac:dyDescent="0.2">
      <c r="A96" s="151" t="s">
        <v>1215</v>
      </c>
      <c r="B96" s="155" t="s">
        <v>1361</v>
      </c>
      <c r="C96" s="160" t="s">
        <v>1361</v>
      </c>
      <c r="I96" s="155"/>
    </row>
    <row r="97" spans="1:3" x14ac:dyDescent="0.2">
      <c r="A97" s="151" t="s">
        <v>1216</v>
      </c>
      <c r="B97" s="155" t="s">
        <v>1361</v>
      </c>
      <c r="C97" s="160" t="s">
        <v>1361</v>
      </c>
    </row>
    <row r="98" spans="1:3" x14ac:dyDescent="0.2">
      <c r="A98" s="151" t="s">
        <v>1217</v>
      </c>
      <c r="B98" s="155" t="s">
        <v>1361</v>
      </c>
      <c r="C98" s="160" t="s">
        <v>1361</v>
      </c>
    </row>
    <row r="99" spans="1:3" x14ac:dyDescent="0.2">
      <c r="A99" s="151" t="s">
        <v>1218</v>
      </c>
      <c r="B99" s="155" t="s">
        <v>1361</v>
      </c>
      <c r="C99" s="160" t="s">
        <v>1361</v>
      </c>
    </row>
    <row r="100" spans="1:3" x14ac:dyDescent="0.2">
      <c r="A100" s="151" t="s">
        <v>1219</v>
      </c>
      <c r="B100" s="155" t="s">
        <v>1361</v>
      </c>
      <c r="C100" s="160" t="s">
        <v>1361</v>
      </c>
    </row>
    <row r="101" spans="1:3" x14ac:dyDescent="0.2">
      <c r="A101" s="151" t="s">
        <v>1220</v>
      </c>
      <c r="B101" s="155" t="s">
        <v>1361</v>
      </c>
      <c r="C101" s="160" t="s">
        <v>1361</v>
      </c>
    </row>
    <row r="102" spans="1:3" x14ac:dyDescent="0.2">
      <c r="A102" s="151" t="s">
        <v>1221</v>
      </c>
      <c r="B102" s="155" t="s">
        <v>1361</v>
      </c>
      <c r="C102" s="160" t="s">
        <v>1361</v>
      </c>
    </row>
    <row r="103" spans="1:3" x14ac:dyDescent="0.2">
      <c r="A103" s="151" t="s">
        <v>1222</v>
      </c>
      <c r="B103" s="155" t="s">
        <v>1361</v>
      </c>
      <c r="C103" s="160" t="s">
        <v>1361</v>
      </c>
    </row>
    <row r="104" spans="1:3" x14ac:dyDescent="0.2">
      <c r="A104" s="151" t="s">
        <v>1223</v>
      </c>
      <c r="B104" s="155" t="s">
        <v>1361</v>
      </c>
      <c r="C104" s="160" t="s">
        <v>1361</v>
      </c>
    </row>
    <row r="105" spans="1:3" x14ac:dyDescent="0.2">
      <c r="A105" s="151" t="s">
        <v>1224</v>
      </c>
      <c r="B105" s="155" t="s">
        <v>1361</v>
      </c>
      <c r="C105" s="160" t="s">
        <v>1361</v>
      </c>
    </row>
    <row r="106" spans="1:3" x14ac:dyDescent="0.2">
      <c r="A106" s="151" t="s">
        <v>1225</v>
      </c>
      <c r="B106" s="155" t="s">
        <v>1361</v>
      </c>
      <c r="C106" s="160" t="s">
        <v>1361</v>
      </c>
    </row>
    <row r="107" spans="1:3" x14ac:dyDescent="0.2">
      <c r="A107" s="151" t="s">
        <v>1226</v>
      </c>
      <c r="B107" s="155" t="s">
        <v>1361</v>
      </c>
      <c r="C107" s="160" t="s">
        <v>1361</v>
      </c>
    </row>
    <row r="108" spans="1:3" x14ac:dyDescent="0.2">
      <c r="A108" s="151" t="s">
        <v>1227</v>
      </c>
      <c r="B108" s="155" t="s">
        <v>1361</v>
      </c>
      <c r="C108" s="160" t="s">
        <v>1361</v>
      </c>
    </row>
    <row r="109" spans="1:3" x14ac:dyDescent="0.2">
      <c r="A109" s="151" t="s">
        <v>1228</v>
      </c>
      <c r="B109" s="155" t="s">
        <v>1361</v>
      </c>
      <c r="C109" s="160" t="s">
        <v>1361</v>
      </c>
    </row>
    <row r="110" spans="1:3" x14ac:dyDescent="0.2">
      <c r="A110" s="151" t="s">
        <v>1229</v>
      </c>
      <c r="B110" s="155" t="s">
        <v>1361</v>
      </c>
      <c r="C110" s="160" t="s">
        <v>1361</v>
      </c>
    </row>
    <row r="111" spans="1:3" x14ac:dyDescent="0.2">
      <c r="A111" s="151" t="s">
        <v>1230</v>
      </c>
      <c r="B111" s="155" t="s">
        <v>1361</v>
      </c>
      <c r="C111" s="160" t="s">
        <v>1361</v>
      </c>
    </row>
    <row r="112" spans="1:3" x14ac:dyDescent="0.2">
      <c r="A112" s="151" t="s">
        <v>1231</v>
      </c>
      <c r="B112" s="155" t="s">
        <v>1361</v>
      </c>
      <c r="C112" s="160" t="s">
        <v>1361</v>
      </c>
    </row>
    <row r="113" spans="1:3" x14ac:dyDescent="0.2">
      <c r="A113" s="151" t="s">
        <v>1232</v>
      </c>
      <c r="B113" s="155" t="s">
        <v>1361</v>
      </c>
      <c r="C113" s="160" t="s">
        <v>1361</v>
      </c>
    </row>
    <row r="114" spans="1:3" x14ac:dyDescent="0.2">
      <c r="A114" s="151" t="s">
        <v>1233</v>
      </c>
      <c r="B114" s="155" t="s">
        <v>1361</v>
      </c>
      <c r="C114" s="160" t="s">
        <v>1361</v>
      </c>
    </row>
    <row r="115" spans="1:3" x14ac:dyDescent="0.2">
      <c r="A115" s="151" t="s">
        <v>1234</v>
      </c>
      <c r="B115" s="155" t="s">
        <v>1361</v>
      </c>
      <c r="C115" s="160" t="s">
        <v>1361</v>
      </c>
    </row>
    <row r="116" spans="1:3" x14ac:dyDescent="0.2">
      <c r="A116" s="151" t="s">
        <v>1235</v>
      </c>
      <c r="B116" s="155" t="s">
        <v>1361</v>
      </c>
      <c r="C116" s="160" t="s">
        <v>1361</v>
      </c>
    </row>
    <row r="117" spans="1:3" x14ac:dyDescent="0.2">
      <c r="A117" s="151" t="s">
        <v>1236</v>
      </c>
      <c r="B117" s="155" t="s">
        <v>1361</v>
      </c>
      <c r="C117" s="160" t="s">
        <v>1361</v>
      </c>
    </row>
    <row r="118" spans="1:3" x14ac:dyDescent="0.2">
      <c r="A118" s="151" t="s">
        <v>1237</v>
      </c>
      <c r="B118" s="155" t="s">
        <v>1361</v>
      </c>
      <c r="C118" s="160" t="s">
        <v>1361</v>
      </c>
    </row>
    <row r="119" spans="1:3" x14ac:dyDescent="0.2">
      <c r="A119" s="151" t="s">
        <v>1238</v>
      </c>
      <c r="B119" s="155" t="s">
        <v>1361</v>
      </c>
      <c r="C119" s="160" t="s">
        <v>1361</v>
      </c>
    </row>
    <row r="120" spans="1:3" x14ac:dyDescent="0.2">
      <c r="A120" s="151" t="s">
        <v>1239</v>
      </c>
      <c r="B120" s="155" t="s">
        <v>1361</v>
      </c>
      <c r="C120" s="160" t="s">
        <v>1361</v>
      </c>
    </row>
    <row r="121" spans="1:3" x14ac:dyDescent="0.2">
      <c r="A121" s="151" t="s">
        <v>1240</v>
      </c>
      <c r="B121" s="155" t="s">
        <v>1361</v>
      </c>
      <c r="C121" s="160" t="s">
        <v>1361</v>
      </c>
    </row>
    <row r="122" spans="1:3" x14ac:dyDescent="0.2">
      <c r="A122" s="151" t="s">
        <v>1241</v>
      </c>
      <c r="B122" s="155" t="s">
        <v>1361</v>
      </c>
      <c r="C122" s="160" t="s">
        <v>1361</v>
      </c>
    </row>
    <row r="123" spans="1:3" x14ac:dyDescent="0.2">
      <c r="A123" s="151" t="s">
        <v>1242</v>
      </c>
      <c r="B123" s="155" t="s">
        <v>1361</v>
      </c>
      <c r="C123" s="160" t="s">
        <v>1361</v>
      </c>
    </row>
    <row r="124" spans="1:3" x14ac:dyDescent="0.2">
      <c r="A124" s="151" t="s">
        <v>1243</v>
      </c>
      <c r="B124" s="155" t="s">
        <v>1361</v>
      </c>
      <c r="C124" s="160" t="s">
        <v>1361</v>
      </c>
    </row>
    <row r="125" spans="1:3" x14ac:dyDescent="0.2">
      <c r="A125" s="151" t="s">
        <v>1244</v>
      </c>
      <c r="B125" s="155" t="s">
        <v>1361</v>
      </c>
      <c r="C125" s="160" t="s">
        <v>1361</v>
      </c>
    </row>
    <row r="126" spans="1:3" x14ac:dyDescent="0.2">
      <c r="A126" s="151" t="s">
        <v>1245</v>
      </c>
      <c r="B126" s="155" t="s">
        <v>1361</v>
      </c>
      <c r="C126" s="160" t="s">
        <v>1361</v>
      </c>
    </row>
    <row r="127" spans="1:3" x14ac:dyDescent="0.2">
      <c r="A127" s="151" t="s">
        <v>1246</v>
      </c>
      <c r="B127" s="155" t="s">
        <v>1361</v>
      </c>
      <c r="C127" s="160" t="s">
        <v>1361</v>
      </c>
    </row>
    <row r="128" spans="1:3" x14ac:dyDescent="0.2">
      <c r="A128" s="151" t="s">
        <v>1247</v>
      </c>
      <c r="B128" s="155" t="s">
        <v>1361</v>
      </c>
      <c r="C128" s="160" t="s">
        <v>1361</v>
      </c>
    </row>
    <row r="129" spans="1:3" x14ac:dyDescent="0.2">
      <c r="A129" s="151" t="s">
        <v>1248</v>
      </c>
      <c r="B129" s="155" t="s">
        <v>1361</v>
      </c>
      <c r="C129" s="160" t="s">
        <v>1361</v>
      </c>
    </row>
    <row r="130" spans="1:3" x14ac:dyDescent="0.2">
      <c r="A130" s="151" t="s">
        <v>1249</v>
      </c>
      <c r="B130" s="155" t="s">
        <v>1361</v>
      </c>
      <c r="C130" s="160" t="s">
        <v>1361</v>
      </c>
    </row>
    <row r="131" spans="1:3" x14ac:dyDescent="0.2">
      <c r="A131" s="151" t="s">
        <v>1250</v>
      </c>
      <c r="B131" s="155" t="s">
        <v>1361</v>
      </c>
      <c r="C131" s="160" t="s">
        <v>1361</v>
      </c>
    </row>
    <row r="132" spans="1:3" x14ac:dyDescent="0.2">
      <c r="A132" s="151" t="s">
        <v>1251</v>
      </c>
      <c r="B132" s="155" t="s">
        <v>1361</v>
      </c>
      <c r="C132" s="160" t="s">
        <v>1361</v>
      </c>
    </row>
    <row r="133" spans="1:3" x14ac:dyDescent="0.2">
      <c r="A133" s="151" t="s">
        <v>1252</v>
      </c>
      <c r="B133" s="155" t="s">
        <v>1361</v>
      </c>
      <c r="C133" s="160" t="s">
        <v>1361</v>
      </c>
    </row>
    <row r="134" spans="1:3" x14ac:dyDescent="0.2">
      <c r="A134" s="151" t="s">
        <v>1253</v>
      </c>
      <c r="B134" s="155" t="s">
        <v>1361</v>
      </c>
      <c r="C134" s="160" t="s">
        <v>1361</v>
      </c>
    </row>
    <row r="135" spans="1:3" x14ac:dyDescent="0.2">
      <c r="A135" s="151" t="s">
        <v>1254</v>
      </c>
      <c r="B135" s="155" t="s">
        <v>1361</v>
      </c>
      <c r="C135" s="160" t="s">
        <v>1361</v>
      </c>
    </row>
    <row r="136" spans="1:3" x14ac:dyDescent="0.2">
      <c r="A136" s="151" t="s">
        <v>1255</v>
      </c>
      <c r="B136" s="155" t="s">
        <v>1361</v>
      </c>
      <c r="C136" s="160" t="s">
        <v>1361</v>
      </c>
    </row>
    <row r="137" spans="1:3" x14ac:dyDescent="0.2">
      <c r="A137" s="151" t="s">
        <v>1256</v>
      </c>
      <c r="B137" s="155" t="s">
        <v>1361</v>
      </c>
      <c r="C137" s="160" t="s">
        <v>1361</v>
      </c>
    </row>
    <row r="138" spans="1:3" x14ac:dyDescent="0.2">
      <c r="A138" s="151" t="s">
        <v>1257</v>
      </c>
      <c r="B138" s="155" t="s">
        <v>1361</v>
      </c>
      <c r="C138" s="160" t="s">
        <v>1361</v>
      </c>
    </row>
    <row r="139" spans="1:3" x14ac:dyDescent="0.2">
      <c r="A139" s="151" t="s">
        <v>1258</v>
      </c>
      <c r="B139" s="155" t="s">
        <v>1361</v>
      </c>
      <c r="C139" s="160" t="s">
        <v>1361</v>
      </c>
    </row>
    <row r="140" spans="1:3" x14ac:dyDescent="0.2">
      <c r="A140" s="151" t="s">
        <v>1259</v>
      </c>
      <c r="B140" s="155" t="s">
        <v>1361</v>
      </c>
      <c r="C140" s="160" t="s">
        <v>1361</v>
      </c>
    </row>
    <row r="141" spans="1:3" x14ac:dyDescent="0.2">
      <c r="A141" s="151" t="s">
        <v>1260</v>
      </c>
      <c r="B141" s="155" t="s">
        <v>1361</v>
      </c>
      <c r="C141" s="160" t="s">
        <v>1361</v>
      </c>
    </row>
    <row r="142" spans="1:3" x14ac:dyDescent="0.2">
      <c r="A142" s="151" t="s">
        <v>1261</v>
      </c>
      <c r="B142" s="155" t="s">
        <v>1361</v>
      </c>
      <c r="C142" s="160" t="s">
        <v>1361</v>
      </c>
    </row>
    <row r="143" spans="1:3" x14ac:dyDescent="0.2">
      <c r="A143" s="151" t="s">
        <v>1262</v>
      </c>
      <c r="B143" s="155" t="s">
        <v>1361</v>
      </c>
      <c r="C143" s="160" t="s">
        <v>1361</v>
      </c>
    </row>
    <row r="144" spans="1:3" x14ac:dyDescent="0.2">
      <c r="A144" s="151" t="s">
        <v>1263</v>
      </c>
      <c r="B144" s="155" t="s">
        <v>1361</v>
      </c>
      <c r="C144" s="160" t="s">
        <v>1361</v>
      </c>
    </row>
    <row r="145" spans="1:3" x14ac:dyDescent="0.2">
      <c r="A145" s="151" t="s">
        <v>1264</v>
      </c>
      <c r="B145" s="155" t="s">
        <v>1361</v>
      </c>
      <c r="C145" s="160" t="s">
        <v>1361</v>
      </c>
    </row>
    <row r="146" spans="1:3" x14ac:dyDescent="0.2">
      <c r="A146" s="151" t="s">
        <v>1265</v>
      </c>
      <c r="B146" s="155" t="s">
        <v>1361</v>
      </c>
      <c r="C146" s="160" t="s">
        <v>1361</v>
      </c>
    </row>
    <row r="147" spans="1:3" x14ac:dyDescent="0.2">
      <c r="A147" s="151" t="s">
        <v>1266</v>
      </c>
      <c r="B147" s="155" t="s">
        <v>1361</v>
      </c>
      <c r="C147" s="160" t="s">
        <v>1361</v>
      </c>
    </row>
    <row r="148" spans="1:3" x14ac:dyDescent="0.2">
      <c r="A148" s="151" t="s">
        <v>1267</v>
      </c>
      <c r="B148" s="155" t="s">
        <v>1361</v>
      </c>
      <c r="C148" s="160" t="s">
        <v>1361</v>
      </c>
    </row>
    <row r="149" spans="1:3" x14ac:dyDescent="0.2">
      <c r="A149" s="151" t="s">
        <v>1268</v>
      </c>
      <c r="B149" s="155" t="s">
        <v>1361</v>
      </c>
      <c r="C149" s="160" t="s">
        <v>1361</v>
      </c>
    </row>
    <row r="150" spans="1:3" x14ac:dyDescent="0.2">
      <c r="A150" s="151" t="s">
        <v>1269</v>
      </c>
      <c r="B150" s="155" t="s">
        <v>1361</v>
      </c>
      <c r="C150" s="160" t="s">
        <v>1361</v>
      </c>
    </row>
    <row r="151" spans="1:3" x14ac:dyDescent="0.2">
      <c r="A151" s="151" t="s">
        <v>1270</v>
      </c>
      <c r="B151" s="155" t="s">
        <v>1361</v>
      </c>
      <c r="C151" s="160" t="s">
        <v>1361</v>
      </c>
    </row>
    <row r="152" spans="1:3" x14ac:dyDescent="0.2">
      <c r="A152" t="s">
        <v>1271</v>
      </c>
      <c r="B152" s="155" t="s">
        <v>1361</v>
      </c>
      <c r="C152" s="160" t="s">
        <v>1361</v>
      </c>
    </row>
    <row r="153" spans="1:3" x14ac:dyDescent="0.2">
      <c r="A153" s="168" t="s">
        <v>1122</v>
      </c>
      <c r="B153" s="155" t="s">
        <v>1361</v>
      </c>
      <c r="C153" s="160" t="s">
        <v>1361</v>
      </c>
    </row>
    <row r="154" spans="1:3" x14ac:dyDescent="0.2">
      <c r="A154" s="168" t="s">
        <v>1123</v>
      </c>
      <c r="B154" s="155" t="s">
        <v>1361</v>
      </c>
      <c r="C154" s="160" t="s">
        <v>1361</v>
      </c>
    </row>
    <row r="155" spans="1:3" x14ac:dyDescent="0.2">
      <c r="A155" s="168" t="s">
        <v>1126</v>
      </c>
      <c r="B155" s="155" t="s">
        <v>1361</v>
      </c>
      <c r="C155" s="160" t="s">
        <v>1361</v>
      </c>
    </row>
    <row r="156" spans="1:3" x14ac:dyDescent="0.2">
      <c r="A156" s="168" t="s">
        <v>1127</v>
      </c>
      <c r="B156" s="155" t="s">
        <v>1361</v>
      </c>
      <c r="C156" s="160" t="s">
        <v>1361</v>
      </c>
    </row>
    <row r="157" spans="1:3" x14ac:dyDescent="0.2">
      <c r="A157" s="168" t="s">
        <v>1130</v>
      </c>
      <c r="B157" s="155" t="s">
        <v>1361</v>
      </c>
      <c r="C157" s="160" t="s">
        <v>1361</v>
      </c>
    </row>
    <row r="158" spans="1:3" x14ac:dyDescent="0.2">
      <c r="A158" s="168" t="s">
        <v>1131</v>
      </c>
      <c r="B158" s="155" t="s">
        <v>1361</v>
      </c>
      <c r="C158" s="160" t="s">
        <v>1361</v>
      </c>
    </row>
    <row r="159" spans="1:3" x14ac:dyDescent="0.2">
      <c r="A159" s="168" t="s">
        <v>1134</v>
      </c>
      <c r="B159" s="155" t="s">
        <v>1361</v>
      </c>
      <c r="C159" s="160" t="s">
        <v>1361</v>
      </c>
    </row>
    <row r="160" spans="1:3" x14ac:dyDescent="0.2">
      <c r="A160" s="168" t="s">
        <v>1135</v>
      </c>
      <c r="B160" s="155" t="s">
        <v>1361</v>
      </c>
      <c r="C160" s="160" t="s">
        <v>1361</v>
      </c>
    </row>
    <row r="161" spans="1:3" x14ac:dyDescent="0.2">
      <c r="A161" s="168" t="s">
        <v>1138</v>
      </c>
      <c r="B161" s="155" t="s">
        <v>1361</v>
      </c>
      <c r="C161" s="160" t="s">
        <v>1361</v>
      </c>
    </row>
    <row r="162" spans="1:3" ht="15" thickBot="1" x14ac:dyDescent="0.25">
      <c r="A162" s="169" t="s">
        <v>1139</v>
      </c>
      <c r="B162" s="156" t="s">
        <v>1361</v>
      </c>
      <c r="C162" s="161" t="s">
        <v>1361</v>
      </c>
    </row>
  </sheetData>
  <sortState xmlns:xlrd2="http://schemas.microsoft.com/office/spreadsheetml/2017/richdata2" ref="G4:G50">
    <sortCondition ref="G3:G50"/>
  </sortState>
  <mergeCells count="5">
    <mergeCell ref="A1:C1"/>
    <mergeCell ref="D1:F1"/>
    <mergeCell ref="J1:L1"/>
    <mergeCell ref="N5:P19"/>
    <mergeCell ref="G1:I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046-2541-4865-81F7-0DEE1171EF63}">
  <dimension ref="A1:BE722"/>
  <sheetViews>
    <sheetView tabSelected="1" topLeftCell="A707" zoomScale="144" workbookViewId="0">
      <selection activeCell="E3" sqref="E3:E722"/>
    </sheetView>
  </sheetViews>
  <sheetFormatPr defaultRowHeight="14.25" x14ac:dyDescent="0.2"/>
  <cols>
    <col min="1" max="1" width="6.125" customWidth="1"/>
    <col min="2" max="2" width="6.25" customWidth="1"/>
    <col min="3" max="3" width="8.625" customWidth="1"/>
    <col min="4" max="4" width="15.75" customWidth="1"/>
    <col min="5" max="5" width="8.5" customWidth="1"/>
    <col min="6" max="6" width="8.25" customWidth="1"/>
    <col min="7" max="7" width="7.625" style="155" customWidth="1"/>
    <col min="8" max="8" width="8" style="155" customWidth="1"/>
    <col min="9" max="9" width="8" style="5" hidden="1" customWidth="1"/>
    <col min="10" max="10" width="9" customWidth="1"/>
    <col min="11" max="12" width="9" style="155" customWidth="1"/>
    <col min="13" max="13" width="8" hidden="1" customWidth="1"/>
    <col min="14" max="14" width="8" style="155" customWidth="1"/>
    <col min="15" max="15" width="9.5" customWidth="1"/>
    <col min="16" max="23" width="8.75" customWidth="1"/>
    <col min="25" max="25" width="9" hidden="1" customWidth="1"/>
    <col min="27" max="27" width="8.75" style="6"/>
    <col min="28" max="28" width="27" customWidth="1"/>
    <col min="29" max="29" width="23.375" customWidth="1"/>
    <col min="30" max="32" width="8.75" customWidth="1"/>
    <col min="33" max="33" width="28.375" customWidth="1"/>
    <col min="34" max="34" width="22.25" hidden="1" customWidth="1"/>
    <col min="35" max="35" width="14.25" hidden="1" customWidth="1"/>
    <col min="36" max="36" width="20.125" hidden="1" customWidth="1"/>
    <col min="37" max="37" width="8.75" hidden="1" customWidth="1"/>
    <col min="38" max="45" width="9" customWidth="1"/>
    <col min="50" max="53" width="8.75" customWidth="1"/>
    <col min="54" max="54" width="22.875" customWidth="1"/>
    <col min="55" max="55" width="21.125" customWidth="1"/>
    <col min="56" max="56" width="13.375" customWidth="1"/>
    <col min="57" max="57" width="13.125" customWidth="1"/>
  </cols>
  <sheetData>
    <row r="1" spans="1:57" ht="14.45" customHeight="1" thickBot="1" x14ac:dyDescent="0.3">
      <c r="A1" s="222" t="s">
        <v>89</v>
      </c>
      <c r="B1" s="224"/>
      <c r="C1" s="224"/>
      <c r="D1" s="224"/>
      <c r="E1" s="223"/>
      <c r="F1" s="222" t="s">
        <v>90</v>
      </c>
      <c r="G1" s="224"/>
      <c r="H1" s="224"/>
      <c r="I1" s="223"/>
      <c r="J1" s="188" t="s">
        <v>205</v>
      </c>
      <c r="K1" s="189"/>
      <c r="L1" s="189"/>
      <c r="M1" s="190"/>
      <c r="N1" s="214" t="s">
        <v>2397</v>
      </c>
      <c r="O1" s="216"/>
      <c r="P1" s="225" t="s">
        <v>91</v>
      </c>
      <c r="Q1" s="226"/>
      <c r="R1" s="226"/>
      <c r="S1" s="226"/>
      <c r="T1" s="226"/>
      <c r="U1" s="226"/>
      <c r="V1" s="226"/>
      <c r="W1" s="232"/>
      <c r="X1" s="233" t="s">
        <v>458</v>
      </c>
      <c r="Y1" s="234"/>
      <c r="Z1" s="234"/>
      <c r="AA1" s="234"/>
      <c r="AB1" s="234"/>
      <c r="AC1" s="234"/>
      <c r="AD1" s="234"/>
      <c r="AE1" s="234"/>
      <c r="AF1" s="234"/>
      <c r="AG1" s="234"/>
      <c r="AH1" s="235"/>
      <c r="AI1" s="188" t="s">
        <v>457</v>
      </c>
      <c r="AJ1" s="189"/>
      <c r="AK1" s="190"/>
      <c r="AL1" s="222" t="s">
        <v>92</v>
      </c>
      <c r="AM1" s="224"/>
      <c r="AN1" s="224"/>
      <c r="AO1" s="224"/>
      <c r="AP1" s="224"/>
      <c r="AQ1" s="224"/>
      <c r="AR1" s="224"/>
      <c r="AS1" s="224"/>
      <c r="AT1" s="224"/>
      <c r="AU1" s="224"/>
      <c r="AV1" s="224"/>
      <c r="AW1" s="223"/>
      <c r="AX1" s="225" t="s">
        <v>2082</v>
      </c>
      <c r="AY1" s="226"/>
      <c r="AZ1" s="226"/>
      <c r="BA1" s="226"/>
      <c r="BB1" s="226"/>
      <c r="BC1" s="232"/>
      <c r="BD1" s="214" t="s">
        <v>2224</v>
      </c>
      <c r="BE1" s="216"/>
    </row>
    <row r="2" spans="1:57" ht="60" x14ac:dyDescent="0.2">
      <c r="A2" s="1" t="s">
        <v>93</v>
      </c>
      <c r="B2" s="1" t="s">
        <v>0</v>
      </c>
      <c r="C2" s="2" t="s">
        <v>1</v>
      </c>
      <c r="D2" s="2" t="s">
        <v>94</v>
      </c>
      <c r="E2" s="2" t="s">
        <v>2403</v>
      </c>
      <c r="F2" s="1" t="s">
        <v>2</v>
      </c>
      <c r="G2" s="1" t="s">
        <v>3</v>
      </c>
      <c r="H2" s="1" t="s">
        <v>95</v>
      </c>
      <c r="I2" s="1" t="s">
        <v>694</v>
      </c>
      <c r="J2" s="3" t="s">
        <v>4</v>
      </c>
      <c r="K2" s="1" t="s">
        <v>5</v>
      </c>
      <c r="L2" s="1" t="s">
        <v>96</v>
      </c>
      <c r="M2" s="1" t="s">
        <v>695</v>
      </c>
      <c r="N2" s="1" t="s">
        <v>2393</v>
      </c>
      <c r="O2" s="1" t="s">
        <v>2401</v>
      </c>
      <c r="P2" s="3" t="s">
        <v>97</v>
      </c>
      <c r="Q2" s="1" t="s">
        <v>98</v>
      </c>
      <c r="R2" s="3" t="s">
        <v>455</v>
      </c>
      <c r="S2" s="1" t="s">
        <v>99</v>
      </c>
      <c r="T2" s="3" t="s">
        <v>826</v>
      </c>
      <c r="U2" s="1" t="s">
        <v>827</v>
      </c>
      <c r="V2" s="3" t="s">
        <v>828</v>
      </c>
      <c r="W2" s="1" t="s">
        <v>829</v>
      </c>
      <c r="X2" s="29" t="s">
        <v>100</v>
      </c>
      <c r="Y2" s="29" t="s">
        <v>206</v>
      </c>
      <c r="Z2" s="29" t="s">
        <v>456</v>
      </c>
      <c r="AA2" s="2" t="s">
        <v>101</v>
      </c>
      <c r="AB2" s="3" t="s">
        <v>102</v>
      </c>
      <c r="AC2" s="3" t="s">
        <v>104</v>
      </c>
      <c r="AD2" s="3" t="s">
        <v>17</v>
      </c>
      <c r="AE2" s="3" t="s">
        <v>18</v>
      </c>
      <c r="AF2" s="3" t="s">
        <v>19</v>
      </c>
      <c r="AG2" s="4" t="s">
        <v>20</v>
      </c>
      <c r="AH2" s="4" t="s">
        <v>107</v>
      </c>
      <c r="AI2" s="3" t="s">
        <v>103</v>
      </c>
      <c r="AJ2" s="4" t="s">
        <v>105</v>
      </c>
      <c r="AK2" s="3" t="s">
        <v>106</v>
      </c>
      <c r="AL2" s="113" t="s">
        <v>6</v>
      </c>
      <c r="AM2" s="113" t="s">
        <v>7</v>
      </c>
      <c r="AN2" s="113" t="s">
        <v>8</v>
      </c>
      <c r="AO2" s="113" t="s">
        <v>9</v>
      </c>
      <c r="AP2" s="113" t="s">
        <v>11</v>
      </c>
      <c r="AQ2" s="113" t="s">
        <v>12</v>
      </c>
      <c r="AR2" s="113" t="s">
        <v>14</v>
      </c>
      <c r="AS2" s="113" t="s">
        <v>15</v>
      </c>
      <c r="AT2" s="113" t="s">
        <v>792</v>
      </c>
      <c r="AU2" s="113" t="s">
        <v>793</v>
      </c>
      <c r="AV2" s="113" t="s">
        <v>795</v>
      </c>
      <c r="AW2" s="113" t="s">
        <v>794</v>
      </c>
      <c r="AX2" s="1" t="s">
        <v>2083</v>
      </c>
      <c r="AY2" s="1" t="s">
        <v>2084</v>
      </c>
      <c r="AZ2" s="1" t="s">
        <v>2085</v>
      </c>
      <c r="BA2" s="1" t="s">
        <v>2086</v>
      </c>
      <c r="BB2" s="1" t="s">
        <v>2087</v>
      </c>
      <c r="BC2" s="1" t="s">
        <v>2088</v>
      </c>
      <c r="BD2" s="1" t="s">
        <v>2225</v>
      </c>
      <c r="BE2" s="1" t="s">
        <v>2228</v>
      </c>
    </row>
    <row r="3" spans="1:57" x14ac:dyDescent="0.2">
      <c r="A3" s="30" t="s">
        <v>80</v>
      </c>
      <c r="B3" s="5" t="s">
        <v>108</v>
      </c>
      <c r="C3" s="5" t="s">
        <v>109</v>
      </c>
      <c r="D3" t="str">
        <f t="shared" ref="D3:D66" si="0">_xlfn.CONCAT($A3,"_",$C3,"_",$X3)</f>
        <v>L01_CR01_S15</v>
      </c>
      <c r="E3">
        <v>1</v>
      </c>
      <c r="F3" s="94" t="s">
        <v>696</v>
      </c>
      <c r="G3" s="155" t="str">
        <f>VLOOKUP($A3&amp;"_"&amp;$F3,'Character Sets'!$B$3:$J$39,5,FALSE)</f>
        <v>HT1</v>
      </c>
      <c r="H3" s="155" t="str">
        <f>VLOOKUP($A3&amp;"_"&amp;$F3,'Character Sets'!$B$3:$J$39,7,FALSE)</f>
        <v>Alex</v>
      </c>
      <c r="I3" s="5" t="str">
        <f>VLOOKUP($A3&amp;"_"&amp;$F3,'Character Sets'!$B$3:$J$39,6,FALSE)</f>
        <v>A</v>
      </c>
      <c r="J3" s="95" t="s">
        <v>697</v>
      </c>
      <c r="K3" s="155" t="str">
        <f>VLOOKUP($A3&amp;"_"&amp;$J3, 'Character Sets'!$B$3:$J$39,5,FALSE)</f>
        <v>ST1</v>
      </c>
      <c r="L3" s="155" t="str">
        <f>VLOOKUP($A3&amp;"_"&amp;$J3,'Character Sets'!$B$3:$J$39,7,FALSE)</f>
        <v>Jordan</v>
      </c>
      <c r="M3" s="5" t="str">
        <f>VLOOKUP($A3&amp;"_"&amp;$J3,'Character Sets'!$B$3:$J$39,6,FALSE)</f>
        <v>C</v>
      </c>
      <c r="N3" s="187" t="s">
        <v>2394</v>
      </c>
      <c r="O3" s="5" t="s">
        <v>2398</v>
      </c>
      <c r="P3" s="37" t="s">
        <v>700</v>
      </c>
      <c r="Q3" t="str">
        <f>VLOOKUP($A3&amp;"_"&amp;$P3,'Character Sets'!$B$3:$J$39,5,FALSE)</f>
        <v>HT3</v>
      </c>
      <c r="R3" s="37" t="s">
        <v>701</v>
      </c>
      <c r="S3" t="str">
        <f>VLOOKUP($A3&amp;"_"&amp;$R3,'Character Sets'!$B$3:$J$39,5,FALSE)</f>
        <v>ST3</v>
      </c>
      <c r="T3" s="37" t="s">
        <v>699</v>
      </c>
      <c r="U3" t="str">
        <f>VLOOKUP($A3&amp;"_"&amp;$T3,'Character Sets'!$B$3:$J$39,5,FALSE)</f>
        <v>ST2</v>
      </c>
      <c r="V3" s="37" t="s">
        <v>698</v>
      </c>
      <c r="W3" t="str">
        <f>VLOOKUP($A3&amp;"_"&amp;$V3,'Character Sets'!$B$3:$J$39,5,FALSE)</f>
        <v>HT2</v>
      </c>
      <c r="X3" t="s">
        <v>221</v>
      </c>
      <c r="Y3" t="str">
        <f t="shared" ref="Y3:Y34" si="1">_xlfn.CONCAT($I3,$M3)</f>
        <v>AC</v>
      </c>
      <c r="Z3" t="str" cm="1">
        <f t="array" ref="Z3">_xlfn.IFS($Y3="AB","AB",$Y3="BA","AB",$Y3="AC","AC",$Y3="CA","AC",$Y3="AD","AD",$Y3="DA","AD",$Y3="BC","BC",$Y3="CB","BC",$Y3="BD","BD",$Y3="DB","BD",$Y3="CD","CD",$Y3="DC", "CD",$Y3="AE","AE",$Y3="EA","AE",$Y3="AF","AF",$Y3="FA","AF",$Y3="BE","BE",$Y3="EB","BE",$Y3="BF","BF",$Y3="FB","BF",$Y3="CE","CE",$Y3="EC","CE",$Y3="CF","CF",$Y3="FC","CF",$Y3="DE","DE",$Y3="ED","DE",$Y3="EF","EF",$Y3="FE","EF",$Y3="DF","DF",$Y3="FD","DF")</f>
        <v>AC</v>
      </c>
      <c r="AA3" s="6" t="s">
        <v>28</v>
      </c>
      <c r="AB3" t="str">
        <f>VLOOKUP($X3&amp;$Z3&amp;$AA3,Stories!$A$1:$I$151,7,FALSE)</f>
        <v>Alex is looking at Jordan</v>
      </c>
      <c r="AC3" t="str">
        <f>VLOOKUP($X3&amp;$Z3&amp;$AA3,Stories!$A$1:$I$151,8,FALSE)</f>
        <v>as the train whistle is blowing loudly</v>
      </c>
      <c r="AD3" s="37" t="s">
        <v>22</v>
      </c>
      <c r="AE3" s="13" t="s">
        <v>24</v>
      </c>
      <c r="AF3" s="13" t="s">
        <v>25</v>
      </c>
      <c r="AG3" s="13" t="str">
        <f>_xlfn.CONCAT("he's standing in a ", $AE3, " ",$AF3)</f>
        <v>he's standing in a red square</v>
      </c>
      <c r="AH3" t="str">
        <f>VLOOKUP($X3&amp;$Z3&amp;$AA3,Stories!$A$1:$I$151,9,FALSE)</f>
        <v>but the whistle is too loud to hear anything</v>
      </c>
      <c r="AI3" t="str" cm="1">
        <f t="array" ref="AI3">_xlfn.IFS($AA3="first",_xlfn.CONCAT($X3, "_", $H3, "_", $L3),$AA3="second",_xlfn.CONCAT($X3, "_", $L3, "_", $H3))</f>
        <v>S15_Alex_Jordan</v>
      </c>
      <c r="AJ3" t="str">
        <f>_xlfn.CONCAT($AD3,"_", $AE3, "_", $AF3)</f>
        <v>he_red_square</v>
      </c>
      <c r="AK3" t="str">
        <f>_xlfn.CONCAT($X3,"_end")</f>
        <v>S15_end</v>
      </c>
      <c r="AL3" s="13" t="s">
        <v>24</v>
      </c>
      <c r="AM3" s="13" t="s">
        <v>25</v>
      </c>
      <c r="AN3" s="13" t="s">
        <v>24</v>
      </c>
      <c r="AO3" s="13" t="s">
        <v>26</v>
      </c>
      <c r="AP3" s="13" t="s">
        <v>27</v>
      </c>
      <c r="AQ3" s="13" t="s">
        <v>26</v>
      </c>
      <c r="AR3" s="13" t="s">
        <v>27</v>
      </c>
      <c r="AS3" s="13" t="s">
        <v>25</v>
      </c>
      <c r="AT3" s="13" t="s">
        <v>31</v>
      </c>
      <c r="AU3" s="13" t="s">
        <v>26</v>
      </c>
      <c r="AV3" s="13" t="s">
        <v>31</v>
      </c>
      <c r="AW3" s="13" t="s">
        <v>25</v>
      </c>
      <c r="AX3" t="str">
        <f>_xlfn.CONCAT($G3, "_", $AL3, "-", $AM3, ".png")</f>
        <v>HT1_red-square.png</v>
      </c>
      <c r="AY3" t="str">
        <f>_xlfn.CONCAT($K3, "_", $AN3, "-", $AO3, ".png")</f>
        <v>ST1_red-triangle.png</v>
      </c>
      <c r="AZ3" t="str">
        <f>_xlfn.CONCAT($Q3, "_", $AP3, "-", $AQ3, ".png")</f>
        <v>HT3_yellow-triangle.png</v>
      </c>
      <c r="BA3" t="str">
        <f>_xlfn.CONCAT($S3, "_", $AR3, "-", $AS3, ".png")</f>
        <v>ST3_yellow-square.png</v>
      </c>
      <c r="BB3" t="str">
        <f>_xlfn.CONCAT($U3, "_", $AT3, "-", $AU3, ".png")</f>
        <v>ST2_green-triangle.png</v>
      </c>
      <c r="BC3" t="str">
        <f>_xlfn.CONCAT($W3, "_", $AV3, "-", $AW3, ".png")</f>
        <v>HT2_green-square.png</v>
      </c>
    </row>
    <row r="4" spans="1:57" x14ac:dyDescent="0.2">
      <c r="A4" s="30" t="s">
        <v>80</v>
      </c>
      <c r="B4" s="5" t="s">
        <v>108</v>
      </c>
      <c r="C4" s="5" t="s">
        <v>110</v>
      </c>
      <c r="D4" t="str">
        <f t="shared" si="0"/>
        <v>L01_CR02_S11</v>
      </c>
      <c r="E4">
        <v>2</v>
      </c>
      <c r="F4" s="94" t="s">
        <v>696</v>
      </c>
      <c r="G4" s="155" t="str">
        <f>VLOOKUP($A4&amp;"_"&amp;$F4,'Character Sets'!$B$3:$J$39,5,FALSE)</f>
        <v>HT1</v>
      </c>
      <c r="H4" s="155" t="str">
        <f>VLOOKUP($A4&amp;"_"&amp;$F4,'Character Sets'!$B$3:$J$39,7,FALSE)</f>
        <v>Alex</v>
      </c>
      <c r="I4" s="5" t="str">
        <f>VLOOKUP($A4&amp;"_"&amp;$F4,'Character Sets'!$B$3:$J$39,6,FALSE)</f>
        <v>A</v>
      </c>
      <c r="J4" s="95" t="s">
        <v>697</v>
      </c>
      <c r="K4" s="155" t="str">
        <f>VLOOKUP($A4&amp;"_"&amp;$J4, 'Character Sets'!$B$3:$J$39,5,FALSE)</f>
        <v>ST1</v>
      </c>
      <c r="L4" s="155" t="str">
        <f>VLOOKUP($A4&amp;"_"&amp;$J4,'Character Sets'!$B$3:$J$39,7,FALSE)</f>
        <v>Jordan</v>
      </c>
      <c r="M4" s="5" t="str">
        <f>VLOOKUP($A4&amp;"_"&amp;$J4,'Character Sets'!$B$3:$J$39,6,FALSE)</f>
        <v>C</v>
      </c>
      <c r="N4" s="187" t="s">
        <v>2394</v>
      </c>
      <c r="O4" s="5" t="s">
        <v>2398</v>
      </c>
      <c r="P4" s="37" t="s">
        <v>700</v>
      </c>
      <c r="Q4" t="str">
        <f>VLOOKUP($A4&amp;"_"&amp;$P4,'Character Sets'!$B$3:$J$39,5,FALSE)</f>
        <v>HT3</v>
      </c>
      <c r="R4" s="37" t="s">
        <v>701</v>
      </c>
      <c r="S4" t="str">
        <f>VLOOKUP($A4&amp;"_"&amp;$R4,'Character Sets'!$B$3:$J$39,5,FALSE)</f>
        <v>ST3</v>
      </c>
      <c r="T4" s="37" t="s">
        <v>699</v>
      </c>
      <c r="U4" t="str">
        <f>VLOOKUP($A4&amp;"_"&amp;$T4,'Character Sets'!$B$3:$J$39,5,FALSE)</f>
        <v>ST2</v>
      </c>
      <c r="V4" s="37" t="s">
        <v>698</v>
      </c>
      <c r="W4" t="str">
        <f>VLOOKUP($A4&amp;"_"&amp;$V4,'Character Sets'!$B$3:$J$39,5,FALSE)</f>
        <v>HT2</v>
      </c>
      <c r="X4" t="s">
        <v>217</v>
      </c>
      <c r="Y4" t="str">
        <f t="shared" si="1"/>
        <v>AC</v>
      </c>
      <c r="Z4" t="str" cm="1">
        <f t="array" ref="Z4">_xlfn.IFS($Y4="AB","AB",$Y4="BA","AB",$Y4="AC","AC",$Y4="CA","AC",$Y4="AD","AD",$Y4="DA","AD",$Y4="BC","BC",$Y4="CB","BC",$Y4="BD","BD",$Y4="DB","BD",$Y4="CD","CD",$Y4="DC", "CD",$Y4="AE","AE",$Y4="EA","AE",$Y4="AF","AF",$Y4="FA","AF",$Y4="BE","BE",$Y4="EB","BE",$Y4="BF","BF",$Y4="FB","BF",$Y4="CE","CE",$Y4="EC","CE",$Y4="CF","CF",$Y4="FC","CF",$Y4="DE","DE",$Y4="ED","DE",$Y4="EF","EF",$Y4="FE","EF",$Y4="DF","DF",$Y4="FD","DF")</f>
        <v>AC</v>
      </c>
      <c r="AA4" s="6" t="s">
        <v>30</v>
      </c>
      <c r="AB4" t="str">
        <f>VLOOKUP($X4&amp;$Z4&amp;$AA4,Stories!$A$1:$I$151,7,FALSE)</f>
        <v>Jordan is singing to Alex</v>
      </c>
      <c r="AC4" t="str">
        <f>VLOOKUP($X4&amp;$Z4&amp;$AA4,Stories!$A$1:$I$151,8,FALSE)</f>
        <v>and there's a big disco ball overhead</v>
      </c>
      <c r="AD4" s="37" t="s">
        <v>22</v>
      </c>
      <c r="AE4" s="13" t="s">
        <v>27</v>
      </c>
      <c r="AF4" s="13" t="s">
        <v>26</v>
      </c>
      <c r="AG4" s="13" t="str">
        <f t="shared" ref="AG4:AG34" si="2">_xlfn.CONCAT("he's standing in a ", $AE4, " ",$AF4)</f>
        <v>he's standing in a yellow triangle</v>
      </c>
      <c r="AH4" t="str">
        <f>VLOOKUP($X4&amp;$Z4&amp;$AA4,Stories!$A$1:$I$151,9,FALSE)</f>
        <v>and all the colored lights look fun</v>
      </c>
      <c r="AI4" t="str" cm="1">
        <f t="array" ref="AI4">_xlfn.IFS($AA4="first",_xlfn.CONCAT($X4, "_", $H4, "_", $L4),$AA4="second",_xlfn.CONCAT($X4, "_", $L4, "_", $H4))</f>
        <v>S11_Jordan_Alex</v>
      </c>
      <c r="AJ4" t="str">
        <f t="shared" ref="AJ4:AJ67" si="3">_xlfn.CONCAT($AD4,"_", $AE4, "_", $AF4)</f>
        <v>he_yellow_triangle</v>
      </c>
      <c r="AK4" t="str">
        <f t="shared" ref="AK4:AK67" si="4">_xlfn.CONCAT($X4,"_end")</f>
        <v>S11_end</v>
      </c>
      <c r="AL4" s="13" t="s">
        <v>27</v>
      </c>
      <c r="AM4" s="13" t="s">
        <v>26</v>
      </c>
      <c r="AN4" s="13" t="s">
        <v>27</v>
      </c>
      <c r="AO4" s="13" t="s">
        <v>25</v>
      </c>
      <c r="AP4" s="13" t="s">
        <v>24</v>
      </c>
      <c r="AQ4" s="13" t="s">
        <v>25</v>
      </c>
      <c r="AR4" s="13" t="s">
        <v>24</v>
      </c>
      <c r="AS4" s="13" t="s">
        <v>26</v>
      </c>
      <c r="AT4" s="13" t="s">
        <v>29</v>
      </c>
      <c r="AU4" s="13" t="s">
        <v>25</v>
      </c>
      <c r="AV4" s="13" t="s">
        <v>29</v>
      </c>
      <c r="AW4" s="13" t="s">
        <v>26</v>
      </c>
      <c r="AX4" t="str">
        <f t="shared" ref="AX4:AX67" si="5">_xlfn.CONCAT($G4, "_", $AL4, "-", $AM4, ".png")</f>
        <v>HT1_yellow-triangle.png</v>
      </c>
      <c r="AY4" t="str">
        <f t="shared" ref="AY4:AY67" si="6">_xlfn.CONCAT($K4, "_", $AN4, "-", $AO4, ".png")</f>
        <v>ST1_yellow-square.png</v>
      </c>
      <c r="AZ4" t="str">
        <f t="shared" ref="AZ4:AZ67" si="7">_xlfn.CONCAT($Q4, "_", $AP4, "-", $AQ4, ".png")</f>
        <v>HT3_red-square.png</v>
      </c>
      <c r="BA4" t="str">
        <f t="shared" ref="BA4:BA67" si="8">_xlfn.CONCAT($S4, "_", $AR4, "-", $AS4, ".png")</f>
        <v>ST3_red-triangle.png</v>
      </c>
      <c r="BB4" t="str">
        <f t="shared" ref="BB4:BB67" si="9">_xlfn.CONCAT($U4, "_", $AT4, "-", $AU4, ".png")</f>
        <v>ST2_blue-square.png</v>
      </c>
      <c r="BC4" t="str">
        <f t="shared" ref="BC4:BC67" si="10">_xlfn.CONCAT($W4, "_", $AV4, "-", $AW4, ".png")</f>
        <v>HT2_blue-triangle.png</v>
      </c>
    </row>
    <row r="5" spans="1:57" x14ac:dyDescent="0.2">
      <c r="A5" s="30" t="s">
        <v>80</v>
      </c>
      <c r="B5" s="5" t="s">
        <v>108</v>
      </c>
      <c r="C5" s="5" t="s">
        <v>111</v>
      </c>
      <c r="D5" t="str">
        <f t="shared" si="0"/>
        <v>L01_CR03_S12</v>
      </c>
      <c r="E5">
        <v>3</v>
      </c>
      <c r="F5" s="94" t="s">
        <v>696</v>
      </c>
      <c r="G5" s="155" t="str">
        <f>VLOOKUP($A5&amp;"_"&amp;$F5,'Character Sets'!$B$3:$J$39,5,FALSE)</f>
        <v>HT1</v>
      </c>
      <c r="H5" s="155" t="str">
        <f>VLOOKUP($A5&amp;"_"&amp;$F5,'Character Sets'!$B$3:$J$39,7,FALSE)</f>
        <v>Alex</v>
      </c>
      <c r="I5" s="5" t="str">
        <f>VLOOKUP($A5&amp;"_"&amp;$F5,'Character Sets'!$B$3:$J$39,6,FALSE)</f>
        <v>A</v>
      </c>
      <c r="J5" s="95" t="s">
        <v>697</v>
      </c>
      <c r="K5" s="155" t="str">
        <f>VLOOKUP($A5&amp;"_"&amp;$J5, 'Character Sets'!$B$3:$J$39,5,FALSE)</f>
        <v>ST1</v>
      </c>
      <c r="L5" s="155" t="str">
        <f>VLOOKUP($A5&amp;"_"&amp;$J5,'Character Sets'!$B$3:$J$39,7,FALSE)</f>
        <v>Jordan</v>
      </c>
      <c r="M5" s="5" t="str">
        <f>VLOOKUP($A5&amp;"_"&amp;$J5,'Character Sets'!$B$3:$J$39,6,FALSE)</f>
        <v>C</v>
      </c>
      <c r="N5" s="187" t="s">
        <v>2394</v>
      </c>
      <c r="O5" s="5" t="s">
        <v>2398</v>
      </c>
      <c r="P5" s="37" t="s">
        <v>700</v>
      </c>
      <c r="Q5" t="str">
        <f>VLOOKUP($A5&amp;"_"&amp;$P5,'Character Sets'!$B$3:$J$39,5,FALSE)</f>
        <v>HT3</v>
      </c>
      <c r="R5" s="37" t="s">
        <v>701</v>
      </c>
      <c r="S5" t="str">
        <f>VLOOKUP($A5&amp;"_"&amp;$R5,'Character Sets'!$B$3:$J$39,5,FALSE)</f>
        <v>ST3</v>
      </c>
      <c r="T5" s="37" t="s">
        <v>699</v>
      </c>
      <c r="U5" t="str">
        <f>VLOOKUP($A5&amp;"_"&amp;$T5,'Character Sets'!$B$3:$J$39,5,FALSE)</f>
        <v>ST2</v>
      </c>
      <c r="V5" s="37" t="s">
        <v>698</v>
      </c>
      <c r="W5" t="str">
        <f>VLOOKUP($A5&amp;"_"&amp;$V5,'Character Sets'!$B$3:$J$39,5,FALSE)</f>
        <v>HT2</v>
      </c>
      <c r="X5" t="s">
        <v>218</v>
      </c>
      <c r="Y5" t="str">
        <f t="shared" si="1"/>
        <v>AC</v>
      </c>
      <c r="Z5" t="str" cm="1">
        <f t="array" ref="Z5">_xlfn.IFS($Y5="AB","AB",$Y5="BA","AB",$Y5="AC","AC",$Y5="CA","AC",$Y5="AD","AD",$Y5="DA","AD",$Y5="BC","BC",$Y5="CB","BC",$Y5="BD","BD",$Y5="DB","BD",$Y5="CD","CD",$Y5="DC", "CD",$Y5="AE","AE",$Y5="EA","AE",$Y5="AF","AF",$Y5="FA","AF",$Y5="BE","BE",$Y5="EB","BE",$Y5="BF","BF",$Y5="FB","BF",$Y5="CE","CE",$Y5="EC","CE",$Y5="CF","CF",$Y5="FC","CF",$Y5="DE","DE",$Y5="ED","DE",$Y5="EF","EF",$Y5="FE","EF",$Y5="DF","DF",$Y5="FD","DF")</f>
        <v>AC</v>
      </c>
      <c r="AA5" s="6" t="s">
        <v>28</v>
      </c>
      <c r="AB5" t="str">
        <f>VLOOKUP($X5&amp;$Z5&amp;$AA5,Stories!$A$1:$I$151,7,FALSE)</f>
        <v>Alex is showing a happy birthday sign to Jordan</v>
      </c>
      <c r="AC5" t="str">
        <f>VLOOKUP($X5&amp;$Z5&amp;$AA5,Stories!$A$1:$I$151,8,FALSE)</f>
        <v xml:space="preserve">while some balloons are floating up to the ceiling </v>
      </c>
      <c r="AD5" s="37" t="s">
        <v>22</v>
      </c>
      <c r="AE5" s="13" t="s">
        <v>31</v>
      </c>
      <c r="AF5" s="13" t="s">
        <v>25</v>
      </c>
      <c r="AG5" s="13" t="str">
        <f t="shared" si="2"/>
        <v>he's standing in a green square</v>
      </c>
      <c r="AH5" t="str">
        <f>VLOOKUP($X5&amp;$Z5&amp;$AA5,Stories!$A$1:$I$151,9,FALSE)</f>
        <v>and it looks like the party is starting</v>
      </c>
      <c r="AI5" t="str" cm="1">
        <f t="array" ref="AI5">_xlfn.IFS($AA5="first",_xlfn.CONCAT($X5, "_", $H5, "_", $L5),$AA5="second",_xlfn.CONCAT($X5, "_", $L5, "_", $H5))</f>
        <v>S12_Alex_Jordan</v>
      </c>
      <c r="AJ5" t="str">
        <f t="shared" si="3"/>
        <v>he_green_square</v>
      </c>
      <c r="AK5" t="str">
        <f t="shared" si="4"/>
        <v>S12_end</v>
      </c>
      <c r="AL5" s="13" t="s">
        <v>31</v>
      </c>
      <c r="AM5" s="13" t="s">
        <v>25</v>
      </c>
      <c r="AN5" s="13" t="s">
        <v>31</v>
      </c>
      <c r="AO5" s="13" t="s">
        <v>26</v>
      </c>
      <c r="AP5" s="13" t="s">
        <v>29</v>
      </c>
      <c r="AQ5" s="13" t="s">
        <v>26</v>
      </c>
      <c r="AR5" s="13" t="s">
        <v>29</v>
      </c>
      <c r="AS5" s="13" t="s">
        <v>25</v>
      </c>
      <c r="AT5" s="13" t="s">
        <v>24</v>
      </c>
      <c r="AU5" s="13" t="s">
        <v>26</v>
      </c>
      <c r="AV5" s="13" t="s">
        <v>24</v>
      </c>
      <c r="AW5" s="13" t="s">
        <v>25</v>
      </c>
      <c r="AX5" t="str">
        <f t="shared" si="5"/>
        <v>HT1_green-square.png</v>
      </c>
      <c r="AY5" t="str">
        <f t="shared" si="6"/>
        <v>ST1_green-triangle.png</v>
      </c>
      <c r="AZ5" t="str">
        <f t="shared" si="7"/>
        <v>HT3_blue-triangle.png</v>
      </c>
      <c r="BA5" t="str">
        <f t="shared" si="8"/>
        <v>ST3_blue-square.png</v>
      </c>
      <c r="BB5" t="str">
        <f t="shared" si="9"/>
        <v>ST2_red-triangle.png</v>
      </c>
      <c r="BC5" t="str">
        <f t="shared" si="10"/>
        <v>HT2_red-square.png</v>
      </c>
    </row>
    <row r="6" spans="1:57" x14ac:dyDescent="0.2">
      <c r="A6" s="30" t="s">
        <v>80</v>
      </c>
      <c r="B6" s="5" t="s">
        <v>108</v>
      </c>
      <c r="C6" s="5" t="s">
        <v>112</v>
      </c>
      <c r="D6" t="str">
        <f t="shared" si="0"/>
        <v>L01_CR04_S12</v>
      </c>
      <c r="E6">
        <v>4</v>
      </c>
      <c r="F6" s="94" t="s">
        <v>696</v>
      </c>
      <c r="G6" s="155" t="str">
        <f>VLOOKUP($A6&amp;"_"&amp;$F6,'Character Sets'!$B$3:$J$39,5,FALSE)</f>
        <v>HT1</v>
      </c>
      <c r="H6" s="155" t="str">
        <f>VLOOKUP($A6&amp;"_"&amp;$F6,'Character Sets'!$B$3:$J$39,7,FALSE)</f>
        <v>Alex</v>
      </c>
      <c r="I6" s="5" t="str">
        <f>VLOOKUP($A6&amp;"_"&amp;$F6,'Character Sets'!$B$3:$J$39,6,FALSE)</f>
        <v>A</v>
      </c>
      <c r="J6" s="95" t="s">
        <v>697</v>
      </c>
      <c r="K6" s="155" t="str">
        <f>VLOOKUP($A6&amp;"_"&amp;$J6, 'Character Sets'!$B$3:$J$39,5,FALSE)</f>
        <v>ST1</v>
      </c>
      <c r="L6" s="155" t="str">
        <f>VLOOKUP($A6&amp;"_"&amp;$J6,'Character Sets'!$B$3:$J$39,7,FALSE)</f>
        <v>Jordan</v>
      </c>
      <c r="M6" s="5" t="str">
        <f>VLOOKUP($A6&amp;"_"&amp;$J6,'Character Sets'!$B$3:$J$39,6,FALSE)</f>
        <v>C</v>
      </c>
      <c r="N6" s="187" t="s">
        <v>2394</v>
      </c>
      <c r="O6" s="5" t="s">
        <v>2398</v>
      </c>
      <c r="P6" s="37" t="s">
        <v>700</v>
      </c>
      <c r="Q6" t="str">
        <f>VLOOKUP($A6&amp;"_"&amp;$P6,'Character Sets'!$B$3:$J$39,5,FALSE)</f>
        <v>HT3</v>
      </c>
      <c r="R6" s="37" t="s">
        <v>701</v>
      </c>
      <c r="S6" t="str">
        <f>VLOOKUP($A6&amp;"_"&amp;$R6,'Character Sets'!$B$3:$J$39,5,FALSE)</f>
        <v>ST3</v>
      </c>
      <c r="T6" s="37" t="s">
        <v>699</v>
      </c>
      <c r="U6" t="str">
        <f>VLOOKUP($A6&amp;"_"&amp;$T6,'Character Sets'!$B$3:$J$39,5,FALSE)</f>
        <v>ST2</v>
      </c>
      <c r="V6" s="37" t="s">
        <v>698</v>
      </c>
      <c r="W6" t="str">
        <f>VLOOKUP($A6&amp;"_"&amp;$V6,'Character Sets'!$B$3:$J$39,5,FALSE)</f>
        <v>HT2</v>
      </c>
      <c r="X6" t="s">
        <v>218</v>
      </c>
      <c r="Y6" t="str">
        <f t="shared" si="1"/>
        <v>AC</v>
      </c>
      <c r="Z6" t="str" cm="1">
        <f t="array" ref="Z6">_xlfn.IFS($Y6="AB","AB",$Y6="BA","AB",$Y6="AC","AC",$Y6="CA","AC",$Y6="AD","AD",$Y6="DA","AD",$Y6="BC","BC",$Y6="CB","BC",$Y6="BD","BD",$Y6="DB","BD",$Y6="CD","CD",$Y6="DC", "CD",$Y6="AE","AE",$Y6="EA","AE",$Y6="AF","AF",$Y6="FA","AF",$Y6="BE","BE",$Y6="EB","BE",$Y6="BF","BF",$Y6="FB","BF",$Y6="CE","CE",$Y6="EC","CE",$Y6="CF","CF",$Y6="FC","CF",$Y6="DE","DE",$Y6="ED","DE",$Y6="EF","EF",$Y6="FE","EF",$Y6="DF","DF",$Y6="FD","DF")</f>
        <v>AC</v>
      </c>
      <c r="AA6" s="6" t="s">
        <v>30</v>
      </c>
      <c r="AB6" t="str">
        <f>VLOOKUP($X6&amp;$Z6&amp;$AA6,Stories!$A$1:$I$151,7,FALSE)</f>
        <v>Jordan is showing a happy birthday sign to Alex</v>
      </c>
      <c r="AC6" t="str">
        <f>VLOOKUP($X6&amp;$Z6&amp;$AA6,Stories!$A$1:$I$151,8,FALSE)</f>
        <v xml:space="preserve">while some balloons are floating up to the ceiling </v>
      </c>
      <c r="AD6" s="37" t="s">
        <v>22</v>
      </c>
      <c r="AE6" s="13" t="s">
        <v>29</v>
      </c>
      <c r="AF6" s="13" t="s">
        <v>26</v>
      </c>
      <c r="AG6" s="13" t="str">
        <f t="shared" si="2"/>
        <v>he's standing in a blue triangle</v>
      </c>
      <c r="AH6" t="str">
        <f>VLOOKUP($X6&amp;$Z6&amp;$AA6,Stories!$A$1:$I$151,9,FALSE)</f>
        <v>and it looks like the party is starting</v>
      </c>
      <c r="AI6" t="str" cm="1">
        <f t="array" ref="AI6">_xlfn.IFS($AA6="first",_xlfn.CONCAT($X6, "_", $H6, "_", $L6),$AA6="second",_xlfn.CONCAT($X6, "_", $L6, "_", $H6))</f>
        <v>S12_Jordan_Alex</v>
      </c>
      <c r="AJ6" t="str">
        <f t="shared" si="3"/>
        <v>he_blue_triangle</v>
      </c>
      <c r="AK6" t="str">
        <f t="shared" si="4"/>
        <v>S12_end</v>
      </c>
      <c r="AL6" s="13" t="s">
        <v>29</v>
      </c>
      <c r="AM6" s="13" t="s">
        <v>26</v>
      </c>
      <c r="AN6" s="13" t="s">
        <v>29</v>
      </c>
      <c r="AO6" s="13" t="s">
        <v>25</v>
      </c>
      <c r="AP6" s="13" t="s">
        <v>31</v>
      </c>
      <c r="AQ6" s="13" t="s">
        <v>25</v>
      </c>
      <c r="AR6" s="13" t="s">
        <v>31</v>
      </c>
      <c r="AS6" s="13" t="s">
        <v>26</v>
      </c>
      <c r="AT6" s="13" t="s">
        <v>27</v>
      </c>
      <c r="AU6" s="13" t="s">
        <v>25</v>
      </c>
      <c r="AV6" s="13" t="s">
        <v>27</v>
      </c>
      <c r="AW6" s="13" t="s">
        <v>26</v>
      </c>
      <c r="AX6" t="str">
        <f t="shared" si="5"/>
        <v>HT1_blue-triangle.png</v>
      </c>
      <c r="AY6" t="str">
        <f t="shared" si="6"/>
        <v>ST1_blue-square.png</v>
      </c>
      <c r="AZ6" t="str">
        <f t="shared" si="7"/>
        <v>HT3_green-square.png</v>
      </c>
      <c r="BA6" t="str">
        <f t="shared" si="8"/>
        <v>ST3_green-triangle.png</v>
      </c>
      <c r="BB6" t="str">
        <f t="shared" si="9"/>
        <v>ST2_yellow-square.png</v>
      </c>
      <c r="BC6" t="str">
        <f t="shared" si="10"/>
        <v>HT2_yellow-triangle.png</v>
      </c>
    </row>
    <row r="7" spans="1:57" x14ac:dyDescent="0.2">
      <c r="A7" s="30" t="s">
        <v>80</v>
      </c>
      <c r="B7" s="5" t="s">
        <v>108</v>
      </c>
      <c r="C7" s="5" t="s">
        <v>113</v>
      </c>
      <c r="D7" t="str">
        <f t="shared" si="0"/>
        <v>L01_CR05_S16</v>
      </c>
      <c r="E7">
        <v>5</v>
      </c>
      <c r="F7" s="94" t="s">
        <v>696</v>
      </c>
      <c r="G7" s="155" t="str">
        <f>VLOOKUP($A7&amp;"_"&amp;$F7,'Character Sets'!$B$3:$J$39,5,FALSE)</f>
        <v>HT1</v>
      </c>
      <c r="H7" s="155" t="str">
        <f>VLOOKUP($A7&amp;"_"&amp;$F7,'Character Sets'!$B$3:$J$39,7,FALSE)</f>
        <v>Alex</v>
      </c>
      <c r="I7" s="5" t="str">
        <f>VLOOKUP($A7&amp;"_"&amp;$F7,'Character Sets'!$B$3:$J$39,6,FALSE)</f>
        <v>A</v>
      </c>
      <c r="J7" s="95" t="s">
        <v>699</v>
      </c>
      <c r="K7" s="155" t="str">
        <f>VLOOKUP($A7&amp;"_"&amp;$J7, 'Character Sets'!$B$3:$J$39,5,FALSE)</f>
        <v>ST2</v>
      </c>
      <c r="L7" s="155" t="str">
        <f>VLOOKUP($A7&amp;"_"&amp;$J7,'Character Sets'!$B$3:$J$39,7,FALSE)</f>
        <v>Taylor</v>
      </c>
      <c r="M7" s="5" t="str">
        <f>VLOOKUP($A7&amp;"_"&amp;$J7,'Character Sets'!$B$3:$J$39,6,FALSE)</f>
        <v>D</v>
      </c>
      <c r="N7" s="187" t="s">
        <v>2394</v>
      </c>
      <c r="O7" s="5" t="s">
        <v>2398</v>
      </c>
      <c r="P7" s="37" t="s">
        <v>700</v>
      </c>
      <c r="Q7" t="str">
        <f>VLOOKUP($A7&amp;"_"&amp;$P7,'Character Sets'!$B$3:$J$39,5,FALSE)</f>
        <v>HT3</v>
      </c>
      <c r="R7" s="37" t="s">
        <v>701</v>
      </c>
      <c r="S7" t="str">
        <f>VLOOKUP($A7&amp;"_"&amp;$R7,'Character Sets'!$B$3:$J$39,5,FALSE)</f>
        <v>ST3</v>
      </c>
      <c r="T7" s="37" t="s">
        <v>697</v>
      </c>
      <c r="U7" t="str">
        <f>VLOOKUP($A7&amp;"_"&amp;$T7,'Character Sets'!$B$3:$J$39,5,FALSE)</f>
        <v>ST1</v>
      </c>
      <c r="V7" s="37" t="s">
        <v>698</v>
      </c>
      <c r="W7" t="str">
        <f>VLOOKUP($A7&amp;"_"&amp;$V7,'Character Sets'!$B$3:$J$39,5,FALSE)</f>
        <v>HT2</v>
      </c>
      <c r="X7" t="s">
        <v>222</v>
      </c>
      <c r="Y7" t="str">
        <f t="shared" si="1"/>
        <v>AD</v>
      </c>
      <c r="Z7" t="str" cm="1">
        <f t="array" ref="Z7">_xlfn.IFS($Y7="AB","AB",$Y7="BA","AB",$Y7="AC","AC",$Y7="CA","AC",$Y7="AD","AD",$Y7="DA","AD",$Y7="BC","BC",$Y7="CB","BC",$Y7="BD","BD",$Y7="DB","BD",$Y7="CD","CD",$Y7="DC", "CD",$Y7="AE","AE",$Y7="EA","AE",$Y7="AF","AF",$Y7="FA","AF",$Y7="BE","BE",$Y7="EB","BE",$Y7="BF","BF",$Y7="FB","BF",$Y7="CE","CE",$Y7="EC","CE",$Y7="CF","CF",$Y7="FC","CF",$Y7="DE","DE",$Y7="ED","DE",$Y7="EF","EF",$Y7="FE","EF",$Y7="DF","DF",$Y7="FD","DF")</f>
        <v>AD</v>
      </c>
      <c r="AA7" s="6" t="s">
        <v>28</v>
      </c>
      <c r="AB7" t="str">
        <f>VLOOKUP($X7&amp;$Z7&amp;$AA7,Stories!$A$1:$I$151,7,FALSE)</f>
        <v>Alex is skateboarding toward Taylor</v>
      </c>
      <c r="AC7" t="str">
        <f>VLOOKUP($X7&amp;$Z7&amp;$AA7,Stories!$A$1:$I$151,8,FALSE)</f>
        <v>as a car is speeding down the road</v>
      </c>
      <c r="AD7" s="37" t="s">
        <v>22</v>
      </c>
      <c r="AE7" s="13" t="s">
        <v>27</v>
      </c>
      <c r="AF7" s="13" t="s">
        <v>25</v>
      </c>
      <c r="AG7" s="13" t="str">
        <f t="shared" si="2"/>
        <v>he's standing in a yellow square</v>
      </c>
      <c r="AH7" t="str">
        <f>VLOOKUP($X7&amp;$Z7&amp;$AA7,Stories!$A$1:$I$151,9,FALSE)</f>
        <v>and it looks like there might be an accident</v>
      </c>
      <c r="AI7" t="str" cm="1">
        <f t="array" ref="AI7">_xlfn.IFS($AA7="first",_xlfn.CONCAT($X7, "_", $H7, "_", $L7),$AA7="second",_xlfn.CONCAT($X7, "_", $L7, "_", $H7))</f>
        <v>S16_Alex_Taylor</v>
      </c>
      <c r="AJ7" t="str">
        <f t="shared" si="3"/>
        <v>he_yellow_square</v>
      </c>
      <c r="AK7" t="str">
        <f t="shared" si="4"/>
        <v>S16_end</v>
      </c>
      <c r="AL7" s="13" t="s">
        <v>27</v>
      </c>
      <c r="AM7" s="13" t="s">
        <v>25</v>
      </c>
      <c r="AN7" s="13" t="s">
        <v>27</v>
      </c>
      <c r="AO7" s="13" t="s">
        <v>26</v>
      </c>
      <c r="AP7" s="13" t="s">
        <v>24</v>
      </c>
      <c r="AQ7" s="13" t="s">
        <v>26</v>
      </c>
      <c r="AR7" s="13" t="s">
        <v>24</v>
      </c>
      <c r="AS7" s="13" t="s">
        <v>25</v>
      </c>
      <c r="AT7" s="13" t="s">
        <v>29</v>
      </c>
      <c r="AU7" s="13" t="s">
        <v>26</v>
      </c>
      <c r="AV7" s="13" t="s">
        <v>29</v>
      </c>
      <c r="AW7" s="13" t="s">
        <v>25</v>
      </c>
      <c r="AX7" t="str">
        <f t="shared" si="5"/>
        <v>HT1_yellow-square.png</v>
      </c>
      <c r="AY7" t="str">
        <f t="shared" si="6"/>
        <v>ST2_yellow-triangle.png</v>
      </c>
      <c r="AZ7" t="str">
        <f t="shared" si="7"/>
        <v>HT3_red-triangle.png</v>
      </c>
      <c r="BA7" t="str">
        <f t="shared" si="8"/>
        <v>ST3_red-square.png</v>
      </c>
      <c r="BB7" t="str">
        <f t="shared" si="9"/>
        <v>ST1_blue-triangle.png</v>
      </c>
      <c r="BC7" t="str">
        <f t="shared" si="10"/>
        <v>HT2_blue-square.png</v>
      </c>
    </row>
    <row r="8" spans="1:57" x14ac:dyDescent="0.2">
      <c r="A8" s="30" t="s">
        <v>80</v>
      </c>
      <c r="B8" s="5" t="s">
        <v>108</v>
      </c>
      <c r="C8" s="5" t="s">
        <v>114</v>
      </c>
      <c r="D8" t="str">
        <f t="shared" si="0"/>
        <v>L01_CR06_S16</v>
      </c>
      <c r="E8">
        <v>6</v>
      </c>
      <c r="F8" s="94" t="s">
        <v>696</v>
      </c>
      <c r="G8" s="155" t="str">
        <f>VLOOKUP($A8&amp;"_"&amp;$F8,'Character Sets'!$B$3:$J$39,5,FALSE)</f>
        <v>HT1</v>
      </c>
      <c r="H8" s="155" t="str">
        <f>VLOOKUP($A8&amp;"_"&amp;$F8,'Character Sets'!$B$3:$J$39,7,FALSE)</f>
        <v>Alex</v>
      </c>
      <c r="I8" s="5" t="str">
        <f>VLOOKUP($A8&amp;"_"&amp;$F8,'Character Sets'!$B$3:$J$39,6,FALSE)</f>
        <v>A</v>
      </c>
      <c r="J8" s="95" t="s">
        <v>699</v>
      </c>
      <c r="K8" s="155" t="str">
        <f>VLOOKUP($A8&amp;"_"&amp;$J8, 'Character Sets'!$B$3:$J$39,5,FALSE)</f>
        <v>ST2</v>
      </c>
      <c r="L8" s="155" t="str">
        <f>VLOOKUP($A8&amp;"_"&amp;$J8,'Character Sets'!$B$3:$J$39,7,FALSE)</f>
        <v>Taylor</v>
      </c>
      <c r="M8" s="5" t="str">
        <f>VLOOKUP($A8&amp;"_"&amp;$J8,'Character Sets'!$B$3:$J$39,6,FALSE)</f>
        <v>D</v>
      </c>
      <c r="N8" s="187" t="s">
        <v>2394</v>
      </c>
      <c r="O8" s="5" t="s">
        <v>2398</v>
      </c>
      <c r="P8" s="37" t="s">
        <v>700</v>
      </c>
      <c r="Q8" t="str">
        <f>VLOOKUP($A8&amp;"_"&amp;$P8,'Character Sets'!$B$3:$J$39,5,FALSE)</f>
        <v>HT3</v>
      </c>
      <c r="R8" s="37" t="s">
        <v>701</v>
      </c>
      <c r="S8" t="str">
        <f>VLOOKUP($A8&amp;"_"&amp;$R8,'Character Sets'!$B$3:$J$39,5,FALSE)</f>
        <v>ST3</v>
      </c>
      <c r="T8" s="37" t="s">
        <v>697</v>
      </c>
      <c r="U8" t="str">
        <f>VLOOKUP($A8&amp;"_"&amp;$T8,'Character Sets'!$B$3:$J$39,5,FALSE)</f>
        <v>ST1</v>
      </c>
      <c r="V8" s="37" t="s">
        <v>698</v>
      </c>
      <c r="W8" t="str">
        <f>VLOOKUP($A8&amp;"_"&amp;$V8,'Character Sets'!$B$3:$J$39,5,FALSE)</f>
        <v>HT2</v>
      </c>
      <c r="X8" t="s">
        <v>222</v>
      </c>
      <c r="Y8" t="str">
        <f t="shared" si="1"/>
        <v>AD</v>
      </c>
      <c r="Z8" t="str" cm="1">
        <f t="array" ref="Z8">_xlfn.IFS($Y8="AB","AB",$Y8="BA","AB",$Y8="AC","AC",$Y8="CA","AC",$Y8="AD","AD",$Y8="DA","AD",$Y8="BC","BC",$Y8="CB","BC",$Y8="BD","BD",$Y8="DB","BD",$Y8="CD","CD",$Y8="DC", "CD",$Y8="AE","AE",$Y8="EA","AE",$Y8="AF","AF",$Y8="FA","AF",$Y8="BE","BE",$Y8="EB","BE",$Y8="BF","BF",$Y8="FB","BF",$Y8="CE","CE",$Y8="EC","CE",$Y8="CF","CF",$Y8="FC","CF",$Y8="DE","DE",$Y8="ED","DE",$Y8="EF","EF",$Y8="FE","EF",$Y8="DF","DF",$Y8="FD","DF")</f>
        <v>AD</v>
      </c>
      <c r="AA8" s="6" t="s">
        <v>30</v>
      </c>
      <c r="AB8" t="str">
        <f>VLOOKUP($X8&amp;$Z8&amp;$AA8,Stories!$A$1:$I$151,7,FALSE)</f>
        <v>Taylor is skateboarding toward Alex</v>
      </c>
      <c r="AC8" t="str">
        <f>VLOOKUP($X8&amp;$Z8&amp;$AA8,Stories!$A$1:$I$151,8,FALSE)</f>
        <v>as a car is speeding down the road</v>
      </c>
      <c r="AD8" s="37" t="s">
        <v>22</v>
      </c>
      <c r="AE8" s="13" t="s">
        <v>24</v>
      </c>
      <c r="AF8" s="13" t="s">
        <v>26</v>
      </c>
      <c r="AG8" s="13" t="str">
        <f t="shared" si="2"/>
        <v>he's standing in a red triangle</v>
      </c>
      <c r="AH8" t="str">
        <f>VLOOKUP($X8&amp;$Z8&amp;$AA8,Stories!$A$1:$I$151,9,FALSE)</f>
        <v>and it looks like there might be an accident</v>
      </c>
      <c r="AI8" t="str" cm="1">
        <f t="array" ref="AI8">_xlfn.IFS($AA8="first",_xlfn.CONCAT($X8, "_", $H8, "_", $L8),$AA8="second",_xlfn.CONCAT($X8, "_", $L8, "_", $H8))</f>
        <v>S16_Taylor_Alex</v>
      </c>
      <c r="AJ8" t="str">
        <f t="shared" si="3"/>
        <v>he_red_triangle</v>
      </c>
      <c r="AK8" t="str">
        <f t="shared" si="4"/>
        <v>S16_end</v>
      </c>
      <c r="AL8" s="13" t="s">
        <v>24</v>
      </c>
      <c r="AM8" s="13" t="s">
        <v>26</v>
      </c>
      <c r="AN8" s="13" t="s">
        <v>24</v>
      </c>
      <c r="AO8" s="13" t="s">
        <v>25</v>
      </c>
      <c r="AP8" s="13" t="s">
        <v>27</v>
      </c>
      <c r="AQ8" s="13" t="s">
        <v>25</v>
      </c>
      <c r="AR8" s="13" t="s">
        <v>27</v>
      </c>
      <c r="AS8" s="13" t="s">
        <v>26</v>
      </c>
      <c r="AT8" s="13" t="s">
        <v>31</v>
      </c>
      <c r="AU8" s="13" t="s">
        <v>25</v>
      </c>
      <c r="AV8" s="13" t="s">
        <v>31</v>
      </c>
      <c r="AW8" s="13" t="s">
        <v>26</v>
      </c>
      <c r="AX8" t="str">
        <f t="shared" si="5"/>
        <v>HT1_red-triangle.png</v>
      </c>
      <c r="AY8" t="str">
        <f t="shared" si="6"/>
        <v>ST2_red-square.png</v>
      </c>
      <c r="AZ8" t="str">
        <f t="shared" si="7"/>
        <v>HT3_yellow-square.png</v>
      </c>
      <c r="BA8" t="str">
        <f t="shared" si="8"/>
        <v>ST3_yellow-triangle.png</v>
      </c>
      <c r="BB8" t="str">
        <f t="shared" si="9"/>
        <v>ST1_green-square.png</v>
      </c>
      <c r="BC8" t="str">
        <f t="shared" si="10"/>
        <v>HT2_green-triangle.png</v>
      </c>
    </row>
    <row r="9" spans="1:57" x14ac:dyDescent="0.2">
      <c r="A9" s="30" t="s">
        <v>80</v>
      </c>
      <c r="B9" s="5" t="s">
        <v>108</v>
      </c>
      <c r="C9" s="5" t="s">
        <v>115</v>
      </c>
      <c r="D9" t="str">
        <f t="shared" si="0"/>
        <v>L01_CR07_S20</v>
      </c>
      <c r="E9">
        <v>7</v>
      </c>
      <c r="F9" s="94" t="s">
        <v>696</v>
      </c>
      <c r="G9" s="155" t="str">
        <f>VLOOKUP($A9&amp;"_"&amp;$F9,'Character Sets'!$B$3:$J$39,5,FALSE)</f>
        <v>HT1</v>
      </c>
      <c r="H9" s="155" t="str">
        <f>VLOOKUP($A9&amp;"_"&amp;$F9,'Character Sets'!$B$3:$J$39,7,FALSE)</f>
        <v>Alex</v>
      </c>
      <c r="I9" s="5" t="str">
        <f>VLOOKUP($A9&amp;"_"&amp;$F9,'Character Sets'!$B$3:$J$39,6,FALSE)</f>
        <v>A</v>
      </c>
      <c r="J9" s="95" t="s">
        <v>699</v>
      </c>
      <c r="K9" s="155" t="str">
        <f>VLOOKUP($A9&amp;"_"&amp;$J9, 'Character Sets'!$B$3:$J$39,5,FALSE)</f>
        <v>ST2</v>
      </c>
      <c r="L9" s="155" t="str">
        <f>VLOOKUP($A9&amp;"_"&amp;$J9,'Character Sets'!$B$3:$J$39,7,FALSE)</f>
        <v>Taylor</v>
      </c>
      <c r="M9" s="5" t="str">
        <f>VLOOKUP($A9&amp;"_"&amp;$J9,'Character Sets'!$B$3:$J$39,6,FALSE)</f>
        <v>D</v>
      </c>
      <c r="N9" s="187" t="s">
        <v>2394</v>
      </c>
      <c r="O9" s="5" t="s">
        <v>2398</v>
      </c>
      <c r="P9" s="37" t="s">
        <v>700</v>
      </c>
      <c r="Q9" t="str">
        <f>VLOOKUP($A9&amp;"_"&amp;$P9,'Character Sets'!$B$3:$J$39,5,FALSE)</f>
        <v>HT3</v>
      </c>
      <c r="R9" s="37" t="s">
        <v>701</v>
      </c>
      <c r="S9" t="str">
        <f>VLOOKUP($A9&amp;"_"&amp;$R9,'Character Sets'!$B$3:$J$39,5,FALSE)</f>
        <v>ST3</v>
      </c>
      <c r="T9" s="37" t="s">
        <v>697</v>
      </c>
      <c r="U9" t="str">
        <f>VLOOKUP($A9&amp;"_"&amp;$T9,'Character Sets'!$B$3:$J$39,5,FALSE)</f>
        <v>ST1</v>
      </c>
      <c r="V9" s="37" t="s">
        <v>698</v>
      </c>
      <c r="W9" t="str">
        <f>VLOOKUP($A9&amp;"_"&amp;$V9,'Character Sets'!$B$3:$J$39,5,FALSE)</f>
        <v>HT2</v>
      </c>
      <c r="X9" t="s">
        <v>226</v>
      </c>
      <c r="Y9" t="str">
        <f t="shared" si="1"/>
        <v>AD</v>
      </c>
      <c r="Z9" t="str" cm="1">
        <f t="array" ref="Z9">_xlfn.IFS($Y9="AB","AB",$Y9="BA","AB",$Y9="AC","AC",$Y9="CA","AC",$Y9="AD","AD",$Y9="DA","AD",$Y9="BC","BC",$Y9="CB","BC",$Y9="BD","BD",$Y9="DB","BD",$Y9="CD","CD",$Y9="DC", "CD",$Y9="AE","AE",$Y9="EA","AE",$Y9="AF","AF",$Y9="FA","AF",$Y9="BE","BE",$Y9="EB","BE",$Y9="BF","BF",$Y9="FB","BF",$Y9="CE","CE",$Y9="EC","CE",$Y9="CF","CF",$Y9="FC","CF",$Y9="DE","DE",$Y9="ED","DE",$Y9="EF","EF",$Y9="FE","EF",$Y9="DF","DF",$Y9="FD","DF")</f>
        <v>AD</v>
      </c>
      <c r="AA9" s="6" t="s">
        <v>28</v>
      </c>
      <c r="AB9" t="str">
        <f>VLOOKUP($X9&amp;$Z9&amp;$AA9,Stories!$A$1:$I$151,7,FALSE)</f>
        <v>Alex is shouting at Taylor</v>
      </c>
      <c r="AC9" t="str">
        <f>VLOOKUP($X9&amp;$Z9&amp;$AA9,Stories!$A$1:$I$151,8,FALSE)</f>
        <v>while a shooting star streaks across the sky</v>
      </c>
      <c r="AD9" s="37" t="s">
        <v>22</v>
      </c>
      <c r="AE9" s="13" t="s">
        <v>29</v>
      </c>
      <c r="AF9" s="13" t="s">
        <v>25</v>
      </c>
      <c r="AG9" s="13" t="str">
        <f t="shared" si="2"/>
        <v>he's standing in a blue square</v>
      </c>
      <c r="AH9" t="str">
        <f>VLOOKUP($X9&amp;$Z9&amp;$AA9,Stories!$A$1:$I$151,9,FALSE)</f>
        <v>but it looks like an argument has started</v>
      </c>
      <c r="AI9" t="str" cm="1">
        <f t="array" ref="AI9">_xlfn.IFS($AA9="first",_xlfn.CONCAT($X9, "_", $H9, "_", $L9),$AA9="second",_xlfn.CONCAT($X9, "_", $L9, "_", $H9))</f>
        <v>S20_Alex_Taylor</v>
      </c>
      <c r="AJ9" t="str">
        <f t="shared" si="3"/>
        <v>he_blue_square</v>
      </c>
      <c r="AK9" t="str">
        <f t="shared" si="4"/>
        <v>S20_end</v>
      </c>
      <c r="AL9" s="13" t="s">
        <v>29</v>
      </c>
      <c r="AM9" s="13" t="s">
        <v>25</v>
      </c>
      <c r="AN9" s="13" t="s">
        <v>29</v>
      </c>
      <c r="AO9" s="13" t="s">
        <v>26</v>
      </c>
      <c r="AP9" s="13" t="s">
        <v>31</v>
      </c>
      <c r="AQ9" s="13" t="s">
        <v>26</v>
      </c>
      <c r="AR9" s="13" t="s">
        <v>31</v>
      </c>
      <c r="AS9" s="13" t="s">
        <v>25</v>
      </c>
      <c r="AT9" s="13" t="s">
        <v>27</v>
      </c>
      <c r="AU9" s="13" t="s">
        <v>26</v>
      </c>
      <c r="AV9" s="13" t="s">
        <v>27</v>
      </c>
      <c r="AW9" s="13" t="s">
        <v>25</v>
      </c>
      <c r="AX9" t="str">
        <f t="shared" si="5"/>
        <v>HT1_blue-square.png</v>
      </c>
      <c r="AY9" t="str">
        <f t="shared" si="6"/>
        <v>ST2_blue-triangle.png</v>
      </c>
      <c r="AZ9" t="str">
        <f t="shared" si="7"/>
        <v>HT3_green-triangle.png</v>
      </c>
      <c r="BA9" t="str">
        <f t="shared" si="8"/>
        <v>ST3_green-square.png</v>
      </c>
      <c r="BB9" t="str">
        <f t="shared" si="9"/>
        <v>ST1_yellow-triangle.png</v>
      </c>
      <c r="BC9" t="str">
        <f t="shared" si="10"/>
        <v>HT2_yellow-square.png</v>
      </c>
    </row>
    <row r="10" spans="1:57" x14ac:dyDescent="0.2">
      <c r="A10" s="30" t="s">
        <v>80</v>
      </c>
      <c r="B10" s="5" t="s">
        <v>108</v>
      </c>
      <c r="C10" s="5" t="s">
        <v>116</v>
      </c>
      <c r="D10" t="str">
        <f t="shared" si="0"/>
        <v>L01_CR08_S17</v>
      </c>
      <c r="E10">
        <v>8</v>
      </c>
      <c r="F10" s="94" t="s">
        <v>696</v>
      </c>
      <c r="G10" s="155" t="str">
        <f>VLOOKUP($A10&amp;"_"&amp;$F10,'Character Sets'!$B$3:$J$39,5,FALSE)</f>
        <v>HT1</v>
      </c>
      <c r="H10" s="155" t="str">
        <f>VLOOKUP($A10&amp;"_"&amp;$F10,'Character Sets'!$B$3:$J$39,7,FALSE)</f>
        <v>Alex</v>
      </c>
      <c r="I10" s="5" t="str">
        <f>VLOOKUP($A10&amp;"_"&amp;$F10,'Character Sets'!$B$3:$J$39,6,FALSE)</f>
        <v>A</v>
      </c>
      <c r="J10" s="95" t="s">
        <v>699</v>
      </c>
      <c r="K10" s="155" t="str">
        <f>VLOOKUP($A10&amp;"_"&amp;$J10, 'Character Sets'!$B$3:$J$39,5,FALSE)</f>
        <v>ST2</v>
      </c>
      <c r="L10" s="155" t="str">
        <f>VLOOKUP($A10&amp;"_"&amp;$J10,'Character Sets'!$B$3:$J$39,7,FALSE)</f>
        <v>Taylor</v>
      </c>
      <c r="M10" s="5" t="str">
        <f>VLOOKUP($A10&amp;"_"&amp;$J10,'Character Sets'!$B$3:$J$39,6,FALSE)</f>
        <v>D</v>
      </c>
      <c r="N10" s="187" t="s">
        <v>2394</v>
      </c>
      <c r="O10" s="5" t="s">
        <v>2398</v>
      </c>
      <c r="P10" s="37" t="s">
        <v>700</v>
      </c>
      <c r="Q10" t="str">
        <f>VLOOKUP($A10&amp;"_"&amp;$P10,'Character Sets'!$B$3:$J$39,5,FALSE)</f>
        <v>HT3</v>
      </c>
      <c r="R10" s="37" t="s">
        <v>701</v>
      </c>
      <c r="S10" t="str">
        <f>VLOOKUP($A10&amp;"_"&amp;$R10,'Character Sets'!$B$3:$J$39,5,FALSE)</f>
        <v>ST3</v>
      </c>
      <c r="T10" s="37" t="s">
        <v>697</v>
      </c>
      <c r="U10" t="str">
        <f>VLOOKUP($A10&amp;"_"&amp;$T10,'Character Sets'!$B$3:$J$39,5,FALSE)</f>
        <v>ST1</v>
      </c>
      <c r="V10" s="37" t="s">
        <v>698</v>
      </c>
      <c r="W10" t="str">
        <f>VLOOKUP($A10&amp;"_"&amp;$V10,'Character Sets'!$B$3:$J$39,5,FALSE)</f>
        <v>HT2</v>
      </c>
      <c r="X10" t="s">
        <v>223</v>
      </c>
      <c r="Y10" t="str">
        <f t="shared" si="1"/>
        <v>AD</v>
      </c>
      <c r="Z10" t="str" cm="1">
        <f t="array" ref="Z10">_xlfn.IFS($Y10="AB","AB",$Y10="BA","AB",$Y10="AC","AC",$Y10="CA","AC",$Y10="AD","AD",$Y10="DA","AD",$Y10="BC","BC",$Y10="CB","BC",$Y10="BD","BD",$Y10="DB","BD",$Y10="CD","CD",$Y10="DC", "CD",$Y10="AE","AE",$Y10="EA","AE",$Y10="AF","AF",$Y10="FA","AF",$Y10="BE","BE",$Y10="EB","BE",$Y10="BF","BF",$Y10="FB","BF",$Y10="CE","CE",$Y10="EC","CE",$Y10="CF","CF",$Y10="FC","CF",$Y10="DE","DE",$Y10="ED","DE",$Y10="EF","EF",$Y10="FE","EF",$Y10="DF","DF",$Y10="FD","DF")</f>
        <v>AD</v>
      </c>
      <c r="AA10" s="6" t="s">
        <v>30</v>
      </c>
      <c r="AB10" t="str">
        <f>VLOOKUP($X10&amp;$Z10&amp;$AA10,Stories!$A$1:$I$151,7,FALSE)</f>
        <v>Taylor is singing a song to Alex</v>
      </c>
      <c r="AC10" t="str">
        <f>VLOOKUP($X10&amp;$Z10&amp;$AA10,Stories!$A$1:$I$151,8,FALSE)</f>
        <v>as the moon is high in the sky</v>
      </c>
      <c r="AD10" s="37" t="s">
        <v>22</v>
      </c>
      <c r="AE10" s="13" t="s">
        <v>31</v>
      </c>
      <c r="AF10" s="13" t="s">
        <v>26</v>
      </c>
      <c r="AG10" s="13" t="str">
        <f t="shared" si="2"/>
        <v>he's standing in a green triangle</v>
      </c>
      <c r="AH10" t="str">
        <f>VLOOKUP($X10&amp;$Z10&amp;$AA10,Stories!$A$1:$I$151,9,FALSE)</f>
        <v>and it sounds like the song is almost over</v>
      </c>
      <c r="AI10" t="str" cm="1">
        <f t="array" ref="AI10">_xlfn.IFS($AA10="first",_xlfn.CONCAT($X10, "_", $H10, "_", $L10),$AA10="second",_xlfn.CONCAT($X10, "_", $L10, "_", $H10))</f>
        <v>S17_Taylor_Alex</v>
      </c>
      <c r="AJ10" t="str">
        <f t="shared" si="3"/>
        <v>he_green_triangle</v>
      </c>
      <c r="AK10" t="str">
        <f t="shared" si="4"/>
        <v>S17_end</v>
      </c>
      <c r="AL10" s="13" t="s">
        <v>31</v>
      </c>
      <c r="AM10" s="13" t="s">
        <v>26</v>
      </c>
      <c r="AN10" s="13" t="s">
        <v>31</v>
      </c>
      <c r="AO10" s="13" t="s">
        <v>25</v>
      </c>
      <c r="AP10" s="13" t="s">
        <v>29</v>
      </c>
      <c r="AQ10" s="13" t="s">
        <v>25</v>
      </c>
      <c r="AR10" s="13" t="s">
        <v>29</v>
      </c>
      <c r="AS10" s="13" t="s">
        <v>26</v>
      </c>
      <c r="AT10" s="13" t="s">
        <v>24</v>
      </c>
      <c r="AU10" s="13" t="s">
        <v>25</v>
      </c>
      <c r="AV10" s="13" t="s">
        <v>24</v>
      </c>
      <c r="AW10" s="13" t="s">
        <v>26</v>
      </c>
      <c r="AX10" t="str">
        <f t="shared" si="5"/>
        <v>HT1_green-triangle.png</v>
      </c>
      <c r="AY10" t="str">
        <f t="shared" si="6"/>
        <v>ST2_green-square.png</v>
      </c>
      <c r="AZ10" t="str">
        <f t="shared" si="7"/>
        <v>HT3_blue-square.png</v>
      </c>
      <c r="BA10" t="str">
        <f t="shared" si="8"/>
        <v>ST3_blue-triangle.png</v>
      </c>
      <c r="BB10" t="str">
        <f t="shared" si="9"/>
        <v>ST1_red-square.png</v>
      </c>
      <c r="BC10" t="str">
        <f t="shared" si="10"/>
        <v>HT2_red-triangle.png</v>
      </c>
    </row>
    <row r="11" spans="1:57" x14ac:dyDescent="0.2">
      <c r="A11" s="30" t="s">
        <v>80</v>
      </c>
      <c r="B11" s="5" t="s">
        <v>108</v>
      </c>
      <c r="C11" s="5" t="s">
        <v>117</v>
      </c>
      <c r="D11" t="str">
        <f t="shared" si="0"/>
        <v>L01_CR09_S01</v>
      </c>
      <c r="E11">
        <v>9</v>
      </c>
      <c r="F11" s="94" t="s">
        <v>698</v>
      </c>
      <c r="G11" s="155" t="str">
        <f>VLOOKUP($A11&amp;"_"&amp;$F11,'Character Sets'!$B$3:$J$39,5,FALSE)</f>
        <v>HT2</v>
      </c>
      <c r="H11" s="155" t="str">
        <f>VLOOKUP($A11&amp;"_"&amp;$F11,'Character Sets'!$B$3:$J$39,7,FALSE)</f>
        <v>Sam</v>
      </c>
      <c r="I11" s="5" t="str">
        <f>VLOOKUP($A11&amp;"_"&amp;$F11,'Character Sets'!$B$3:$J$39,6,FALSE)</f>
        <v>B</v>
      </c>
      <c r="J11" s="95" t="s">
        <v>697</v>
      </c>
      <c r="K11" s="155" t="str">
        <f>VLOOKUP($A11&amp;"_"&amp;$J11, 'Character Sets'!$B$3:$J$39,5,FALSE)</f>
        <v>ST1</v>
      </c>
      <c r="L11" s="155" t="str">
        <f>VLOOKUP($A11&amp;"_"&amp;$J11,'Character Sets'!$B$3:$J$39,7,FALSE)</f>
        <v>Jordan</v>
      </c>
      <c r="M11" s="5" t="str">
        <f>VLOOKUP($A11&amp;"_"&amp;$J11,'Character Sets'!$B$3:$J$39,6,FALSE)</f>
        <v>C</v>
      </c>
      <c r="N11" s="187" t="s">
        <v>2394</v>
      </c>
      <c r="O11" s="5" t="s">
        <v>2398</v>
      </c>
      <c r="P11" s="37" t="s">
        <v>700</v>
      </c>
      <c r="Q11" t="str">
        <f>VLOOKUP($A11&amp;"_"&amp;$P11,'Character Sets'!$B$3:$J$39,5,FALSE)</f>
        <v>HT3</v>
      </c>
      <c r="R11" s="37" t="s">
        <v>701</v>
      </c>
      <c r="S11" t="str">
        <f>VLOOKUP($A11&amp;"_"&amp;$R11,'Character Sets'!$B$3:$J$39,5,FALSE)</f>
        <v>ST3</v>
      </c>
      <c r="T11" s="37" t="s">
        <v>699</v>
      </c>
      <c r="U11" t="str">
        <f>VLOOKUP($A11&amp;"_"&amp;$T11,'Character Sets'!$B$3:$J$39,5,FALSE)</f>
        <v>ST2</v>
      </c>
      <c r="V11" s="37" t="s">
        <v>696</v>
      </c>
      <c r="W11" t="str">
        <f>VLOOKUP($A11&amp;"_"&amp;$V11,'Character Sets'!$B$3:$J$39,5,FALSE)</f>
        <v>HT1</v>
      </c>
      <c r="X11" t="s">
        <v>207</v>
      </c>
      <c r="Y11" t="str">
        <f t="shared" si="1"/>
        <v>BC</v>
      </c>
      <c r="Z11" t="str" cm="1">
        <f t="array" ref="Z11">_xlfn.IFS($Y11="AB","AB",$Y11="BA","AB",$Y11="AC","AC",$Y11="CA","AC",$Y11="AD","AD",$Y11="DA","AD",$Y11="BC","BC",$Y11="CB","BC",$Y11="BD","BD",$Y11="DB","BD",$Y11="CD","CD",$Y11="DC", "CD",$Y11="AE","AE",$Y11="EA","AE",$Y11="AF","AF",$Y11="FA","AF",$Y11="BE","BE",$Y11="EB","BE",$Y11="BF","BF",$Y11="FB","BF",$Y11="CE","CE",$Y11="EC","CE",$Y11="CF","CF",$Y11="FC","CF",$Y11="DE","DE",$Y11="ED","DE",$Y11="EF","EF",$Y11="FE","EF",$Y11="DF","DF",$Y11="FD","DF")</f>
        <v>BC</v>
      </c>
      <c r="AA11" s="6" t="s">
        <v>28</v>
      </c>
      <c r="AB11" t="str">
        <f>VLOOKUP($X11&amp;$Z11&amp;$AA11,Stories!$A$1:$I$151,7,FALSE)</f>
        <v>Sam is painting a portrait of Jordan</v>
      </c>
      <c r="AC11" t="str">
        <f>VLOOKUP($X11&amp;$Z11&amp;$AA11,Stories!$A$1:$I$151,8,FALSE)</f>
        <v>and some paint is spilling on the floor</v>
      </c>
      <c r="AD11" s="37" t="s">
        <v>22</v>
      </c>
      <c r="AE11" s="13" t="s">
        <v>24</v>
      </c>
      <c r="AF11" s="13" t="s">
        <v>25</v>
      </c>
      <c r="AG11" s="13" t="str">
        <f t="shared" si="2"/>
        <v>he's standing in a red square</v>
      </c>
      <c r="AH11" t="str">
        <f>VLOOKUP($X11&amp;$Z11&amp;$AA11,Stories!$A$1:$I$151,9,FALSE)</f>
        <v>and the painting looks amazing</v>
      </c>
      <c r="AI11" t="str" cm="1">
        <f t="array" ref="AI11">_xlfn.IFS($AA11="first",_xlfn.CONCAT($X11, "_", $H11, "_", $L11),$AA11="second",_xlfn.CONCAT($X11, "_", $L11, "_", $H11))</f>
        <v>S01_Sam_Jordan</v>
      </c>
      <c r="AJ11" t="str">
        <f t="shared" si="3"/>
        <v>he_red_square</v>
      </c>
      <c r="AK11" t="str">
        <f t="shared" si="4"/>
        <v>S01_end</v>
      </c>
      <c r="AL11" s="13" t="s">
        <v>24</v>
      </c>
      <c r="AM11" s="13" t="s">
        <v>25</v>
      </c>
      <c r="AN11" s="13" t="s">
        <v>24</v>
      </c>
      <c r="AO11" s="13" t="s">
        <v>26</v>
      </c>
      <c r="AP11" s="13" t="s">
        <v>27</v>
      </c>
      <c r="AQ11" s="13" t="s">
        <v>26</v>
      </c>
      <c r="AR11" s="13" t="s">
        <v>27</v>
      </c>
      <c r="AS11" s="13" t="s">
        <v>25</v>
      </c>
      <c r="AT11" s="13" t="s">
        <v>31</v>
      </c>
      <c r="AU11" s="13" t="s">
        <v>26</v>
      </c>
      <c r="AV11" s="13" t="s">
        <v>31</v>
      </c>
      <c r="AW11" s="13" t="s">
        <v>25</v>
      </c>
      <c r="AX11" t="str">
        <f t="shared" si="5"/>
        <v>HT2_red-square.png</v>
      </c>
      <c r="AY11" t="str">
        <f t="shared" si="6"/>
        <v>ST1_red-triangle.png</v>
      </c>
      <c r="AZ11" t="str">
        <f t="shared" si="7"/>
        <v>HT3_yellow-triangle.png</v>
      </c>
      <c r="BA11" t="str">
        <f t="shared" si="8"/>
        <v>ST3_yellow-square.png</v>
      </c>
      <c r="BB11" t="str">
        <f t="shared" si="9"/>
        <v>ST2_green-triangle.png</v>
      </c>
      <c r="BC11" t="str">
        <f t="shared" si="10"/>
        <v>HT1_green-square.png</v>
      </c>
    </row>
    <row r="12" spans="1:57" x14ac:dyDescent="0.2">
      <c r="A12" s="30" t="s">
        <v>80</v>
      </c>
      <c r="B12" s="5" t="s">
        <v>108</v>
      </c>
      <c r="C12" s="5" t="s">
        <v>118</v>
      </c>
      <c r="D12" t="str">
        <f t="shared" si="0"/>
        <v>L01_CR10_S01</v>
      </c>
      <c r="E12">
        <v>10</v>
      </c>
      <c r="F12" s="94" t="s">
        <v>698</v>
      </c>
      <c r="G12" s="155" t="str">
        <f>VLOOKUP($A12&amp;"_"&amp;$F12,'Character Sets'!$B$3:$J$39,5,FALSE)</f>
        <v>HT2</v>
      </c>
      <c r="H12" s="155" t="str">
        <f>VLOOKUP($A12&amp;"_"&amp;$F12,'Character Sets'!$B$3:$J$39,7,FALSE)</f>
        <v>Sam</v>
      </c>
      <c r="I12" s="5" t="str">
        <f>VLOOKUP($A12&amp;"_"&amp;$F12,'Character Sets'!$B$3:$J$39,6,FALSE)</f>
        <v>B</v>
      </c>
      <c r="J12" s="95" t="s">
        <v>697</v>
      </c>
      <c r="K12" s="155" t="str">
        <f>VLOOKUP($A12&amp;"_"&amp;$J12, 'Character Sets'!$B$3:$J$39,5,FALSE)</f>
        <v>ST1</v>
      </c>
      <c r="L12" s="155" t="str">
        <f>VLOOKUP($A12&amp;"_"&amp;$J12,'Character Sets'!$B$3:$J$39,7,FALSE)</f>
        <v>Jordan</v>
      </c>
      <c r="M12" s="5" t="str">
        <f>VLOOKUP($A12&amp;"_"&amp;$J12,'Character Sets'!$B$3:$J$39,6,FALSE)</f>
        <v>C</v>
      </c>
      <c r="N12" s="187" t="s">
        <v>2394</v>
      </c>
      <c r="O12" s="5" t="s">
        <v>2398</v>
      </c>
      <c r="P12" s="37" t="s">
        <v>700</v>
      </c>
      <c r="Q12" t="str">
        <f>VLOOKUP($A12&amp;"_"&amp;$P12,'Character Sets'!$B$3:$J$39,5,FALSE)</f>
        <v>HT3</v>
      </c>
      <c r="R12" s="37" t="s">
        <v>701</v>
      </c>
      <c r="S12" t="str">
        <f>VLOOKUP($A12&amp;"_"&amp;$R12,'Character Sets'!$B$3:$J$39,5,FALSE)</f>
        <v>ST3</v>
      </c>
      <c r="T12" s="37" t="s">
        <v>699</v>
      </c>
      <c r="U12" t="str">
        <f>VLOOKUP($A12&amp;"_"&amp;$T12,'Character Sets'!$B$3:$J$39,5,FALSE)</f>
        <v>ST2</v>
      </c>
      <c r="V12" s="37" t="s">
        <v>696</v>
      </c>
      <c r="W12" t="str">
        <f>VLOOKUP($A12&amp;"_"&amp;$V12,'Character Sets'!$B$3:$J$39,5,FALSE)</f>
        <v>HT1</v>
      </c>
      <c r="X12" t="s">
        <v>207</v>
      </c>
      <c r="Y12" t="str">
        <f t="shared" si="1"/>
        <v>BC</v>
      </c>
      <c r="Z12" t="str" cm="1">
        <f t="array" ref="Z12">_xlfn.IFS($Y12="AB","AB",$Y12="BA","AB",$Y12="AC","AC",$Y12="CA","AC",$Y12="AD","AD",$Y12="DA","AD",$Y12="BC","BC",$Y12="CB","BC",$Y12="BD","BD",$Y12="DB","BD",$Y12="CD","CD",$Y12="DC", "CD",$Y12="AE","AE",$Y12="EA","AE",$Y12="AF","AF",$Y12="FA","AF",$Y12="BE","BE",$Y12="EB","BE",$Y12="BF","BF",$Y12="FB","BF",$Y12="CE","CE",$Y12="EC","CE",$Y12="CF","CF",$Y12="FC","CF",$Y12="DE","DE",$Y12="ED","DE",$Y12="EF","EF",$Y12="FE","EF",$Y12="DF","DF",$Y12="FD","DF")</f>
        <v>BC</v>
      </c>
      <c r="AA12" s="6" t="s">
        <v>30</v>
      </c>
      <c r="AB12" t="str">
        <f>VLOOKUP($X12&amp;$Z12&amp;$AA12,Stories!$A$1:$I$151,7,FALSE)</f>
        <v>Jordan is painting a portrait of Sam</v>
      </c>
      <c r="AC12" t="str">
        <f>VLOOKUP($X12&amp;$Z12&amp;$AA12,Stories!$A$1:$I$151,8,FALSE)</f>
        <v>and some paint is spilling on the floor</v>
      </c>
      <c r="AD12" s="37" t="s">
        <v>22</v>
      </c>
      <c r="AE12" s="13" t="s">
        <v>27</v>
      </c>
      <c r="AF12" s="13" t="s">
        <v>26</v>
      </c>
      <c r="AG12" s="13" t="str">
        <f t="shared" si="2"/>
        <v>he's standing in a yellow triangle</v>
      </c>
      <c r="AH12" t="str">
        <f>VLOOKUP($X12&amp;$Z12&amp;$AA12,Stories!$A$1:$I$151,9,FALSE)</f>
        <v>and the painting looks amazing</v>
      </c>
      <c r="AI12" t="str" cm="1">
        <f t="array" ref="AI12">_xlfn.IFS($AA12="first",_xlfn.CONCAT($X12, "_", $H12, "_", $L12),$AA12="second",_xlfn.CONCAT($X12, "_", $L12, "_", $H12))</f>
        <v>S01_Jordan_Sam</v>
      </c>
      <c r="AJ12" t="str">
        <f t="shared" si="3"/>
        <v>he_yellow_triangle</v>
      </c>
      <c r="AK12" t="str">
        <f t="shared" si="4"/>
        <v>S01_end</v>
      </c>
      <c r="AL12" s="13" t="s">
        <v>27</v>
      </c>
      <c r="AM12" s="13" t="s">
        <v>26</v>
      </c>
      <c r="AN12" s="13" t="s">
        <v>27</v>
      </c>
      <c r="AO12" s="13" t="s">
        <v>25</v>
      </c>
      <c r="AP12" s="13" t="s">
        <v>24</v>
      </c>
      <c r="AQ12" s="13" t="s">
        <v>25</v>
      </c>
      <c r="AR12" s="13" t="s">
        <v>24</v>
      </c>
      <c r="AS12" s="13" t="s">
        <v>26</v>
      </c>
      <c r="AT12" s="13" t="s">
        <v>29</v>
      </c>
      <c r="AU12" s="13" t="s">
        <v>25</v>
      </c>
      <c r="AV12" s="13" t="s">
        <v>29</v>
      </c>
      <c r="AW12" s="13" t="s">
        <v>26</v>
      </c>
      <c r="AX12" t="str">
        <f t="shared" si="5"/>
        <v>HT2_yellow-triangle.png</v>
      </c>
      <c r="AY12" t="str">
        <f t="shared" si="6"/>
        <v>ST1_yellow-square.png</v>
      </c>
      <c r="AZ12" t="str">
        <f t="shared" si="7"/>
        <v>HT3_red-square.png</v>
      </c>
      <c r="BA12" t="str">
        <f t="shared" si="8"/>
        <v>ST3_red-triangle.png</v>
      </c>
      <c r="BB12" t="str">
        <f t="shared" si="9"/>
        <v>ST2_blue-square.png</v>
      </c>
      <c r="BC12" t="str">
        <f t="shared" si="10"/>
        <v>HT1_blue-triangle.png</v>
      </c>
    </row>
    <row r="13" spans="1:57" x14ac:dyDescent="0.2">
      <c r="A13" s="30" t="s">
        <v>80</v>
      </c>
      <c r="B13" s="5" t="s">
        <v>108</v>
      </c>
      <c r="C13" s="5" t="s">
        <v>119</v>
      </c>
      <c r="D13" t="str">
        <f t="shared" si="0"/>
        <v>L01_CR11_S05</v>
      </c>
      <c r="E13">
        <v>11</v>
      </c>
      <c r="F13" s="94" t="s">
        <v>698</v>
      </c>
      <c r="G13" s="155" t="str">
        <f>VLOOKUP($A13&amp;"_"&amp;$F13,'Character Sets'!$B$3:$J$39,5,FALSE)</f>
        <v>HT2</v>
      </c>
      <c r="H13" s="155" t="str">
        <f>VLOOKUP($A13&amp;"_"&amp;$F13,'Character Sets'!$B$3:$J$39,7,FALSE)</f>
        <v>Sam</v>
      </c>
      <c r="I13" s="5" t="str">
        <f>VLOOKUP($A13&amp;"_"&amp;$F13,'Character Sets'!$B$3:$J$39,6,FALSE)</f>
        <v>B</v>
      </c>
      <c r="J13" s="95" t="s">
        <v>697</v>
      </c>
      <c r="K13" s="155" t="str">
        <f>VLOOKUP($A13&amp;"_"&amp;$J13, 'Character Sets'!$B$3:$J$39,5,FALSE)</f>
        <v>ST1</v>
      </c>
      <c r="L13" s="155" t="str">
        <f>VLOOKUP($A13&amp;"_"&amp;$J13,'Character Sets'!$B$3:$J$39,7,FALSE)</f>
        <v>Jordan</v>
      </c>
      <c r="M13" s="5" t="str">
        <f>VLOOKUP($A13&amp;"_"&amp;$J13,'Character Sets'!$B$3:$J$39,6,FALSE)</f>
        <v>C</v>
      </c>
      <c r="N13" s="187" t="s">
        <v>2394</v>
      </c>
      <c r="O13" s="5" t="s">
        <v>2398</v>
      </c>
      <c r="P13" s="37" t="s">
        <v>700</v>
      </c>
      <c r="Q13" t="str">
        <f>VLOOKUP($A13&amp;"_"&amp;$P13,'Character Sets'!$B$3:$J$39,5,FALSE)</f>
        <v>HT3</v>
      </c>
      <c r="R13" s="37" t="s">
        <v>701</v>
      </c>
      <c r="S13" t="str">
        <f>VLOOKUP($A13&amp;"_"&amp;$R13,'Character Sets'!$B$3:$J$39,5,FALSE)</f>
        <v>ST3</v>
      </c>
      <c r="T13" s="37" t="s">
        <v>699</v>
      </c>
      <c r="U13" t="str">
        <f>VLOOKUP($A13&amp;"_"&amp;$T13,'Character Sets'!$B$3:$J$39,5,FALSE)</f>
        <v>ST2</v>
      </c>
      <c r="V13" s="37" t="s">
        <v>696</v>
      </c>
      <c r="W13" t="str">
        <f>VLOOKUP($A13&amp;"_"&amp;$V13,'Character Sets'!$B$3:$J$39,5,FALSE)</f>
        <v>HT1</v>
      </c>
      <c r="X13" t="s">
        <v>211</v>
      </c>
      <c r="Y13" t="str">
        <f t="shared" si="1"/>
        <v>BC</v>
      </c>
      <c r="Z13" t="str" cm="1">
        <f t="array" ref="Z13">_xlfn.IFS($Y13="AB","AB",$Y13="BA","AB",$Y13="AC","AC",$Y13="CA","AC",$Y13="AD","AD",$Y13="DA","AD",$Y13="BC","BC",$Y13="CB","BC",$Y13="BD","BD",$Y13="DB","BD",$Y13="CD","CD",$Y13="DC", "CD",$Y13="AE","AE",$Y13="EA","AE",$Y13="AF","AF",$Y13="FA","AF",$Y13="BE","BE",$Y13="EB","BE",$Y13="BF","BF",$Y13="FB","BF",$Y13="CE","CE",$Y13="EC","CE",$Y13="CF","CF",$Y13="FC","CF",$Y13="DE","DE",$Y13="ED","DE",$Y13="EF","EF",$Y13="FE","EF",$Y13="DF","DF",$Y13="FD","DF")</f>
        <v>BC</v>
      </c>
      <c r="AA13" s="6" t="s">
        <v>28</v>
      </c>
      <c r="AB13" t="str">
        <f>VLOOKUP($X13&amp;$Z13&amp;$AA13,Stories!$A$1:$I$151,7,FALSE)</f>
        <v>Sam is picking up Jordan from school</v>
      </c>
      <c r="AC13" t="str">
        <f>VLOOKUP($X13&amp;$Z13&amp;$AA13,Stories!$A$1:$I$151,8,FALSE)</f>
        <v>as the bell is ringing</v>
      </c>
      <c r="AD13" s="37" t="s">
        <v>22</v>
      </c>
      <c r="AE13" s="13" t="s">
        <v>31</v>
      </c>
      <c r="AF13" s="13" t="s">
        <v>25</v>
      </c>
      <c r="AG13" s="13" t="str">
        <f t="shared" si="2"/>
        <v>he's standing in a green square</v>
      </c>
      <c r="AH13" t="str">
        <f>VLOOKUP($X13&amp;$Z13&amp;$AA13,Stories!$A$1:$I$151,9,FALSE)</f>
        <v>and the bell is very loud</v>
      </c>
      <c r="AI13" t="str" cm="1">
        <f t="array" ref="AI13">_xlfn.IFS($AA13="first",_xlfn.CONCAT($X13, "_", $H13, "_", $L13),$AA13="second",_xlfn.CONCAT($X13, "_", $L13, "_", $H13))</f>
        <v>S05_Sam_Jordan</v>
      </c>
      <c r="AJ13" t="str">
        <f t="shared" si="3"/>
        <v>he_green_square</v>
      </c>
      <c r="AK13" t="str">
        <f t="shared" si="4"/>
        <v>S05_end</v>
      </c>
      <c r="AL13" s="13" t="s">
        <v>31</v>
      </c>
      <c r="AM13" s="13" t="s">
        <v>25</v>
      </c>
      <c r="AN13" s="13" t="s">
        <v>31</v>
      </c>
      <c r="AO13" s="13" t="s">
        <v>26</v>
      </c>
      <c r="AP13" s="13" t="s">
        <v>29</v>
      </c>
      <c r="AQ13" s="13" t="s">
        <v>26</v>
      </c>
      <c r="AR13" s="13" t="s">
        <v>29</v>
      </c>
      <c r="AS13" s="13" t="s">
        <v>25</v>
      </c>
      <c r="AT13" s="13" t="s">
        <v>24</v>
      </c>
      <c r="AU13" s="13" t="s">
        <v>26</v>
      </c>
      <c r="AV13" s="13" t="s">
        <v>24</v>
      </c>
      <c r="AW13" s="13" t="s">
        <v>25</v>
      </c>
      <c r="AX13" t="str">
        <f t="shared" si="5"/>
        <v>HT2_green-square.png</v>
      </c>
      <c r="AY13" t="str">
        <f t="shared" si="6"/>
        <v>ST1_green-triangle.png</v>
      </c>
      <c r="AZ13" t="str">
        <f t="shared" si="7"/>
        <v>HT3_blue-triangle.png</v>
      </c>
      <c r="BA13" t="str">
        <f t="shared" si="8"/>
        <v>ST3_blue-square.png</v>
      </c>
      <c r="BB13" t="str">
        <f t="shared" si="9"/>
        <v>ST2_red-triangle.png</v>
      </c>
      <c r="BC13" t="str">
        <f t="shared" si="10"/>
        <v>HT1_red-square.png</v>
      </c>
    </row>
    <row r="14" spans="1:57" x14ac:dyDescent="0.2">
      <c r="A14" s="30" t="s">
        <v>80</v>
      </c>
      <c r="B14" s="5" t="s">
        <v>108</v>
      </c>
      <c r="C14" s="5" t="s">
        <v>120</v>
      </c>
      <c r="D14" t="str">
        <f t="shared" si="0"/>
        <v>L01_CR12_S02</v>
      </c>
      <c r="E14">
        <v>12</v>
      </c>
      <c r="F14" s="94" t="s">
        <v>698</v>
      </c>
      <c r="G14" s="155" t="str">
        <f>VLOOKUP($A14&amp;"_"&amp;$F14,'Character Sets'!$B$3:$J$39,5,FALSE)</f>
        <v>HT2</v>
      </c>
      <c r="H14" s="155" t="str">
        <f>VLOOKUP($A14&amp;"_"&amp;$F14,'Character Sets'!$B$3:$J$39,7,FALSE)</f>
        <v>Sam</v>
      </c>
      <c r="I14" s="5" t="str">
        <f>VLOOKUP($A14&amp;"_"&amp;$F14,'Character Sets'!$B$3:$J$39,6,FALSE)</f>
        <v>B</v>
      </c>
      <c r="J14" s="95" t="s">
        <v>697</v>
      </c>
      <c r="K14" s="155" t="str">
        <f>VLOOKUP($A14&amp;"_"&amp;$J14, 'Character Sets'!$B$3:$J$39,5,FALSE)</f>
        <v>ST1</v>
      </c>
      <c r="L14" s="155" t="str">
        <f>VLOOKUP($A14&amp;"_"&amp;$J14,'Character Sets'!$B$3:$J$39,7,FALSE)</f>
        <v>Jordan</v>
      </c>
      <c r="M14" s="5" t="str">
        <f>VLOOKUP($A14&amp;"_"&amp;$J14,'Character Sets'!$B$3:$J$39,6,FALSE)</f>
        <v>C</v>
      </c>
      <c r="N14" s="187" t="s">
        <v>2394</v>
      </c>
      <c r="O14" s="5" t="s">
        <v>2398</v>
      </c>
      <c r="P14" s="37" t="s">
        <v>700</v>
      </c>
      <c r="Q14" t="str">
        <f>VLOOKUP($A14&amp;"_"&amp;$P14,'Character Sets'!$B$3:$J$39,5,FALSE)</f>
        <v>HT3</v>
      </c>
      <c r="R14" s="37" t="s">
        <v>701</v>
      </c>
      <c r="S14" t="str">
        <f>VLOOKUP($A14&amp;"_"&amp;$R14,'Character Sets'!$B$3:$J$39,5,FALSE)</f>
        <v>ST3</v>
      </c>
      <c r="T14" s="37" t="s">
        <v>699</v>
      </c>
      <c r="U14" t="str">
        <f>VLOOKUP($A14&amp;"_"&amp;$T14,'Character Sets'!$B$3:$J$39,5,FALSE)</f>
        <v>ST2</v>
      </c>
      <c r="V14" s="37" t="s">
        <v>696</v>
      </c>
      <c r="W14" t="str">
        <f>VLOOKUP($A14&amp;"_"&amp;$V14,'Character Sets'!$B$3:$J$39,5,FALSE)</f>
        <v>HT1</v>
      </c>
      <c r="X14" t="s">
        <v>208</v>
      </c>
      <c r="Y14" t="str">
        <f t="shared" si="1"/>
        <v>BC</v>
      </c>
      <c r="Z14" t="str" cm="1">
        <f t="array" ref="Z14">_xlfn.IFS($Y14="AB","AB",$Y14="BA","AB",$Y14="AC","AC",$Y14="CA","AC",$Y14="AD","AD",$Y14="DA","AD",$Y14="BC","BC",$Y14="CB","BC",$Y14="BD","BD",$Y14="DB","BD",$Y14="CD","CD",$Y14="DC", "CD",$Y14="AE","AE",$Y14="EA","AE",$Y14="AF","AF",$Y14="FA","AF",$Y14="BE","BE",$Y14="EB","BE",$Y14="BF","BF",$Y14="FB","BF",$Y14="CE","CE",$Y14="EC","CE",$Y14="CF","CF",$Y14="FC","CF",$Y14="DE","DE",$Y14="ED","DE",$Y14="EF","EF",$Y14="FE","EF",$Y14="DF","DF",$Y14="FD","DF")</f>
        <v>BC</v>
      </c>
      <c r="AA14" s="6" t="s">
        <v>30</v>
      </c>
      <c r="AB14" t="str">
        <f>VLOOKUP($X14&amp;$Z14&amp;$AA14,Stories!$A$1:$I$151,7,FALSE)</f>
        <v>Jordan is playing the cello for Sam</v>
      </c>
      <c r="AC14" t="str">
        <f>VLOOKUP($X14&amp;$Z14&amp;$AA14,Stories!$A$1:$I$151,8,FALSE)</f>
        <v>as the telephone is ringing</v>
      </c>
      <c r="AD14" s="37" t="s">
        <v>22</v>
      </c>
      <c r="AE14" s="13" t="s">
        <v>29</v>
      </c>
      <c r="AF14" s="13" t="s">
        <v>26</v>
      </c>
      <c r="AG14" s="13" t="str">
        <f t="shared" si="2"/>
        <v>he's standing in a blue triangle</v>
      </c>
      <c r="AH14" t="str">
        <f>VLOOKUP($X14&amp;$Z14&amp;$AA14,Stories!$A$1:$I$151,9,FALSE)</f>
        <v>but it doesn't look like anyone is going to answer the phone</v>
      </c>
      <c r="AI14" t="str" cm="1">
        <f t="array" ref="AI14">_xlfn.IFS($AA14="first",_xlfn.CONCAT($X14, "_", $H14, "_", $L14),$AA14="second",_xlfn.CONCAT($X14, "_", $L14, "_", $H14))</f>
        <v>S02_Jordan_Sam</v>
      </c>
      <c r="AJ14" t="str">
        <f t="shared" si="3"/>
        <v>he_blue_triangle</v>
      </c>
      <c r="AK14" t="str">
        <f t="shared" si="4"/>
        <v>S02_end</v>
      </c>
      <c r="AL14" s="13" t="s">
        <v>29</v>
      </c>
      <c r="AM14" s="13" t="s">
        <v>26</v>
      </c>
      <c r="AN14" s="13" t="s">
        <v>29</v>
      </c>
      <c r="AO14" s="13" t="s">
        <v>25</v>
      </c>
      <c r="AP14" s="13" t="s">
        <v>31</v>
      </c>
      <c r="AQ14" s="13" t="s">
        <v>25</v>
      </c>
      <c r="AR14" s="13" t="s">
        <v>31</v>
      </c>
      <c r="AS14" s="13" t="s">
        <v>26</v>
      </c>
      <c r="AT14" s="13" t="s">
        <v>27</v>
      </c>
      <c r="AU14" s="13" t="s">
        <v>25</v>
      </c>
      <c r="AV14" s="13" t="s">
        <v>27</v>
      </c>
      <c r="AW14" s="13" t="s">
        <v>26</v>
      </c>
      <c r="AX14" t="str">
        <f t="shared" si="5"/>
        <v>HT2_blue-triangle.png</v>
      </c>
      <c r="AY14" t="str">
        <f t="shared" si="6"/>
        <v>ST1_blue-square.png</v>
      </c>
      <c r="AZ14" t="str">
        <f t="shared" si="7"/>
        <v>HT3_green-square.png</v>
      </c>
      <c r="BA14" t="str">
        <f t="shared" si="8"/>
        <v>ST3_green-triangle.png</v>
      </c>
      <c r="BB14" t="str">
        <f t="shared" si="9"/>
        <v>ST2_yellow-square.png</v>
      </c>
      <c r="BC14" t="str">
        <f t="shared" si="10"/>
        <v>HT1_yellow-triangle.png</v>
      </c>
    </row>
    <row r="15" spans="1:57" x14ac:dyDescent="0.2">
      <c r="A15" s="30" t="s">
        <v>80</v>
      </c>
      <c r="B15" s="5" t="s">
        <v>108</v>
      </c>
      <c r="C15" s="5" t="s">
        <v>121</v>
      </c>
      <c r="D15" t="str">
        <f t="shared" si="0"/>
        <v>L01_CR13_S26</v>
      </c>
      <c r="E15">
        <v>13</v>
      </c>
      <c r="F15" s="94" t="s">
        <v>698</v>
      </c>
      <c r="G15" s="155" t="str">
        <f>VLOOKUP($A15&amp;"_"&amp;$F15,'Character Sets'!$B$3:$J$39,5,FALSE)</f>
        <v>HT2</v>
      </c>
      <c r="H15" s="155" t="str">
        <f>VLOOKUP($A15&amp;"_"&amp;$F15,'Character Sets'!$B$3:$J$39,7,FALSE)</f>
        <v>Sam</v>
      </c>
      <c r="I15" s="5" t="str">
        <f>VLOOKUP($A15&amp;"_"&amp;$F15,'Character Sets'!$B$3:$J$39,6,FALSE)</f>
        <v>B</v>
      </c>
      <c r="J15" s="95" t="s">
        <v>699</v>
      </c>
      <c r="K15" s="155" t="str">
        <f>VLOOKUP($A15&amp;"_"&amp;$J15, 'Character Sets'!$B$3:$J$39,5,FALSE)</f>
        <v>ST2</v>
      </c>
      <c r="L15" s="155" t="str">
        <f>VLOOKUP($A15&amp;"_"&amp;$J15,'Character Sets'!$B$3:$J$39,7,FALSE)</f>
        <v>Taylor</v>
      </c>
      <c r="M15" s="5" t="str">
        <f>VLOOKUP($A15&amp;"_"&amp;$J15,'Character Sets'!$B$3:$J$39,6,FALSE)</f>
        <v>D</v>
      </c>
      <c r="N15" s="187" t="s">
        <v>2394</v>
      </c>
      <c r="O15" s="5" t="s">
        <v>2398</v>
      </c>
      <c r="P15" s="37" t="s">
        <v>700</v>
      </c>
      <c r="Q15" t="str">
        <f>VLOOKUP($A15&amp;"_"&amp;$P15,'Character Sets'!$B$3:$J$39,5,FALSE)</f>
        <v>HT3</v>
      </c>
      <c r="R15" s="37" t="s">
        <v>701</v>
      </c>
      <c r="S15" t="str">
        <f>VLOOKUP($A15&amp;"_"&amp;$R15,'Character Sets'!$B$3:$J$39,5,FALSE)</f>
        <v>ST3</v>
      </c>
      <c r="T15" s="37" t="s">
        <v>697</v>
      </c>
      <c r="U15" t="str">
        <f>VLOOKUP($A15&amp;"_"&amp;$T15,'Character Sets'!$B$3:$J$39,5,FALSE)</f>
        <v>ST1</v>
      </c>
      <c r="V15" s="37" t="s">
        <v>696</v>
      </c>
      <c r="W15" t="str">
        <f>VLOOKUP($A15&amp;"_"&amp;$V15,'Character Sets'!$B$3:$J$39,5,FALSE)</f>
        <v>HT1</v>
      </c>
      <c r="X15" t="s">
        <v>232</v>
      </c>
      <c r="Y15" t="str">
        <f t="shared" si="1"/>
        <v>BD</v>
      </c>
      <c r="Z15" t="str" cm="1">
        <f t="array" ref="Z15">_xlfn.IFS($Y15="AB","AB",$Y15="BA","AB",$Y15="AC","AC",$Y15="CA","AC",$Y15="AD","AD",$Y15="DA","AD",$Y15="BC","BC",$Y15="CB","BC",$Y15="BD","BD",$Y15="DB","BD",$Y15="CD","CD",$Y15="DC", "CD",$Y15="AE","AE",$Y15="EA","AE",$Y15="AF","AF",$Y15="FA","AF",$Y15="BE","BE",$Y15="EB","BE",$Y15="BF","BF",$Y15="FB","BF",$Y15="CE","CE",$Y15="EC","CE",$Y15="CF","CF",$Y15="FC","CF",$Y15="DE","DE",$Y15="ED","DE",$Y15="EF","EF",$Y15="FE","EF",$Y15="DF","DF",$Y15="FD","DF")</f>
        <v>BD</v>
      </c>
      <c r="AA15" s="6" t="s">
        <v>28</v>
      </c>
      <c r="AB15" t="str">
        <f>VLOOKUP($X15&amp;$Z15&amp;$AA15,Stories!$A$1:$I$151,7,FALSE)</f>
        <v>Sam is bringing some balloons to Taylor</v>
      </c>
      <c r="AC15" t="str">
        <f>VLOOKUP($X15&amp;$Z15&amp;$AA15,Stories!$A$1:$I$151,8,FALSE)</f>
        <v>while bright flowers are sitting in the window</v>
      </c>
      <c r="AD15" s="37" t="s">
        <v>22</v>
      </c>
      <c r="AE15" s="13" t="s">
        <v>27</v>
      </c>
      <c r="AF15" s="13" t="s">
        <v>25</v>
      </c>
      <c r="AG15" s="13" t="str">
        <f t="shared" si="2"/>
        <v>he's standing in a yellow square</v>
      </c>
      <c r="AH15" t="str">
        <f>VLOOKUP($X15&amp;$Z15&amp;$AA15,Stories!$A$1:$I$151,9,FALSE)</f>
        <v>and it must be someone's birthday</v>
      </c>
      <c r="AI15" t="str" cm="1">
        <f t="array" ref="AI15">_xlfn.IFS($AA15="first",_xlfn.CONCAT($X15, "_", $H15, "_", $L15),$AA15="second",_xlfn.CONCAT($X15, "_", $L15, "_", $H15))</f>
        <v>S26_Sam_Taylor</v>
      </c>
      <c r="AJ15" t="str">
        <f t="shared" si="3"/>
        <v>he_yellow_square</v>
      </c>
      <c r="AK15" t="str">
        <f t="shared" si="4"/>
        <v>S26_end</v>
      </c>
      <c r="AL15" s="13" t="s">
        <v>27</v>
      </c>
      <c r="AM15" s="13" t="s">
        <v>25</v>
      </c>
      <c r="AN15" s="13" t="s">
        <v>27</v>
      </c>
      <c r="AO15" s="13" t="s">
        <v>26</v>
      </c>
      <c r="AP15" s="13" t="s">
        <v>24</v>
      </c>
      <c r="AQ15" s="13" t="s">
        <v>26</v>
      </c>
      <c r="AR15" s="13" t="s">
        <v>24</v>
      </c>
      <c r="AS15" s="13" t="s">
        <v>25</v>
      </c>
      <c r="AT15" s="13" t="s">
        <v>29</v>
      </c>
      <c r="AU15" s="13" t="s">
        <v>26</v>
      </c>
      <c r="AV15" s="13" t="s">
        <v>29</v>
      </c>
      <c r="AW15" s="13" t="s">
        <v>25</v>
      </c>
      <c r="AX15" t="str">
        <f t="shared" si="5"/>
        <v>HT2_yellow-square.png</v>
      </c>
      <c r="AY15" t="str">
        <f t="shared" si="6"/>
        <v>ST2_yellow-triangle.png</v>
      </c>
      <c r="AZ15" t="str">
        <f t="shared" si="7"/>
        <v>HT3_red-triangle.png</v>
      </c>
      <c r="BA15" t="str">
        <f t="shared" si="8"/>
        <v>ST3_red-square.png</v>
      </c>
      <c r="BB15" t="str">
        <f t="shared" si="9"/>
        <v>ST1_blue-triangle.png</v>
      </c>
      <c r="BC15" t="str">
        <f t="shared" si="10"/>
        <v>HT1_blue-square.png</v>
      </c>
    </row>
    <row r="16" spans="1:57" x14ac:dyDescent="0.2">
      <c r="A16" s="30" t="s">
        <v>80</v>
      </c>
      <c r="B16" s="5" t="s">
        <v>108</v>
      </c>
      <c r="C16" s="5" t="s">
        <v>122</v>
      </c>
      <c r="D16" t="str">
        <f t="shared" si="0"/>
        <v>L01_CR14_S30</v>
      </c>
      <c r="E16">
        <v>14</v>
      </c>
      <c r="F16" s="94" t="s">
        <v>698</v>
      </c>
      <c r="G16" s="155" t="str">
        <f>VLOOKUP($A16&amp;"_"&amp;$F16,'Character Sets'!$B$3:$J$39,5,FALSE)</f>
        <v>HT2</v>
      </c>
      <c r="H16" s="155" t="str">
        <f>VLOOKUP($A16&amp;"_"&amp;$F16,'Character Sets'!$B$3:$J$39,7,FALSE)</f>
        <v>Sam</v>
      </c>
      <c r="I16" s="5" t="str">
        <f>VLOOKUP($A16&amp;"_"&amp;$F16,'Character Sets'!$B$3:$J$39,6,FALSE)</f>
        <v>B</v>
      </c>
      <c r="J16" s="95" t="s">
        <v>699</v>
      </c>
      <c r="K16" s="155" t="str">
        <f>VLOOKUP($A16&amp;"_"&amp;$J16, 'Character Sets'!$B$3:$J$39,5,FALSE)</f>
        <v>ST2</v>
      </c>
      <c r="L16" s="155" t="str">
        <f>VLOOKUP($A16&amp;"_"&amp;$J16,'Character Sets'!$B$3:$J$39,7,FALSE)</f>
        <v>Taylor</v>
      </c>
      <c r="M16" s="5" t="str">
        <f>VLOOKUP($A16&amp;"_"&amp;$J16,'Character Sets'!$B$3:$J$39,6,FALSE)</f>
        <v>D</v>
      </c>
      <c r="N16" s="187" t="s">
        <v>2394</v>
      </c>
      <c r="O16" s="5" t="s">
        <v>2398</v>
      </c>
      <c r="P16" s="37" t="s">
        <v>700</v>
      </c>
      <c r="Q16" t="str">
        <f>VLOOKUP($A16&amp;"_"&amp;$P16,'Character Sets'!$B$3:$J$39,5,FALSE)</f>
        <v>HT3</v>
      </c>
      <c r="R16" s="37" t="s">
        <v>701</v>
      </c>
      <c r="S16" t="str">
        <f>VLOOKUP($A16&amp;"_"&amp;$R16,'Character Sets'!$B$3:$J$39,5,FALSE)</f>
        <v>ST3</v>
      </c>
      <c r="T16" s="37" t="s">
        <v>697</v>
      </c>
      <c r="U16" t="str">
        <f>VLOOKUP($A16&amp;"_"&amp;$T16,'Character Sets'!$B$3:$J$39,5,FALSE)</f>
        <v>ST1</v>
      </c>
      <c r="V16" s="37" t="s">
        <v>696</v>
      </c>
      <c r="W16" t="str">
        <f>VLOOKUP($A16&amp;"_"&amp;$V16,'Character Sets'!$B$3:$J$39,5,FALSE)</f>
        <v>HT1</v>
      </c>
      <c r="X16" t="s">
        <v>236</v>
      </c>
      <c r="Y16" t="str">
        <f t="shared" si="1"/>
        <v>BD</v>
      </c>
      <c r="Z16" t="str" cm="1">
        <f t="array" ref="Z16">_xlfn.IFS($Y16="AB","AB",$Y16="BA","AB",$Y16="AC","AC",$Y16="CA","AC",$Y16="AD","AD",$Y16="DA","AD",$Y16="BC","BC",$Y16="CB","BC",$Y16="BD","BD",$Y16="DB","BD",$Y16="CD","CD",$Y16="DC", "CD",$Y16="AE","AE",$Y16="EA","AE",$Y16="AF","AF",$Y16="FA","AF",$Y16="BE","BE",$Y16="EB","BE",$Y16="BF","BF",$Y16="FB","BF",$Y16="CE","CE",$Y16="EC","CE",$Y16="CF","CF",$Y16="FC","CF",$Y16="DE","DE",$Y16="ED","DE",$Y16="EF","EF",$Y16="FE","EF",$Y16="DF","DF",$Y16="FD","DF")</f>
        <v>BD</v>
      </c>
      <c r="AA16" s="6" t="s">
        <v>30</v>
      </c>
      <c r="AB16" t="str">
        <f>VLOOKUP($X16&amp;$Z16&amp;$AA16,Stories!$A$1:$I$151,7,FALSE)</f>
        <v>Taylor is playing the violin for Sam</v>
      </c>
      <c r="AC16" t="str">
        <f>VLOOKUP($X16&amp;$Z16&amp;$AA16,Stories!$A$1:$I$151,8,FALSE)</f>
        <v>while the sun is shining brightly</v>
      </c>
      <c r="AD16" s="37" t="s">
        <v>22</v>
      </c>
      <c r="AE16" s="13" t="s">
        <v>24</v>
      </c>
      <c r="AF16" s="13" t="s">
        <v>26</v>
      </c>
      <c r="AG16" s="13" t="str">
        <f t="shared" si="2"/>
        <v>he's standing in a red triangle</v>
      </c>
      <c r="AH16" t="str">
        <f>VLOOKUP($X16&amp;$Z16&amp;$AA16,Stories!$A$1:$I$151,9,FALSE)</f>
        <v>and it looks like the song is being played well</v>
      </c>
      <c r="AI16" t="str" cm="1">
        <f t="array" ref="AI16">_xlfn.IFS($AA16="first",_xlfn.CONCAT($X16, "_", $H16, "_", $L16),$AA16="second",_xlfn.CONCAT($X16, "_", $L16, "_", $H16))</f>
        <v>S30_Taylor_Sam</v>
      </c>
      <c r="AJ16" t="str">
        <f t="shared" si="3"/>
        <v>he_red_triangle</v>
      </c>
      <c r="AK16" t="str">
        <f t="shared" si="4"/>
        <v>S30_end</v>
      </c>
      <c r="AL16" s="13" t="s">
        <v>24</v>
      </c>
      <c r="AM16" s="13" t="s">
        <v>26</v>
      </c>
      <c r="AN16" s="13" t="s">
        <v>24</v>
      </c>
      <c r="AO16" s="13" t="s">
        <v>25</v>
      </c>
      <c r="AP16" s="13" t="s">
        <v>27</v>
      </c>
      <c r="AQ16" s="13" t="s">
        <v>25</v>
      </c>
      <c r="AR16" s="13" t="s">
        <v>27</v>
      </c>
      <c r="AS16" s="13" t="s">
        <v>26</v>
      </c>
      <c r="AT16" s="13" t="s">
        <v>31</v>
      </c>
      <c r="AU16" s="13" t="s">
        <v>25</v>
      </c>
      <c r="AV16" s="13" t="s">
        <v>31</v>
      </c>
      <c r="AW16" s="13" t="s">
        <v>26</v>
      </c>
      <c r="AX16" t="str">
        <f t="shared" si="5"/>
        <v>HT2_red-triangle.png</v>
      </c>
      <c r="AY16" t="str">
        <f t="shared" si="6"/>
        <v>ST2_red-square.png</v>
      </c>
      <c r="AZ16" t="str">
        <f t="shared" si="7"/>
        <v>HT3_yellow-square.png</v>
      </c>
      <c r="BA16" t="str">
        <f t="shared" si="8"/>
        <v>ST3_yellow-triangle.png</v>
      </c>
      <c r="BB16" t="str">
        <f t="shared" si="9"/>
        <v>ST1_green-square.png</v>
      </c>
      <c r="BC16" t="str">
        <f t="shared" si="10"/>
        <v>HT1_green-triangle.png</v>
      </c>
    </row>
    <row r="17" spans="1:55" x14ac:dyDescent="0.2">
      <c r="A17" s="30" t="s">
        <v>80</v>
      </c>
      <c r="B17" s="5" t="s">
        <v>108</v>
      </c>
      <c r="C17" s="5" t="s">
        <v>123</v>
      </c>
      <c r="D17" t="str">
        <f t="shared" si="0"/>
        <v>L01_CR15_S27</v>
      </c>
      <c r="E17">
        <v>15</v>
      </c>
      <c r="F17" s="94" t="s">
        <v>698</v>
      </c>
      <c r="G17" s="155" t="str">
        <f>VLOOKUP($A17&amp;"_"&amp;$F17,'Character Sets'!$B$3:$J$39,5,FALSE)</f>
        <v>HT2</v>
      </c>
      <c r="H17" s="155" t="str">
        <f>VLOOKUP($A17&amp;"_"&amp;$F17,'Character Sets'!$B$3:$J$39,7,FALSE)</f>
        <v>Sam</v>
      </c>
      <c r="I17" s="5" t="str">
        <f>VLOOKUP($A17&amp;"_"&amp;$F17,'Character Sets'!$B$3:$J$39,6,FALSE)</f>
        <v>B</v>
      </c>
      <c r="J17" s="95" t="s">
        <v>699</v>
      </c>
      <c r="K17" s="155" t="str">
        <f>VLOOKUP($A17&amp;"_"&amp;$J17, 'Character Sets'!$B$3:$J$39,5,FALSE)</f>
        <v>ST2</v>
      </c>
      <c r="L17" s="155" t="str">
        <f>VLOOKUP($A17&amp;"_"&amp;$J17,'Character Sets'!$B$3:$J$39,7,FALSE)</f>
        <v>Taylor</v>
      </c>
      <c r="M17" s="5" t="str">
        <f>VLOOKUP($A17&amp;"_"&amp;$J17,'Character Sets'!$B$3:$J$39,6,FALSE)</f>
        <v>D</v>
      </c>
      <c r="N17" s="187" t="s">
        <v>2394</v>
      </c>
      <c r="O17" s="5" t="s">
        <v>2398</v>
      </c>
      <c r="P17" s="37" t="s">
        <v>700</v>
      </c>
      <c r="Q17" t="str">
        <f>VLOOKUP($A17&amp;"_"&amp;$P17,'Character Sets'!$B$3:$J$39,5,FALSE)</f>
        <v>HT3</v>
      </c>
      <c r="R17" s="37" t="s">
        <v>701</v>
      </c>
      <c r="S17" t="str">
        <f>VLOOKUP($A17&amp;"_"&amp;$R17,'Character Sets'!$B$3:$J$39,5,FALSE)</f>
        <v>ST3</v>
      </c>
      <c r="T17" s="37" t="s">
        <v>697</v>
      </c>
      <c r="U17" t="str">
        <f>VLOOKUP($A17&amp;"_"&amp;$T17,'Character Sets'!$B$3:$J$39,5,FALSE)</f>
        <v>ST1</v>
      </c>
      <c r="V17" s="37" t="s">
        <v>696</v>
      </c>
      <c r="W17" t="str">
        <f>VLOOKUP($A17&amp;"_"&amp;$V17,'Character Sets'!$B$3:$J$39,5,FALSE)</f>
        <v>HT1</v>
      </c>
      <c r="X17" t="s">
        <v>233</v>
      </c>
      <c r="Y17" t="str">
        <f t="shared" si="1"/>
        <v>BD</v>
      </c>
      <c r="Z17" t="str" cm="1">
        <f t="array" ref="Z17">_xlfn.IFS($Y17="AB","AB",$Y17="BA","AB",$Y17="AC","AC",$Y17="CA","AC",$Y17="AD","AD",$Y17="DA","AD",$Y17="BC","BC",$Y17="CB","BC",$Y17="BD","BD",$Y17="DB","BD",$Y17="CD","CD",$Y17="DC", "CD",$Y17="AE","AE",$Y17="EA","AE",$Y17="AF","AF",$Y17="FA","AF",$Y17="BE","BE",$Y17="EB","BE",$Y17="BF","BF",$Y17="FB","BF",$Y17="CE","CE",$Y17="EC","CE",$Y17="CF","CF",$Y17="FC","CF",$Y17="DE","DE",$Y17="ED","DE",$Y17="EF","EF",$Y17="FE","EF",$Y17="DF","DF",$Y17="FD","DF")</f>
        <v>BD</v>
      </c>
      <c r="AA17" s="6" t="s">
        <v>28</v>
      </c>
      <c r="AB17" t="str">
        <f>VLOOKUP($X17&amp;$Z17&amp;$AA17,Stories!$A$1:$I$151,7,FALSE)</f>
        <v>Sam is walking with Taylor</v>
      </c>
      <c r="AC17" t="str">
        <f>VLOOKUP($X17&amp;$Z17&amp;$AA17,Stories!$A$1:$I$151,8,FALSE)</f>
        <v>and the clock is about to ring 3 o'clock</v>
      </c>
      <c r="AD17" s="37" t="s">
        <v>22</v>
      </c>
      <c r="AE17" s="13" t="s">
        <v>29</v>
      </c>
      <c r="AF17" s="13" t="s">
        <v>25</v>
      </c>
      <c r="AG17" s="13" t="str">
        <f t="shared" si="2"/>
        <v>he's standing in a blue square</v>
      </c>
      <c r="AH17" t="str">
        <f>VLOOKUP($X17&amp;$Z17&amp;$AA17,Stories!$A$1:$I$151,9,FALSE)</f>
        <v>and it seems like class will be starting soon</v>
      </c>
      <c r="AI17" t="str" cm="1">
        <f t="array" ref="AI17">_xlfn.IFS($AA17="first",_xlfn.CONCAT($X17, "_", $H17, "_", $L17),$AA17="second",_xlfn.CONCAT($X17, "_", $L17, "_", $H17))</f>
        <v>S27_Sam_Taylor</v>
      </c>
      <c r="AJ17" t="str">
        <f t="shared" si="3"/>
        <v>he_blue_square</v>
      </c>
      <c r="AK17" t="str">
        <f t="shared" si="4"/>
        <v>S27_end</v>
      </c>
      <c r="AL17" s="13" t="s">
        <v>29</v>
      </c>
      <c r="AM17" s="13" t="s">
        <v>25</v>
      </c>
      <c r="AN17" s="13" t="s">
        <v>29</v>
      </c>
      <c r="AO17" s="13" t="s">
        <v>26</v>
      </c>
      <c r="AP17" s="13" t="s">
        <v>31</v>
      </c>
      <c r="AQ17" s="13" t="s">
        <v>26</v>
      </c>
      <c r="AR17" s="13" t="s">
        <v>31</v>
      </c>
      <c r="AS17" s="13" t="s">
        <v>25</v>
      </c>
      <c r="AT17" s="13" t="s">
        <v>27</v>
      </c>
      <c r="AU17" s="13" t="s">
        <v>26</v>
      </c>
      <c r="AV17" s="13" t="s">
        <v>27</v>
      </c>
      <c r="AW17" s="13" t="s">
        <v>25</v>
      </c>
      <c r="AX17" t="str">
        <f t="shared" si="5"/>
        <v>HT2_blue-square.png</v>
      </c>
      <c r="AY17" t="str">
        <f t="shared" si="6"/>
        <v>ST2_blue-triangle.png</v>
      </c>
      <c r="AZ17" t="str">
        <f t="shared" si="7"/>
        <v>HT3_green-triangle.png</v>
      </c>
      <c r="BA17" t="str">
        <f t="shared" si="8"/>
        <v>ST3_green-square.png</v>
      </c>
      <c r="BB17" t="str">
        <f t="shared" si="9"/>
        <v>ST1_yellow-triangle.png</v>
      </c>
      <c r="BC17" t="str">
        <f t="shared" si="10"/>
        <v>HT1_yellow-square.png</v>
      </c>
    </row>
    <row r="18" spans="1:55" x14ac:dyDescent="0.2">
      <c r="A18" s="30" t="s">
        <v>80</v>
      </c>
      <c r="B18" s="5" t="s">
        <v>108</v>
      </c>
      <c r="C18" s="5" t="s">
        <v>124</v>
      </c>
      <c r="D18" t="str">
        <f t="shared" si="0"/>
        <v>L01_CR16_S27</v>
      </c>
      <c r="E18">
        <v>16</v>
      </c>
      <c r="F18" s="94" t="s">
        <v>698</v>
      </c>
      <c r="G18" s="155" t="str">
        <f>VLOOKUP($A18&amp;"_"&amp;$F18,'Character Sets'!$B$3:$J$39,5,FALSE)</f>
        <v>HT2</v>
      </c>
      <c r="H18" s="155" t="str">
        <f>VLOOKUP($A18&amp;"_"&amp;$F18,'Character Sets'!$B$3:$J$39,7,FALSE)</f>
        <v>Sam</v>
      </c>
      <c r="I18" s="5" t="str">
        <f>VLOOKUP($A18&amp;"_"&amp;$F18,'Character Sets'!$B$3:$J$39,6,FALSE)</f>
        <v>B</v>
      </c>
      <c r="J18" s="95" t="s">
        <v>699</v>
      </c>
      <c r="K18" s="155" t="str">
        <f>VLOOKUP($A18&amp;"_"&amp;$J18, 'Character Sets'!$B$3:$J$39,5,FALSE)</f>
        <v>ST2</v>
      </c>
      <c r="L18" s="155" t="str">
        <f>VLOOKUP($A18&amp;"_"&amp;$J18,'Character Sets'!$B$3:$J$39,7,FALSE)</f>
        <v>Taylor</v>
      </c>
      <c r="M18" s="5" t="str">
        <f>VLOOKUP($A18&amp;"_"&amp;$J18,'Character Sets'!$B$3:$J$39,6,FALSE)</f>
        <v>D</v>
      </c>
      <c r="N18" s="187" t="s">
        <v>2394</v>
      </c>
      <c r="O18" s="5" t="s">
        <v>2398</v>
      </c>
      <c r="P18" s="37" t="s">
        <v>700</v>
      </c>
      <c r="Q18" t="str">
        <f>VLOOKUP($A18&amp;"_"&amp;$P18,'Character Sets'!$B$3:$J$39,5,FALSE)</f>
        <v>HT3</v>
      </c>
      <c r="R18" s="37" t="s">
        <v>701</v>
      </c>
      <c r="S18" t="str">
        <f>VLOOKUP($A18&amp;"_"&amp;$R18,'Character Sets'!$B$3:$J$39,5,FALSE)</f>
        <v>ST3</v>
      </c>
      <c r="T18" s="37" t="s">
        <v>697</v>
      </c>
      <c r="U18" t="str">
        <f>VLOOKUP($A18&amp;"_"&amp;$T18,'Character Sets'!$B$3:$J$39,5,FALSE)</f>
        <v>ST1</v>
      </c>
      <c r="V18" s="37" t="s">
        <v>696</v>
      </c>
      <c r="W18" t="str">
        <f>VLOOKUP($A18&amp;"_"&amp;$V18,'Character Sets'!$B$3:$J$39,5,FALSE)</f>
        <v>HT1</v>
      </c>
      <c r="X18" t="s">
        <v>233</v>
      </c>
      <c r="Y18" t="str">
        <f t="shared" si="1"/>
        <v>BD</v>
      </c>
      <c r="Z18" t="str" cm="1">
        <f t="array" ref="Z18">_xlfn.IFS($Y18="AB","AB",$Y18="BA","AB",$Y18="AC","AC",$Y18="CA","AC",$Y18="AD","AD",$Y18="DA","AD",$Y18="BC","BC",$Y18="CB","BC",$Y18="BD","BD",$Y18="DB","BD",$Y18="CD","CD",$Y18="DC", "CD",$Y18="AE","AE",$Y18="EA","AE",$Y18="AF","AF",$Y18="FA","AF",$Y18="BE","BE",$Y18="EB","BE",$Y18="BF","BF",$Y18="FB","BF",$Y18="CE","CE",$Y18="EC","CE",$Y18="CF","CF",$Y18="FC","CF",$Y18="DE","DE",$Y18="ED","DE",$Y18="EF","EF",$Y18="FE","EF",$Y18="DF","DF",$Y18="FD","DF")</f>
        <v>BD</v>
      </c>
      <c r="AA18" s="6" t="s">
        <v>30</v>
      </c>
      <c r="AB18" t="str">
        <f>VLOOKUP($X18&amp;$Z18&amp;$AA18,Stories!$A$1:$I$151,7,FALSE)</f>
        <v>Taylor is walking with Sam</v>
      </c>
      <c r="AC18" t="str">
        <f>VLOOKUP($X18&amp;$Z18&amp;$AA18,Stories!$A$1:$I$151,8,FALSE)</f>
        <v>and the clock is about to ring 3 o'clock</v>
      </c>
      <c r="AD18" s="37" t="s">
        <v>22</v>
      </c>
      <c r="AE18" s="13" t="s">
        <v>31</v>
      </c>
      <c r="AF18" s="13" t="s">
        <v>26</v>
      </c>
      <c r="AG18" s="13" t="str">
        <f t="shared" si="2"/>
        <v>he's standing in a green triangle</v>
      </c>
      <c r="AH18" t="str">
        <f>VLOOKUP($X18&amp;$Z18&amp;$AA18,Stories!$A$1:$I$151,9,FALSE)</f>
        <v>and it seems like class will be starting soon</v>
      </c>
      <c r="AI18" t="str" cm="1">
        <f t="array" ref="AI18">_xlfn.IFS($AA18="first",_xlfn.CONCAT($X18, "_", $H18, "_", $L18),$AA18="second",_xlfn.CONCAT($X18, "_", $L18, "_", $H18))</f>
        <v>S27_Taylor_Sam</v>
      </c>
      <c r="AJ18" t="str">
        <f t="shared" si="3"/>
        <v>he_green_triangle</v>
      </c>
      <c r="AK18" t="str">
        <f t="shared" si="4"/>
        <v>S27_end</v>
      </c>
      <c r="AL18" s="13" t="s">
        <v>31</v>
      </c>
      <c r="AM18" s="13" t="s">
        <v>26</v>
      </c>
      <c r="AN18" s="13" t="s">
        <v>31</v>
      </c>
      <c r="AO18" s="13" t="s">
        <v>25</v>
      </c>
      <c r="AP18" s="13" t="s">
        <v>29</v>
      </c>
      <c r="AQ18" s="13" t="s">
        <v>25</v>
      </c>
      <c r="AR18" s="13" t="s">
        <v>29</v>
      </c>
      <c r="AS18" s="13" t="s">
        <v>26</v>
      </c>
      <c r="AT18" s="13" t="s">
        <v>24</v>
      </c>
      <c r="AU18" s="13" t="s">
        <v>25</v>
      </c>
      <c r="AV18" s="13" t="s">
        <v>24</v>
      </c>
      <c r="AW18" s="13" t="s">
        <v>26</v>
      </c>
      <c r="AX18" t="str">
        <f t="shared" si="5"/>
        <v>HT2_green-triangle.png</v>
      </c>
      <c r="AY18" t="str">
        <f t="shared" si="6"/>
        <v>ST2_green-square.png</v>
      </c>
      <c r="AZ18" t="str">
        <f t="shared" si="7"/>
        <v>HT3_blue-square.png</v>
      </c>
      <c r="BA18" t="str">
        <f t="shared" si="8"/>
        <v>ST3_blue-triangle.png</v>
      </c>
      <c r="BB18" t="str">
        <f t="shared" si="9"/>
        <v>ST1_red-square.png</v>
      </c>
      <c r="BC18" t="str">
        <f t="shared" si="10"/>
        <v>HT1_red-triangle.png</v>
      </c>
    </row>
    <row r="19" spans="1:55" x14ac:dyDescent="0.2">
      <c r="A19" s="30" t="s">
        <v>80</v>
      </c>
      <c r="B19" s="5" t="s">
        <v>108</v>
      </c>
      <c r="C19" s="5" t="s">
        <v>125</v>
      </c>
      <c r="D19" t="str">
        <f t="shared" si="0"/>
        <v>L01_CR17_S21</v>
      </c>
      <c r="E19">
        <v>17</v>
      </c>
      <c r="F19" s="94" t="s">
        <v>696</v>
      </c>
      <c r="G19" s="155" t="str">
        <f>VLOOKUP($A19&amp;"_"&amp;$F19,'Character Sets'!$B$3:$J$39,5,FALSE)</f>
        <v>HT1</v>
      </c>
      <c r="H19" s="155" t="str">
        <f>VLOOKUP($A19&amp;"_"&amp;$F19,'Character Sets'!$B$3:$J$39,7,FALSE)</f>
        <v>Alex</v>
      </c>
      <c r="I19" s="5" t="str">
        <f>VLOOKUP($A19&amp;"_"&amp;$F19,'Character Sets'!$B$3:$J$39,6,FALSE)</f>
        <v>A</v>
      </c>
      <c r="J19" s="96" t="s">
        <v>700</v>
      </c>
      <c r="K19" s="155" t="str">
        <f>VLOOKUP($A19&amp;"_"&amp;$J19, 'Character Sets'!$B$3:$J$39,5,FALSE)</f>
        <v>HT3</v>
      </c>
      <c r="L19" s="155" t="str">
        <f>VLOOKUP($A19&amp;"_"&amp;$J19,'Character Sets'!$B$3:$J$39,7,FALSE)</f>
        <v>Casey</v>
      </c>
      <c r="M19" s="5" t="str">
        <f>VLOOKUP($A19&amp;"_"&amp;$J19,'Character Sets'!$B$3:$J$39,6,FALSE)</f>
        <v>E</v>
      </c>
      <c r="N19" s="187" t="s">
        <v>2395</v>
      </c>
      <c r="O19" s="5" t="s">
        <v>2399</v>
      </c>
      <c r="P19" s="37" t="s">
        <v>697</v>
      </c>
      <c r="Q19" t="str">
        <f>VLOOKUP($A19&amp;"_"&amp;$P19,'Character Sets'!$B$3:$J$39,5,FALSE)</f>
        <v>ST1</v>
      </c>
      <c r="R19" s="37" t="s">
        <v>699</v>
      </c>
      <c r="S19" t="str">
        <f>VLOOKUP($A19&amp;"_"&amp;$R19,'Character Sets'!$B$3:$J$39,5,FALSE)</f>
        <v>ST2</v>
      </c>
      <c r="T19" s="37" t="s">
        <v>701</v>
      </c>
      <c r="U19" t="str">
        <f>VLOOKUP($A19&amp;"_"&amp;$T19,'Character Sets'!$B$3:$J$39,5,FALSE)</f>
        <v>ST3</v>
      </c>
      <c r="V19" s="37" t="s">
        <v>698</v>
      </c>
      <c r="W19" t="str">
        <f>VLOOKUP($A19&amp;"_"&amp;$V19,'Character Sets'!$B$3:$J$39,5,FALSE)</f>
        <v>HT2</v>
      </c>
      <c r="X19" t="s">
        <v>227</v>
      </c>
      <c r="Y19" t="str">
        <f t="shared" si="1"/>
        <v>AE</v>
      </c>
      <c r="Z19" t="str" cm="1">
        <f t="array" ref="Z19">_xlfn.IFS($Y19="AB","AB",$Y19="BA","AB",$Y19="AC","AC",$Y19="CA","AC",$Y19="AD","AD",$Y19="DA","AD",$Y19="BC","BC",$Y19="CB","BC",$Y19="BD","BD",$Y19="DB","BD",$Y19="CD","CD",$Y19="DC", "CD",$Y19="AE","AE",$Y19="EA","AE",$Y19="AF","AF",$Y19="FA","AF",$Y19="BE","BE",$Y19="EB","BE",$Y19="BF","BF",$Y19="FB","BF",$Y19="CE","CE",$Y19="EC","CE",$Y19="CF","CF",$Y19="FC","CF",$Y19="DE","DE",$Y19="ED","DE",$Y19="EF","EF",$Y19="FE","EF",$Y19="DF","DF",$Y19="FD","DF")</f>
        <v>AE</v>
      </c>
      <c r="AA19" s="6" t="s">
        <v>28</v>
      </c>
      <c r="AB19" t="str">
        <f>VLOOKUP($X19&amp;$Z19&amp;$AA19,Stories!$A$1:$I$151,7,FALSE)</f>
        <v>Alex is carrying a cake to Casey</v>
      </c>
      <c r="AC19" t="str">
        <f>VLOOKUP($X19&amp;$Z19&amp;$AA19,Stories!$A$1:$I$151,8,FALSE)</f>
        <v>as the refridgerator starts to hum</v>
      </c>
      <c r="AD19" s="37" t="s">
        <v>22</v>
      </c>
      <c r="AE19" s="13" t="s">
        <v>24</v>
      </c>
      <c r="AF19" s="13" t="s">
        <v>25</v>
      </c>
      <c r="AG19" s="13" t="str">
        <f t="shared" si="2"/>
        <v>he's standing in a red square</v>
      </c>
      <c r="AH19" t="str">
        <f>VLOOKUP($X19&amp;$Z19&amp;$AA19,Stories!$A$1:$I$151,9,FALSE)</f>
        <v>and it looks like the cake is fresh out of the oven</v>
      </c>
      <c r="AI19" t="str" cm="1">
        <f t="array" ref="AI19">_xlfn.IFS($AA19="first",_xlfn.CONCAT($X19, "_", $H19, "_", $L19),$AA19="second",_xlfn.CONCAT($X19, "_", $L19, "_", $H19))</f>
        <v>S21_Alex_Casey</v>
      </c>
      <c r="AJ19" t="str">
        <f t="shared" si="3"/>
        <v>he_red_square</v>
      </c>
      <c r="AK19" t="str">
        <f t="shared" si="4"/>
        <v>S21_end</v>
      </c>
      <c r="AL19" s="13" t="s">
        <v>24</v>
      </c>
      <c r="AM19" s="13" t="s">
        <v>25</v>
      </c>
      <c r="AN19" s="13" t="s">
        <v>24</v>
      </c>
      <c r="AO19" s="13" t="s">
        <v>26</v>
      </c>
      <c r="AP19" s="13" t="s">
        <v>27</v>
      </c>
      <c r="AQ19" s="13" t="s">
        <v>26</v>
      </c>
      <c r="AR19" s="13" t="s">
        <v>27</v>
      </c>
      <c r="AS19" s="13" t="s">
        <v>25</v>
      </c>
      <c r="AT19" s="13" t="s">
        <v>31</v>
      </c>
      <c r="AU19" s="13" t="s">
        <v>26</v>
      </c>
      <c r="AV19" s="13" t="s">
        <v>31</v>
      </c>
      <c r="AW19" s="13" t="s">
        <v>25</v>
      </c>
      <c r="AX19" t="str">
        <f t="shared" si="5"/>
        <v>HT1_red-square.png</v>
      </c>
      <c r="AY19" t="str">
        <f t="shared" si="6"/>
        <v>HT3_red-triangle.png</v>
      </c>
      <c r="AZ19" t="str">
        <f t="shared" si="7"/>
        <v>ST1_yellow-triangle.png</v>
      </c>
      <c r="BA19" t="str">
        <f t="shared" si="8"/>
        <v>ST2_yellow-square.png</v>
      </c>
      <c r="BB19" t="str">
        <f t="shared" si="9"/>
        <v>ST3_green-triangle.png</v>
      </c>
      <c r="BC19" t="str">
        <f t="shared" si="10"/>
        <v>HT2_green-square.png</v>
      </c>
    </row>
    <row r="20" spans="1:55" x14ac:dyDescent="0.2">
      <c r="A20" s="30" t="s">
        <v>80</v>
      </c>
      <c r="B20" s="5" t="s">
        <v>108</v>
      </c>
      <c r="C20" s="5" t="s">
        <v>126</v>
      </c>
      <c r="D20" t="str">
        <f t="shared" si="0"/>
        <v>L01_CR18_S25</v>
      </c>
      <c r="E20">
        <v>18</v>
      </c>
      <c r="F20" s="94" t="s">
        <v>696</v>
      </c>
      <c r="G20" s="155" t="str">
        <f>VLOOKUP($A20&amp;"_"&amp;$F20,'Character Sets'!$B$3:$J$39,5,FALSE)</f>
        <v>HT1</v>
      </c>
      <c r="H20" s="155" t="str">
        <f>VLOOKUP($A20&amp;"_"&amp;$F20,'Character Sets'!$B$3:$J$39,7,FALSE)</f>
        <v>Alex</v>
      </c>
      <c r="I20" s="5" t="str">
        <f>VLOOKUP($A20&amp;"_"&amp;$F20,'Character Sets'!$B$3:$J$39,6,FALSE)</f>
        <v>A</v>
      </c>
      <c r="J20" s="96" t="s">
        <v>700</v>
      </c>
      <c r="K20" s="155" t="str">
        <f>VLOOKUP($A20&amp;"_"&amp;$J20, 'Character Sets'!$B$3:$J$39,5,FALSE)</f>
        <v>HT3</v>
      </c>
      <c r="L20" s="155" t="str">
        <f>VLOOKUP($A20&amp;"_"&amp;$J20,'Character Sets'!$B$3:$J$39,7,FALSE)</f>
        <v>Casey</v>
      </c>
      <c r="M20" s="5" t="str">
        <f>VLOOKUP($A20&amp;"_"&amp;$J20,'Character Sets'!$B$3:$J$39,6,FALSE)</f>
        <v>E</v>
      </c>
      <c r="N20" s="187" t="s">
        <v>2395</v>
      </c>
      <c r="O20" s="5" t="s">
        <v>2399</v>
      </c>
      <c r="P20" s="37" t="s">
        <v>697</v>
      </c>
      <c r="Q20" t="str">
        <f>VLOOKUP($A20&amp;"_"&amp;$P20,'Character Sets'!$B$3:$J$39,5,FALSE)</f>
        <v>ST1</v>
      </c>
      <c r="R20" s="37" t="s">
        <v>699</v>
      </c>
      <c r="S20" t="str">
        <f>VLOOKUP($A20&amp;"_"&amp;$R20,'Character Sets'!$B$3:$J$39,5,FALSE)</f>
        <v>ST2</v>
      </c>
      <c r="T20" s="37" t="s">
        <v>701</v>
      </c>
      <c r="U20" t="str">
        <f>VLOOKUP($A20&amp;"_"&amp;$T20,'Character Sets'!$B$3:$J$39,5,FALSE)</f>
        <v>ST3</v>
      </c>
      <c r="V20" s="37" t="s">
        <v>698</v>
      </c>
      <c r="W20" t="str">
        <f>VLOOKUP($A20&amp;"_"&amp;$V20,'Character Sets'!$B$3:$J$39,5,FALSE)</f>
        <v>HT2</v>
      </c>
      <c r="X20" t="s">
        <v>231</v>
      </c>
      <c r="Y20" t="str">
        <f t="shared" si="1"/>
        <v>AE</v>
      </c>
      <c r="Z20" t="str" cm="1">
        <f t="array" ref="Z20">_xlfn.IFS($Y20="AB","AB",$Y20="BA","AB",$Y20="AC","AC",$Y20="CA","AC",$Y20="AD","AD",$Y20="DA","AD",$Y20="BC","BC",$Y20="CB","BC",$Y20="BD","BD",$Y20="DB","BD",$Y20="CD","CD",$Y20="DC", "CD",$Y20="AE","AE",$Y20="EA","AE",$Y20="AF","AF",$Y20="FA","AF",$Y20="BE","BE",$Y20="EB","BE",$Y20="BF","BF",$Y20="FB","BF",$Y20="CE","CE",$Y20="EC","CE",$Y20="CF","CF",$Y20="FC","CF",$Y20="DE","DE",$Y20="ED","DE",$Y20="EF","EF",$Y20="FE","EF",$Y20="DF","DF",$Y20="FD","DF")</f>
        <v>AE</v>
      </c>
      <c r="AA20" s="6" t="s">
        <v>30</v>
      </c>
      <c r="AB20" t="str">
        <f>VLOOKUP($X20&amp;$Z20&amp;$AA20,Stories!$A$1:$I$151,7,FALSE)</f>
        <v>Casey is dancing with Alex</v>
      </c>
      <c r="AC20" t="str">
        <f>VLOOKUP($X20&amp;$Z20&amp;$AA20,Stories!$A$1:$I$151,8,FALSE)</f>
        <v>while a pinata is hanging overhead</v>
      </c>
      <c r="AD20" s="37" t="s">
        <v>22</v>
      </c>
      <c r="AE20" s="13" t="s">
        <v>27</v>
      </c>
      <c r="AF20" s="13" t="s">
        <v>26</v>
      </c>
      <c r="AG20" s="13" t="str">
        <f t="shared" si="2"/>
        <v>he's standing in a yellow triangle</v>
      </c>
      <c r="AH20" t="str">
        <f>VLOOKUP($X20&amp;$Z20&amp;$AA20,Stories!$A$1:$I$151,9,FALSE)</f>
        <v>and everyone at the party is having fun</v>
      </c>
      <c r="AI20" t="str" cm="1">
        <f t="array" ref="AI20">_xlfn.IFS($AA20="first",_xlfn.CONCAT($X20, "_", $H20, "_", $L20),$AA20="second",_xlfn.CONCAT($X20, "_", $L20, "_", $H20))</f>
        <v>S25_Casey_Alex</v>
      </c>
      <c r="AJ20" t="str">
        <f t="shared" si="3"/>
        <v>he_yellow_triangle</v>
      </c>
      <c r="AK20" t="str">
        <f t="shared" si="4"/>
        <v>S25_end</v>
      </c>
      <c r="AL20" s="13" t="s">
        <v>27</v>
      </c>
      <c r="AM20" s="13" t="s">
        <v>26</v>
      </c>
      <c r="AN20" s="13" t="s">
        <v>27</v>
      </c>
      <c r="AO20" s="13" t="s">
        <v>25</v>
      </c>
      <c r="AP20" s="13" t="s">
        <v>24</v>
      </c>
      <c r="AQ20" s="13" t="s">
        <v>25</v>
      </c>
      <c r="AR20" s="13" t="s">
        <v>24</v>
      </c>
      <c r="AS20" s="13" t="s">
        <v>26</v>
      </c>
      <c r="AT20" s="13" t="s">
        <v>29</v>
      </c>
      <c r="AU20" s="13" t="s">
        <v>25</v>
      </c>
      <c r="AV20" s="13" t="s">
        <v>29</v>
      </c>
      <c r="AW20" s="13" t="s">
        <v>26</v>
      </c>
      <c r="AX20" t="str">
        <f t="shared" si="5"/>
        <v>HT1_yellow-triangle.png</v>
      </c>
      <c r="AY20" t="str">
        <f t="shared" si="6"/>
        <v>HT3_yellow-square.png</v>
      </c>
      <c r="AZ20" t="str">
        <f t="shared" si="7"/>
        <v>ST1_red-square.png</v>
      </c>
      <c r="BA20" t="str">
        <f t="shared" si="8"/>
        <v>ST2_red-triangle.png</v>
      </c>
      <c r="BB20" t="str">
        <f t="shared" si="9"/>
        <v>ST3_blue-square.png</v>
      </c>
      <c r="BC20" t="str">
        <f t="shared" si="10"/>
        <v>HT2_blue-triangle.png</v>
      </c>
    </row>
    <row r="21" spans="1:55" x14ac:dyDescent="0.2">
      <c r="A21" s="30" t="s">
        <v>80</v>
      </c>
      <c r="B21" s="5" t="s">
        <v>108</v>
      </c>
      <c r="C21" s="5" t="s">
        <v>127</v>
      </c>
      <c r="D21" t="str">
        <f t="shared" si="0"/>
        <v>L01_CR19_S22</v>
      </c>
      <c r="E21">
        <v>19</v>
      </c>
      <c r="F21" s="94" t="s">
        <v>696</v>
      </c>
      <c r="G21" s="155" t="str">
        <f>VLOOKUP($A21&amp;"_"&amp;$F21,'Character Sets'!$B$3:$J$39,5,FALSE)</f>
        <v>HT1</v>
      </c>
      <c r="H21" s="155" t="str">
        <f>VLOOKUP($A21&amp;"_"&amp;$F21,'Character Sets'!$B$3:$J$39,7,FALSE)</f>
        <v>Alex</v>
      </c>
      <c r="I21" s="5" t="str">
        <f>VLOOKUP($A21&amp;"_"&amp;$F21,'Character Sets'!$B$3:$J$39,6,FALSE)</f>
        <v>A</v>
      </c>
      <c r="J21" s="96" t="s">
        <v>700</v>
      </c>
      <c r="K21" s="155" t="str">
        <f>VLOOKUP($A21&amp;"_"&amp;$J21, 'Character Sets'!$B$3:$J$39,5,FALSE)</f>
        <v>HT3</v>
      </c>
      <c r="L21" s="155" t="str">
        <f>VLOOKUP($A21&amp;"_"&amp;$J21,'Character Sets'!$B$3:$J$39,7,FALSE)</f>
        <v>Casey</v>
      </c>
      <c r="M21" s="5" t="str">
        <f>VLOOKUP($A21&amp;"_"&amp;$J21,'Character Sets'!$B$3:$J$39,6,FALSE)</f>
        <v>E</v>
      </c>
      <c r="N21" s="187" t="s">
        <v>2395</v>
      </c>
      <c r="O21" s="5" t="s">
        <v>2399</v>
      </c>
      <c r="P21" s="37" t="s">
        <v>697</v>
      </c>
      <c r="Q21" t="str">
        <f>VLOOKUP($A21&amp;"_"&amp;$P21,'Character Sets'!$B$3:$J$39,5,FALSE)</f>
        <v>ST1</v>
      </c>
      <c r="R21" s="37" t="s">
        <v>699</v>
      </c>
      <c r="S21" t="str">
        <f>VLOOKUP($A21&amp;"_"&amp;$R21,'Character Sets'!$B$3:$J$39,5,FALSE)</f>
        <v>ST2</v>
      </c>
      <c r="T21" s="37" t="s">
        <v>701</v>
      </c>
      <c r="U21" t="str">
        <f>VLOOKUP($A21&amp;"_"&amp;$T21,'Character Sets'!$B$3:$J$39,5,FALSE)</f>
        <v>ST3</v>
      </c>
      <c r="V21" s="37" t="s">
        <v>698</v>
      </c>
      <c r="W21" t="str">
        <f>VLOOKUP($A21&amp;"_"&amp;$V21,'Character Sets'!$B$3:$J$39,5,FALSE)</f>
        <v>HT2</v>
      </c>
      <c r="X21" t="s">
        <v>228</v>
      </c>
      <c r="Y21" t="str">
        <f t="shared" si="1"/>
        <v>AE</v>
      </c>
      <c r="Z21" t="str" cm="1">
        <f t="array" ref="Z21">_xlfn.IFS($Y21="AB","AB",$Y21="BA","AB",$Y21="AC","AC",$Y21="CA","AC",$Y21="AD","AD",$Y21="DA","AD",$Y21="BC","BC",$Y21="CB","BC",$Y21="BD","BD",$Y21="DB","BD",$Y21="CD","CD",$Y21="DC", "CD",$Y21="AE","AE",$Y21="EA","AE",$Y21="AF","AF",$Y21="FA","AF",$Y21="BE","BE",$Y21="EB","BE",$Y21="BF","BF",$Y21="FB","BF",$Y21="CE","CE",$Y21="EC","CE",$Y21="CF","CF",$Y21="FC","CF",$Y21="DE","DE",$Y21="ED","DE",$Y21="EF","EF",$Y21="FE","EF",$Y21="DF","DF",$Y21="FD","DF")</f>
        <v>AE</v>
      </c>
      <c r="AA21" s="6" t="s">
        <v>28</v>
      </c>
      <c r="AB21" t="str">
        <f>VLOOKUP($X21&amp;$Z21&amp;$AA21,Stories!$A$1:$I$151,7,FALSE)</f>
        <v>Alex is filming a video for Casey</v>
      </c>
      <c r="AC21" t="str">
        <f>VLOOKUP($X21&amp;$Z21&amp;$AA21,Stories!$A$1:$I$151,8,FALSE)</f>
        <v>as clouds start to cover up the sun</v>
      </c>
      <c r="AD21" s="37" t="s">
        <v>22</v>
      </c>
      <c r="AE21" s="13" t="s">
        <v>31</v>
      </c>
      <c r="AF21" s="13" t="s">
        <v>25</v>
      </c>
      <c r="AG21" s="13" t="str">
        <f t="shared" si="2"/>
        <v>he's standing in a green square</v>
      </c>
      <c r="AH21" t="str">
        <f>VLOOKUP($X21&amp;$Z21&amp;$AA21,Stories!$A$1:$I$151,9,FALSE)</f>
        <v>but it looks like it might start to rain soon</v>
      </c>
      <c r="AI21" t="str" cm="1">
        <f t="array" ref="AI21">_xlfn.IFS($AA21="first",_xlfn.CONCAT($X21, "_", $H21, "_", $L21),$AA21="second",_xlfn.CONCAT($X21, "_", $L21, "_", $H21))</f>
        <v>S22_Alex_Casey</v>
      </c>
      <c r="AJ21" t="str">
        <f t="shared" si="3"/>
        <v>he_green_square</v>
      </c>
      <c r="AK21" t="str">
        <f t="shared" si="4"/>
        <v>S22_end</v>
      </c>
      <c r="AL21" s="13" t="s">
        <v>31</v>
      </c>
      <c r="AM21" s="13" t="s">
        <v>25</v>
      </c>
      <c r="AN21" s="13" t="s">
        <v>31</v>
      </c>
      <c r="AO21" s="13" t="s">
        <v>26</v>
      </c>
      <c r="AP21" s="13" t="s">
        <v>29</v>
      </c>
      <c r="AQ21" s="13" t="s">
        <v>26</v>
      </c>
      <c r="AR21" s="13" t="s">
        <v>29</v>
      </c>
      <c r="AS21" s="13" t="s">
        <v>25</v>
      </c>
      <c r="AT21" s="13" t="s">
        <v>24</v>
      </c>
      <c r="AU21" s="13" t="s">
        <v>26</v>
      </c>
      <c r="AV21" s="13" t="s">
        <v>24</v>
      </c>
      <c r="AW21" s="13" t="s">
        <v>25</v>
      </c>
      <c r="AX21" t="str">
        <f t="shared" si="5"/>
        <v>HT1_green-square.png</v>
      </c>
      <c r="AY21" t="str">
        <f t="shared" si="6"/>
        <v>HT3_green-triangle.png</v>
      </c>
      <c r="AZ21" t="str">
        <f t="shared" si="7"/>
        <v>ST1_blue-triangle.png</v>
      </c>
      <c r="BA21" t="str">
        <f t="shared" si="8"/>
        <v>ST2_blue-square.png</v>
      </c>
      <c r="BB21" t="str">
        <f t="shared" si="9"/>
        <v>ST3_red-triangle.png</v>
      </c>
      <c r="BC21" t="str">
        <f t="shared" si="10"/>
        <v>HT2_red-square.png</v>
      </c>
    </row>
    <row r="22" spans="1:55" x14ac:dyDescent="0.2">
      <c r="A22" s="30" t="s">
        <v>80</v>
      </c>
      <c r="B22" s="5" t="s">
        <v>108</v>
      </c>
      <c r="C22" s="5" t="s">
        <v>128</v>
      </c>
      <c r="D22" t="str">
        <f t="shared" si="0"/>
        <v>L01_CR20_S22</v>
      </c>
      <c r="E22">
        <v>20</v>
      </c>
      <c r="F22" s="94" t="s">
        <v>696</v>
      </c>
      <c r="G22" s="155" t="str">
        <f>VLOOKUP($A22&amp;"_"&amp;$F22,'Character Sets'!$B$3:$J$39,5,FALSE)</f>
        <v>HT1</v>
      </c>
      <c r="H22" s="155" t="str">
        <f>VLOOKUP($A22&amp;"_"&amp;$F22,'Character Sets'!$B$3:$J$39,7,FALSE)</f>
        <v>Alex</v>
      </c>
      <c r="I22" s="5" t="str">
        <f>VLOOKUP($A22&amp;"_"&amp;$F22,'Character Sets'!$B$3:$J$39,6,FALSE)</f>
        <v>A</v>
      </c>
      <c r="J22" s="96" t="s">
        <v>700</v>
      </c>
      <c r="K22" s="155" t="str">
        <f>VLOOKUP($A22&amp;"_"&amp;$J22, 'Character Sets'!$B$3:$J$39,5,FALSE)</f>
        <v>HT3</v>
      </c>
      <c r="L22" s="155" t="str">
        <f>VLOOKUP($A22&amp;"_"&amp;$J22,'Character Sets'!$B$3:$J$39,7,FALSE)</f>
        <v>Casey</v>
      </c>
      <c r="M22" s="5" t="str">
        <f>VLOOKUP($A22&amp;"_"&amp;$J22,'Character Sets'!$B$3:$J$39,6,FALSE)</f>
        <v>E</v>
      </c>
      <c r="N22" s="187" t="s">
        <v>2395</v>
      </c>
      <c r="O22" s="5" t="s">
        <v>2399</v>
      </c>
      <c r="P22" s="37" t="s">
        <v>697</v>
      </c>
      <c r="Q22" t="str">
        <f>VLOOKUP($A22&amp;"_"&amp;$P22,'Character Sets'!$B$3:$J$39,5,FALSE)</f>
        <v>ST1</v>
      </c>
      <c r="R22" s="37" t="s">
        <v>699</v>
      </c>
      <c r="S22" t="str">
        <f>VLOOKUP($A22&amp;"_"&amp;$R22,'Character Sets'!$B$3:$J$39,5,FALSE)</f>
        <v>ST2</v>
      </c>
      <c r="T22" s="37" t="s">
        <v>701</v>
      </c>
      <c r="U22" t="str">
        <f>VLOOKUP($A22&amp;"_"&amp;$T22,'Character Sets'!$B$3:$J$39,5,FALSE)</f>
        <v>ST3</v>
      </c>
      <c r="V22" s="37" t="s">
        <v>698</v>
      </c>
      <c r="W22" t="str">
        <f>VLOOKUP($A22&amp;"_"&amp;$V22,'Character Sets'!$B$3:$J$39,5,FALSE)</f>
        <v>HT2</v>
      </c>
      <c r="X22" t="s">
        <v>228</v>
      </c>
      <c r="Y22" t="str">
        <f t="shared" si="1"/>
        <v>AE</v>
      </c>
      <c r="Z22" t="str" cm="1">
        <f t="array" ref="Z22">_xlfn.IFS($Y22="AB","AB",$Y22="BA","AB",$Y22="AC","AC",$Y22="CA","AC",$Y22="AD","AD",$Y22="DA","AD",$Y22="BC","BC",$Y22="CB","BC",$Y22="BD","BD",$Y22="DB","BD",$Y22="CD","CD",$Y22="DC", "CD",$Y22="AE","AE",$Y22="EA","AE",$Y22="AF","AF",$Y22="FA","AF",$Y22="BE","BE",$Y22="EB","BE",$Y22="BF","BF",$Y22="FB","BF",$Y22="CE","CE",$Y22="EC","CE",$Y22="CF","CF",$Y22="FC","CF",$Y22="DE","DE",$Y22="ED","DE",$Y22="EF","EF",$Y22="FE","EF",$Y22="DF","DF",$Y22="FD","DF")</f>
        <v>AE</v>
      </c>
      <c r="AA22" s="6" t="s">
        <v>30</v>
      </c>
      <c r="AB22" t="str">
        <f>VLOOKUP($X22&amp;$Z22&amp;$AA22,Stories!$A$1:$I$151,7,FALSE)</f>
        <v>Casey is filming a video for Alex</v>
      </c>
      <c r="AC22" t="str">
        <f>VLOOKUP($X22&amp;$Z22&amp;$AA22,Stories!$A$1:$I$151,8,FALSE)</f>
        <v>as clouds start to cover up the sun</v>
      </c>
      <c r="AD22" s="37" t="s">
        <v>22</v>
      </c>
      <c r="AE22" s="13" t="s">
        <v>29</v>
      </c>
      <c r="AF22" s="13" t="s">
        <v>26</v>
      </c>
      <c r="AG22" s="13" t="str">
        <f t="shared" si="2"/>
        <v>he's standing in a blue triangle</v>
      </c>
      <c r="AH22" t="str">
        <f>VLOOKUP($X22&amp;$Z22&amp;$AA22,Stories!$A$1:$I$151,9,FALSE)</f>
        <v>but it looks like it might start to rain soon</v>
      </c>
      <c r="AI22" t="str" cm="1">
        <f t="array" ref="AI22">_xlfn.IFS($AA22="first",_xlfn.CONCAT($X22, "_", $H22, "_", $L22),$AA22="second",_xlfn.CONCAT($X22, "_", $L22, "_", $H22))</f>
        <v>S22_Casey_Alex</v>
      </c>
      <c r="AJ22" t="str">
        <f t="shared" si="3"/>
        <v>he_blue_triangle</v>
      </c>
      <c r="AK22" t="str">
        <f t="shared" si="4"/>
        <v>S22_end</v>
      </c>
      <c r="AL22" s="13" t="s">
        <v>29</v>
      </c>
      <c r="AM22" s="13" t="s">
        <v>26</v>
      </c>
      <c r="AN22" s="13" t="s">
        <v>29</v>
      </c>
      <c r="AO22" s="13" t="s">
        <v>25</v>
      </c>
      <c r="AP22" s="13" t="s">
        <v>31</v>
      </c>
      <c r="AQ22" s="13" t="s">
        <v>25</v>
      </c>
      <c r="AR22" s="13" t="s">
        <v>31</v>
      </c>
      <c r="AS22" s="13" t="s">
        <v>26</v>
      </c>
      <c r="AT22" s="13" t="s">
        <v>27</v>
      </c>
      <c r="AU22" s="13" t="s">
        <v>25</v>
      </c>
      <c r="AV22" s="13" t="s">
        <v>27</v>
      </c>
      <c r="AW22" s="13" t="s">
        <v>26</v>
      </c>
      <c r="AX22" t="str">
        <f t="shared" si="5"/>
        <v>HT1_blue-triangle.png</v>
      </c>
      <c r="AY22" t="str">
        <f t="shared" si="6"/>
        <v>HT3_blue-square.png</v>
      </c>
      <c r="AZ22" t="str">
        <f t="shared" si="7"/>
        <v>ST1_green-square.png</v>
      </c>
      <c r="BA22" t="str">
        <f t="shared" si="8"/>
        <v>ST2_green-triangle.png</v>
      </c>
      <c r="BB22" t="str">
        <f t="shared" si="9"/>
        <v>ST3_yellow-square.png</v>
      </c>
      <c r="BC22" t="str">
        <f t="shared" si="10"/>
        <v>HT2_yellow-triangle.png</v>
      </c>
    </row>
    <row r="23" spans="1:55" x14ac:dyDescent="0.2">
      <c r="A23" s="30" t="s">
        <v>80</v>
      </c>
      <c r="B23" s="5" t="s">
        <v>108</v>
      </c>
      <c r="C23" s="5" t="s">
        <v>129</v>
      </c>
      <c r="D23" t="str">
        <f t="shared" si="0"/>
        <v>L01_CR21_S10</v>
      </c>
      <c r="E23">
        <v>21</v>
      </c>
      <c r="F23" s="94" t="s">
        <v>696</v>
      </c>
      <c r="G23" s="155" t="str">
        <f>VLOOKUP($A23&amp;"_"&amp;$F23,'Character Sets'!$B$3:$J$39,5,FALSE)</f>
        <v>HT1</v>
      </c>
      <c r="H23" s="155" t="str">
        <f>VLOOKUP($A23&amp;"_"&amp;$F23,'Character Sets'!$B$3:$J$39,7,FALSE)</f>
        <v>Alex</v>
      </c>
      <c r="I23" s="5" t="str">
        <f>VLOOKUP($A23&amp;"_"&amp;$F23,'Character Sets'!$B$3:$J$39,6,FALSE)</f>
        <v>A</v>
      </c>
      <c r="J23" s="96" t="s">
        <v>701</v>
      </c>
      <c r="K23" s="155" t="str">
        <f>VLOOKUP($A23&amp;"_"&amp;$J23, 'Character Sets'!$B$3:$J$39,5,FALSE)</f>
        <v>ST3</v>
      </c>
      <c r="L23" s="155" t="str">
        <f>VLOOKUP($A23&amp;"_"&amp;$J23,'Character Sets'!$B$3:$J$39,7,FALSE)</f>
        <v>Jaime</v>
      </c>
      <c r="M23" s="5" t="str">
        <f>VLOOKUP($A23&amp;"_"&amp;$J23,'Character Sets'!$B$3:$J$39,6,FALSE)</f>
        <v>F</v>
      </c>
      <c r="N23" s="187" t="s">
        <v>2395</v>
      </c>
      <c r="O23" s="5" t="s">
        <v>2398</v>
      </c>
      <c r="P23" s="37" t="s">
        <v>697</v>
      </c>
      <c r="Q23" t="str">
        <f>VLOOKUP($A23&amp;"_"&amp;$P23,'Character Sets'!$B$3:$J$39,5,FALSE)</f>
        <v>ST1</v>
      </c>
      <c r="R23" s="37" t="s">
        <v>699</v>
      </c>
      <c r="S23" t="str">
        <f>VLOOKUP($A23&amp;"_"&amp;$R23,'Character Sets'!$B$3:$J$39,5,FALSE)</f>
        <v>ST2</v>
      </c>
      <c r="T23" s="37" t="s">
        <v>700</v>
      </c>
      <c r="U23" t="str">
        <f>VLOOKUP($A23&amp;"_"&amp;$T23,'Character Sets'!$B$3:$J$39,5,FALSE)</f>
        <v>HT3</v>
      </c>
      <c r="V23" s="37" t="s">
        <v>698</v>
      </c>
      <c r="W23" t="str">
        <f>VLOOKUP($A23&amp;"_"&amp;$V23,'Character Sets'!$B$3:$J$39,5,FALSE)</f>
        <v>HT2</v>
      </c>
      <c r="X23" t="s">
        <v>216</v>
      </c>
      <c r="Y23" t="str">
        <f t="shared" si="1"/>
        <v>AF</v>
      </c>
      <c r="Z23" t="str" cm="1">
        <f t="array" ref="Z23">_xlfn.IFS($Y23="AB","AB",$Y23="BA","AB",$Y23="AC","AC",$Y23="CA","AC",$Y23="AD","AD",$Y23="DA","AD",$Y23="BC","BC",$Y23="CB","BC",$Y23="BD","BD",$Y23="DB","BD",$Y23="CD","CD",$Y23="DC", "CD",$Y23="AE","AE",$Y23="EA","AE",$Y23="AF","AF",$Y23="FA","AF",$Y23="BE","BE",$Y23="EB","BE",$Y23="BF","BF",$Y23="FB","BF",$Y23="CE","CE",$Y23="EC","CE",$Y23="CF","CF",$Y23="FC","CF",$Y23="DE","DE",$Y23="ED","DE",$Y23="EF","EF",$Y23="FE","EF",$Y23="DF","DF",$Y23="FD","DF")</f>
        <v>AF</v>
      </c>
      <c r="AA23" s="6" t="s">
        <v>28</v>
      </c>
      <c r="AB23" t="str">
        <f>VLOOKUP($X23&amp;$Z23&amp;$AA23,Stories!$A$1:$I$151,7,FALSE)</f>
        <v>Alex is floating over to Jaime</v>
      </c>
      <c r="AC23" t="str">
        <f>VLOOKUP($X23&amp;$Z23&amp;$AA23,Stories!$A$1:$I$151,8,FALSE)</f>
        <v>while an airplane is flying overhead</v>
      </c>
      <c r="AD23" s="37" t="s">
        <v>22</v>
      </c>
      <c r="AE23" s="13" t="s">
        <v>27</v>
      </c>
      <c r="AF23" s="13" t="s">
        <v>25</v>
      </c>
      <c r="AG23" s="13" t="str">
        <f t="shared" si="2"/>
        <v>he's standing in a yellow square</v>
      </c>
      <c r="AH23" t="str">
        <f>VLOOKUP($X23&amp;$Z23&amp;$AA23,Stories!$A$1:$I$151,9,FALSE)</f>
        <v>and it looks like everyone needs more sunscreen</v>
      </c>
      <c r="AI23" t="str" cm="1">
        <f t="array" ref="AI23">_xlfn.IFS($AA23="first",_xlfn.CONCAT($X23, "_", $H23, "_", $L23),$AA23="second",_xlfn.CONCAT($X23, "_", $L23, "_", $H23))</f>
        <v>S10_Alex_Jaime</v>
      </c>
      <c r="AJ23" t="str">
        <f t="shared" si="3"/>
        <v>he_yellow_square</v>
      </c>
      <c r="AK23" t="str">
        <f t="shared" si="4"/>
        <v>S10_end</v>
      </c>
      <c r="AL23" s="13" t="s">
        <v>27</v>
      </c>
      <c r="AM23" s="13" t="s">
        <v>25</v>
      </c>
      <c r="AN23" s="13" t="s">
        <v>27</v>
      </c>
      <c r="AO23" s="13" t="s">
        <v>26</v>
      </c>
      <c r="AP23" s="13" t="s">
        <v>24</v>
      </c>
      <c r="AQ23" s="13" t="s">
        <v>26</v>
      </c>
      <c r="AR23" s="13" t="s">
        <v>24</v>
      </c>
      <c r="AS23" s="13" t="s">
        <v>25</v>
      </c>
      <c r="AT23" s="13" t="s">
        <v>29</v>
      </c>
      <c r="AU23" s="13" t="s">
        <v>26</v>
      </c>
      <c r="AV23" s="13" t="s">
        <v>29</v>
      </c>
      <c r="AW23" s="13" t="s">
        <v>25</v>
      </c>
      <c r="AX23" t="str">
        <f t="shared" si="5"/>
        <v>HT1_yellow-square.png</v>
      </c>
      <c r="AY23" t="str">
        <f t="shared" si="6"/>
        <v>ST3_yellow-triangle.png</v>
      </c>
      <c r="AZ23" t="str">
        <f t="shared" si="7"/>
        <v>ST1_red-triangle.png</v>
      </c>
      <c r="BA23" t="str">
        <f t="shared" si="8"/>
        <v>ST2_red-square.png</v>
      </c>
      <c r="BB23" t="str">
        <f t="shared" si="9"/>
        <v>HT3_blue-triangle.png</v>
      </c>
      <c r="BC23" t="str">
        <f t="shared" si="10"/>
        <v>HT2_blue-square.png</v>
      </c>
    </row>
    <row r="24" spans="1:55" x14ac:dyDescent="0.2">
      <c r="A24" s="30" t="s">
        <v>80</v>
      </c>
      <c r="B24" s="5" t="s">
        <v>108</v>
      </c>
      <c r="C24" s="5" t="s">
        <v>130</v>
      </c>
      <c r="D24" t="str">
        <f t="shared" si="0"/>
        <v>L01_CR22_S06</v>
      </c>
      <c r="E24">
        <v>22</v>
      </c>
      <c r="F24" s="94" t="s">
        <v>696</v>
      </c>
      <c r="G24" s="155" t="str">
        <f>VLOOKUP($A24&amp;"_"&amp;$F24,'Character Sets'!$B$3:$J$39,5,FALSE)</f>
        <v>HT1</v>
      </c>
      <c r="H24" s="155" t="str">
        <f>VLOOKUP($A24&amp;"_"&amp;$F24,'Character Sets'!$B$3:$J$39,7,FALSE)</f>
        <v>Alex</v>
      </c>
      <c r="I24" s="5" t="str">
        <f>VLOOKUP($A24&amp;"_"&amp;$F24,'Character Sets'!$B$3:$J$39,6,FALSE)</f>
        <v>A</v>
      </c>
      <c r="J24" s="96" t="s">
        <v>701</v>
      </c>
      <c r="K24" s="155" t="str">
        <f>VLOOKUP($A24&amp;"_"&amp;$J24, 'Character Sets'!$B$3:$J$39,5,FALSE)</f>
        <v>ST3</v>
      </c>
      <c r="L24" s="155" t="str">
        <f>VLOOKUP($A24&amp;"_"&amp;$J24,'Character Sets'!$B$3:$J$39,7,FALSE)</f>
        <v>Jaime</v>
      </c>
      <c r="M24" s="5" t="str">
        <f>VLOOKUP($A24&amp;"_"&amp;$J24,'Character Sets'!$B$3:$J$39,6,FALSE)</f>
        <v>F</v>
      </c>
      <c r="N24" s="187" t="s">
        <v>2395</v>
      </c>
      <c r="O24" s="5" t="s">
        <v>2398</v>
      </c>
      <c r="P24" s="37" t="s">
        <v>697</v>
      </c>
      <c r="Q24" t="str">
        <f>VLOOKUP($A24&amp;"_"&amp;$P24,'Character Sets'!$B$3:$J$39,5,FALSE)</f>
        <v>ST1</v>
      </c>
      <c r="R24" s="37" t="s">
        <v>699</v>
      </c>
      <c r="S24" t="str">
        <f>VLOOKUP($A24&amp;"_"&amp;$R24,'Character Sets'!$B$3:$J$39,5,FALSE)</f>
        <v>ST2</v>
      </c>
      <c r="T24" s="37" t="s">
        <v>700</v>
      </c>
      <c r="U24" t="str">
        <f>VLOOKUP($A24&amp;"_"&amp;$T24,'Character Sets'!$B$3:$J$39,5,FALSE)</f>
        <v>HT3</v>
      </c>
      <c r="V24" s="37" t="s">
        <v>698</v>
      </c>
      <c r="W24" t="str">
        <f>VLOOKUP($A24&amp;"_"&amp;$V24,'Character Sets'!$B$3:$J$39,5,FALSE)</f>
        <v>HT2</v>
      </c>
      <c r="X24" t="s">
        <v>212</v>
      </c>
      <c r="Y24" t="str">
        <f t="shared" si="1"/>
        <v>AF</v>
      </c>
      <c r="Z24" t="str" cm="1">
        <f t="array" ref="Z24">_xlfn.IFS($Y24="AB","AB",$Y24="BA","AB",$Y24="AC","AC",$Y24="CA","AC",$Y24="AD","AD",$Y24="DA","AD",$Y24="BC","BC",$Y24="CB","BC",$Y24="BD","BD",$Y24="DB","BD",$Y24="CD","CD",$Y24="DC", "CD",$Y24="AE","AE",$Y24="EA","AE",$Y24="AF","AF",$Y24="FA","AF",$Y24="BE","BE",$Y24="EB","BE",$Y24="BF","BF",$Y24="FB","BF",$Y24="CE","CE",$Y24="EC","CE",$Y24="CF","CF",$Y24="FC","CF",$Y24="DE","DE",$Y24="ED","DE",$Y24="EF","EF",$Y24="FE","EF",$Y24="DF","DF",$Y24="FD","DF")</f>
        <v>AF</v>
      </c>
      <c r="AA24" s="6" t="s">
        <v>30</v>
      </c>
      <c r="AB24" t="str">
        <f>VLOOKUP($X24&amp;$Z24&amp;$AA24,Stories!$A$1:$I$151,7,FALSE)</f>
        <v>Jaime is bringing some mail to Alex</v>
      </c>
      <c r="AC24" t="str">
        <f>VLOOKUP($X24&amp;$Z24&amp;$AA24,Stories!$A$1:$I$151,8,FALSE)</f>
        <v>as a violent storm is beginning</v>
      </c>
      <c r="AD24" s="37" t="s">
        <v>22</v>
      </c>
      <c r="AE24" s="13" t="s">
        <v>24</v>
      </c>
      <c r="AF24" s="13" t="s">
        <v>26</v>
      </c>
      <c r="AG24" s="13" t="str">
        <f t="shared" si="2"/>
        <v>he's standing in a red triangle</v>
      </c>
      <c r="AH24" t="str">
        <f>VLOOKUP($X24&amp;$Z24&amp;$AA24,Stories!$A$1:$I$151,9,FALSE)</f>
        <v>and it looks like a bad day to go outside</v>
      </c>
      <c r="AI24" t="str" cm="1">
        <f t="array" ref="AI24">_xlfn.IFS($AA24="first",_xlfn.CONCAT($X24, "_", $H24, "_", $L24),$AA24="second",_xlfn.CONCAT($X24, "_", $L24, "_", $H24))</f>
        <v>S06_Jaime_Alex</v>
      </c>
      <c r="AJ24" t="str">
        <f t="shared" si="3"/>
        <v>he_red_triangle</v>
      </c>
      <c r="AK24" t="str">
        <f t="shared" si="4"/>
        <v>S06_end</v>
      </c>
      <c r="AL24" s="13" t="s">
        <v>24</v>
      </c>
      <c r="AM24" s="13" t="s">
        <v>26</v>
      </c>
      <c r="AN24" s="13" t="s">
        <v>24</v>
      </c>
      <c r="AO24" s="13" t="s">
        <v>25</v>
      </c>
      <c r="AP24" s="13" t="s">
        <v>27</v>
      </c>
      <c r="AQ24" s="13" t="s">
        <v>25</v>
      </c>
      <c r="AR24" s="13" t="s">
        <v>27</v>
      </c>
      <c r="AS24" s="13" t="s">
        <v>26</v>
      </c>
      <c r="AT24" s="13" t="s">
        <v>31</v>
      </c>
      <c r="AU24" s="13" t="s">
        <v>25</v>
      </c>
      <c r="AV24" s="13" t="s">
        <v>31</v>
      </c>
      <c r="AW24" s="13" t="s">
        <v>26</v>
      </c>
      <c r="AX24" t="str">
        <f t="shared" si="5"/>
        <v>HT1_red-triangle.png</v>
      </c>
      <c r="AY24" t="str">
        <f t="shared" si="6"/>
        <v>ST3_red-square.png</v>
      </c>
      <c r="AZ24" t="str">
        <f t="shared" si="7"/>
        <v>ST1_yellow-square.png</v>
      </c>
      <c r="BA24" t="str">
        <f t="shared" si="8"/>
        <v>ST2_yellow-triangle.png</v>
      </c>
      <c r="BB24" t="str">
        <f t="shared" si="9"/>
        <v>HT3_green-square.png</v>
      </c>
      <c r="BC24" t="str">
        <f t="shared" si="10"/>
        <v>HT2_green-triangle.png</v>
      </c>
    </row>
    <row r="25" spans="1:55" x14ac:dyDescent="0.2">
      <c r="A25" s="30" t="s">
        <v>80</v>
      </c>
      <c r="B25" s="5" t="s">
        <v>108</v>
      </c>
      <c r="C25" s="5" t="s">
        <v>131</v>
      </c>
      <c r="D25" t="str">
        <f t="shared" si="0"/>
        <v>L01_CR23_S07</v>
      </c>
      <c r="E25">
        <v>23</v>
      </c>
      <c r="F25" s="94" t="s">
        <v>696</v>
      </c>
      <c r="G25" s="155" t="str">
        <f>VLOOKUP($A25&amp;"_"&amp;$F25,'Character Sets'!$B$3:$J$39,5,FALSE)</f>
        <v>HT1</v>
      </c>
      <c r="H25" s="155" t="str">
        <f>VLOOKUP($A25&amp;"_"&amp;$F25,'Character Sets'!$B$3:$J$39,7,FALSE)</f>
        <v>Alex</v>
      </c>
      <c r="I25" s="5" t="str">
        <f>VLOOKUP($A25&amp;"_"&amp;$F25,'Character Sets'!$B$3:$J$39,6,FALSE)</f>
        <v>A</v>
      </c>
      <c r="J25" s="96" t="s">
        <v>701</v>
      </c>
      <c r="K25" s="155" t="str">
        <f>VLOOKUP($A25&amp;"_"&amp;$J25, 'Character Sets'!$B$3:$J$39,5,FALSE)</f>
        <v>ST3</v>
      </c>
      <c r="L25" s="155" t="str">
        <f>VLOOKUP($A25&amp;"_"&amp;$J25,'Character Sets'!$B$3:$J$39,7,FALSE)</f>
        <v>Jaime</v>
      </c>
      <c r="M25" s="5" t="str">
        <f>VLOOKUP($A25&amp;"_"&amp;$J25,'Character Sets'!$B$3:$J$39,6,FALSE)</f>
        <v>F</v>
      </c>
      <c r="N25" s="187" t="s">
        <v>2395</v>
      </c>
      <c r="O25" s="5" t="s">
        <v>2398</v>
      </c>
      <c r="P25" s="37" t="s">
        <v>697</v>
      </c>
      <c r="Q25" t="str">
        <f>VLOOKUP($A25&amp;"_"&amp;$P25,'Character Sets'!$B$3:$J$39,5,FALSE)</f>
        <v>ST1</v>
      </c>
      <c r="R25" s="37" t="s">
        <v>699</v>
      </c>
      <c r="S25" t="str">
        <f>VLOOKUP($A25&amp;"_"&amp;$R25,'Character Sets'!$B$3:$J$39,5,FALSE)</f>
        <v>ST2</v>
      </c>
      <c r="T25" s="37" t="s">
        <v>700</v>
      </c>
      <c r="U25" t="str">
        <f>VLOOKUP($A25&amp;"_"&amp;$T25,'Character Sets'!$B$3:$J$39,5,FALSE)</f>
        <v>HT3</v>
      </c>
      <c r="V25" s="37" t="s">
        <v>698</v>
      </c>
      <c r="W25" t="str">
        <f>VLOOKUP($A25&amp;"_"&amp;$V25,'Character Sets'!$B$3:$J$39,5,FALSE)</f>
        <v>HT2</v>
      </c>
      <c r="X25" t="s">
        <v>213</v>
      </c>
      <c r="Y25" t="str">
        <f t="shared" si="1"/>
        <v>AF</v>
      </c>
      <c r="Z25" t="str" cm="1">
        <f t="array" ref="Z25">_xlfn.IFS($Y25="AB","AB",$Y25="BA","AB",$Y25="AC","AC",$Y25="CA","AC",$Y25="AD","AD",$Y25="DA","AD",$Y25="BC","BC",$Y25="CB","BC",$Y25="BD","BD",$Y25="DB","BD",$Y25="CD","CD",$Y25="DC", "CD",$Y25="AE","AE",$Y25="EA","AE",$Y25="AF","AF",$Y25="FA","AF",$Y25="BE","BE",$Y25="EB","BE",$Y25="BF","BF",$Y25="FB","BF",$Y25="CE","CE",$Y25="EC","CE",$Y25="CF","CF",$Y25="FC","CF",$Y25="DE","DE",$Y25="ED","DE",$Y25="EF","EF",$Y25="FE","EF",$Y25="DF","DF",$Y25="FD","DF")</f>
        <v>AF</v>
      </c>
      <c r="AA25" s="6" t="s">
        <v>28</v>
      </c>
      <c r="AB25" t="str">
        <f>VLOOKUP($X25&amp;$Z25&amp;$AA25,Stories!$A$1:$I$151,7,FALSE)</f>
        <v>Alex is doing a dance for Jaime</v>
      </c>
      <c r="AC25" t="str">
        <f>VLOOKUP($X25&amp;$Z25&amp;$AA25,Stories!$A$1:$I$151,8,FALSE)</f>
        <v>while the music is blasting out of a record player</v>
      </c>
      <c r="AD25" s="37" t="s">
        <v>22</v>
      </c>
      <c r="AE25" s="13" t="s">
        <v>29</v>
      </c>
      <c r="AF25" s="13" t="s">
        <v>25</v>
      </c>
      <c r="AG25" s="13" t="str">
        <f t="shared" si="2"/>
        <v>he's standing in a blue square</v>
      </c>
      <c r="AH25" t="str">
        <f>VLOOKUP($X25&amp;$Z25&amp;$AA25,Stories!$A$1:$I$151,9,FALSE)</f>
        <v>and the chandelier is shaking from all the noise</v>
      </c>
      <c r="AI25" t="str" cm="1">
        <f t="array" ref="AI25">_xlfn.IFS($AA25="first",_xlfn.CONCAT($X25, "_", $H25, "_", $L25),$AA25="second",_xlfn.CONCAT($X25, "_", $L25, "_", $H25))</f>
        <v>S07_Alex_Jaime</v>
      </c>
      <c r="AJ25" t="str">
        <f t="shared" si="3"/>
        <v>he_blue_square</v>
      </c>
      <c r="AK25" t="str">
        <f t="shared" si="4"/>
        <v>S07_end</v>
      </c>
      <c r="AL25" s="13" t="s">
        <v>29</v>
      </c>
      <c r="AM25" s="13" t="s">
        <v>25</v>
      </c>
      <c r="AN25" s="13" t="s">
        <v>29</v>
      </c>
      <c r="AO25" s="13" t="s">
        <v>26</v>
      </c>
      <c r="AP25" s="13" t="s">
        <v>31</v>
      </c>
      <c r="AQ25" s="13" t="s">
        <v>26</v>
      </c>
      <c r="AR25" s="13" t="s">
        <v>31</v>
      </c>
      <c r="AS25" s="13" t="s">
        <v>25</v>
      </c>
      <c r="AT25" s="13" t="s">
        <v>27</v>
      </c>
      <c r="AU25" s="13" t="s">
        <v>26</v>
      </c>
      <c r="AV25" s="13" t="s">
        <v>27</v>
      </c>
      <c r="AW25" s="13" t="s">
        <v>25</v>
      </c>
      <c r="AX25" t="str">
        <f t="shared" si="5"/>
        <v>HT1_blue-square.png</v>
      </c>
      <c r="AY25" t="str">
        <f t="shared" si="6"/>
        <v>ST3_blue-triangle.png</v>
      </c>
      <c r="AZ25" t="str">
        <f t="shared" si="7"/>
        <v>ST1_green-triangle.png</v>
      </c>
      <c r="BA25" t="str">
        <f t="shared" si="8"/>
        <v>ST2_green-square.png</v>
      </c>
      <c r="BB25" t="str">
        <f t="shared" si="9"/>
        <v>HT3_yellow-triangle.png</v>
      </c>
      <c r="BC25" t="str">
        <f t="shared" si="10"/>
        <v>HT2_yellow-square.png</v>
      </c>
    </row>
    <row r="26" spans="1:55" x14ac:dyDescent="0.2">
      <c r="A26" s="30" t="s">
        <v>80</v>
      </c>
      <c r="B26" s="5" t="s">
        <v>108</v>
      </c>
      <c r="C26" s="5" t="s">
        <v>132</v>
      </c>
      <c r="D26" t="str">
        <f t="shared" si="0"/>
        <v>L01_CR24_S07</v>
      </c>
      <c r="E26">
        <v>24</v>
      </c>
      <c r="F26" s="94" t="s">
        <v>696</v>
      </c>
      <c r="G26" s="155" t="str">
        <f>VLOOKUP($A26&amp;"_"&amp;$F26,'Character Sets'!$B$3:$J$39,5,FALSE)</f>
        <v>HT1</v>
      </c>
      <c r="H26" s="155" t="str">
        <f>VLOOKUP($A26&amp;"_"&amp;$F26,'Character Sets'!$B$3:$J$39,7,FALSE)</f>
        <v>Alex</v>
      </c>
      <c r="I26" s="5" t="str">
        <f>VLOOKUP($A26&amp;"_"&amp;$F26,'Character Sets'!$B$3:$J$39,6,FALSE)</f>
        <v>A</v>
      </c>
      <c r="J26" s="96" t="s">
        <v>701</v>
      </c>
      <c r="K26" s="155" t="str">
        <f>VLOOKUP($A26&amp;"_"&amp;$J26, 'Character Sets'!$B$3:$J$39,5,FALSE)</f>
        <v>ST3</v>
      </c>
      <c r="L26" s="155" t="str">
        <f>VLOOKUP($A26&amp;"_"&amp;$J26,'Character Sets'!$B$3:$J$39,7,FALSE)</f>
        <v>Jaime</v>
      </c>
      <c r="M26" s="5" t="str">
        <f>VLOOKUP($A26&amp;"_"&amp;$J26,'Character Sets'!$B$3:$J$39,6,FALSE)</f>
        <v>F</v>
      </c>
      <c r="N26" s="187" t="s">
        <v>2395</v>
      </c>
      <c r="O26" s="5" t="s">
        <v>2398</v>
      </c>
      <c r="P26" s="37" t="s">
        <v>697</v>
      </c>
      <c r="Q26" t="str">
        <f>VLOOKUP($A26&amp;"_"&amp;$P26,'Character Sets'!$B$3:$J$39,5,FALSE)</f>
        <v>ST1</v>
      </c>
      <c r="R26" s="37" t="s">
        <v>699</v>
      </c>
      <c r="S26" t="str">
        <f>VLOOKUP($A26&amp;"_"&amp;$R26,'Character Sets'!$B$3:$J$39,5,FALSE)</f>
        <v>ST2</v>
      </c>
      <c r="T26" s="37" t="s">
        <v>700</v>
      </c>
      <c r="U26" t="str">
        <f>VLOOKUP($A26&amp;"_"&amp;$T26,'Character Sets'!$B$3:$J$39,5,FALSE)</f>
        <v>HT3</v>
      </c>
      <c r="V26" s="37" t="s">
        <v>698</v>
      </c>
      <c r="W26" t="str">
        <f>VLOOKUP($A26&amp;"_"&amp;$V26,'Character Sets'!$B$3:$J$39,5,FALSE)</f>
        <v>HT2</v>
      </c>
      <c r="X26" t="s">
        <v>213</v>
      </c>
      <c r="Y26" t="str">
        <f t="shared" si="1"/>
        <v>AF</v>
      </c>
      <c r="Z26" t="str" cm="1">
        <f t="array" ref="Z26">_xlfn.IFS($Y26="AB","AB",$Y26="BA","AB",$Y26="AC","AC",$Y26="CA","AC",$Y26="AD","AD",$Y26="DA","AD",$Y26="BC","BC",$Y26="CB","BC",$Y26="BD","BD",$Y26="DB","BD",$Y26="CD","CD",$Y26="DC", "CD",$Y26="AE","AE",$Y26="EA","AE",$Y26="AF","AF",$Y26="FA","AF",$Y26="BE","BE",$Y26="EB","BE",$Y26="BF","BF",$Y26="FB","BF",$Y26="CE","CE",$Y26="EC","CE",$Y26="CF","CF",$Y26="FC","CF",$Y26="DE","DE",$Y26="ED","DE",$Y26="EF","EF",$Y26="FE","EF",$Y26="DF","DF",$Y26="FD","DF")</f>
        <v>AF</v>
      </c>
      <c r="AA26" s="6" t="s">
        <v>30</v>
      </c>
      <c r="AB26" t="str">
        <f>VLOOKUP($X26&amp;$Z26&amp;$AA26,Stories!$A$1:$I$151,7,FALSE)</f>
        <v>Jaime is doing a dance for Alex</v>
      </c>
      <c r="AC26" t="str">
        <f>VLOOKUP($X26&amp;$Z26&amp;$AA26,Stories!$A$1:$I$151,8,FALSE)</f>
        <v>while the music is blasting out of a record player</v>
      </c>
      <c r="AD26" s="37" t="s">
        <v>22</v>
      </c>
      <c r="AE26" s="13" t="s">
        <v>31</v>
      </c>
      <c r="AF26" s="13" t="s">
        <v>26</v>
      </c>
      <c r="AG26" s="13" t="str">
        <f t="shared" si="2"/>
        <v>he's standing in a green triangle</v>
      </c>
      <c r="AH26" t="str">
        <f>VLOOKUP($X26&amp;$Z26&amp;$AA26,Stories!$A$1:$I$151,9,FALSE)</f>
        <v>and the chandelier is shaking from all the noise</v>
      </c>
      <c r="AI26" t="str" cm="1">
        <f t="array" ref="AI26">_xlfn.IFS($AA26="first",_xlfn.CONCAT($X26, "_", $H26, "_", $L26),$AA26="second",_xlfn.CONCAT($X26, "_", $L26, "_", $H26))</f>
        <v>S07_Jaime_Alex</v>
      </c>
      <c r="AJ26" t="str">
        <f t="shared" si="3"/>
        <v>he_green_triangle</v>
      </c>
      <c r="AK26" t="str">
        <f t="shared" si="4"/>
        <v>S07_end</v>
      </c>
      <c r="AL26" s="13" t="s">
        <v>31</v>
      </c>
      <c r="AM26" s="13" t="s">
        <v>26</v>
      </c>
      <c r="AN26" s="13" t="s">
        <v>31</v>
      </c>
      <c r="AO26" s="13" t="s">
        <v>25</v>
      </c>
      <c r="AP26" s="13" t="s">
        <v>29</v>
      </c>
      <c r="AQ26" s="13" t="s">
        <v>25</v>
      </c>
      <c r="AR26" s="13" t="s">
        <v>29</v>
      </c>
      <c r="AS26" s="13" t="s">
        <v>26</v>
      </c>
      <c r="AT26" s="13" t="s">
        <v>24</v>
      </c>
      <c r="AU26" s="13" t="s">
        <v>25</v>
      </c>
      <c r="AV26" s="13" t="s">
        <v>24</v>
      </c>
      <c r="AW26" s="13" t="s">
        <v>26</v>
      </c>
      <c r="AX26" t="str">
        <f t="shared" si="5"/>
        <v>HT1_green-triangle.png</v>
      </c>
      <c r="AY26" t="str">
        <f t="shared" si="6"/>
        <v>ST3_green-square.png</v>
      </c>
      <c r="AZ26" t="str">
        <f t="shared" si="7"/>
        <v>ST1_blue-square.png</v>
      </c>
      <c r="BA26" t="str">
        <f t="shared" si="8"/>
        <v>ST2_blue-triangle.png</v>
      </c>
      <c r="BB26" t="str">
        <f t="shared" si="9"/>
        <v>HT3_red-square.png</v>
      </c>
      <c r="BC26" t="str">
        <f t="shared" si="10"/>
        <v>HT2_red-triangle.png</v>
      </c>
    </row>
    <row r="27" spans="1:55" x14ac:dyDescent="0.2">
      <c r="A27" s="30" t="s">
        <v>80</v>
      </c>
      <c r="B27" s="5" t="s">
        <v>108</v>
      </c>
      <c r="C27" s="5" t="s">
        <v>133</v>
      </c>
      <c r="D27" t="str">
        <f t="shared" si="0"/>
        <v>L01_CR25_S35</v>
      </c>
      <c r="E27">
        <v>25</v>
      </c>
      <c r="F27" s="94" t="s">
        <v>698</v>
      </c>
      <c r="G27" s="155" t="str">
        <f>VLOOKUP($A27&amp;"_"&amp;$F27,'Character Sets'!$B$3:$J$39,5,FALSE)</f>
        <v>HT2</v>
      </c>
      <c r="H27" s="155" t="str">
        <f>VLOOKUP($A27&amp;"_"&amp;$F27,'Character Sets'!$B$3:$J$39,7,FALSE)</f>
        <v>Sam</v>
      </c>
      <c r="I27" s="5" t="str">
        <f>VLOOKUP($A27&amp;"_"&amp;$F27,'Character Sets'!$B$3:$J$39,6,FALSE)</f>
        <v>B</v>
      </c>
      <c r="J27" s="96" t="s">
        <v>700</v>
      </c>
      <c r="K27" s="155" t="str">
        <f>VLOOKUP($A27&amp;"_"&amp;$J27, 'Character Sets'!$B$3:$J$39,5,FALSE)</f>
        <v>HT3</v>
      </c>
      <c r="L27" s="155" t="str">
        <f>VLOOKUP($A27&amp;"_"&amp;$J27,'Character Sets'!$B$3:$J$39,7,FALSE)</f>
        <v>Casey</v>
      </c>
      <c r="M27" s="5" t="str">
        <f>VLOOKUP($A27&amp;"_"&amp;$J27,'Character Sets'!$B$3:$J$39,6,FALSE)</f>
        <v>E</v>
      </c>
      <c r="N27" s="187" t="s">
        <v>2395</v>
      </c>
      <c r="O27" s="5" t="s">
        <v>2399</v>
      </c>
      <c r="P27" s="37" t="s">
        <v>697</v>
      </c>
      <c r="Q27" t="str">
        <f>VLOOKUP($A27&amp;"_"&amp;$P27,'Character Sets'!$B$3:$J$39,5,FALSE)</f>
        <v>ST1</v>
      </c>
      <c r="R27" s="37" t="s">
        <v>699</v>
      </c>
      <c r="S27" t="str">
        <f>VLOOKUP($A27&amp;"_"&amp;$R27,'Character Sets'!$B$3:$J$39,5,FALSE)</f>
        <v>ST2</v>
      </c>
      <c r="T27" s="37" t="s">
        <v>701</v>
      </c>
      <c r="U27" t="str">
        <f>VLOOKUP($A27&amp;"_"&amp;$T27,'Character Sets'!$B$3:$J$39,5,FALSE)</f>
        <v>ST3</v>
      </c>
      <c r="V27" s="37" t="s">
        <v>696</v>
      </c>
      <c r="W27" t="str">
        <f>VLOOKUP($A27&amp;"_"&amp;$V27,'Character Sets'!$B$3:$J$39,5,FALSE)</f>
        <v>HT1</v>
      </c>
      <c r="X27" t="s">
        <v>241</v>
      </c>
      <c r="Y27" t="str">
        <f t="shared" si="1"/>
        <v>BE</v>
      </c>
      <c r="Z27" t="str" cm="1">
        <f t="array" ref="Z27">_xlfn.IFS($Y27="AB","AB",$Y27="BA","AB",$Y27="AC","AC",$Y27="CA","AC",$Y27="AD","AD",$Y27="DA","AD",$Y27="BC","BC",$Y27="CB","BC",$Y27="BD","BD",$Y27="DB","BD",$Y27="CD","CD",$Y27="DC", "CD",$Y27="AE","AE",$Y27="EA","AE",$Y27="AF","AF",$Y27="FA","AF",$Y27="BE","BE",$Y27="EB","BE",$Y27="BF","BF",$Y27="FB","BF",$Y27="CE","CE",$Y27="EC","CE",$Y27="CF","CF",$Y27="FC","CF",$Y27="DE","DE",$Y27="ED","DE",$Y27="EF","EF",$Y27="FE","EF",$Y27="DF","DF",$Y27="FD","DF")</f>
        <v>BE</v>
      </c>
      <c r="AA27" s="6" t="s">
        <v>28</v>
      </c>
      <c r="AB27" t="str">
        <f>VLOOKUP($X27&amp;$Z27&amp;$AA27,Stories!$A$1:$I$151,7,FALSE)</f>
        <v>Sam is swimming towards Casey</v>
      </c>
      <c r="AC27" t="str">
        <f>VLOOKUP($X27&amp;$Z27&amp;$AA27,Stories!$A$1:$I$151,8,FALSE)</f>
        <v>and a goose is swimming nearby</v>
      </c>
      <c r="AD27" s="37" t="s">
        <v>22</v>
      </c>
      <c r="AE27" s="13" t="s">
        <v>24</v>
      </c>
      <c r="AF27" s="13" t="s">
        <v>25</v>
      </c>
      <c r="AG27" s="13" t="str">
        <f t="shared" si="2"/>
        <v>he's standing in a red square</v>
      </c>
      <c r="AH27" t="str">
        <f>VLOOKUP($X27&amp;$Z27&amp;$AA27,Stories!$A$1:$I$151,9,FALSE)</f>
        <v>and it is a beautiful sunny day</v>
      </c>
      <c r="AI27" t="str" cm="1">
        <f t="array" ref="AI27">_xlfn.IFS($AA27="first",_xlfn.CONCAT($X27, "_", $H27, "_", $L27),$AA27="second",_xlfn.CONCAT($X27, "_", $L27, "_", $H27))</f>
        <v>S35_Sam_Casey</v>
      </c>
      <c r="AJ27" t="str">
        <f t="shared" si="3"/>
        <v>he_red_square</v>
      </c>
      <c r="AK27" t="str">
        <f t="shared" si="4"/>
        <v>S35_end</v>
      </c>
      <c r="AL27" s="13" t="s">
        <v>24</v>
      </c>
      <c r="AM27" s="13" t="s">
        <v>25</v>
      </c>
      <c r="AN27" s="13" t="s">
        <v>24</v>
      </c>
      <c r="AO27" s="13" t="s">
        <v>26</v>
      </c>
      <c r="AP27" s="13" t="s">
        <v>27</v>
      </c>
      <c r="AQ27" s="13" t="s">
        <v>26</v>
      </c>
      <c r="AR27" s="13" t="s">
        <v>27</v>
      </c>
      <c r="AS27" s="13" t="s">
        <v>25</v>
      </c>
      <c r="AT27" s="13" t="s">
        <v>31</v>
      </c>
      <c r="AU27" s="13" t="s">
        <v>26</v>
      </c>
      <c r="AV27" s="13" t="s">
        <v>31</v>
      </c>
      <c r="AW27" s="13" t="s">
        <v>25</v>
      </c>
      <c r="AX27" t="str">
        <f t="shared" si="5"/>
        <v>HT2_red-square.png</v>
      </c>
      <c r="AY27" t="str">
        <f t="shared" si="6"/>
        <v>HT3_red-triangle.png</v>
      </c>
      <c r="AZ27" t="str">
        <f t="shared" si="7"/>
        <v>ST1_yellow-triangle.png</v>
      </c>
      <c r="BA27" t="str">
        <f t="shared" si="8"/>
        <v>ST2_yellow-square.png</v>
      </c>
      <c r="BB27" t="str">
        <f t="shared" si="9"/>
        <v>ST3_green-triangle.png</v>
      </c>
      <c r="BC27" t="str">
        <f t="shared" si="10"/>
        <v>HT1_green-square.png</v>
      </c>
    </row>
    <row r="28" spans="1:55" x14ac:dyDescent="0.2">
      <c r="A28" s="30" t="s">
        <v>80</v>
      </c>
      <c r="B28" s="5" t="s">
        <v>108</v>
      </c>
      <c r="C28" s="5" t="s">
        <v>134</v>
      </c>
      <c r="D28" t="str">
        <f t="shared" si="0"/>
        <v>L01_CR26_S31</v>
      </c>
      <c r="E28">
        <v>26</v>
      </c>
      <c r="F28" s="94" t="s">
        <v>698</v>
      </c>
      <c r="G28" s="155" t="str">
        <f>VLOOKUP($A28&amp;"_"&amp;$F28,'Character Sets'!$B$3:$J$39,5,FALSE)</f>
        <v>HT2</v>
      </c>
      <c r="H28" s="155" t="str">
        <f>VLOOKUP($A28&amp;"_"&amp;$F28,'Character Sets'!$B$3:$J$39,7,FALSE)</f>
        <v>Sam</v>
      </c>
      <c r="I28" s="5" t="str">
        <f>VLOOKUP($A28&amp;"_"&amp;$F28,'Character Sets'!$B$3:$J$39,6,FALSE)</f>
        <v>B</v>
      </c>
      <c r="J28" s="96" t="s">
        <v>700</v>
      </c>
      <c r="K28" s="155" t="str">
        <f>VLOOKUP($A28&amp;"_"&amp;$J28, 'Character Sets'!$B$3:$J$39,5,FALSE)</f>
        <v>HT3</v>
      </c>
      <c r="L28" s="155" t="str">
        <f>VLOOKUP($A28&amp;"_"&amp;$J28,'Character Sets'!$B$3:$J$39,7,FALSE)</f>
        <v>Casey</v>
      </c>
      <c r="M28" s="5" t="str">
        <f>VLOOKUP($A28&amp;"_"&amp;$J28,'Character Sets'!$B$3:$J$39,6,FALSE)</f>
        <v>E</v>
      </c>
      <c r="N28" s="187" t="s">
        <v>2395</v>
      </c>
      <c r="O28" s="5" t="s">
        <v>2399</v>
      </c>
      <c r="P28" s="37" t="s">
        <v>697</v>
      </c>
      <c r="Q28" t="str">
        <f>VLOOKUP($A28&amp;"_"&amp;$P28,'Character Sets'!$B$3:$J$39,5,FALSE)</f>
        <v>ST1</v>
      </c>
      <c r="R28" s="37" t="s">
        <v>699</v>
      </c>
      <c r="S28" t="str">
        <f>VLOOKUP($A28&amp;"_"&amp;$R28,'Character Sets'!$B$3:$J$39,5,FALSE)</f>
        <v>ST2</v>
      </c>
      <c r="T28" s="37" t="s">
        <v>701</v>
      </c>
      <c r="U28" t="str">
        <f>VLOOKUP($A28&amp;"_"&amp;$T28,'Character Sets'!$B$3:$J$39,5,FALSE)</f>
        <v>ST3</v>
      </c>
      <c r="V28" s="37" t="s">
        <v>696</v>
      </c>
      <c r="W28" t="str">
        <f>VLOOKUP($A28&amp;"_"&amp;$V28,'Character Sets'!$B$3:$J$39,5,FALSE)</f>
        <v>HT1</v>
      </c>
      <c r="X28" t="s">
        <v>237</v>
      </c>
      <c r="Y28" t="str">
        <f t="shared" si="1"/>
        <v>BE</v>
      </c>
      <c r="Z28" t="str" cm="1">
        <f t="array" ref="Z28">_xlfn.IFS($Y28="AB","AB",$Y28="BA","AB",$Y28="AC","AC",$Y28="CA","AC",$Y28="AD","AD",$Y28="DA","AD",$Y28="BC","BC",$Y28="CB","BC",$Y28="BD","BD",$Y28="DB","BD",$Y28="CD","CD",$Y28="DC", "CD",$Y28="AE","AE",$Y28="EA","AE",$Y28="AF","AF",$Y28="FA","AF",$Y28="BE","BE",$Y28="EB","BE",$Y28="BF","BF",$Y28="FB","BF",$Y28="CE","CE",$Y28="EC","CE",$Y28="CF","CF",$Y28="FC","CF",$Y28="DE","DE",$Y28="ED","DE",$Y28="EF","EF",$Y28="FE","EF",$Y28="DF","DF",$Y28="FD","DF")</f>
        <v>BE</v>
      </c>
      <c r="AA28" s="6" t="s">
        <v>30</v>
      </c>
      <c r="AB28" t="str">
        <f>VLOOKUP($X28&amp;$Z28&amp;$AA28,Stories!$A$1:$I$151,7,FALSE)</f>
        <v>Casey is practicing soccer with Sam</v>
      </c>
      <c r="AC28" t="str">
        <f>VLOOKUP($X28&amp;$Z28&amp;$AA28,Stories!$A$1:$I$151,8,FALSE)</f>
        <v>as a bird flies overhead</v>
      </c>
      <c r="AD28" s="37" t="s">
        <v>22</v>
      </c>
      <c r="AE28" s="13" t="s">
        <v>27</v>
      </c>
      <c r="AF28" s="13" t="s">
        <v>26</v>
      </c>
      <c r="AG28" s="13" t="str">
        <f t="shared" si="2"/>
        <v>he's standing in a yellow triangle</v>
      </c>
      <c r="AH28" t="str">
        <f>VLOOKUP($X28&amp;$Z28&amp;$AA28,Stories!$A$1:$I$151,9,FALSE)</f>
        <v>and it looks like the ball just missed the net</v>
      </c>
      <c r="AI28" t="str" cm="1">
        <f t="array" ref="AI28">_xlfn.IFS($AA28="first",_xlfn.CONCAT($X28, "_", $H28, "_", $L28),$AA28="second",_xlfn.CONCAT($X28, "_", $L28, "_", $H28))</f>
        <v>S31_Casey_Sam</v>
      </c>
      <c r="AJ28" t="str">
        <f t="shared" si="3"/>
        <v>he_yellow_triangle</v>
      </c>
      <c r="AK28" t="str">
        <f t="shared" si="4"/>
        <v>S31_end</v>
      </c>
      <c r="AL28" s="13" t="s">
        <v>27</v>
      </c>
      <c r="AM28" s="13" t="s">
        <v>26</v>
      </c>
      <c r="AN28" s="13" t="s">
        <v>27</v>
      </c>
      <c r="AO28" s="13" t="s">
        <v>25</v>
      </c>
      <c r="AP28" s="13" t="s">
        <v>24</v>
      </c>
      <c r="AQ28" s="13" t="s">
        <v>25</v>
      </c>
      <c r="AR28" s="13" t="s">
        <v>24</v>
      </c>
      <c r="AS28" s="13" t="s">
        <v>26</v>
      </c>
      <c r="AT28" s="13" t="s">
        <v>29</v>
      </c>
      <c r="AU28" s="13" t="s">
        <v>25</v>
      </c>
      <c r="AV28" s="13" t="s">
        <v>29</v>
      </c>
      <c r="AW28" s="13" t="s">
        <v>26</v>
      </c>
      <c r="AX28" t="str">
        <f t="shared" si="5"/>
        <v>HT2_yellow-triangle.png</v>
      </c>
      <c r="AY28" t="str">
        <f t="shared" si="6"/>
        <v>HT3_yellow-square.png</v>
      </c>
      <c r="AZ28" t="str">
        <f t="shared" si="7"/>
        <v>ST1_red-square.png</v>
      </c>
      <c r="BA28" t="str">
        <f t="shared" si="8"/>
        <v>ST2_red-triangle.png</v>
      </c>
      <c r="BB28" t="str">
        <f t="shared" si="9"/>
        <v>ST3_blue-square.png</v>
      </c>
      <c r="BC28" t="str">
        <f t="shared" si="10"/>
        <v>HT1_blue-triangle.png</v>
      </c>
    </row>
    <row r="29" spans="1:55" x14ac:dyDescent="0.2">
      <c r="A29" s="30" t="s">
        <v>80</v>
      </c>
      <c r="B29" s="5" t="s">
        <v>108</v>
      </c>
      <c r="C29" s="5" t="s">
        <v>135</v>
      </c>
      <c r="D29" t="str">
        <f t="shared" si="0"/>
        <v>L01_CR27_S32</v>
      </c>
      <c r="E29">
        <v>27</v>
      </c>
      <c r="F29" s="94" t="s">
        <v>698</v>
      </c>
      <c r="G29" s="155" t="str">
        <f>VLOOKUP($A29&amp;"_"&amp;$F29,'Character Sets'!$B$3:$J$39,5,FALSE)</f>
        <v>HT2</v>
      </c>
      <c r="H29" s="155" t="str">
        <f>VLOOKUP($A29&amp;"_"&amp;$F29,'Character Sets'!$B$3:$J$39,7,FALSE)</f>
        <v>Sam</v>
      </c>
      <c r="I29" s="5" t="str">
        <f>VLOOKUP($A29&amp;"_"&amp;$F29,'Character Sets'!$B$3:$J$39,6,FALSE)</f>
        <v>B</v>
      </c>
      <c r="J29" s="96" t="s">
        <v>700</v>
      </c>
      <c r="K29" s="155" t="str">
        <f>VLOOKUP($A29&amp;"_"&amp;$J29, 'Character Sets'!$B$3:$J$39,5,FALSE)</f>
        <v>HT3</v>
      </c>
      <c r="L29" s="155" t="str">
        <f>VLOOKUP($A29&amp;"_"&amp;$J29,'Character Sets'!$B$3:$J$39,7,FALSE)</f>
        <v>Casey</v>
      </c>
      <c r="M29" s="5" t="str">
        <f>VLOOKUP($A29&amp;"_"&amp;$J29,'Character Sets'!$B$3:$J$39,6,FALSE)</f>
        <v>E</v>
      </c>
      <c r="N29" s="187" t="s">
        <v>2395</v>
      </c>
      <c r="O29" s="5" t="s">
        <v>2399</v>
      </c>
      <c r="P29" s="37" t="s">
        <v>697</v>
      </c>
      <c r="Q29" t="str">
        <f>VLOOKUP($A29&amp;"_"&amp;$P29,'Character Sets'!$B$3:$J$39,5,FALSE)</f>
        <v>ST1</v>
      </c>
      <c r="R29" s="37" t="s">
        <v>699</v>
      </c>
      <c r="S29" t="str">
        <f>VLOOKUP($A29&amp;"_"&amp;$R29,'Character Sets'!$B$3:$J$39,5,FALSE)</f>
        <v>ST2</v>
      </c>
      <c r="T29" s="37" t="s">
        <v>701</v>
      </c>
      <c r="U29" t="str">
        <f>VLOOKUP($A29&amp;"_"&amp;$T29,'Character Sets'!$B$3:$J$39,5,FALSE)</f>
        <v>ST3</v>
      </c>
      <c r="V29" s="37" t="s">
        <v>696</v>
      </c>
      <c r="W29" t="str">
        <f>VLOOKUP($A29&amp;"_"&amp;$V29,'Character Sets'!$B$3:$J$39,5,FALSE)</f>
        <v>HT1</v>
      </c>
      <c r="X29" t="s">
        <v>238</v>
      </c>
      <c r="Y29" t="str">
        <f t="shared" si="1"/>
        <v>BE</v>
      </c>
      <c r="Z29" t="str" cm="1">
        <f t="array" ref="Z29">_xlfn.IFS($Y29="AB","AB",$Y29="BA","AB",$Y29="AC","AC",$Y29="CA","AC",$Y29="AD","AD",$Y29="DA","AD",$Y29="BC","BC",$Y29="CB","BC",$Y29="BD","BD",$Y29="DB","BD",$Y29="CD","CD",$Y29="DC", "CD",$Y29="AE","AE",$Y29="EA","AE",$Y29="AF","AF",$Y29="FA","AF",$Y29="BE","BE",$Y29="EB","BE",$Y29="BF","BF",$Y29="FB","BF",$Y29="CE","CE",$Y29="EC","CE",$Y29="CF","CF",$Y29="FC","CF",$Y29="DE","DE",$Y29="ED","DE",$Y29="EF","EF",$Y29="FE","EF",$Y29="DF","DF",$Y29="FD","DF")</f>
        <v>BE</v>
      </c>
      <c r="AA29" s="6" t="s">
        <v>28</v>
      </c>
      <c r="AB29" t="str">
        <f>VLOOKUP($X29&amp;$Z29&amp;$AA29,Stories!$A$1:$I$151,7,FALSE)</f>
        <v>Sam is cheering on Casey</v>
      </c>
      <c r="AC29" t="str">
        <f>VLOOKUP($X29&amp;$Z29&amp;$AA29,Stories!$A$1:$I$151,8,FALSE)</f>
        <v>as the wind is blowing some leaves</v>
      </c>
      <c r="AD29" s="37" t="s">
        <v>22</v>
      </c>
      <c r="AE29" s="13" t="s">
        <v>31</v>
      </c>
      <c r="AF29" s="13" t="s">
        <v>25</v>
      </c>
      <c r="AG29" s="13" t="str">
        <f t="shared" si="2"/>
        <v>he's standing in a green square</v>
      </c>
      <c r="AH29" t="str">
        <f>VLOOKUP($X29&amp;$Z29&amp;$AA29,Stories!$A$1:$I$151,9,FALSE)</f>
        <v>and it looks like a race is about to start</v>
      </c>
      <c r="AI29" t="str" cm="1">
        <f t="array" ref="AI29">_xlfn.IFS($AA29="first",_xlfn.CONCAT($X29, "_", $H29, "_", $L29),$AA29="second",_xlfn.CONCAT($X29, "_", $L29, "_", $H29))</f>
        <v>S32_Sam_Casey</v>
      </c>
      <c r="AJ29" t="str">
        <f t="shared" si="3"/>
        <v>he_green_square</v>
      </c>
      <c r="AK29" t="str">
        <f t="shared" si="4"/>
        <v>S32_end</v>
      </c>
      <c r="AL29" s="13" t="s">
        <v>31</v>
      </c>
      <c r="AM29" s="13" t="s">
        <v>25</v>
      </c>
      <c r="AN29" s="13" t="s">
        <v>31</v>
      </c>
      <c r="AO29" s="13" t="s">
        <v>26</v>
      </c>
      <c r="AP29" s="13" t="s">
        <v>29</v>
      </c>
      <c r="AQ29" s="13" t="s">
        <v>26</v>
      </c>
      <c r="AR29" s="13" t="s">
        <v>29</v>
      </c>
      <c r="AS29" s="13" t="s">
        <v>25</v>
      </c>
      <c r="AT29" s="13" t="s">
        <v>24</v>
      </c>
      <c r="AU29" s="13" t="s">
        <v>26</v>
      </c>
      <c r="AV29" s="13" t="s">
        <v>24</v>
      </c>
      <c r="AW29" s="13" t="s">
        <v>25</v>
      </c>
      <c r="AX29" t="str">
        <f t="shared" si="5"/>
        <v>HT2_green-square.png</v>
      </c>
      <c r="AY29" t="str">
        <f t="shared" si="6"/>
        <v>HT3_green-triangle.png</v>
      </c>
      <c r="AZ29" t="str">
        <f t="shared" si="7"/>
        <v>ST1_blue-triangle.png</v>
      </c>
      <c r="BA29" t="str">
        <f t="shared" si="8"/>
        <v>ST2_blue-square.png</v>
      </c>
      <c r="BB29" t="str">
        <f t="shared" si="9"/>
        <v>ST3_red-triangle.png</v>
      </c>
      <c r="BC29" t="str">
        <f t="shared" si="10"/>
        <v>HT1_red-square.png</v>
      </c>
    </row>
    <row r="30" spans="1:55" x14ac:dyDescent="0.2">
      <c r="A30" s="30" t="s">
        <v>80</v>
      </c>
      <c r="B30" s="5" t="s">
        <v>108</v>
      </c>
      <c r="C30" s="5" t="s">
        <v>136</v>
      </c>
      <c r="D30" t="str">
        <f t="shared" si="0"/>
        <v>L01_CR28_S32</v>
      </c>
      <c r="E30">
        <v>28</v>
      </c>
      <c r="F30" s="94" t="s">
        <v>698</v>
      </c>
      <c r="G30" s="155" t="str">
        <f>VLOOKUP($A30&amp;"_"&amp;$F30,'Character Sets'!$B$3:$J$39,5,FALSE)</f>
        <v>HT2</v>
      </c>
      <c r="H30" s="155" t="str">
        <f>VLOOKUP($A30&amp;"_"&amp;$F30,'Character Sets'!$B$3:$J$39,7,FALSE)</f>
        <v>Sam</v>
      </c>
      <c r="I30" s="5" t="str">
        <f>VLOOKUP($A30&amp;"_"&amp;$F30,'Character Sets'!$B$3:$J$39,6,FALSE)</f>
        <v>B</v>
      </c>
      <c r="J30" s="96" t="s">
        <v>700</v>
      </c>
      <c r="K30" s="155" t="str">
        <f>VLOOKUP($A30&amp;"_"&amp;$J30, 'Character Sets'!$B$3:$J$39,5,FALSE)</f>
        <v>HT3</v>
      </c>
      <c r="L30" s="155" t="str">
        <f>VLOOKUP($A30&amp;"_"&amp;$J30,'Character Sets'!$B$3:$J$39,7,FALSE)</f>
        <v>Casey</v>
      </c>
      <c r="M30" s="5" t="str">
        <f>VLOOKUP($A30&amp;"_"&amp;$J30,'Character Sets'!$B$3:$J$39,6,FALSE)</f>
        <v>E</v>
      </c>
      <c r="N30" s="187" t="s">
        <v>2395</v>
      </c>
      <c r="O30" s="5" t="s">
        <v>2399</v>
      </c>
      <c r="P30" s="37" t="s">
        <v>697</v>
      </c>
      <c r="Q30" t="str">
        <f>VLOOKUP($A30&amp;"_"&amp;$P30,'Character Sets'!$B$3:$J$39,5,FALSE)</f>
        <v>ST1</v>
      </c>
      <c r="R30" s="37" t="s">
        <v>699</v>
      </c>
      <c r="S30" t="str">
        <f>VLOOKUP($A30&amp;"_"&amp;$R30,'Character Sets'!$B$3:$J$39,5,FALSE)</f>
        <v>ST2</v>
      </c>
      <c r="T30" s="37" t="s">
        <v>701</v>
      </c>
      <c r="U30" t="str">
        <f>VLOOKUP($A30&amp;"_"&amp;$T30,'Character Sets'!$B$3:$J$39,5,FALSE)</f>
        <v>ST3</v>
      </c>
      <c r="V30" s="37" t="s">
        <v>696</v>
      </c>
      <c r="W30" t="str">
        <f>VLOOKUP($A30&amp;"_"&amp;$V30,'Character Sets'!$B$3:$J$39,5,FALSE)</f>
        <v>HT1</v>
      </c>
      <c r="X30" t="s">
        <v>238</v>
      </c>
      <c r="Y30" t="str">
        <f t="shared" si="1"/>
        <v>BE</v>
      </c>
      <c r="Z30" t="str" cm="1">
        <f t="array" ref="Z30">_xlfn.IFS($Y30="AB","AB",$Y30="BA","AB",$Y30="AC","AC",$Y30="CA","AC",$Y30="AD","AD",$Y30="DA","AD",$Y30="BC","BC",$Y30="CB","BC",$Y30="BD","BD",$Y30="DB","BD",$Y30="CD","CD",$Y30="DC", "CD",$Y30="AE","AE",$Y30="EA","AE",$Y30="AF","AF",$Y30="FA","AF",$Y30="BE","BE",$Y30="EB","BE",$Y30="BF","BF",$Y30="FB","BF",$Y30="CE","CE",$Y30="EC","CE",$Y30="CF","CF",$Y30="FC","CF",$Y30="DE","DE",$Y30="ED","DE",$Y30="EF","EF",$Y30="FE","EF",$Y30="DF","DF",$Y30="FD","DF")</f>
        <v>BE</v>
      </c>
      <c r="AA30" s="6" t="s">
        <v>30</v>
      </c>
      <c r="AB30" t="str">
        <f>VLOOKUP($X30&amp;$Z30&amp;$AA30,Stories!$A$1:$I$151,7,FALSE)</f>
        <v>Casey is cheering on Sam</v>
      </c>
      <c r="AC30" t="str">
        <f>VLOOKUP($X30&amp;$Z30&amp;$AA30,Stories!$A$1:$I$151,8,FALSE)</f>
        <v>as the wind is blowing some leaves</v>
      </c>
      <c r="AD30" s="37" t="s">
        <v>22</v>
      </c>
      <c r="AE30" s="13" t="s">
        <v>29</v>
      </c>
      <c r="AF30" s="13" t="s">
        <v>26</v>
      </c>
      <c r="AG30" s="13" t="str">
        <f t="shared" si="2"/>
        <v>he's standing in a blue triangle</v>
      </c>
      <c r="AH30" t="str">
        <f>VLOOKUP($X30&amp;$Z30&amp;$AA30,Stories!$A$1:$I$151,9,FALSE)</f>
        <v>and it looks like a race is about to start</v>
      </c>
      <c r="AI30" t="str" cm="1">
        <f t="array" ref="AI30">_xlfn.IFS($AA30="first",_xlfn.CONCAT($X30, "_", $H30, "_", $L30),$AA30="second",_xlfn.CONCAT($X30, "_", $L30, "_", $H30))</f>
        <v>S32_Casey_Sam</v>
      </c>
      <c r="AJ30" t="str">
        <f t="shared" si="3"/>
        <v>he_blue_triangle</v>
      </c>
      <c r="AK30" t="str">
        <f t="shared" si="4"/>
        <v>S32_end</v>
      </c>
      <c r="AL30" s="13" t="s">
        <v>29</v>
      </c>
      <c r="AM30" s="13" t="s">
        <v>26</v>
      </c>
      <c r="AN30" s="13" t="s">
        <v>29</v>
      </c>
      <c r="AO30" s="13" t="s">
        <v>25</v>
      </c>
      <c r="AP30" s="13" t="s">
        <v>31</v>
      </c>
      <c r="AQ30" s="13" t="s">
        <v>25</v>
      </c>
      <c r="AR30" s="13" t="s">
        <v>31</v>
      </c>
      <c r="AS30" s="13" t="s">
        <v>26</v>
      </c>
      <c r="AT30" s="13" t="s">
        <v>27</v>
      </c>
      <c r="AU30" s="13" t="s">
        <v>25</v>
      </c>
      <c r="AV30" s="13" t="s">
        <v>27</v>
      </c>
      <c r="AW30" s="13" t="s">
        <v>26</v>
      </c>
      <c r="AX30" t="str">
        <f t="shared" si="5"/>
        <v>HT2_blue-triangle.png</v>
      </c>
      <c r="AY30" t="str">
        <f t="shared" si="6"/>
        <v>HT3_blue-square.png</v>
      </c>
      <c r="AZ30" t="str">
        <f t="shared" si="7"/>
        <v>ST1_green-square.png</v>
      </c>
      <c r="BA30" t="str">
        <f t="shared" si="8"/>
        <v>ST2_green-triangle.png</v>
      </c>
      <c r="BB30" t="str">
        <f t="shared" si="9"/>
        <v>ST3_yellow-square.png</v>
      </c>
      <c r="BC30" t="str">
        <f t="shared" si="10"/>
        <v>HT1_yellow-triangle.png</v>
      </c>
    </row>
    <row r="31" spans="1:55" x14ac:dyDescent="0.2">
      <c r="A31" s="30" t="s">
        <v>80</v>
      </c>
      <c r="B31" s="5" t="s">
        <v>108</v>
      </c>
      <c r="C31" s="5" t="s">
        <v>137</v>
      </c>
      <c r="D31" t="str">
        <f t="shared" si="0"/>
        <v>L01_CR29_S46</v>
      </c>
      <c r="E31">
        <v>29</v>
      </c>
      <c r="F31" s="94" t="s">
        <v>698</v>
      </c>
      <c r="G31" s="155" t="str">
        <f>VLOOKUP($A31&amp;"_"&amp;$F31,'Character Sets'!$B$3:$J$39,5,FALSE)</f>
        <v>HT2</v>
      </c>
      <c r="H31" s="155" t="str">
        <f>VLOOKUP($A31&amp;"_"&amp;$F31,'Character Sets'!$B$3:$J$39,7,FALSE)</f>
        <v>Sam</v>
      </c>
      <c r="I31" s="5" t="str">
        <f>VLOOKUP($A31&amp;"_"&amp;$F31,'Character Sets'!$B$3:$J$39,6,FALSE)</f>
        <v>B</v>
      </c>
      <c r="J31" s="96" t="s">
        <v>701</v>
      </c>
      <c r="K31" s="155" t="str">
        <f>VLOOKUP($A31&amp;"_"&amp;$J31, 'Character Sets'!$B$3:$J$39,5,FALSE)</f>
        <v>ST3</v>
      </c>
      <c r="L31" s="155" t="str">
        <f>VLOOKUP($A31&amp;"_"&amp;$J31,'Character Sets'!$B$3:$J$39,7,FALSE)</f>
        <v>Jaime</v>
      </c>
      <c r="M31" s="5" t="str">
        <f>VLOOKUP($A31&amp;"_"&amp;$J31,'Character Sets'!$B$3:$J$39,6,FALSE)</f>
        <v>F</v>
      </c>
      <c r="N31" s="187" t="s">
        <v>2395</v>
      </c>
      <c r="O31" s="5" t="s">
        <v>2398</v>
      </c>
      <c r="P31" s="37" t="s">
        <v>697</v>
      </c>
      <c r="Q31" t="str">
        <f>VLOOKUP($A31&amp;"_"&amp;$P31,'Character Sets'!$B$3:$J$39,5,FALSE)</f>
        <v>ST1</v>
      </c>
      <c r="R31" s="37" t="s">
        <v>699</v>
      </c>
      <c r="S31" t="str">
        <f>VLOOKUP($A31&amp;"_"&amp;$R31,'Character Sets'!$B$3:$J$39,5,FALSE)</f>
        <v>ST2</v>
      </c>
      <c r="T31" s="37" t="s">
        <v>700</v>
      </c>
      <c r="U31" t="str">
        <f>VLOOKUP($A31&amp;"_"&amp;$T31,'Character Sets'!$B$3:$J$39,5,FALSE)</f>
        <v>HT3</v>
      </c>
      <c r="V31" s="37" t="s">
        <v>696</v>
      </c>
      <c r="W31" t="str">
        <f>VLOOKUP($A31&amp;"_"&amp;$V31,'Character Sets'!$B$3:$J$39,5,FALSE)</f>
        <v>HT1</v>
      </c>
      <c r="X31" t="s">
        <v>439</v>
      </c>
      <c r="Y31" t="str">
        <f t="shared" si="1"/>
        <v>BF</v>
      </c>
      <c r="Z31" t="str" cm="1">
        <f t="array" ref="Z31">_xlfn.IFS($Y31="AB","AB",$Y31="BA","AB",$Y31="AC","AC",$Y31="CA","AC",$Y31="AD","AD",$Y31="DA","AD",$Y31="BC","BC",$Y31="CB","BC",$Y31="BD","BD",$Y31="DB","BD",$Y31="CD","CD",$Y31="DC", "CD",$Y31="AE","AE",$Y31="EA","AE",$Y31="AF","AF",$Y31="FA","AF",$Y31="BE","BE",$Y31="EB","BE",$Y31="BF","BF",$Y31="FB","BF",$Y31="CE","CE",$Y31="EC","CE",$Y31="CF","CF",$Y31="FC","CF",$Y31="DE","DE",$Y31="ED","DE",$Y31="EF","EF",$Y31="FE","EF",$Y31="DF","DF",$Y31="FD","DF")</f>
        <v>BF</v>
      </c>
      <c r="AA31" s="6" t="s">
        <v>28</v>
      </c>
      <c r="AB31" t="str">
        <f>VLOOKUP($X31&amp;$Z31&amp;$AA31,Stories!$A$1:$I$151,7,FALSE)</f>
        <v>Sam is giving flowers to Jaime</v>
      </c>
      <c r="AC31" t="str">
        <f>VLOOKUP($X31&amp;$Z31&amp;$AA31,Stories!$A$1:$I$151,8,FALSE)</f>
        <v>after the show is over</v>
      </c>
      <c r="AD31" s="37" t="s">
        <v>22</v>
      </c>
      <c r="AE31" s="13" t="s">
        <v>27</v>
      </c>
      <c r="AF31" s="13" t="s">
        <v>25</v>
      </c>
      <c r="AG31" s="13" t="str">
        <f t="shared" si="2"/>
        <v>he's standing in a yellow square</v>
      </c>
      <c r="AH31" t="str">
        <f>VLOOKUP($X31&amp;$Z31&amp;$AA31,Stories!$A$1:$I$151,9,FALSE)</f>
        <v>and all the performers were talented</v>
      </c>
      <c r="AI31" t="str" cm="1">
        <f t="array" ref="AI31">_xlfn.IFS($AA31="first",_xlfn.CONCAT($X31, "_", $H31, "_", $L31),$AA31="second",_xlfn.CONCAT($X31, "_", $L31, "_", $H31))</f>
        <v>S46_Sam_Jaime</v>
      </c>
      <c r="AJ31" t="str">
        <f t="shared" si="3"/>
        <v>he_yellow_square</v>
      </c>
      <c r="AK31" t="str">
        <f t="shared" si="4"/>
        <v>S46_end</v>
      </c>
      <c r="AL31" s="13" t="s">
        <v>27</v>
      </c>
      <c r="AM31" s="13" t="s">
        <v>25</v>
      </c>
      <c r="AN31" s="13" t="s">
        <v>27</v>
      </c>
      <c r="AO31" s="13" t="s">
        <v>26</v>
      </c>
      <c r="AP31" s="13" t="s">
        <v>24</v>
      </c>
      <c r="AQ31" s="13" t="s">
        <v>26</v>
      </c>
      <c r="AR31" s="13" t="s">
        <v>24</v>
      </c>
      <c r="AS31" s="13" t="s">
        <v>25</v>
      </c>
      <c r="AT31" s="13" t="s">
        <v>29</v>
      </c>
      <c r="AU31" s="13" t="s">
        <v>26</v>
      </c>
      <c r="AV31" s="13" t="s">
        <v>29</v>
      </c>
      <c r="AW31" s="13" t="s">
        <v>25</v>
      </c>
      <c r="AX31" t="str">
        <f t="shared" si="5"/>
        <v>HT2_yellow-square.png</v>
      </c>
      <c r="AY31" t="str">
        <f t="shared" si="6"/>
        <v>ST3_yellow-triangle.png</v>
      </c>
      <c r="AZ31" t="str">
        <f t="shared" si="7"/>
        <v>ST1_red-triangle.png</v>
      </c>
      <c r="BA31" t="str">
        <f t="shared" si="8"/>
        <v>ST2_red-square.png</v>
      </c>
      <c r="BB31" t="str">
        <f t="shared" si="9"/>
        <v>HT3_blue-triangle.png</v>
      </c>
      <c r="BC31" t="str">
        <f t="shared" si="10"/>
        <v>HT1_blue-square.png</v>
      </c>
    </row>
    <row r="32" spans="1:55" x14ac:dyDescent="0.2">
      <c r="A32" s="30" t="s">
        <v>80</v>
      </c>
      <c r="B32" s="5" t="s">
        <v>108</v>
      </c>
      <c r="C32" s="5" t="s">
        <v>138</v>
      </c>
      <c r="D32" t="str">
        <f t="shared" si="0"/>
        <v>L01_CR30_S50</v>
      </c>
      <c r="E32">
        <v>30</v>
      </c>
      <c r="F32" s="94" t="s">
        <v>698</v>
      </c>
      <c r="G32" s="155" t="str">
        <f>VLOOKUP($A32&amp;"_"&amp;$F32,'Character Sets'!$B$3:$J$39,5,FALSE)</f>
        <v>HT2</v>
      </c>
      <c r="H32" s="155" t="str">
        <f>VLOOKUP($A32&amp;"_"&amp;$F32,'Character Sets'!$B$3:$J$39,7,FALSE)</f>
        <v>Sam</v>
      </c>
      <c r="I32" s="5" t="str">
        <f>VLOOKUP($A32&amp;"_"&amp;$F32,'Character Sets'!$B$3:$J$39,6,FALSE)</f>
        <v>B</v>
      </c>
      <c r="J32" s="96" t="s">
        <v>701</v>
      </c>
      <c r="K32" s="155" t="str">
        <f>VLOOKUP($A32&amp;"_"&amp;$J32, 'Character Sets'!$B$3:$J$39,5,FALSE)</f>
        <v>ST3</v>
      </c>
      <c r="L32" s="155" t="str">
        <f>VLOOKUP($A32&amp;"_"&amp;$J32,'Character Sets'!$B$3:$J$39,7,FALSE)</f>
        <v>Jaime</v>
      </c>
      <c r="M32" s="5" t="str">
        <f>VLOOKUP($A32&amp;"_"&amp;$J32,'Character Sets'!$B$3:$J$39,6,FALSE)</f>
        <v>F</v>
      </c>
      <c r="N32" s="187" t="s">
        <v>2395</v>
      </c>
      <c r="O32" s="5" t="s">
        <v>2398</v>
      </c>
      <c r="P32" s="37" t="s">
        <v>697</v>
      </c>
      <c r="Q32" t="str">
        <f>VLOOKUP($A32&amp;"_"&amp;$P32,'Character Sets'!$B$3:$J$39,5,FALSE)</f>
        <v>ST1</v>
      </c>
      <c r="R32" s="37" t="s">
        <v>699</v>
      </c>
      <c r="S32" t="str">
        <f>VLOOKUP($A32&amp;"_"&amp;$R32,'Character Sets'!$B$3:$J$39,5,FALSE)</f>
        <v>ST2</v>
      </c>
      <c r="T32" s="37" t="s">
        <v>700</v>
      </c>
      <c r="U32" t="str">
        <f>VLOOKUP($A32&amp;"_"&amp;$T32,'Character Sets'!$B$3:$J$39,5,FALSE)</f>
        <v>HT3</v>
      </c>
      <c r="V32" s="37" t="s">
        <v>696</v>
      </c>
      <c r="W32" t="str">
        <f>VLOOKUP($A32&amp;"_"&amp;$V32,'Character Sets'!$B$3:$J$39,5,FALSE)</f>
        <v>HT1</v>
      </c>
      <c r="X32" t="s">
        <v>736</v>
      </c>
      <c r="Y32" t="str">
        <f t="shared" si="1"/>
        <v>BF</v>
      </c>
      <c r="Z32" t="str" cm="1">
        <f t="array" ref="Z32">_xlfn.IFS($Y32="AB","AB",$Y32="BA","AB",$Y32="AC","AC",$Y32="CA","AC",$Y32="AD","AD",$Y32="DA","AD",$Y32="BC","BC",$Y32="CB","BC",$Y32="BD","BD",$Y32="DB","BD",$Y32="CD","CD",$Y32="DC", "CD",$Y32="AE","AE",$Y32="EA","AE",$Y32="AF","AF",$Y32="FA","AF",$Y32="BE","BE",$Y32="EB","BE",$Y32="BF","BF",$Y32="FB","BF",$Y32="CE","CE",$Y32="EC","CE",$Y32="CF","CF",$Y32="FC","CF",$Y32="DE","DE",$Y32="ED","DE",$Y32="EF","EF",$Y32="FE","EF",$Y32="DF","DF",$Y32="FD","DF")</f>
        <v>BF</v>
      </c>
      <c r="AA32" s="6" t="s">
        <v>30</v>
      </c>
      <c r="AB32" t="str">
        <f>VLOOKUP($X32&amp;$Z32&amp;$AA32,Stories!$A$1:$I$151,7,FALSE)</f>
        <v>Jaime is throwing the ball to Sam</v>
      </c>
      <c r="AC32" t="str">
        <f>VLOOKUP($X32&amp;$Z32&amp;$AA32,Stories!$A$1:$I$151,8,FALSE)</f>
        <v>while the dog is getting excited</v>
      </c>
      <c r="AD32" s="37" t="s">
        <v>22</v>
      </c>
      <c r="AE32" s="13" t="s">
        <v>24</v>
      </c>
      <c r="AF32" s="13" t="s">
        <v>26</v>
      </c>
      <c r="AG32" s="13" t="str">
        <f t="shared" si="2"/>
        <v>he's standing in a red triangle</v>
      </c>
      <c r="AH32" t="str">
        <f>VLOOKUP($X32&amp;$Z32&amp;$AA32,Stories!$A$1:$I$151,9,FALSE)</f>
        <v>and the dog caught the ball instead</v>
      </c>
      <c r="AI32" t="str" cm="1">
        <f t="array" ref="AI32">_xlfn.IFS($AA32="first",_xlfn.CONCAT($X32, "_", $H32, "_", $L32),$AA32="second",_xlfn.CONCAT($X32, "_", $L32, "_", $H32))</f>
        <v>S50_Jaime_Sam</v>
      </c>
      <c r="AJ32" t="str">
        <f t="shared" si="3"/>
        <v>he_red_triangle</v>
      </c>
      <c r="AK32" t="str">
        <f t="shared" si="4"/>
        <v>S50_end</v>
      </c>
      <c r="AL32" s="13" t="s">
        <v>24</v>
      </c>
      <c r="AM32" s="13" t="s">
        <v>26</v>
      </c>
      <c r="AN32" s="13" t="s">
        <v>24</v>
      </c>
      <c r="AO32" s="13" t="s">
        <v>25</v>
      </c>
      <c r="AP32" s="13" t="s">
        <v>27</v>
      </c>
      <c r="AQ32" s="13" t="s">
        <v>25</v>
      </c>
      <c r="AR32" s="13" t="s">
        <v>27</v>
      </c>
      <c r="AS32" s="13" t="s">
        <v>26</v>
      </c>
      <c r="AT32" s="13" t="s">
        <v>31</v>
      </c>
      <c r="AU32" s="13" t="s">
        <v>25</v>
      </c>
      <c r="AV32" s="13" t="s">
        <v>31</v>
      </c>
      <c r="AW32" s="13" t="s">
        <v>26</v>
      </c>
      <c r="AX32" t="str">
        <f t="shared" si="5"/>
        <v>HT2_red-triangle.png</v>
      </c>
      <c r="AY32" t="str">
        <f t="shared" si="6"/>
        <v>ST3_red-square.png</v>
      </c>
      <c r="AZ32" t="str">
        <f t="shared" si="7"/>
        <v>ST1_yellow-square.png</v>
      </c>
      <c r="BA32" t="str">
        <f t="shared" si="8"/>
        <v>ST2_yellow-triangle.png</v>
      </c>
      <c r="BB32" t="str">
        <f t="shared" si="9"/>
        <v>HT3_green-square.png</v>
      </c>
      <c r="BC32" t="str">
        <f t="shared" si="10"/>
        <v>HT1_green-triangle.png</v>
      </c>
    </row>
    <row r="33" spans="1:55" x14ac:dyDescent="0.2">
      <c r="A33" s="30" t="s">
        <v>80</v>
      </c>
      <c r="B33" s="5" t="s">
        <v>108</v>
      </c>
      <c r="C33" s="5" t="s">
        <v>139</v>
      </c>
      <c r="D33" t="str">
        <f t="shared" si="0"/>
        <v>L01_CR31_S47</v>
      </c>
      <c r="E33">
        <v>31</v>
      </c>
      <c r="F33" s="94" t="s">
        <v>698</v>
      </c>
      <c r="G33" s="155" t="str">
        <f>VLOOKUP($A33&amp;"_"&amp;$F33,'Character Sets'!$B$3:$J$39,5,FALSE)</f>
        <v>HT2</v>
      </c>
      <c r="H33" s="155" t="str">
        <f>VLOOKUP($A33&amp;"_"&amp;$F33,'Character Sets'!$B$3:$J$39,7,FALSE)</f>
        <v>Sam</v>
      </c>
      <c r="I33" s="5" t="str">
        <f>VLOOKUP($A33&amp;"_"&amp;$F33,'Character Sets'!$B$3:$J$39,6,FALSE)</f>
        <v>B</v>
      </c>
      <c r="J33" s="96" t="s">
        <v>701</v>
      </c>
      <c r="K33" s="155" t="str">
        <f>VLOOKUP($A33&amp;"_"&amp;$J33, 'Character Sets'!$B$3:$J$39,5,FALSE)</f>
        <v>ST3</v>
      </c>
      <c r="L33" s="155" t="str">
        <f>VLOOKUP($A33&amp;"_"&amp;$J33,'Character Sets'!$B$3:$J$39,7,FALSE)</f>
        <v>Jaime</v>
      </c>
      <c r="M33" s="5" t="str">
        <f>VLOOKUP($A33&amp;"_"&amp;$J33,'Character Sets'!$B$3:$J$39,6,FALSE)</f>
        <v>F</v>
      </c>
      <c r="N33" s="187" t="s">
        <v>2395</v>
      </c>
      <c r="O33" s="5" t="s">
        <v>2398</v>
      </c>
      <c r="P33" s="37" t="s">
        <v>697</v>
      </c>
      <c r="Q33" t="str">
        <f>VLOOKUP($A33&amp;"_"&amp;$P33,'Character Sets'!$B$3:$J$39,5,FALSE)</f>
        <v>ST1</v>
      </c>
      <c r="R33" s="37" t="s">
        <v>699</v>
      </c>
      <c r="S33" t="str">
        <f>VLOOKUP($A33&amp;"_"&amp;$R33,'Character Sets'!$B$3:$J$39,5,FALSE)</f>
        <v>ST2</v>
      </c>
      <c r="T33" s="37" t="s">
        <v>700</v>
      </c>
      <c r="U33" t="str">
        <f>VLOOKUP($A33&amp;"_"&amp;$T33,'Character Sets'!$B$3:$J$39,5,FALSE)</f>
        <v>HT3</v>
      </c>
      <c r="V33" s="37" t="s">
        <v>696</v>
      </c>
      <c r="W33" t="str">
        <f>VLOOKUP($A33&amp;"_"&amp;$V33,'Character Sets'!$B$3:$J$39,5,FALSE)</f>
        <v>HT1</v>
      </c>
      <c r="X33" t="s">
        <v>444</v>
      </c>
      <c r="Y33" t="str">
        <f t="shared" si="1"/>
        <v>BF</v>
      </c>
      <c r="Z33" t="str" cm="1">
        <f t="array" ref="Z33">_xlfn.IFS($Y33="AB","AB",$Y33="BA","AB",$Y33="AC","AC",$Y33="CA","AC",$Y33="AD","AD",$Y33="DA","AD",$Y33="BC","BC",$Y33="CB","BC",$Y33="BD","BD",$Y33="DB","BD",$Y33="CD","CD",$Y33="DC", "CD",$Y33="AE","AE",$Y33="EA","AE",$Y33="AF","AF",$Y33="FA","AF",$Y33="BE","BE",$Y33="EB","BE",$Y33="BF","BF",$Y33="FB","BF",$Y33="CE","CE",$Y33="EC","CE",$Y33="CF","CF",$Y33="FC","CF",$Y33="DE","DE",$Y33="ED","DE",$Y33="EF","EF",$Y33="FE","EF",$Y33="DF","DF",$Y33="FD","DF")</f>
        <v>BF</v>
      </c>
      <c r="AA33" s="6" t="s">
        <v>28</v>
      </c>
      <c r="AB33" t="str">
        <f>VLOOKUP($X33&amp;$Z33&amp;$AA33,Stories!$A$1:$I$151,7,FALSE)</f>
        <v>Sam is driving away from Jaime</v>
      </c>
      <c r="AC33" t="str">
        <f>VLOOKUP($X33&amp;$Z33&amp;$AA33,Stories!$A$1:$I$151,8,FALSE)</f>
        <v>while the sun is starting to set</v>
      </c>
      <c r="AD33" s="37" t="s">
        <v>22</v>
      </c>
      <c r="AE33" s="13" t="s">
        <v>29</v>
      </c>
      <c r="AF33" s="13" t="s">
        <v>25</v>
      </c>
      <c r="AG33" s="13" t="str">
        <f t="shared" si="2"/>
        <v>he's standing in a blue square</v>
      </c>
      <c r="AH33" t="str">
        <f>VLOOKUP($X33&amp;$Z33&amp;$AA33,Stories!$A$1:$I$151,9,FALSE)</f>
        <v>and it looks like it's a long drive home</v>
      </c>
      <c r="AI33" t="str" cm="1">
        <f t="array" ref="AI33">_xlfn.IFS($AA33="first",_xlfn.CONCAT($X33, "_", $H33, "_", $L33),$AA33="second",_xlfn.CONCAT($X33, "_", $L33, "_", $H33))</f>
        <v>S47_Sam_Jaime</v>
      </c>
      <c r="AJ33" t="str">
        <f t="shared" si="3"/>
        <v>he_blue_square</v>
      </c>
      <c r="AK33" t="str">
        <f t="shared" si="4"/>
        <v>S47_end</v>
      </c>
      <c r="AL33" s="13" t="s">
        <v>29</v>
      </c>
      <c r="AM33" s="13" t="s">
        <v>25</v>
      </c>
      <c r="AN33" s="13" t="s">
        <v>29</v>
      </c>
      <c r="AO33" s="13" t="s">
        <v>26</v>
      </c>
      <c r="AP33" s="13" t="s">
        <v>31</v>
      </c>
      <c r="AQ33" s="13" t="s">
        <v>26</v>
      </c>
      <c r="AR33" s="13" t="s">
        <v>31</v>
      </c>
      <c r="AS33" s="13" t="s">
        <v>25</v>
      </c>
      <c r="AT33" s="13" t="s">
        <v>27</v>
      </c>
      <c r="AU33" s="13" t="s">
        <v>26</v>
      </c>
      <c r="AV33" s="13" t="s">
        <v>27</v>
      </c>
      <c r="AW33" s="13" t="s">
        <v>25</v>
      </c>
      <c r="AX33" t="str">
        <f t="shared" si="5"/>
        <v>HT2_blue-square.png</v>
      </c>
      <c r="AY33" t="str">
        <f t="shared" si="6"/>
        <v>ST3_blue-triangle.png</v>
      </c>
      <c r="AZ33" t="str">
        <f t="shared" si="7"/>
        <v>ST1_green-triangle.png</v>
      </c>
      <c r="BA33" t="str">
        <f t="shared" si="8"/>
        <v>ST2_green-square.png</v>
      </c>
      <c r="BB33" t="str">
        <f t="shared" si="9"/>
        <v>HT3_yellow-triangle.png</v>
      </c>
      <c r="BC33" t="str">
        <f t="shared" si="10"/>
        <v>HT1_yellow-square.png</v>
      </c>
    </row>
    <row r="34" spans="1:55" x14ac:dyDescent="0.2">
      <c r="A34" s="30" t="s">
        <v>80</v>
      </c>
      <c r="B34" s="5" t="s">
        <v>108</v>
      </c>
      <c r="C34" s="5" t="s">
        <v>140</v>
      </c>
      <c r="D34" t="str">
        <f t="shared" si="0"/>
        <v>L01_CR32_S47</v>
      </c>
      <c r="E34">
        <v>32</v>
      </c>
      <c r="F34" s="94" t="s">
        <v>698</v>
      </c>
      <c r="G34" s="155" t="str">
        <f>VLOOKUP($A34&amp;"_"&amp;$F34,'Character Sets'!$B$3:$J$39,5,FALSE)</f>
        <v>HT2</v>
      </c>
      <c r="H34" s="155" t="str">
        <f>VLOOKUP($A34&amp;"_"&amp;$F34,'Character Sets'!$B$3:$J$39,7,FALSE)</f>
        <v>Sam</v>
      </c>
      <c r="I34" s="5" t="str">
        <f>VLOOKUP($A34&amp;"_"&amp;$F34,'Character Sets'!$B$3:$J$39,6,FALSE)</f>
        <v>B</v>
      </c>
      <c r="J34" s="96" t="s">
        <v>701</v>
      </c>
      <c r="K34" s="155" t="str">
        <f>VLOOKUP($A34&amp;"_"&amp;$J34, 'Character Sets'!$B$3:$J$39,5,FALSE)</f>
        <v>ST3</v>
      </c>
      <c r="L34" s="155" t="str">
        <f>VLOOKUP($A34&amp;"_"&amp;$J34,'Character Sets'!$B$3:$J$39,7,FALSE)</f>
        <v>Jaime</v>
      </c>
      <c r="M34" s="5" t="str">
        <f>VLOOKUP($A34&amp;"_"&amp;$J34,'Character Sets'!$B$3:$J$39,6,FALSE)</f>
        <v>F</v>
      </c>
      <c r="N34" s="187" t="s">
        <v>2395</v>
      </c>
      <c r="O34" s="5" t="s">
        <v>2398</v>
      </c>
      <c r="P34" s="37" t="s">
        <v>697</v>
      </c>
      <c r="Q34" t="str">
        <f>VLOOKUP($A34&amp;"_"&amp;$P34,'Character Sets'!$B$3:$J$39,5,FALSE)</f>
        <v>ST1</v>
      </c>
      <c r="R34" s="37" t="s">
        <v>699</v>
      </c>
      <c r="S34" t="str">
        <f>VLOOKUP($A34&amp;"_"&amp;$R34,'Character Sets'!$B$3:$J$39,5,FALSE)</f>
        <v>ST2</v>
      </c>
      <c r="T34" s="37" t="s">
        <v>700</v>
      </c>
      <c r="U34" t="str">
        <f>VLOOKUP($A34&amp;"_"&amp;$T34,'Character Sets'!$B$3:$J$39,5,FALSE)</f>
        <v>HT3</v>
      </c>
      <c r="V34" s="37" t="s">
        <v>696</v>
      </c>
      <c r="W34" t="str">
        <f>VLOOKUP($A34&amp;"_"&amp;$V34,'Character Sets'!$B$3:$J$39,5,FALSE)</f>
        <v>HT1</v>
      </c>
      <c r="X34" t="s">
        <v>444</v>
      </c>
      <c r="Y34" t="str">
        <f t="shared" si="1"/>
        <v>BF</v>
      </c>
      <c r="Z34" t="str" cm="1">
        <f t="array" ref="Z34">_xlfn.IFS($Y34="AB","AB",$Y34="BA","AB",$Y34="AC","AC",$Y34="CA","AC",$Y34="AD","AD",$Y34="DA","AD",$Y34="BC","BC",$Y34="CB","BC",$Y34="BD","BD",$Y34="DB","BD",$Y34="CD","CD",$Y34="DC", "CD",$Y34="AE","AE",$Y34="EA","AE",$Y34="AF","AF",$Y34="FA","AF",$Y34="BE","BE",$Y34="EB","BE",$Y34="BF","BF",$Y34="FB","BF",$Y34="CE","CE",$Y34="EC","CE",$Y34="CF","CF",$Y34="FC","CF",$Y34="DE","DE",$Y34="ED","DE",$Y34="EF","EF",$Y34="FE","EF",$Y34="DF","DF",$Y34="FD","DF")</f>
        <v>BF</v>
      </c>
      <c r="AA34" s="6" t="s">
        <v>30</v>
      </c>
      <c r="AB34" t="str">
        <f>VLOOKUP($X34&amp;$Z34&amp;$AA34,Stories!$A$1:$I$151,7,FALSE)</f>
        <v>Jaime is driving away from Sam</v>
      </c>
      <c r="AC34" t="str">
        <f>VLOOKUP($X34&amp;$Z34&amp;$AA34,Stories!$A$1:$I$151,8,FALSE)</f>
        <v>while the sun is starting to set</v>
      </c>
      <c r="AD34" s="37" t="s">
        <v>22</v>
      </c>
      <c r="AE34" s="13" t="s">
        <v>31</v>
      </c>
      <c r="AF34" s="13" t="s">
        <v>26</v>
      </c>
      <c r="AG34" s="13" t="str">
        <f t="shared" si="2"/>
        <v>he's standing in a green triangle</v>
      </c>
      <c r="AH34" t="str">
        <f>VLOOKUP($X34&amp;$Z34&amp;$AA34,Stories!$A$1:$I$151,9,FALSE)</f>
        <v>and it looks like it's a long drive home</v>
      </c>
      <c r="AI34" t="str" cm="1">
        <f t="array" ref="AI34">_xlfn.IFS($AA34="first",_xlfn.CONCAT($X34, "_", $H34, "_", $L34),$AA34="second",_xlfn.CONCAT($X34, "_", $L34, "_", $H34))</f>
        <v>S47_Jaime_Sam</v>
      </c>
      <c r="AJ34" t="str">
        <f t="shared" si="3"/>
        <v>he_green_triangle</v>
      </c>
      <c r="AK34" t="str">
        <f t="shared" si="4"/>
        <v>S47_end</v>
      </c>
      <c r="AL34" s="13" t="s">
        <v>31</v>
      </c>
      <c r="AM34" s="13" t="s">
        <v>26</v>
      </c>
      <c r="AN34" s="13" t="s">
        <v>31</v>
      </c>
      <c r="AO34" s="13" t="s">
        <v>25</v>
      </c>
      <c r="AP34" s="13" t="s">
        <v>29</v>
      </c>
      <c r="AQ34" s="13" t="s">
        <v>25</v>
      </c>
      <c r="AR34" s="13" t="s">
        <v>29</v>
      </c>
      <c r="AS34" s="13" t="s">
        <v>26</v>
      </c>
      <c r="AT34" s="13" t="s">
        <v>24</v>
      </c>
      <c r="AU34" s="13" t="s">
        <v>25</v>
      </c>
      <c r="AV34" s="13" t="s">
        <v>24</v>
      </c>
      <c r="AW34" s="13" t="s">
        <v>26</v>
      </c>
      <c r="AX34" t="str">
        <f t="shared" si="5"/>
        <v>HT2_green-triangle.png</v>
      </c>
      <c r="AY34" t="str">
        <f t="shared" si="6"/>
        <v>ST3_green-square.png</v>
      </c>
      <c r="AZ34" t="str">
        <f t="shared" si="7"/>
        <v>ST1_blue-square.png</v>
      </c>
      <c r="BA34" t="str">
        <f t="shared" si="8"/>
        <v>ST2_blue-triangle.png</v>
      </c>
      <c r="BB34" t="str">
        <f t="shared" si="9"/>
        <v>HT3_red-square.png</v>
      </c>
      <c r="BC34" t="str">
        <f t="shared" si="10"/>
        <v>HT1_red-triangle.png</v>
      </c>
    </row>
    <row r="35" spans="1:55" x14ac:dyDescent="0.2">
      <c r="A35" s="30" t="s">
        <v>80</v>
      </c>
      <c r="B35" s="5" t="s">
        <v>108</v>
      </c>
      <c r="C35" s="5" t="s">
        <v>141</v>
      </c>
      <c r="D35" t="str">
        <f t="shared" si="0"/>
        <v>L01_CR33_S13</v>
      </c>
      <c r="E35">
        <v>33</v>
      </c>
      <c r="F35" s="95" t="s">
        <v>697</v>
      </c>
      <c r="G35" s="155" t="str">
        <f>VLOOKUP($A35&amp;"_"&amp;$F35,'Character Sets'!$B$3:$J$39,5,FALSE)</f>
        <v>ST1</v>
      </c>
      <c r="H35" s="155" t="str">
        <f>VLOOKUP($A35&amp;"_"&amp;$F35,'Character Sets'!$B$3:$J$39,7,FALSE)</f>
        <v>Jordan</v>
      </c>
      <c r="I35" s="5" t="str">
        <f>VLOOKUP($A35&amp;"_"&amp;$F35,'Character Sets'!$B$3:$J$39,6,FALSE)</f>
        <v>C</v>
      </c>
      <c r="J35" s="94" t="s">
        <v>696</v>
      </c>
      <c r="K35" s="155" t="str">
        <f>VLOOKUP($A35&amp;"_"&amp;$J35, 'Character Sets'!$B$3:$J$39,5,FALSE)</f>
        <v>HT1</v>
      </c>
      <c r="L35" s="155" t="str">
        <f>VLOOKUP($A35&amp;"_"&amp;$J35,'Character Sets'!$B$3:$J$39,7,FALSE)</f>
        <v>Alex</v>
      </c>
      <c r="M35" s="5" t="str">
        <f>VLOOKUP($A35&amp;"_"&amp;$J35,'Character Sets'!$B$3:$J$39,6,FALSE)</f>
        <v>A</v>
      </c>
      <c r="N35" s="187" t="s">
        <v>2394</v>
      </c>
      <c r="O35" s="5" t="s">
        <v>2398</v>
      </c>
      <c r="P35" s="37" t="s">
        <v>700</v>
      </c>
      <c r="Q35" t="str">
        <f>VLOOKUP($A35&amp;"_"&amp;$P35,'Character Sets'!$B$3:$J$39,5,FALSE)</f>
        <v>HT3</v>
      </c>
      <c r="R35" s="37" t="s">
        <v>701</v>
      </c>
      <c r="S35" t="str">
        <f>VLOOKUP($A35&amp;"_"&amp;$R35,'Character Sets'!$B$3:$J$39,5,FALSE)</f>
        <v>ST3</v>
      </c>
      <c r="T35" s="37" t="s">
        <v>698</v>
      </c>
      <c r="U35" t="str">
        <f>VLOOKUP($A35&amp;"_"&amp;$T35,'Character Sets'!$B$3:$J$39,5,FALSE)</f>
        <v>HT2</v>
      </c>
      <c r="V35" s="37" t="s">
        <v>699</v>
      </c>
      <c r="W35" t="str">
        <f>VLOOKUP($A35&amp;"_"&amp;$V35,'Character Sets'!$B$3:$J$39,5,FALSE)</f>
        <v>ST2</v>
      </c>
      <c r="X35" t="s">
        <v>219</v>
      </c>
      <c r="Y35" t="str">
        <f t="shared" ref="Y35:Y66" si="11">_xlfn.CONCAT($I35,$M35)</f>
        <v>CA</v>
      </c>
      <c r="Z35" t="str" cm="1">
        <f t="array" ref="Z35">_xlfn.IFS($Y35="AB","AB",$Y35="BA","AB",$Y35="AC","AC",$Y35="CA","AC",$Y35="AD","AD",$Y35="DA","AD",$Y35="BC","BC",$Y35="CB","BC",$Y35="BD","BD",$Y35="DB","BD",$Y35="CD","CD",$Y35="DC", "CD",$Y35="AE","AE",$Y35="EA","AE",$Y35="AF","AF",$Y35="FA","AF",$Y35="BE","BE",$Y35="EB","BE",$Y35="BF","BF",$Y35="FB","BF",$Y35="CE","CE",$Y35="EC","CE",$Y35="CF","CF",$Y35="FC","CF",$Y35="DE","DE",$Y35="ED","DE",$Y35="EF","EF",$Y35="FE","EF",$Y35="DF","DF",$Y35="FD","DF")</f>
        <v>AC</v>
      </c>
      <c r="AA35" s="6" t="s">
        <v>28</v>
      </c>
      <c r="AB35" t="str">
        <f>VLOOKUP($X35&amp;$Z35&amp;$AA35,Stories!$A$1:$I$151,7,FALSE)</f>
        <v>Alex is surfing at the beach with Jordan</v>
      </c>
      <c r="AC35" t="str">
        <f>VLOOKUP($X35&amp;$Z35&amp;$AA35,Stories!$A$1:$I$151,8,FALSE)</f>
        <v>and a crab is scuttling by</v>
      </c>
      <c r="AD35" s="37" t="s">
        <v>23</v>
      </c>
      <c r="AE35" s="13" t="s">
        <v>24</v>
      </c>
      <c r="AF35" s="13" t="s">
        <v>25</v>
      </c>
      <c r="AG35" s="13" t="str">
        <f>_xlfn.CONCAT("she's standing in a ", $AE35, " ",$AF35)</f>
        <v>she's standing in a red square</v>
      </c>
      <c r="AH35" t="str">
        <f>VLOOKUP($X35&amp;$Z35&amp;$AA35,Stories!$A$1:$I$151,9,FALSE)</f>
        <v>and the waves keep getting bigger</v>
      </c>
      <c r="AI35" t="str" cm="1">
        <f t="array" ref="AI35">_xlfn.IFS($AA35="first",_xlfn.CONCAT($X35, "_", $H35, "_", $L35),$AA35="second",_xlfn.CONCAT($X35, "_", $L35, "_", $H35))</f>
        <v>S13_Jordan_Alex</v>
      </c>
      <c r="AJ35" t="str">
        <f t="shared" si="3"/>
        <v>she_red_square</v>
      </c>
      <c r="AK35" t="str">
        <f t="shared" si="4"/>
        <v>S13_end</v>
      </c>
      <c r="AL35" s="13" t="s">
        <v>24</v>
      </c>
      <c r="AM35" s="13" t="s">
        <v>25</v>
      </c>
      <c r="AN35" s="13" t="s">
        <v>24</v>
      </c>
      <c r="AO35" s="13" t="s">
        <v>26</v>
      </c>
      <c r="AP35" s="13" t="s">
        <v>27</v>
      </c>
      <c r="AQ35" s="13" t="s">
        <v>26</v>
      </c>
      <c r="AR35" s="13" t="s">
        <v>27</v>
      </c>
      <c r="AS35" s="13" t="s">
        <v>25</v>
      </c>
      <c r="AT35" s="13" t="s">
        <v>31</v>
      </c>
      <c r="AU35" s="13" t="s">
        <v>26</v>
      </c>
      <c r="AV35" s="13" t="s">
        <v>31</v>
      </c>
      <c r="AW35" s="13" t="s">
        <v>25</v>
      </c>
      <c r="AX35" t="str">
        <f t="shared" si="5"/>
        <v>ST1_red-square.png</v>
      </c>
      <c r="AY35" t="str">
        <f t="shared" si="6"/>
        <v>HT1_red-triangle.png</v>
      </c>
      <c r="AZ35" t="str">
        <f t="shared" si="7"/>
        <v>HT3_yellow-triangle.png</v>
      </c>
      <c r="BA35" t="str">
        <f t="shared" si="8"/>
        <v>ST3_yellow-square.png</v>
      </c>
      <c r="BB35" t="str">
        <f t="shared" si="9"/>
        <v>HT2_green-triangle.png</v>
      </c>
      <c r="BC35" t="str">
        <f t="shared" si="10"/>
        <v>ST2_green-square.png</v>
      </c>
    </row>
    <row r="36" spans="1:55" x14ac:dyDescent="0.2">
      <c r="A36" s="30" t="s">
        <v>80</v>
      </c>
      <c r="B36" s="5" t="s">
        <v>108</v>
      </c>
      <c r="C36" s="5" t="s">
        <v>142</v>
      </c>
      <c r="D36" t="str">
        <f t="shared" si="0"/>
        <v>L01_CR34_S15</v>
      </c>
      <c r="E36">
        <v>34</v>
      </c>
      <c r="F36" s="95" t="s">
        <v>697</v>
      </c>
      <c r="G36" s="155" t="str">
        <f>VLOOKUP($A36&amp;"_"&amp;$F36,'Character Sets'!$B$3:$J$39,5,FALSE)</f>
        <v>ST1</v>
      </c>
      <c r="H36" s="155" t="str">
        <f>VLOOKUP($A36&amp;"_"&amp;$F36,'Character Sets'!$B$3:$J$39,7,FALSE)</f>
        <v>Jordan</v>
      </c>
      <c r="I36" s="5" t="str">
        <f>VLOOKUP($A36&amp;"_"&amp;$F36,'Character Sets'!$B$3:$J$39,6,FALSE)</f>
        <v>C</v>
      </c>
      <c r="J36" s="94" t="s">
        <v>696</v>
      </c>
      <c r="K36" s="155" t="str">
        <f>VLOOKUP($A36&amp;"_"&amp;$J36, 'Character Sets'!$B$3:$J$39,5,FALSE)</f>
        <v>HT1</v>
      </c>
      <c r="L36" s="155" t="str">
        <f>VLOOKUP($A36&amp;"_"&amp;$J36,'Character Sets'!$B$3:$J$39,7,FALSE)</f>
        <v>Alex</v>
      </c>
      <c r="M36" s="5" t="str">
        <f>VLOOKUP($A36&amp;"_"&amp;$J36,'Character Sets'!$B$3:$J$39,6,FALSE)</f>
        <v>A</v>
      </c>
      <c r="N36" s="187" t="s">
        <v>2394</v>
      </c>
      <c r="O36" s="5" t="s">
        <v>2398</v>
      </c>
      <c r="P36" s="37" t="s">
        <v>700</v>
      </c>
      <c r="Q36" t="str">
        <f>VLOOKUP($A36&amp;"_"&amp;$P36,'Character Sets'!$B$3:$J$39,5,FALSE)</f>
        <v>HT3</v>
      </c>
      <c r="R36" s="37" t="s">
        <v>701</v>
      </c>
      <c r="S36" t="str">
        <f>VLOOKUP($A36&amp;"_"&amp;$R36,'Character Sets'!$B$3:$J$39,5,FALSE)</f>
        <v>ST3</v>
      </c>
      <c r="T36" s="37" t="s">
        <v>698</v>
      </c>
      <c r="U36" t="str">
        <f>VLOOKUP($A36&amp;"_"&amp;$T36,'Character Sets'!$B$3:$J$39,5,FALSE)</f>
        <v>HT2</v>
      </c>
      <c r="V36" s="37" t="s">
        <v>699</v>
      </c>
      <c r="W36" t="str">
        <f>VLOOKUP($A36&amp;"_"&amp;$V36,'Character Sets'!$B$3:$J$39,5,FALSE)</f>
        <v>ST2</v>
      </c>
      <c r="X36" t="s">
        <v>221</v>
      </c>
      <c r="Y36" t="str">
        <f t="shared" si="11"/>
        <v>CA</v>
      </c>
      <c r="Z36" t="str" cm="1">
        <f t="array" ref="Z36">_xlfn.IFS($Y36="AB","AB",$Y36="BA","AB",$Y36="AC","AC",$Y36="CA","AC",$Y36="AD","AD",$Y36="DA","AD",$Y36="BC","BC",$Y36="CB","BC",$Y36="BD","BD",$Y36="DB","BD",$Y36="CD","CD",$Y36="DC", "CD",$Y36="AE","AE",$Y36="EA","AE",$Y36="AF","AF",$Y36="FA","AF",$Y36="BE","BE",$Y36="EB","BE",$Y36="BF","BF",$Y36="FB","BF",$Y36="CE","CE",$Y36="EC","CE",$Y36="CF","CF",$Y36="FC","CF",$Y36="DE","DE",$Y36="ED","DE",$Y36="EF","EF",$Y36="FE","EF",$Y36="DF","DF",$Y36="FD","DF")</f>
        <v>AC</v>
      </c>
      <c r="AA36" s="6" t="s">
        <v>30</v>
      </c>
      <c r="AB36" t="str">
        <f>VLOOKUP($X36&amp;$Z36&amp;$AA36,Stories!$A$1:$I$151,7,FALSE)</f>
        <v>Jordan is looking at Alex</v>
      </c>
      <c r="AC36" t="str">
        <f>VLOOKUP($X36&amp;$Z36&amp;$AA36,Stories!$A$1:$I$151,8,FALSE)</f>
        <v>as the train whistle is blowing loudly</v>
      </c>
      <c r="AD36" s="37" t="s">
        <v>23</v>
      </c>
      <c r="AE36" s="13" t="s">
        <v>27</v>
      </c>
      <c r="AF36" s="13" t="s">
        <v>26</v>
      </c>
      <c r="AG36" s="13" t="str">
        <f t="shared" ref="AG36:AG66" si="12">_xlfn.CONCAT("she's standing in a ", $AE36, " ",$AF36)</f>
        <v>she's standing in a yellow triangle</v>
      </c>
      <c r="AH36" t="str">
        <f>VLOOKUP($X36&amp;$Z36&amp;$AA36,Stories!$A$1:$I$151,9,FALSE)</f>
        <v>but the whistle is too loud to hear anything</v>
      </c>
      <c r="AI36" t="str" cm="1">
        <f t="array" ref="AI36">_xlfn.IFS($AA36="first",_xlfn.CONCAT($X36, "_", $H36, "_", $L36),$AA36="second",_xlfn.CONCAT($X36, "_", $L36, "_", $H36))</f>
        <v>S15_Alex_Jordan</v>
      </c>
      <c r="AJ36" t="str">
        <f t="shared" si="3"/>
        <v>she_yellow_triangle</v>
      </c>
      <c r="AK36" t="str">
        <f t="shared" si="4"/>
        <v>S15_end</v>
      </c>
      <c r="AL36" s="13" t="s">
        <v>27</v>
      </c>
      <c r="AM36" s="13" t="s">
        <v>26</v>
      </c>
      <c r="AN36" s="13" t="s">
        <v>27</v>
      </c>
      <c r="AO36" s="13" t="s">
        <v>25</v>
      </c>
      <c r="AP36" s="13" t="s">
        <v>24</v>
      </c>
      <c r="AQ36" s="13" t="s">
        <v>25</v>
      </c>
      <c r="AR36" s="13" t="s">
        <v>24</v>
      </c>
      <c r="AS36" s="13" t="s">
        <v>26</v>
      </c>
      <c r="AT36" s="13" t="s">
        <v>29</v>
      </c>
      <c r="AU36" s="13" t="s">
        <v>25</v>
      </c>
      <c r="AV36" s="13" t="s">
        <v>29</v>
      </c>
      <c r="AW36" s="13" t="s">
        <v>26</v>
      </c>
      <c r="AX36" t="str">
        <f t="shared" si="5"/>
        <v>ST1_yellow-triangle.png</v>
      </c>
      <c r="AY36" t="str">
        <f t="shared" si="6"/>
        <v>HT1_yellow-square.png</v>
      </c>
      <c r="AZ36" t="str">
        <f t="shared" si="7"/>
        <v>HT3_red-square.png</v>
      </c>
      <c r="BA36" t="str">
        <f t="shared" si="8"/>
        <v>ST3_red-triangle.png</v>
      </c>
      <c r="BB36" t="str">
        <f t="shared" si="9"/>
        <v>HT2_blue-square.png</v>
      </c>
      <c r="BC36" t="str">
        <f t="shared" si="10"/>
        <v>ST2_blue-triangle.png</v>
      </c>
    </row>
    <row r="37" spans="1:55" x14ac:dyDescent="0.2">
      <c r="A37" s="30" t="s">
        <v>80</v>
      </c>
      <c r="B37" s="5" t="s">
        <v>108</v>
      </c>
      <c r="C37" s="5" t="s">
        <v>143</v>
      </c>
      <c r="D37" t="str">
        <f t="shared" si="0"/>
        <v>L01_CR35_S14</v>
      </c>
      <c r="E37">
        <v>35</v>
      </c>
      <c r="F37" s="95" t="s">
        <v>697</v>
      </c>
      <c r="G37" s="155" t="str">
        <f>VLOOKUP($A37&amp;"_"&amp;$F37,'Character Sets'!$B$3:$J$39,5,FALSE)</f>
        <v>ST1</v>
      </c>
      <c r="H37" s="155" t="str">
        <f>VLOOKUP($A37&amp;"_"&amp;$F37,'Character Sets'!$B$3:$J$39,7,FALSE)</f>
        <v>Jordan</v>
      </c>
      <c r="I37" s="5" t="str">
        <f>VLOOKUP($A37&amp;"_"&amp;$F37,'Character Sets'!$B$3:$J$39,6,FALSE)</f>
        <v>C</v>
      </c>
      <c r="J37" s="94" t="s">
        <v>696</v>
      </c>
      <c r="K37" s="155" t="str">
        <f>VLOOKUP($A37&amp;"_"&amp;$J37, 'Character Sets'!$B$3:$J$39,5,FALSE)</f>
        <v>HT1</v>
      </c>
      <c r="L37" s="155" t="str">
        <f>VLOOKUP($A37&amp;"_"&amp;$J37,'Character Sets'!$B$3:$J$39,7,FALSE)</f>
        <v>Alex</v>
      </c>
      <c r="M37" s="5" t="str">
        <f>VLOOKUP($A37&amp;"_"&amp;$J37,'Character Sets'!$B$3:$J$39,6,FALSE)</f>
        <v>A</v>
      </c>
      <c r="N37" s="187" t="s">
        <v>2394</v>
      </c>
      <c r="O37" s="5" t="s">
        <v>2398</v>
      </c>
      <c r="P37" s="37" t="s">
        <v>700</v>
      </c>
      <c r="Q37" t="str">
        <f>VLOOKUP($A37&amp;"_"&amp;$P37,'Character Sets'!$B$3:$J$39,5,FALSE)</f>
        <v>HT3</v>
      </c>
      <c r="R37" s="37" t="s">
        <v>701</v>
      </c>
      <c r="S37" t="str">
        <f>VLOOKUP($A37&amp;"_"&amp;$R37,'Character Sets'!$B$3:$J$39,5,FALSE)</f>
        <v>ST3</v>
      </c>
      <c r="T37" s="37" t="s">
        <v>698</v>
      </c>
      <c r="U37" t="str">
        <f>VLOOKUP($A37&amp;"_"&amp;$T37,'Character Sets'!$B$3:$J$39,5,FALSE)</f>
        <v>HT2</v>
      </c>
      <c r="V37" s="37" t="s">
        <v>699</v>
      </c>
      <c r="W37" t="str">
        <f>VLOOKUP($A37&amp;"_"&amp;$V37,'Character Sets'!$B$3:$J$39,5,FALSE)</f>
        <v>ST2</v>
      </c>
      <c r="X37" t="s">
        <v>220</v>
      </c>
      <c r="Y37" t="str">
        <f t="shared" si="11"/>
        <v>CA</v>
      </c>
      <c r="Z37" t="str" cm="1">
        <f t="array" ref="Z37">_xlfn.IFS($Y37="AB","AB",$Y37="BA","AB",$Y37="AC","AC",$Y37="CA","AC",$Y37="AD","AD",$Y37="DA","AD",$Y37="BC","BC",$Y37="CB","BC",$Y37="BD","BD",$Y37="DB","BD",$Y37="CD","CD",$Y37="DC", "CD",$Y37="AE","AE",$Y37="EA","AE",$Y37="AF","AF",$Y37="FA","AF",$Y37="BE","BE",$Y37="EB","BE",$Y37="BF","BF",$Y37="FB","BF",$Y37="CE","CE",$Y37="EC","CE",$Y37="CF","CF",$Y37="FC","CF",$Y37="DE","DE",$Y37="ED","DE",$Y37="EF","EF",$Y37="FE","EF",$Y37="DF","DF",$Y37="FD","DF")</f>
        <v>AC</v>
      </c>
      <c r="AA37" s="6" t="s">
        <v>28</v>
      </c>
      <c r="AB37" t="str">
        <f>VLOOKUP($X37&amp;$Z37&amp;$AA37,Stories!$A$1:$I$151,7,FALSE)</f>
        <v>Alex is racing toward Jordan</v>
      </c>
      <c r="AC37" t="str">
        <f>VLOOKUP($X37&amp;$Z37&amp;$AA37,Stories!$A$1:$I$151,8,FALSE)</f>
        <v>while a house is burning down</v>
      </c>
      <c r="AD37" s="37" t="s">
        <v>23</v>
      </c>
      <c r="AE37" s="13" t="s">
        <v>31</v>
      </c>
      <c r="AF37" s="13" t="s">
        <v>25</v>
      </c>
      <c r="AG37" s="13" t="str">
        <f t="shared" si="12"/>
        <v>she's standing in a green square</v>
      </c>
      <c r="AH37" t="str">
        <f>VLOOKUP($X37&amp;$Z37&amp;$AA37,Stories!$A$1:$I$151,9,FALSE)</f>
        <v>and it sounds like the fire truck is coming</v>
      </c>
      <c r="AI37" t="str" cm="1">
        <f t="array" ref="AI37">_xlfn.IFS($AA37="first",_xlfn.CONCAT($X37, "_", $H37, "_", $L37),$AA37="second",_xlfn.CONCAT($X37, "_", $L37, "_", $H37))</f>
        <v>S14_Jordan_Alex</v>
      </c>
      <c r="AJ37" t="str">
        <f t="shared" si="3"/>
        <v>she_green_square</v>
      </c>
      <c r="AK37" t="str">
        <f t="shared" si="4"/>
        <v>S14_end</v>
      </c>
      <c r="AL37" s="13" t="s">
        <v>31</v>
      </c>
      <c r="AM37" s="13" t="s">
        <v>25</v>
      </c>
      <c r="AN37" s="13" t="s">
        <v>31</v>
      </c>
      <c r="AO37" s="13" t="s">
        <v>26</v>
      </c>
      <c r="AP37" s="13" t="s">
        <v>29</v>
      </c>
      <c r="AQ37" s="13" t="s">
        <v>26</v>
      </c>
      <c r="AR37" s="13" t="s">
        <v>29</v>
      </c>
      <c r="AS37" s="13" t="s">
        <v>25</v>
      </c>
      <c r="AT37" s="13" t="s">
        <v>24</v>
      </c>
      <c r="AU37" s="13" t="s">
        <v>26</v>
      </c>
      <c r="AV37" s="13" t="s">
        <v>24</v>
      </c>
      <c r="AW37" s="13" t="s">
        <v>25</v>
      </c>
      <c r="AX37" t="str">
        <f t="shared" si="5"/>
        <v>ST1_green-square.png</v>
      </c>
      <c r="AY37" t="str">
        <f t="shared" si="6"/>
        <v>HT1_green-triangle.png</v>
      </c>
      <c r="AZ37" t="str">
        <f t="shared" si="7"/>
        <v>HT3_blue-triangle.png</v>
      </c>
      <c r="BA37" t="str">
        <f t="shared" si="8"/>
        <v>ST3_blue-square.png</v>
      </c>
      <c r="BB37" t="str">
        <f t="shared" si="9"/>
        <v>HT2_red-triangle.png</v>
      </c>
      <c r="BC37" t="str">
        <f t="shared" si="10"/>
        <v>ST2_red-square.png</v>
      </c>
    </row>
    <row r="38" spans="1:55" x14ac:dyDescent="0.2">
      <c r="A38" s="30" t="s">
        <v>80</v>
      </c>
      <c r="B38" s="5" t="s">
        <v>108</v>
      </c>
      <c r="C38" s="5" t="s">
        <v>144</v>
      </c>
      <c r="D38" t="str">
        <f t="shared" si="0"/>
        <v>L01_CR36_S14</v>
      </c>
      <c r="E38">
        <v>36</v>
      </c>
      <c r="F38" s="95" t="s">
        <v>697</v>
      </c>
      <c r="G38" s="155" t="str">
        <f>VLOOKUP($A38&amp;"_"&amp;$F38,'Character Sets'!$B$3:$J$39,5,FALSE)</f>
        <v>ST1</v>
      </c>
      <c r="H38" s="155" t="str">
        <f>VLOOKUP($A38&amp;"_"&amp;$F38,'Character Sets'!$B$3:$J$39,7,FALSE)</f>
        <v>Jordan</v>
      </c>
      <c r="I38" s="5" t="str">
        <f>VLOOKUP($A38&amp;"_"&amp;$F38,'Character Sets'!$B$3:$J$39,6,FALSE)</f>
        <v>C</v>
      </c>
      <c r="J38" s="94" t="s">
        <v>696</v>
      </c>
      <c r="K38" s="155" t="str">
        <f>VLOOKUP($A38&amp;"_"&amp;$J38, 'Character Sets'!$B$3:$J$39,5,FALSE)</f>
        <v>HT1</v>
      </c>
      <c r="L38" s="155" t="str">
        <f>VLOOKUP($A38&amp;"_"&amp;$J38,'Character Sets'!$B$3:$J$39,7,FALSE)</f>
        <v>Alex</v>
      </c>
      <c r="M38" s="5" t="str">
        <f>VLOOKUP($A38&amp;"_"&amp;$J38,'Character Sets'!$B$3:$J$39,6,FALSE)</f>
        <v>A</v>
      </c>
      <c r="N38" s="187" t="s">
        <v>2394</v>
      </c>
      <c r="O38" s="5" t="s">
        <v>2398</v>
      </c>
      <c r="P38" s="37" t="s">
        <v>700</v>
      </c>
      <c r="Q38" t="str">
        <f>VLOOKUP($A38&amp;"_"&amp;$P38,'Character Sets'!$B$3:$J$39,5,FALSE)</f>
        <v>HT3</v>
      </c>
      <c r="R38" s="37" t="s">
        <v>701</v>
      </c>
      <c r="S38" t="str">
        <f>VLOOKUP($A38&amp;"_"&amp;$R38,'Character Sets'!$B$3:$J$39,5,FALSE)</f>
        <v>ST3</v>
      </c>
      <c r="T38" s="37" t="s">
        <v>698</v>
      </c>
      <c r="U38" t="str">
        <f>VLOOKUP($A38&amp;"_"&amp;$T38,'Character Sets'!$B$3:$J$39,5,FALSE)</f>
        <v>HT2</v>
      </c>
      <c r="V38" s="37" t="s">
        <v>699</v>
      </c>
      <c r="W38" t="str">
        <f>VLOOKUP($A38&amp;"_"&amp;$V38,'Character Sets'!$B$3:$J$39,5,FALSE)</f>
        <v>ST2</v>
      </c>
      <c r="X38" t="s">
        <v>220</v>
      </c>
      <c r="Y38" t="str">
        <f t="shared" si="11"/>
        <v>CA</v>
      </c>
      <c r="Z38" t="str" cm="1">
        <f t="array" ref="Z38">_xlfn.IFS($Y38="AB","AB",$Y38="BA","AB",$Y38="AC","AC",$Y38="CA","AC",$Y38="AD","AD",$Y38="DA","AD",$Y38="BC","BC",$Y38="CB","BC",$Y38="BD","BD",$Y38="DB","BD",$Y38="CD","CD",$Y38="DC", "CD",$Y38="AE","AE",$Y38="EA","AE",$Y38="AF","AF",$Y38="FA","AF",$Y38="BE","BE",$Y38="EB","BE",$Y38="BF","BF",$Y38="FB","BF",$Y38="CE","CE",$Y38="EC","CE",$Y38="CF","CF",$Y38="FC","CF",$Y38="DE","DE",$Y38="ED","DE",$Y38="EF","EF",$Y38="FE","EF",$Y38="DF","DF",$Y38="FD","DF")</f>
        <v>AC</v>
      </c>
      <c r="AA38" s="6" t="s">
        <v>30</v>
      </c>
      <c r="AB38" t="str">
        <f>VLOOKUP($X38&amp;$Z38&amp;$AA38,Stories!$A$1:$I$151,7,FALSE)</f>
        <v>Jordan is racing toward Alex</v>
      </c>
      <c r="AC38" t="str">
        <f>VLOOKUP($X38&amp;$Z38&amp;$AA38,Stories!$A$1:$I$151,8,FALSE)</f>
        <v>while a house is burning down</v>
      </c>
      <c r="AD38" s="37" t="s">
        <v>23</v>
      </c>
      <c r="AE38" s="13" t="s">
        <v>29</v>
      </c>
      <c r="AF38" s="13" t="s">
        <v>26</v>
      </c>
      <c r="AG38" s="13" t="str">
        <f t="shared" si="12"/>
        <v>she's standing in a blue triangle</v>
      </c>
      <c r="AH38" t="str">
        <f>VLOOKUP($X38&amp;$Z38&amp;$AA38,Stories!$A$1:$I$151,9,FALSE)</f>
        <v>and it sounds like the fire truck is coming</v>
      </c>
      <c r="AI38" t="str" cm="1">
        <f t="array" ref="AI38">_xlfn.IFS($AA38="first",_xlfn.CONCAT($X38, "_", $H38, "_", $L38),$AA38="second",_xlfn.CONCAT($X38, "_", $L38, "_", $H38))</f>
        <v>S14_Alex_Jordan</v>
      </c>
      <c r="AJ38" t="str">
        <f t="shared" si="3"/>
        <v>she_blue_triangle</v>
      </c>
      <c r="AK38" t="str">
        <f t="shared" si="4"/>
        <v>S14_end</v>
      </c>
      <c r="AL38" s="13" t="s">
        <v>29</v>
      </c>
      <c r="AM38" s="13" t="s">
        <v>26</v>
      </c>
      <c r="AN38" s="13" t="s">
        <v>29</v>
      </c>
      <c r="AO38" s="13" t="s">
        <v>25</v>
      </c>
      <c r="AP38" s="13" t="s">
        <v>31</v>
      </c>
      <c r="AQ38" s="13" t="s">
        <v>25</v>
      </c>
      <c r="AR38" s="13" t="s">
        <v>31</v>
      </c>
      <c r="AS38" s="13" t="s">
        <v>26</v>
      </c>
      <c r="AT38" s="13" t="s">
        <v>27</v>
      </c>
      <c r="AU38" s="13" t="s">
        <v>25</v>
      </c>
      <c r="AV38" s="13" t="s">
        <v>27</v>
      </c>
      <c r="AW38" s="13" t="s">
        <v>26</v>
      </c>
      <c r="AX38" t="str">
        <f t="shared" si="5"/>
        <v>ST1_blue-triangle.png</v>
      </c>
      <c r="AY38" t="str">
        <f t="shared" si="6"/>
        <v>HT1_blue-square.png</v>
      </c>
      <c r="AZ38" t="str">
        <f t="shared" si="7"/>
        <v>HT3_green-square.png</v>
      </c>
      <c r="BA38" t="str">
        <f t="shared" si="8"/>
        <v>ST3_green-triangle.png</v>
      </c>
      <c r="BB38" t="str">
        <f t="shared" si="9"/>
        <v>HT2_yellow-square.png</v>
      </c>
      <c r="BC38" t="str">
        <f t="shared" si="10"/>
        <v>ST2_yellow-triangle.png</v>
      </c>
    </row>
    <row r="39" spans="1:55" x14ac:dyDescent="0.2">
      <c r="A39" s="30" t="s">
        <v>80</v>
      </c>
      <c r="B39" s="5" t="s">
        <v>108</v>
      </c>
      <c r="C39" s="5" t="s">
        <v>145</v>
      </c>
      <c r="D39" t="str">
        <f t="shared" si="0"/>
        <v>L01_CR37_S03</v>
      </c>
      <c r="E39">
        <v>37</v>
      </c>
      <c r="F39" s="95" t="s">
        <v>697</v>
      </c>
      <c r="G39" s="155" t="str">
        <f>VLOOKUP($A39&amp;"_"&amp;$F39,'Character Sets'!$B$3:$J$39,5,FALSE)</f>
        <v>ST1</v>
      </c>
      <c r="H39" s="155" t="str">
        <f>VLOOKUP($A39&amp;"_"&amp;$F39,'Character Sets'!$B$3:$J$39,7,FALSE)</f>
        <v>Jordan</v>
      </c>
      <c r="I39" s="5" t="str">
        <f>VLOOKUP($A39&amp;"_"&amp;$F39,'Character Sets'!$B$3:$J$39,6,FALSE)</f>
        <v>C</v>
      </c>
      <c r="J39" s="94" t="s">
        <v>698</v>
      </c>
      <c r="K39" s="155" t="str">
        <f>VLOOKUP($A39&amp;"_"&amp;$J39, 'Character Sets'!$B$3:$J$39,5,FALSE)</f>
        <v>HT2</v>
      </c>
      <c r="L39" s="155" t="str">
        <f>VLOOKUP($A39&amp;"_"&amp;$J39,'Character Sets'!$B$3:$J$39,7,FALSE)</f>
        <v>Sam</v>
      </c>
      <c r="M39" s="5" t="str">
        <f>VLOOKUP($A39&amp;"_"&amp;$J39,'Character Sets'!$B$3:$J$39,6,FALSE)</f>
        <v>B</v>
      </c>
      <c r="N39" s="187" t="s">
        <v>2394</v>
      </c>
      <c r="O39" s="5" t="s">
        <v>2398</v>
      </c>
      <c r="P39" s="37" t="s">
        <v>700</v>
      </c>
      <c r="Q39" t="str">
        <f>VLOOKUP($A39&amp;"_"&amp;$P39,'Character Sets'!$B$3:$J$39,5,FALSE)</f>
        <v>HT3</v>
      </c>
      <c r="R39" s="37" t="s">
        <v>701</v>
      </c>
      <c r="S39" t="str">
        <f>VLOOKUP($A39&amp;"_"&amp;$R39,'Character Sets'!$B$3:$J$39,5,FALSE)</f>
        <v>ST3</v>
      </c>
      <c r="T39" s="37" t="s">
        <v>696</v>
      </c>
      <c r="U39" t="str">
        <f>VLOOKUP($A39&amp;"_"&amp;$T39,'Character Sets'!$B$3:$J$39,5,FALSE)</f>
        <v>HT1</v>
      </c>
      <c r="V39" s="37" t="s">
        <v>699</v>
      </c>
      <c r="W39" t="str">
        <f>VLOOKUP($A39&amp;"_"&amp;$V39,'Character Sets'!$B$3:$J$39,5,FALSE)</f>
        <v>ST2</v>
      </c>
      <c r="X39" t="s">
        <v>209</v>
      </c>
      <c r="Y39" t="str">
        <f t="shared" si="11"/>
        <v>CB</v>
      </c>
      <c r="Z39" t="str" cm="1">
        <f t="array" ref="Z39">_xlfn.IFS($Y39="AB","AB",$Y39="BA","AB",$Y39="AC","AC",$Y39="CA","AC",$Y39="AD","AD",$Y39="DA","AD",$Y39="BC","BC",$Y39="CB","BC",$Y39="BD","BD",$Y39="DB","BD",$Y39="CD","CD",$Y39="DC", "CD",$Y39="AE","AE",$Y39="EA","AE",$Y39="AF","AF",$Y39="FA","AF",$Y39="BE","BE",$Y39="EB","BE",$Y39="BF","BF",$Y39="FB","BF",$Y39="CE","CE",$Y39="EC","CE",$Y39="CF","CF",$Y39="FC","CF",$Y39="DE","DE",$Y39="ED","DE",$Y39="EF","EF",$Y39="FE","EF",$Y39="DF","DF",$Y39="FD","DF")</f>
        <v>BC</v>
      </c>
      <c r="AA39" s="6" t="s">
        <v>28</v>
      </c>
      <c r="AB39" t="str">
        <f>VLOOKUP($X39&amp;$Z39&amp;$AA39,Stories!$A$1:$I$151,7,FALSE)</f>
        <v>Sam is making a salad for Jordan</v>
      </c>
      <c r="AC39" t="str">
        <f>VLOOKUP($X39&amp;$Z39&amp;$AA39,Stories!$A$1:$I$151,8,FALSE)</f>
        <v>while a pot is boiling on the stove</v>
      </c>
      <c r="AD39" s="37" t="s">
        <v>23</v>
      </c>
      <c r="AE39" s="13" t="s">
        <v>27</v>
      </c>
      <c r="AF39" s="13" t="s">
        <v>25</v>
      </c>
      <c r="AG39" s="13" t="str">
        <f t="shared" si="12"/>
        <v>she's standing in a yellow square</v>
      </c>
      <c r="AH39" t="str">
        <f>VLOOKUP($X39&amp;$Z39&amp;$AA39,Stories!$A$1:$I$151,9,FALSE)</f>
        <v>and it looks like dinner is almost ready</v>
      </c>
      <c r="AI39" t="str" cm="1">
        <f t="array" ref="AI39">_xlfn.IFS($AA39="first",_xlfn.CONCAT($X39, "_", $H39, "_", $L39),$AA39="second",_xlfn.CONCAT($X39, "_", $L39, "_", $H39))</f>
        <v>S03_Jordan_Sam</v>
      </c>
      <c r="AJ39" t="str">
        <f t="shared" si="3"/>
        <v>she_yellow_square</v>
      </c>
      <c r="AK39" t="str">
        <f t="shared" si="4"/>
        <v>S03_end</v>
      </c>
      <c r="AL39" s="13" t="s">
        <v>27</v>
      </c>
      <c r="AM39" s="13" t="s">
        <v>25</v>
      </c>
      <c r="AN39" s="13" t="s">
        <v>27</v>
      </c>
      <c r="AO39" s="13" t="s">
        <v>26</v>
      </c>
      <c r="AP39" s="13" t="s">
        <v>24</v>
      </c>
      <c r="AQ39" s="13" t="s">
        <v>26</v>
      </c>
      <c r="AR39" s="13" t="s">
        <v>24</v>
      </c>
      <c r="AS39" s="13" t="s">
        <v>25</v>
      </c>
      <c r="AT39" s="13" t="s">
        <v>29</v>
      </c>
      <c r="AU39" s="13" t="s">
        <v>26</v>
      </c>
      <c r="AV39" s="13" t="s">
        <v>29</v>
      </c>
      <c r="AW39" s="13" t="s">
        <v>25</v>
      </c>
      <c r="AX39" t="str">
        <f t="shared" si="5"/>
        <v>ST1_yellow-square.png</v>
      </c>
      <c r="AY39" t="str">
        <f t="shared" si="6"/>
        <v>HT2_yellow-triangle.png</v>
      </c>
      <c r="AZ39" t="str">
        <f t="shared" si="7"/>
        <v>HT3_red-triangle.png</v>
      </c>
      <c r="BA39" t="str">
        <f t="shared" si="8"/>
        <v>ST3_red-square.png</v>
      </c>
      <c r="BB39" t="str">
        <f t="shared" si="9"/>
        <v>HT1_blue-triangle.png</v>
      </c>
      <c r="BC39" t="str">
        <f t="shared" si="10"/>
        <v>ST2_blue-square.png</v>
      </c>
    </row>
    <row r="40" spans="1:55" x14ac:dyDescent="0.2">
      <c r="A40" s="30" t="s">
        <v>80</v>
      </c>
      <c r="B40" s="5" t="s">
        <v>108</v>
      </c>
      <c r="C40" s="5" t="s">
        <v>146</v>
      </c>
      <c r="D40" t="str">
        <f t="shared" si="0"/>
        <v>L01_CR38_S05</v>
      </c>
      <c r="E40">
        <v>38</v>
      </c>
      <c r="F40" s="95" t="s">
        <v>697</v>
      </c>
      <c r="G40" s="155" t="str">
        <f>VLOOKUP($A40&amp;"_"&amp;$F40,'Character Sets'!$B$3:$J$39,5,FALSE)</f>
        <v>ST1</v>
      </c>
      <c r="H40" s="155" t="str">
        <f>VLOOKUP($A40&amp;"_"&amp;$F40,'Character Sets'!$B$3:$J$39,7,FALSE)</f>
        <v>Jordan</v>
      </c>
      <c r="I40" s="5" t="str">
        <f>VLOOKUP($A40&amp;"_"&amp;$F40,'Character Sets'!$B$3:$J$39,6,FALSE)</f>
        <v>C</v>
      </c>
      <c r="J40" s="94" t="s">
        <v>698</v>
      </c>
      <c r="K40" s="155" t="str">
        <f>VLOOKUP($A40&amp;"_"&amp;$J40, 'Character Sets'!$B$3:$J$39,5,FALSE)</f>
        <v>HT2</v>
      </c>
      <c r="L40" s="155" t="str">
        <f>VLOOKUP($A40&amp;"_"&amp;$J40,'Character Sets'!$B$3:$J$39,7,FALSE)</f>
        <v>Sam</v>
      </c>
      <c r="M40" s="5" t="str">
        <f>VLOOKUP($A40&amp;"_"&amp;$J40,'Character Sets'!$B$3:$J$39,6,FALSE)</f>
        <v>B</v>
      </c>
      <c r="N40" s="187" t="s">
        <v>2394</v>
      </c>
      <c r="O40" s="5" t="s">
        <v>2398</v>
      </c>
      <c r="P40" s="37" t="s">
        <v>700</v>
      </c>
      <c r="Q40" t="str">
        <f>VLOOKUP($A40&amp;"_"&amp;$P40,'Character Sets'!$B$3:$J$39,5,FALSE)</f>
        <v>HT3</v>
      </c>
      <c r="R40" s="37" t="s">
        <v>701</v>
      </c>
      <c r="S40" t="str">
        <f>VLOOKUP($A40&amp;"_"&amp;$R40,'Character Sets'!$B$3:$J$39,5,FALSE)</f>
        <v>ST3</v>
      </c>
      <c r="T40" s="37" t="s">
        <v>696</v>
      </c>
      <c r="U40" t="str">
        <f>VLOOKUP($A40&amp;"_"&amp;$T40,'Character Sets'!$B$3:$J$39,5,FALSE)</f>
        <v>HT1</v>
      </c>
      <c r="V40" s="37" t="s">
        <v>699</v>
      </c>
      <c r="W40" t="str">
        <f>VLOOKUP($A40&amp;"_"&amp;$V40,'Character Sets'!$B$3:$J$39,5,FALSE)</f>
        <v>ST2</v>
      </c>
      <c r="X40" t="s">
        <v>211</v>
      </c>
      <c r="Y40" t="str">
        <f t="shared" si="11"/>
        <v>CB</v>
      </c>
      <c r="Z40" t="str" cm="1">
        <f t="array" ref="Z40">_xlfn.IFS($Y40="AB","AB",$Y40="BA","AB",$Y40="AC","AC",$Y40="CA","AC",$Y40="AD","AD",$Y40="DA","AD",$Y40="BC","BC",$Y40="CB","BC",$Y40="BD","BD",$Y40="DB","BD",$Y40="CD","CD",$Y40="DC", "CD",$Y40="AE","AE",$Y40="EA","AE",$Y40="AF","AF",$Y40="FA","AF",$Y40="BE","BE",$Y40="EB","BE",$Y40="BF","BF",$Y40="FB","BF",$Y40="CE","CE",$Y40="EC","CE",$Y40="CF","CF",$Y40="FC","CF",$Y40="DE","DE",$Y40="ED","DE",$Y40="EF","EF",$Y40="FE","EF",$Y40="DF","DF",$Y40="FD","DF")</f>
        <v>BC</v>
      </c>
      <c r="AA40" s="6" t="s">
        <v>30</v>
      </c>
      <c r="AB40" t="str">
        <f>VLOOKUP($X40&amp;$Z40&amp;$AA40,Stories!$A$1:$I$151,7,FALSE)</f>
        <v>Jordan is picking up Sam from school</v>
      </c>
      <c r="AC40" t="str">
        <f>VLOOKUP($X40&amp;$Z40&amp;$AA40,Stories!$A$1:$I$151,8,FALSE)</f>
        <v>as the bell is ringing</v>
      </c>
      <c r="AD40" s="37" t="s">
        <v>23</v>
      </c>
      <c r="AE40" s="13" t="s">
        <v>24</v>
      </c>
      <c r="AF40" s="13" t="s">
        <v>26</v>
      </c>
      <c r="AG40" s="13" t="str">
        <f t="shared" si="12"/>
        <v>she's standing in a red triangle</v>
      </c>
      <c r="AH40" t="str">
        <f>VLOOKUP($X40&amp;$Z40&amp;$AA40,Stories!$A$1:$I$151,9,FALSE)</f>
        <v>and the bell is very loud</v>
      </c>
      <c r="AI40" t="str" cm="1">
        <f t="array" ref="AI40">_xlfn.IFS($AA40="first",_xlfn.CONCAT($X40, "_", $H40, "_", $L40),$AA40="second",_xlfn.CONCAT($X40, "_", $L40, "_", $H40))</f>
        <v>S05_Sam_Jordan</v>
      </c>
      <c r="AJ40" t="str">
        <f t="shared" si="3"/>
        <v>she_red_triangle</v>
      </c>
      <c r="AK40" t="str">
        <f t="shared" si="4"/>
        <v>S05_end</v>
      </c>
      <c r="AL40" s="13" t="s">
        <v>24</v>
      </c>
      <c r="AM40" s="13" t="s">
        <v>26</v>
      </c>
      <c r="AN40" s="13" t="s">
        <v>24</v>
      </c>
      <c r="AO40" s="13" t="s">
        <v>25</v>
      </c>
      <c r="AP40" s="13" t="s">
        <v>27</v>
      </c>
      <c r="AQ40" s="13" t="s">
        <v>25</v>
      </c>
      <c r="AR40" s="13" t="s">
        <v>27</v>
      </c>
      <c r="AS40" s="13" t="s">
        <v>26</v>
      </c>
      <c r="AT40" s="13" t="s">
        <v>31</v>
      </c>
      <c r="AU40" s="13" t="s">
        <v>25</v>
      </c>
      <c r="AV40" s="13" t="s">
        <v>31</v>
      </c>
      <c r="AW40" s="13" t="s">
        <v>26</v>
      </c>
      <c r="AX40" t="str">
        <f t="shared" si="5"/>
        <v>ST1_red-triangle.png</v>
      </c>
      <c r="AY40" t="str">
        <f t="shared" si="6"/>
        <v>HT2_red-square.png</v>
      </c>
      <c r="AZ40" t="str">
        <f t="shared" si="7"/>
        <v>HT3_yellow-square.png</v>
      </c>
      <c r="BA40" t="str">
        <f t="shared" si="8"/>
        <v>ST3_yellow-triangle.png</v>
      </c>
      <c r="BB40" t="str">
        <f t="shared" si="9"/>
        <v>HT1_green-square.png</v>
      </c>
      <c r="BC40" t="str">
        <f t="shared" si="10"/>
        <v>ST2_green-triangle.png</v>
      </c>
    </row>
    <row r="41" spans="1:55" x14ac:dyDescent="0.2">
      <c r="A41" s="30" t="s">
        <v>80</v>
      </c>
      <c r="B41" s="5" t="s">
        <v>108</v>
      </c>
      <c r="C41" s="5" t="s">
        <v>147</v>
      </c>
      <c r="D41" t="str">
        <f t="shared" si="0"/>
        <v>L01_CR39_S04</v>
      </c>
      <c r="E41">
        <v>39</v>
      </c>
      <c r="F41" s="95" t="s">
        <v>697</v>
      </c>
      <c r="G41" s="155" t="str">
        <f>VLOOKUP($A41&amp;"_"&amp;$F41,'Character Sets'!$B$3:$J$39,5,FALSE)</f>
        <v>ST1</v>
      </c>
      <c r="H41" s="155" t="str">
        <f>VLOOKUP($A41&amp;"_"&amp;$F41,'Character Sets'!$B$3:$J$39,7,FALSE)</f>
        <v>Jordan</v>
      </c>
      <c r="I41" s="5" t="str">
        <f>VLOOKUP($A41&amp;"_"&amp;$F41,'Character Sets'!$B$3:$J$39,6,FALSE)</f>
        <v>C</v>
      </c>
      <c r="J41" s="94" t="s">
        <v>698</v>
      </c>
      <c r="K41" s="155" t="str">
        <f>VLOOKUP($A41&amp;"_"&amp;$J41, 'Character Sets'!$B$3:$J$39,5,FALSE)</f>
        <v>HT2</v>
      </c>
      <c r="L41" s="155" t="str">
        <f>VLOOKUP($A41&amp;"_"&amp;$J41,'Character Sets'!$B$3:$J$39,7,FALSE)</f>
        <v>Sam</v>
      </c>
      <c r="M41" s="5" t="str">
        <f>VLOOKUP($A41&amp;"_"&amp;$J41,'Character Sets'!$B$3:$J$39,6,FALSE)</f>
        <v>B</v>
      </c>
      <c r="N41" s="187" t="s">
        <v>2394</v>
      </c>
      <c r="O41" s="5" t="s">
        <v>2398</v>
      </c>
      <c r="P41" s="37" t="s">
        <v>700</v>
      </c>
      <c r="Q41" t="str">
        <f>VLOOKUP($A41&amp;"_"&amp;$P41,'Character Sets'!$B$3:$J$39,5,FALSE)</f>
        <v>HT3</v>
      </c>
      <c r="R41" s="37" t="s">
        <v>701</v>
      </c>
      <c r="S41" t="str">
        <f>VLOOKUP($A41&amp;"_"&amp;$R41,'Character Sets'!$B$3:$J$39,5,FALSE)</f>
        <v>ST3</v>
      </c>
      <c r="T41" s="37" t="s">
        <v>696</v>
      </c>
      <c r="U41" t="str">
        <f>VLOOKUP($A41&amp;"_"&amp;$T41,'Character Sets'!$B$3:$J$39,5,FALSE)</f>
        <v>HT1</v>
      </c>
      <c r="V41" s="37" t="s">
        <v>699</v>
      </c>
      <c r="W41" t="str">
        <f>VLOOKUP($A41&amp;"_"&amp;$V41,'Character Sets'!$B$3:$J$39,5,FALSE)</f>
        <v>ST2</v>
      </c>
      <c r="X41" t="s">
        <v>210</v>
      </c>
      <c r="Y41" t="str">
        <f t="shared" si="11"/>
        <v>CB</v>
      </c>
      <c r="Z41" t="str" cm="1">
        <f t="array" ref="Z41">_xlfn.IFS($Y41="AB","AB",$Y41="BA","AB",$Y41="AC","AC",$Y41="CA","AC",$Y41="AD","AD",$Y41="DA","AD",$Y41="BC","BC",$Y41="CB","BC",$Y41="BD","BD",$Y41="DB","BD",$Y41="CD","CD",$Y41="DC", "CD",$Y41="AE","AE",$Y41="EA","AE",$Y41="AF","AF",$Y41="FA","AF",$Y41="BE","BE",$Y41="EB","BE",$Y41="BF","BF",$Y41="FB","BF",$Y41="CE","CE",$Y41="EC","CE",$Y41="CF","CF",$Y41="FC","CF",$Y41="DE","DE",$Y41="ED","DE",$Y41="EF","EF",$Y41="FE","EF",$Y41="DF","DF",$Y41="FD","DF")</f>
        <v>BC</v>
      </c>
      <c r="AA41" s="6" t="s">
        <v>28</v>
      </c>
      <c r="AB41" t="str">
        <f>VLOOKUP($X41&amp;$Z41&amp;$AA41,Stories!$A$1:$I$151,7,FALSE)</f>
        <v>Sam is walking over to Jordan</v>
      </c>
      <c r="AC41" t="str">
        <f>VLOOKUP($X41&amp;$Z41&amp;$AA41,Stories!$A$1:$I$151,8,FALSE)</f>
        <v>and a broken radio is lying on the ground</v>
      </c>
      <c r="AD41" s="37" t="s">
        <v>23</v>
      </c>
      <c r="AE41" s="13" t="s">
        <v>29</v>
      </c>
      <c r="AF41" s="13" t="s">
        <v>25</v>
      </c>
      <c r="AG41" s="13" t="str">
        <f t="shared" si="12"/>
        <v>she's standing in a blue square</v>
      </c>
      <c r="AH41" t="str">
        <f>VLOOKUP($X41&amp;$Z41&amp;$AA41,Stories!$A$1:$I$151,9,FALSE)</f>
        <v>but it doesn't look like the radio can be fixed</v>
      </c>
      <c r="AI41" t="str" cm="1">
        <f t="array" ref="AI41">_xlfn.IFS($AA41="first",_xlfn.CONCAT($X41, "_", $H41, "_", $L41),$AA41="second",_xlfn.CONCAT($X41, "_", $L41, "_", $H41))</f>
        <v>S04_Jordan_Sam</v>
      </c>
      <c r="AJ41" t="str">
        <f t="shared" si="3"/>
        <v>she_blue_square</v>
      </c>
      <c r="AK41" t="str">
        <f t="shared" si="4"/>
        <v>S04_end</v>
      </c>
      <c r="AL41" s="13" t="s">
        <v>29</v>
      </c>
      <c r="AM41" s="13" t="s">
        <v>25</v>
      </c>
      <c r="AN41" s="13" t="s">
        <v>29</v>
      </c>
      <c r="AO41" s="13" t="s">
        <v>26</v>
      </c>
      <c r="AP41" s="13" t="s">
        <v>31</v>
      </c>
      <c r="AQ41" s="13" t="s">
        <v>26</v>
      </c>
      <c r="AR41" s="13" t="s">
        <v>31</v>
      </c>
      <c r="AS41" s="13" t="s">
        <v>25</v>
      </c>
      <c r="AT41" s="13" t="s">
        <v>27</v>
      </c>
      <c r="AU41" s="13" t="s">
        <v>26</v>
      </c>
      <c r="AV41" s="13" t="s">
        <v>27</v>
      </c>
      <c r="AW41" s="13" t="s">
        <v>25</v>
      </c>
      <c r="AX41" t="str">
        <f t="shared" si="5"/>
        <v>ST1_blue-square.png</v>
      </c>
      <c r="AY41" t="str">
        <f t="shared" si="6"/>
        <v>HT2_blue-triangle.png</v>
      </c>
      <c r="AZ41" t="str">
        <f t="shared" si="7"/>
        <v>HT3_green-triangle.png</v>
      </c>
      <c r="BA41" t="str">
        <f t="shared" si="8"/>
        <v>ST3_green-square.png</v>
      </c>
      <c r="BB41" t="str">
        <f t="shared" si="9"/>
        <v>HT1_yellow-triangle.png</v>
      </c>
      <c r="BC41" t="str">
        <f t="shared" si="10"/>
        <v>ST2_yellow-square.png</v>
      </c>
    </row>
    <row r="42" spans="1:55" x14ac:dyDescent="0.2">
      <c r="A42" s="30" t="s">
        <v>80</v>
      </c>
      <c r="B42" s="5" t="s">
        <v>108</v>
      </c>
      <c r="C42" s="5" t="s">
        <v>148</v>
      </c>
      <c r="D42" t="str">
        <f t="shared" si="0"/>
        <v>L01_CR40_S04</v>
      </c>
      <c r="E42">
        <v>40</v>
      </c>
      <c r="F42" s="95" t="s">
        <v>697</v>
      </c>
      <c r="G42" s="155" t="str">
        <f>VLOOKUP($A42&amp;"_"&amp;$F42,'Character Sets'!$B$3:$J$39,5,FALSE)</f>
        <v>ST1</v>
      </c>
      <c r="H42" s="155" t="str">
        <f>VLOOKUP($A42&amp;"_"&amp;$F42,'Character Sets'!$B$3:$J$39,7,FALSE)</f>
        <v>Jordan</v>
      </c>
      <c r="I42" s="5" t="str">
        <f>VLOOKUP($A42&amp;"_"&amp;$F42,'Character Sets'!$B$3:$J$39,6,FALSE)</f>
        <v>C</v>
      </c>
      <c r="J42" s="94" t="s">
        <v>698</v>
      </c>
      <c r="K42" s="155" t="str">
        <f>VLOOKUP($A42&amp;"_"&amp;$J42, 'Character Sets'!$B$3:$J$39,5,FALSE)</f>
        <v>HT2</v>
      </c>
      <c r="L42" s="155" t="str">
        <f>VLOOKUP($A42&amp;"_"&amp;$J42,'Character Sets'!$B$3:$J$39,7,FALSE)</f>
        <v>Sam</v>
      </c>
      <c r="M42" s="5" t="str">
        <f>VLOOKUP($A42&amp;"_"&amp;$J42,'Character Sets'!$B$3:$J$39,6,FALSE)</f>
        <v>B</v>
      </c>
      <c r="N42" s="187" t="s">
        <v>2394</v>
      </c>
      <c r="O42" s="5" t="s">
        <v>2398</v>
      </c>
      <c r="P42" s="37" t="s">
        <v>700</v>
      </c>
      <c r="Q42" t="str">
        <f>VLOOKUP($A42&amp;"_"&amp;$P42,'Character Sets'!$B$3:$J$39,5,FALSE)</f>
        <v>HT3</v>
      </c>
      <c r="R42" s="37" t="s">
        <v>701</v>
      </c>
      <c r="S42" t="str">
        <f>VLOOKUP($A42&amp;"_"&amp;$R42,'Character Sets'!$B$3:$J$39,5,FALSE)</f>
        <v>ST3</v>
      </c>
      <c r="T42" s="37" t="s">
        <v>696</v>
      </c>
      <c r="U42" t="str">
        <f>VLOOKUP($A42&amp;"_"&amp;$T42,'Character Sets'!$B$3:$J$39,5,FALSE)</f>
        <v>HT1</v>
      </c>
      <c r="V42" s="37" t="s">
        <v>699</v>
      </c>
      <c r="W42" t="str">
        <f>VLOOKUP($A42&amp;"_"&amp;$V42,'Character Sets'!$B$3:$J$39,5,FALSE)</f>
        <v>ST2</v>
      </c>
      <c r="X42" t="s">
        <v>210</v>
      </c>
      <c r="Y42" t="str">
        <f t="shared" si="11"/>
        <v>CB</v>
      </c>
      <c r="Z42" t="str" cm="1">
        <f t="array" ref="Z42">_xlfn.IFS($Y42="AB","AB",$Y42="BA","AB",$Y42="AC","AC",$Y42="CA","AC",$Y42="AD","AD",$Y42="DA","AD",$Y42="BC","BC",$Y42="CB","BC",$Y42="BD","BD",$Y42="DB","BD",$Y42="CD","CD",$Y42="DC", "CD",$Y42="AE","AE",$Y42="EA","AE",$Y42="AF","AF",$Y42="FA","AF",$Y42="BE","BE",$Y42="EB","BE",$Y42="BF","BF",$Y42="FB","BF",$Y42="CE","CE",$Y42="EC","CE",$Y42="CF","CF",$Y42="FC","CF",$Y42="DE","DE",$Y42="ED","DE",$Y42="EF","EF",$Y42="FE","EF",$Y42="DF","DF",$Y42="FD","DF")</f>
        <v>BC</v>
      </c>
      <c r="AA42" s="6" t="s">
        <v>30</v>
      </c>
      <c r="AB42" t="str">
        <f>VLOOKUP($X42&amp;$Z42&amp;$AA42,Stories!$A$1:$I$151,7,FALSE)</f>
        <v>Jordan is walking over to Sam</v>
      </c>
      <c r="AC42" t="str">
        <f>VLOOKUP($X42&amp;$Z42&amp;$AA42,Stories!$A$1:$I$151,8,FALSE)</f>
        <v>and a broken radio is lying on the ground</v>
      </c>
      <c r="AD42" s="37" t="s">
        <v>23</v>
      </c>
      <c r="AE42" s="13" t="s">
        <v>31</v>
      </c>
      <c r="AF42" s="13" t="s">
        <v>26</v>
      </c>
      <c r="AG42" s="13" t="str">
        <f t="shared" si="12"/>
        <v>she's standing in a green triangle</v>
      </c>
      <c r="AH42" t="str">
        <f>VLOOKUP($X42&amp;$Z42&amp;$AA42,Stories!$A$1:$I$151,9,FALSE)</f>
        <v>but it doesn't look like the radio can be fixed</v>
      </c>
      <c r="AI42" t="str" cm="1">
        <f t="array" ref="AI42">_xlfn.IFS($AA42="first",_xlfn.CONCAT($X42, "_", $H42, "_", $L42),$AA42="second",_xlfn.CONCAT($X42, "_", $L42, "_", $H42))</f>
        <v>S04_Sam_Jordan</v>
      </c>
      <c r="AJ42" t="str">
        <f t="shared" si="3"/>
        <v>she_green_triangle</v>
      </c>
      <c r="AK42" t="str">
        <f t="shared" si="4"/>
        <v>S04_end</v>
      </c>
      <c r="AL42" s="13" t="s">
        <v>31</v>
      </c>
      <c r="AM42" s="13" t="s">
        <v>26</v>
      </c>
      <c r="AN42" s="13" t="s">
        <v>31</v>
      </c>
      <c r="AO42" s="13" t="s">
        <v>25</v>
      </c>
      <c r="AP42" s="13" t="s">
        <v>29</v>
      </c>
      <c r="AQ42" s="13" t="s">
        <v>25</v>
      </c>
      <c r="AR42" s="13" t="s">
        <v>29</v>
      </c>
      <c r="AS42" s="13" t="s">
        <v>26</v>
      </c>
      <c r="AT42" s="13" t="s">
        <v>24</v>
      </c>
      <c r="AU42" s="13" t="s">
        <v>25</v>
      </c>
      <c r="AV42" s="13" t="s">
        <v>24</v>
      </c>
      <c r="AW42" s="13" t="s">
        <v>26</v>
      </c>
      <c r="AX42" t="str">
        <f t="shared" si="5"/>
        <v>ST1_green-triangle.png</v>
      </c>
      <c r="AY42" t="str">
        <f t="shared" si="6"/>
        <v>HT2_green-square.png</v>
      </c>
      <c r="AZ42" t="str">
        <f t="shared" si="7"/>
        <v>HT3_blue-square.png</v>
      </c>
      <c r="BA42" t="str">
        <f t="shared" si="8"/>
        <v>ST3_blue-triangle.png</v>
      </c>
      <c r="BB42" t="str">
        <f t="shared" si="9"/>
        <v>HT1_red-square.png</v>
      </c>
      <c r="BC42" t="str">
        <f t="shared" si="10"/>
        <v>ST2_red-triangle.png</v>
      </c>
    </row>
    <row r="43" spans="1:55" x14ac:dyDescent="0.2">
      <c r="A43" s="30" t="s">
        <v>80</v>
      </c>
      <c r="B43" s="5" t="s">
        <v>108</v>
      </c>
      <c r="C43" s="5" t="s">
        <v>149</v>
      </c>
      <c r="D43" t="str">
        <f t="shared" si="0"/>
        <v>L01_CR41_S20</v>
      </c>
      <c r="E43">
        <v>41</v>
      </c>
      <c r="F43" s="95" t="s">
        <v>699</v>
      </c>
      <c r="G43" s="155" t="str">
        <f>VLOOKUP($A43&amp;"_"&amp;$F43,'Character Sets'!$B$3:$J$39,5,FALSE)</f>
        <v>ST2</v>
      </c>
      <c r="H43" s="155" t="str">
        <f>VLOOKUP($A43&amp;"_"&amp;$F43,'Character Sets'!$B$3:$J$39,7,FALSE)</f>
        <v>Taylor</v>
      </c>
      <c r="I43" s="5" t="str">
        <f>VLOOKUP($A43&amp;"_"&amp;$F43,'Character Sets'!$B$3:$J$39,6,FALSE)</f>
        <v>D</v>
      </c>
      <c r="J43" s="94" t="s">
        <v>696</v>
      </c>
      <c r="K43" s="155" t="str">
        <f>VLOOKUP($A43&amp;"_"&amp;$J43, 'Character Sets'!$B$3:$J$39,5,FALSE)</f>
        <v>HT1</v>
      </c>
      <c r="L43" s="155" t="str">
        <f>VLOOKUP($A43&amp;"_"&amp;$J43,'Character Sets'!$B$3:$J$39,7,FALSE)</f>
        <v>Alex</v>
      </c>
      <c r="M43" s="5" t="str">
        <f>VLOOKUP($A43&amp;"_"&amp;$J43,'Character Sets'!$B$3:$J$39,6,FALSE)</f>
        <v>A</v>
      </c>
      <c r="N43" s="187" t="s">
        <v>2394</v>
      </c>
      <c r="O43" s="5" t="s">
        <v>2398</v>
      </c>
      <c r="P43" s="37" t="s">
        <v>700</v>
      </c>
      <c r="Q43" t="str">
        <f>VLOOKUP($A43&amp;"_"&amp;$P43,'Character Sets'!$B$3:$J$39,5,FALSE)</f>
        <v>HT3</v>
      </c>
      <c r="R43" s="37" t="s">
        <v>701</v>
      </c>
      <c r="S43" t="str">
        <f>VLOOKUP($A43&amp;"_"&amp;$R43,'Character Sets'!$B$3:$J$39,5,FALSE)</f>
        <v>ST3</v>
      </c>
      <c r="T43" s="37" t="s">
        <v>698</v>
      </c>
      <c r="U43" t="str">
        <f>VLOOKUP($A43&amp;"_"&amp;$T43,'Character Sets'!$B$3:$J$39,5,FALSE)</f>
        <v>HT2</v>
      </c>
      <c r="V43" s="37" t="s">
        <v>697</v>
      </c>
      <c r="W43" t="str">
        <f>VLOOKUP($A43&amp;"_"&amp;$V43,'Character Sets'!$B$3:$J$39,5,FALSE)</f>
        <v>ST1</v>
      </c>
      <c r="X43" t="s">
        <v>226</v>
      </c>
      <c r="Y43" t="str">
        <f t="shared" si="11"/>
        <v>DA</v>
      </c>
      <c r="Z43" t="str" cm="1">
        <f t="array" ref="Z43">_xlfn.IFS($Y43="AB","AB",$Y43="BA","AB",$Y43="AC","AC",$Y43="CA","AC",$Y43="AD","AD",$Y43="DA","AD",$Y43="BC","BC",$Y43="CB","BC",$Y43="BD","BD",$Y43="DB","BD",$Y43="CD","CD",$Y43="DC", "CD",$Y43="AE","AE",$Y43="EA","AE",$Y43="AF","AF",$Y43="FA","AF",$Y43="BE","BE",$Y43="EB","BE",$Y43="BF","BF",$Y43="FB","BF",$Y43="CE","CE",$Y43="EC","CE",$Y43="CF","CF",$Y43="FC","CF",$Y43="DE","DE",$Y43="ED","DE",$Y43="EF","EF",$Y43="FE","EF",$Y43="DF","DF",$Y43="FD","DF")</f>
        <v>AD</v>
      </c>
      <c r="AA43" s="6" t="s">
        <v>28</v>
      </c>
      <c r="AB43" t="str">
        <f>VLOOKUP($X43&amp;$Z43&amp;$AA43,Stories!$A$1:$I$151,7,FALSE)</f>
        <v>Alex is shouting at Taylor</v>
      </c>
      <c r="AC43" t="str">
        <f>VLOOKUP($X43&amp;$Z43&amp;$AA43,Stories!$A$1:$I$151,8,FALSE)</f>
        <v>while a shooting star streaks across the sky</v>
      </c>
      <c r="AD43" s="37" t="s">
        <v>23</v>
      </c>
      <c r="AE43" s="13" t="s">
        <v>24</v>
      </c>
      <c r="AF43" s="13" t="s">
        <v>25</v>
      </c>
      <c r="AG43" s="13" t="str">
        <f t="shared" si="12"/>
        <v>she's standing in a red square</v>
      </c>
      <c r="AH43" t="str">
        <f>VLOOKUP($X43&amp;$Z43&amp;$AA43,Stories!$A$1:$I$151,9,FALSE)</f>
        <v>but it looks like an argument has started</v>
      </c>
      <c r="AI43" t="str" cm="1">
        <f t="array" ref="AI43">_xlfn.IFS($AA43="first",_xlfn.CONCAT($X43, "_", $H43, "_", $L43),$AA43="second",_xlfn.CONCAT($X43, "_", $L43, "_", $H43))</f>
        <v>S20_Taylor_Alex</v>
      </c>
      <c r="AJ43" t="str">
        <f t="shared" si="3"/>
        <v>she_red_square</v>
      </c>
      <c r="AK43" t="str">
        <f t="shared" si="4"/>
        <v>S20_end</v>
      </c>
      <c r="AL43" s="13" t="s">
        <v>24</v>
      </c>
      <c r="AM43" s="13" t="s">
        <v>25</v>
      </c>
      <c r="AN43" s="13" t="s">
        <v>24</v>
      </c>
      <c r="AO43" s="13" t="s">
        <v>26</v>
      </c>
      <c r="AP43" s="13" t="s">
        <v>27</v>
      </c>
      <c r="AQ43" s="13" t="s">
        <v>26</v>
      </c>
      <c r="AR43" s="13" t="s">
        <v>27</v>
      </c>
      <c r="AS43" s="13" t="s">
        <v>25</v>
      </c>
      <c r="AT43" s="13" t="s">
        <v>31</v>
      </c>
      <c r="AU43" s="13" t="s">
        <v>26</v>
      </c>
      <c r="AV43" s="13" t="s">
        <v>31</v>
      </c>
      <c r="AW43" s="13" t="s">
        <v>25</v>
      </c>
      <c r="AX43" t="str">
        <f t="shared" si="5"/>
        <v>ST2_red-square.png</v>
      </c>
      <c r="AY43" t="str">
        <f t="shared" si="6"/>
        <v>HT1_red-triangle.png</v>
      </c>
      <c r="AZ43" t="str">
        <f t="shared" si="7"/>
        <v>HT3_yellow-triangle.png</v>
      </c>
      <c r="BA43" t="str">
        <f t="shared" si="8"/>
        <v>ST3_yellow-square.png</v>
      </c>
      <c r="BB43" t="str">
        <f t="shared" si="9"/>
        <v>HT2_green-triangle.png</v>
      </c>
      <c r="BC43" t="str">
        <f t="shared" si="10"/>
        <v>ST1_green-square.png</v>
      </c>
    </row>
    <row r="44" spans="1:55" x14ac:dyDescent="0.2">
      <c r="A44" s="30" t="s">
        <v>80</v>
      </c>
      <c r="B44" s="5" t="s">
        <v>108</v>
      </c>
      <c r="C44" s="5" t="s">
        <v>150</v>
      </c>
      <c r="D44" t="str">
        <f t="shared" si="0"/>
        <v>L01_CR42_S18</v>
      </c>
      <c r="E44">
        <v>42</v>
      </c>
      <c r="F44" s="95" t="s">
        <v>699</v>
      </c>
      <c r="G44" s="155" t="str">
        <f>VLOOKUP($A44&amp;"_"&amp;$F44,'Character Sets'!$B$3:$J$39,5,FALSE)</f>
        <v>ST2</v>
      </c>
      <c r="H44" s="155" t="str">
        <f>VLOOKUP($A44&amp;"_"&amp;$F44,'Character Sets'!$B$3:$J$39,7,FALSE)</f>
        <v>Taylor</v>
      </c>
      <c r="I44" s="5" t="str">
        <f>VLOOKUP($A44&amp;"_"&amp;$F44,'Character Sets'!$B$3:$J$39,6,FALSE)</f>
        <v>D</v>
      </c>
      <c r="J44" s="94" t="s">
        <v>696</v>
      </c>
      <c r="K44" s="155" t="str">
        <f>VLOOKUP($A44&amp;"_"&amp;$J44, 'Character Sets'!$B$3:$J$39,5,FALSE)</f>
        <v>HT1</v>
      </c>
      <c r="L44" s="155" t="str">
        <f>VLOOKUP($A44&amp;"_"&amp;$J44,'Character Sets'!$B$3:$J$39,7,FALSE)</f>
        <v>Alex</v>
      </c>
      <c r="M44" s="5" t="str">
        <f>VLOOKUP($A44&amp;"_"&amp;$J44,'Character Sets'!$B$3:$J$39,6,FALSE)</f>
        <v>A</v>
      </c>
      <c r="N44" s="187" t="s">
        <v>2394</v>
      </c>
      <c r="O44" s="5" t="s">
        <v>2398</v>
      </c>
      <c r="P44" s="37" t="s">
        <v>700</v>
      </c>
      <c r="Q44" t="str">
        <f>VLOOKUP($A44&amp;"_"&amp;$P44,'Character Sets'!$B$3:$J$39,5,FALSE)</f>
        <v>HT3</v>
      </c>
      <c r="R44" s="37" t="s">
        <v>701</v>
      </c>
      <c r="S44" t="str">
        <f>VLOOKUP($A44&amp;"_"&amp;$R44,'Character Sets'!$B$3:$J$39,5,FALSE)</f>
        <v>ST3</v>
      </c>
      <c r="T44" s="37" t="s">
        <v>698</v>
      </c>
      <c r="U44" t="str">
        <f>VLOOKUP($A44&amp;"_"&amp;$T44,'Character Sets'!$B$3:$J$39,5,FALSE)</f>
        <v>HT2</v>
      </c>
      <c r="V44" s="37" t="s">
        <v>697</v>
      </c>
      <c r="W44" t="str">
        <f>VLOOKUP($A44&amp;"_"&amp;$V44,'Character Sets'!$B$3:$J$39,5,FALSE)</f>
        <v>ST1</v>
      </c>
      <c r="X44" t="s">
        <v>224</v>
      </c>
      <c r="Y44" t="str">
        <f t="shared" si="11"/>
        <v>DA</v>
      </c>
      <c r="Z44" t="str" cm="1">
        <f t="array" ref="Z44">_xlfn.IFS($Y44="AB","AB",$Y44="BA","AB",$Y44="AC","AC",$Y44="CA","AC",$Y44="AD","AD",$Y44="DA","AD",$Y44="BC","BC",$Y44="CB","BC",$Y44="BD","BD",$Y44="DB","BD",$Y44="CD","CD",$Y44="DC", "CD",$Y44="AE","AE",$Y44="EA","AE",$Y44="AF","AF",$Y44="FA","AF",$Y44="BE","BE",$Y44="EB","BE",$Y44="BF","BF",$Y44="FB","BF",$Y44="CE","CE",$Y44="EC","CE",$Y44="CF","CF",$Y44="FC","CF",$Y44="DE","DE",$Y44="ED","DE",$Y44="EF","EF",$Y44="FE","EF",$Y44="DF","DF",$Y44="FD","DF")</f>
        <v>AD</v>
      </c>
      <c r="AA44" s="6" t="s">
        <v>30</v>
      </c>
      <c r="AB44" t="str">
        <f>VLOOKUP($X44&amp;$Z44&amp;$AA44,Stories!$A$1:$I$151,7,FALSE)</f>
        <v>Taylor is rollerblading towards Alex</v>
      </c>
      <c r="AC44" t="str">
        <f>VLOOKUP($X44&amp;$Z44&amp;$AA44,Stories!$A$1:$I$151,8,FALSE)</f>
        <v>while several birds fly overhead</v>
      </c>
      <c r="AD44" s="37" t="s">
        <v>23</v>
      </c>
      <c r="AE44" s="13" t="s">
        <v>27</v>
      </c>
      <c r="AF44" s="13" t="s">
        <v>26</v>
      </c>
      <c r="AG44" s="13" t="str">
        <f t="shared" si="12"/>
        <v>she's standing in a yellow triangle</v>
      </c>
      <c r="AH44" t="str">
        <f>VLOOKUP($X44&amp;$Z44&amp;$AA44,Stories!$A$1:$I$151,9,FALSE)</f>
        <v>but it looks very easy to fall down</v>
      </c>
      <c r="AI44" t="str" cm="1">
        <f t="array" ref="AI44">_xlfn.IFS($AA44="first",_xlfn.CONCAT($X44, "_", $H44, "_", $L44),$AA44="second",_xlfn.CONCAT($X44, "_", $L44, "_", $H44))</f>
        <v>S18_Alex_Taylor</v>
      </c>
      <c r="AJ44" t="str">
        <f t="shared" si="3"/>
        <v>she_yellow_triangle</v>
      </c>
      <c r="AK44" t="str">
        <f t="shared" si="4"/>
        <v>S18_end</v>
      </c>
      <c r="AL44" s="13" t="s">
        <v>27</v>
      </c>
      <c r="AM44" s="13" t="s">
        <v>26</v>
      </c>
      <c r="AN44" s="13" t="s">
        <v>27</v>
      </c>
      <c r="AO44" s="13" t="s">
        <v>25</v>
      </c>
      <c r="AP44" s="13" t="s">
        <v>24</v>
      </c>
      <c r="AQ44" s="13" t="s">
        <v>25</v>
      </c>
      <c r="AR44" s="13" t="s">
        <v>24</v>
      </c>
      <c r="AS44" s="13" t="s">
        <v>26</v>
      </c>
      <c r="AT44" s="13" t="s">
        <v>29</v>
      </c>
      <c r="AU44" s="13" t="s">
        <v>25</v>
      </c>
      <c r="AV44" s="13" t="s">
        <v>29</v>
      </c>
      <c r="AW44" s="13" t="s">
        <v>26</v>
      </c>
      <c r="AX44" t="str">
        <f t="shared" si="5"/>
        <v>ST2_yellow-triangle.png</v>
      </c>
      <c r="AY44" t="str">
        <f t="shared" si="6"/>
        <v>HT1_yellow-square.png</v>
      </c>
      <c r="AZ44" t="str">
        <f t="shared" si="7"/>
        <v>HT3_red-square.png</v>
      </c>
      <c r="BA44" t="str">
        <f t="shared" si="8"/>
        <v>ST3_red-triangle.png</v>
      </c>
      <c r="BB44" t="str">
        <f t="shared" si="9"/>
        <v>HT2_blue-square.png</v>
      </c>
      <c r="BC44" t="str">
        <f t="shared" si="10"/>
        <v>ST1_blue-triangle.png</v>
      </c>
    </row>
    <row r="45" spans="1:55" x14ac:dyDescent="0.2">
      <c r="A45" s="30" t="s">
        <v>80</v>
      </c>
      <c r="B45" s="5" t="s">
        <v>108</v>
      </c>
      <c r="C45" s="5" t="s">
        <v>151</v>
      </c>
      <c r="D45" t="str">
        <f t="shared" si="0"/>
        <v>L01_CR43_S19</v>
      </c>
      <c r="E45">
        <v>43</v>
      </c>
      <c r="F45" s="95" t="s">
        <v>699</v>
      </c>
      <c r="G45" s="155" t="str">
        <f>VLOOKUP($A45&amp;"_"&amp;$F45,'Character Sets'!$B$3:$J$39,5,FALSE)</f>
        <v>ST2</v>
      </c>
      <c r="H45" s="155" t="str">
        <f>VLOOKUP($A45&amp;"_"&amp;$F45,'Character Sets'!$B$3:$J$39,7,FALSE)</f>
        <v>Taylor</v>
      </c>
      <c r="I45" s="5" t="str">
        <f>VLOOKUP($A45&amp;"_"&amp;$F45,'Character Sets'!$B$3:$J$39,6,FALSE)</f>
        <v>D</v>
      </c>
      <c r="J45" s="94" t="s">
        <v>696</v>
      </c>
      <c r="K45" s="155" t="str">
        <f>VLOOKUP($A45&amp;"_"&amp;$J45, 'Character Sets'!$B$3:$J$39,5,FALSE)</f>
        <v>HT1</v>
      </c>
      <c r="L45" s="155" t="str">
        <f>VLOOKUP($A45&amp;"_"&amp;$J45,'Character Sets'!$B$3:$J$39,7,FALSE)</f>
        <v>Alex</v>
      </c>
      <c r="M45" s="5" t="str">
        <f>VLOOKUP($A45&amp;"_"&amp;$J45,'Character Sets'!$B$3:$J$39,6,FALSE)</f>
        <v>A</v>
      </c>
      <c r="N45" s="187" t="s">
        <v>2394</v>
      </c>
      <c r="O45" s="5" t="s">
        <v>2398</v>
      </c>
      <c r="P45" s="37" t="s">
        <v>700</v>
      </c>
      <c r="Q45" t="str">
        <f>VLOOKUP($A45&amp;"_"&amp;$P45,'Character Sets'!$B$3:$J$39,5,FALSE)</f>
        <v>HT3</v>
      </c>
      <c r="R45" s="37" t="s">
        <v>701</v>
      </c>
      <c r="S45" t="str">
        <f>VLOOKUP($A45&amp;"_"&amp;$R45,'Character Sets'!$B$3:$J$39,5,FALSE)</f>
        <v>ST3</v>
      </c>
      <c r="T45" s="37" t="s">
        <v>698</v>
      </c>
      <c r="U45" t="str">
        <f>VLOOKUP($A45&amp;"_"&amp;$T45,'Character Sets'!$B$3:$J$39,5,FALSE)</f>
        <v>HT2</v>
      </c>
      <c r="V45" s="37" t="s">
        <v>697</v>
      </c>
      <c r="W45" t="str">
        <f>VLOOKUP($A45&amp;"_"&amp;$V45,'Character Sets'!$B$3:$J$39,5,FALSE)</f>
        <v>ST1</v>
      </c>
      <c r="X45" t="s">
        <v>225</v>
      </c>
      <c r="Y45" t="str">
        <f t="shared" si="11"/>
        <v>DA</v>
      </c>
      <c r="Z45" t="str" cm="1">
        <f t="array" ref="Z45">_xlfn.IFS($Y45="AB","AB",$Y45="BA","AB",$Y45="AC","AC",$Y45="CA","AC",$Y45="AD","AD",$Y45="DA","AD",$Y45="BC","BC",$Y45="CB","BC",$Y45="BD","BD",$Y45="DB","BD",$Y45="CD","CD",$Y45="DC", "CD",$Y45="AE","AE",$Y45="EA","AE",$Y45="AF","AF",$Y45="FA","AF",$Y45="BE","BE",$Y45="EB","BE",$Y45="BF","BF",$Y45="FB","BF",$Y45="CE","CE",$Y45="EC","CE",$Y45="CF","CF",$Y45="FC","CF",$Y45="DE","DE",$Y45="ED","DE",$Y45="EF","EF",$Y45="FE","EF",$Y45="DF","DF",$Y45="FD","DF")</f>
        <v>AD</v>
      </c>
      <c r="AA45" s="6" t="s">
        <v>28</v>
      </c>
      <c r="AB45" t="str">
        <f>VLOOKUP($X45&amp;$Z45&amp;$AA45,Stories!$A$1:$I$151,7,FALSE)</f>
        <v>Alex is trying to teach some algebra to Taylor</v>
      </c>
      <c r="AC45" t="str">
        <f>VLOOKUP($X45&amp;$Z45&amp;$AA45,Stories!$A$1:$I$151,8,FALSE)</f>
        <v>as the clock reads three</v>
      </c>
      <c r="AD45" s="37" t="s">
        <v>23</v>
      </c>
      <c r="AE45" s="13" t="s">
        <v>31</v>
      </c>
      <c r="AF45" s="13" t="s">
        <v>25</v>
      </c>
      <c r="AG45" s="13" t="str">
        <f t="shared" si="12"/>
        <v>she's standing in a green square</v>
      </c>
      <c r="AH45" t="str">
        <f>VLOOKUP($X45&amp;$Z45&amp;$AA45,Stories!$A$1:$I$151,9,FALSE)</f>
        <v>and it appears that the lecture is about to end</v>
      </c>
      <c r="AI45" t="str" cm="1">
        <f t="array" ref="AI45">_xlfn.IFS($AA45="first",_xlfn.CONCAT($X45, "_", $H45, "_", $L45),$AA45="second",_xlfn.CONCAT($X45, "_", $L45, "_", $H45))</f>
        <v>S19_Taylor_Alex</v>
      </c>
      <c r="AJ45" t="str">
        <f t="shared" si="3"/>
        <v>she_green_square</v>
      </c>
      <c r="AK45" t="str">
        <f t="shared" si="4"/>
        <v>S19_end</v>
      </c>
      <c r="AL45" s="13" t="s">
        <v>31</v>
      </c>
      <c r="AM45" s="13" t="s">
        <v>25</v>
      </c>
      <c r="AN45" s="13" t="s">
        <v>31</v>
      </c>
      <c r="AO45" s="13" t="s">
        <v>26</v>
      </c>
      <c r="AP45" s="13" t="s">
        <v>29</v>
      </c>
      <c r="AQ45" s="13" t="s">
        <v>26</v>
      </c>
      <c r="AR45" s="13" t="s">
        <v>29</v>
      </c>
      <c r="AS45" s="13" t="s">
        <v>25</v>
      </c>
      <c r="AT45" s="13" t="s">
        <v>24</v>
      </c>
      <c r="AU45" s="13" t="s">
        <v>26</v>
      </c>
      <c r="AV45" s="13" t="s">
        <v>24</v>
      </c>
      <c r="AW45" s="13" t="s">
        <v>25</v>
      </c>
      <c r="AX45" t="str">
        <f t="shared" si="5"/>
        <v>ST2_green-square.png</v>
      </c>
      <c r="AY45" t="str">
        <f t="shared" si="6"/>
        <v>HT1_green-triangle.png</v>
      </c>
      <c r="AZ45" t="str">
        <f t="shared" si="7"/>
        <v>HT3_blue-triangle.png</v>
      </c>
      <c r="BA45" t="str">
        <f t="shared" si="8"/>
        <v>ST3_blue-square.png</v>
      </c>
      <c r="BB45" t="str">
        <f t="shared" si="9"/>
        <v>HT2_red-triangle.png</v>
      </c>
      <c r="BC45" t="str">
        <f t="shared" si="10"/>
        <v>ST1_red-square.png</v>
      </c>
    </row>
    <row r="46" spans="1:55" x14ac:dyDescent="0.2">
      <c r="A46" s="30" t="s">
        <v>80</v>
      </c>
      <c r="B46" s="5" t="s">
        <v>108</v>
      </c>
      <c r="C46" s="5" t="s">
        <v>152</v>
      </c>
      <c r="D46" t="str">
        <f t="shared" si="0"/>
        <v>L01_CR44_S19</v>
      </c>
      <c r="E46">
        <v>44</v>
      </c>
      <c r="F46" s="95" t="s">
        <v>699</v>
      </c>
      <c r="G46" s="155" t="str">
        <f>VLOOKUP($A46&amp;"_"&amp;$F46,'Character Sets'!$B$3:$J$39,5,FALSE)</f>
        <v>ST2</v>
      </c>
      <c r="H46" s="155" t="str">
        <f>VLOOKUP($A46&amp;"_"&amp;$F46,'Character Sets'!$B$3:$J$39,7,FALSE)</f>
        <v>Taylor</v>
      </c>
      <c r="I46" s="5" t="str">
        <f>VLOOKUP($A46&amp;"_"&amp;$F46,'Character Sets'!$B$3:$J$39,6,FALSE)</f>
        <v>D</v>
      </c>
      <c r="J46" s="94" t="s">
        <v>696</v>
      </c>
      <c r="K46" s="155" t="str">
        <f>VLOOKUP($A46&amp;"_"&amp;$J46, 'Character Sets'!$B$3:$J$39,5,FALSE)</f>
        <v>HT1</v>
      </c>
      <c r="L46" s="155" t="str">
        <f>VLOOKUP($A46&amp;"_"&amp;$J46,'Character Sets'!$B$3:$J$39,7,FALSE)</f>
        <v>Alex</v>
      </c>
      <c r="M46" s="5" t="str">
        <f>VLOOKUP($A46&amp;"_"&amp;$J46,'Character Sets'!$B$3:$J$39,6,FALSE)</f>
        <v>A</v>
      </c>
      <c r="N46" s="187" t="s">
        <v>2394</v>
      </c>
      <c r="O46" s="5" t="s">
        <v>2398</v>
      </c>
      <c r="P46" s="37" t="s">
        <v>700</v>
      </c>
      <c r="Q46" t="str">
        <f>VLOOKUP($A46&amp;"_"&amp;$P46,'Character Sets'!$B$3:$J$39,5,FALSE)</f>
        <v>HT3</v>
      </c>
      <c r="R46" s="37" t="s">
        <v>701</v>
      </c>
      <c r="S46" t="str">
        <f>VLOOKUP($A46&amp;"_"&amp;$R46,'Character Sets'!$B$3:$J$39,5,FALSE)</f>
        <v>ST3</v>
      </c>
      <c r="T46" s="37" t="s">
        <v>698</v>
      </c>
      <c r="U46" t="str">
        <f>VLOOKUP($A46&amp;"_"&amp;$T46,'Character Sets'!$B$3:$J$39,5,FALSE)</f>
        <v>HT2</v>
      </c>
      <c r="V46" s="37" t="s">
        <v>697</v>
      </c>
      <c r="W46" t="str">
        <f>VLOOKUP($A46&amp;"_"&amp;$V46,'Character Sets'!$B$3:$J$39,5,FALSE)</f>
        <v>ST1</v>
      </c>
      <c r="X46" t="s">
        <v>225</v>
      </c>
      <c r="Y46" t="str">
        <f t="shared" si="11"/>
        <v>DA</v>
      </c>
      <c r="Z46" t="str" cm="1">
        <f t="array" ref="Z46">_xlfn.IFS($Y46="AB","AB",$Y46="BA","AB",$Y46="AC","AC",$Y46="CA","AC",$Y46="AD","AD",$Y46="DA","AD",$Y46="BC","BC",$Y46="CB","BC",$Y46="BD","BD",$Y46="DB","BD",$Y46="CD","CD",$Y46="DC", "CD",$Y46="AE","AE",$Y46="EA","AE",$Y46="AF","AF",$Y46="FA","AF",$Y46="BE","BE",$Y46="EB","BE",$Y46="BF","BF",$Y46="FB","BF",$Y46="CE","CE",$Y46="EC","CE",$Y46="CF","CF",$Y46="FC","CF",$Y46="DE","DE",$Y46="ED","DE",$Y46="EF","EF",$Y46="FE","EF",$Y46="DF","DF",$Y46="FD","DF")</f>
        <v>AD</v>
      </c>
      <c r="AA46" s="6" t="s">
        <v>30</v>
      </c>
      <c r="AB46" t="str">
        <f>VLOOKUP($X46&amp;$Z46&amp;$AA46,Stories!$A$1:$I$151,7,FALSE)</f>
        <v>Taylor is trying to teach some algebra to Alex</v>
      </c>
      <c r="AC46" t="str">
        <f>VLOOKUP($X46&amp;$Z46&amp;$AA46,Stories!$A$1:$I$151,8,FALSE)</f>
        <v>as the clock reads three</v>
      </c>
      <c r="AD46" s="37" t="s">
        <v>23</v>
      </c>
      <c r="AE46" s="13" t="s">
        <v>29</v>
      </c>
      <c r="AF46" s="13" t="s">
        <v>26</v>
      </c>
      <c r="AG46" s="13" t="str">
        <f t="shared" si="12"/>
        <v>she's standing in a blue triangle</v>
      </c>
      <c r="AH46" t="str">
        <f>VLOOKUP($X46&amp;$Z46&amp;$AA46,Stories!$A$1:$I$151,9,FALSE)</f>
        <v>and it appears that the lecture is about to end</v>
      </c>
      <c r="AI46" t="str" cm="1">
        <f t="array" ref="AI46">_xlfn.IFS($AA46="first",_xlfn.CONCAT($X46, "_", $H46, "_", $L46),$AA46="second",_xlfn.CONCAT($X46, "_", $L46, "_", $H46))</f>
        <v>S19_Alex_Taylor</v>
      </c>
      <c r="AJ46" t="str">
        <f t="shared" si="3"/>
        <v>she_blue_triangle</v>
      </c>
      <c r="AK46" t="str">
        <f t="shared" si="4"/>
        <v>S19_end</v>
      </c>
      <c r="AL46" s="13" t="s">
        <v>29</v>
      </c>
      <c r="AM46" s="13" t="s">
        <v>26</v>
      </c>
      <c r="AN46" s="13" t="s">
        <v>29</v>
      </c>
      <c r="AO46" s="13" t="s">
        <v>25</v>
      </c>
      <c r="AP46" s="13" t="s">
        <v>31</v>
      </c>
      <c r="AQ46" s="13" t="s">
        <v>25</v>
      </c>
      <c r="AR46" s="13" t="s">
        <v>31</v>
      </c>
      <c r="AS46" s="13" t="s">
        <v>26</v>
      </c>
      <c r="AT46" s="13" t="s">
        <v>27</v>
      </c>
      <c r="AU46" s="13" t="s">
        <v>25</v>
      </c>
      <c r="AV46" s="13" t="s">
        <v>27</v>
      </c>
      <c r="AW46" s="13" t="s">
        <v>26</v>
      </c>
      <c r="AX46" t="str">
        <f t="shared" si="5"/>
        <v>ST2_blue-triangle.png</v>
      </c>
      <c r="AY46" t="str">
        <f t="shared" si="6"/>
        <v>HT1_blue-square.png</v>
      </c>
      <c r="AZ46" t="str">
        <f t="shared" si="7"/>
        <v>HT3_green-square.png</v>
      </c>
      <c r="BA46" t="str">
        <f t="shared" si="8"/>
        <v>ST3_green-triangle.png</v>
      </c>
      <c r="BB46" t="str">
        <f t="shared" si="9"/>
        <v>HT2_yellow-square.png</v>
      </c>
      <c r="BC46" t="str">
        <f t="shared" si="10"/>
        <v>ST1_yellow-triangle.png</v>
      </c>
    </row>
    <row r="47" spans="1:55" x14ac:dyDescent="0.2">
      <c r="A47" s="30" t="s">
        <v>80</v>
      </c>
      <c r="B47" s="5" t="s">
        <v>108</v>
      </c>
      <c r="C47" s="5" t="s">
        <v>153</v>
      </c>
      <c r="D47" t="str">
        <f t="shared" si="0"/>
        <v>L01_CR45_S28</v>
      </c>
      <c r="E47">
        <v>45</v>
      </c>
      <c r="F47" s="95" t="s">
        <v>699</v>
      </c>
      <c r="G47" s="155" t="str">
        <f>VLOOKUP($A47&amp;"_"&amp;$F47,'Character Sets'!$B$3:$J$39,5,FALSE)</f>
        <v>ST2</v>
      </c>
      <c r="H47" s="155" t="str">
        <f>VLOOKUP($A47&amp;"_"&amp;$F47,'Character Sets'!$B$3:$J$39,7,FALSE)</f>
        <v>Taylor</v>
      </c>
      <c r="I47" s="5" t="str">
        <f>VLOOKUP($A47&amp;"_"&amp;$F47,'Character Sets'!$B$3:$J$39,6,FALSE)</f>
        <v>D</v>
      </c>
      <c r="J47" s="94" t="s">
        <v>698</v>
      </c>
      <c r="K47" s="155" t="str">
        <f>VLOOKUP($A47&amp;"_"&amp;$J47, 'Character Sets'!$B$3:$J$39,5,FALSE)</f>
        <v>HT2</v>
      </c>
      <c r="L47" s="155" t="str">
        <f>VLOOKUP($A47&amp;"_"&amp;$J47,'Character Sets'!$B$3:$J$39,7,FALSE)</f>
        <v>Sam</v>
      </c>
      <c r="M47" s="5" t="str">
        <f>VLOOKUP($A47&amp;"_"&amp;$J47,'Character Sets'!$B$3:$J$39,6,FALSE)</f>
        <v>B</v>
      </c>
      <c r="N47" s="187" t="s">
        <v>2394</v>
      </c>
      <c r="O47" s="5" t="s">
        <v>2398</v>
      </c>
      <c r="P47" s="37" t="s">
        <v>700</v>
      </c>
      <c r="Q47" t="str">
        <f>VLOOKUP($A47&amp;"_"&amp;$P47,'Character Sets'!$B$3:$J$39,5,FALSE)</f>
        <v>HT3</v>
      </c>
      <c r="R47" s="37" t="s">
        <v>701</v>
      </c>
      <c r="S47" t="str">
        <f>VLOOKUP($A47&amp;"_"&amp;$R47,'Character Sets'!$B$3:$J$39,5,FALSE)</f>
        <v>ST3</v>
      </c>
      <c r="T47" s="37" t="s">
        <v>696</v>
      </c>
      <c r="U47" t="str">
        <f>VLOOKUP($A47&amp;"_"&amp;$T47,'Character Sets'!$B$3:$J$39,5,FALSE)</f>
        <v>HT1</v>
      </c>
      <c r="V47" s="37" t="s">
        <v>697</v>
      </c>
      <c r="W47" t="str">
        <f>VLOOKUP($A47&amp;"_"&amp;$V47,'Character Sets'!$B$3:$J$39,5,FALSE)</f>
        <v>ST1</v>
      </c>
      <c r="X47" t="s">
        <v>234</v>
      </c>
      <c r="Y47" t="str">
        <f t="shared" si="11"/>
        <v>DB</v>
      </c>
      <c r="Z47" t="str" cm="1">
        <f t="array" ref="Z47">_xlfn.IFS($Y47="AB","AB",$Y47="BA","AB",$Y47="AC","AC",$Y47="CA","AC",$Y47="AD","AD",$Y47="DA","AD",$Y47="BC","BC",$Y47="CB","BC",$Y47="BD","BD",$Y47="DB","BD",$Y47="CD","CD",$Y47="DC", "CD",$Y47="AE","AE",$Y47="EA","AE",$Y47="AF","AF",$Y47="FA","AF",$Y47="BE","BE",$Y47="EB","BE",$Y47="BF","BF",$Y47="FB","BF",$Y47="CE","CE",$Y47="EC","CE",$Y47="CF","CF",$Y47="FC","CF",$Y47="DE","DE",$Y47="ED","DE",$Y47="EF","EF",$Y47="FE","EF",$Y47="DF","DF",$Y47="FD","DF")</f>
        <v>BD</v>
      </c>
      <c r="AA47" s="6" t="s">
        <v>28</v>
      </c>
      <c r="AB47" t="str">
        <f>VLOOKUP($X47&amp;$Z47&amp;$AA47,Stories!$A$1:$I$151,7,FALSE)</f>
        <v>Sam is flying on a broom above Taylor</v>
      </c>
      <c r="AC47" t="str">
        <f>VLOOKUP($X47&amp;$Z47&amp;$AA47,Stories!$A$1:$I$151,8,FALSE)</f>
        <v>while a bat flutters through the air</v>
      </c>
      <c r="AD47" s="37" t="s">
        <v>23</v>
      </c>
      <c r="AE47" s="13" t="s">
        <v>27</v>
      </c>
      <c r="AF47" s="13" t="s">
        <v>25</v>
      </c>
      <c r="AG47" s="13" t="str">
        <f t="shared" si="12"/>
        <v>she's standing in a yellow square</v>
      </c>
      <c r="AH47" t="str">
        <f>VLOOKUP($X47&amp;$Z47&amp;$AA47,Stories!$A$1:$I$151,9,FALSE)</f>
        <v>and it looks like it is Halloween</v>
      </c>
      <c r="AI47" t="str" cm="1">
        <f t="array" ref="AI47">_xlfn.IFS($AA47="first",_xlfn.CONCAT($X47, "_", $H47, "_", $L47),$AA47="second",_xlfn.CONCAT($X47, "_", $L47, "_", $H47))</f>
        <v>S28_Taylor_Sam</v>
      </c>
      <c r="AJ47" t="str">
        <f t="shared" si="3"/>
        <v>she_yellow_square</v>
      </c>
      <c r="AK47" t="str">
        <f t="shared" si="4"/>
        <v>S28_end</v>
      </c>
      <c r="AL47" s="13" t="s">
        <v>27</v>
      </c>
      <c r="AM47" s="13" t="s">
        <v>25</v>
      </c>
      <c r="AN47" s="13" t="s">
        <v>27</v>
      </c>
      <c r="AO47" s="13" t="s">
        <v>26</v>
      </c>
      <c r="AP47" s="13" t="s">
        <v>24</v>
      </c>
      <c r="AQ47" s="13" t="s">
        <v>26</v>
      </c>
      <c r="AR47" s="13" t="s">
        <v>24</v>
      </c>
      <c r="AS47" s="13" t="s">
        <v>25</v>
      </c>
      <c r="AT47" s="13" t="s">
        <v>29</v>
      </c>
      <c r="AU47" s="13" t="s">
        <v>26</v>
      </c>
      <c r="AV47" s="13" t="s">
        <v>29</v>
      </c>
      <c r="AW47" s="13" t="s">
        <v>25</v>
      </c>
      <c r="AX47" t="str">
        <f t="shared" si="5"/>
        <v>ST2_yellow-square.png</v>
      </c>
      <c r="AY47" t="str">
        <f t="shared" si="6"/>
        <v>HT2_yellow-triangle.png</v>
      </c>
      <c r="AZ47" t="str">
        <f t="shared" si="7"/>
        <v>HT3_red-triangle.png</v>
      </c>
      <c r="BA47" t="str">
        <f t="shared" si="8"/>
        <v>ST3_red-square.png</v>
      </c>
      <c r="BB47" t="str">
        <f t="shared" si="9"/>
        <v>HT1_blue-triangle.png</v>
      </c>
      <c r="BC47" t="str">
        <f t="shared" si="10"/>
        <v>ST1_blue-square.png</v>
      </c>
    </row>
    <row r="48" spans="1:55" x14ac:dyDescent="0.2">
      <c r="A48" s="30" t="s">
        <v>80</v>
      </c>
      <c r="B48" s="5" t="s">
        <v>108</v>
      </c>
      <c r="C48" s="5" t="s">
        <v>154</v>
      </c>
      <c r="D48" t="str">
        <f t="shared" si="0"/>
        <v>L01_CR46_S30</v>
      </c>
      <c r="E48">
        <v>46</v>
      </c>
      <c r="F48" s="95" t="s">
        <v>699</v>
      </c>
      <c r="G48" s="155" t="str">
        <f>VLOOKUP($A48&amp;"_"&amp;$F48,'Character Sets'!$B$3:$J$39,5,FALSE)</f>
        <v>ST2</v>
      </c>
      <c r="H48" s="155" t="str">
        <f>VLOOKUP($A48&amp;"_"&amp;$F48,'Character Sets'!$B$3:$J$39,7,FALSE)</f>
        <v>Taylor</v>
      </c>
      <c r="I48" s="5" t="str">
        <f>VLOOKUP($A48&amp;"_"&amp;$F48,'Character Sets'!$B$3:$J$39,6,FALSE)</f>
        <v>D</v>
      </c>
      <c r="J48" s="94" t="s">
        <v>698</v>
      </c>
      <c r="K48" s="155" t="str">
        <f>VLOOKUP($A48&amp;"_"&amp;$J48, 'Character Sets'!$B$3:$J$39,5,FALSE)</f>
        <v>HT2</v>
      </c>
      <c r="L48" s="155" t="str">
        <f>VLOOKUP($A48&amp;"_"&amp;$J48,'Character Sets'!$B$3:$J$39,7,FALSE)</f>
        <v>Sam</v>
      </c>
      <c r="M48" s="5" t="str">
        <f>VLOOKUP($A48&amp;"_"&amp;$J48,'Character Sets'!$B$3:$J$39,6,FALSE)</f>
        <v>B</v>
      </c>
      <c r="N48" s="187" t="s">
        <v>2394</v>
      </c>
      <c r="O48" s="5" t="s">
        <v>2398</v>
      </c>
      <c r="P48" s="37" t="s">
        <v>700</v>
      </c>
      <c r="Q48" t="str">
        <f>VLOOKUP($A48&amp;"_"&amp;$P48,'Character Sets'!$B$3:$J$39,5,FALSE)</f>
        <v>HT3</v>
      </c>
      <c r="R48" s="37" t="s">
        <v>701</v>
      </c>
      <c r="S48" t="str">
        <f>VLOOKUP($A48&amp;"_"&amp;$R48,'Character Sets'!$B$3:$J$39,5,FALSE)</f>
        <v>ST3</v>
      </c>
      <c r="T48" s="37" t="s">
        <v>696</v>
      </c>
      <c r="U48" t="str">
        <f>VLOOKUP($A48&amp;"_"&amp;$T48,'Character Sets'!$B$3:$J$39,5,FALSE)</f>
        <v>HT1</v>
      </c>
      <c r="V48" s="37" t="s">
        <v>697</v>
      </c>
      <c r="W48" t="str">
        <f>VLOOKUP($A48&amp;"_"&amp;$V48,'Character Sets'!$B$3:$J$39,5,FALSE)</f>
        <v>ST1</v>
      </c>
      <c r="X48" t="s">
        <v>236</v>
      </c>
      <c r="Y48" t="str">
        <f t="shared" si="11"/>
        <v>DB</v>
      </c>
      <c r="Z48" t="str" cm="1">
        <f t="array" ref="Z48">_xlfn.IFS($Y48="AB","AB",$Y48="BA","AB",$Y48="AC","AC",$Y48="CA","AC",$Y48="AD","AD",$Y48="DA","AD",$Y48="BC","BC",$Y48="CB","BC",$Y48="BD","BD",$Y48="DB","BD",$Y48="CD","CD",$Y48="DC", "CD",$Y48="AE","AE",$Y48="EA","AE",$Y48="AF","AF",$Y48="FA","AF",$Y48="BE","BE",$Y48="EB","BE",$Y48="BF","BF",$Y48="FB","BF",$Y48="CE","CE",$Y48="EC","CE",$Y48="CF","CF",$Y48="FC","CF",$Y48="DE","DE",$Y48="ED","DE",$Y48="EF","EF",$Y48="FE","EF",$Y48="DF","DF",$Y48="FD","DF")</f>
        <v>BD</v>
      </c>
      <c r="AA48" s="6" t="s">
        <v>30</v>
      </c>
      <c r="AB48" t="str">
        <f>VLOOKUP($X48&amp;$Z48&amp;$AA48,Stories!$A$1:$I$151,7,FALSE)</f>
        <v>Taylor is playing the violin for Sam</v>
      </c>
      <c r="AC48" t="str">
        <f>VLOOKUP($X48&amp;$Z48&amp;$AA48,Stories!$A$1:$I$151,8,FALSE)</f>
        <v>while the sun is shining brightly</v>
      </c>
      <c r="AD48" s="37" t="s">
        <v>23</v>
      </c>
      <c r="AE48" s="13" t="s">
        <v>24</v>
      </c>
      <c r="AF48" s="13" t="s">
        <v>26</v>
      </c>
      <c r="AG48" s="13" t="str">
        <f t="shared" si="12"/>
        <v>she's standing in a red triangle</v>
      </c>
      <c r="AH48" t="str">
        <f>VLOOKUP($X48&amp;$Z48&amp;$AA48,Stories!$A$1:$I$151,9,FALSE)</f>
        <v>and it looks like the song is being played well</v>
      </c>
      <c r="AI48" t="str" cm="1">
        <f t="array" ref="AI48">_xlfn.IFS($AA48="first",_xlfn.CONCAT($X48, "_", $H48, "_", $L48),$AA48="second",_xlfn.CONCAT($X48, "_", $L48, "_", $H48))</f>
        <v>S30_Sam_Taylor</v>
      </c>
      <c r="AJ48" t="str">
        <f t="shared" si="3"/>
        <v>she_red_triangle</v>
      </c>
      <c r="AK48" t="str">
        <f t="shared" si="4"/>
        <v>S30_end</v>
      </c>
      <c r="AL48" s="13" t="s">
        <v>24</v>
      </c>
      <c r="AM48" s="13" t="s">
        <v>26</v>
      </c>
      <c r="AN48" s="13" t="s">
        <v>24</v>
      </c>
      <c r="AO48" s="13" t="s">
        <v>25</v>
      </c>
      <c r="AP48" s="13" t="s">
        <v>27</v>
      </c>
      <c r="AQ48" s="13" t="s">
        <v>25</v>
      </c>
      <c r="AR48" s="13" t="s">
        <v>27</v>
      </c>
      <c r="AS48" s="13" t="s">
        <v>26</v>
      </c>
      <c r="AT48" s="13" t="s">
        <v>31</v>
      </c>
      <c r="AU48" s="13" t="s">
        <v>25</v>
      </c>
      <c r="AV48" s="13" t="s">
        <v>31</v>
      </c>
      <c r="AW48" s="13" t="s">
        <v>26</v>
      </c>
      <c r="AX48" t="str">
        <f t="shared" si="5"/>
        <v>ST2_red-triangle.png</v>
      </c>
      <c r="AY48" t="str">
        <f t="shared" si="6"/>
        <v>HT2_red-square.png</v>
      </c>
      <c r="AZ48" t="str">
        <f t="shared" si="7"/>
        <v>HT3_yellow-square.png</v>
      </c>
      <c r="BA48" t="str">
        <f t="shared" si="8"/>
        <v>ST3_yellow-triangle.png</v>
      </c>
      <c r="BB48" t="str">
        <f t="shared" si="9"/>
        <v>HT1_green-square.png</v>
      </c>
      <c r="BC48" t="str">
        <f t="shared" si="10"/>
        <v>ST1_green-triangle.png</v>
      </c>
    </row>
    <row r="49" spans="1:55" x14ac:dyDescent="0.2">
      <c r="A49" s="30" t="s">
        <v>80</v>
      </c>
      <c r="B49" s="5" t="s">
        <v>108</v>
      </c>
      <c r="C49" s="5" t="s">
        <v>155</v>
      </c>
      <c r="D49" t="str">
        <f t="shared" si="0"/>
        <v>L01_CR47_S29</v>
      </c>
      <c r="E49">
        <v>47</v>
      </c>
      <c r="F49" s="95" t="s">
        <v>699</v>
      </c>
      <c r="G49" s="155" t="str">
        <f>VLOOKUP($A49&amp;"_"&amp;$F49,'Character Sets'!$B$3:$J$39,5,FALSE)</f>
        <v>ST2</v>
      </c>
      <c r="H49" s="155" t="str">
        <f>VLOOKUP($A49&amp;"_"&amp;$F49,'Character Sets'!$B$3:$J$39,7,FALSE)</f>
        <v>Taylor</v>
      </c>
      <c r="I49" s="5" t="str">
        <f>VLOOKUP($A49&amp;"_"&amp;$F49,'Character Sets'!$B$3:$J$39,6,FALSE)</f>
        <v>D</v>
      </c>
      <c r="J49" s="94" t="s">
        <v>698</v>
      </c>
      <c r="K49" s="155" t="str">
        <f>VLOOKUP($A49&amp;"_"&amp;$J49, 'Character Sets'!$B$3:$J$39,5,FALSE)</f>
        <v>HT2</v>
      </c>
      <c r="L49" s="155" t="str">
        <f>VLOOKUP($A49&amp;"_"&amp;$J49,'Character Sets'!$B$3:$J$39,7,FALSE)</f>
        <v>Sam</v>
      </c>
      <c r="M49" s="5" t="str">
        <f>VLOOKUP($A49&amp;"_"&amp;$J49,'Character Sets'!$B$3:$J$39,6,FALSE)</f>
        <v>B</v>
      </c>
      <c r="N49" s="187" t="s">
        <v>2394</v>
      </c>
      <c r="O49" s="5" t="s">
        <v>2398</v>
      </c>
      <c r="P49" s="37" t="s">
        <v>700</v>
      </c>
      <c r="Q49" t="str">
        <f>VLOOKUP($A49&amp;"_"&amp;$P49,'Character Sets'!$B$3:$J$39,5,FALSE)</f>
        <v>HT3</v>
      </c>
      <c r="R49" s="37" t="s">
        <v>701</v>
      </c>
      <c r="S49" t="str">
        <f>VLOOKUP($A49&amp;"_"&amp;$R49,'Character Sets'!$B$3:$J$39,5,FALSE)</f>
        <v>ST3</v>
      </c>
      <c r="T49" s="37" t="s">
        <v>696</v>
      </c>
      <c r="U49" t="str">
        <f>VLOOKUP($A49&amp;"_"&amp;$T49,'Character Sets'!$B$3:$J$39,5,FALSE)</f>
        <v>HT1</v>
      </c>
      <c r="V49" s="37" t="s">
        <v>697</v>
      </c>
      <c r="W49" t="str">
        <f>VLOOKUP($A49&amp;"_"&amp;$V49,'Character Sets'!$B$3:$J$39,5,FALSE)</f>
        <v>ST1</v>
      </c>
      <c r="X49" t="s">
        <v>235</v>
      </c>
      <c r="Y49" t="str">
        <f t="shared" si="11"/>
        <v>DB</v>
      </c>
      <c r="Z49" t="str" cm="1">
        <f t="array" ref="Z49">_xlfn.IFS($Y49="AB","AB",$Y49="BA","AB",$Y49="AC","AC",$Y49="CA","AC",$Y49="AD","AD",$Y49="DA","AD",$Y49="BC","BC",$Y49="CB","BC",$Y49="BD","BD",$Y49="DB","BD",$Y49="CD","CD",$Y49="DC", "CD",$Y49="AE","AE",$Y49="EA","AE",$Y49="AF","AF",$Y49="FA","AF",$Y49="BE","BE",$Y49="EB","BE",$Y49="BF","BF",$Y49="FB","BF",$Y49="CE","CE",$Y49="EC","CE",$Y49="CF","CF",$Y49="FC","CF",$Y49="DE","DE",$Y49="ED","DE",$Y49="EF","EF",$Y49="FE","EF",$Y49="DF","DF",$Y49="FD","DF")</f>
        <v>BD</v>
      </c>
      <c r="AA49" s="6" t="s">
        <v>28</v>
      </c>
      <c r="AB49" t="str">
        <f>VLOOKUP($X49&amp;$Z49&amp;$AA49,Stories!$A$1:$I$151,7,FALSE)</f>
        <v>Sam is playing basketball with Taylor</v>
      </c>
      <c r="AC49" t="str">
        <f>VLOOKUP($X49&amp;$Z49&amp;$AA49,Stories!$A$1:$I$151,8,FALSE)</f>
        <v>as the scoreboard shows the time winding down</v>
      </c>
      <c r="AD49" s="37" t="s">
        <v>23</v>
      </c>
      <c r="AE49" s="13" t="s">
        <v>29</v>
      </c>
      <c r="AF49" s="13" t="s">
        <v>25</v>
      </c>
      <c r="AG49" s="13" t="str">
        <f t="shared" si="12"/>
        <v>she's standing in a blue square</v>
      </c>
      <c r="AH49" t="str">
        <f>VLOOKUP($X49&amp;$Z49&amp;$AA49,Stories!$A$1:$I$151,9,FALSE)</f>
        <v>and the game appears to be one-sided</v>
      </c>
      <c r="AI49" t="str" cm="1">
        <f t="array" ref="AI49">_xlfn.IFS($AA49="first",_xlfn.CONCAT($X49, "_", $H49, "_", $L49),$AA49="second",_xlfn.CONCAT($X49, "_", $L49, "_", $H49))</f>
        <v>S29_Taylor_Sam</v>
      </c>
      <c r="AJ49" t="str">
        <f t="shared" si="3"/>
        <v>she_blue_square</v>
      </c>
      <c r="AK49" t="str">
        <f t="shared" si="4"/>
        <v>S29_end</v>
      </c>
      <c r="AL49" s="13" t="s">
        <v>29</v>
      </c>
      <c r="AM49" s="13" t="s">
        <v>25</v>
      </c>
      <c r="AN49" s="13" t="s">
        <v>29</v>
      </c>
      <c r="AO49" s="13" t="s">
        <v>26</v>
      </c>
      <c r="AP49" s="13" t="s">
        <v>31</v>
      </c>
      <c r="AQ49" s="13" t="s">
        <v>26</v>
      </c>
      <c r="AR49" s="13" t="s">
        <v>31</v>
      </c>
      <c r="AS49" s="13" t="s">
        <v>25</v>
      </c>
      <c r="AT49" s="13" t="s">
        <v>27</v>
      </c>
      <c r="AU49" s="13" t="s">
        <v>26</v>
      </c>
      <c r="AV49" s="13" t="s">
        <v>27</v>
      </c>
      <c r="AW49" s="13" t="s">
        <v>25</v>
      </c>
      <c r="AX49" t="str">
        <f t="shared" si="5"/>
        <v>ST2_blue-square.png</v>
      </c>
      <c r="AY49" t="str">
        <f t="shared" si="6"/>
        <v>HT2_blue-triangle.png</v>
      </c>
      <c r="AZ49" t="str">
        <f t="shared" si="7"/>
        <v>HT3_green-triangle.png</v>
      </c>
      <c r="BA49" t="str">
        <f t="shared" si="8"/>
        <v>ST3_green-square.png</v>
      </c>
      <c r="BB49" t="str">
        <f t="shared" si="9"/>
        <v>HT1_yellow-triangle.png</v>
      </c>
      <c r="BC49" t="str">
        <f t="shared" si="10"/>
        <v>ST1_yellow-square.png</v>
      </c>
    </row>
    <row r="50" spans="1:55" x14ac:dyDescent="0.2">
      <c r="A50" s="30" t="s">
        <v>80</v>
      </c>
      <c r="B50" s="5" t="s">
        <v>108</v>
      </c>
      <c r="C50" s="5" t="s">
        <v>156</v>
      </c>
      <c r="D50" t="str">
        <f t="shared" si="0"/>
        <v>L01_CR48_S29</v>
      </c>
      <c r="E50">
        <v>48</v>
      </c>
      <c r="F50" s="95" t="s">
        <v>699</v>
      </c>
      <c r="G50" s="155" t="str">
        <f>VLOOKUP($A50&amp;"_"&amp;$F50,'Character Sets'!$B$3:$J$39,5,FALSE)</f>
        <v>ST2</v>
      </c>
      <c r="H50" s="155" t="str">
        <f>VLOOKUP($A50&amp;"_"&amp;$F50,'Character Sets'!$B$3:$J$39,7,FALSE)</f>
        <v>Taylor</v>
      </c>
      <c r="I50" s="5" t="str">
        <f>VLOOKUP($A50&amp;"_"&amp;$F50,'Character Sets'!$B$3:$J$39,6,FALSE)</f>
        <v>D</v>
      </c>
      <c r="J50" s="94" t="s">
        <v>698</v>
      </c>
      <c r="K50" s="155" t="str">
        <f>VLOOKUP($A50&amp;"_"&amp;$J50, 'Character Sets'!$B$3:$J$39,5,FALSE)</f>
        <v>HT2</v>
      </c>
      <c r="L50" s="155" t="str">
        <f>VLOOKUP($A50&amp;"_"&amp;$J50,'Character Sets'!$B$3:$J$39,7,FALSE)</f>
        <v>Sam</v>
      </c>
      <c r="M50" s="5" t="str">
        <f>VLOOKUP($A50&amp;"_"&amp;$J50,'Character Sets'!$B$3:$J$39,6,FALSE)</f>
        <v>B</v>
      </c>
      <c r="N50" s="187" t="s">
        <v>2394</v>
      </c>
      <c r="O50" s="5" t="s">
        <v>2398</v>
      </c>
      <c r="P50" s="37" t="s">
        <v>700</v>
      </c>
      <c r="Q50" t="str">
        <f>VLOOKUP($A50&amp;"_"&amp;$P50,'Character Sets'!$B$3:$J$39,5,FALSE)</f>
        <v>HT3</v>
      </c>
      <c r="R50" s="37" t="s">
        <v>701</v>
      </c>
      <c r="S50" t="str">
        <f>VLOOKUP($A50&amp;"_"&amp;$R50,'Character Sets'!$B$3:$J$39,5,FALSE)</f>
        <v>ST3</v>
      </c>
      <c r="T50" s="37" t="s">
        <v>696</v>
      </c>
      <c r="U50" t="str">
        <f>VLOOKUP($A50&amp;"_"&amp;$T50,'Character Sets'!$B$3:$J$39,5,FALSE)</f>
        <v>HT1</v>
      </c>
      <c r="V50" s="37" t="s">
        <v>697</v>
      </c>
      <c r="W50" t="str">
        <f>VLOOKUP($A50&amp;"_"&amp;$V50,'Character Sets'!$B$3:$J$39,5,FALSE)</f>
        <v>ST1</v>
      </c>
      <c r="X50" t="s">
        <v>235</v>
      </c>
      <c r="Y50" t="str">
        <f t="shared" si="11"/>
        <v>DB</v>
      </c>
      <c r="Z50" t="str" cm="1">
        <f t="array" ref="Z50">_xlfn.IFS($Y50="AB","AB",$Y50="BA","AB",$Y50="AC","AC",$Y50="CA","AC",$Y50="AD","AD",$Y50="DA","AD",$Y50="BC","BC",$Y50="CB","BC",$Y50="BD","BD",$Y50="DB","BD",$Y50="CD","CD",$Y50="DC", "CD",$Y50="AE","AE",$Y50="EA","AE",$Y50="AF","AF",$Y50="FA","AF",$Y50="BE","BE",$Y50="EB","BE",$Y50="BF","BF",$Y50="FB","BF",$Y50="CE","CE",$Y50="EC","CE",$Y50="CF","CF",$Y50="FC","CF",$Y50="DE","DE",$Y50="ED","DE",$Y50="EF","EF",$Y50="FE","EF",$Y50="DF","DF",$Y50="FD","DF")</f>
        <v>BD</v>
      </c>
      <c r="AA50" s="6" t="s">
        <v>30</v>
      </c>
      <c r="AB50" t="str">
        <f>VLOOKUP($X50&amp;$Z50&amp;$AA50,Stories!$A$1:$I$151,7,FALSE)</f>
        <v xml:space="preserve">Taylor is playing basketball with Sam </v>
      </c>
      <c r="AC50" t="str">
        <f>VLOOKUP($X50&amp;$Z50&amp;$AA50,Stories!$A$1:$I$151,8,FALSE)</f>
        <v>as the scoreboard shows the time winding down</v>
      </c>
      <c r="AD50" s="37" t="s">
        <v>23</v>
      </c>
      <c r="AE50" s="13" t="s">
        <v>31</v>
      </c>
      <c r="AF50" s="13" t="s">
        <v>26</v>
      </c>
      <c r="AG50" s="13" t="str">
        <f t="shared" si="12"/>
        <v>she's standing in a green triangle</v>
      </c>
      <c r="AH50" t="str">
        <f>VLOOKUP($X50&amp;$Z50&amp;$AA50,Stories!$A$1:$I$151,9,FALSE)</f>
        <v>and the game appears to be one-sided</v>
      </c>
      <c r="AI50" t="str" cm="1">
        <f t="array" ref="AI50">_xlfn.IFS($AA50="first",_xlfn.CONCAT($X50, "_", $H50, "_", $L50),$AA50="second",_xlfn.CONCAT($X50, "_", $L50, "_", $H50))</f>
        <v>S29_Sam_Taylor</v>
      </c>
      <c r="AJ50" t="str">
        <f t="shared" si="3"/>
        <v>she_green_triangle</v>
      </c>
      <c r="AK50" t="str">
        <f t="shared" si="4"/>
        <v>S29_end</v>
      </c>
      <c r="AL50" s="13" t="s">
        <v>31</v>
      </c>
      <c r="AM50" s="13" t="s">
        <v>26</v>
      </c>
      <c r="AN50" s="13" t="s">
        <v>31</v>
      </c>
      <c r="AO50" s="13" t="s">
        <v>25</v>
      </c>
      <c r="AP50" s="13" t="s">
        <v>29</v>
      </c>
      <c r="AQ50" s="13" t="s">
        <v>25</v>
      </c>
      <c r="AR50" s="13" t="s">
        <v>29</v>
      </c>
      <c r="AS50" s="13" t="s">
        <v>26</v>
      </c>
      <c r="AT50" s="13" t="s">
        <v>24</v>
      </c>
      <c r="AU50" s="13" t="s">
        <v>25</v>
      </c>
      <c r="AV50" s="13" t="s">
        <v>24</v>
      </c>
      <c r="AW50" s="13" t="s">
        <v>26</v>
      </c>
      <c r="AX50" t="str">
        <f t="shared" si="5"/>
        <v>ST2_green-triangle.png</v>
      </c>
      <c r="AY50" t="str">
        <f t="shared" si="6"/>
        <v>HT2_green-square.png</v>
      </c>
      <c r="AZ50" t="str">
        <f t="shared" si="7"/>
        <v>HT3_blue-square.png</v>
      </c>
      <c r="BA50" t="str">
        <f t="shared" si="8"/>
        <v>ST3_blue-triangle.png</v>
      </c>
      <c r="BB50" t="str">
        <f t="shared" si="9"/>
        <v>HT1_red-square.png</v>
      </c>
      <c r="BC50" t="str">
        <f t="shared" si="10"/>
        <v>ST1_red-triangle.png</v>
      </c>
    </row>
    <row r="51" spans="1:55" x14ac:dyDescent="0.2">
      <c r="A51" s="30" t="s">
        <v>80</v>
      </c>
      <c r="B51" s="5" t="s">
        <v>108</v>
      </c>
      <c r="C51" s="5" t="s">
        <v>157</v>
      </c>
      <c r="D51" t="str">
        <f t="shared" si="0"/>
        <v>L01_CR49_S40</v>
      </c>
      <c r="E51">
        <v>49</v>
      </c>
      <c r="F51" s="95" t="s">
        <v>697</v>
      </c>
      <c r="G51" s="155" t="str">
        <f>VLOOKUP($A51&amp;"_"&amp;$F51,'Character Sets'!$B$3:$J$39,5,FALSE)</f>
        <v>ST1</v>
      </c>
      <c r="H51" s="155" t="str">
        <f>VLOOKUP($A51&amp;"_"&amp;$F51,'Character Sets'!$B$3:$J$39,7,FALSE)</f>
        <v>Jordan</v>
      </c>
      <c r="I51" s="5" t="str">
        <f>VLOOKUP($A51&amp;"_"&amp;$F51,'Character Sets'!$B$3:$J$39,6,FALSE)</f>
        <v>C</v>
      </c>
      <c r="J51" s="96" t="s">
        <v>700</v>
      </c>
      <c r="K51" s="155" t="str">
        <f>VLOOKUP($A51&amp;"_"&amp;$J51, 'Character Sets'!$B$3:$J$39,5,FALSE)</f>
        <v>HT3</v>
      </c>
      <c r="L51" s="155" t="str">
        <f>VLOOKUP($A51&amp;"_"&amp;$J51,'Character Sets'!$B$3:$J$39,7,FALSE)</f>
        <v>Casey</v>
      </c>
      <c r="M51" s="5" t="str">
        <f>VLOOKUP($A51&amp;"_"&amp;$J51,'Character Sets'!$B$3:$J$39,6,FALSE)</f>
        <v>E</v>
      </c>
      <c r="N51" s="187" t="s">
        <v>2395</v>
      </c>
      <c r="O51" s="5" t="s">
        <v>2398</v>
      </c>
      <c r="P51" s="37" t="s">
        <v>696</v>
      </c>
      <c r="Q51" t="str">
        <f>VLOOKUP($A51&amp;"_"&amp;$P51,'Character Sets'!$B$3:$J$39,5,FALSE)</f>
        <v>HT1</v>
      </c>
      <c r="R51" s="37" t="s">
        <v>698</v>
      </c>
      <c r="S51" t="str">
        <f>VLOOKUP($A51&amp;"_"&amp;$R51,'Character Sets'!$B$3:$J$39,5,FALSE)</f>
        <v>HT2</v>
      </c>
      <c r="T51" s="37" t="s">
        <v>701</v>
      </c>
      <c r="U51" t="str">
        <f>VLOOKUP($A51&amp;"_"&amp;$T51,'Character Sets'!$B$3:$J$39,5,FALSE)</f>
        <v>ST3</v>
      </c>
      <c r="V51" s="37" t="s">
        <v>699</v>
      </c>
      <c r="W51" t="str">
        <f>VLOOKUP($A51&amp;"_"&amp;$V51,'Character Sets'!$B$3:$J$39,5,FALSE)</f>
        <v>ST2</v>
      </c>
      <c r="X51" t="s">
        <v>246</v>
      </c>
      <c r="Y51" t="str">
        <f t="shared" si="11"/>
        <v>CE</v>
      </c>
      <c r="Z51" t="str" cm="1">
        <f t="array" ref="Z51">_xlfn.IFS($Y51="AB","AB",$Y51="BA","AB",$Y51="AC","AC",$Y51="CA","AC",$Y51="AD","AD",$Y51="DA","AD",$Y51="BC","BC",$Y51="CB","BC",$Y51="BD","BD",$Y51="DB","BD",$Y51="CD","CD",$Y51="DC", "CD",$Y51="AE","AE",$Y51="EA","AE",$Y51="AF","AF",$Y51="FA","AF",$Y51="BE","BE",$Y51="EB","BE",$Y51="BF","BF",$Y51="FB","BF",$Y51="CE","CE",$Y51="EC","CE",$Y51="CF","CF",$Y51="FC","CF",$Y51="DE","DE",$Y51="ED","DE",$Y51="EF","EF",$Y51="FE","EF",$Y51="DF","DF",$Y51="FD","DF")</f>
        <v>CE</v>
      </c>
      <c r="AA51" s="6" t="s">
        <v>28</v>
      </c>
      <c r="AB51" t="str">
        <f>VLOOKUP($X51&amp;$Z51&amp;$AA51,Stories!$A$1:$I$151,7,FALSE)</f>
        <v>Jordan is bringing a coffee to Casey</v>
      </c>
      <c r="AC51" t="str">
        <f>VLOOKUP($X51&amp;$Z51&amp;$AA51,Stories!$A$1:$I$151,8,FALSE)</f>
        <v>since it's very early in the morning</v>
      </c>
      <c r="AD51" s="37" t="s">
        <v>23</v>
      </c>
      <c r="AE51" s="13" t="s">
        <v>24</v>
      </c>
      <c r="AF51" s="13" t="s">
        <v>25</v>
      </c>
      <c r="AG51" s="13" t="str">
        <f t="shared" si="12"/>
        <v>she's standing in a red square</v>
      </c>
      <c r="AH51" t="str">
        <f>VLOOKUP($X51&amp;$Z51&amp;$AA51,Stories!$A$1:$I$151,9,FALSE)</f>
        <v>and it looks like it's almost 6am</v>
      </c>
      <c r="AI51" t="str" cm="1">
        <f t="array" ref="AI51">_xlfn.IFS($AA51="first",_xlfn.CONCAT($X51, "_", $H51, "_", $L51),$AA51="second",_xlfn.CONCAT($X51, "_", $L51, "_", $H51))</f>
        <v>S40_Jordan_Casey</v>
      </c>
      <c r="AJ51" t="str">
        <f t="shared" si="3"/>
        <v>she_red_square</v>
      </c>
      <c r="AK51" t="str">
        <f t="shared" si="4"/>
        <v>S40_end</v>
      </c>
      <c r="AL51" s="13" t="s">
        <v>24</v>
      </c>
      <c r="AM51" s="13" t="s">
        <v>25</v>
      </c>
      <c r="AN51" s="13" t="s">
        <v>24</v>
      </c>
      <c r="AO51" s="13" t="s">
        <v>26</v>
      </c>
      <c r="AP51" s="13" t="s">
        <v>27</v>
      </c>
      <c r="AQ51" s="13" t="s">
        <v>26</v>
      </c>
      <c r="AR51" s="13" t="s">
        <v>27</v>
      </c>
      <c r="AS51" s="13" t="s">
        <v>25</v>
      </c>
      <c r="AT51" s="13" t="s">
        <v>31</v>
      </c>
      <c r="AU51" s="13" t="s">
        <v>26</v>
      </c>
      <c r="AV51" s="13" t="s">
        <v>31</v>
      </c>
      <c r="AW51" s="13" t="s">
        <v>25</v>
      </c>
      <c r="AX51" t="str">
        <f t="shared" si="5"/>
        <v>ST1_red-square.png</v>
      </c>
      <c r="AY51" t="str">
        <f t="shared" si="6"/>
        <v>HT3_red-triangle.png</v>
      </c>
      <c r="AZ51" t="str">
        <f t="shared" si="7"/>
        <v>HT1_yellow-triangle.png</v>
      </c>
      <c r="BA51" t="str">
        <f t="shared" si="8"/>
        <v>HT2_yellow-square.png</v>
      </c>
      <c r="BB51" t="str">
        <f t="shared" si="9"/>
        <v>ST3_green-triangle.png</v>
      </c>
      <c r="BC51" t="str">
        <f t="shared" si="10"/>
        <v>ST2_green-square.png</v>
      </c>
    </row>
    <row r="52" spans="1:55" x14ac:dyDescent="0.2">
      <c r="A52" s="30" t="s">
        <v>80</v>
      </c>
      <c r="B52" s="5" t="s">
        <v>108</v>
      </c>
      <c r="C52" s="5" t="s">
        <v>158</v>
      </c>
      <c r="D52" t="str">
        <f t="shared" si="0"/>
        <v>L01_CR50_S36</v>
      </c>
      <c r="E52">
        <v>50</v>
      </c>
      <c r="F52" s="95" t="s">
        <v>697</v>
      </c>
      <c r="G52" s="155" t="str">
        <f>VLOOKUP($A52&amp;"_"&amp;$F52,'Character Sets'!$B$3:$J$39,5,FALSE)</f>
        <v>ST1</v>
      </c>
      <c r="H52" s="155" t="str">
        <f>VLOOKUP($A52&amp;"_"&amp;$F52,'Character Sets'!$B$3:$J$39,7,FALSE)</f>
        <v>Jordan</v>
      </c>
      <c r="I52" s="5" t="str">
        <f>VLOOKUP($A52&amp;"_"&amp;$F52,'Character Sets'!$B$3:$J$39,6,FALSE)</f>
        <v>C</v>
      </c>
      <c r="J52" s="96" t="s">
        <v>700</v>
      </c>
      <c r="K52" s="155" t="str">
        <f>VLOOKUP($A52&amp;"_"&amp;$J52, 'Character Sets'!$B$3:$J$39,5,FALSE)</f>
        <v>HT3</v>
      </c>
      <c r="L52" s="155" t="str">
        <f>VLOOKUP($A52&amp;"_"&amp;$J52,'Character Sets'!$B$3:$J$39,7,FALSE)</f>
        <v>Casey</v>
      </c>
      <c r="M52" s="5" t="str">
        <f>VLOOKUP($A52&amp;"_"&amp;$J52,'Character Sets'!$B$3:$J$39,6,FALSE)</f>
        <v>E</v>
      </c>
      <c r="N52" s="187" t="s">
        <v>2395</v>
      </c>
      <c r="O52" s="5" t="s">
        <v>2398</v>
      </c>
      <c r="P52" s="37" t="s">
        <v>696</v>
      </c>
      <c r="Q52" t="str">
        <f>VLOOKUP($A52&amp;"_"&amp;$P52,'Character Sets'!$B$3:$J$39,5,FALSE)</f>
        <v>HT1</v>
      </c>
      <c r="R52" s="37" t="s">
        <v>698</v>
      </c>
      <c r="S52" t="str">
        <f>VLOOKUP($A52&amp;"_"&amp;$R52,'Character Sets'!$B$3:$J$39,5,FALSE)</f>
        <v>HT2</v>
      </c>
      <c r="T52" s="37" t="s">
        <v>701</v>
      </c>
      <c r="U52" t="str">
        <f>VLOOKUP($A52&amp;"_"&amp;$T52,'Character Sets'!$B$3:$J$39,5,FALSE)</f>
        <v>ST3</v>
      </c>
      <c r="V52" s="37" t="s">
        <v>699</v>
      </c>
      <c r="W52" t="str">
        <f>VLOOKUP($A52&amp;"_"&amp;$V52,'Character Sets'!$B$3:$J$39,5,FALSE)</f>
        <v>ST2</v>
      </c>
      <c r="X52" t="s">
        <v>242</v>
      </c>
      <c r="Y52" t="str">
        <f t="shared" si="11"/>
        <v>CE</v>
      </c>
      <c r="Z52" t="str" cm="1">
        <f t="array" ref="Z52">_xlfn.IFS($Y52="AB","AB",$Y52="BA","AB",$Y52="AC","AC",$Y52="CA","AC",$Y52="AD","AD",$Y52="DA","AD",$Y52="BC","BC",$Y52="CB","BC",$Y52="BD","BD",$Y52="DB","BD",$Y52="CD","CD",$Y52="DC", "CD",$Y52="AE","AE",$Y52="EA","AE",$Y52="AF","AF",$Y52="FA","AF",$Y52="BE","BE",$Y52="EB","BE",$Y52="BF","BF",$Y52="FB","BF",$Y52="CE","CE",$Y52="EC","CE",$Y52="CF","CF",$Y52="FC","CF",$Y52="DE","DE",$Y52="ED","DE",$Y52="EF","EF",$Y52="FE","EF",$Y52="DF","DF",$Y52="FD","DF")</f>
        <v>CE</v>
      </c>
      <c r="AA52" s="6" t="s">
        <v>30</v>
      </c>
      <c r="AB52" t="str">
        <f>VLOOKUP($X52&amp;$Z52&amp;$AA52,Stories!$A$1:$I$151,7,FALSE)</f>
        <v>Casey is scuba diving with Jordan</v>
      </c>
      <c r="AC52" t="str">
        <f>VLOOKUP($X52&amp;$Z52&amp;$AA52,Stories!$A$1:$I$151,8,FALSE)</f>
        <v>and a big fish just came out of nowhere</v>
      </c>
      <c r="AD52" s="37" t="s">
        <v>23</v>
      </c>
      <c r="AE52" s="13" t="s">
        <v>27</v>
      </c>
      <c r="AF52" s="13" t="s">
        <v>26</v>
      </c>
      <c r="AG52" s="13" t="str">
        <f t="shared" si="12"/>
        <v>she's standing in a yellow triangle</v>
      </c>
      <c r="AH52" t="str">
        <f>VLOOKUP($X52&amp;$Z52&amp;$AA52,Stories!$A$1:$I$151,9,FALSE)</f>
        <v>and it looks like there's a lot more fish about to come by</v>
      </c>
      <c r="AI52" t="str" cm="1">
        <f t="array" ref="AI52">_xlfn.IFS($AA52="first",_xlfn.CONCAT($X52, "_", $H52, "_", $L52),$AA52="second",_xlfn.CONCAT($X52, "_", $L52, "_", $H52))</f>
        <v>S36_Casey_Jordan</v>
      </c>
      <c r="AJ52" t="str">
        <f t="shared" si="3"/>
        <v>she_yellow_triangle</v>
      </c>
      <c r="AK52" t="str">
        <f t="shared" si="4"/>
        <v>S36_end</v>
      </c>
      <c r="AL52" s="13" t="s">
        <v>27</v>
      </c>
      <c r="AM52" s="13" t="s">
        <v>26</v>
      </c>
      <c r="AN52" s="13" t="s">
        <v>27</v>
      </c>
      <c r="AO52" s="13" t="s">
        <v>25</v>
      </c>
      <c r="AP52" s="13" t="s">
        <v>24</v>
      </c>
      <c r="AQ52" s="13" t="s">
        <v>25</v>
      </c>
      <c r="AR52" s="13" t="s">
        <v>24</v>
      </c>
      <c r="AS52" s="13" t="s">
        <v>26</v>
      </c>
      <c r="AT52" s="13" t="s">
        <v>29</v>
      </c>
      <c r="AU52" s="13" t="s">
        <v>25</v>
      </c>
      <c r="AV52" s="13" t="s">
        <v>29</v>
      </c>
      <c r="AW52" s="13" t="s">
        <v>26</v>
      </c>
      <c r="AX52" t="str">
        <f t="shared" si="5"/>
        <v>ST1_yellow-triangle.png</v>
      </c>
      <c r="AY52" t="str">
        <f t="shared" si="6"/>
        <v>HT3_yellow-square.png</v>
      </c>
      <c r="AZ52" t="str">
        <f t="shared" si="7"/>
        <v>HT1_red-square.png</v>
      </c>
      <c r="BA52" t="str">
        <f t="shared" si="8"/>
        <v>HT2_red-triangle.png</v>
      </c>
      <c r="BB52" t="str">
        <f t="shared" si="9"/>
        <v>ST3_blue-square.png</v>
      </c>
      <c r="BC52" t="str">
        <f t="shared" si="10"/>
        <v>ST2_blue-triangle.png</v>
      </c>
    </row>
    <row r="53" spans="1:55" x14ac:dyDescent="0.2">
      <c r="A53" s="30" t="s">
        <v>80</v>
      </c>
      <c r="B53" s="5" t="s">
        <v>108</v>
      </c>
      <c r="C53" s="5" t="s">
        <v>159</v>
      </c>
      <c r="D53" t="str">
        <f t="shared" si="0"/>
        <v>L01_CR51_S37</v>
      </c>
      <c r="E53">
        <v>51</v>
      </c>
      <c r="F53" s="95" t="s">
        <v>697</v>
      </c>
      <c r="G53" s="155" t="str">
        <f>VLOOKUP($A53&amp;"_"&amp;$F53,'Character Sets'!$B$3:$J$39,5,FALSE)</f>
        <v>ST1</v>
      </c>
      <c r="H53" s="155" t="str">
        <f>VLOOKUP($A53&amp;"_"&amp;$F53,'Character Sets'!$B$3:$J$39,7,FALSE)</f>
        <v>Jordan</v>
      </c>
      <c r="I53" s="5" t="str">
        <f>VLOOKUP($A53&amp;"_"&amp;$F53,'Character Sets'!$B$3:$J$39,6,FALSE)</f>
        <v>C</v>
      </c>
      <c r="J53" s="96" t="s">
        <v>700</v>
      </c>
      <c r="K53" s="155" t="str">
        <f>VLOOKUP($A53&amp;"_"&amp;$J53, 'Character Sets'!$B$3:$J$39,5,FALSE)</f>
        <v>HT3</v>
      </c>
      <c r="L53" s="155" t="str">
        <f>VLOOKUP($A53&amp;"_"&amp;$J53,'Character Sets'!$B$3:$J$39,7,FALSE)</f>
        <v>Casey</v>
      </c>
      <c r="M53" s="5" t="str">
        <f>VLOOKUP($A53&amp;"_"&amp;$J53,'Character Sets'!$B$3:$J$39,6,FALSE)</f>
        <v>E</v>
      </c>
      <c r="N53" s="187" t="s">
        <v>2395</v>
      </c>
      <c r="O53" s="5" t="s">
        <v>2398</v>
      </c>
      <c r="P53" s="37" t="s">
        <v>696</v>
      </c>
      <c r="Q53" t="str">
        <f>VLOOKUP($A53&amp;"_"&amp;$P53,'Character Sets'!$B$3:$J$39,5,FALSE)</f>
        <v>HT1</v>
      </c>
      <c r="R53" s="37" t="s">
        <v>698</v>
      </c>
      <c r="S53" t="str">
        <f>VLOOKUP($A53&amp;"_"&amp;$R53,'Character Sets'!$B$3:$J$39,5,FALSE)</f>
        <v>HT2</v>
      </c>
      <c r="T53" s="37" t="s">
        <v>701</v>
      </c>
      <c r="U53" t="str">
        <f>VLOOKUP($A53&amp;"_"&amp;$T53,'Character Sets'!$B$3:$J$39,5,FALSE)</f>
        <v>ST3</v>
      </c>
      <c r="V53" s="37" t="s">
        <v>699</v>
      </c>
      <c r="W53" t="str">
        <f>VLOOKUP($A53&amp;"_"&amp;$V53,'Character Sets'!$B$3:$J$39,5,FALSE)</f>
        <v>ST2</v>
      </c>
      <c r="X53" t="s">
        <v>243</v>
      </c>
      <c r="Y53" t="str">
        <f t="shared" si="11"/>
        <v>CE</v>
      </c>
      <c r="Z53" t="str" cm="1">
        <f t="array" ref="Z53">_xlfn.IFS($Y53="AB","AB",$Y53="BA","AB",$Y53="AC","AC",$Y53="CA","AC",$Y53="AD","AD",$Y53="DA","AD",$Y53="BC","BC",$Y53="CB","BC",$Y53="BD","BD",$Y53="DB","BD",$Y53="CD","CD",$Y53="DC", "CD",$Y53="AE","AE",$Y53="EA","AE",$Y53="AF","AF",$Y53="FA","AF",$Y53="BE","BE",$Y53="EB","BE",$Y53="BF","BF",$Y53="FB","BF",$Y53="CE","CE",$Y53="EC","CE",$Y53="CF","CF",$Y53="FC","CF",$Y53="DE","DE",$Y53="ED","DE",$Y53="EF","EF",$Y53="FE","EF",$Y53="DF","DF",$Y53="FD","DF")</f>
        <v>CE</v>
      </c>
      <c r="AA53" s="6" t="s">
        <v>28</v>
      </c>
      <c r="AB53" t="str">
        <f>VLOOKUP($X53&amp;$Z53&amp;$AA53,Stories!$A$1:$I$151,7,FALSE)</f>
        <v>Jordan is looking for Casey</v>
      </c>
      <c r="AC53" t="str">
        <f>VLOOKUP($X53&amp;$Z53&amp;$AA53,Stories!$A$1:$I$151,8,FALSE)</f>
        <v xml:space="preserve">and it looks like it's about to rain </v>
      </c>
      <c r="AD53" s="37" t="s">
        <v>23</v>
      </c>
      <c r="AE53" s="13" t="s">
        <v>31</v>
      </c>
      <c r="AF53" s="13" t="s">
        <v>25</v>
      </c>
      <c r="AG53" s="13" t="str">
        <f t="shared" si="12"/>
        <v>she's standing in a green square</v>
      </c>
      <c r="AH53" t="str">
        <f>VLOOKUP($X53&amp;$Z53&amp;$AA53,Stories!$A$1:$I$151,9,FALSE)</f>
        <v>and it's past time to get inside</v>
      </c>
      <c r="AI53" t="str" cm="1">
        <f t="array" ref="AI53">_xlfn.IFS($AA53="first",_xlfn.CONCAT($X53, "_", $H53, "_", $L53),$AA53="second",_xlfn.CONCAT($X53, "_", $L53, "_", $H53))</f>
        <v>S37_Jordan_Casey</v>
      </c>
      <c r="AJ53" t="str">
        <f t="shared" si="3"/>
        <v>she_green_square</v>
      </c>
      <c r="AK53" t="str">
        <f t="shared" si="4"/>
        <v>S37_end</v>
      </c>
      <c r="AL53" s="13" t="s">
        <v>31</v>
      </c>
      <c r="AM53" s="13" t="s">
        <v>25</v>
      </c>
      <c r="AN53" s="13" t="s">
        <v>31</v>
      </c>
      <c r="AO53" s="13" t="s">
        <v>26</v>
      </c>
      <c r="AP53" s="13" t="s">
        <v>29</v>
      </c>
      <c r="AQ53" s="13" t="s">
        <v>26</v>
      </c>
      <c r="AR53" s="13" t="s">
        <v>29</v>
      </c>
      <c r="AS53" s="13" t="s">
        <v>25</v>
      </c>
      <c r="AT53" s="13" t="s">
        <v>24</v>
      </c>
      <c r="AU53" s="13" t="s">
        <v>26</v>
      </c>
      <c r="AV53" s="13" t="s">
        <v>24</v>
      </c>
      <c r="AW53" s="13" t="s">
        <v>25</v>
      </c>
      <c r="AX53" t="str">
        <f t="shared" si="5"/>
        <v>ST1_green-square.png</v>
      </c>
      <c r="AY53" t="str">
        <f t="shared" si="6"/>
        <v>HT3_green-triangle.png</v>
      </c>
      <c r="AZ53" t="str">
        <f t="shared" si="7"/>
        <v>HT1_blue-triangle.png</v>
      </c>
      <c r="BA53" t="str">
        <f t="shared" si="8"/>
        <v>HT2_blue-square.png</v>
      </c>
      <c r="BB53" t="str">
        <f t="shared" si="9"/>
        <v>ST3_red-triangle.png</v>
      </c>
      <c r="BC53" t="str">
        <f t="shared" si="10"/>
        <v>ST2_red-square.png</v>
      </c>
    </row>
    <row r="54" spans="1:55" x14ac:dyDescent="0.2">
      <c r="A54" s="30" t="s">
        <v>80</v>
      </c>
      <c r="B54" s="5" t="s">
        <v>108</v>
      </c>
      <c r="C54" s="5" t="s">
        <v>160</v>
      </c>
      <c r="D54" t="str">
        <f t="shared" si="0"/>
        <v>L01_CR52_S37</v>
      </c>
      <c r="E54">
        <v>52</v>
      </c>
      <c r="F54" s="95" t="s">
        <v>697</v>
      </c>
      <c r="G54" s="155" t="str">
        <f>VLOOKUP($A54&amp;"_"&amp;$F54,'Character Sets'!$B$3:$J$39,5,FALSE)</f>
        <v>ST1</v>
      </c>
      <c r="H54" s="155" t="str">
        <f>VLOOKUP($A54&amp;"_"&amp;$F54,'Character Sets'!$B$3:$J$39,7,FALSE)</f>
        <v>Jordan</v>
      </c>
      <c r="I54" s="5" t="str">
        <f>VLOOKUP($A54&amp;"_"&amp;$F54,'Character Sets'!$B$3:$J$39,6,FALSE)</f>
        <v>C</v>
      </c>
      <c r="J54" s="96" t="s">
        <v>700</v>
      </c>
      <c r="K54" s="155" t="str">
        <f>VLOOKUP($A54&amp;"_"&amp;$J54, 'Character Sets'!$B$3:$J$39,5,FALSE)</f>
        <v>HT3</v>
      </c>
      <c r="L54" s="155" t="str">
        <f>VLOOKUP($A54&amp;"_"&amp;$J54,'Character Sets'!$B$3:$J$39,7,FALSE)</f>
        <v>Casey</v>
      </c>
      <c r="M54" s="5" t="str">
        <f>VLOOKUP($A54&amp;"_"&amp;$J54,'Character Sets'!$B$3:$J$39,6,FALSE)</f>
        <v>E</v>
      </c>
      <c r="N54" s="187" t="s">
        <v>2395</v>
      </c>
      <c r="O54" s="5" t="s">
        <v>2398</v>
      </c>
      <c r="P54" s="37" t="s">
        <v>696</v>
      </c>
      <c r="Q54" t="str">
        <f>VLOOKUP($A54&amp;"_"&amp;$P54,'Character Sets'!$B$3:$J$39,5,FALSE)</f>
        <v>HT1</v>
      </c>
      <c r="R54" s="37" t="s">
        <v>698</v>
      </c>
      <c r="S54" t="str">
        <f>VLOOKUP($A54&amp;"_"&amp;$R54,'Character Sets'!$B$3:$J$39,5,FALSE)</f>
        <v>HT2</v>
      </c>
      <c r="T54" s="37" t="s">
        <v>701</v>
      </c>
      <c r="U54" t="str">
        <f>VLOOKUP($A54&amp;"_"&amp;$T54,'Character Sets'!$B$3:$J$39,5,FALSE)</f>
        <v>ST3</v>
      </c>
      <c r="V54" s="37" t="s">
        <v>699</v>
      </c>
      <c r="W54" t="str">
        <f>VLOOKUP($A54&amp;"_"&amp;$V54,'Character Sets'!$B$3:$J$39,5,FALSE)</f>
        <v>ST2</v>
      </c>
      <c r="X54" t="s">
        <v>243</v>
      </c>
      <c r="Y54" t="str">
        <f t="shared" si="11"/>
        <v>CE</v>
      </c>
      <c r="Z54" t="str" cm="1">
        <f t="array" ref="Z54">_xlfn.IFS($Y54="AB","AB",$Y54="BA","AB",$Y54="AC","AC",$Y54="CA","AC",$Y54="AD","AD",$Y54="DA","AD",$Y54="BC","BC",$Y54="CB","BC",$Y54="BD","BD",$Y54="DB","BD",$Y54="CD","CD",$Y54="DC", "CD",$Y54="AE","AE",$Y54="EA","AE",$Y54="AF","AF",$Y54="FA","AF",$Y54="BE","BE",$Y54="EB","BE",$Y54="BF","BF",$Y54="FB","BF",$Y54="CE","CE",$Y54="EC","CE",$Y54="CF","CF",$Y54="FC","CF",$Y54="DE","DE",$Y54="ED","DE",$Y54="EF","EF",$Y54="FE","EF",$Y54="DF","DF",$Y54="FD","DF")</f>
        <v>CE</v>
      </c>
      <c r="AA54" s="6" t="s">
        <v>30</v>
      </c>
      <c r="AB54" t="str">
        <f>VLOOKUP($X54&amp;$Z54&amp;$AA54,Stories!$A$1:$I$151,7,FALSE)</f>
        <v>Casey is looking for Jordan</v>
      </c>
      <c r="AC54" t="str">
        <f>VLOOKUP($X54&amp;$Z54&amp;$AA54,Stories!$A$1:$I$151,8,FALSE)</f>
        <v xml:space="preserve">and it looks like it's about to rain </v>
      </c>
      <c r="AD54" s="37" t="s">
        <v>23</v>
      </c>
      <c r="AE54" s="13" t="s">
        <v>29</v>
      </c>
      <c r="AF54" s="13" t="s">
        <v>26</v>
      </c>
      <c r="AG54" s="13" t="str">
        <f t="shared" si="12"/>
        <v>she's standing in a blue triangle</v>
      </c>
      <c r="AH54" t="str">
        <f>VLOOKUP($X54&amp;$Z54&amp;$AA54,Stories!$A$1:$I$151,9,FALSE)</f>
        <v>and it's past time to get inside</v>
      </c>
      <c r="AI54" t="str" cm="1">
        <f t="array" ref="AI54">_xlfn.IFS($AA54="first",_xlfn.CONCAT($X54, "_", $H54, "_", $L54),$AA54="second",_xlfn.CONCAT($X54, "_", $L54, "_", $H54))</f>
        <v>S37_Casey_Jordan</v>
      </c>
      <c r="AJ54" t="str">
        <f t="shared" si="3"/>
        <v>she_blue_triangle</v>
      </c>
      <c r="AK54" t="str">
        <f t="shared" si="4"/>
        <v>S37_end</v>
      </c>
      <c r="AL54" s="13" t="s">
        <v>29</v>
      </c>
      <c r="AM54" s="13" t="s">
        <v>26</v>
      </c>
      <c r="AN54" s="13" t="s">
        <v>29</v>
      </c>
      <c r="AO54" s="13" t="s">
        <v>25</v>
      </c>
      <c r="AP54" s="13" t="s">
        <v>31</v>
      </c>
      <c r="AQ54" s="13" t="s">
        <v>25</v>
      </c>
      <c r="AR54" s="13" t="s">
        <v>31</v>
      </c>
      <c r="AS54" s="13" t="s">
        <v>26</v>
      </c>
      <c r="AT54" s="13" t="s">
        <v>27</v>
      </c>
      <c r="AU54" s="13" t="s">
        <v>25</v>
      </c>
      <c r="AV54" s="13" t="s">
        <v>27</v>
      </c>
      <c r="AW54" s="13" t="s">
        <v>26</v>
      </c>
      <c r="AX54" t="str">
        <f t="shared" si="5"/>
        <v>ST1_blue-triangle.png</v>
      </c>
      <c r="AY54" t="str">
        <f t="shared" si="6"/>
        <v>HT3_blue-square.png</v>
      </c>
      <c r="AZ54" t="str">
        <f t="shared" si="7"/>
        <v>HT1_green-square.png</v>
      </c>
      <c r="BA54" t="str">
        <f t="shared" si="8"/>
        <v>HT2_green-triangle.png</v>
      </c>
      <c r="BB54" t="str">
        <f t="shared" si="9"/>
        <v>ST3_yellow-square.png</v>
      </c>
      <c r="BC54" t="str">
        <f t="shared" si="10"/>
        <v>ST2_yellow-triangle.png</v>
      </c>
    </row>
    <row r="55" spans="1:55" x14ac:dyDescent="0.2">
      <c r="A55" s="30" t="s">
        <v>80</v>
      </c>
      <c r="B55" s="5" t="s">
        <v>108</v>
      </c>
      <c r="C55" s="5" t="s">
        <v>161</v>
      </c>
      <c r="D55" t="str">
        <f t="shared" si="0"/>
        <v>L01_CR53_S41</v>
      </c>
      <c r="E55">
        <v>53</v>
      </c>
      <c r="F55" s="95" t="s">
        <v>697</v>
      </c>
      <c r="G55" s="155" t="str">
        <f>VLOOKUP($A55&amp;"_"&amp;$F55,'Character Sets'!$B$3:$J$39,5,FALSE)</f>
        <v>ST1</v>
      </c>
      <c r="H55" s="155" t="str">
        <f>VLOOKUP($A55&amp;"_"&amp;$F55,'Character Sets'!$B$3:$J$39,7,FALSE)</f>
        <v>Jordan</v>
      </c>
      <c r="I55" s="5" t="str">
        <f>VLOOKUP($A55&amp;"_"&amp;$F55,'Character Sets'!$B$3:$J$39,6,FALSE)</f>
        <v>C</v>
      </c>
      <c r="J55" s="96" t="s">
        <v>701</v>
      </c>
      <c r="K55" s="155" t="str">
        <f>VLOOKUP($A55&amp;"_"&amp;$J55, 'Character Sets'!$B$3:$J$39,5,FALSE)</f>
        <v>ST3</v>
      </c>
      <c r="L55" s="155" t="str">
        <f>VLOOKUP($A55&amp;"_"&amp;$J55,'Character Sets'!$B$3:$J$39,7,FALSE)</f>
        <v>Jaime</v>
      </c>
      <c r="M55" s="5" t="str">
        <f>VLOOKUP($A55&amp;"_"&amp;$J55,'Character Sets'!$B$3:$J$39,6,FALSE)</f>
        <v>F</v>
      </c>
      <c r="N55" s="187" t="s">
        <v>2395</v>
      </c>
      <c r="O55" s="5" t="s">
        <v>2399</v>
      </c>
      <c r="P55" s="37" t="s">
        <v>696</v>
      </c>
      <c r="Q55" t="str">
        <f>VLOOKUP($A55&amp;"_"&amp;$P55,'Character Sets'!$B$3:$J$39,5,FALSE)</f>
        <v>HT1</v>
      </c>
      <c r="R55" s="37" t="s">
        <v>698</v>
      </c>
      <c r="S55" t="str">
        <f>VLOOKUP($A55&amp;"_"&amp;$R55,'Character Sets'!$B$3:$J$39,5,FALSE)</f>
        <v>HT2</v>
      </c>
      <c r="T55" s="37" t="s">
        <v>700</v>
      </c>
      <c r="U55" t="str">
        <f>VLOOKUP($A55&amp;"_"&amp;$T55,'Character Sets'!$B$3:$J$39,5,FALSE)</f>
        <v>HT3</v>
      </c>
      <c r="V55" s="37" t="s">
        <v>699</v>
      </c>
      <c r="W55" t="str">
        <f>VLOOKUP($A55&amp;"_"&amp;$V55,'Character Sets'!$B$3:$J$39,5,FALSE)</f>
        <v>ST2</v>
      </c>
      <c r="X55" t="s">
        <v>247</v>
      </c>
      <c r="Y55" t="str">
        <f t="shared" si="11"/>
        <v>CF</v>
      </c>
      <c r="Z55" t="str" cm="1">
        <f t="array" ref="Z55">_xlfn.IFS($Y55="AB","AB",$Y55="BA","AB",$Y55="AC","AC",$Y55="CA","AC",$Y55="AD","AD",$Y55="DA","AD",$Y55="BC","BC",$Y55="CB","BC",$Y55="BD","BD",$Y55="DB","BD",$Y55="CD","CD",$Y55="DC", "CD",$Y55="AE","AE",$Y55="EA","AE",$Y55="AF","AF",$Y55="FA","AF",$Y55="BE","BE",$Y55="EB","BE",$Y55="BF","BF",$Y55="FB","BF",$Y55="CE","CE",$Y55="EC","CE",$Y55="CF","CF",$Y55="FC","CF",$Y55="DE","DE",$Y55="ED","DE",$Y55="EF","EF",$Y55="FE","EF",$Y55="DF","DF",$Y55="FD","DF")</f>
        <v>CF</v>
      </c>
      <c r="AA55" s="6" t="s">
        <v>28</v>
      </c>
      <c r="AB55" t="str">
        <f>VLOOKUP($X55&amp;$Z55&amp;$AA55,Stories!$A$1:$I$151,7,FALSE)</f>
        <v>Jordan is reading to Jaime</v>
      </c>
      <c r="AC55" t="str">
        <f>VLOOKUP($X55&amp;$Z55&amp;$AA55,Stories!$A$1:$I$151,8,FALSE)</f>
        <v>and the story is almost over</v>
      </c>
      <c r="AD55" s="37" t="s">
        <v>23</v>
      </c>
      <c r="AE55" s="13" t="s">
        <v>27</v>
      </c>
      <c r="AF55" s="13" t="s">
        <v>25</v>
      </c>
      <c r="AG55" s="13" t="str">
        <f t="shared" si="12"/>
        <v>she's standing in a yellow square</v>
      </c>
      <c r="AH55" t="str">
        <f>VLOOKUP($X55&amp;$Z55&amp;$AA55,Stories!$A$1:$I$151,9,FALSE)</f>
        <v>and it sounds like the story is a new favorite</v>
      </c>
      <c r="AI55" t="str" cm="1">
        <f t="array" ref="AI55">_xlfn.IFS($AA55="first",_xlfn.CONCAT($X55, "_", $H55, "_", $L55),$AA55="second",_xlfn.CONCAT($X55, "_", $L55, "_", $H55))</f>
        <v>S41_Jordan_Jaime</v>
      </c>
      <c r="AJ55" t="str">
        <f t="shared" si="3"/>
        <v>she_yellow_square</v>
      </c>
      <c r="AK55" t="str">
        <f t="shared" si="4"/>
        <v>S41_end</v>
      </c>
      <c r="AL55" s="13" t="s">
        <v>27</v>
      </c>
      <c r="AM55" s="13" t="s">
        <v>25</v>
      </c>
      <c r="AN55" s="13" t="s">
        <v>27</v>
      </c>
      <c r="AO55" s="13" t="s">
        <v>26</v>
      </c>
      <c r="AP55" s="13" t="s">
        <v>24</v>
      </c>
      <c r="AQ55" s="13" t="s">
        <v>26</v>
      </c>
      <c r="AR55" s="13" t="s">
        <v>24</v>
      </c>
      <c r="AS55" s="13" t="s">
        <v>25</v>
      </c>
      <c r="AT55" s="13" t="s">
        <v>29</v>
      </c>
      <c r="AU55" s="13" t="s">
        <v>26</v>
      </c>
      <c r="AV55" s="13" t="s">
        <v>29</v>
      </c>
      <c r="AW55" s="13" t="s">
        <v>25</v>
      </c>
      <c r="AX55" t="str">
        <f t="shared" si="5"/>
        <v>ST1_yellow-square.png</v>
      </c>
      <c r="AY55" t="str">
        <f t="shared" si="6"/>
        <v>ST3_yellow-triangle.png</v>
      </c>
      <c r="AZ55" t="str">
        <f t="shared" si="7"/>
        <v>HT1_red-triangle.png</v>
      </c>
      <c r="BA55" t="str">
        <f t="shared" si="8"/>
        <v>HT2_red-square.png</v>
      </c>
      <c r="BB55" t="str">
        <f t="shared" si="9"/>
        <v>HT3_blue-triangle.png</v>
      </c>
      <c r="BC55" t="str">
        <f t="shared" si="10"/>
        <v>ST2_blue-square.png</v>
      </c>
    </row>
    <row r="56" spans="1:55" x14ac:dyDescent="0.2">
      <c r="A56" s="30" t="s">
        <v>80</v>
      </c>
      <c r="B56" s="5" t="s">
        <v>108</v>
      </c>
      <c r="C56" s="5" t="s">
        <v>162</v>
      </c>
      <c r="D56" t="str">
        <f t="shared" si="0"/>
        <v>L01_CR54_S41</v>
      </c>
      <c r="E56">
        <v>54</v>
      </c>
      <c r="F56" s="95" t="s">
        <v>697</v>
      </c>
      <c r="G56" s="155" t="str">
        <f>VLOOKUP($A56&amp;"_"&amp;$F56,'Character Sets'!$B$3:$J$39,5,FALSE)</f>
        <v>ST1</v>
      </c>
      <c r="H56" s="155" t="str">
        <f>VLOOKUP($A56&amp;"_"&amp;$F56,'Character Sets'!$B$3:$J$39,7,FALSE)</f>
        <v>Jordan</v>
      </c>
      <c r="I56" s="5" t="str">
        <f>VLOOKUP($A56&amp;"_"&amp;$F56,'Character Sets'!$B$3:$J$39,6,FALSE)</f>
        <v>C</v>
      </c>
      <c r="J56" s="96" t="s">
        <v>701</v>
      </c>
      <c r="K56" s="155" t="str">
        <f>VLOOKUP($A56&amp;"_"&amp;$J56, 'Character Sets'!$B$3:$J$39,5,FALSE)</f>
        <v>ST3</v>
      </c>
      <c r="L56" s="155" t="str">
        <f>VLOOKUP($A56&amp;"_"&amp;$J56,'Character Sets'!$B$3:$J$39,7,FALSE)</f>
        <v>Jaime</v>
      </c>
      <c r="M56" s="5" t="str">
        <f>VLOOKUP($A56&amp;"_"&amp;$J56,'Character Sets'!$B$3:$J$39,6,FALSE)</f>
        <v>F</v>
      </c>
      <c r="N56" s="187" t="s">
        <v>2395</v>
      </c>
      <c r="O56" s="5" t="s">
        <v>2399</v>
      </c>
      <c r="P56" s="37" t="s">
        <v>696</v>
      </c>
      <c r="Q56" t="str">
        <f>VLOOKUP($A56&amp;"_"&amp;$P56,'Character Sets'!$B$3:$J$39,5,FALSE)</f>
        <v>HT1</v>
      </c>
      <c r="R56" s="37" t="s">
        <v>698</v>
      </c>
      <c r="S56" t="str">
        <f>VLOOKUP($A56&amp;"_"&amp;$R56,'Character Sets'!$B$3:$J$39,5,FALSE)</f>
        <v>HT2</v>
      </c>
      <c r="T56" s="37" t="s">
        <v>700</v>
      </c>
      <c r="U56" t="str">
        <f>VLOOKUP($A56&amp;"_"&amp;$T56,'Character Sets'!$B$3:$J$39,5,FALSE)</f>
        <v>HT3</v>
      </c>
      <c r="V56" s="37" t="s">
        <v>699</v>
      </c>
      <c r="W56" t="str">
        <f>VLOOKUP($A56&amp;"_"&amp;$V56,'Character Sets'!$B$3:$J$39,5,FALSE)</f>
        <v>ST2</v>
      </c>
      <c r="X56" t="s">
        <v>247</v>
      </c>
      <c r="Y56" t="str">
        <f t="shared" si="11"/>
        <v>CF</v>
      </c>
      <c r="Z56" t="str" cm="1">
        <f t="array" ref="Z56">_xlfn.IFS($Y56="AB","AB",$Y56="BA","AB",$Y56="AC","AC",$Y56="CA","AC",$Y56="AD","AD",$Y56="DA","AD",$Y56="BC","BC",$Y56="CB","BC",$Y56="BD","BD",$Y56="DB","BD",$Y56="CD","CD",$Y56="DC", "CD",$Y56="AE","AE",$Y56="EA","AE",$Y56="AF","AF",$Y56="FA","AF",$Y56="BE","BE",$Y56="EB","BE",$Y56="BF","BF",$Y56="FB","BF",$Y56="CE","CE",$Y56="EC","CE",$Y56="CF","CF",$Y56="FC","CF",$Y56="DE","DE",$Y56="ED","DE",$Y56="EF","EF",$Y56="FE","EF",$Y56="DF","DF",$Y56="FD","DF")</f>
        <v>CF</v>
      </c>
      <c r="AA56" s="6" t="s">
        <v>30</v>
      </c>
      <c r="AB56" t="str">
        <f>VLOOKUP($X56&amp;$Z56&amp;$AA56,Stories!$A$1:$I$151,7,FALSE)</f>
        <v>Jaime is reading to Jordan</v>
      </c>
      <c r="AC56" t="str">
        <f>VLOOKUP($X56&amp;$Z56&amp;$AA56,Stories!$A$1:$I$151,8,FALSE)</f>
        <v>and the story is almost over</v>
      </c>
      <c r="AD56" s="37" t="s">
        <v>23</v>
      </c>
      <c r="AE56" s="13" t="s">
        <v>24</v>
      </c>
      <c r="AF56" s="13" t="s">
        <v>26</v>
      </c>
      <c r="AG56" s="13" t="str">
        <f t="shared" si="12"/>
        <v>she's standing in a red triangle</v>
      </c>
      <c r="AH56" t="str">
        <f>VLOOKUP($X56&amp;$Z56&amp;$AA56,Stories!$A$1:$I$151,9,FALSE)</f>
        <v>and it sounds like the story is a new favorite</v>
      </c>
      <c r="AI56" t="str" cm="1">
        <f t="array" ref="AI56">_xlfn.IFS($AA56="first",_xlfn.CONCAT($X56, "_", $H56, "_", $L56),$AA56="second",_xlfn.CONCAT($X56, "_", $L56, "_", $H56))</f>
        <v>S41_Jaime_Jordan</v>
      </c>
      <c r="AJ56" t="str">
        <f t="shared" si="3"/>
        <v>she_red_triangle</v>
      </c>
      <c r="AK56" t="str">
        <f t="shared" si="4"/>
        <v>S41_end</v>
      </c>
      <c r="AL56" s="13" t="s">
        <v>24</v>
      </c>
      <c r="AM56" s="13" t="s">
        <v>26</v>
      </c>
      <c r="AN56" s="13" t="s">
        <v>24</v>
      </c>
      <c r="AO56" s="13" t="s">
        <v>25</v>
      </c>
      <c r="AP56" s="13" t="s">
        <v>27</v>
      </c>
      <c r="AQ56" s="13" t="s">
        <v>25</v>
      </c>
      <c r="AR56" s="13" t="s">
        <v>27</v>
      </c>
      <c r="AS56" s="13" t="s">
        <v>26</v>
      </c>
      <c r="AT56" s="13" t="s">
        <v>31</v>
      </c>
      <c r="AU56" s="13" t="s">
        <v>25</v>
      </c>
      <c r="AV56" s="13" t="s">
        <v>31</v>
      </c>
      <c r="AW56" s="13" t="s">
        <v>26</v>
      </c>
      <c r="AX56" t="str">
        <f t="shared" si="5"/>
        <v>ST1_red-triangle.png</v>
      </c>
      <c r="AY56" t="str">
        <f t="shared" si="6"/>
        <v>ST3_red-square.png</v>
      </c>
      <c r="AZ56" t="str">
        <f t="shared" si="7"/>
        <v>HT1_yellow-square.png</v>
      </c>
      <c r="BA56" t="str">
        <f t="shared" si="8"/>
        <v>HT2_yellow-triangle.png</v>
      </c>
      <c r="BB56" t="str">
        <f t="shared" si="9"/>
        <v>HT3_green-square.png</v>
      </c>
      <c r="BC56" t="str">
        <f t="shared" si="10"/>
        <v>ST2_green-triangle.png</v>
      </c>
    </row>
    <row r="57" spans="1:55" x14ac:dyDescent="0.2">
      <c r="A57" s="30" t="s">
        <v>80</v>
      </c>
      <c r="B57" s="5" t="s">
        <v>108</v>
      </c>
      <c r="C57" s="5" t="s">
        <v>163</v>
      </c>
      <c r="D57" t="str">
        <f t="shared" si="0"/>
        <v>L01_CR55_S42</v>
      </c>
      <c r="E57">
        <v>55</v>
      </c>
      <c r="F57" s="95" t="s">
        <v>697</v>
      </c>
      <c r="G57" s="155" t="str">
        <f>VLOOKUP($A57&amp;"_"&amp;$F57,'Character Sets'!$B$3:$J$39,5,FALSE)</f>
        <v>ST1</v>
      </c>
      <c r="H57" s="155" t="str">
        <f>VLOOKUP($A57&amp;"_"&amp;$F57,'Character Sets'!$B$3:$J$39,7,FALSE)</f>
        <v>Jordan</v>
      </c>
      <c r="I57" s="5" t="str">
        <f>VLOOKUP($A57&amp;"_"&amp;$F57,'Character Sets'!$B$3:$J$39,6,FALSE)</f>
        <v>C</v>
      </c>
      <c r="J57" s="96" t="s">
        <v>701</v>
      </c>
      <c r="K57" s="155" t="str">
        <f>VLOOKUP($A57&amp;"_"&amp;$J57, 'Character Sets'!$B$3:$J$39,5,FALSE)</f>
        <v>ST3</v>
      </c>
      <c r="L57" s="155" t="str">
        <f>VLOOKUP($A57&amp;"_"&amp;$J57,'Character Sets'!$B$3:$J$39,7,FALSE)</f>
        <v>Jaime</v>
      </c>
      <c r="M57" s="5" t="str">
        <f>VLOOKUP($A57&amp;"_"&amp;$J57,'Character Sets'!$B$3:$J$39,6,FALSE)</f>
        <v>F</v>
      </c>
      <c r="N57" s="187" t="s">
        <v>2395</v>
      </c>
      <c r="O57" s="5" t="s">
        <v>2399</v>
      </c>
      <c r="P57" s="37" t="s">
        <v>696</v>
      </c>
      <c r="Q57" t="str">
        <f>VLOOKUP($A57&amp;"_"&amp;$P57,'Character Sets'!$B$3:$J$39,5,FALSE)</f>
        <v>HT1</v>
      </c>
      <c r="R57" s="37" t="s">
        <v>698</v>
      </c>
      <c r="S57" t="str">
        <f>VLOOKUP($A57&amp;"_"&amp;$R57,'Character Sets'!$B$3:$J$39,5,FALSE)</f>
        <v>HT2</v>
      </c>
      <c r="T57" s="37" t="s">
        <v>700</v>
      </c>
      <c r="U57" t="str">
        <f>VLOOKUP($A57&amp;"_"&amp;$T57,'Character Sets'!$B$3:$J$39,5,FALSE)</f>
        <v>HT3</v>
      </c>
      <c r="V57" s="37" t="s">
        <v>699</v>
      </c>
      <c r="W57" t="str">
        <f>VLOOKUP($A57&amp;"_"&amp;$V57,'Character Sets'!$B$3:$J$39,5,FALSE)</f>
        <v>ST2</v>
      </c>
      <c r="X57" t="s">
        <v>248</v>
      </c>
      <c r="Y57" t="str">
        <f t="shared" si="11"/>
        <v>CF</v>
      </c>
      <c r="Z57" t="str" cm="1">
        <f t="array" ref="Z57">_xlfn.IFS($Y57="AB","AB",$Y57="BA","AB",$Y57="AC","AC",$Y57="CA","AC",$Y57="AD","AD",$Y57="DA","AD",$Y57="BC","BC",$Y57="CB","BC",$Y57="BD","BD",$Y57="DB","BD",$Y57="CD","CD",$Y57="DC", "CD",$Y57="AE","AE",$Y57="EA","AE",$Y57="AF","AF",$Y57="FA","AF",$Y57="BE","BE",$Y57="EB","BE",$Y57="BF","BF",$Y57="FB","BF",$Y57="CE","CE",$Y57="EC","CE",$Y57="CF","CF",$Y57="FC","CF",$Y57="DE","DE",$Y57="ED","DE",$Y57="EF","EF",$Y57="FE","EF",$Y57="DF","DF",$Y57="FD","DF")</f>
        <v>CF</v>
      </c>
      <c r="AA57" s="6" t="s">
        <v>28</v>
      </c>
      <c r="AB57" t="str">
        <f>VLOOKUP($X57&amp;$Z57&amp;$AA57,Stories!$A$1:$I$151,7,FALSE)</f>
        <v>Jordan is sending a text to Jaime</v>
      </c>
      <c r="AC57" t="str">
        <f>VLOOKUP($X57&amp;$Z57&amp;$AA57,Stories!$A$1:$I$151,8,FALSE)</f>
        <v>as the battery is about to die</v>
      </c>
      <c r="AD57" s="37" t="s">
        <v>23</v>
      </c>
      <c r="AE57" s="13" t="s">
        <v>29</v>
      </c>
      <c r="AF57" s="13" t="s">
        <v>25</v>
      </c>
      <c r="AG57" s="13" t="str">
        <f t="shared" si="12"/>
        <v>she's standing in a blue square</v>
      </c>
      <c r="AH57" t="str">
        <f>VLOOKUP($X57&amp;$Z57&amp;$AA57,Stories!$A$1:$I$151,9,FALSE)</f>
        <v>but it looks like the text still sent</v>
      </c>
      <c r="AI57" t="str" cm="1">
        <f t="array" ref="AI57">_xlfn.IFS($AA57="first",_xlfn.CONCAT($X57, "_", $H57, "_", $L57),$AA57="second",_xlfn.CONCAT($X57, "_", $L57, "_", $H57))</f>
        <v>S42_Jordan_Jaime</v>
      </c>
      <c r="AJ57" t="str">
        <f t="shared" si="3"/>
        <v>she_blue_square</v>
      </c>
      <c r="AK57" t="str">
        <f t="shared" si="4"/>
        <v>S42_end</v>
      </c>
      <c r="AL57" s="13" t="s">
        <v>29</v>
      </c>
      <c r="AM57" s="13" t="s">
        <v>25</v>
      </c>
      <c r="AN57" s="13" t="s">
        <v>29</v>
      </c>
      <c r="AO57" s="13" t="s">
        <v>26</v>
      </c>
      <c r="AP57" s="13" t="s">
        <v>31</v>
      </c>
      <c r="AQ57" s="13" t="s">
        <v>26</v>
      </c>
      <c r="AR57" s="13" t="s">
        <v>31</v>
      </c>
      <c r="AS57" s="13" t="s">
        <v>25</v>
      </c>
      <c r="AT57" s="13" t="s">
        <v>27</v>
      </c>
      <c r="AU57" s="13" t="s">
        <v>26</v>
      </c>
      <c r="AV57" s="13" t="s">
        <v>27</v>
      </c>
      <c r="AW57" s="13" t="s">
        <v>25</v>
      </c>
      <c r="AX57" t="str">
        <f t="shared" si="5"/>
        <v>ST1_blue-square.png</v>
      </c>
      <c r="AY57" t="str">
        <f t="shared" si="6"/>
        <v>ST3_blue-triangle.png</v>
      </c>
      <c r="AZ57" t="str">
        <f t="shared" si="7"/>
        <v>HT1_green-triangle.png</v>
      </c>
      <c r="BA57" t="str">
        <f t="shared" si="8"/>
        <v>HT2_green-square.png</v>
      </c>
      <c r="BB57" t="str">
        <f t="shared" si="9"/>
        <v>HT3_yellow-triangle.png</v>
      </c>
      <c r="BC57" t="str">
        <f t="shared" si="10"/>
        <v>ST2_yellow-square.png</v>
      </c>
    </row>
    <row r="58" spans="1:55" x14ac:dyDescent="0.2">
      <c r="A58" s="30" t="s">
        <v>80</v>
      </c>
      <c r="B58" s="5" t="s">
        <v>108</v>
      </c>
      <c r="C58" s="5" t="s">
        <v>164</v>
      </c>
      <c r="D58" t="str">
        <f t="shared" si="0"/>
        <v>L01_CR56_S45</v>
      </c>
      <c r="E58">
        <v>56</v>
      </c>
      <c r="F58" s="95" t="s">
        <v>697</v>
      </c>
      <c r="G58" s="155" t="str">
        <f>VLOOKUP($A58&amp;"_"&amp;$F58,'Character Sets'!$B$3:$J$39,5,FALSE)</f>
        <v>ST1</v>
      </c>
      <c r="H58" s="155" t="str">
        <f>VLOOKUP($A58&amp;"_"&amp;$F58,'Character Sets'!$B$3:$J$39,7,FALSE)</f>
        <v>Jordan</v>
      </c>
      <c r="I58" s="5" t="str">
        <f>VLOOKUP($A58&amp;"_"&amp;$F58,'Character Sets'!$B$3:$J$39,6,FALSE)</f>
        <v>C</v>
      </c>
      <c r="J58" s="96" t="s">
        <v>701</v>
      </c>
      <c r="K58" s="155" t="str">
        <f>VLOOKUP($A58&amp;"_"&amp;$J58, 'Character Sets'!$B$3:$J$39,5,FALSE)</f>
        <v>ST3</v>
      </c>
      <c r="L58" s="155" t="str">
        <f>VLOOKUP($A58&amp;"_"&amp;$J58,'Character Sets'!$B$3:$J$39,7,FALSE)</f>
        <v>Jaime</v>
      </c>
      <c r="M58" s="5" t="str">
        <f>VLOOKUP($A58&amp;"_"&amp;$J58,'Character Sets'!$B$3:$J$39,6,FALSE)</f>
        <v>F</v>
      </c>
      <c r="N58" s="187" t="s">
        <v>2395</v>
      </c>
      <c r="O58" s="5" t="s">
        <v>2399</v>
      </c>
      <c r="P58" s="37" t="s">
        <v>696</v>
      </c>
      <c r="Q58" t="str">
        <f>VLOOKUP($A58&amp;"_"&amp;$P58,'Character Sets'!$B$3:$J$39,5,FALSE)</f>
        <v>HT1</v>
      </c>
      <c r="R58" s="37" t="s">
        <v>698</v>
      </c>
      <c r="S58" t="str">
        <f>VLOOKUP($A58&amp;"_"&amp;$R58,'Character Sets'!$B$3:$J$39,5,FALSE)</f>
        <v>HT2</v>
      </c>
      <c r="T58" s="37" t="s">
        <v>700</v>
      </c>
      <c r="U58" t="str">
        <f>VLOOKUP($A58&amp;"_"&amp;$T58,'Character Sets'!$B$3:$J$39,5,FALSE)</f>
        <v>HT3</v>
      </c>
      <c r="V58" s="37" t="s">
        <v>699</v>
      </c>
      <c r="W58" t="str">
        <f>VLOOKUP($A58&amp;"_"&amp;$V58,'Character Sets'!$B$3:$J$39,5,FALSE)</f>
        <v>ST2</v>
      </c>
      <c r="X58" t="s">
        <v>434</v>
      </c>
      <c r="Y58" t="str">
        <f t="shared" si="11"/>
        <v>CF</v>
      </c>
      <c r="Z58" t="str" cm="1">
        <f t="array" ref="Z58">_xlfn.IFS($Y58="AB","AB",$Y58="BA","AB",$Y58="AC","AC",$Y58="CA","AC",$Y58="AD","AD",$Y58="DA","AD",$Y58="BC","BC",$Y58="CB","BC",$Y58="BD","BD",$Y58="DB","BD",$Y58="CD","CD",$Y58="DC", "CD",$Y58="AE","AE",$Y58="EA","AE",$Y58="AF","AF",$Y58="FA","AF",$Y58="BE","BE",$Y58="EB","BE",$Y58="BF","BF",$Y58="FB","BF",$Y58="CE","CE",$Y58="EC","CE",$Y58="CF","CF",$Y58="FC","CF",$Y58="DE","DE",$Y58="ED","DE",$Y58="EF","EF",$Y58="FE","EF",$Y58="DF","DF",$Y58="FD","DF")</f>
        <v>CF</v>
      </c>
      <c r="AA58" s="6" t="s">
        <v>30</v>
      </c>
      <c r="AB58" t="str">
        <f>VLOOKUP($X58&amp;$Z58&amp;$AA58,Stories!$A$1:$I$151,7,FALSE)</f>
        <v>Jaime is explaining the game to Jordan</v>
      </c>
      <c r="AC58" t="str">
        <f>VLOOKUP($X58&amp;$Z58&amp;$AA58,Stories!$A$1:$I$151,8,FALSE)</f>
        <v>since it's kind of complicated</v>
      </c>
      <c r="AD58" s="37" t="s">
        <v>23</v>
      </c>
      <c r="AE58" s="13" t="s">
        <v>31</v>
      </c>
      <c r="AF58" s="13" t="s">
        <v>26</v>
      </c>
      <c r="AG58" s="13" t="str">
        <f t="shared" si="12"/>
        <v>she's standing in a green triangle</v>
      </c>
      <c r="AH58" t="str">
        <f>VLOOKUP($X58&amp;$Z58&amp;$AA58,Stories!$A$1:$I$151,9,FALSE)</f>
        <v>and it looks like the game will be fun</v>
      </c>
      <c r="AI58" t="str" cm="1">
        <f t="array" ref="AI58">_xlfn.IFS($AA58="first",_xlfn.CONCAT($X58, "_", $H58, "_", $L58),$AA58="second",_xlfn.CONCAT($X58, "_", $L58, "_", $H58))</f>
        <v>S45_Jaime_Jordan</v>
      </c>
      <c r="AJ58" t="str">
        <f t="shared" si="3"/>
        <v>she_green_triangle</v>
      </c>
      <c r="AK58" t="str">
        <f t="shared" si="4"/>
        <v>S45_end</v>
      </c>
      <c r="AL58" s="13" t="s">
        <v>31</v>
      </c>
      <c r="AM58" s="13" t="s">
        <v>26</v>
      </c>
      <c r="AN58" s="13" t="s">
        <v>31</v>
      </c>
      <c r="AO58" s="13" t="s">
        <v>25</v>
      </c>
      <c r="AP58" s="13" t="s">
        <v>29</v>
      </c>
      <c r="AQ58" s="13" t="s">
        <v>25</v>
      </c>
      <c r="AR58" s="13" t="s">
        <v>29</v>
      </c>
      <c r="AS58" s="13" t="s">
        <v>26</v>
      </c>
      <c r="AT58" s="13" t="s">
        <v>24</v>
      </c>
      <c r="AU58" s="13" t="s">
        <v>25</v>
      </c>
      <c r="AV58" s="13" t="s">
        <v>24</v>
      </c>
      <c r="AW58" s="13" t="s">
        <v>26</v>
      </c>
      <c r="AX58" t="str">
        <f t="shared" si="5"/>
        <v>ST1_green-triangle.png</v>
      </c>
      <c r="AY58" t="str">
        <f t="shared" si="6"/>
        <v>ST3_green-square.png</v>
      </c>
      <c r="AZ58" t="str">
        <f t="shared" si="7"/>
        <v>HT1_blue-square.png</v>
      </c>
      <c r="BA58" t="str">
        <f t="shared" si="8"/>
        <v>HT2_blue-triangle.png</v>
      </c>
      <c r="BB58" t="str">
        <f t="shared" si="9"/>
        <v>HT3_red-square.png</v>
      </c>
      <c r="BC58" t="str">
        <f t="shared" si="10"/>
        <v>ST2_red-triangle.png</v>
      </c>
    </row>
    <row r="59" spans="1:55" x14ac:dyDescent="0.2">
      <c r="A59" s="30" t="s">
        <v>80</v>
      </c>
      <c r="B59" s="5" t="s">
        <v>108</v>
      </c>
      <c r="C59" s="5" t="s">
        <v>165</v>
      </c>
      <c r="D59" t="str">
        <f t="shared" si="0"/>
        <v>L01_CR57_S55</v>
      </c>
      <c r="E59">
        <v>57</v>
      </c>
      <c r="F59" s="95" t="s">
        <v>699</v>
      </c>
      <c r="G59" s="155" t="str">
        <f>VLOOKUP($A59&amp;"_"&amp;$F59,'Character Sets'!$B$3:$J$39,5,FALSE)</f>
        <v>ST2</v>
      </c>
      <c r="H59" s="155" t="str">
        <f>VLOOKUP($A59&amp;"_"&amp;$F59,'Character Sets'!$B$3:$J$39,7,FALSE)</f>
        <v>Taylor</v>
      </c>
      <c r="I59" s="5" t="str">
        <f>VLOOKUP($A59&amp;"_"&amp;$F59,'Character Sets'!$B$3:$J$39,6,FALSE)</f>
        <v>D</v>
      </c>
      <c r="J59" s="96" t="s">
        <v>700</v>
      </c>
      <c r="K59" s="155" t="str">
        <f>VLOOKUP($A59&amp;"_"&amp;$J59, 'Character Sets'!$B$3:$J$39,5,FALSE)</f>
        <v>HT3</v>
      </c>
      <c r="L59" s="155" t="str">
        <f>VLOOKUP($A59&amp;"_"&amp;$J59,'Character Sets'!$B$3:$J$39,7,FALSE)</f>
        <v>Casey</v>
      </c>
      <c r="M59" s="5" t="str">
        <f>VLOOKUP($A59&amp;"_"&amp;$J59,'Character Sets'!$B$3:$J$39,6,FALSE)</f>
        <v>E</v>
      </c>
      <c r="N59" s="187" t="s">
        <v>2395</v>
      </c>
      <c r="O59" s="5" t="s">
        <v>2398</v>
      </c>
      <c r="P59" s="37" t="s">
        <v>696</v>
      </c>
      <c r="Q59" t="str">
        <f>VLOOKUP($A59&amp;"_"&amp;$P59,'Character Sets'!$B$3:$J$39,5,FALSE)</f>
        <v>HT1</v>
      </c>
      <c r="R59" s="37" t="s">
        <v>698</v>
      </c>
      <c r="S59" t="str">
        <f>VLOOKUP($A59&amp;"_"&amp;$R59,'Character Sets'!$B$3:$J$39,5,FALSE)</f>
        <v>HT2</v>
      </c>
      <c r="T59" s="37" t="s">
        <v>701</v>
      </c>
      <c r="U59" t="str">
        <f>VLOOKUP($A59&amp;"_"&amp;$T59,'Character Sets'!$B$3:$J$39,5,FALSE)</f>
        <v>ST3</v>
      </c>
      <c r="V59" s="37" t="s">
        <v>697</v>
      </c>
      <c r="W59" t="str">
        <f>VLOOKUP($A59&amp;"_"&amp;$V59,'Character Sets'!$B$3:$J$39,5,FALSE)</f>
        <v>ST1</v>
      </c>
      <c r="X59" t="s">
        <v>737</v>
      </c>
      <c r="Y59" t="str">
        <f t="shared" si="11"/>
        <v>DE</v>
      </c>
      <c r="Z59" t="str" cm="1">
        <f t="array" ref="Z59">_xlfn.IFS($Y59="AB","AB",$Y59="BA","AB",$Y59="AC","AC",$Y59="CA","AC",$Y59="AD","AD",$Y59="DA","AD",$Y59="BC","BC",$Y59="CB","BC",$Y59="BD","BD",$Y59="DB","BD",$Y59="CD","CD",$Y59="DC", "CD",$Y59="AE","AE",$Y59="EA","AE",$Y59="AF","AF",$Y59="FA","AF",$Y59="BE","BE",$Y59="EB","BE",$Y59="BF","BF",$Y59="FB","BF",$Y59="CE","CE",$Y59="EC","CE",$Y59="CF","CF",$Y59="FC","CF",$Y59="DE","DE",$Y59="ED","DE",$Y59="EF","EF",$Y59="FE","EF",$Y59="DF","DF",$Y59="FD","DF")</f>
        <v>DE</v>
      </c>
      <c r="AA59" s="6" t="s">
        <v>28</v>
      </c>
      <c r="AB59" t="str">
        <f>VLOOKUP($X59&amp;$Z59&amp;$AA59,Stories!$A$1:$I$151,7,FALSE)</f>
        <v>Taylor is holding a spot for Casey</v>
      </c>
      <c r="AC59" t="str">
        <f>VLOOKUP($X59&amp;$Z59&amp;$AA59,Stories!$A$1:$I$151,8,FALSE)</f>
        <v>because the line is moving slowly</v>
      </c>
      <c r="AD59" s="37" t="s">
        <v>23</v>
      </c>
      <c r="AE59" s="13" t="s">
        <v>24</v>
      </c>
      <c r="AF59" s="13" t="s">
        <v>25</v>
      </c>
      <c r="AG59" s="13" t="str">
        <f t="shared" si="12"/>
        <v>she's standing in a red square</v>
      </c>
      <c r="AH59" t="str">
        <f>VLOOKUP($X59&amp;$Z59&amp;$AA59,Stories!$A$1:$I$151,9,FALSE)</f>
        <v>and the day keeps getting hotter</v>
      </c>
      <c r="AI59" t="str" cm="1">
        <f t="array" ref="AI59">_xlfn.IFS($AA59="first",_xlfn.CONCAT($X59, "_", $H59, "_", $L59),$AA59="second",_xlfn.CONCAT($X59, "_", $L59, "_", $H59))</f>
        <v>S55_Taylor_Casey</v>
      </c>
      <c r="AJ59" t="str">
        <f t="shared" si="3"/>
        <v>she_red_square</v>
      </c>
      <c r="AK59" t="str">
        <f t="shared" si="4"/>
        <v>S55_end</v>
      </c>
      <c r="AL59" s="13" t="s">
        <v>24</v>
      </c>
      <c r="AM59" s="13" t="s">
        <v>25</v>
      </c>
      <c r="AN59" s="13" t="s">
        <v>24</v>
      </c>
      <c r="AO59" s="13" t="s">
        <v>26</v>
      </c>
      <c r="AP59" s="13" t="s">
        <v>27</v>
      </c>
      <c r="AQ59" s="13" t="s">
        <v>26</v>
      </c>
      <c r="AR59" s="13" t="s">
        <v>27</v>
      </c>
      <c r="AS59" s="13" t="s">
        <v>25</v>
      </c>
      <c r="AT59" s="13" t="s">
        <v>31</v>
      </c>
      <c r="AU59" s="13" t="s">
        <v>26</v>
      </c>
      <c r="AV59" s="13" t="s">
        <v>31</v>
      </c>
      <c r="AW59" s="13" t="s">
        <v>25</v>
      </c>
      <c r="AX59" t="str">
        <f t="shared" si="5"/>
        <v>ST2_red-square.png</v>
      </c>
      <c r="AY59" t="str">
        <f t="shared" si="6"/>
        <v>HT3_red-triangle.png</v>
      </c>
      <c r="AZ59" t="str">
        <f t="shared" si="7"/>
        <v>HT1_yellow-triangle.png</v>
      </c>
      <c r="BA59" t="str">
        <f t="shared" si="8"/>
        <v>HT2_yellow-square.png</v>
      </c>
      <c r="BB59" t="str">
        <f t="shared" si="9"/>
        <v>ST3_green-triangle.png</v>
      </c>
      <c r="BC59" t="str">
        <f t="shared" si="10"/>
        <v>ST1_green-square.png</v>
      </c>
    </row>
    <row r="60" spans="1:55" x14ac:dyDescent="0.2">
      <c r="A60" s="30" t="s">
        <v>80</v>
      </c>
      <c r="B60" s="5" t="s">
        <v>108</v>
      </c>
      <c r="C60" s="5" t="s">
        <v>166</v>
      </c>
      <c r="D60" t="str">
        <f t="shared" si="0"/>
        <v>L01_CR58_S51</v>
      </c>
      <c r="E60">
        <v>58</v>
      </c>
      <c r="F60" s="95" t="s">
        <v>699</v>
      </c>
      <c r="G60" s="155" t="str">
        <f>VLOOKUP($A60&amp;"_"&amp;$F60,'Character Sets'!$B$3:$J$39,5,FALSE)</f>
        <v>ST2</v>
      </c>
      <c r="H60" s="155" t="str">
        <f>VLOOKUP($A60&amp;"_"&amp;$F60,'Character Sets'!$B$3:$J$39,7,FALSE)</f>
        <v>Taylor</v>
      </c>
      <c r="I60" s="5" t="str">
        <f>VLOOKUP($A60&amp;"_"&amp;$F60,'Character Sets'!$B$3:$J$39,6,FALSE)</f>
        <v>D</v>
      </c>
      <c r="J60" s="96" t="s">
        <v>700</v>
      </c>
      <c r="K60" s="155" t="str">
        <f>VLOOKUP($A60&amp;"_"&amp;$J60, 'Character Sets'!$B$3:$J$39,5,FALSE)</f>
        <v>HT3</v>
      </c>
      <c r="L60" s="155" t="str">
        <f>VLOOKUP($A60&amp;"_"&amp;$J60,'Character Sets'!$B$3:$J$39,7,FALSE)</f>
        <v>Casey</v>
      </c>
      <c r="M60" s="5" t="str">
        <f>VLOOKUP($A60&amp;"_"&amp;$J60,'Character Sets'!$B$3:$J$39,6,FALSE)</f>
        <v>E</v>
      </c>
      <c r="N60" s="187" t="s">
        <v>2395</v>
      </c>
      <c r="O60" s="5" t="s">
        <v>2398</v>
      </c>
      <c r="P60" s="37" t="s">
        <v>696</v>
      </c>
      <c r="Q60" t="str">
        <f>VLOOKUP($A60&amp;"_"&amp;$P60,'Character Sets'!$B$3:$J$39,5,FALSE)</f>
        <v>HT1</v>
      </c>
      <c r="R60" s="37" t="s">
        <v>698</v>
      </c>
      <c r="S60" t="str">
        <f>VLOOKUP($A60&amp;"_"&amp;$R60,'Character Sets'!$B$3:$J$39,5,FALSE)</f>
        <v>HT2</v>
      </c>
      <c r="T60" s="37" t="s">
        <v>701</v>
      </c>
      <c r="U60" t="str">
        <f>VLOOKUP($A60&amp;"_"&amp;$T60,'Character Sets'!$B$3:$J$39,5,FALSE)</f>
        <v>ST3</v>
      </c>
      <c r="V60" s="37" t="s">
        <v>697</v>
      </c>
      <c r="W60" t="str">
        <f>VLOOKUP($A60&amp;"_"&amp;$V60,'Character Sets'!$B$3:$J$39,5,FALSE)</f>
        <v>ST1</v>
      </c>
      <c r="X60" t="s">
        <v>728</v>
      </c>
      <c r="Y60" t="str">
        <f t="shared" si="11"/>
        <v>DE</v>
      </c>
      <c r="Z60" t="str" cm="1">
        <f t="array" ref="Z60">_xlfn.IFS($Y60="AB","AB",$Y60="BA","AB",$Y60="AC","AC",$Y60="CA","AC",$Y60="AD","AD",$Y60="DA","AD",$Y60="BC","BC",$Y60="CB","BC",$Y60="BD","BD",$Y60="DB","BD",$Y60="CD","CD",$Y60="DC", "CD",$Y60="AE","AE",$Y60="EA","AE",$Y60="AF","AF",$Y60="FA","AF",$Y60="BE","BE",$Y60="EB","BE",$Y60="BF","BF",$Y60="FB","BF",$Y60="CE","CE",$Y60="EC","CE",$Y60="CF","CF",$Y60="FC","CF",$Y60="DE","DE",$Y60="ED","DE",$Y60="EF","EF",$Y60="FE","EF",$Y60="DF","DF",$Y60="FD","DF")</f>
        <v>DE</v>
      </c>
      <c r="AA60" s="6" t="s">
        <v>30</v>
      </c>
      <c r="AB60" t="str">
        <f>VLOOKUP($X60&amp;$Z60&amp;$AA60,Stories!$A$1:$I$151,7,FALSE)</f>
        <v>Casey is starting a video call with Taylor</v>
      </c>
      <c r="AC60" t="str">
        <f>VLOOKUP($X60&amp;$Z60&amp;$AA60,Stories!$A$1:$I$151,8,FALSE)</f>
        <v>but the connection is kind of slow</v>
      </c>
      <c r="AD60" s="37" t="s">
        <v>23</v>
      </c>
      <c r="AE60" s="13" t="s">
        <v>27</v>
      </c>
      <c r="AF60" s="13" t="s">
        <v>26</v>
      </c>
      <c r="AG60" s="13" t="str">
        <f t="shared" si="12"/>
        <v>she's standing in a yellow triangle</v>
      </c>
      <c r="AH60" t="str">
        <f>VLOOKUP($X60&amp;$Z60&amp;$AA60,Stories!$A$1:$I$151,9,FALSE)</f>
        <v xml:space="preserve">and it's great to see each other </v>
      </c>
      <c r="AI60" t="str" cm="1">
        <f t="array" ref="AI60">_xlfn.IFS($AA60="first",_xlfn.CONCAT($X60, "_", $H60, "_", $L60),$AA60="second",_xlfn.CONCAT($X60, "_", $L60, "_", $H60))</f>
        <v>S51_Casey_Taylor</v>
      </c>
      <c r="AJ60" t="str">
        <f t="shared" si="3"/>
        <v>she_yellow_triangle</v>
      </c>
      <c r="AK60" t="str">
        <f t="shared" si="4"/>
        <v>S51_end</v>
      </c>
      <c r="AL60" s="13" t="s">
        <v>27</v>
      </c>
      <c r="AM60" s="13" t="s">
        <v>26</v>
      </c>
      <c r="AN60" s="13" t="s">
        <v>27</v>
      </c>
      <c r="AO60" s="13" t="s">
        <v>25</v>
      </c>
      <c r="AP60" s="13" t="s">
        <v>24</v>
      </c>
      <c r="AQ60" s="13" t="s">
        <v>25</v>
      </c>
      <c r="AR60" s="13" t="s">
        <v>24</v>
      </c>
      <c r="AS60" s="13" t="s">
        <v>26</v>
      </c>
      <c r="AT60" s="13" t="s">
        <v>29</v>
      </c>
      <c r="AU60" s="13" t="s">
        <v>25</v>
      </c>
      <c r="AV60" s="13" t="s">
        <v>29</v>
      </c>
      <c r="AW60" s="13" t="s">
        <v>26</v>
      </c>
      <c r="AX60" t="str">
        <f t="shared" si="5"/>
        <v>ST2_yellow-triangle.png</v>
      </c>
      <c r="AY60" t="str">
        <f t="shared" si="6"/>
        <v>HT3_yellow-square.png</v>
      </c>
      <c r="AZ60" t="str">
        <f t="shared" si="7"/>
        <v>HT1_red-square.png</v>
      </c>
      <c r="BA60" t="str">
        <f t="shared" si="8"/>
        <v>HT2_red-triangle.png</v>
      </c>
      <c r="BB60" t="str">
        <f t="shared" si="9"/>
        <v>ST3_blue-square.png</v>
      </c>
      <c r="BC60" t="str">
        <f t="shared" si="10"/>
        <v>ST1_blue-triangle.png</v>
      </c>
    </row>
    <row r="61" spans="1:55" x14ac:dyDescent="0.2">
      <c r="A61" s="30" t="s">
        <v>80</v>
      </c>
      <c r="B61" s="5" t="s">
        <v>108</v>
      </c>
      <c r="C61" s="5" t="s">
        <v>167</v>
      </c>
      <c r="D61" t="str">
        <f t="shared" si="0"/>
        <v>L01_CR59_S52</v>
      </c>
      <c r="E61">
        <v>59</v>
      </c>
      <c r="F61" s="95" t="s">
        <v>699</v>
      </c>
      <c r="G61" s="155" t="str">
        <f>VLOOKUP($A61&amp;"_"&amp;$F61,'Character Sets'!$B$3:$J$39,5,FALSE)</f>
        <v>ST2</v>
      </c>
      <c r="H61" s="155" t="str">
        <f>VLOOKUP($A61&amp;"_"&amp;$F61,'Character Sets'!$B$3:$J$39,7,FALSE)</f>
        <v>Taylor</v>
      </c>
      <c r="I61" s="5" t="str">
        <f>VLOOKUP($A61&amp;"_"&amp;$F61,'Character Sets'!$B$3:$J$39,6,FALSE)</f>
        <v>D</v>
      </c>
      <c r="J61" s="96" t="s">
        <v>700</v>
      </c>
      <c r="K61" s="155" t="str">
        <f>VLOOKUP($A61&amp;"_"&amp;$J61, 'Character Sets'!$B$3:$J$39,5,FALSE)</f>
        <v>HT3</v>
      </c>
      <c r="L61" s="155" t="str">
        <f>VLOOKUP($A61&amp;"_"&amp;$J61,'Character Sets'!$B$3:$J$39,7,FALSE)</f>
        <v>Casey</v>
      </c>
      <c r="M61" s="5" t="str">
        <f>VLOOKUP($A61&amp;"_"&amp;$J61,'Character Sets'!$B$3:$J$39,6,FALSE)</f>
        <v>E</v>
      </c>
      <c r="N61" s="187" t="s">
        <v>2395</v>
      </c>
      <c r="O61" s="5" t="s">
        <v>2398</v>
      </c>
      <c r="P61" s="37" t="s">
        <v>696</v>
      </c>
      <c r="Q61" t="str">
        <f>VLOOKUP($A61&amp;"_"&amp;$P61,'Character Sets'!$B$3:$J$39,5,FALSE)</f>
        <v>HT1</v>
      </c>
      <c r="R61" s="37" t="s">
        <v>698</v>
      </c>
      <c r="S61" t="str">
        <f>VLOOKUP($A61&amp;"_"&amp;$R61,'Character Sets'!$B$3:$J$39,5,FALSE)</f>
        <v>HT2</v>
      </c>
      <c r="T61" s="37" t="s">
        <v>701</v>
      </c>
      <c r="U61" t="str">
        <f>VLOOKUP($A61&amp;"_"&amp;$T61,'Character Sets'!$B$3:$J$39,5,FALSE)</f>
        <v>ST3</v>
      </c>
      <c r="V61" s="37" t="s">
        <v>697</v>
      </c>
      <c r="W61" t="str">
        <f>VLOOKUP($A61&amp;"_"&amp;$V61,'Character Sets'!$B$3:$J$39,5,FALSE)</f>
        <v>ST1</v>
      </c>
      <c r="X61" t="s">
        <v>729</v>
      </c>
      <c r="Y61" t="str">
        <f t="shared" si="11"/>
        <v>DE</v>
      </c>
      <c r="Z61" t="str" cm="1">
        <f t="array" ref="Z61">_xlfn.IFS($Y61="AB","AB",$Y61="BA","AB",$Y61="AC","AC",$Y61="CA","AC",$Y61="AD","AD",$Y61="DA","AD",$Y61="BC","BC",$Y61="CB","BC",$Y61="BD","BD",$Y61="DB","BD",$Y61="CD","CD",$Y61="DC", "CD",$Y61="AE","AE",$Y61="EA","AE",$Y61="AF","AF",$Y61="FA","AF",$Y61="BE","BE",$Y61="EB","BE",$Y61="BF","BF",$Y61="FB","BF",$Y61="CE","CE",$Y61="EC","CE",$Y61="CF","CF",$Y61="FC","CF",$Y61="DE","DE",$Y61="ED","DE",$Y61="EF","EF",$Y61="FE","EF",$Y61="DF","DF",$Y61="FD","DF")</f>
        <v>DE</v>
      </c>
      <c r="AA61" s="6" t="s">
        <v>28</v>
      </c>
      <c r="AB61" t="str">
        <f>VLOOKUP($X61&amp;$Z61&amp;$AA61,Stories!$A$1:$I$151,7,FALSE)</f>
        <v>Taylor is passing a blanket to Casey</v>
      </c>
      <c r="AC61" t="str">
        <f>VLOOKUP($X61&amp;$Z61&amp;$AA61,Stories!$A$1:$I$151,8,FALSE)</f>
        <v>because the room is cold</v>
      </c>
      <c r="AD61" s="37" t="s">
        <v>23</v>
      </c>
      <c r="AE61" s="13" t="s">
        <v>31</v>
      </c>
      <c r="AF61" s="13" t="s">
        <v>25</v>
      </c>
      <c r="AG61" s="13" t="str">
        <f t="shared" si="12"/>
        <v>she's standing in a green square</v>
      </c>
      <c r="AH61" t="str">
        <f>VLOOKUP($X61&amp;$Z61&amp;$AA61,Stories!$A$1:$I$151,9,FALSE)</f>
        <v>and everyone is comfortable now</v>
      </c>
      <c r="AI61" t="str" cm="1">
        <f t="array" ref="AI61">_xlfn.IFS($AA61="first",_xlfn.CONCAT($X61, "_", $H61, "_", $L61),$AA61="second",_xlfn.CONCAT($X61, "_", $L61, "_", $H61))</f>
        <v>S52_Taylor_Casey</v>
      </c>
      <c r="AJ61" t="str">
        <f t="shared" si="3"/>
        <v>she_green_square</v>
      </c>
      <c r="AK61" t="str">
        <f t="shared" si="4"/>
        <v>S52_end</v>
      </c>
      <c r="AL61" s="13" t="s">
        <v>31</v>
      </c>
      <c r="AM61" s="13" t="s">
        <v>25</v>
      </c>
      <c r="AN61" s="13" t="s">
        <v>31</v>
      </c>
      <c r="AO61" s="13" t="s">
        <v>26</v>
      </c>
      <c r="AP61" s="13" t="s">
        <v>29</v>
      </c>
      <c r="AQ61" s="13" t="s">
        <v>26</v>
      </c>
      <c r="AR61" s="13" t="s">
        <v>29</v>
      </c>
      <c r="AS61" s="13" t="s">
        <v>25</v>
      </c>
      <c r="AT61" s="13" t="s">
        <v>24</v>
      </c>
      <c r="AU61" s="13" t="s">
        <v>26</v>
      </c>
      <c r="AV61" s="13" t="s">
        <v>24</v>
      </c>
      <c r="AW61" s="13" t="s">
        <v>25</v>
      </c>
      <c r="AX61" t="str">
        <f t="shared" si="5"/>
        <v>ST2_green-square.png</v>
      </c>
      <c r="AY61" t="str">
        <f t="shared" si="6"/>
        <v>HT3_green-triangle.png</v>
      </c>
      <c r="AZ61" t="str">
        <f t="shared" si="7"/>
        <v>HT1_blue-triangle.png</v>
      </c>
      <c r="BA61" t="str">
        <f t="shared" si="8"/>
        <v>HT2_blue-square.png</v>
      </c>
      <c r="BB61" t="str">
        <f t="shared" si="9"/>
        <v>ST3_red-triangle.png</v>
      </c>
      <c r="BC61" t="str">
        <f t="shared" si="10"/>
        <v>ST1_red-square.png</v>
      </c>
    </row>
    <row r="62" spans="1:55" x14ac:dyDescent="0.2">
      <c r="A62" s="30" t="s">
        <v>80</v>
      </c>
      <c r="B62" s="5" t="s">
        <v>108</v>
      </c>
      <c r="C62" s="5" t="s">
        <v>168</v>
      </c>
      <c r="D62" t="str">
        <f t="shared" si="0"/>
        <v>L01_CR60_S52</v>
      </c>
      <c r="E62">
        <v>60</v>
      </c>
      <c r="F62" s="95" t="s">
        <v>699</v>
      </c>
      <c r="G62" s="155" t="str">
        <f>VLOOKUP($A62&amp;"_"&amp;$F62,'Character Sets'!$B$3:$J$39,5,FALSE)</f>
        <v>ST2</v>
      </c>
      <c r="H62" s="155" t="str">
        <f>VLOOKUP($A62&amp;"_"&amp;$F62,'Character Sets'!$B$3:$J$39,7,FALSE)</f>
        <v>Taylor</v>
      </c>
      <c r="I62" s="5" t="str">
        <f>VLOOKUP($A62&amp;"_"&amp;$F62,'Character Sets'!$B$3:$J$39,6,FALSE)</f>
        <v>D</v>
      </c>
      <c r="J62" s="96" t="s">
        <v>700</v>
      </c>
      <c r="K62" s="155" t="str">
        <f>VLOOKUP($A62&amp;"_"&amp;$J62, 'Character Sets'!$B$3:$J$39,5,FALSE)</f>
        <v>HT3</v>
      </c>
      <c r="L62" s="155" t="str">
        <f>VLOOKUP($A62&amp;"_"&amp;$J62,'Character Sets'!$B$3:$J$39,7,FALSE)</f>
        <v>Casey</v>
      </c>
      <c r="M62" s="5" t="str">
        <f>VLOOKUP($A62&amp;"_"&amp;$J62,'Character Sets'!$B$3:$J$39,6,FALSE)</f>
        <v>E</v>
      </c>
      <c r="N62" s="187" t="s">
        <v>2395</v>
      </c>
      <c r="O62" s="5" t="s">
        <v>2398</v>
      </c>
      <c r="P62" s="37" t="s">
        <v>696</v>
      </c>
      <c r="Q62" t="str">
        <f>VLOOKUP($A62&amp;"_"&amp;$P62,'Character Sets'!$B$3:$J$39,5,FALSE)</f>
        <v>HT1</v>
      </c>
      <c r="R62" s="37" t="s">
        <v>698</v>
      </c>
      <c r="S62" t="str">
        <f>VLOOKUP($A62&amp;"_"&amp;$R62,'Character Sets'!$B$3:$J$39,5,FALSE)</f>
        <v>HT2</v>
      </c>
      <c r="T62" s="37" t="s">
        <v>701</v>
      </c>
      <c r="U62" t="str">
        <f>VLOOKUP($A62&amp;"_"&amp;$T62,'Character Sets'!$B$3:$J$39,5,FALSE)</f>
        <v>ST3</v>
      </c>
      <c r="V62" s="37" t="s">
        <v>697</v>
      </c>
      <c r="W62" t="str">
        <f>VLOOKUP($A62&amp;"_"&amp;$V62,'Character Sets'!$B$3:$J$39,5,FALSE)</f>
        <v>ST1</v>
      </c>
      <c r="X62" t="s">
        <v>729</v>
      </c>
      <c r="Y62" t="str">
        <f t="shared" si="11"/>
        <v>DE</v>
      </c>
      <c r="Z62" t="str" cm="1">
        <f t="array" ref="Z62">_xlfn.IFS($Y62="AB","AB",$Y62="BA","AB",$Y62="AC","AC",$Y62="CA","AC",$Y62="AD","AD",$Y62="DA","AD",$Y62="BC","BC",$Y62="CB","BC",$Y62="BD","BD",$Y62="DB","BD",$Y62="CD","CD",$Y62="DC", "CD",$Y62="AE","AE",$Y62="EA","AE",$Y62="AF","AF",$Y62="FA","AF",$Y62="BE","BE",$Y62="EB","BE",$Y62="BF","BF",$Y62="FB","BF",$Y62="CE","CE",$Y62="EC","CE",$Y62="CF","CF",$Y62="FC","CF",$Y62="DE","DE",$Y62="ED","DE",$Y62="EF","EF",$Y62="FE","EF",$Y62="DF","DF",$Y62="FD","DF")</f>
        <v>DE</v>
      </c>
      <c r="AA62" s="6" t="s">
        <v>30</v>
      </c>
      <c r="AB62" t="str">
        <f>VLOOKUP($X62&amp;$Z62&amp;$AA62,Stories!$A$1:$I$151,7,FALSE)</f>
        <v>Casey is passing a blanket to Taylor</v>
      </c>
      <c r="AC62" t="str">
        <f>VLOOKUP($X62&amp;$Z62&amp;$AA62,Stories!$A$1:$I$151,8,FALSE)</f>
        <v>because the room is cold</v>
      </c>
      <c r="AD62" s="37" t="s">
        <v>23</v>
      </c>
      <c r="AE62" s="13" t="s">
        <v>29</v>
      </c>
      <c r="AF62" s="13" t="s">
        <v>26</v>
      </c>
      <c r="AG62" s="13" t="str">
        <f t="shared" si="12"/>
        <v>she's standing in a blue triangle</v>
      </c>
      <c r="AH62" t="str">
        <f>VLOOKUP($X62&amp;$Z62&amp;$AA62,Stories!$A$1:$I$151,9,FALSE)</f>
        <v>and everyone is comfortable now</v>
      </c>
      <c r="AI62" t="str" cm="1">
        <f t="array" ref="AI62">_xlfn.IFS($AA62="first",_xlfn.CONCAT($X62, "_", $H62, "_", $L62),$AA62="second",_xlfn.CONCAT($X62, "_", $L62, "_", $H62))</f>
        <v>S52_Casey_Taylor</v>
      </c>
      <c r="AJ62" t="str">
        <f t="shared" si="3"/>
        <v>she_blue_triangle</v>
      </c>
      <c r="AK62" t="str">
        <f t="shared" si="4"/>
        <v>S52_end</v>
      </c>
      <c r="AL62" s="13" t="s">
        <v>29</v>
      </c>
      <c r="AM62" s="13" t="s">
        <v>26</v>
      </c>
      <c r="AN62" s="13" t="s">
        <v>29</v>
      </c>
      <c r="AO62" s="13" t="s">
        <v>25</v>
      </c>
      <c r="AP62" s="13" t="s">
        <v>31</v>
      </c>
      <c r="AQ62" s="13" t="s">
        <v>25</v>
      </c>
      <c r="AR62" s="13" t="s">
        <v>31</v>
      </c>
      <c r="AS62" s="13" t="s">
        <v>26</v>
      </c>
      <c r="AT62" s="13" t="s">
        <v>27</v>
      </c>
      <c r="AU62" s="13" t="s">
        <v>25</v>
      </c>
      <c r="AV62" s="13" t="s">
        <v>27</v>
      </c>
      <c r="AW62" s="13" t="s">
        <v>26</v>
      </c>
      <c r="AX62" t="str">
        <f t="shared" si="5"/>
        <v>ST2_blue-triangle.png</v>
      </c>
      <c r="AY62" t="str">
        <f t="shared" si="6"/>
        <v>HT3_blue-square.png</v>
      </c>
      <c r="AZ62" t="str">
        <f t="shared" si="7"/>
        <v>HT1_green-square.png</v>
      </c>
      <c r="BA62" t="str">
        <f t="shared" si="8"/>
        <v>HT2_green-triangle.png</v>
      </c>
      <c r="BB62" t="str">
        <f t="shared" si="9"/>
        <v>ST3_yellow-square.png</v>
      </c>
      <c r="BC62" t="str">
        <f t="shared" si="10"/>
        <v>ST1_yellow-triangle.png</v>
      </c>
    </row>
    <row r="63" spans="1:55" x14ac:dyDescent="0.2">
      <c r="A63" s="30" t="s">
        <v>80</v>
      </c>
      <c r="B63" s="5" t="s">
        <v>108</v>
      </c>
      <c r="C63" s="5" t="s">
        <v>169</v>
      </c>
      <c r="D63" t="str">
        <f t="shared" si="0"/>
        <v>L01_CR61_S60</v>
      </c>
      <c r="E63">
        <v>61</v>
      </c>
      <c r="F63" s="95" t="s">
        <v>699</v>
      </c>
      <c r="G63" s="155" t="str">
        <f>VLOOKUP($A63&amp;"_"&amp;$F63,'Character Sets'!$B$3:$J$39,5,FALSE)</f>
        <v>ST2</v>
      </c>
      <c r="H63" s="155" t="str">
        <f>VLOOKUP($A63&amp;"_"&amp;$F63,'Character Sets'!$B$3:$J$39,7,FALSE)</f>
        <v>Taylor</v>
      </c>
      <c r="I63" s="5" t="str">
        <f>VLOOKUP($A63&amp;"_"&amp;$F63,'Character Sets'!$B$3:$J$39,6,FALSE)</f>
        <v>D</v>
      </c>
      <c r="J63" s="96" t="s">
        <v>701</v>
      </c>
      <c r="K63" s="155" t="str">
        <f>VLOOKUP($A63&amp;"_"&amp;$J63, 'Character Sets'!$B$3:$J$39,5,FALSE)</f>
        <v>ST3</v>
      </c>
      <c r="L63" s="155" t="str">
        <f>VLOOKUP($A63&amp;"_"&amp;$J63,'Character Sets'!$B$3:$J$39,7,FALSE)</f>
        <v>Jaime</v>
      </c>
      <c r="M63" s="5" t="str">
        <f>VLOOKUP($A63&amp;"_"&amp;$J63,'Character Sets'!$B$3:$J$39,6,FALSE)</f>
        <v>F</v>
      </c>
      <c r="N63" s="187" t="s">
        <v>2395</v>
      </c>
      <c r="O63" s="5" t="s">
        <v>2399</v>
      </c>
      <c r="P63" s="37" t="s">
        <v>696</v>
      </c>
      <c r="Q63" t="str">
        <f>VLOOKUP($A63&amp;"_"&amp;$P63,'Character Sets'!$B$3:$J$39,5,FALSE)</f>
        <v>HT1</v>
      </c>
      <c r="R63" s="37" t="s">
        <v>698</v>
      </c>
      <c r="S63" t="str">
        <f>VLOOKUP($A63&amp;"_"&amp;$R63,'Character Sets'!$B$3:$J$39,5,FALSE)</f>
        <v>HT2</v>
      </c>
      <c r="T63" s="37" t="s">
        <v>700</v>
      </c>
      <c r="U63" t="str">
        <f>VLOOKUP($A63&amp;"_"&amp;$T63,'Character Sets'!$B$3:$J$39,5,FALSE)</f>
        <v>HT3</v>
      </c>
      <c r="V63" s="37" t="s">
        <v>697</v>
      </c>
      <c r="W63" t="str">
        <f>VLOOKUP($A63&amp;"_"&amp;$V63,'Character Sets'!$B$3:$J$39,5,FALSE)</f>
        <v>ST1</v>
      </c>
      <c r="X63" t="s">
        <v>738</v>
      </c>
      <c r="Y63" t="str">
        <f t="shared" si="11"/>
        <v>DF</v>
      </c>
      <c r="Z63" t="str" cm="1">
        <f t="array" ref="Z63">_xlfn.IFS($Y63="AB","AB",$Y63="BA","AB",$Y63="AC","AC",$Y63="CA","AC",$Y63="AD","AD",$Y63="DA","AD",$Y63="BC","BC",$Y63="CB","BC",$Y63="BD","BD",$Y63="DB","BD",$Y63="CD","CD",$Y63="DC", "CD",$Y63="AE","AE",$Y63="EA","AE",$Y63="AF","AF",$Y63="FA","AF",$Y63="BE","BE",$Y63="EB","BE",$Y63="BF","BF",$Y63="FB","BF",$Y63="CE","CE",$Y63="EC","CE",$Y63="CF","CF",$Y63="FC","CF",$Y63="DE","DE",$Y63="ED","DE",$Y63="EF","EF",$Y63="FE","EF",$Y63="DF","DF",$Y63="FD","DF")</f>
        <v>DF</v>
      </c>
      <c r="AA63" s="6" t="s">
        <v>28</v>
      </c>
      <c r="AB63" t="str">
        <f>VLOOKUP($X63&amp;$Z63&amp;$AA63,Stories!$A$1:$I$151,7,FALSE)</f>
        <v>Taylor is hiking along the trail with Jaime</v>
      </c>
      <c r="AC63" t="str">
        <f>VLOOKUP($X63&amp;$Z63&amp;$AA63,Stories!$A$1:$I$151,8,FALSE)</f>
        <v>and the leaves are starting to turn</v>
      </c>
      <c r="AD63" s="37" t="s">
        <v>23</v>
      </c>
      <c r="AE63" s="13" t="s">
        <v>27</v>
      </c>
      <c r="AF63" s="13" t="s">
        <v>25</v>
      </c>
      <c r="AG63" s="13" t="str">
        <f t="shared" si="12"/>
        <v>she's standing in a yellow square</v>
      </c>
      <c r="AH63" t="str">
        <f>VLOOKUP($X63&amp;$Z63&amp;$AA63,Stories!$A$1:$I$151,9,FALSE)</f>
        <v>and the top of the mountain isn't much further</v>
      </c>
      <c r="AI63" t="str" cm="1">
        <f t="array" ref="AI63">_xlfn.IFS($AA63="first",_xlfn.CONCAT($X63, "_", $H63, "_", $L63),$AA63="second",_xlfn.CONCAT($X63, "_", $L63, "_", $H63))</f>
        <v>S60_Taylor_Jaime</v>
      </c>
      <c r="AJ63" t="str">
        <f t="shared" si="3"/>
        <v>she_yellow_square</v>
      </c>
      <c r="AK63" t="str">
        <f t="shared" si="4"/>
        <v>S60_end</v>
      </c>
      <c r="AL63" s="13" t="s">
        <v>27</v>
      </c>
      <c r="AM63" s="13" t="s">
        <v>25</v>
      </c>
      <c r="AN63" s="13" t="s">
        <v>27</v>
      </c>
      <c r="AO63" s="13" t="s">
        <v>26</v>
      </c>
      <c r="AP63" s="13" t="s">
        <v>24</v>
      </c>
      <c r="AQ63" s="13" t="s">
        <v>26</v>
      </c>
      <c r="AR63" s="13" t="s">
        <v>24</v>
      </c>
      <c r="AS63" s="13" t="s">
        <v>25</v>
      </c>
      <c r="AT63" s="13" t="s">
        <v>29</v>
      </c>
      <c r="AU63" s="13" t="s">
        <v>26</v>
      </c>
      <c r="AV63" s="13" t="s">
        <v>29</v>
      </c>
      <c r="AW63" s="13" t="s">
        <v>25</v>
      </c>
      <c r="AX63" t="str">
        <f t="shared" si="5"/>
        <v>ST2_yellow-square.png</v>
      </c>
      <c r="AY63" t="str">
        <f t="shared" si="6"/>
        <v>ST3_yellow-triangle.png</v>
      </c>
      <c r="AZ63" t="str">
        <f t="shared" si="7"/>
        <v>HT1_red-triangle.png</v>
      </c>
      <c r="BA63" t="str">
        <f t="shared" si="8"/>
        <v>HT2_red-square.png</v>
      </c>
      <c r="BB63" t="str">
        <f t="shared" si="9"/>
        <v>HT3_blue-triangle.png</v>
      </c>
      <c r="BC63" t="str">
        <f t="shared" si="10"/>
        <v>ST1_blue-square.png</v>
      </c>
    </row>
    <row r="64" spans="1:55" x14ac:dyDescent="0.2">
      <c r="A64" s="30" t="s">
        <v>80</v>
      </c>
      <c r="B64" s="5" t="s">
        <v>108</v>
      </c>
      <c r="C64" s="5" t="s">
        <v>170</v>
      </c>
      <c r="D64" t="str">
        <f t="shared" si="0"/>
        <v>L01_CR62_S56</v>
      </c>
      <c r="E64">
        <v>62</v>
      </c>
      <c r="F64" s="95" t="s">
        <v>699</v>
      </c>
      <c r="G64" s="155" t="str">
        <f>VLOOKUP($A64&amp;"_"&amp;$F64,'Character Sets'!$B$3:$J$39,5,FALSE)</f>
        <v>ST2</v>
      </c>
      <c r="H64" s="155" t="str">
        <f>VLOOKUP($A64&amp;"_"&amp;$F64,'Character Sets'!$B$3:$J$39,7,FALSE)</f>
        <v>Taylor</v>
      </c>
      <c r="I64" s="5" t="str">
        <f>VLOOKUP($A64&amp;"_"&amp;$F64,'Character Sets'!$B$3:$J$39,6,FALSE)</f>
        <v>D</v>
      </c>
      <c r="J64" s="96" t="s">
        <v>701</v>
      </c>
      <c r="K64" s="155" t="str">
        <f>VLOOKUP($A64&amp;"_"&amp;$J64, 'Character Sets'!$B$3:$J$39,5,FALSE)</f>
        <v>ST3</v>
      </c>
      <c r="L64" s="155" t="str">
        <f>VLOOKUP($A64&amp;"_"&amp;$J64,'Character Sets'!$B$3:$J$39,7,FALSE)</f>
        <v>Jaime</v>
      </c>
      <c r="M64" s="5" t="str">
        <f>VLOOKUP($A64&amp;"_"&amp;$J64,'Character Sets'!$B$3:$J$39,6,FALSE)</f>
        <v>F</v>
      </c>
      <c r="N64" s="187" t="s">
        <v>2395</v>
      </c>
      <c r="O64" s="5" t="s">
        <v>2399</v>
      </c>
      <c r="P64" s="37" t="s">
        <v>696</v>
      </c>
      <c r="Q64" t="str">
        <f>VLOOKUP($A64&amp;"_"&amp;$P64,'Character Sets'!$B$3:$J$39,5,FALSE)</f>
        <v>HT1</v>
      </c>
      <c r="R64" s="37" t="s">
        <v>698</v>
      </c>
      <c r="S64" t="str">
        <f>VLOOKUP($A64&amp;"_"&amp;$R64,'Character Sets'!$B$3:$J$39,5,FALSE)</f>
        <v>HT2</v>
      </c>
      <c r="T64" s="37" t="s">
        <v>700</v>
      </c>
      <c r="U64" t="str">
        <f>VLOOKUP($A64&amp;"_"&amp;$T64,'Character Sets'!$B$3:$J$39,5,FALSE)</f>
        <v>HT3</v>
      </c>
      <c r="V64" s="37" t="s">
        <v>697</v>
      </c>
      <c r="W64" t="str">
        <f>VLOOKUP($A64&amp;"_"&amp;$V64,'Character Sets'!$B$3:$J$39,5,FALSE)</f>
        <v>ST1</v>
      </c>
      <c r="X64" t="s">
        <v>732</v>
      </c>
      <c r="Y64" t="str">
        <f t="shared" si="11"/>
        <v>DF</v>
      </c>
      <c r="Z64" t="str" cm="1">
        <f t="array" ref="Z64">_xlfn.IFS($Y64="AB","AB",$Y64="BA","AB",$Y64="AC","AC",$Y64="CA","AC",$Y64="AD","AD",$Y64="DA","AD",$Y64="BC","BC",$Y64="CB","BC",$Y64="BD","BD",$Y64="DB","BD",$Y64="CD","CD",$Y64="DC", "CD",$Y64="AE","AE",$Y64="EA","AE",$Y64="AF","AF",$Y64="FA","AF",$Y64="BE","BE",$Y64="EB","BE",$Y64="BF","BF",$Y64="FB","BF",$Y64="CE","CE",$Y64="EC","CE",$Y64="CF","CF",$Y64="FC","CF",$Y64="DE","DE",$Y64="ED","DE",$Y64="EF","EF",$Y64="FE","EF",$Y64="DF","DF",$Y64="FD","DF")</f>
        <v>DF</v>
      </c>
      <c r="AA64" s="6" t="s">
        <v>30</v>
      </c>
      <c r="AB64" t="str">
        <f>VLOOKUP($X64&amp;$Z64&amp;$AA64,Stories!$A$1:$I$151,7,FALSE)</f>
        <v>Jaime is carrying a box for Taylor</v>
      </c>
      <c r="AC64" t="str">
        <f>VLOOKUP($X64&amp;$Z64&amp;$AA64,Stories!$A$1:$I$151,8,FALSE)</f>
        <v>since it's very heavy</v>
      </c>
      <c r="AD64" s="37" t="s">
        <v>23</v>
      </c>
      <c r="AE64" s="13" t="s">
        <v>24</v>
      </c>
      <c r="AF64" s="13" t="s">
        <v>26</v>
      </c>
      <c r="AG64" s="13" t="str">
        <f t="shared" si="12"/>
        <v>she's standing in a red triangle</v>
      </c>
      <c r="AH64" t="str">
        <f>VLOOKUP($X64&amp;$Z64&amp;$AA64,Stories!$A$1:$I$151,9,FALSE)</f>
        <v xml:space="preserve">but there's not much left to move </v>
      </c>
      <c r="AI64" t="str" cm="1">
        <f t="array" ref="AI64">_xlfn.IFS($AA64="first",_xlfn.CONCAT($X64, "_", $H64, "_", $L64),$AA64="second",_xlfn.CONCAT($X64, "_", $L64, "_", $H64))</f>
        <v>S56_Jaime_Taylor</v>
      </c>
      <c r="AJ64" t="str">
        <f t="shared" si="3"/>
        <v>she_red_triangle</v>
      </c>
      <c r="AK64" t="str">
        <f t="shared" si="4"/>
        <v>S56_end</v>
      </c>
      <c r="AL64" s="13" t="s">
        <v>24</v>
      </c>
      <c r="AM64" s="13" t="s">
        <v>26</v>
      </c>
      <c r="AN64" s="13" t="s">
        <v>24</v>
      </c>
      <c r="AO64" s="13" t="s">
        <v>25</v>
      </c>
      <c r="AP64" s="13" t="s">
        <v>27</v>
      </c>
      <c r="AQ64" s="13" t="s">
        <v>25</v>
      </c>
      <c r="AR64" s="13" t="s">
        <v>27</v>
      </c>
      <c r="AS64" s="13" t="s">
        <v>26</v>
      </c>
      <c r="AT64" s="13" t="s">
        <v>31</v>
      </c>
      <c r="AU64" s="13" t="s">
        <v>25</v>
      </c>
      <c r="AV64" s="13" t="s">
        <v>31</v>
      </c>
      <c r="AW64" s="13" t="s">
        <v>26</v>
      </c>
      <c r="AX64" t="str">
        <f t="shared" si="5"/>
        <v>ST2_red-triangle.png</v>
      </c>
      <c r="AY64" t="str">
        <f t="shared" si="6"/>
        <v>ST3_red-square.png</v>
      </c>
      <c r="AZ64" t="str">
        <f t="shared" si="7"/>
        <v>HT1_yellow-square.png</v>
      </c>
      <c r="BA64" t="str">
        <f t="shared" si="8"/>
        <v>HT2_yellow-triangle.png</v>
      </c>
      <c r="BB64" t="str">
        <f t="shared" si="9"/>
        <v>HT3_green-square.png</v>
      </c>
      <c r="BC64" t="str">
        <f t="shared" si="10"/>
        <v>ST1_green-triangle.png</v>
      </c>
    </row>
    <row r="65" spans="1:55" x14ac:dyDescent="0.2">
      <c r="A65" s="30" t="s">
        <v>80</v>
      </c>
      <c r="B65" s="5" t="s">
        <v>108</v>
      </c>
      <c r="C65" s="5" t="s">
        <v>171</v>
      </c>
      <c r="D65" t="str">
        <f t="shared" si="0"/>
        <v>L01_CR63_S57</v>
      </c>
      <c r="E65">
        <v>63</v>
      </c>
      <c r="F65" s="95" t="s">
        <v>699</v>
      </c>
      <c r="G65" s="155" t="str">
        <f>VLOOKUP($A65&amp;"_"&amp;$F65,'Character Sets'!$B$3:$J$39,5,FALSE)</f>
        <v>ST2</v>
      </c>
      <c r="H65" s="155" t="str">
        <f>VLOOKUP($A65&amp;"_"&amp;$F65,'Character Sets'!$B$3:$J$39,7,FALSE)</f>
        <v>Taylor</v>
      </c>
      <c r="I65" s="5" t="str">
        <f>VLOOKUP($A65&amp;"_"&amp;$F65,'Character Sets'!$B$3:$J$39,6,FALSE)</f>
        <v>D</v>
      </c>
      <c r="J65" s="96" t="s">
        <v>701</v>
      </c>
      <c r="K65" s="155" t="str">
        <f>VLOOKUP($A65&amp;"_"&amp;$J65, 'Character Sets'!$B$3:$J$39,5,FALSE)</f>
        <v>ST3</v>
      </c>
      <c r="L65" s="155" t="str">
        <f>VLOOKUP($A65&amp;"_"&amp;$J65,'Character Sets'!$B$3:$J$39,7,FALSE)</f>
        <v>Jaime</v>
      </c>
      <c r="M65" s="5" t="str">
        <f>VLOOKUP($A65&amp;"_"&amp;$J65,'Character Sets'!$B$3:$J$39,6,FALSE)</f>
        <v>F</v>
      </c>
      <c r="N65" s="187" t="s">
        <v>2395</v>
      </c>
      <c r="O65" s="5" t="s">
        <v>2399</v>
      </c>
      <c r="P65" s="37" t="s">
        <v>696</v>
      </c>
      <c r="Q65" t="str">
        <f>VLOOKUP($A65&amp;"_"&amp;$P65,'Character Sets'!$B$3:$J$39,5,FALSE)</f>
        <v>HT1</v>
      </c>
      <c r="R65" s="37" t="s">
        <v>698</v>
      </c>
      <c r="S65" t="str">
        <f>VLOOKUP($A65&amp;"_"&amp;$R65,'Character Sets'!$B$3:$J$39,5,FALSE)</f>
        <v>HT2</v>
      </c>
      <c r="T65" s="37" t="s">
        <v>700</v>
      </c>
      <c r="U65" t="str">
        <f>VLOOKUP($A65&amp;"_"&amp;$T65,'Character Sets'!$B$3:$J$39,5,FALSE)</f>
        <v>HT3</v>
      </c>
      <c r="V65" s="37" t="s">
        <v>697</v>
      </c>
      <c r="W65" t="str">
        <f>VLOOKUP($A65&amp;"_"&amp;$V65,'Character Sets'!$B$3:$J$39,5,FALSE)</f>
        <v>ST1</v>
      </c>
      <c r="X65" t="s">
        <v>733</v>
      </c>
      <c r="Y65" t="str">
        <f t="shared" si="11"/>
        <v>DF</v>
      </c>
      <c r="Z65" t="str" cm="1">
        <f t="array" ref="Z65">_xlfn.IFS($Y65="AB","AB",$Y65="BA","AB",$Y65="AC","AC",$Y65="CA","AC",$Y65="AD","AD",$Y65="DA","AD",$Y65="BC","BC",$Y65="CB","BC",$Y65="BD","BD",$Y65="DB","BD",$Y65="CD","CD",$Y65="DC", "CD",$Y65="AE","AE",$Y65="EA","AE",$Y65="AF","AF",$Y65="FA","AF",$Y65="BE","BE",$Y65="EB","BE",$Y65="BF","BF",$Y65="FB","BF",$Y65="CE","CE",$Y65="EC","CE",$Y65="CF","CF",$Y65="FC","CF",$Y65="DE","DE",$Y65="ED","DE",$Y65="EF","EF",$Y65="FE","EF",$Y65="DF","DF",$Y65="FD","DF")</f>
        <v>DF</v>
      </c>
      <c r="AA65" s="6" t="s">
        <v>28</v>
      </c>
      <c r="AB65" t="str">
        <f>VLOOKUP($X65&amp;$Z65&amp;$AA65,Stories!$A$1:$I$151,7,FALSE)</f>
        <v>Taylor is giving directions to Jaime</v>
      </c>
      <c r="AC65" t="str">
        <f>VLOOKUP($X65&amp;$Z65&amp;$AA65,Stories!$A$1:$I$151,8,FALSE)</f>
        <v>and the traffic is starting to clear</v>
      </c>
      <c r="AD65" s="37" t="s">
        <v>23</v>
      </c>
      <c r="AE65" s="13" t="s">
        <v>29</v>
      </c>
      <c r="AF65" s="13" t="s">
        <v>25</v>
      </c>
      <c r="AG65" s="13" t="str">
        <f t="shared" si="12"/>
        <v>she's standing in a blue square</v>
      </c>
      <c r="AH65" t="str">
        <f>VLOOKUP($X65&amp;$Z65&amp;$AA65,Stories!$A$1:$I$151,9,FALSE)</f>
        <v>and it looks like the rest of the trip will be easy</v>
      </c>
      <c r="AI65" t="str" cm="1">
        <f t="array" ref="AI65">_xlfn.IFS($AA65="first",_xlfn.CONCAT($X65, "_", $H65, "_", $L65),$AA65="second",_xlfn.CONCAT($X65, "_", $L65, "_", $H65))</f>
        <v>S57_Taylor_Jaime</v>
      </c>
      <c r="AJ65" t="str">
        <f t="shared" si="3"/>
        <v>she_blue_square</v>
      </c>
      <c r="AK65" t="str">
        <f t="shared" si="4"/>
        <v>S57_end</v>
      </c>
      <c r="AL65" s="13" t="s">
        <v>29</v>
      </c>
      <c r="AM65" s="13" t="s">
        <v>25</v>
      </c>
      <c r="AN65" s="13" t="s">
        <v>29</v>
      </c>
      <c r="AO65" s="13" t="s">
        <v>26</v>
      </c>
      <c r="AP65" s="13" t="s">
        <v>31</v>
      </c>
      <c r="AQ65" s="13" t="s">
        <v>26</v>
      </c>
      <c r="AR65" s="13" t="s">
        <v>31</v>
      </c>
      <c r="AS65" s="13" t="s">
        <v>25</v>
      </c>
      <c r="AT65" s="13" t="s">
        <v>27</v>
      </c>
      <c r="AU65" s="13" t="s">
        <v>26</v>
      </c>
      <c r="AV65" s="13" t="s">
        <v>27</v>
      </c>
      <c r="AW65" s="13" t="s">
        <v>25</v>
      </c>
      <c r="AX65" t="str">
        <f t="shared" si="5"/>
        <v>ST2_blue-square.png</v>
      </c>
      <c r="AY65" t="str">
        <f t="shared" si="6"/>
        <v>ST3_blue-triangle.png</v>
      </c>
      <c r="AZ65" t="str">
        <f t="shared" si="7"/>
        <v>HT1_green-triangle.png</v>
      </c>
      <c r="BA65" t="str">
        <f t="shared" si="8"/>
        <v>HT2_green-square.png</v>
      </c>
      <c r="BB65" t="str">
        <f t="shared" si="9"/>
        <v>HT3_yellow-triangle.png</v>
      </c>
      <c r="BC65" t="str">
        <f t="shared" si="10"/>
        <v>ST1_yellow-square.png</v>
      </c>
    </row>
    <row r="66" spans="1:55" x14ac:dyDescent="0.2">
      <c r="A66" s="30" t="s">
        <v>80</v>
      </c>
      <c r="B66" s="5" t="s">
        <v>108</v>
      </c>
      <c r="C66" s="5" t="s">
        <v>172</v>
      </c>
      <c r="D66" t="str">
        <f t="shared" si="0"/>
        <v>L01_CR64_S57</v>
      </c>
      <c r="E66">
        <v>64</v>
      </c>
      <c r="F66" s="95" t="s">
        <v>699</v>
      </c>
      <c r="G66" s="155" t="str">
        <f>VLOOKUP($A66&amp;"_"&amp;$F66,'Character Sets'!$B$3:$J$39,5,FALSE)</f>
        <v>ST2</v>
      </c>
      <c r="H66" s="155" t="str">
        <f>VLOOKUP($A66&amp;"_"&amp;$F66,'Character Sets'!$B$3:$J$39,7,FALSE)</f>
        <v>Taylor</v>
      </c>
      <c r="I66" s="5" t="str">
        <f>VLOOKUP($A66&amp;"_"&amp;$F66,'Character Sets'!$B$3:$J$39,6,FALSE)</f>
        <v>D</v>
      </c>
      <c r="J66" s="96" t="s">
        <v>701</v>
      </c>
      <c r="K66" s="155" t="str">
        <f>VLOOKUP($A66&amp;"_"&amp;$J66, 'Character Sets'!$B$3:$J$39,5,FALSE)</f>
        <v>ST3</v>
      </c>
      <c r="L66" s="155" t="str">
        <f>VLOOKUP($A66&amp;"_"&amp;$J66,'Character Sets'!$B$3:$J$39,7,FALSE)</f>
        <v>Jaime</v>
      </c>
      <c r="M66" s="5" t="str">
        <f>VLOOKUP($A66&amp;"_"&amp;$J66,'Character Sets'!$B$3:$J$39,6,FALSE)</f>
        <v>F</v>
      </c>
      <c r="N66" s="187" t="s">
        <v>2395</v>
      </c>
      <c r="O66" s="5" t="s">
        <v>2399</v>
      </c>
      <c r="P66" s="37" t="s">
        <v>696</v>
      </c>
      <c r="Q66" t="str">
        <f>VLOOKUP($A66&amp;"_"&amp;$P66,'Character Sets'!$B$3:$J$39,5,FALSE)</f>
        <v>HT1</v>
      </c>
      <c r="R66" s="37" t="s">
        <v>698</v>
      </c>
      <c r="S66" t="str">
        <f>VLOOKUP($A66&amp;"_"&amp;$R66,'Character Sets'!$B$3:$J$39,5,FALSE)</f>
        <v>HT2</v>
      </c>
      <c r="T66" s="37" t="s">
        <v>700</v>
      </c>
      <c r="U66" t="str">
        <f>VLOOKUP($A66&amp;"_"&amp;$T66,'Character Sets'!$B$3:$J$39,5,FALSE)</f>
        <v>HT3</v>
      </c>
      <c r="V66" s="37" t="s">
        <v>697</v>
      </c>
      <c r="W66" t="str">
        <f>VLOOKUP($A66&amp;"_"&amp;$V66,'Character Sets'!$B$3:$J$39,5,FALSE)</f>
        <v>ST1</v>
      </c>
      <c r="X66" t="s">
        <v>733</v>
      </c>
      <c r="Y66" t="str">
        <f t="shared" si="11"/>
        <v>DF</v>
      </c>
      <c r="Z66" t="str" cm="1">
        <f t="array" ref="Z66">_xlfn.IFS($Y66="AB","AB",$Y66="BA","AB",$Y66="AC","AC",$Y66="CA","AC",$Y66="AD","AD",$Y66="DA","AD",$Y66="BC","BC",$Y66="CB","BC",$Y66="BD","BD",$Y66="DB","BD",$Y66="CD","CD",$Y66="DC", "CD",$Y66="AE","AE",$Y66="EA","AE",$Y66="AF","AF",$Y66="FA","AF",$Y66="BE","BE",$Y66="EB","BE",$Y66="BF","BF",$Y66="FB","BF",$Y66="CE","CE",$Y66="EC","CE",$Y66="CF","CF",$Y66="FC","CF",$Y66="DE","DE",$Y66="ED","DE",$Y66="EF","EF",$Y66="FE","EF",$Y66="DF","DF",$Y66="FD","DF")</f>
        <v>DF</v>
      </c>
      <c r="AA66" s="6" t="s">
        <v>30</v>
      </c>
      <c r="AB66" t="str">
        <f>VLOOKUP($X66&amp;$Z66&amp;$AA66,Stories!$A$1:$I$151,7,FALSE)</f>
        <v>Jaime is giving directions to Taylor</v>
      </c>
      <c r="AC66" t="str">
        <f>VLOOKUP($X66&amp;$Z66&amp;$AA66,Stories!$A$1:$I$151,8,FALSE)</f>
        <v>and the traffic is starting to clear</v>
      </c>
      <c r="AD66" s="37" t="s">
        <v>23</v>
      </c>
      <c r="AE66" s="13" t="s">
        <v>31</v>
      </c>
      <c r="AF66" s="13" t="s">
        <v>26</v>
      </c>
      <c r="AG66" s="13" t="str">
        <f t="shared" si="12"/>
        <v>she's standing in a green triangle</v>
      </c>
      <c r="AH66" t="str">
        <f>VLOOKUP($X66&amp;$Z66&amp;$AA66,Stories!$A$1:$I$151,9,FALSE)</f>
        <v>and it looks like the rest of the trip will be easy</v>
      </c>
      <c r="AI66" t="str" cm="1">
        <f t="array" ref="AI66">_xlfn.IFS($AA66="first",_xlfn.CONCAT($X66, "_", $H66, "_", $L66),$AA66="second",_xlfn.CONCAT($X66, "_", $L66, "_", $H66))</f>
        <v>S57_Jaime_Taylor</v>
      </c>
      <c r="AJ66" t="str">
        <f t="shared" si="3"/>
        <v>she_green_triangle</v>
      </c>
      <c r="AK66" t="str">
        <f t="shared" si="4"/>
        <v>S57_end</v>
      </c>
      <c r="AL66" s="13" t="s">
        <v>31</v>
      </c>
      <c r="AM66" s="13" t="s">
        <v>26</v>
      </c>
      <c r="AN66" s="13" t="s">
        <v>31</v>
      </c>
      <c r="AO66" s="13" t="s">
        <v>25</v>
      </c>
      <c r="AP66" s="13" t="s">
        <v>29</v>
      </c>
      <c r="AQ66" s="13" t="s">
        <v>25</v>
      </c>
      <c r="AR66" s="13" t="s">
        <v>29</v>
      </c>
      <c r="AS66" s="13" t="s">
        <v>26</v>
      </c>
      <c r="AT66" s="13" t="s">
        <v>24</v>
      </c>
      <c r="AU66" s="13" t="s">
        <v>25</v>
      </c>
      <c r="AV66" s="13" t="s">
        <v>24</v>
      </c>
      <c r="AW66" s="13" t="s">
        <v>26</v>
      </c>
      <c r="AX66" t="str">
        <f t="shared" si="5"/>
        <v>ST2_green-triangle.png</v>
      </c>
      <c r="AY66" t="str">
        <f t="shared" si="6"/>
        <v>ST3_green-square.png</v>
      </c>
      <c r="AZ66" t="str">
        <f t="shared" si="7"/>
        <v>HT1_blue-square.png</v>
      </c>
      <c r="BA66" t="str">
        <f t="shared" si="8"/>
        <v>HT2_blue-triangle.png</v>
      </c>
      <c r="BB66" t="str">
        <f t="shared" si="9"/>
        <v>HT3_red-square.png</v>
      </c>
      <c r="BC66" t="str">
        <f t="shared" si="10"/>
        <v>ST1_red-triangle.png</v>
      </c>
    </row>
    <row r="67" spans="1:55" x14ac:dyDescent="0.2">
      <c r="A67" s="30" t="s">
        <v>80</v>
      </c>
      <c r="B67" s="5" t="s">
        <v>108</v>
      </c>
      <c r="C67" s="5" t="s">
        <v>173</v>
      </c>
      <c r="D67" t="str">
        <f t="shared" ref="D67:D130" si="13">_xlfn.CONCAT($A67,"_",$C67,"_",$X67)</f>
        <v>L01_CR65_S23</v>
      </c>
      <c r="E67">
        <v>65</v>
      </c>
      <c r="F67" s="96" t="s">
        <v>700</v>
      </c>
      <c r="G67" s="155" t="str">
        <f>VLOOKUP($A67&amp;"_"&amp;$F67,'Character Sets'!$B$3:$J$39,5,FALSE)</f>
        <v>HT3</v>
      </c>
      <c r="H67" s="155" t="str">
        <f>VLOOKUP($A67&amp;"_"&amp;$F67,'Character Sets'!$B$3:$J$39,7,FALSE)</f>
        <v>Casey</v>
      </c>
      <c r="I67" s="5" t="str">
        <f>VLOOKUP($A67&amp;"_"&amp;$F67,'Character Sets'!$B$3:$J$39,6,FALSE)</f>
        <v>E</v>
      </c>
      <c r="J67" s="94" t="s">
        <v>696</v>
      </c>
      <c r="K67" s="155" t="str">
        <f>VLOOKUP($A67&amp;"_"&amp;$J67, 'Character Sets'!$B$3:$J$39,5,FALSE)</f>
        <v>HT1</v>
      </c>
      <c r="L67" s="155" t="str">
        <f>VLOOKUP($A67&amp;"_"&amp;$J67,'Character Sets'!$B$3:$J$39,7,FALSE)</f>
        <v>Alex</v>
      </c>
      <c r="M67" s="5" t="str">
        <f>VLOOKUP($A67&amp;"_"&amp;$J67,'Character Sets'!$B$3:$J$39,6,FALSE)</f>
        <v>A</v>
      </c>
      <c r="N67" s="187" t="s">
        <v>2396</v>
      </c>
      <c r="O67" s="5" t="s">
        <v>2399</v>
      </c>
      <c r="P67" s="37" t="s">
        <v>697</v>
      </c>
      <c r="Q67" t="str">
        <f>VLOOKUP($A67&amp;"_"&amp;$P67,'Character Sets'!$B$3:$J$39,5,FALSE)</f>
        <v>ST1</v>
      </c>
      <c r="R67" s="37" t="s">
        <v>699</v>
      </c>
      <c r="S67" t="str">
        <f>VLOOKUP($A67&amp;"_"&amp;$R67,'Character Sets'!$B$3:$J$39,5,FALSE)</f>
        <v>ST2</v>
      </c>
      <c r="T67" s="37" t="s">
        <v>698</v>
      </c>
      <c r="U67" t="str">
        <f>VLOOKUP($A67&amp;"_"&amp;$T67,'Character Sets'!$B$3:$J$39,5,FALSE)</f>
        <v>HT2</v>
      </c>
      <c r="V67" s="37" t="s">
        <v>701</v>
      </c>
      <c r="W67" t="str">
        <f>VLOOKUP($A67&amp;"_"&amp;$V67,'Character Sets'!$B$3:$J$39,5,FALSE)</f>
        <v>ST3</v>
      </c>
      <c r="X67" t="s">
        <v>229</v>
      </c>
      <c r="Y67" t="str">
        <f t="shared" ref="Y67:Y98" si="14">_xlfn.CONCAT($I67,$M67)</f>
        <v>EA</v>
      </c>
      <c r="Z67" t="str" cm="1">
        <f t="array" ref="Z67">_xlfn.IFS($Y67="AB","AB",$Y67="BA","AB",$Y67="AC","AC",$Y67="CA","AC",$Y67="AD","AD",$Y67="DA","AD",$Y67="BC","BC",$Y67="CB","BC",$Y67="BD","BD",$Y67="DB","BD",$Y67="CD","CD",$Y67="DC", "CD",$Y67="AE","AE",$Y67="EA","AE",$Y67="AF","AF",$Y67="FA","AF",$Y67="BE","BE",$Y67="EB","BE",$Y67="BF","BF",$Y67="FB","BF",$Y67="CE","CE",$Y67="EC","CE",$Y67="CF","CF",$Y67="FC","CF",$Y67="DE","DE",$Y67="ED","DE",$Y67="EF","EF",$Y67="FE","EF",$Y67="DF","DF",$Y67="FD","DF")</f>
        <v>AE</v>
      </c>
      <c r="AA67" s="6" t="s">
        <v>28</v>
      </c>
      <c r="AB67" t="str">
        <f>VLOOKUP($X67&amp;$Z67&amp;$AA67,Stories!$A$1:$I$151,7,FALSE)</f>
        <v>Alex is talking to Casey</v>
      </c>
      <c r="AC67" t="str">
        <f>VLOOKUP($X67&amp;$Z67&amp;$AA67,Stories!$A$1:$I$151,8,FALSE)</f>
        <v>while a spotlight is shining overhead</v>
      </c>
      <c r="AD67" s="37" t="s">
        <v>702</v>
      </c>
      <c r="AE67" s="13" t="s">
        <v>24</v>
      </c>
      <c r="AF67" s="13" t="s">
        <v>25</v>
      </c>
      <c r="AG67" s="13" t="str">
        <f>_xlfn.CONCAT("they're standing in a ", $AE67, " ",$AF67)</f>
        <v>they're standing in a red square</v>
      </c>
      <c r="AH67" t="str">
        <f>VLOOKUP($X67&amp;$Z67&amp;$AA67,Stories!$A$1:$I$151,9,FALSE)</f>
        <v>and it looks like rehearsal just started</v>
      </c>
      <c r="AI67" t="str" cm="1">
        <f t="array" ref="AI67">_xlfn.IFS($AA67="first",_xlfn.CONCAT($X67, "_", $H67, "_", $L67),$AA67="second",_xlfn.CONCAT($X67, "_", $L67, "_", $H67))</f>
        <v>S23_Casey_Alex</v>
      </c>
      <c r="AJ67" t="str">
        <f t="shared" si="3"/>
        <v>they_red_square</v>
      </c>
      <c r="AK67" t="str">
        <f t="shared" si="4"/>
        <v>S23_end</v>
      </c>
      <c r="AL67" s="13" t="s">
        <v>24</v>
      </c>
      <c r="AM67" s="13" t="s">
        <v>25</v>
      </c>
      <c r="AN67" s="13" t="s">
        <v>24</v>
      </c>
      <c r="AO67" s="13" t="s">
        <v>26</v>
      </c>
      <c r="AP67" s="13" t="s">
        <v>27</v>
      </c>
      <c r="AQ67" s="13" t="s">
        <v>26</v>
      </c>
      <c r="AR67" s="13" t="s">
        <v>27</v>
      </c>
      <c r="AS67" s="13" t="s">
        <v>25</v>
      </c>
      <c r="AT67" s="13" t="s">
        <v>31</v>
      </c>
      <c r="AU67" s="13" t="s">
        <v>26</v>
      </c>
      <c r="AV67" s="13" t="s">
        <v>31</v>
      </c>
      <c r="AW67" s="13" t="s">
        <v>25</v>
      </c>
      <c r="AX67" t="str">
        <f t="shared" si="5"/>
        <v>HT3_red-square.png</v>
      </c>
      <c r="AY67" t="str">
        <f t="shared" si="6"/>
        <v>HT1_red-triangle.png</v>
      </c>
      <c r="AZ67" t="str">
        <f t="shared" si="7"/>
        <v>ST1_yellow-triangle.png</v>
      </c>
      <c r="BA67" t="str">
        <f t="shared" si="8"/>
        <v>ST2_yellow-square.png</v>
      </c>
      <c r="BB67" t="str">
        <f t="shared" si="9"/>
        <v>HT2_green-triangle.png</v>
      </c>
      <c r="BC67" t="str">
        <f t="shared" si="10"/>
        <v>ST3_green-square.png</v>
      </c>
    </row>
    <row r="68" spans="1:55" x14ac:dyDescent="0.2">
      <c r="A68" s="30" t="s">
        <v>80</v>
      </c>
      <c r="B68" s="5" t="s">
        <v>108</v>
      </c>
      <c r="C68" s="5" t="s">
        <v>174</v>
      </c>
      <c r="D68" t="str">
        <f t="shared" si="13"/>
        <v>L01_CR66_S25</v>
      </c>
      <c r="E68">
        <v>66</v>
      </c>
      <c r="F68" s="96" t="s">
        <v>700</v>
      </c>
      <c r="G68" s="155" t="str">
        <f>VLOOKUP($A68&amp;"_"&amp;$F68,'Character Sets'!$B$3:$J$39,5,FALSE)</f>
        <v>HT3</v>
      </c>
      <c r="H68" s="155" t="str">
        <f>VLOOKUP($A68&amp;"_"&amp;$F68,'Character Sets'!$B$3:$J$39,7,FALSE)</f>
        <v>Casey</v>
      </c>
      <c r="I68" s="5" t="str">
        <f>VLOOKUP($A68&amp;"_"&amp;$F68,'Character Sets'!$B$3:$J$39,6,FALSE)</f>
        <v>E</v>
      </c>
      <c r="J68" s="94" t="s">
        <v>696</v>
      </c>
      <c r="K68" s="155" t="str">
        <f>VLOOKUP($A68&amp;"_"&amp;$J68, 'Character Sets'!$B$3:$J$39,5,FALSE)</f>
        <v>HT1</v>
      </c>
      <c r="L68" s="155" t="str">
        <f>VLOOKUP($A68&amp;"_"&amp;$J68,'Character Sets'!$B$3:$J$39,7,FALSE)</f>
        <v>Alex</v>
      </c>
      <c r="M68" s="5" t="str">
        <f>VLOOKUP($A68&amp;"_"&amp;$J68,'Character Sets'!$B$3:$J$39,6,FALSE)</f>
        <v>A</v>
      </c>
      <c r="N68" s="187" t="s">
        <v>2396</v>
      </c>
      <c r="O68" s="5" t="s">
        <v>2399</v>
      </c>
      <c r="P68" s="37" t="s">
        <v>697</v>
      </c>
      <c r="Q68" t="str">
        <f>VLOOKUP($A68&amp;"_"&amp;$P68,'Character Sets'!$B$3:$J$39,5,FALSE)</f>
        <v>ST1</v>
      </c>
      <c r="R68" s="37" t="s">
        <v>699</v>
      </c>
      <c r="S68" t="str">
        <f>VLOOKUP($A68&amp;"_"&amp;$R68,'Character Sets'!$B$3:$J$39,5,FALSE)</f>
        <v>ST2</v>
      </c>
      <c r="T68" s="37" t="s">
        <v>698</v>
      </c>
      <c r="U68" t="str">
        <f>VLOOKUP($A68&amp;"_"&amp;$T68,'Character Sets'!$B$3:$J$39,5,FALSE)</f>
        <v>HT2</v>
      </c>
      <c r="V68" s="37" t="s">
        <v>701</v>
      </c>
      <c r="W68" t="str">
        <f>VLOOKUP($A68&amp;"_"&amp;$V68,'Character Sets'!$B$3:$J$39,5,FALSE)</f>
        <v>ST3</v>
      </c>
      <c r="X68" t="s">
        <v>231</v>
      </c>
      <c r="Y68" t="str">
        <f t="shared" si="14"/>
        <v>EA</v>
      </c>
      <c r="Z68" t="str" cm="1">
        <f t="array" ref="Z68">_xlfn.IFS($Y68="AB","AB",$Y68="BA","AB",$Y68="AC","AC",$Y68="CA","AC",$Y68="AD","AD",$Y68="DA","AD",$Y68="BC","BC",$Y68="CB","BC",$Y68="BD","BD",$Y68="DB","BD",$Y68="CD","CD",$Y68="DC", "CD",$Y68="AE","AE",$Y68="EA","AE",$Y68="AF","AF",$Y68="FA","AF",$Y68="BE","BE",$Y68="EB","BE",$Y68="BF","BF",$Y68="FB","BF",$Y68="CE","CE",$Y68="EC","CE",$Y68="CF","CF",$Y68="FC","CF",$Y68="DE","DE",$Y68="ED","DE",$Y68="EF","EF",$Y68="FE","EF",$Y68="DF","DF",$Y68="FD","DF")</f>
        <v>AE</v>
      </c>
      <c r="AA68" s="6" t="s">
        <v>30</v>
      </c>
      <c r="AB68" t="str">
        <f>VLOOKUP($X68&amp;$Z68&amp;$AA68,Stories!$A$1:$I$151,7,FALSE)</f>
        <v>Casey is dancing with Alex</v>
      </c>
      <c r="AC68" t="str">
        <f>VLOOKUP($X68&amp;$Z68&amp;$AA68,Stories!$A$1:$I$151,8,FALSE)</f>
        <v>while a pinata is hanging overhead</v>
      </c>
      <c r="AD68" s="37" t="s">
        <v>702</v>
      </c>
      <c r="AE68" s="13" t="s">
        <v>27</v>
      </c>
      <c r="AF68" s="13" t="s">
        <v>26</v>
      </c>
      <c r="AG68" s="13" t="str">
        <f t="shared" ref="AG68:AG98" si="15">_xlfn.CONCAT("they're standing in a ", $AE68, " ",$AF68)</f>
        <v>they're standing in a yellow triangle</v>
      </c>
      <c r="AH68" t="str">
        <f>VLOOKUP($X68&amp;$Z68&amp;$AA68,Stories!$A$1:$I$151,9,FALSE)</f>
        <v>and everyone at the party is having fun</v>
      </c>
      <c r="AI68" t="str" cm="1">
        <f t="array" ref="AI68">_xlfn.IFS($AA68="first",_xlfn.CONCAT($X68, "_", $H68, "_", $L68),$AA68="second",_xlfn.CONCAT($X68, "_", $L68, "_", $H68))</f>
        <v>S25_Alex_Casey</v>
      </c>
      <c r="AJ68" t="str">
        <f t="shared" ref="AJ68:AJ131" si="16">_xlfn.CONCAT($AD68,"_", $AE68, "_", $AF68)</f>
        <v>they_yellow_triangle</v>
      </c>
      <c r="AK68" t="str">
        <f t="shared" ref="AK68:AK99" si="17">_xlfn.CONCAT($X68,"_end")</f>
        <v>S25_end</v>
      </c>
      <c r="AL68" s="13" t="s">
        <v>27</v>
      </c>
      <c r="AM68" s="13" t="s">
        <v>26</v>
      </c>
      <c r="AN68" s="13" t="s">
        <v>27</v>
      </c>
      <c r="AO68" s="13" t="s">
        <v>25</v>
      </c>
      <c r="AP68" s="13" t="s">
        <v>24</v>
      </c>
      <c r="AQ68" s="13" t="s">
        <v>25</v>
      </c>
      <c r="AR68" s="13" t="s">
        <v>24</v>
      </c>
      <c r="AS68" s="13" t="s">
        <v>26</v>
      </c>
      <c r="AT68" s="13" t="s">
        <v>29</v>
      </c>
      <c r="AU68" s="13" t="s">
        <v>25</v>
      </c>
      <c r="AV68" s="13" t="s">
        <v>29</v>
      </c>
      <c r="AW68" s="13" t="s">
        <v>26</v>
      </c>
      <c r="AX68" t="str">
        <f t="shared" ref="AX68:AX131" si="18">_xlfn.CONCAT($G68, "_", $AL68, "-", $AM68, ".png")</f>
        <v>HT3_yellow-triangle.png</v>
      </c>
      <c r="AY68" t="str">
        <f t="shared" ref="AY68:AY131" si="19">_xlfn.CONCAT($K68, "_", $AN68, "-", $AO68, ".png")</f>
        <v>HT1_yellow-square.png</v>
      </c>
      <c r="AZ68" t="str">
        <f t="shared" ref="AZ68:AZ131" si="20">_xlfn.CONCAT($Q68, "_", $AP68, "-", $AQ68, ".png")</f>
        <v>ST1_red-square.png</v>
      </c>
      <c r="BA68" t="str">
        <f t="shared" ref="BA68:BA131" si="21">_xlfn.CONCAT($S68, "_", $AR68, "-", $AS68, ".png")</f>
        <v>ST2_red-triangle.png</v>
      </c>
      <c r="BB68" t="str">
        <f t="shared" ref="BB68:BB131" si="22">_xlfn.CONCAT($U68, "_", $AT68, "-", $AU68, ".png")</f>
        <v>HT2_blue-square.png</v>
      </c>
      <c r="BC68" t="str">
        <f t="shared" ref="BC68:BC131" si="23">_xlfn.CONCAT($W68, "_", $AV68, "-", $AW68, ".png")</f>
        <v>ST3_blue-triangle.png</v>
      </c>
    </row>
    <row r="69" spans="1:55" x14ac:dyDescent="0.2">
      <c r="A69" s="30" t="s">
        <v>80</v>
      </c>
      <c r="B69" s="5" t="s">
        <v>108</v>
      </c>
      <c r="C69" s="5" t="s">
        <v>175</v>
      </c>
      <c r="D69" t="str">
        <f t="shared" si="13"/>
        <v>L01_CR67_S24</v>
      </c>
      <c r="E69">
        <v>67</v>
      </c>
      <c r="F69" s="96" t="s">
        <v>700</v>
      </c>
      <c r="G69" s="155" t="str">
        <f>VLOOKUP($A69&amp;"_"&amp;$F69,'Character Sets'!$B$3:$J$39,5,FALSE)</f>
        <v>HT3</v>
      </c>
      <c r="H69" s="155" t="str">
        <f>VLOOKUP($A69&amp;"_"&amp;$F69,'Character Sets'!$B$3:$J$39,7,FALSE)</f>
        <v>Casey</v>
      </c>
      <c r="I69" s="5" t="str">
        <f>VLOOKUP($A69&amp;"_"&amp;$F69,'Character Sets'!$B$3:$J$39,6,FALSE)</f>
        <v>E</v>
      </c>
      <c r="J69" s="94" t="s">
        <v>696</v>
      </c>
      <c r="K69" s="155" t="str">
        <f>VLOOKUP($A69&amp;"_"&amp;$J69, 'Character Sets'!$B$3:$J$39,5,FALSE)</f>
        <v>HT1</v>
      </c>
      <c r="L69" s="155" t="str">
        <f>VLOOKUP($A69&amp;"_"&amp;$J69,'Character Sets'!$B$3:$J$39,7,FALSE)</f>
        <v>Alex</v>
      </c>
      <c r="M69" s="5" t="str">
        <f>VLOOKUP($A69&amp;"_"&amp;$J69,'Character Sets'!$B$3:$J$39,6,FALSE)</f>
        <v>A</v>
      </c>
      <c r="N69" s="187" t="s">
        <v>2396</v>
      </c>
      <c r="O69" s="5" t="s">
        <v>2399</v>
      </c>
      <c r="P69" s="37" t="s">
        <v>697</v>
      </c>
      <c r="Q69" t="str">
        <f>VLOOKUP($A69&amp;"_"&amp;$P69,'Character Sets'!$B$3:$J$39,5,FALSE)</f>
        <v>ST1</v>
      </c>
      <c r="R69" s="37" t="s">
        <v>699</v>
      </c>
      <c r="S69" t="str">
        <f>VLOOKUP($A69&amp;"_"&amp;$R69,'Character Sets'!$B$3:$J$39,5,FALSE)</f>
        <v>ST2</v>
      </c>
      <c r="T69" s="37" t="s">
        <v>698</v>
      </c>
      <c r="U69" t="str">
        <f>VLOOKUP($A69&amp;"_"&amp;$T69,'Character Sets'!$B$3:$J$39,5,FALSE)</f>
        <v>HT2</v>
      </c>
      <c r="V69" s="37" t="s">
        <v>701</v>
      </c>
      <c r="W69" t="str">
        <f>VLOOKUP($A69&amp;"_"&amp;$V69,'Character Sets'!$B$3:$J$39,5,FALSE)</f>
        <v>ST3</v>
      </c>
      <c r="X69" t="s">
        <v>230</v>
      </c>
      <c r="Y69" t="str">
        <f t="shared" si="14"/>
        <v>EA</v>
      </c>
      <c r="Z69" t="str" cm="1">
        <f t="array" ref="Z69">_xlfn.IFS($Y69="AB","AB",$Y69="BA","AB",$Y69="AC","AC",$Y69="CA","AC",$Y69="AD","AD",$Y69="DA","AD",$Y69="BC","BC",$Y69="CB","BC",$Y69="BD","BD",$Y69="DB","BD",$Y69="CD","CD",$Y69="DC", "CD",$Y69="AE","AE",$Y69="EA","AE",$Y69="AF","AF",$Y69="FA","AF",$Y69="BE","BE",$Y69="EB","BE",$Y69="BF","BF",$Y69="FB","BF",$Y69="CE","CE",$Y69="EC","CE",$Y69="CF","CF",$Y69="FC","CF",$Y69="DE","DE",$Y69="ED","DE",$Y69="EF","EF",$Y69="FE","EF",$Y69="DF","DF",$Y69="FD","DF")</f>
        <v>AE</v>
      </c>
      <c r="AA69" s="6" t="s">
        <v>28</v>
      </c>
      <c r="AB69" t="str">
        <f>VLOOKUP($X69&amp;$Z69&amp;$AA69,Stories!$A$1:$I$151,7,FALSE)</f>
        <v>Alex is skiing with Casey</v>
      </c>
      <c r="AC69" t="str">
        <f>VLOOKUP($X69&amp;$Z69&amp;$AA69,Stories!$A$1:$I$151,8,FALSE)</f>
        <v>and snow is falling from the sky</v>
      </c>
      <c r="AD69" s="37" t="s">
        <v>702</v>
      </c>
      <c r="AE69" s="13" t="s">
        <v>31</v>
      </c>
      <c r="AF69" s="13" t="s">
        <v>25</v>
      </c>
      <c r="AG69" s="13" t="str">
        <f t="shared" si="15"/>
        <v>they're standing in a green square</v>
      </c>
      <c r="AH69" t="str">
        <f>VLOOKUP($X69&amp;$Z69&amp;$AA69,Stories!$A$1:$I$151,9,FALSE)</f>
        <v>and it looks like everyone might be cold</v>
      </c>
      <c r="AI69" t="str" cm="1">
        <f t="array" ref="AI69">_xlfn.IFS($AA69="first",_xlfn.CONCAT($X69, "_", $H69, "_", $L69),$AA69="second",_xlfn.CONCAT($X69, "_", $L69, "_", $H69))</f>
        <v>S24_Casey_Alex</v>
      </c>
      <c r="AJ69" t="str">
        <f t="shared" si="16"/>
        <v>they_green_square</v>
      </c>
      <c r="AK69" t="str">
        <f t="shared" si="17"/>
        <v>S24_end</v>
      </c>
      <c r="AL69" s="13" t="s">
        <v>31</v>
      </c>
      <c r="AM69" s="13" t="s">
        <v>25</v>
      </c>
      <c r="AN69" s="13" t="s">
        <v>31</v>
      </c>
      <c r="AO69" s="13" t="s">
        <v>26</v>
      </c>
      <c r="AP69" s="13" t="s">
        <v>29</v>
      </c>
      <c r="AQ69" s="13" t="s">
        <v>26</v>
      </c>
      <c r="AR69" s="13" t="s">
        <v>29</v>
      </c>
      <c r="AS69" s="13" t="s">
        <v>25</v>
      </c>
      <c r="AT69" s="13" t="s">
        <v>24</v>
      </c>
      <c r="AU69" s="13" t="s">
        <v>26</v>
      </c>
      <c r="AV69" s="13" t="s">
        <v>24</v>
      </c>
      <c r="AW69" s="13" t="s">
        <v>25</v>
      </c>
      <c r="AX69" t="str">
        <f t="shared" si="18"/>
        <v>HT3_green-square.png</v>
      </c>
      <c r="AY69" t="str">
        <f t="shared" si="19"/>
        <v>HT1_green-triangle.png</v>
      </c>
      <c r="AZ69" t="str">
        <f t="shared" si="20"/>
        <v>ST1_blue-triangle.png</v>
      </c>
      <c r="BA69" t="str">
        <f t="shared" si="21"/>
        <v>ST2_blue-square.png</v>
      </c>
      <c r="BB69" t="str">
        <f t="shared" si="22"/>
        <v>HT2_red-triangle.png</v>
      </c>
      <c r="BC69" t="str">
        <f t="shared" si="23"/>
        <v>ST3_red-square.png</v>
      </c>
    </row>
    <row r="70" spans="1:55" x14ac:dyDescent="0.2">
      <c r="A70" s="30" t="s">
        <v>80</v>
      </c>
      <c r="B70" s="5" t="s">
        <v>108</v>
      </c>
      <c r="C70" s="5" t="s">
        <v>176</v>
      </c>
      <c r="D70" t="str">
        <f t="shared" si="13"/>
        <v>L01_CR68_S24</v>
      </c>
      <c r="E70">
        <v>68</v>
      </c>
      <c r="F70" s="96" t="s">
        <v>700</v>
      </c>
      <c r="G70" s="155" t="str">
        <f>VLOOKUP($A70&amp;"_"&amp;$F70,'Character Sets'!$B$3:$J$39,5,FALSE)</f>
        <v>HT3</v>
      </c>
      <c r="H70" s="155" t="str">
        <f>VLOOKUP($A70&amp;"_"&amp;$F70,'Character Sets'!$B$3:$J$39,7,FALSE)</f>
        <v>Casey</v>
      </c>
      <c r="I70" s="5" t="str">
        <f>VLOOKUP($A70&amp;"_"&amp;$F70,'Character Sets'!$B$3:$J$39,6,FALSE)</f>
        <v>E</v>
      </c>
      <c r="J70" s="94" t="s">
        <v>696</v>
      </c>
      <c r="K70" s="155" t="str">
        <f>VLOOKUP($A70&amp;"_"&amp;$J70, 'Character Sets'!$B$3:$J$39,5,FALSE)</f>
        <v>HT1</v>
      </c>
      <c r="L70" s="155" t="str">
        <f>VLOOKUP($A70&amp;"_"&amp;$J70,'Character Sets'!$B$3:$J$39,7,FALSE)</f>
        <v>Alex</v>
      </c>
      <c r="M70" s="5" t="str">
        <f>VLOOKUP($A70&amp;"_"&amp;$J70,'Character Sets'!$B$3:$J$39,6,FALSE)</f>
        <v>A</v>
      </c>
      <c r="N70" s="187" t="s">
        <v>2396</v>
      </c>
      <c r="O70" s="5" t="s">
        <v>2399</v>
      </c>
      <c r="P70" s="37" t="s">
        <v>697</v>
      </c>
      <c r="Q70" t="str">
        <f>VLOOKUP($A70&amp;"_"&amp;$P70,'Character Sets'!$B$3:$J$39,5,FALSE)</f>
        <v>ST1</v>
      </c>
      <c r="R70" s="37" t="s">
        <v>699</v>
      </c>
      <c r="S70" t="str">
        <f>VLOOKUP($A70&amp;"_"&amp;$R70,'Character Sets'!$B$3:$J$39,5,FALSE)</f>
        <v>ST2</v>
      </c>
      <c r="T70" s="37" t="s">
        <v>698</v>
      </c>
      <c r="U70" t="str">
        <f>VLOOKUP($A70&amp;"_"&amp;$T70,'Character Sets'!$B$3:$J$39,5,FALSE)</f>
        <v>HT2</v>
      </c>
      <c r="V70" s="37" t="s">
        <v>701</v>
      </c>
      <c r="W70" t="str">
        <f>VLOOKUP($A70&amp;"_"&amp;$V70,'Character Sets'!$B$3:$J$39,5,FALSE)</f>
        <v>ST3</v>
      </c>
      <c r="X70" t="s">
        <v>230</v>
      </c>
      <c r="Y70" t="str">
        <f t="shared" si="14"/>
        <v>EA</v>
      </c>
      <c r="Z70" t="str" cm="1">
        <f t="array" ref="Z70">_xlfn.IFS($Y70="AB","AB",$Y70="BA","AB",$Y70="AC","AC",$Y70="CA","AC",$Y70="AD","AD",$Y70="DA","AD",$Y70="BC","BC",$Y70="CB","BC",$Y70="BD","BD",$Y70="DB","BD",$Y70="CD","CD",$Y70="DC", "CD",$Y70="AE","AE",$Y70="EA","AE",$Y70="AF","AF",$Y70="FA","AF",$Y70="BE","BE",$Y70="EB","BE",$Y70="BF","BF",$Y70="FB","BF",$Y70="CE","CE",$Y70="EC","CE",$Y70="CF","CF",$Y70="FC","CF",$Y70="DE","DE",$Y70="ED","DE",$Y70="EF","EF",$Y70="FE","EF",$Y70="DF","DF",$Y70="FD","DF")</f>
        <v>AE</v>
      </c>
      <c r="AA70" s="6" t="s">
        <v>30</v>
      </c>
      <c r="AB70" t="str">
        <f>VLOOKUP($X70&amp;$Z70&amp;$AA70,Stories!$A$1:$I$151,7,FALSE)</f>
        <v>Casey is skiing with Alex</v>
      </c>
      <c r="AC70" t="str">
        <f>VLOOKUP($X70&amp;$Z70&amp;$AA70,Stories!$A$1:$I$151,8,FALSE)</f>
        <v>and snow is falling from the sky</v>
      </c>
      <c r="AD70" s="37" t="s">
        <v>702</v>
      </c>
      <c r="AE70" s="13" t="s">
        <v>29</v>
      </c>
      <c r="AF70" s="13" t="s">
        <v>26</v>
      </c>
      <c r="AG70" s="13" t="str">
        <f t="shared" si="15"/>
        <v>they're standing in a blue triangle</v>
      </c>
      <c r="AH70" t="str">
        <f>VLOOKUP($X70&amp;$Z70&amp;$AA70,Stories!$A$1:$I$151,9,FALSE)</f>
        <v>and it looks like everyone might be cold</v>
      </c>
      <c r="AI70" t="str" cm="1">
        <f t="array" ref="AI70">_xlfn.IFS($AA70="first",_xlfn.CONCAT($X70, "_", $H70, "_", $L70),$AA70="second",_xlfn.CONCAT($X70, "_", $L70, "_", $H70))</f>
        <v>S24_Alex_Casey</v>
      </c>
      <c r="AJ70" t="str">
        <f t="shared" si="16"/>
        <v>they_blue_triangle</v>
      </c>
      <c r="AK70" t="str">
        <f t="shared" si="17"/>
        <v>S24_end</v>
      </c>
      <c r="AL70" s="13" t="s">
        <v>29</v>
      </c>
      <c r="AM70" s="13" t="s">
        <v>26</v>
      </c>
      <c r="AN70" s="13" t="s">
        <v>29</v>
      </c>
      <c r="AO70" s="13" t="s">
        <v>25</v>
      </c>
      <c r="AP70" s="13" t="s">
        <v>31</v>
      </c>
      <c r="AQ70" s="13" t="s">
        <v>25</v>
      </c>
      <c r="AR70" s="13" t="s">
        <v>31</v>
      </c>
      <c r="AS70" s="13" t="s">
        <v>26</v>
      </c>
      <c r="AT70" s="13" t="s">
        <v>27</v>
      </c>
      <c r="AU70" s="13" t="s">
        <v>25</v>
      </c>
      <c r="AV70" s="13" t="s">
        <v>27</v>
      </c>
      <c r="AW70" s="13" t="s">
        <v>26</v>
      </c>
      <c r="AX70" t="str">
        <f t="shared" si="18"/>
        <v>HT3_blue-triangle.png</v>
      </c>
      <c r="AY70" t="str">
        <f t="shared" si="19"/>
        <v>HT1_blue-square.png</v>
      </c>
      <c r="AZ70" t="str">
        <f t="shared" si="20"/>
        <v>ST1_green-square.png</v>
      </c>
      <c r="BA70" t="str">
        <f t="shared" si="21"/>
        <v>ST2_green-triangle.png</v>
      </c>
      <c r="BB70" t="str">
        <f t="shared" si="22"/>
        <v>HT2_yellow-square.png</v>
      </c>
      <c r="BC70" t="str">
        <f t="shared" si="23"/>
        <v>ST3_yellow-triangle.png</v>
      </c>
    </row>
    <row r="71" spans="1:55" x14ac:dyDescent="0.2">
      <c r="A71" s="30" t="s">
        <v>80</v>
      </c>
      <c r="B71" s="5" t="s">
        <v>108</v>
      </c>
      <c r="C71" s="5" t="s">
        <v>177</v>
      </c>
      <c r="D71" t="str">
        <f t="shared" si="13"/>
        <v>L01_CR69_S33</v>
      </c>
      <c r="E71">
        <v>69</v>
      </c>
      <c r="F71" s="96" t="s">
        <v>700</v>
      </c>
      <c r="G71" s="155" t="str">
        <f>VLOOKUP($A71&amp;"_"&amp;$F71,'Character Sets'!$B$3:$J$39,5,FALSE)</f>
        <v>HT3</v>
      </c>
      <c r="H71" s="155" t="str">
        <f>VLOOKUP($A71&amp;"_"&amp;$F71,'Character Sets'!$B$3:$J$39,7,FALSE)</f>
        <v>Casey</v>
      </c>
      <c r="I71" s="5" t="str">
        <f>VLOOKUP($A71&amp;"_"&amp;$F71,'Character Sets'!$B$3:$J$39,6,FALSE)</f>
        <v>E</v>
      </c>
      <c r="J71" s="94" t="s">
        <v>698</v>
      </c>
      <c r="K71" s="155" t="str">
        <f>VLOOKUP($A71&amp;"_"&amp;$J71, 'Character Sets'!$B$3:$J$39,5,FALSE)</f>
        <v>HT2</v>
      </c>
      <c r="L71" s="155" t="str">
        <f>VLOOKUP($A71&amp;"_"&amp;$J71,'Character Sets'!$B$3:$J$39,7,FALSE)</f>
        <v>Sam</v>
      </c>
      <c r="M71" s="5" t="str">
        <f>VLOOKUP($A71&amp;"_"&amp;$J71,'Character Sets'!$B$3:$J$39,6,FALSE)</f>
        <v>B</v>
      </c>
      <c r="N71" s="187" t="s">
        <v>2396</v>
      </c>
      <c r="O71" s="5" t="s">
        <v>2399</v>
      </c>
      <c r="P71" s="37" t="s">
        <v>697</v>
      </c>
      <c r="Q71" t="str">
        <f>VLOOKUP($A71&amp;"_"&amp;$P71,'Character Sets'!$B$3:$J$39,5,FALSE)</f>
        <v>ST1</v>
      </c>
      <c r="R71" s="37" t="s">
        <v>699</v>
      </c>
      <c r="S71" t="str">
        <f>VLOOKUP($A71&amp;"_"&amp;$R71,'Character Sets'!$B$3:$J$39,5,FALSE)</f>
        <v>ST2</v>
      </c>
      <c r="T71" s="37" t="s">
        <v>696</v>
      </c>
      <c r="U71" t="str">
        <f>VLOOKUP($A71&amp;"_"&amp;$T71,'Character Sets'!$B$3:$J$39,5,FALSE)</f>
        <v>HT1</v>
      </c>
      <c r="V71" s="37" t="s">
        <v>701</v>
      </c>
      <c r="W71" t="str">
        <f>VLOOKUP($A71&amp;"_"&amp;$V71,'Character Sets'!$B$3:$J$39,5,FALSE)</f>
        <v>ST3</v>
      </c>
      <c r="X71" t="s">
        <v>239</v>
      </c>
      <c r="Y71" t="str">
        <f t="shared" si="14"/>
        <v>EB</v>
      </c>
      <c r="Z71" t="str" cm="1">
        <f t="array" ref="Z71">_xlfn.IFS($Y71="AB","AB",$Y71="BA","AB",$Y71="AC","AC",$Y71="CA","AC",$Y71="AD","AD",$Y71="DA","AD",$Y71="BC","BC",$Y71="CB","BC",$Y71="BD","BD",$Y71="DB","BD",$Y71="CD","CD",$Y71="DC", "CD",$Y71="AE","AE",$Y71="EA","AE",$Y71="AF","AF",$Y71="FA","AF",$Y71="BE","BE",$Y71="EB","BE",$Y71="BF","BF",$Y71="FB","BF",$Y71="CE","CE",$Y71="EC","CE",$Y71="CF","CF",$Y71="FC","CF",$Y71="DE","DE",$Y71="ED","DE",$Y71="EF","EF",$Y71="FE","EF",$Y71="DF","DF",$Y71="FD","DF")</f>
        <v>BE</v>
      </c>
      <c r="AA71" s="6" t="s">
        <v>28</v>
      </c>
      <c r="AB71" t="str">
        <f>VLOOKUP($X71&amp;$Z71&amp;$AA71,Stories!$A$1:$I$151,7,FALSE)</f>
        <v>Sam is calling Casey</v>
      </c>
      <c r="AC71" t="str">
        <f>VLOOKUP($X71&amp;$Z71&amp;$AA71,Stories!$A$1:$I$151,8,FALSE)</f>
        <v>while a cat is walking by</v>
      </c>
      <c r="AD71" s="37" t="s">
        <v>702</v>
      </c>
      <c r="AE71" s="13" t="s">
        <v>27</v>
      </c>
      <c r="AF71" s="13" t="s">
        <v>25</v>
      </c>
      <c r="AG71" s="13" t="str">
        <f t="shared" si="15"/>
        <v>they're standing in a yellow square</v>
      </c>
      <c r="AH71" t="str">
        <f>VLOOKUP($X71&amp;$Z71&amp;$AA71,Stories!$A$1:$I$151,9,FALSE)</f>
        <v>and it looks like the cat is very friendly</v>
      </c>
      <c r="AI71" t="str" cm="1">
        <f t="array" ref="AI71">_xlfn.IFS($AA71="first",_xlfn.CONCAT($X71, "_", $H71, "_", $L71),$AA71="second",_xlfn.CONCAT($X71, "_", $L71, "_", $H71))</f>
        <v>S33_Casey_Sam</v>
      </c>
      <c r="AJ71" t="str">
        <f t="shared" si="16"/>
        <v>they_yellow_square</v>
      </c>
      <c r="AK71" t="str">
        <f t="shared" si="17"/>
        <v>S33_end</v>
      </c>
      <c r="AL71" s="13" t="s">
        <v>27</v>
      </c>
      <c r="AM71" s="13" t="s">
        <v>25</v>
      </c>
      <c r="AN71" s="13" t="s">
        <v>27</v>
      </c>
      <c r="AO71" s="13" t="s">
        <v>26</v>
      </c>
      <c r="AP71" s="13" t="s">
        <v>24</v>
      </c>
      <c r="AQ71" s="13" t="s">
        <v>26</v>
      </c>
      <c r="AR71" s="13" t="s">
        <v>24</v>
      </c>
      <c r="AS71" s="13" t="s">
        <v>25</v>
      </c>
      <c r="AT71" s="13" t="s">
        <v>29</v>
      </c>
      <c r="AU71" s="13" t="s">
        <v>26</v>
      </c>
      <c r="AV71" s="13" t="s">
        <v>29</v>
      </c>
      <c r="AW71" s="13" t="s">
        <v>25</v>
      </c>
      <c r="AX71" t="str">
        <f t="shared" si="18"/>
        <v>HT3_yellow-square.png</v>
      </c>
      <c r="AY71" t="str">
        <f t="shared" si="19"/>
        <v>HT2_yellow-triangle.png</v>
      </c>
      <c r="AZ71" t="str">
        <f t="shared" si="20"/>
        <v>ST1_red-triangle.png</v>
      </c>
      <c r="BA71" t="str">
        <f t="shared" si="21"/>
        <v>ST2_red-square.png</v>
      </c>
      <c r="BB71" t="str">
        <f t="shared" si="22"/>
        <v>HT1_blue-triangle.png</v>
      </c>
      <c r="BC71" t="str">
        <f t="shared" si="23"/>
        <v>ST3_blue-square.png</v>
      </c>
    </row>
    <row r="72" spans="1:55" x14ac:dyDescent="0.2">
      <c r="A72" s="30" t="s">
        <v>80</v>
      </c>
      <c r="B72" s="5" t="s">
        <v>108</v>
      </c>
      <c r="C72" s="5" t="s">
        <v>178</v>
      </c>
      <c r="D72" t="str">
        <f t="shared" si="13"/>
        <v>L01_CR70_S35</v>
      </c>
      <c r="E72">
        <v>70</v>
      </c>
      <c r="F72" s="96" t="s">
        <v>700</v>
      </c>
      <c r="G72" s="155" t="str">
        <f>VLOOKUP($A72&amp;"_"&amp;$F72,'Character Sets'!$B$3:$J$39,5,FALSE)</f>
        <v>HT3</v>
      </c>
      <c r="H72" s="155" t="str">
        <f>VLOOKUP($A72&amp;"_"&amp;$F72,'Character Sets'!$B$3:$J$39,7,FALSE)</f>
        <v>Casey</v>
      </c>
      <c r="I72" s="5" t="str">
        <f>VLOOKUP($A72&amp;"_"&amp;$F72,'Character Sets'!$B$3:$J$39,6,FALSE)</f>
        <v>E</v>
      </c>
      <c r="J72" s="94" t="s">
        <v>698</v>
      </c>
      <c r="K72" s="155" t="str">
        <f>VLOOKUP($A72&amp;"_"&amp;$J72, 'Character Sets'!$B$3:$J$39,5,FALSE)</f>
        <v>HT2</v>
      </c>
      <c r="L72" s="155" t="str">
        <f>VLOOKUP($A72&amp;"_"&amp;$J72,'Character Sets'!$B$3:$J$39,7,FALSE)</f>
        <v>Sam</v>
      </c>
      <c r="M72" s="5" t="str">
        <f>VLOOKUP($A72&amp;"_"&amp;$J72,'Character Sets'!$B$3:$J$39,6,FALSE)</f>
        <v>B</v>
      </c>
      <c r="N72" s="187" t="s">
        <v>2396</v>
      </c>
      <c r="O72" s="5" t="s">
        <v>2399</v>
      </c>
      <c r="P72" s="37" t="s">
        <v>697</v>
      </c>
      <c r="Q72" t="str">
        <f>VLOOKUP($A72&amp;"_"&amp;$P72,'Character Sets'!$B$3:$J$39,5,FALSE)</f>
        <v>ST1</v>
      </c>
      <c r="R72" s="37" t="s">
        <v>699</v>
      </c>
      <c r="S72" t="str">
        <f>VLOOKUP($A72&amp;"_"&amp;$R72,'Character Sets'!$B$3:$J$39,5,FALSE)</f>
        <v>ST2</v>
      </c>
      <c r="T72" s="37" t="s">
        <v>696</v>
      </c>
      <c r="U72" t="str">
        <f>VLOOKUP($A72&amp;"_"&amp;$T72,'Character Sets'!$B$3:$J$39,5,FALSE)</f>
        <v>HT1</v>
      </c>
      <c r="V72" s="37" t="s">
        <v>701</v>
      </c>
      <c r="W72" t="str">
        <f>VLOOKUP($A72&amp;"_"&amp;$V72,'Character Sets'!$B$3:$J$39,5,FALSE)</f>
        <v>ST3</v>
      </c>
      <c r="X72" t="s">
        <v>241</v>
      </c>
      <c r="Y72" t="str">
        <f t="shared" si="14"/>
        <v>EB</v>
      </c>
      <c r="Z72" t="str" cm="1">
        <f t="array" ref="Z72">_xlfn.IFS($Y72="AB","AB",$Y72="BA","AB",$Y72="AC","AC",$Y72="CA","AC",$Y72="AD","AD",$Y72="DA","AD",$Y72="BC","BC",$Y72="CB","BC",$Y72="BD","BD",$Y72="DB","BD",$Y72="CD","CD",$Y72="DC", "CD",$Y72="AE","AE",$Y72="EA","AE",$Y72="AF","AF",$Y72="FA","AF",$Y72="BE","BE",$Y72="EB","BE",$Y72="BF","BF",$Y72="FB","BF",$Y72="CE","CE",$Y72="EC","CE",$Y72="CF","CF",$Y72="FC","CF",$Y72="DE","DE",$Y72="ED","DE",$Y72="EF","EF",$Y72="FE","EF",$Y72="DF","DF",$Y72="FD","DF")</f>
        <v>BE</v>
      </c>
      <c r="AA72" s="6" t="s">
        <v>30</v>
      </c>
      <c r="AB72" t="str">
        <f>VLOOKUP($X72&amp;$Z72&amp;$AA72,Stories!$A$1:$I$151,7,FALSE)</f>
        <v>Casey is swimming towards Sam</v>
      </c>
      <c r="AC72" t="str">
        <f>VLOOKUP($X72&amp;$Z72&amp;$AA72,Stories!$A$1:$I$151,8,FALSE)</f>
        <v>and a goose is swimming nearby</v>
      </c>
      <c r="AD72" s="37" t="s">
        <v>702</v>
      </c>
      <c r="AE72" s="13" t="s">
        <v>24</v>
      </c>
      <c r="AF72" s="13" t="s">
        <v>26</v>
      </c>
      <c r="AG72" s="13" t="str">
        <f t="shared" si="15"/>
        <v>they're standing in a red triangle</v>
      </c>
      <c r="AH72" t="str">
        <f>VLOOKUP($X72&amp;$Z72&amp;$AA72,Stories!$A$1:$I$151,9,FALSE)</f>
        <v>and it is a beautiful sunny day</v>
      </c>
      <c r="AI72" t="str" cm="1">
        <f t="array" ref="AI72">_xlfn.IFS($AA72="first",_xlfn.CONCAT($X72, "_", $H72, "_", $L72),$AA72="second",_xlfn.CONCAT($X72, "_", $L72, "_", $H72))</f>
        <v>S35_Sam_Casey</v>
      </c>
      <c r="AJ72" t="str">
        <f t="shared" si="16"/>
        <v>they_red_triangle</v>
      </c>
      <c r="AK72" t="str">
        <f t="shared" si="17"/>
        <v>S35_end</v>
      </c>
      <c r="AL72" s="13" t="s">
        <v>24</v>
      </c>
      <c r="AM72" s="13" t="s">
        <v>26</v>
      </c>
      <c r="AN72" s="13" t="s">
        <v>24</v>
      </c>
      <c r="AO72" s="13" t="s">
        <v>25</v>
      </c>
      <c r="AP72" s="13" t="s">
        <v>27</v>
      </c>
      <c r="AQ72" s="13" t="s">
        <v>25</v>
      </c>
      <c r="AR72" s="13" t="s">
        <v>27</v>
      </c>
      <c r="AS72" s="13" t="s">
        <v>26</v>
      </c>
      <c r="AT72" s="13" t="s">
        <v>31</v>
      </c>
      <c r="AU72" s="13" t="s">
        <v>25</v>
      </c>
      <c r="AV72" s="13" t="s">
        <v>31</v>
      </c>
      <c r="AW72" s="13" t="s">
        <v>26</v>
      </c>
      <c r="AX72" t="str">
        <f t="shared" si="18"/>
        <v>HT3_red-triangle.png</v>
      </c>
      <c r="AY72" t="str">
        <f t="shared" si="19"/>
        <v>HT2_red-square.png</v>
      </c>
      <c r="AZ72" t="str">
        <f t="shared" si="20"/>
        <v>ST1_yellow-square.png</v>
      </c>
      <c r="BA72" t="str">
        <f t="shared" si="21"/>
        <v>ST2_yellow-triangle.png</v>
      </c>
      <c r="BB72" t="str">
        <f t="shared" si="22"/>
        <v>HT1_green-square.png</v>
      </c>
      <c r="BC72" t="str">
        <f t="shared" si="23"/>
        <v>ST3_green-triangle.png</v>
      </c>
    </row>
    <row r="73" spans="1:55" x14ac:dyDescent="0.2">
      <c r="A73" s="30" t="s">
        <v>80</v>
      </c>
      <c r="B73" s="5" t="s">
        <v>108</v>
      </c>
      <c r="C73" s="5" t="s">
        <v>179</v>
      </c>
      <c r="D73" t="str">
        <f t="shared" si="13"/>
        <v>L01_CR71_S34</v>
      </c>
      <c r="E73">
        <v>71</v>
      </c>
      <c r="F73" s="96" t="s">
        <v>700</v>
      </c>
      <c r="G73" s="155" t="str">
        <f>VLOOKUP($A73&amp;"_"&amp;$F73,'Character Sets'!$B$3:$J$39,5,FALSE)</f>
        <v>HT3</v>
      </c>
      <c r="H73" s="155" t="str">
        <f>VLOOKUP($A73&amp;"_"&amp;$F73,'Character Sets'!$B$3:$J$39,7,FALSE)</f>
        <v>Casey</v>
      </c>
      <c r="I73" s="5" t="str">
        <f>VLOOKUP($A73&amp;"_"&amp;$F73,'Character Sets'!$B$3:$J$39,6,FALSE)</f>
        <v>E</v>
      </c>
      <c r="J73" s="94" t="s">
        <v>698</v>
      </c>
      <c r="K73" s="155" t="str">
        <f>VLOOKUP($A73&amp;"_"&amp;$J73, 'Character Sets'!$B$3:$J$39,5,FALSE)</f>
        <v>HT2</v>
      </c>
      <c r="L73" s="155" t="str">
        <f>VLOOKUP($A73&amp;"_"&amp;$J73,'Character Sets'!$B$3:$J$39,7,FALSE)</f>
        <v>Sam</v>
      </c>
      <c r="M73" s="5" t="str">
        <f>VLOOKUP($A73&amp;"_"&amp;$J73,'Character Sets'!$B$3:$J$39,6,FALSE)</f>
        <v>B</v>
      </c>
      <c r="N73" s="187" t="s">
        <v>2396</v>
      </c>
      <c r="O73" s="5" t="s">
        <v>2399</v>
      </c>
      <c r="P73" s="37" t="s">
        <v>697</v>
      </c>
      <c r="Q73" t="str">
        <f>VLOOKUP($A73&amp;"_"&amp;$P73,'Character Sets'!$B$3:$J$39,5,FALSE)</f>
        <v>ST1</v>
      </c>
      <c r="R73" s="37" t="s">
        <v>699</v>
      </c>
      <c r="S73" t="str">
        <f>VLOOKUP($A73&amp;"_"&amp;$R73,'Character Sets'!$B$3:$J$39,5,FALSE)</f>
        <v>ST2</v>
      </c>
      <c r="T73" s="37" t="s">
        <v>696</v>
      </c>
      <c r="U73" t="str">
        <f>VLOOKUP($A73&amp;"_"&amp;$T73,'Character Sets'!$B$3:$J$39,5,FALSE)</f>
        <v>HT1</v>
      </c>
      <c r="V73" s="37" t="s">
        <v>701</v>
      </c>
      <c r="W73" t="str">
        <f>VLOOKUP($A73&amp;"_"&amp;$V73,'Character Sets'!$B$3:$J$39,5,FALSE)</f>
        <v>ST3</v>
      </c>
      <c r="X73" t="s">
        <v>240</v>
      </c>
      <c r="Y73" t="str">
        <f t="shared" si="14"/>
        <v>EB</v>
      </c>
      <c r="Z73" t="str" cm="1">
        <f t="array" ref="Z73">_xlfn.IFS($Y73="AB","AB",$Y73="BA","AB",$Y73="AC","AC",$Y73="CA","AC",$Y73="AD","AD",$Y73="DA","AD",$Y73="BC","BC",$Y73="CB","BC",$Y73="BD","BD",$Y73="DB","BD",$Y73="CD","CD",$Y73="DC", "CD",$Y73="AE","AE",$Y73="EA","AE",$Y73="AF","AF",$Y73="FA","AF",$Y73="BE","BE",$Y73="EB","BE",$Y73="BF","BF",$Y73="FB","BF",$Y73="CE","CE",$Y73="EC","CE",$Y73="CF","CF",$Y73="FC","CF",$Y73="DE","DE",$Y73="ED","DE",$Y73="EF","EF",$Y73="FE","EF",$Y73="DF","DF",$Y73="FD","DF")</f>
        <v>BE</v>
      </c>
      <c r="AA73" s="6" t="s">
        <v>28</v>
      </c>
      <c r="AB73" t="str">
        <f>VLOOKUP($X73&amp;$Z73&amp;$AA73,Stories!$A$1:$I$151,7,FALSE)</f>
        <v>Sam is buying a gift for Casey</v>
      </c>
      <c r="AC73" t="str">
        <f>VLOOKUP($X73&amp;$Z73&amp;$AA73,Stories!$A$1:$I$151,8,FALSE)</f>
        <v>but it is almost lunchtime</v>
      </c>
      <c r="AD73" s="37" t="s">
        <v>702</v>
      </c>
      <c r="AE73" s="13" t="s">
        <v>29</v>
      </c>
      <c r="AF73" s="13" t="s">
        <v>25</v>
      </c>
      <c r="AG73" s="13" t="str">
        <f t="shared" si="15"/>
        <v>they're standing in a blue square</v>
      </c>
      <c r="AH73" t="str">
        <f>VLOOKUP($X73&amp;$Z73&amp;$AA73,Stories!$A$1:$I$151,9,FALSE)</f>
        <v>and there might not be a chance to buy the gift today</v>
      </c>
      <c r="AI73" t="str" cm="1">
        <f t="array" ref="AI73">_xlfn.IFS($AA73="first",_xlfn.CONCAT($X73, "_", $H73, "_", $L73),$AA73="second",_xlfn.CONCAT($X73, "_", $L73, "_", $H73))</f>
        <v>S34_Casey_Sam</v>
      </c>
      <c r="AJ73" t="str">
        <f t="shared" si="16"/>
        <v>they_blue_square</v>
      </c>
      <c r="AK73" t="str">
        <f t="shared" si="17"/>
        <v>S34_end</v>
      </c>
      <c r="AL73" s="13" t="s">
        <v>29</v>
      </c>
      <c r="AM73" s="13" t="s">
        <v>25</v>
      </c>
      <c r="AN73" s="13" t="s">
        <v>29</v>
      </c>
      <c r="AO73" s="13" t="s">
        <v>26</v>
      </c>
      <c r="AP73" s="13" t="s">
        <v>31</v>
      </c>
      <c r="AQ73" s="13" t="s">
        <v>26</v>
      </c>
      <c r="AR73" s="13" t="s">
        <v>31</v>
      </c>
      <c r="AS73" s="13" t="s">
        <v>25</v>
      </c>
      <c r="AT73" s="13" t="s">
        <v>27</v>
      </c>
      <c r="AU73" s="13" t="s">
        <v>26</v>
      </c>
      <c r="AV73" s="13" t="s">
        <v>27</v>
      </c>
      <c r="AW73" s="13" t="s">
        <v>25</v>
      </c>
      <c r="AX73" t="str">
        <f t="shared" si="18"/>
        <v>HT3_blue-square.png</v>
      </c>
      <c r="AY73" t="str">
        <f t="shared" si="19"/>
        <v>HT2_blue-triangle.png</v>
      </c>
      <c r="AZ73" t="str">
        <f t="shared" si="20"/>
        <v>ST1_green-triangle.png</v>
      </c>
      <c r="BA73" t="str">
        <f t="shared" si="21"/>
        <v>ST2_green-square.png</v>
      </c>
      <c r="BB73" t="str">
        <f t="shared" si="22"/>
        <v>HT1_yellow-triangle.png</v>
      </c>
      <c r="BC73" t="str">
        <f t="shared" si="23"/>
        <v>ST3_yellow-square.png</v>
      </c>
    </row>
    <row r="74" spans="1:55" x14ac:dyDescent="0.2">
      <c r="A74" s="30" t="s">
        <v>80</v>
      </c>
      <c r="B74" s="5" t="s">
        <v>108</v>
      </c>
      <c r="C74" s="5" t="s">
        <v>180</v>
      </c>
      <c r="D74" t="str">
        <f t="shared" si="13"/>
        <v>L01_CR72_S34</v>
      </c>
      <c r="E74">
        <v>72</v>
      </c>
      <c r="F74" s="96" t="s">
        <v>700</v>
      </c>
      <c r="G74" s="155" t="str">
        <f>VLOOKUP($A74&amp;"_"&amp;$F74,'Character Sets'!$B$3:$J$39,5,FALSE)</f>
        <v>HT3</v>
      </c>
      <c r="H74" s="155" t="str">
        <f>VLOOKUP($A74&amp;"_"&amp;$F74,'Character Sets'!$B$3:$J$39,7,FALSE)</f>
        <v>Casey</v>
      </c>
      <c r="I74" s="5" t="str">
        <f>VLOOKUP($A74&amp;"_"&amp;$F74,'Character Sets'!$B$3:$J$39,6,FALSE)</f>
        <v>E</v>
      </c>
      <c r="J74" s="94" t="s">
        <v>698</v>
      </c>
      <c r="K74" s="155" t="str">
        <f>VLOOKUP($A74&amp;"_"&amp;$J74, 'Character Sets'!$B$3:$J$39,5,FALSE)</f>
        <v>HT2</v>
      </c>
      <c r="L74" s="155" t="str">
        <f>VLOOKUP($A74&amp;"_"&amp;$J74,'Character Sets'!$B$3:$J$39,7,FALSE)</f>
        <v>Sam</v>
      </c>
      <c r="M74" s="5" t="str">
        <f>VLOOKUP($A74&amp;"_"&amp;$J74,'Character Sets'!$B$3:$J$39,6,FALSE)</f>
        <v>B</v>
      </c>
      <c r="N74" s="187" t="s">
        <v>2396</v>
      </c>
      <c r="O74" s="5" t="s">
        <v>2399</v>
      </c>
      <c r="P74" s="37" t="s">
        <v>697</v>
      </c>
      <c r="Q74" t="str">
        <f>VLOOKUP($A74&amp;"_"&amp;$P74,'Character Sets'!$B$3:$J$39,5,FALSE)</f>
        <v>ST1</v>
      </c>
      <c r="R74" s="37" t="s">
        <v>699</v>
      </c>
      <c r="S74" t="str">
        <f>VLOOKUP($A74&amp;"_"&amp;$R74,'Character Sets'!$B$3:$J$39,5,FALSE)</f>
        <v>ST2</v>
      </c>
      <c r="T74" s="37" t="s">
        <v>696</v>
      </c>
      <c r="U74" t="str">
        <f>VLOOKUP($A74&amp;"_"&amp;$T74,'Character Sets'!$B$3:$J$39,5,FALSE)</f>
        <v>HT1</v>
      </c>
      <c r="V74" s="37" t="s">
        <v>701</v>
      </c>
      <c r="W74" t="str">
        <f>VLOOKUP($A74&amp;"_"&amp;$V74,'Character Sets'!$B$3:$J$39,5,FALSE)</f>
        <v>ST3</v>
      </c>
      <c r="X74" t="s">
        <v>240</v>
      </c>
      <c r="Y74" t="str">
        <f t="shared" si="14"/>
        <v>EB</v>
      </c>
      <c r="Z74" t="str" cm="1">
        <f t="array" ref="Z74">_xlfn.IFS($Y74="AB","AB",$Y74="BA","AB",$Y74="AC","AC",$Y74="CA","AC",$Y74="AD","AD",$Y74="DA","AD",$Y74="BC","BC",$Y74="CB","BC",$Y74="BD","BD",$Y74="DB","BD",$Y74="CD","CD",$Y74="DC", "CD",$Y74="AE","AE",$Y74="EA","AE",$Y74="AF","AF",$Y74="FA","AF",$Y74="BE","BE",$Y74="EB","BE",$Y74="BF","BF",$Y74="FB","BF",$Y74="CE","CE",$Y74="EC","CE",$Y74="CF","CF",$Y74="FC","CF",$Y74="DE","DE",$Y74="ED","DE",$Y74="EF","EF",$Y74="FE","EF",$Y74="DF","DF",$Y74="FD","DF")</f>
        <v>BE</v>
      </c>
      <c r="AA74" s="6" t="s">
        <v>30</v>
      </c>
      <c r="AB74" t="str">
        <f>VLOOKUP($X74&amp;$Z74&amp;$AA74,Stories!$A$1:$I$151,7,FALSE)</f>
        <v>Casey is buying a gift for Sam</v>
      </c>
      <c r="AC74" t="str">
        <f>VLOOKUP($X74&amp;$Z74&amp;$AA74,Stories!$A$1:$I$151,8,FALSE)</f>
        <v>but it is almost lunchtime</v>
      </c>
      <c r="AD74" s="37" t="s">
        <v>702</v>
      </c>
      <c r="AE74" s="13" t="s">
        <v>31</v>
      </c>
      <c r="AF74" s="13" t="s">
        <v>26</v>
      </c>
      <c r="AG74" s="13" t="str">
        <f t="shared" si="15"/>
        <v>they're standing in a green triangle</v>
      </c>
      <c r="AH74" t="str">
        <f>VLOOKUP($X74&amp;$Z74&amp;$AA74,Stories!$A$1:$I$151,9,FALSE)</f>
        <v>and there might not be a chance to buy the gift today</v>
      </c>
      <c r="AI74" t="str" cm="1">
        <f t="array" ref="AI74">_xlfn.IFS($AA74="first",_xlfn.CONCAT($X74, "_", $H74, "_", $L74),$AA74="second",_xlfn.CONCAT($X74, "_", $L74, "_", $H74))</f>
        <v>S34_Sam_Casey</v>
      </c>
      <c r="AJ74" t="str">
        <f t="shared" si="16"/>
        <v>they_green_triangle</v>
      </c>
      <c r="AK74" t="str">
        <f t="shared" si="17"/>
        <v>S34_end</v>
      </c>
      <c r="AL74" s="13" t="s">
        <v>31</v>
      </c>
      <c r="AM74" s="13" t="s">
        <v>26</v>
      </c>
      <c r="AN74" s="13" t="s">
        <v>31</v>
      </c>
      <c r="AO74" s="13" t="s">
        <v>25</v>
      </c>
      <c r="AP74" s="13" t="s">
        <v>29</v>
      </c>
      <c r="AQ74" s="13" t="s">
        <v>25</v>
      </c>
      <c r="AR74" s="13" t="s">
        <v>29</v>
      </c>
      <c r="AS74" s="13" t="s">
        <v>26</v>
      </c>
      <c r="AT74" s="13" t="s">
        <v>24</v>
      </c>
      <c r="AU74" s="13" t="s">
        <v>25</v>
      </c>
      <c r="AV74" s="13" t="s">
        <v>24</v>
      </c>
      <c r="AW74" s="13" t="s">
        <v>26</v>
      </c>
      <c r="AX74" t="str">
        <f t="shared" si="18"/>
        <v>HT3_green-triangle.png</v>
      </c>
      <c r="AY74" t="str">
        <f t="shared" si="19"/>
        <v>HT2_green-square.png</v>
      </c>
      <c r="AZ74" t="str">
        <f t="shared" si="20"/>
        <v>ST1_blue-square.png</v>
      </c>
      <c r="BA74" t="str">
        <f t="shared" si="21"/>
        <v>ST2_blue-triangle.png</v>
      </c>
      <c r="BB74" t="str">
        <f t="shared" si="22"/>
        <v>HT1_red-square.png</v>
      </c>
      <c r="BC74" t="str">
        <f t="shared" si="23"/>
        <v>ST3_red-triangle.png</v>
      </c>
    </row>
    <row r="75" spans="1:55" x14ac:dyDescent="0.2">
      <c r="A75" s="30" t="s">
        <v>80</v>
      </c>
      <c r="B75" s="5" t="s">
        <v>108</v>
      </c>
      <c r="C75" s="5" t="s">
        <v>181</v>
      </c>
      <c r="D75" t="str">
        <f t="shared" si="13"/>
        <v>L01_CR73_S10</v>
      </c>
      <c r="E75">
        <v>73</v>
      </c>
      <c r="F75" s="96" t="s">
        <v>701</v>
      </c>
      <c r="G75" s="155" t="str">
        <f>VLOOKUP($A75&amp;"_"&amp;$F75,'Character Sets'!$B$3:$J$39,5,FALSE)</f>
        <v>ST3</v>
      </c>
      <c r="H75" s="155" t="str">
        <f>VLOOKUP($A75&amp;"_"&amp;$F75,'Character Sets'!$B$3:$J$39,7,FALSE)</f>
        <v>Jaime</v>
      </c>
      <c r="I75" s="5" t="str">
        <f>VLOOKUP($A75&amp;"_"&amp;$F75,'Character Sets'!$B$3:$J$39,6,FALSE)</f>
        <v>F</v>
      </c>
      <c r="J75" s="94" t="s">
        <v>696</v>
      </c>
      <c r="K75" s="155" t="str">
        <f>VLOOKUP($A75&amp;"_"&amp;$J75, 'Character Sets'!$B$3:$J$39,5,FALSE)</f>
        <v>HT1</v>
      </c>
      <c r="L75" s="155" t="str">
        <f>VLOOKUP($A75&amp;"_"&amp;$J75,'Character Sets'!$B$3:$J$39,7,FALSE)</f>
        <v>Alex</v>
      </c>
      <c r="M75" s="5" t="str">
        <f>VLOOKUP($A75&amp;"_"&amp;$J75,'Character Sets'!$B$3:$J$39,6,FALSE)</f>
        <v>A</v>
      </c>
      <c r="N75" s="187" t="s">
        <v>2396</v>
      </c>
      <c r="O75" s="5" t="s">
        <v>2398</v>
      </c>
      <c r="P75" s="37" t="s">
        <v>697</v>
      </c>
      <c r="Q75" t="str">
        <f>VLOOKUP($A75&amp;"_"&amp;$P75,'Character Sets'!$B$3:$J$39,5,FALSE)</f>
        <v>ST1</v>
      </c>
      <c r="R75" s="37" t="s">
        <v>699</v>
      </c>
      <c r="S75" t="str">
        <f>VLOOKUP($A75&amp;"_"&amp;$R75,'Character Sets'!$B$3:$J$39,5,FALSE)</f>
        <v>ST2</v>
      </c>
      <c r="T75" s="37" t="s">
        <v>698</v>
      </c>
      <c r="U75" t="str">
        <f>VLOOKUP($A75&amp;"_"&amp;$T75,'Character Sets'!$B$3:$J$39,5,FALSE)</f>
        <v>HT2</v>
      </c>
      <c r="V75" s="37" t="s">
        <v>700</v>
      </c>
      <c r="W75" t="str">
        <f>VLOOKUP($A75&amp;"_"&amp;$V75,'Character Sets'!$B$3:$J$39,5,FALSE)</f>
        <v>HT3</v>
      </c>
      <c r="X75" t="s">
        <v>216</v>
      </c>
      <c r="Y75" t="str">
        <f t="shared" si="14"/>
        <v>FA</v>
      </c>
      <c r="Z75" t="str" cm="1">
        <f t="array" ref="Z75">_xlfn.IFS($Y75="AB","AB",$Y75="BA","AB",$Y75="AC","AC",$Y75="CA","AC",$Y75="AD","AD",$Y75="DA","AD",$Y75="BC","BC",$Y75="CB","BC",$Y75="BD","BD",$Y75="DB","BD",$Y75="CD","CD",$Y75="DC", "CD",$Y75="AE","AE",$Y75="EA","AE",$Y75="AF","AF",$Y75="FA","AF",$Y75="BE","BE",$Y75="EB","BE",$Y75="BF","BF",$Y75="FB","BF",$Y75="CE","CE",$Y75="EC","CE",$Y75="CF","CF",$Y75="FC","CF",$Y75="DE","DE",$Y75="ED","DE",$Y75="EF","EF",$Y75="FE","EF",$Y75="DF","DF",$Y75="FD","DF")</f>
        <v>AF</v>
      </c>
      <c r="AA75" s="6" t="s">
        <v>28</v>
      </c>
      <c r="AB75" t="str">
        <f>VLOOKUP($X75&amp;$Z75&amp;$AA75,Stories!$A$1:$I$151,7,FALSE)</f>
        <v>Alex is floating over to Jaime</v>
      </c>
      <c r="AC75" t="str">
        <f>VLOOKUP($X75&amp;$Z75&amp;$AA75,Stories!$A$1:$I$151,8,FALSE)</f>
        <v>while an airplane is flying overhead</v>
      </c>
      <c r="AD75" s="37" t="s">
        <v>702</v>
      </c>
      <c r="AE75" s="13" t="s">
        <v>24</v>
      </c>
      <c r="AF75" s="13" t="s">
        <v>25</v>
      </c>
      <c r="AG75" s="13" t="str">
        <f t="shared" si="15"/>
        <v>they're standing in a red square</v>
      </c>
      <c r="AH75" t="str">
        <f>VLOOKUP($X75&amp;$Z75&amp;$AA75,Stories!$A$1:$I$151,9,FALSE)</f>
        <v>and it looks like everyone needs more sunscreen</v>
      </c>
      <c r="AI75" t="str" cm="1">
        <f t="array" ref="AI75">_xlfn.IFS($AA75="first",_xlfn.CONCAT($X75, "_", $H75, "_", $L75),$AA75="second",_xlfn.CONCAT($X75, "_", $L75, "_", $H75))</f>
        <v>S10_Jaime_Alex</v>
      </c>
      <c r="AJ75" t="str">
        <f t="shared" si="16"/>
        <v>they_red_square</v>
      </c>
      <c r="AK75" t="str">
        <f t="shared" si="17"/>
        <v>S10_end</v>
      </c>
      <c r="AL75" s="13" t="s">
        <v>24</v>
      </c>
      <c r="AM75" s="13" t="s">
        <v>25</v>
      </c>
      <c r="AN75" s="13" t="s">
        <v>24</v>
      </c>
      <c r="AO75" s="13" t="s">
        <v>26</v>
      </c>
      <c r="AP75" s="13" t="s">
        <v>27</v>
      </c>
      <c r="AQ75" s="13" t="s">
        <v>26</v>
      </c>
      <c r="AR75" s="13" t="s">
        <v>27</v>
      </c>
      <c r="AS75" s="13" t="s">
        <v>25</v>
      </c>
      <c r="AT75" s="13" t="s">
        <v>31</v>
      </c>
      <c r="AU75" s="13" t="s">
        <v>26</v>
      </c>
      <c r="AV75" s="13" t="s">
        <v>31</v>
      </c>
      <c r="AW75" s="13" t="s">
        <v>25</v>
      </c>
      <c r="AX75" t="str">
        <f t="shared" si="18"/>
        <v>ST3_red-square.png</v>
      </c>
      <c r="AY75" t="str">
        <f t="shared" si="19"/>
        <v>HT1_red-triangle.png</v>
      </c>
      <c r="AZ75" t="str">
        <f t="shared" si="20"/>
        <v>ST1_yellow-triangle.png</v>
      </c>
      <c r="BA75" t="str">
        <f t="shared" si="21"/>
        <v>ST2_yellow-square.png</v>
      </c>
      <c r="BB75" t="str">
        <f t="shared" si="22"/>
        <v>HT2_green-triangle.png</v>
      </c>
      <c r="BC75" t="str">
        <f t="shared" si="23"/>
        <v>HT3_green-square.png</v>
      </c>
    </row>
    <row r="76" spans="1:55" x14ac:dyDescent="0.2">
      <c r="A76" s="30" t="s">
        <v>80</v>
      </c>
      <c r="B76" s="5" t="s">
        <v>108</v>
      </c>
      <c r="C76" s="5" t="s">
        <v>182</v>
      </c>
      <c r="D76" t="str">
        <f t="shared" si="13"/>
        <v>L01_CR74_S08</v>
      </c>
      <c r="E76">
        <v>74</v>
      </c>
      <c r="F76" s="96" t="s">
        <v>701</v>
      </c>
      <c r="G76" s="155" t="str">
        <f>VLOOKUP($A76&amp;"_"&amp;$F76,'Character Sets'!$B$3:$J$39,5,FALSE)</f>
        <v>ST3</v>
      </c>
      <c r="H76" s="155" t="str">
        <f>VLOOKUP($A76&amp;"_"&amp;$F76,'Character Sets'!$B$3:$J$39,7,FALSE)</f>
        <v>Jaime</v>
      </c>
      <c r="I76" s="5" t="str">
        <f>VLOOKUP($A76&amp;"_"&amp;$F76,'Character Sets'!$B$3:$J$39,6,FALSE)</f>
        <v>F</v>
      </c>
      <c r="J76" s="94" t="s">
        <v>696</v>
      </c>
      <c r="K76" s="155" t="str">
        <f>VLOOKUP($A76&amp;"_"&amp;$J76, 'Character Sets'!$B$3:$J$39,5,FALSE)</f>
        <v>HT1</v>
      </c>
      <c r="L76" s="155" t="str">
        <f>VLOOKUP($A76&amp;"_"&amp;$J76,'Character Sets'!$B$3:$J$39,7,FALSE)</f>
        <v>Alex</v>
      </c>
      <c r="M76" s="5" t="str">
        <f>VLOOKUP($A76&amp;"_"&amp;$J76,'Character Sets'!$B$3:$J$39,6,FALSE)</f>
        <v>A</v>
      </c>
      <c r="N76" s="187" t="s">
        <v>2396</v>
      </c>
      <c r="O76" s="5" t="s">
        <v>2398</v>
      </c>
      <c r="P76" s="37" t="s">
        <v>697</v>
      </c>
      <c r="Q76" t="str">
        <f>VLOOKUP($A76&amp;"_"&amp;$P76,'Character Sets'!$B$3:$J$39,5,FALSE)</f>
        <v>ST1</v>
      </c>
      <c r="R76" s="37" t="s">
        <v>699</v>
      </c>
      <c r="S76" t="str">
        <f>VLOOKUP($A76&amp;"_"&amp;$R76,'Character Sets'!$B$3:$J$39,5,FALSE)</f>
        <v>ST2</v>
      </c>
      <c r="T76" s="37" t="s">
        <v>698</v>
      </c>
      <c r="U76" t="str">
        <f>VLOOKUP($A76&amp;"_"&amp;$T76,'Character Sets'!$B$3:$J$39,5,FALSE)</f>
        <v>HT2</v>
      </c>
      <c r="V76" s="37" t="s">
        <v>700</v>
      </c>
      <c r="W76" t="str">
        <f>VLOOKUP($A76&amp;"_"&amp;$V76,'Character Sets'!$B$3:$J$39,5,FALSE)</f>
        <v>HT3</v>
      </c>
      <c r="X76" t="s">
        <v>214</v>
      </c>
      <c r="Y76" t="str">
        <f t="shared" si="14"/>
        <v>FA</v>
      </c>
      <c r="Z76" t="str" cm="1">
        <f t="array" ref="Z76">_xlfn.IFS($Y76="AB","AB",$Y76="BA","AB",$Y76="AC","AC",$Y76="CA","AC",$Y76="AD","AD",$Y76="DA","AD",$Y76="BC","BC",$Y76="CB","BC",$Y76="BD","BD",$Y76="DB","BD",$Y76="CD","CD",$Y76="DC", "CD",$Y76="AE","AE",$Y76="EA","AE",$Y76="AF","AF",$Y76="FA","AF",$Y76="BE","BE",$Y76="EB","BE",$Y76="BF","BF",$Y76="FB","BF",$Y76="CE","CE",$Y76="EC","CE",$Y76="CF","CF",$Y76="FC","CF",$Y76="DE","DE",$Y76="ED","DE",$Y76="EF","EF",$Y76="FE","EF",$Y76="DF","DF",$Y76="FD","DF")</f>
        <v>AF</v>
      </c>
      <c r="AA76" s="6" t="s">
        <v>30</v>
      </c>
      <c r="AB76" t="str">
        <f>VLOOKUP($X76&amp;$Z76&amp;$AA76,Stories!$A$1:$I$151,7,FALSE)</f>
        <v>Jaime is taking a picture of Alex</v>
      </c>
      <c r="AC76" t="str">
        <f>VLOOKUP($X76&amp;$Z76&amp;$AA76,Stories!$A$1:$I$151,8,FALSE)</f>
        <v>next to the Eiffel Tower</v>
      </c>
      <c r="AD76" s="37" t="s">
        <v>702</v>
      </c>
      <c r="AE76" s="13" t="s">
        <v>27</v>
      </c>
      <c r="AF76" s="13" t="s">
        <v>26</v>
      </c>
      <c r="AG76" s="13" t="str">
        <f t="shared" si="15"/>
        <v>they're standing in a yellow triangle</v>
      </c>
      <c r="AH76" t="str">
        <f>VLOOKUP($X76&amp;$Z76&amp;$AA76,Stories!$A$1:$I$151,9,FALSE)</f>
        <v>and the tower is lit up at night</v>
      </c>
      <c r="AI76" t="str" cm="1">
        <f t="array" ref="AI76">_xlfn.IFS($AA76="first",_xlfn.CONCAT($X76, "_", $H76, "_", $L76),$AA76="second",_xlfn.CONCAT($X76, "_", $L76, "_", $H76))</f>
        <v>S08_Alex_Jaime</v>
      </c>
      <c r="AJ76" t="str">
        <f t="shared" si="16"/>
        <v>they_yellow_triangle</v>
      </c>
      <c r="AK76" t="str">
        <f t="shared" si="17"/>
        <v>S08_end</v>
      </c>
      <c r="AL76" s="13" t="s">
        <v>27</v>
      </c>
      <c r="AM76" s="13" t="s">
        <v>26</v>
      </c>
      <c r="AN76" s="13" t="s">
        <v>27</v>
      </c>
      <c r="AO76" s="13" t="s">
        <v>25</v>
      </c>
      <c r="AP76" s="13" t="s">
        <v>24</v>
      </c>
      <c r="AQ76" s="13" t="s">
        <v>25</v>
      </c>
      <c r="AR76" s="13" t="s">
        <v>24</v>
      </c>
      <c r="AS76" s="13" t="s">
        <v>26</v>
      </c>
      <c r="AT76" s="13" t="s">
        <v>29</v>
      </c>
      <c r="AU76" s="13" t="s">
        <v>25</v>
      </c>
      <c r="AV76" s="13" t="s">
        <v>29</v>
      </c>
      <c r="AW76" s="13" t="s">
        <v>26</v>
      </c>
      <c r="AX76" t="str">
        <f t="shared" si="18"/>
        <v>ST3_yellow-triangle.png</v>
      </c>
      <c r="AY76" t="str">
        <f t="shared" si="19"/>
        <v>HT1_yellow-square.png</v>
      </c>
      <c r="AZ76" t="str">
        <f t="shared" si="20"/>
        <v>ST1_red-square.png</v>
      </c>
      <c r="BA76" t="str">
        <f t="shared" si="21"/>
        <v>ST2_red-triangle.png</v>
      </c>
      <c r="BB76" t="str">
        <f t="shared" si="22"/>
        <v>HT2_blue-square.png</v>
      </c>
      <c r="BC76" t="str">
        <f t="shared" si="23"/>
        <v>HT3_blue-triangle.png</v>
      </c>
    </row>
    <row r="77" spans="1:55" x14ac:dyDescent="0.2">
      <c r="A77" s="30" t="s">
        <v>80</v>
      </c>
      <c r="B77" s="5" t="s">
        <v>108</v>
      </c>
      <c r="C77" s="5" t="s">
        <v>183</v>
      </c>
      <c r="D77" t="str">
        <f t="shared" si="13"/>
        <v>L01_CR75_S09</v>
      </c>
      <c r="E77">
        <v>75</v>
      </c>
      <c r="F77" s="96" t="s">
        <v>701</v>
      </c>
      <c r="G77" s="155" t="str">
        <f>VLOOKUP($A77&amp;"_"&amp;$F77,'Character Sets'!$B$3:$J$39,5,FALSE)</f>
        <v>ST3</v>
      </c>
      <c r="H77" s="155" t="str">
        <f>VLOOKUP($A77&amp;"_"&amp;$F77,'Character Sets'!$B$3:$J$39,7,FALSE)</f>
        <v>Jaime</v>
      </c>
      <c r="I77" s="5" t="str">
        <f>VLOOKUP($A77&amp;"_"&amp;$F77,'Character Sets'!$B$3:$J$39,6,FALSE)</f>
        <v>F</v>
      </c>
      <c r="J77" s="94" t="s">
        <v>696</v>
      </c>
      <c r="K77" s="155" t="str">
        <f>VLOOKUP($A77&amp;"_"&amp;$J77, 'Character Sets'!$B$3:$J$39,5,FALSE)</f>
        <v>HT1</v>
      </c>
      <c r="L77" s="155" t="str">
        <f>VLOOKUP($A77&amp;"_"&amp;$J77,'Character Sets'!$B$3:$J$39,7,FALSE)</f>
        <v>Alex</v>
      </c>
      <c r="M77" s="5" t="str">
        <f>VLOOKUP($A77&amp;"_"&amp;$J77,'Character Sets'!$B$3:$J$39,6,FALSE)</f>
        <v>A</v>
      </c>
      <c r="N77" s="187" t="s">
        <v>2396</v>
      </c>
      <c r="O77" s="5" t="s">
        <v>2398</v>
      </c>
      <c r="P77" s="37" t="s">
        <v>697</v>
      </c>
      <c r="Q77" t="str">
        <f>VLOOKUP($A77&amp;"_"&amp;$P77,'Character Sets'!$B$3:$J$39,5,FALSE)</f>
        <v>ST1</v>
      </c>
      <c r="R77" s="37" t="s">
        <v>699</v>
      </c>
      <c r="S77" t="str">
        <f>VLOOKUP($A77&amp;"_"&amp;$R77,'Character Sets'!$B$3:$J$39,5,FALSE)</f>
        <v>ST2</v>
      </c>
      <c r="T77" s="37" t="s">
        <v>698</v>
      </c>
      <c r="U77" t="str">
        <f>VLOOKUP($A77&amp;"_"&amp;$T77,'Character Sets'!$B$3:$J$39,5,FALSE)</f>
        <v>HT2</v>
      </c>
      <c r="V77" s="37" t="s">
        <v>700</v>
      </c>
      <c r="W77" t="str">
        <f>VLOOKUP($A77&amp;"_"&amp;$V77,'Character Sets'!$B$3:$J$39,5,FALSE)</f>
        <v>HT3</v>
      </c>
      <c r="X77" t="s">
        <v>215</v>
      </c>
      <c r="Y77" t="str">
        <f t="shared" si="14"/>
        <v>FA</v>
      </c>
      <c r="Z77" t="str" cm="1">
        <f t="array" ref="Z77">_xlfn.IFS($Y77="AB","AB",$Y77="BA","AB",$Y77="AC","AC",$Y77="CA","AC",$Y77="AD","AD",$Y77="DA","AD",$Y77="BC","BC",$Y77="CB","BC",$Y77="BD","BD",$Y77="DB","BD",$Y77="CD","CD",$Y77="DC", "CD",$Y77="AE","AE",$Y77="EA","AE",$Y77="AF","AF",$Y77="FA","AF",$Y77="BE","BE",$Y77="EB","BE",$Y77="BF","BF",$Y77="FB","BF",$Y77="CE","CE",$Y77="EC","CE",$Y77="CF","CF",$Y77="FC","CF",$Y77="DE","DE",$Y77="ED","DE",$Y77="EF","EF",$Y77="FE","EF",$Y77="DF","DF",$Y77="FD","DF")</f>
        <v>AF</v>
      </c>
      <c r="AA77" s="6" t="s">
        <v>28</v>
      </c>
      <c r="AB77" t="str">
        <f>VLOOKUP($X77&amp;$Z77&amp;$AA77,Stories!$A$1:$I$151,7,FALSE)</f>
        <v>Alex is playing golf with Jaime</v>
      </c>
      <c r="AC77" t="str">
        <f>VLOOKUP($X77&amp;$Z77&amp;$AA77,Stories!$A$1:$I$151,8,FALSE)</f>
        <v>as the sun is shining overhead</v>
      </c>
      <c r="AD77" s="37" t="s">
        <v>702</v>
      </c>
      <c r="AE77" s="13" t="s">
        <v>31</v>
      </c>
      <c r="AF77" s="13" t="s">
        <v>25</v>
      </c>
      <c r="AG77" s="13" t="str">
        <f t="shared" si="15"/>
        <v>they're standing in a green square</v>
      </c>
      <c r="AH77" t="str">
        <f>VLOOKUP($X77&amp;$Z77&amp;$AA77,Stories!$A$1:$I$151,9,FALSE)</f>
        <v>and the grass is very green</v>
      </c>
      <c r="AI77" t="str" cm="1">
        <f t="array" ref="AI77">_xlfn.IFS($AA77="first",_xlfn.CONCAT($X77, "_", $H77, "_", $L77),$AA77="second",_xlfn.CONCAT($X77, "_", $L77, "_", $H77))</f>
        <v>S09_Jaime_Alex</v>
      </c>
      <c r="AJ77" t="str">
        <f t="shared" si="16"/>
        <v>they_green_square</v>
      </c>
      <c r="AK77" t="str">
        <f t="shared" si="17"/>
        <v>S09_end</v>
      </c>
      <c r="AL77" s="13" t="s">
        <v>31</v>
      </c>
      <c r="AM77" s="13" t="s">
        <v>25</v>
      </c>
      <c r="AN77" s="13" t="s">
        <v>31</v>
      </c>
      <c r="AO77" s="13" t="s">
        <v>26</v>
      </c>
      <c r="AP77" s="13" t="s">
        <v>29</v>
      </c>
      <c r="AQ77" s="13" t="s">
        <v>26</v>
      </c>
      <c r="AR77" s="13" t="s">
        <v>29</v>
      </c>
      <c r="AS77" s="13" t="s">
        <v>25</v>
      </c>
      <c r="AT77" s="13" t="s">
        <v>24</v>
      </c>
      <c r="AU77" s="13" t="s">
        <v>26</v>
      </c>
      <c r="AV77" s="13" t="s">
        <v>24</v>
      </c>
      <c r="AW77" s="13" t="s">
        <v>25</v>
      </c>
      <c r="AX77" t="str">
        <f t="shared" si="18"/>
        <v>ST3_green-square.png</v>
      </c>
      <c r="AY77" t="str">
        <f t="shared" si="19"/>
        <v>HT1_green-triangle.png</v>
      </c>
      <c r="AZ77" t="str">
        <f t="shared" si="20"/>
        <v>ST1_blue-triangle.png</v>
      </c>
      <c r="BA77" t="str">
        <f t="shared" si="21"/>
        <v>ST2_blue-square.png</v>
      </c>
      <c r="BB77" t="str">
        <f t="shared" si="22"/>
        <v>HT2_red-triangle.png</v>
      </c>
      <c r="BC77" t="str">
        <f t="shared" si="23"/>
        <v>HT3_red-square.png</v>
      </c>
    </row>
    <row r="78" spans="1:55" x14ac:dyDescent="0.2">
      <c r="A78" s="30" t="s">
        <v>80</v>
      </c>
      <c r="B78" s="5" t="s">
        <v>108</v>
      </c>
      <c r="C78" s="5" t="s">
        <v>184</v>
      </c>
      <c r="D78" t="str">
        <f t="shared" si="13"/>
        <v>L01_CR76_S09</v>
      </c>
      <c r="E78">
        <v>76</v>
      </c>
      <c r="F78" s="96" t="s">
        <v>701</v>
      </c>
      <c r="G78" s="155" t="str">
        <f>VLOOKUP($A78&amp;"_"&amp;$F78,'Character Sets'!$B$3:$J$39,5,FALSE)</f>
        <v>ST3</v>
      </c>
      <c r="H78" s="155" t="str">
        <f>VLOOKUP($A78&amp;"_"&amp;$F78,'Character Sets'!$B$3:$J$39,7,FALSE)</f>
        <v>Jaime</v>
      </c>
      <c r="I78" s="5" t="str">
        <f>VLOOKUP($A78&amp;"_"&amp;$F78,'Character Sets'!$B$3:$J$39,6,FALSE)</f>
        <v>F</v>
      </c>
      <c r="J78" s="94" t="s">
        <v>696</v>
      </c>
      <c r="K78" s="155" t="str">
        <f>VLOOKUP($A78&amp;"_"&amp;$J78, 'Character Sets'!$B$3:$J$39,5,FALSE)</f>
        <v>HT1</v>
      </c>
      <c r="L78" s="155" t="str">
        <f>VLOOKUP($A78&amp;"_"&amp;$J78,'Character Sets'!$B$3:$J$39,7,FALSE)</f>
        <v>Alex</v>
      </c>
      <c r="M78" s="5" t="str">
        <f>VLOOKUP($A78&amp;"_"&amp;$J78,'Character Sets'!$B$3:$J$39,6,FALSE)</f>
        <v>A</v>
      </c>
      <c r="N78" s="187" t="s">
        <v>2396</v>
      </c>
      <c r="O78" s="5" t="s">
        <v>2398</v>
      </c>
      <c r="P78" s="37" t="s">
        <v>697</v>
      </c>
      <c r="Q78" t="str">
        <f>VLOOKUP($A78&amp;"_"&amp;$P78,'Character Sets'!$B$3:$J$39,5,FALSE)</f>
        <v>ST1</v>
      </c>
      <c r="R78" s="37" t="s">
        <v>699</v>
      </c>
      <c r="S78" t="str">
        <f>VLOOKUP($A78&amp;"_"&amp;$R78,'Character Sets'!$B$3:$J$39,5,FALSE)</f>
        <v>ST2</v>
      </c>
      <c r="T78" s="37" t="s">
        <v>698</v>
      </c>
      <c r="U78" t="str">
        <f>VLOOKUP($A78&amp;"_"&amp;$T78,'Character Sets'!$B$3:$J$39,5,FALSE)</f>
        <v>HT2</v>
      </c>
      <c r="V78" s="37" t="s">
        <v>700</v>
      </c>
      <c r="W78" t="str">
        <f>VLOOKUP($A78&amp;"_"&amp;$V78,'Character Sets'!$B$3:$J$39,5,FALSE)</f>
        <v>HT3</v>
      </c>
      <c r="X78" t="s">
        <v>215</v>
      </c>
      <c r="Y78" t="str">
        <f t="shared" si="14"/>
        <v>FA</v>
      </c>
      <c r="Z78" t="str" cm="1">
        <f t="array" ref="Z78">_xlfn.IFS($Y78="AB","AB",$Y78="BA","AB",$Y78="AC","AC",$Y78="CA","AC",$Y78="AD","AD",$Y78="DA","AD",$Y78="BC","BC",$Y78="CB","BC",$Y78="BD","BD",$Y78="DB","BD",$Y78="CD","CD",$Y78="DC", "CD",$Y78="AE","AE",$Y78="EA","AE",$Y78="AF","AF",$Y78="FA","AF",$Y78="BE","BE",$Y78="EB","BE",$Y78="BF","BF",$Y78="FB","BF",$Y78="CE","CE",$Y78="EC","CE",$Y78="CF","CF",$Y78="FC","CF",$Y78="DE","DE",$Y78="ED","DE",$Y78="EF","EF",$Y78="FE","EF",$Y78="DF","DF",$Y78="FD","DF")</f>
        <v>AF</v>
      </c>
      <c r="AA78" s="6" t="s">
        <v>30</v>
      </c>
      <c r="AB78" t="str">
        <f>VLOOKUP($X78&amp;$Z78&amp;$AA78,Stories!$A$1:$I$151,7,FALSE)</f>
        <v>Jaime is playing golf with Alex</v>
      </c>
      <c r="AC78" t="str">
        <f>VLOOKUP($X78&amp;$Z78&amp;$AA78,Stories!$A$1:$I$151,8,FALSE)</f>
        <v>as the sun is shining overhead</v>
      </c>
      <c r="AD78" s="37" t="s">
        <v>702</v>
      </c>
      <c r="AE78" s="13" t="s">
        <v>29</v>
      </c>
      <c r="AF78" s="13" t="s">
        <v>26</v>
      </c>
      <c r="AG78" s="13" t="str">
        <f t="shared" si="15"/>
        <v>they're standing in a blue triangle</v>
      </c>
      <c r="AH78" t="str">
        <f>VLOOKUP($X78&amp;$Z78&amp;$AA78,Stories!$A$1:$I$151,9,FALSE)</f>
        <v>and the grass is very green</v>
      </c>
      <c r="AI78" t="str" cm="1">
        <f t="array" ref="AI78">_xlfn.IFS($AA78="first",_xlfn.CONCAT($X78, "_", $H78, "_", $L78),$AA78="second",_xlfn.CONCAT($X78, "_", $L78, "_", $H78))</f>
        <v>S09_Alex_Jaime</v>
      </c>
      <c r="AJ78" t="str">
        <f t="shared" si="16"/>
        <v>they_blue_triangle</v>
      </c>
      <c r="AK78" t="str">
        <f t="shared" si="17"/>
        <v>S09_end</v>
      </c>
      <c r="AL78" s="13" t="s">
        <v>29</v>
      </c>
      <c r="AM78" s="13" t="s">
        <v>26</v>
      </c>
      <c r="AN78" s="13" t="s">
        <v>29</v>
      </c>
      <c r="AO78" s="13" t="s">
        <v>25</v>
      </c>
      <c r="AP78" s="13" t="s">
        <v>31</v>
      </c>
      <c r="AQ78" s="13" t="s">
        <v>25</v>
      </c>
      <c r="AR78" s="13" t="s">
        <v>31</v>
      </c>
      <c r="AS78" s="13" t="s">
        <v>26</v>
      </c>
      <c r="AT78" s="13" t="s">
        <v>27</v>
      </c>
      <c r="AU78" s="13" t="s">
        <v>25</v>
      </c>
      <c r="AV78" s="13" t="s">
        <v>27</v>
      </c>
      <c r="AW78" s="13" t="s">
        <v>26</v>
      </c>
      <c r="AX78" t="str">
        <f t="shared" si="18"/>
        <v>ST3_blue-triangle.png</v>
      </c>
      <c r="AY78" t="str">
        <f t="shared" si="19"/>
        <v>HT1_blue-square.png</v>
      </c>
      <c r="AZ78" t="str">
        <f t="shared" si="20"/>
        <v>ST1_green-square.png</v>
      </c>
      <c r="BA78" t="str">
        <f t="shared" si="21"/>
        <v>ST2_green-triangle.png</v>
      </c>
      <c r="BB78" t="str">
        <f t="shared" si="22"/>
        <v>HT2_yellow-square.png</v>
      </c>
      <c r="BC78" t="str">
        <f t="shared" si="23"/>
        <v>HT3_yellow-triangle.png</v>
      </c>
    </row>
    <row r="79" spans="1:55" x14ac:dyDescent="0.2">
      <c r="A79" s="30" t="s">
        <v>80</v>
      </c>
      <c r="B79" s="5" t="s">
        <v>108</v>
      </c>
      <c r="C79" s="5" t="s">
        <v>185</v>
      </c>
      <c r="D79" t="str">
        <f t="shared" si="13"/>
        <v>L01_CR77_S48</v>
      </c>
      <c r="E79">
        <v>77</v>
      </c>
      <c r="F79" s="96" t="s">
        <v>701</v>
      </c>
      <c r="G79" s="155" t="str">
        <f>VLOOKUP($A79&amp;"_"&amp;$F79,'Character Sets'!$B$3:$J$39,5,FALSE)</f>
        <v>ST3</v>
      </c>
      <c r="H79" s="155" t="str">
        <f>VLOOKUP($A79&amp;"_"&amp;$F79,'Character Sets'!$B$3:$J$39,7,FALSE)</f>
        <v>Jaime</v>
      </c>
      <c r="I79" s="5" t="str">
        <f>VLOOKUP($A79&amp;"_"&amp;$F79,'Character Sets'!$B$3:$J$39,6,FALSE)</f>
        <v>F</v>
      </c>
      <c r="J79" s="94" t="s">
        <v>698</v>
      </c>
      <c r="K79" s="155" t="str">
        <f>VLOOKUP($A79&amp;"_"&amp;$J79, 'Character Sets'!$B$3:$J$39,5,FALSE)</f>
        <v>HT2</v>
      </c>
      <c r="L79" s="155" t="str">
        <f>VLOOKUP($A79&amp;"_"&amp;$J79,'Character Sets'!$B$3:$J$39,7,FALSE)</f>
        <v>Sam</v>
      </c>
      <c r="M79" s="5" t="str">
        <f>VLOOKUP($A79&amp;"_"&amp;$J79,'Character Sets'!$B$3:$J$39,6,FALSE)</f>
        <v>B</v>
      </c>
      <c r="N79" s="187" t="s">
        <v>2396</v>
      </c>
      <c r="O79" s="5" t="s">
        <v>2398</v>
      </c>
      <c r="P79" s="37" t="s">
        <v>697</v>
      </c>
      <c r="Q79" t="str">
        <f>VLOOKUP($A79&amp;"_"&amp;$P79,'Character Sets'!$B$3:$J$39,5,FALSE)</f>
        <v>ST1</v>
      </c>
      <c r="R79" s="37" t="s">
        <v>699</v>
      </c>
      <c r="S79" t="str">
        <f>VLOOKUP($A79&amp;"_"&amp;$R79,'Character Sets'!$B$3:$J$39,5,FALSE)</f>
        <v>ST2</v>
      </c>
      <c r="T79" s="37" t="s">
        <v>696</v>
      </c>
      <c r="U79" t="str">
        <f>VLOOKUP($A79&amp;"_"&amp;$T79,'Character Sets'!$B$3:$J$39,5,FALSE)</f>
        <v>HT1</v>
      </c>
      <c r="V79" s="37" t="s">
        <v>700</v>
      </c>
      <c r="W79" t="str">
        <f>VLOOKUP($A79&amp;"_"&amp;$V79,'Character Sets'!$B$3:$J$39,5,FALSE)</f>
        <v>HT3</v>
      </c>
      <c r="X79" t="s">
        <v>449</v>
      </c>
      <c r="Y79" t="str">
        <f t="shared" si="14"/>
        <v>FB</v>
      </c>
      <c r="Z79" t="str" cm="1">
        <f t="array" ref="Z79">_xlfn.IFS($Y79="AB","AB",$Y79="BA","AB",$Y79="AC","AC",$Y79="CA","AC",$Y79="AD","AD",$Y79="DA","AD",$Y79="BC","BC",$Y79="CB","BC",$Y79="BD","BD",$Y79="DB","BD",$Y79="CD","CD",$Y79="DC", "CD",$Y79="AE","AE",$Y79="EA","AE",$Y79="AF","AF",$Y79="FA","AF",$Y79="BE","BE",$Y79="EB","BE",$Y79="BF","BF",$Y79="FB","BF",$Y79="CE","CE",$Y79="EC","CE",$Y79="CF","CF",$Y79="FC","CF",$Y79="DE","DE",$Y79="ED","DE",$Y79="EF","EF",$Y79="FE","EF",$Y79="DF","DF",$Y79="FD","DF")</f>
        <v>BF</v>
      </c>
      <c r="AA79" s="6" t="s">
        <v>28</v>
      </c>
      <c r="AB79" t="str">
        <f>VLOOKUP($X79&amp;$Z79&amp;$AA79,Stories!$A$1:$I$151,7,FALSE)</f>
        <v>Sam is playing a video game with Jaime</v>
      </c>
      <c r="AC79" t="str">
        <f>VLOOKUP($X79&amp;$Z79&amp;$AA79,Stories!$A$1:$I$151,8,FALSE)</f>
        <v>and it's starting to get late</v>
      </c>
      <c r="AD79" s="37" t="s">
        <v>702</v>
      </c>
      <c r="AE79" s="13" t="s">
        <v>27</v>
      </c>
      <c r="AF79" s="13" t="s">
        <v>25</v>
      </c>
      <c r="AG79" s="13" t="str">
        <f t="shared" si="15"/>
        <v>they're standing in a yellow square</v>
      </c>
      <c r="AH79" t="str">
        <f>VLOOKUP($X79&amp;$Z79&amp;$AA79,Stories!$A$1:$I$151,9,FALSE)</f>
        <v>but the final level hasn't been beaten yet</v>
      </c>
      <c r="AI79" t="str" cm="1">
        <f t="array" ref="AI79">_xlfn.IFS($AA79="first",_xlfn.CONCAT($X79, "_", $H79, "_", $L79),$AA79="second",_xlfn.CONCAT($X79, "_", $L79, "_", $H79))</f>
        <v>S48_Jaime_Sam</v>
      </c>
      <c r="AJ79" t="str">
        <f t="shared" si="16"/>
        <v>they_yellow_square</v>
      </c>
      <c r="AK79" t="str">
        <f t="shared" si="17"/>
        <v>S48_end</v>
      </c>
      <c r="AL79" s="13" t="s">
        <v>27</v>
      </c>
      <c r="AM79" s="13" t="s">
        <v>25</v>
      </c>
      <c r="AN79" s="13" t="s">
        <v>27</v>
      </c>
      <c r="AO79" s="13" t="s">
        <v>26</v>
      </c>
      <c r="AP79" s="13" t="s">
        <v>24</v>
      </c>
      <c r="AQ79" s="13" t="s">
        <v>26</v>
      </c>
      <c r="AR79" s="13" t="s">
        <v>24</v>
      </c>
      <c r="AS79" s="13" t="s">
        <v>25</v>
      </c>
      <c r="AT79" s="13" t="s">
        <v>29</v>
      </c>
      <c r="AU79" s="13" t="s">
        <v>26</v>
      </c>
      <c r="AV79" s="13" t="s">
        <v>29</v>
      </c>
      <c r="AW79" s="13" t="s">
        <v>25</v>
      </c>
      <c r="AX79" t="str">
        <f t="shared" si="18"/>
        <v>ST3_yellow-square.png</v>
      </c>
      <c r="AY79" t="str">
        <f t="shared" si="19"/>
        <v>HT2_yellow-triangle.png</v>
      </c>
      <c r="AZ79" t="str">
        <f t="shared" si="20"/>
        <v>ST1_red-triangle.png</v>
      </c>
      <c r="BA79" t="str">
        <f t="shared" si="21"/>
        <v>ST2_red-square.png</v>
      </c>
      <c r="BB79" t="str">
        <f t="shared" si="22"/>
        <v>HT1_blue-triangle.png</v>
      </c>
      <c r="BC79" t="str">
        <f t="shared" si="23"/>
        <v>HT3_blue-square.png</v>
      </c>
    </row>
    <row r="80" spans="1:55" x14ac:dyDescent="0.2">
      <c r="A80" s="30" t="s">
        <v>80</v>
      </c>
      <c r="B80" s="5" t="s">
        <v>108</v>
      </c>
      <c r="C80" s="5" t="s">
        <v>186</v>
      </c>
      <c r="D80" t="str">
        <f t="shared" si="13"/>
        <v>L01_CR78_S50</v>
      </c>
      <c r="E80">
        <v>78</v>
      </c>
      <c r="F80" s="96" t="s">
        <v>701</v>
      </c>
      <c r="G80" s="155" t="str">
        <f>VLOOKUP($A80&amp;"_"&amp;$F80,'Character Sets'!$B$3:$J$39,5,FALSE)</f>
        <v>ST3</v>
      </c>
      <c r="H80" s="155" t="str">
        <f>VLOOKUP($A80&amp;"_"&amp;$F80,'Character Sets'!$B$3:$J$39,7,FALSE)</f>
        <v>Jaime</v>
      </c>
      <c r="I80" s="5" t="str">
        <f>VLOOKUP($A80&amp;"_"&amp;$F80,'Character Sets'!$B$3:$J$39,6,FALSE)</f>
        <v>F</v>
      </c>
      <c r="J80" s="94" t="s">
        <v>698</v>
      </c>
      <c r="K80" s="155" t="str">
        <f>VLOOKUP($A80&amp;"_"&amp;$J80, 'Character Sets'!$B$3:$J$39,5,FALSE)</f>
        <v>HT2</v>
      </c>
      <c r="L80" s="155" t="str">
        <f>VLOOKUP($A80&amp;"_"&amp;$J80,'Character Sets'!$B$3:$J$39,7,FALSE)</f>
        <v>Sam</v>
      </c>
      <c r="M80" s="5" t="str">
        <f>VLOOKUP($A80&amp;"_"&amp;$J80,'Character Sets'!$B$3:$J$39,6,FALSE)</f>
        <v>B</v>
      </c>
      <c r="N80" s="187" t="s">
        <v>2396</v>
      </c>
      <c r="O80" s="5" t="s">
        <v>2398</v>
      </c>
      <c r="P80" s="37" t="s">
        <v>697</v>
      </c>
      <c r="Q80" t="str">
        <f>VLOOKUP($A80&amp;"_"&amp;$P80,'Character Sets'!$B$3:$J$39,5,FALSE)</f>
        <v>ST1</v>
      </c>
      <c r="R80" s="37" t="s">
        <v>699</v>
      </c>
      <c r="S80" t="str">
        <f>VLOOKUP($A80&amp;"_"&amp;$R80,'Character Sets'!$B$3:$J$39,5,FALSE)</f>
        <v>ST2</v>
      </c>
      <c r="T80" s="37" t="s">
        <v>696</v>
      </c>
      <c r="U80" t="str">
        <f>VLOOKUP($A80&amp;"_"&amp;$T80,'Character Sets'!$B$3:$J$39,5,FALSE)</f>
        <v>HT1</v>
      </c>
      <c r="V80" s="37" t="s">
        <v>700</v>
      </c>
      <c r="W80" t="str">
        <f>VLOOKUP($A80&amp;"_"&amp;$V80,'Character Sets'!$B$3:$J$39,5,FALSE)</f>
        <v>HT3</v>
      </c>
      <c r="X80" t="s">
        <v>736</v>
      </c>
      <c r="Y80" t="str">
        <f t="shared" si="14"/>
        <v>FB</v>
      </c>
      <c r="Z80" t="str" cm="1">
        <f t="array" ref="Z80">_xlfn.IFS($Y80="AB","AB",$Y80="BA","AB",$Y80="AC","AC",$Y80="CA","AC",$Y80="AD","AD",$Y80="DA","AD",$Y80="BC","BC",$Y80="CB","BC",$Y80="BD","BD",$Y80="DB","BD",$Y80="CD","CD",$Y80="DC", "CD",$Y80="AE","AE",$Y80="EA","AE",$Y80="AF","AF",$Y80="FA","AF",$Y80="BE","BE",$Y80="EB","BE",$Y80="BF","BF",$Y80="FB","BF",$Y80="CE","CE",$Y80="EC","CE",$Y80="CF","CF",$Y80="FC","CF",$Y80="DE","DE",$Y80="ED","DE",$Y80="EF","EF",$Y80="FE","EF",$Y80="DF","DF",$Y80="FD","DF")</f>
        <v>BF</v>
      </c>
      <c r="AA80" s="6" t="s">
        <v>30</v>
      </c>
      <c r="AB80" t="str">
        <f>VLOOKUP($X80&amp;$Z80&amp;$AA80,Stories!$A$1:$I$151,7,FALSE)</f>
        <v>Jaime is throwing the ball to Sam</v>
      </c>
      <c r="AC80" t="str">
        <f>VLOOKUP($X80&amp;$Z80&amp;$AA80,Stories!$A$1:$I$151,8,FALSE)</f>
        <v>while the dog is getting excited</v>
      </c>
      <c r="AD80" s="37" t="s">
        <v>702</v>
      </c>
      <c r="AE80" s="13" t="s">
        <v>24</v>
      </c>
      <c r="AF80" s="13" t="s">
        <v>26</v>
      </c>
      <c r="AG80" s="13" t="str">
        <f t="shared" si="15"/>
        <v>they're standing in a red triangle</v>
      </c>
      <c r="AH80" t="str">
        <f>VLOOKUP($X80&amp;$Z80&amp;$AA80,Stories!$A$1:$I$151,9,FALSE)</f>
        <v>and the dog caught the ball instead</v>
      </c>
      <c r="AI80" t="str" cm="1">
        <f t="array" ref="AI80">_xlfn.IFS($AA80="first",_xlfn.CONCAT($X80, "_", $H80, "_", $L80),$AA80="second",_xlfn.CONCAT($X80, "_", $L80, "_", $H80))</f>
        <v>S50_Sam_Jaime</v>
      </c>
      <c r="AJ80" t="str">
        <f t="shared" si="16"/>
        <v>they_red_triangle</v>
      </c>
      <c r="AK80" t="str">
        <f t="shared" si="17"/>
        <v>S50_end</v>
      </c>
      <c r="AL80" s="13" t="s">
        <v>24</v>
      </c>
      <c r="AM80" s="13" t="s">
        <v>26</v>
      </c>
      <c r="AN80" s="13" t="s">
        <v>24</v>
      </c>
      <c r="AO80" s="13" t="s">
        <v>25</v>
      </c>
      <c r="AP80" s="13" t="s">
        <v>27</v>
      </c>
      <c r="AQ80" s="13" t="s">
        <v>25</v>
      </c>
      <c r="AR80" s="13" t="s">
        <v>27</v>
      </c>
      <c r="AS80" s="13" t="s">
        <v>26</v>
      </c>
      <c r="AT80" s="13" t="s">
        <v>31</v>
      </c>
      <c r="AU80" s="13" t="s">
        <v>25</v>
      </c>
      <c r="AV80" s="13" t="s">
        <v>31</v>
      </c>
      <c r="AW80" s="13" t="s">
        <v>26</v>
      </c>
      <c r="AX80" t="str">
        <f t="shared" si="18"/>
        <v>ST3_red-triangle.png</v>
      </c>
      <c r="AY80" t="str">
        <f t="shared" si="19"/>
        <v>HT2_red-square.png</v>
      </c>
      <c r="AZ80" t="str">
        <f t="shared" si="20"/>
        <v>ST1_yellow-square.png</v>
      </c>
      <c r="BA80" t="str">
        <f t="shared" si="21"/>
        <v>ST2_yellow-triangle.png</v>
      </c>
      <c r="BB80" t="str">
        <f t="shared" si="22"/>
        <v>HT1_green-square.png</v>
      </c>
      <c r="BC80" t="str">
        <f t="shared" si="23"/>
        <v>HT3_green-triangle.png</v>
      </c>
    </row>
    <row r="81" spans="1:55" x14ac:dyDescent="0.2">
      <c r="A81" s="30" t="s">
        <v>80</v>
      </c>
      <c r="B81" s="5" t="s">
        <v>108</v>
      </c>
      <c r="C81" s="5" t="s">
        <v>187</v>
      </c>
      <c r="D81" t="str">
        <f t="shared" si="13"/>
        <v>L01_CR79_S49</v>
      </c>
      <c r="E81">
        <v>79</v>
      </c>
      <c r="F81" s="96" t="s">
        <v>701</v>
      </c>
      <c r="G81" s="155" t="str">
        <f>VLOOKUP($A81&amp;"_"&amp;$F81,'Character Sets'!$B$3:$J$39,5,FALSE)</f>
        <v>ST3</v>
      </c>
      <c r="H81" s="155" t="str">
        <f>VLOOKUP($A81&amp;"_"&amp;$F81,'Character Sets'!$B$3:$J$39,7,FALSE)</f>
        <v>Jaime</v>
      </c>
      <c r="I81" s="5" t="str">
        <f>VLOOKUP($A81&amp;"_"&amp;$F81,'Character Sets'!$B$3:$J$39,6,FALSE)</f>
        <v>F</v>
      </c>
      <c r="J81" s="94" t="s">
        <v>698</v>
      </c>
      <c r="K81" s="155" t="str">
        <f>VLOOKUP($A81&amp;"_"&amp;$J81, 'Character Sets'!$B$3:$J$39,5,FALSE)</f>
        <v>HT2</v>
      </c>
      <c r="L81" s="155" t="str">
        <f>VLOOKUP($A81&amp;"_"&amp;$J81,'Character Sets'!$B$3:$J$39,7,FALSE)</f>
        <v>Sam</v>
      </c>
      <c r="M81" s="5" t="str">
        <f>VLOOKUP($A81&amp;"_"&amp;$J81,'Character Sets'!$B$3:$J$39,6,FALSE)</f>
        <v>B</v>
      </c>
      <c r="N81" s="187" t="s">
        <v>2396</v>
      </c>
      <c r="O81" s="5" t="s">
        <v>2398</v>
      </c>
      <c r="P81" s="37" t="s">
        <v>697</v>
      </c>
      <c r="Q81" t="str">
        <f>VLOOKUP($A81&amp;"_"&amp;$P81,'Character Sets'!$B$3:$J$39,5,FALSE)</f>
        <v>ST1</v>
      </c>
      <c r="R81" s="37" t="s">
        <v>699</v>
      </c>
      <c r="S81" t="str">
        <f>VLOOKUP($A81&amp;"_"&amp;$R81,'Character Sets'!$B$3:$J$39,5,FALSE)</f>
        <v>ST2</v>
      </c>
      <c r="T81" s="37" t="s">
        <v>696</v>
      </c>
      <c r="U81" t="str">
        <f>VLOOKUP($A81&amp;"_"&amp;$T81,'Character Sets'!$B$3:$J$39,5,FALSE)</f>
        <v>HT1</v>
      </c>
      <c r="V81" s="37" t="s">
        <v>700</v>
      </c>
      <c r="W81" t="str">
        <f>VLOOKUP($A81&amp;"_"&amp;$V81,'Character Sets'!$B$3:$J$39,5,FALSE)</f>
        <v>HT3</v>
      </c>
      <c r="X81" t="s">
        <v>727</v>
      </c>
      <c r="Y81" t="str">
        <f t="shared" si="14"/>
        <v>FB</v>
      </c>
      <c r="Z81" t="str" cm="1">
        <f t="array" ref="Z81">_xlfn.IFS($Y81="AB","AB",$Y81="BA","AB",$Y81="AC","AC",$Y81="CA","AC",$Y81="AD","AD",$Y81="DA","AD",$Y81="BC","BC",$Y81="CB","BC",$Y81="BD","BD",$Y81="DB","BD",$Y81="CD","CD",$Y81="DC", "CD",$Y81="AE","AE",$Y81="EA","AE",$Y81="AF","AF",$Y81="FA","AF",$Y81="BE","BE",$Y81="EB","BE",$Y81="BF","BF",$Y81="FB","BF",$Y81="CE","CE",$Y81="EC","CE",$Y81="CF","CF",$Y81="FC","CF",$Y81="DE","DE",$Y81="ED","DE",$Y81="EF","EF",$Y81="FE","EF",$Y81="DF","DF",$Y81="FD","DF")</f>
        <v>BF</v>
      </c>
      <c r="AA81" s="6" t="s">
        <v>28</v>
      </c>
      <c r="AB81" t="str">
        <f>VLOOKUP($X81&amp;$Z81&amp;$AA81,Stories!$A$1:$I$151,7,FALSE)</f>
        <v>Sam is whispering to Jaime</v>
      </c>
      <c r="AC81" t="str">
        <f>VLOOKUP($X81&amp;$Z81&amp;$AA81,Stories!$A$1:$I$151,8,FALSE)</f>
        <v>as the movie is starting</v>
      </c>
      <c r="AD81" s="37" t="s">
        <v>702</v>
      </c>
      <c r="AE81" s="13" t="s">
        <v>29</v>
      </c>
      <c r="AF81" s="13" t="s">
        <v>25</v>
      </c>
      <c r="AG81" s="13" t="str">
        <f t="shared" si="15"/>
        <v>they're standing in a blue square</v>
      </c>
      <c r="AH81" t="str">
        <f>VLOOKUP($X81&amp;$Z81&amp;$AA81,Stories!$A$1:$I$151,9,FALSE)</f>
        <v>and everyone is quieting down</v>
      </c>
      <c r="AI81" t="str" cm="1">
        <f t="array" ref="AI81">_xlfn.IFS($AA81="first",_xlfn.CONCAT($X81, "_", $H81, "_", $L81),$AA81="second",_xlfn.CONCAT($X81, "_", $L81, "_", $H81))</f>
        <v>S49_Jaime_Sam</v>
      </c>
      <c r="AJ81" t="str">
        <f t="shared" si="16"/>
        <v>they_blue_square</v>
      </c>
      <c r="AK81" t="str">
        <f t="shared" si="17"/>
        <v>S49_end</v>
      </c>
      <c r="AL81" s="13" t="s">
        <v>29</v>
      </c>
      <c r="AM81" s="13" t="s">
        <v>25</v>
      </c>
      <c r="AN81" s="13" t="s">
        <v>29</v>
      </c>
      <c r="AO81" s="13" t="s">
        <v>26</v>
      </c>
      <c r="AP81" s="13" t="s">
        <v>31</v>
      </c>
      <c r="AQ81" s="13" t="s">
        <v>26</v>
      </c>
      <c r="AR81" s="13" t="s">
        <v>31</v>
      </c>
      <c r="AS81" s="13" t="s">
        <v>25</v>
      </c>
      <c r="AT81" s="13" t="s">
        <v>27</v>
      </c>
      <c r="AU81" s="13" t="s">
        <v>26</v>
      </c>
      <c r="AV81" s="13" t="s">
        <v>27</v>
      </c>
      <c r="AW81" s="13" t="s">
        <v>25</v>
      </c>
      <c r="AX81" t="str">
        <f t="shared" si="18"/>
        <v>ST3_blue-square.png</v>
      </c>
      <c r="AY81" t="str">
        <f t="shared" si="19"/>
        <v>HT2_blue-triangle.png</v>
      </c>
      <c r="AZ81" t="str">
        <f t="shared" si="20"/>
        <v>ST1_green-triangle.png</v>
      </c>
      <c r="BA81" t="str">
        <f t="shared" si="21"/>
        <v>ST2_green-square.png</v>
      </c>
      <c r="BB81" t="str">
        <f t="shared" si="22"/>
        <v>HT1_yellow-triangle.png</v>
      </c>
      <c r="BC81" t="str">
        <f t="shared" si="23"/>
        <v>HT3_yellow-square.png</v>
      </c>
    </row>
    <row r="82" spans="1:55" x14ac:dyDescent="0.2">
      <c r="A82" s="30" t="s">
        <v>80</v>
      </c>
      <c r="B82" s="5" t="s">
        <v>108</v>
      </c>
      <c r="C82" s="5" t="s">
        <v>188</v>
      </c>
      <c r="D82" t="str">
        <f t="shared" si="13"/>
        <v>L01_CR80_S49</v>
      </c>
      <c r="E82">
        <v>80</v>
      </c>
      <c r="F82" s="96" t="s">
        <v>701</v>
      </c>
      <c r="G82" s="155" t="str">
        <f>VLOOKUP($A82&amp;"_"&amp;$F82,'Character Sets'!$B$3:$J$39,5,FALSE)</f>
        <v>ST3</v>
      </c>
      <c r="H82" s="155" t="str">
        <f>VLOOKUP($A82&amp;"_"&amp;$F82,'Character Sets'!$B$3:$J$39,7,FALSE)</f>
        <v>Jaime</v>
      </c>
      <c r="I82" s="5" t="str">
        <f>VLOOKUP($A82&amp;"_"&amp;$F82,'Character Sets'!$B$3:$J$39,6,FALSE)</f>
        <v>F</v>
      </c>
      <c r="J82" s="94" t="s">
        <v>698</v>
      </c>
      <c r="K82" s="155" t="str">
        <f>VLOOKUP($A82&amp;"_"&amp;$J82, 'Character Sets'!$B$3:$J$39,5,FALSE)</f>
        <v>HT2</v>
      </c>
      <c r="L82" s="155" t="str">
        <f>VLOOKUP($A82&amp;"_"&amp;$J82,'Character Sets'!$B$3:$J$39,7,FALSE)</f>
        <v>Sam</v>
      </c>
      <c r="M82" s="5" t="str">
        <f>VLOOKUP($A82&amp;"_"&amp;$J82,'Character Sets'!$B$3:$J$39,6,FALSE)</f>
        <v>B</v>
      </c>
      <c r="N82" s="187" t="s">
        <v>2396</v>
      </c>
      <c r="O82" s="5" t="s">
        <v>2398</v>
      </c>
      <c r="P82" s="37" t="s">
        <v>697</v>
      </c>
      <c r="Q82" t="str">
        <f>VLOOKUP($A82&amp;"_"&amp;$P82,'Character Sets'!$B$3:$J$39,5,FALSE)</f>
        <v>ST1</v>
      </c>
      <c r="R82" s="37" t="s">
        <v>699</v>
      </c>
      <c r="S82" t="str">
        <f>VLOOKUP($A82&amp;"_"&amp;$R82,'Character Sets'!$B$3:$J$39,5,FALSE)</f>
        <v>ST2</v>
      </c>
      <c r="T82" s="37" t="s">
        <v>696</v>
      </c>
      <c r="U82" t="str">
        <f>VLOOKUP($A82&amp;"_"&amp;$T82,'Character Sets'!$B$3:$J$39,5,FALSE)</f>
        <v>HT1</v>
      </c>
      <c r="V82" s="37" t="s">
        <v>700</v>
      </c>
      <c r="W82" t="str">
        <f>VLOOKUP($A82&amp;"_"&amp;$V82,'Character Sets'!$B$3:$J$39,5,FALSE)</f>
        <v>HT3</v>
      </c>
      <c r="X82" t="s">
        <v>727</v>
      </c>
      <c r="Y82" t="str">
        <f t="shared" si="14"/>
        <v>FB</v>
      </c>
      <c r="Z82" t="str" cm="1">
        <f t="array" ref="Z82">_xlfn.IFS($Y82="AB","AB",$Y82="BA","AB",$Y82="AC","AC",$Y82="CA","AC",$Y82="AD","AD",$Y82="DA","AD",$Y82="BC","BC",$Y82="CB","BC",$Y82="BD","BD",$Y82="DB","BD",$Y82="CD","CD",$Y82="DC", "CD",$Y82="AE","AE",$Y82="EA","AE",$Y82="AF","AF",$Y82="FA","AF",$Y82="BE","BE",$Y82="EB","BE",$Y82="BF","BF",$Y82="FB","BF",$Y82="CE","CE",$Y82="EC","CE",$Y82="CF","CF",$Y82="FC","CF",$Y82="DE","DE",$Y82="ED","DE",$Y82="EF","EF",$Y82="FE","EF",$Y82="DF","DF",$Y82="FD","DF")</f>
        <v>BF</v>
      </c>
      <c r="AA82" s="6" t="s">
        <v>30</v>
      </c>
      <c r="AB82" t="str">
        <f>VLOOKUP($X82&amp;$Z82&amp;$AA82,Stories!$A$1:$I$151,7,FALSE)</f>
        <v>Jaime is whispering to Sam</v>
      </c>
      <c r="AC82" t="str">
        <f>VLOOKUP($X82&amp;$Z82&amp;$AA82,Stories!$A$1:$I$151,8,FALSE)</f>
        <v>as the movie is starting</v>
      </c>
      <c r="AD82" s="37" t="s">
        <v>702</v>
      </c>
      <c r="AE82" s="13" t="s">
        <v>31</v>
      </c>
      <c r="AF82" s="13" t="s">
        <v>26</v>
      </c>
      <c r="AG82" s="13" t="str">
        <f t="shared" si="15"/>
        <v>they're standing in a green triangle</v>
      </c>
      <c r="AH82" t="str">
        <f>VLOOKUP($X82&amp;$Z82&amp;$AA82,Stories!$A$1:$I$151,9,FALSE)</f>
        <v>and everyone is quieting down</v>
      </c>
      <c r="AI82" t="str" cm="1">
        <f t="array" ref="AI82">_xlfn.IFS($AA82="first",_xlfn.CONCAT($X82, "_", $H82, "_", $L82),$AA82="second",_xlfn.CONCAT($X82, "_", $L82, "_", $H82))</f>
        <v>S49_Sam_Jaime</v>
      </c>
      <c r="AJ82" t="str">
        <f t="shared" si="16"/>
        <v>they_green_triangle</v>
      </c>
      <c r="AK82" t="str">
        <f t="shared" si="17"/>
        <v>S49_end</v>
      </c>
      <c r="AL82" s="13" t="s">
        <v>31</v>
      </c>
      <c r="AM82" s="13" t="s">
        <v>26</v>
      </c>
      <c r="AN82" s="13" t="s">
        <v>31</v>
      </c>
      <c r="AO82" s="13" t="s">
        <v>25</v>
      </c>
      <c r="AP82" s="13" t="s">
        <v>29</v>
      </c>
      <c r="AQ82" s="13" t="s">
        <v>25</v>
      </c>
      <c r="AR82" s="13" t="s">
        <v>29</v>
      </c>
      <c r="AS82" s="13" t="s">
        <v>26</v>
      </c>
      <c r="AT82" s="13" t="s">
        <v>24</v>
      </c>
      <c r="AU82" s="13" t="s">
        <v>25</v>
      </c>
      <c r="AV82" s="13" t="s">
        <v>24</v>
      </c>
      <c r="AW82" s="13" t="s">
        <v>26</v>
      </c>
      <c r="AX82" t="str">
        <f t="shared" si="18"/>
        <v>ST3_green-triangle.png</v>
      </c>
      <c r="AY82" t="str">
        <f t="shared" si="19"/>
        <v>HT2_green-square.png</v>
      </c>
      <c r="AZ82" t="str">
        <f t="shared" si="20"/>
        <v>ST1_blue-square.png</v>
      </c>
      <c r="BA82" t="str">
        <f t="shared" si="21"/>
        <v>ST2_blue-triangle.png</v>
      </c>
      <c r="BB82" t="str">
        <f t="shared" si="22"/>
        <v>HT1_red-square.png</v>
      </c>
      <c r="BC82" t="str">
        <f t="shared" si="23"/>
        <v>HT3_red-triangle.png</v>
      </c>
    </row>
    <row r="83" spans="1:55" x14ac:dyDescent="0.2">
      <c r="A83" s="30" t="s">
        <v>80</v>
      </c>
      <c r="B83" s="5" t="s">
        <v>108</v>
      </c>
      <c r="C83" s="5" t="s">
        <v>189</v>
      </c>
      <c r="D83" t="str">
        <f t="shared" si="13"/>
        <v>L01_CR81_S40</v>
      </c>
      <c r="E83">
        <v>81</v>
      </c>
      <c r="F83" s="96" t="s">
        <v>700</v>
      </c>
      <c r="G83" s="155" t="str">
        <f>VLOOKUP($A83&amp;"_"&amp;$F83,'Character Sets'!$B$3:$J$39,5,FALSE)</f>
        <v>HT3</v>
      </c>
      <c r="H83" s="155" t="str">
        <f>VLOOKUP($A83&amp;"_"&amp;$F83,'Character Sets'!$B$3:$J$39,7,FALSE)</f>
        <v>Casey</v>
      </c>
      <c r="I83" s="5" t="str">
        <f>VLOOKUP($A83&amp;"_"&amp;$F83,'Character Sets'!$B$3:$J$39,6,FALSE)</f>
        <v>E</v>
      </c>
      <c r="J83" s="95" t="s">
        <v>697</v>
      </c>
      <c r="K83" s="155" t="str">
        <f>VLOOKUP($A83&amp;"_"&amp;$J83, 'Character Sets'!$B$3:$J$39,5,FALSE)</f>
        <v>ST1</v>
      </c>
      <c r="L83" s="155" t="str">
        <f>VLOOKUP($A83&amp;"_"&amp;$J83,'Character Sets'!$B$3:$J$39,7,FALSE)</f>
        <v>Jordan</v>
      </c>
      <c r="M83" s="5" t="str">
        <f>VLOOKUP($A83&amp;"_"&amp;$J83,'Character Sets'!$B$3:$J$39,6,FALSE)</f>
        <v>C</v>
      </c>
      <c r="N83" s="187" t="s">
        <v>2396</v>
      </c>
      <c r="O83" s="5" t="s">
        <v>2398</v>
      </c>
      <c r="P83" s="37" t="s">
        <v>696</v>
      </c>
      <c r="Q83" t="str">
        <f>VLOOKUP($A83&amp;"_"&amp;$P83,'Character Sets'!$B$3:$J$39,5,FALSE)</f>
        <v>HT1</v>
      </c>
      <c r="R83" s="37" t="s">
        <v>698</v>
      </c>
      <c r="S83" t="str">
        <f>VLOOKUP($A83&amp;"_"&amp;$R83,'Character Sets'!$B$3:$J$39,5,FALSE)</f>
        <v>HT2</v>
      </c>
      <c r="T83" s="37" t="s">
        <v>699</v>
      </c>
      <c r="U83" t="str">
        <f>VLOOKUP($A83&amp;"_"&amp;$T83,'Character Sets'!$B$3:$J$39,5,FALSE)</f>
        <v>ST2</v>
      </c>
      <c r="V83" s="37" t="s">
        <v>701</v>
      </c>
      <c r="W83" t="str">
        <f>VLOOKUP($A83&amp;"_"&amp;$V83,'Character Sets'!$B$3:$J$39,5,FALSE)</f>
        <v>ST3</v>
      </c>
      <c r="X83" t="s">
        <v>246</v>
      </c>
      <c r="Y83" t="str">
        <f t="shared" si="14"/>
        <v>EC</v>
      </c>
      <c r="Z83" t="str" cm="1">
        <f t="array" ref="Z83">_xlfn.IFS($Y83="AB","AB",$Y83="BA","AB",$Y83="AC","AC",$Y83="CA","AC",$Y83="AD","AD",$Y83="DA","AD",$Y83="BC","BC",$Y83="CB","BC",$Y83="BD","BD",$Y83="DB","BD",$Y83="CD","CD",$Y83="DC", "CD",$Y83="AE","AE",$Y83="EA","AE",$Y83="AF","AF",$Y83="FA","AF",$Y83="BE","BE",$Y83="EB","BE",$Y83="BF","BF",$Y83="FB","BF",$Y83="CE","CE",$Y83="EC","CE",$Y83="CF","CF",$Y83="FC","CF",$Y83="DE","DE",$Y83="ED","DE",$Y83="EF","EF",$Y83="FE","EF",$Y83="DF","DF",$Y83="FD","DF")</f>
        <v>CE</v>
      </c>
      <c r="AA83" s="6" t="s">
        <v>28</v>
      </c>
      <c r="AB83" t="str">
        <f>VLOOKUP($X83&amp;$Z83&amp;$AA83,Stories!$A$1:$I$151,7,FALSE)</f>
        <v>Jordan is bringing a coffee to Casey</v>
      </c>
      <c r="AC83" t="str">
        <f>VLOOKUP($X83&amp;$Z83&amp;$AA83,Stories!$A$1:$I$151,8,FALSE)</f>
        <v>since it's very early in the morning</v>
      </c>
      <c r="AD83" s="37" t="s">
        <v>702</v>
      </c>
      <c r="AE83" s="13" t="s">
        <v>24</v>
      </c>
      <c r="AF83" s="13" t="s">
        <v>25</v>
      </c>
      <c r="AG83" s="13" t="str">
        <f t="shared" si="15"/>
        <v>they're standing in a red square</v>
      </c>
      <c r="AH83" t="str">
        <f>VLOOKUP($X83&amp;$Z83&amp;$AA83,Stories!$A$1:$I$151,9,FALSE)</f>
        <v>and it looks like it's almost 6am</v>
      </c>
      <c r="AI83" t="str" cm="1">
        <f t="array" ref="AI83">_xlfn.IFS($AA83="first",_xlfn.CONCAT($X83, "_", $H83, "_", $L83),$AA83="second",_xlfn.CONCAT($X83, "_", $L83, "_", $H83))</f>
        <v>S40_Casey_Jordan</v>
      </c>
      <c r="AJ83" t="str">
        <f t="shared" si="16"/>
        <v>they_red_square</v>
      </c>
      <c r="AK83" t="str">
        <f t="shared" si="17"/>
        <v>S40_end</v>
      </c>
      <c r="AL83" s="13" t="s">
        <v>24</v>
      </c>
      <c r="AM83" s="13" t="s">
        <v>25</v>
      </c>
      <c r="AN83" s="13" t="s">
        <v>24</v>
      </c>
      <c r="AO83" s="13" t="s">
        <v>26</v>
      </c>
      <c r="AP83" s="13" t="s">
        <v>27</v>
      </c>
      <c r="AQ83" s="13" t="s">
        <v>26</v>
      </c>
      <c r="AR83" s="13" t="s">
        <v>27</v>
      </c>
      <c r="AS83" s="13" t="s">
        <v>25</v>
      </c>
      <c r="AT83" s="13" t="s">
        <v>31</v>
      </c>
      <c r="AU83" s="13" t="s">
        <v>26</v>
      </c>
      <c r="AV83" s="13" t="s">
        <v>31</v>
      </c>
      <c r="AW83" s="13" t="s">
        <v>25</v>
      </c>
      <c r="AX83" t="str">
        <f t="shared" si="18"/>
        <v>HT3_red-square.png</v>
      </c>
      <c r="AY83" t="str">
        <f t="shared" si="19"/>
        <v>ST1_red-triangle.png</v>
      </c>
      <c r="AZ83" t="str">
        <f t="shared" si="20"/>
        <v>HT1_yellow-triangle.png</v>
      </c>
      <c r="BA83" t="str">
        <f t="shared" si="21"/>
        <v>HT2_yellow-square.png</v>
      </c>
      <c r="BB83" t="str">
        <f t="shared" si="22"/>
        <v>ST2_green-triangle.png</v>
      </c>
      <c r="BC83" t="str">
        <f t="shared" si="23"/>
        <v>ST3_green-square.png</v>
      </c>
    </row>
    <row r="84" spans="1:55" x14ac:dyDescent="0.2">
      <c r="A84" s="30" t="s">
        <v>80</v>
      </c>
      <c r="B84" s="5" t="s">
        <v>108</v>
      </c>
      <c r="C84" s="5" t="s">
        <v>190</v>
      </c>
      <c r="D84" t="str">
        <f t="shared" si="13"/>
        <v>L01_CR82_S38</v>
      </c>
      <c r="E84">
        <v>82</v>
      </c>
      <c r="F84" s="96" t="s">
        <v>700</v>
      </c>
      <c r="G84" s="155" t="str">
        <f>VLOOKUP($A84&amp;"_"&amp;$F84,'Character Sets'!$B$3:$J$39,5,FALSE)</f>
        <v>HT3</v>
      </c>
      <c r="H84" s="155" t="str">
        <f>VLOOKUP($A84&amp;"_"&amp;$F84,'Character Sets'!$B$3:$J$39,7,FALSE)</f>
        <v>Casey</v>
      </c>
      <c r="I84" s="5" t="str">
        <f>VLOOKUP($A84&amp;"_"&amp;$F84,'Character Sets'!$B$3:$J$39,6,FALSE)</f>
        <v>E</v>
      </c>
      <c r="J84" s="95" t="s">
        <v>697</v>
      </c>
      <c r="K84" s="155" t="str">
        <f>VLOOKUP($A84&amp;"_"&amp;$J84, 'Character Sets'!$B$3:$J$39,5,FALSE)</f>
        <v>ST1</v>
      </c>
      <c r="L84" s="155" t="str">
        <f>VLOOKUP($A84&amp;"_"&amp;$J84,'Character Sets'!$B$3:$J$39,7,FALSE)</f>
        <v>Jordan</v>
      </c>
      <c r="M84" s="5" t="str">
        <f>VLOOKUP($A84&amp;"_"&amp;$J84,'Character Sets'!$B$3:$J$39,6,FALSE)</f>
        <v>C</v>
      </c>
      <c r="N84" s="187" t="s">
        <v>2396</v>
      </c>
      <c r="O84" s="5" t="s">
        <v>2398</v>
      </c>
      <c r="P84" s="37" t="s">
        <v>696</v>
      </c>
      <c r="Q84" t="str">
        <f>VLOOKUP($A84&amp;"_"&amp;$P84,'Character Sets'!$B$3:$J$39,5,FALSE)</f>
        <v>HT1</v>
      </c>
      <c r="R84" s="37" t="s">
        <v>698</v>
      </c>
      <c r="S84" t="str">
        <f>VLOOKUP($A84&amp;"_"&amp;$R84,'Character Sets'!$B$3:$J$39,5,FALSE)</f>
        <v>HT2</v>
      </c>
      <c r="T84" s="37" t="s">
        <v>699</v>
      </c>
      <c r="U84" t="str">
        <f>VLOOKUP($A84&amp;"_"&amp;$T84,'Character Sets'!$B$3:$J$39,5,FALSE)</f>
        <v>ST2</v>
      </c>
      <c r="V84" s="37" t="s">
        <v>701</v>
      </c>
      <c r="W84" t="str">
        <f>VLOOKUP($A84&amp;"_"&amp;$V84,'Character Sets'!$B$3:$J$39,5,FALSE)</f>
        <v>ST3</v>
      </c>
      <c r="X84" t="s">
        <v>244</v>
      </c>
      <c r="Y84" t="str">
        <f t="shared" si="14"/>
        <v>EC</v>
      </c>
      <c r="Z84" t="str" cm="1">
        <f t="array" ref="Z84">_xlfn.IFS($Y84="AB","AB",$Y84="BA","AB",$Y84="AC","AC",$Y84="CA","AC",$Y84="AD","AD",$Y84="DA","AD",$Y84="BC","BC",$Y84="CB","BC",$Y84="BD","BD",$Y84="DB","BD",$Y84="CD","CD",$Y84="DC", "CD",$Y84="AE","AE",$Y84="EA","AE",$Y84="AF","AF",$Y84="FA","AF",$Y84="BE","BE",$Y84="EB","BE",$Y84="BF","BF",$Y84="FB","BF",$Y84="CE","CE",$Y84="EC","CE",$Y84="CF","CF",$Y84="FC","CF",$Y84="DE","DE",$Y84="ED","DE",$Y84="EF","EF",$Y84="FE","EF",$Y84="DF","DF",$Y84="FD","DF")</f>
        <v>CE</v>
      </c>
      <c r="AA84" s="6" t="s">
        <v>30</v>
      </c>
      <c r="AB84" t="str">
        <f>VLOOKUP($X84&amp;$Z84&amp;$AA84,Stories!$A$1:$I$151,7,FALSE)</f>
        <v>Casey is exercising with Jordan</v>
      </c>
      <c r="AC84" t="str">
        <f>VLOOKUP($X84&amp;$Z84&amp;$AA84,Stories!$A$1:$I$151,8,FALSE)</f>
        <v>and the time is going by really fast</v>
      </c>
      <c r="AD84" s="37" t="s">
        <v>702</v>
      </c>
      <c r="AE84" s="13" t="s">
        <v>27</v>
      </c>
      <c r="AF84" s="13" t="s">
        <v>26</v>
      </c>
      <c r="AG84" s="13" t="str">
        <f t="shared" si="15"/>
        <v>they're standing in a yellow triangle</v>
      </c>
      <c r="AH84" t="str">
        <f>VLOOKUP($X84&amp;$Z84&amp;$AA84,Stories!$A$1:$I$151,9,FALSE)</f>
        <v>but the gym is about to close</v>
      </c>
      <c r="AI84" t="str" cm="1">
        <f t="array" ref="AI84">_xlfn.IFS($AA84="first",_xlfn.CONCAT($X84, "_", $H84, "_", $L84),$AA84="second",_xlfn.CONCAT($X84, "_", $L84, "_", $H84))</f>
        <v>S38_Jordan_Casey</v>
      </c>
      <c r="AJ84" t="str">
        <f t="shared" si="16"/>
        <v>they_yellow_triangle</v>
      </c>
      <c r="AK84" t="str">
        <f t="shared" si="17"/>
        <v>S38_end</v>
      </c>
      <c r="AL84" s="13" t="s">
        <v>27</v>
      </c>
      <c r="AM84" s="13" t="s">
        <v>26</v>
      </c>
      <c r="AN84" s="13" t="s">
        <v>27</v>
      </c>
      <c r="AO84" s="13" t="s">
        <v>25</v>
      </c>
      <c r="AP84" s="13" t="s">
        <v>24</v>
      </c>
      <c r="AQ84" s="13" t="s">
        <v>25</v>
      </c>
      <c r="AR84" s="13" t="s">
        <v>24</v>
      </c>
      <c r="AS84" s="13" t="s">
        <v>26</v>
      </c>
      <c r="AT84" s="13" t="s">
        <v>29</v>
      </c>
      <c r="AU84" s="13" t="s">
        <v>25</v>
      </c>
      <c r="AV84" s="13" t="s">
        <v>29</v>
      </c>
      <c r="AW84" s="13" t="s">
        <v>26</v>
      </c>
      <c r="AX84" t="str">
        <f t="shared" si="18"/>
        <v>HT3_yellow-triangle.png</v>
      </c>
      <c r="AY84" t="str">
        <f t="shared" si="19"/>
        <v>ST1_yellow-square.png</v>
      </c>
      <c r="AZ84" t="str">
        <f t="shared" si="20"/>
        <v>HT1_red-square.png</v>
      </c>
      <c r="BA84" t="str">
        <f t="shared" si="21"/>
        <v>HT2_red-triangle.png</v>
      </c>
      <c r="BB84" t="str">
        <f t="shared" si="22"/>
        <v>ST2_blue-square.png</v>
      </c>
      <c r="BC84" t="str">
        <f t="shared" si="23"/>
        <v>ST3_blue-triangle.png</v>
      </c>
    </row>
    <row r="85" spans="1:55" x14ac:dyDescent="0.2">
      <c r="A85" s="30" t="s">
        <v>80</v>
      </c>
      <c r="B85" s="5" t="s">
        <v>108</v>
      </c>
      <c r="C85" s="5" t="s">
        <v>191</v>
      </c>
      <c r="D85" t="str">
        <f t="shared" si="13"/>
        <v>L01_CR83_S39</v>
      </c>
      <c r="E85">
        <v>83</v>
      </c>
      <c r="F85" s="96" t="s">
        <v>700</v>
      </c>
      <c r="G85" s="155" t="str">
        <f>VLOOKUP($A85&amp;"_"&amp;$F85,'Character Sets'!$B$3:$J$39,5,FALSE)</f>
        <v>HT3</v>
      </c>
      <c r="H85" s="155" t="str">
        <f>VLOOKUP($A85&amp;"_"&amp;$F85,'Character Sets'!$B$3:$J$39,7,FALSE)</f>
        <v>Casey</v>
      </c>
      <c r="I85" s="5" t="str">
        <f>VLOOKUP($A85&amp;"_"&amp;$F85,'Character Sets'!$B$3:$J$39,6,FALSE)</f>
        <v>E</v>
      </c>
      <c r="J85" s="95" t="s">
        <v>697</v>
      </c>
      <c r="K85" s="155" t="str">
        <f>VLOOKUP($A85&amp;"_"&amp;$J85, 'Character Sets'!$B$3:$J$39,5,FALSE)</f>
        <v>ST1</v>
      </c>
      <c r="L85" s="155" t="str">
        <f>VLOOKUP($A85&amp;"_"&amp;$J85,'Character Sets'!$B$3:$J$39,7,FALSE)</f>
        <v>Jordan</v>
      </c>
      <c r="M85" s="5" t="str">
        <f>VLOOKUP($A85&amp;"_"&amp;$J85,'Character Sets'!$B$3:$J$39,6,FALSE)</f>
        <v>C</v>
      </c>
      <c r="N85" s="187" t="s">
        <v>2396</v>
      </c>
      <c r="O85" s="5" t="s">
        <v>2398</v>
      </c>
      <c r="P85" s="37" t="s">
        <v>696</v>
      </c>
      <c r="Q85" t="str">
        <f>VLOOKUP($A85&amp;"_"&amp;$P85,'Character Sets'!$B$3:$J$39,5,FALSE)</f>
        <v>HT1</v>
      </c>
      <c r="R85" s="37" t="s">
        <v>698</v>
      </c>
      <c r="S85" t="str">
        <f>VLOOKUP($A85&amp;"_"&amp;$R85,'Character Sets'!$B$3:$J$39,5,FALSE)</f>
        <v>HT2</v>
      </c>
      <c r="T85" s="37" t="s">
        <v>699</v>
      </c>
      <c r="U85" t="str">
        <f>VLOOKUP($A85&amp;"_"&amp;$T85,'Character Sets'!$B$3:$J$39,5,FALSE)</f>
        <v>ST2</v>
      </c>
      <c r="V85" s="37" t="s">
        <v>701</v>
      </c>
      <c r="W85" t="str">
        <f>VLOOKUP($A85&amp;"_"&amp;$V85,'Character Sets'!$B$3:$J$39,5,FALSE)</f>
        <v>ST3</v>
      </c>
      <c r="X85" t="s">
        <v>245</v>
      </c>
      <c r="Y85" t="str">
        <f t="shared" si="14"/>
        <v>EC</v>
      </c>
      <c r="Z85" t="str" cm="1">
        <f t="array" ref="Z85">_xlfn.IFS($Y85="AB","AB",$Y85="BA","AB",$Y85="AC","AC",$Y85="CA","AC",$Y85="AD","AD",$Y85="DA","AD",$Y85="BC","BC",$Y85="CB","BC",$Y85="BD","BD",$Y85="DB","BD",$Y85="CD","CD",$Y85="DC", "CD",$Y85="AE","AE",$Y85="EA","AE",$Y85="AF","AF",$Y85="FA","AF",$Y85="BE","BE",$Y85="EB","BE",$Y85="BF","BF",$Y85="FB","BF",$Y85="CE","CE",$Y85="EC","CE",$Y85="CF","CF",$Y85="FC","CF",$Y85="DE","DE",$Y85="ED","DE",$Y85="EF","EF",$Y85="FE","EF",$Y85="DF","DF",$Y85="FD","DF")</f>
        <v>CE</v>
      </c>
      <c r="AA85" s="6" t="s">
        <v>28</v>
      </c>
      <c r="AB85" t="str">
        <f>VLOOKUP($X85&amp;$Z85&amp;$AA85,Stories!$A$1:$I$151,7,FALSE)</f>
        <v>Jordan is taking a selfie with Casey</v>
      </c>
      <c r="AC85" t="str">
        <f>VLOOKUP($X85&amp;$Z85&amp;$AA85,Stories!$A$1:$I$151,8,FALSE)</f>
        <v>and the room is kind of dark</v>
      </c>
      <c r="AD85" s="37" t="s">
        <v>702</v>
      </c>
      <c r="AE85" s="13" t="s">
        <v>31</v>
      </c>
      <c r="AF85" s="13" t="s">
        <v>25</v>
      </c>
      <c r="AG85" s="13" t="str">
        <f t="shared" si="15"/>
        <v>they're standing in a green square</v>
      </c>
      <c r="AH85" t="str">
        <f>VLOOKUP($X85&amp;$Z85&amp;$AA85,Stories!$A$1:$I$151,9,FALSE)</f>
        <v>but the picture is coming out ok</v>
      </c>
      <c r="AI85" t="str" cm="1">
        <f t="array" ref="AI85">_xlfn.IFS($AA85="first",_xlfn.CONCAT($X85, "_", $H85, "_", $L85),$AA85="second",_xlfn.CONCAT($X85, "_", $L85, "_", $H85))</f>
        <v>S39_Casey_Jordan</v>
      </c>
      <c r="AJ85" t="str">
        <f t="shared" si="16"/>
        <v>they_green_square</v>
      </c>
      <c r="AK85" t="str">
        <f t="shared" si="17"/>
        <v>S39_end</v>
      </c>
      <c r="AL85" s="13" t="s">
        <v>31</v>
      </c>
      <c r="AM85" s="13" t="s">
        <v>25</v>
      </c>
      <c r="AN85" s="13" t="s">
        <v>31</v>
      </c>
      <c r="AO85" s="13" t="s">
        <v>26</v>
      </c>
      <c r="AP85" s="13" t="s">
        <v>29</v>
      </c>
      <c r="AQ85" s="13" t="s">
        <v>26</v>
      </c>
      <c r="AR85" s="13" t="s">
        <v>29</v>
      </c>
      <c r="AS85" s="13" t="s">
        <v>25</v>
      </c>
      <c r="AT85" s="13" t="s">
        <v>24</v>
      </c>
      <c r="AU85" s="13" t="s">
        <v>26</v>
      </c>
      <c r="AV85" s="13" t="s">
        <v>24</v>
      </c>
      <c r="AW85" s="13" t="s">
        <v>25</v>
      </c>
      <c r="AX85" t="str">
        <f t="shared" si="18"/>
        <v>HT3_green-square.png</v>
      </c>
      <c r="AY85" t="str">
        <f t="shared" si="19"/>
        <v>ST1_green-triangle.png</v>
      </c>
      <c r="AZ85" t="str">
        <f t="shared" si="20"/>
        <v>HT1_blue-triangle.png</v>
      </c>
      <c r="BA85" t="str">
        <f t="shared" si="21"/>
        <v>HT2_blue-square.png</v>
      </c>
      <c r="BB85" t="str">
        <f t="shared" si="22"/>
        <v>ST2_red-triangle.png</v>
      </c>
      <c r="BC85" t="str">
        <f t="shared" si="23"/>
        <v>ST3_red-square.png</v>
      </c>
    </row>
    <row r="86" spans="1:55" x14ac:dyDescent="0.2">
      <c r="A86" s="30" t="s">
        <v>80</v>
      </c>
      <c r="B86" s="5" t="s">
        <v>108</v>
      </c>
      <c r="C86" s="5" t="s">
        <v>192</v>
      </c>
      <c r="D86" t="str">
        <f t="shared" si="13"/>
        <v>L01_CR84_S39</v>
      </c>
      <c r="E86">
        <v>84</v>
      </c>
      <c r="F86" s="96" t="s">
        <v>700</v>
      </c>
      <c r="G86" s="155" t="str">
        <f>VLOOKUP($A86&amp;"_"&amp;$F86,'Character Sets'!$B$3:$J$39,5,FALSE)</f>
        <v>HT3</v>
      </c>
      <c r="H86" s="155" t="str">
        <f>VLOOKUP($A86&amp;"_"&amp;$F86,'Character Sets'!$B$3:$J$39,7,FALSE)</f>
        <v>Casey</v>
      </c>
      <c r="I86" s="5" t="str">
        <f>VLOOKUP($A86&amp;"_"&amp;$F86,'Character Sets'!$B$3:$J$39,6,FALSE)</f>
        <v>E</v>
      </c>
      <c r="J86" s="95" t="s">
        <v>697</v>
      </c>
      <c r="K86" s="155" t="str">
        <f>VLOOKUP($A86&amp;"_"&amp;$J86, 'Character Sets'!$B$3:$J$39,5,FALSE)</f>
        <v>ST1</v>
      </c>
      <c r="L86" s="155" t="str">
        <f>VLOOKUP($A86&amp;"_"&amp;$J86,'Character Sets'!$B$3:$J$39,7,FALSE)</f>
        <v>Jordan</v>
      </c>
      <c r="M86" s="5" t="str">
        <f>VLOOKUP($A86&amp;"_"&amp;$J86,'Character Sets'!$B$3:$J$39,6,FALSE)</f>
        <v>C</v>
      </c>
      <c r="N86" s="187" t="s">
        <v>2396</v>
      </c>
      <c r="O86" s="5" t="s">
        <v>2398</v>
      </c>
      <c r="P86" s="37" t="s">
        <v>696</v>
      </c>
      <c r="Q86" t="str">
        <f>VLOOKUP($A86&amp;"_"&amp;$P86,'Character Sets'!$B$3:$J$39,5,FALSE)</f>
        <v>HT1</v>
      </c>
      <c r="R86" s="37" t="s">
        <v>698</v>
      </c>
      <c r="S86" t="str">
        <f>VLOOKUP($A86&amp;"_"&amp;$R86,'Character Sets'!$B$3:$J$39,5,FALSE)</f>
        <v>HT2</v>
      </c>
      <c r="T86" s="37" t="s">
        <v>699</v>
      </c>
      <c r="U86" t="str">
        <f>VLOOKUP($A86&amp;"_"&amp;$T86,'Character Sets'!$B$3:$J$39,5,FALSE)</f>
        <v>ST2</v>
      </c>
      <c r="V86" s="37" t="s">
        <v>701</v>
      </c>
      <c r="W86" t="str">
        <f>VLOOKUP($A86&amp;"_"&amp;$V86,'Character Sets'!$B$3:$J$39,5,FALSE)</f>
        <v>ST3</v>
      </c>
      <c r="X86" t="s">
        <v>245</v>
      </c>
      <c r="Y86" t="str">
        <f t="shared" si="14"/>
        <v>EC</v>
      </c>
      <c r="Z86" t="str" cm="1">
        <f t="array" ref="Z86">_xlfn.IFS($Y86="AB","AB",$Y86="BA","AB",$Y86="AC","AC",$Y86="CA","AC",$Y86="AD","AD",$Y86="DA","AD",$Y86="BC","BC",$Y86="CB","BC",$Y86="BD","BD",$Y86="DB","BD",$Y86="CD","CD",$Y86="DC", "CD",$Y86="AE","AE",$Y86="EA","AE",$Y86="AF","AF",$Y86="FA","AF",$Y86="BE","BE",$Y86="EB","BE",$Y86="BF","BF",$Y86="FB","BF",$Y86="CE","CE",$Y86="EC","CE",$Y86="CF","CF",$Y86="FC","CF",$Y86="DE","DE",$Y86="ED","DE",$Y86="EF","EF",$Y86="FE","EF",$Y86="DF","DF",$Y86="FD","DF")</f>
        <v>CE</v>
      </c>
      <c r="AA86" s="6" t="s">
        <v>30</v>
      </c>
      <c r="AB86" t="str">
        <f>VLOOKUP($X86&amp;$Z86&amp;$AA86,Stories!$A$1:$I$151,7,FALSE)</f>
        <v>Casey is taking a selfie with Jordan</v>
      </c>
      <c r="AC86" t="str">
        <f>VLOOKUP($X86&amp;$Z86&amp;$AA86,Stories!$A$1:$I$151,8,FALSE)</f>
        <v>and the room is kind of dark</v>
      </c>
      <c r="AD86" s="37" t="s">
        <v>702</v>
      </c>
      <c r="AE86" s="13" t="s">
        <v>29</v>
      </c>
      <c r="AF86" s="13" t="s">
        <v>26</v>
      </c>
      <c r="AG86" s="13" t="str">
        <f t="shared" si="15"/>
        <v>they're standing in a blue triangle</v>
      </c>
      <c r="AH86" t="str">
        <f>VLOOKUP($X86&amp;$Z86&amp;$AA86,Stories!$A$1:$I$151,9,FALSE)</f>
        <v>but the picture is coming out ok</v>
      </c>
      <c r="AI86" t="str" cm="1">
        <f t="array" ref="AI86">_xlfn.IFS($AA86="first",_xlfn.CONCAT($X86, "_", $H86, "_", $L86),$AA86="second",_xlfn.CONCAT($X86, "_", $L86, "_", $H86))</f>
        <v>S39_Jordan_Casey</v>
      </c>
      <c r="AJ86" t="str">
        <f t="shared" si="16"/>
        <v>they_blue_triangle</v>
      </c>
      <c r="AK86" t="str">
        <f t="shared" si="17"/>
        <v>S39_end</v>
      </c>
      <c r="AL86" s="13" t="s">
        <v>29</v>
      </c>
      <c r="AM86" s="13" t="s">
        <v>26</v>
      </c>
      <c r="AN86" s="13" t="s">
        <v>29</v>
      </c>
      <c r="AO86" s="13" t="s">
        <v>25</v>
      </c>
      <c r="AP86" s="13" t="s">
        <v>31</v>
      </c>
      <c r="AQ86" s="13" t="s">
        <v>25</v>
      </c>
      <c r="AR86" s="13" t="s">
        <v>31</v>
      </c>
      <c r="AS86" s="13" t="s">
        <v>26</v>
      </c>
      <c r="AT86" s="13" t="s">
        <v>27</v>
      </c>
      <c r="AU86" s="13" t="s">
        <v>25</v>
      </c>
      <c r="AV86" s="13" t="s">
        <v>27</v>
      </c>
      <c r="AW86" s="13" t="s">
        <v>26</v>
      </c>
      <c r="AX86" t="str">
        <f t="shared" si="18"/>
        <v>HT3_blue-triangle.png</v>
      </c>
      <c r="AY86" t="str">
        <f t="shared" si="19"/>
        <v>ST1_blue-square.png</v>
      </c>
      <c r="AZ86" t="str">
        <f t="shared" si="20"/>
        <v>HT1_green-square.png</v>
      </c>
      <c r="BA86" t="str">
        <f t="shared" si="21"/>
        <v>HT2_green-triangle.png</v>
      </c>
      <c r="BB86" t="str">
        <f t="shared" si="22"/>
        <v>ST2_yellow-square.png</v>
      </c>
      <c r="BC86" t="str">
        <f t="shared" si="23"/>
        <v>ST3_yellow-triangle.png</v>
      </c>
    </row>
    <row r="87" spans="1:55" x14ac:dyDescent="0.2">
      <c r="A87" s="30" t="s">
        <v>80</v>
      </c>
      <c r="B87" s="5" t="s">
        <v>108</v>
      </c>
      <c r="C87" s="5" t="s">
        <v>193</v>
      </c>
      <c r="D87" t="str">
        <f t="shared" si="13"/>
        <v>L01_CR85_S55</v>
      </c>
      <c r="E87">
        <v>85</v>
      </c>
      <c r="F87" s="96" t="s">
        <v>700</v>
      </c>
      <c r="G87" s="155" t="str">
        <f>VLOOKUP($A87&amp;"_"&amp;$F87,'Character Sets'!$B$3:$J$39,5,FALSE)</f>
        <v>HT3</v>
      </c>
      <c r="H87" s="155" t="str">
        <f>VLOOKUP($A87&amp;"_"&amp;$F87,'Character Sets'!$B$3:$J$39,7,FALSE)</f>
        <v>Casey</v>
      </c>
      <c r="I87" s="5" t="str">
        <f>VLOOKUP($A87&amp;"_"&amp;$F87,'Character Sets'!$B$3:$J$39,6,FALSE)</f>
        <v>E</v>
      </c>
      <c r="J87" s="95" t="s">
        <v>699</v>
      </c>
      <c r="K87" s="155" t="str">
        <f>VLOOKUP($A87&amp;"_"&amp;$J87, 'Character Sets'!$B$3:$J$39,5,FALSE)</f>
        <v>ST2</v>
      </c>
      <c r="L87" s="155" t="str">
        <f>VLOOKUP($A87&amp;"_"&amp;$J87,'Character Sets'!$B$3:$J$39,7,FALSE)</f>
        <v>Taylor</v>
      </c>
      <c r="M87" s="5" t="str">
        <f>VLOOKUP($A87&amp;"_"&amp;$J87,'Character Sets'!$B$3:$J$39,6,FALSE)</f>
        <v>D</v>
      </c>
      <c r="N87" s="187" t="s">
        <v>2396</v>
      </c>
      <c r="O87" s="5" t="s">
        <v>2398</v>
      </c>
      <c r="P87" s="37" t="s">
        <v>696</v>
      </c>
      <c r="Q87" t="str">
        <f>VLOOKUP($A87&amp;"_"&amp;$P87,'Character Sets'!$B$3:$J$39,5,FALSE)</f>
        <v>HT1</v>
      </c>
      <c r="R87" s="37" t="s">
        <v>698</v>
      </c>
      <c r="S87" t="str">
        <f>VLOOKUP($A87&amp;"_"&amp;$R87,'Character Sets'!$B$3:$J$39,5,FALSE)</f>
        <v>HT2</v>
      </c>
      <c r="T87" s="37" t="s">
        <v>697</v>
      </c>
      <c r="U87" t="str">
        <f>VLOOKUP($A87&amp;"_"&amp;$T87,'Character Sets'!$B$3:$J$39,5,FALSE)</f>
        <v>ST1</v>
      </c>
      <c r="V87" s="37" t="s">
        <v>701</v>
      </c>
      <c r="W87" t="str">
        <f>VLOOKUP($A87&amp;"_"&amp;$V87,'Character Sets'!$B$3:$J$39,5,FALSE)</f>
        <v>ST3</v>
      </c>
      <c r="X87" t="s">
        <v>737</v>
      </c>
      <c r="Y87" t="str">
        <f t="shared" si="14"/>
        <v>ED</v>
      </c>
      <c r="Z87" t="str" cm="1">
        <f t="array" ref="Z87">_xlfn.IFS($Y87="AB","AB",$Y87="BA","AB",$Y87="AC","AC",$Y87="CA","AC",$Y87="AD","AD",$Y87="DA","AD",$Y87="BC","BC",$Y87="CB","BC",$Y87="BD","BD",$Y87="DB","BD",$Y87="CD","CD",$Y87="DC", "CD",$Y87="AE","AE",$Y87="EA","AE",$Y87="AF","AF",$Y87="FA","AF",$Y87="BE","BE",$Y87="EB","BE",$Y87="BF","BF",$Y87="FB","BF",$Y87="CE","CE",$Y87="EC","CE",$Y87="CF","CF",$Y87="FC","CF",$Y87="DE","DE",$Y87="ED","DE",$Y87="EF","EF",$Y87="FE","EF",$Y87="DF","DF",$Y87="FD","DF")</f>
        <v>DE</v>
      </c>
      <c r="AA87" s="6" t="s">
        <v>28</v>
      </c>
      <c r="AB87" t="str">
        <f>VLOOKUP($X87&amp;$Z87&amp;$AA87,Stories!$A$1:$I$151,7,FALSE)</f>
        <v>Taylor is holding a spot for Casey</v>
      </c>
      <c r="AC87" t="str">
        <f>VLOOKUP($X87&amp;$Z87&amp;$AA87,Stories!$A$1:$I$151,8,FALSE)</f>
        <v>because the line is moving slowly</v>
      </c>
      <c r="AD87" s="37" t="s">
        <v>702</v>
      </c>
      <c r="AE87" s="13" t="s">
        <v>27</v>
      </c>
      <c r="AF87" s="13" t="s">
        <v>25</v>
      </c>
      <c r="AG87" s="13" t="str">
        <f t="shared" si="15"/>
        <v>they're standing in a yellow square</v>
      </c>
      <c r="AH87" t="str">
        <f>VLOOKUP($X87&amp;$Z87&amp;$AA87,Stories!$A$1:$I$151,9,FALSE)</f>
        <v>and the day keeps getting hotter</v>
      </c>
      <c r="AI87" t="str" cm="1">
        <f t="array" ref="AI87">_xlfn.IFS($AA87="first",_xlfn.CONCAT($X87, "_", $H87, "_", $L87),$AA87="second",_xlfn.CONCAT($X87, "_", $L87, "_", $H87))</f>
        <v>S55_Casey_Taylor</v>
      </c>
      <c r="AJ87" t="str">
        <f t="shared" si="16"/>
        <v>they_yellow_square</v>
      </c>
      <c r="AK87" t="str">
        <f t="shared" si="17"/>
        <v>S55_end</v>
      </c>
      <c r="AL87" s="13" t="s">
        <v>27</v>
      </c>
      <c r="AM87" s="13" t="s">
        <v>25</v>
      </c>
      <c r="AN87" s="13" t="s">
        <v>27</v>
      </c>
      <c r="AO87" s="13" t="s">
        <v>26</v>
      </c>
      <c r="AP87" s="13" t="s">
        <v>24</v>
      </c>
      <c r="AQ87" s="13" t="s">
        <v>26</v>
      </c>
      <c r="AR87" s="13" t="s">
        <v>24</v>
      </c>
      <c r="AS87" s="13" t="s">
        <v>25</v>
      </c>
      <c r="AT87" s="13" t="s">
        <v>29</v>
      </c>
      <c r="AU87" s="13" t="s">
        <v>26</v>
      </c>
      <c r="AV87" s="13" t="s">
        <v>29</v>
      </c>
      <c r="AW87" s="13" t="s">
        <v>25</v>
      </c>
      <c r="AX87" t="str">
        <f t="shared" si="18"/>
        <v>HT3_yellow-square.png</v>
      </c>
      <c r="AY87" t="str">
        <f t="shared" si="19"/>
        <v>ST2_yellow-triangle.png</v>
      </c>
      <c r="AZ87" t="str">
        <f t="shared" si="20"/>
        <v>HT1_red-triangle.png</v>
      </c>
      <c r="BA87" t="str">
        <f t="shared" si="21"/>
        <v>HT2_red-square.png</v>
      </c>
      <c r="BB87" t="str">
        <f t="shared" si="22"/>
        <v>ST1_blue-triangle.png</v>
      </c>
      <c r="BC87" t="str">
        <f t="shared" si="23"/>
        <v>ST3_blue-square.png</v>
      </c>
    </row>
    <row r="88" spans="1:55" x14ac:dyDescent="0.2">
      <c r="A88" s="30" t="s">
        <v>80</v>
      </c>
      <c r="B88" s="5" t="s">
        <v>108</v>
      </c>
      <c r="C88" s="5" t="s">
        <v>194</v>
      </c>
      <c r="D88" t="str">
        <f t="shared" si="13"/>
        <v>L01_CR86_S53</v>
      </c>
      <c r="E88">
        <v>86</v>
      </c>
      <c r="F88" s="96" t="s">
        <v>700</v>
      </c>
      <c r="G88" s="155" t="str">
        <f>VLOOKUP($A88&amp;"_"&amp;$F88,'Character Sets'!$B$3:$J$39,5,FALSE)</f>
        <v>HT3</v>
      </c>
      <c r="H88" s="155" t="str">
        <f>VLOOKUP($A88&amp;"_"&amp;$F88,'Character Sets'!$B$3:$J$39,7,FALSE)</f>
        <v>Casey</v>
      </c>
      <c r="I88" s="5" t="str">
        <f>VLOOKUP($A88&amp;"_"&amp;$F88,'Character Sets'!$B$3:$J$39,6,FALSE)</f>
        <v>E</v>
      </c>
      <c r="J88" s="95" t="s">
        <v>699</v>
      </c>
      <c r="K88" s="155" t="str">
        <f>VLOOKUP($A88&amp;"_"&amp;$J88, 'Character Sets'!$B$3:$J$39,5,FALSE)</f>
        <v>ST2</v>
      </c>
      <c r="L88" s="155" t="str">
        <f>VLOOKUP($A88&amp;"_"&amp;$J88,'Character Sets'!$B$3:$J$39,7,FALSE)</f>
        <v>Taylor</v>
      </c>
      <c r="M88" s="5" t="str">
        <f>VLOOKUP($A88&amp;"_"&amp;$J88,'Character Sets'!$B$3:$J$39,6,FALSE)</f>
        <v>D</v>
      </c>
      <c r="N88" s="187" t="s">
        <v>2396</v>
      </c>
      <c r="O88" s="5" t="s">
        <v>2398</v>
      </c>
      <c r="P88" s="37" t="s">
        <v>696</v>
      </c>
      <c r="Q88" t="str">
        <f>VLOOKUP($A88&amp;"_"&amp;$P88,'Character Sets'!$B$3:$J$39,5,FALSE)</f>
        <v>HT1</v>
      </c>
      <c r="R88" s="37" t="s">
        <v>698</v>
      </c>
      <c r="S88" t="str">
        <f>VLOOKUP($A88&amp;"_"&amp;$R88,'Character Sets'!$B$3:$J$39,5,FALSE)</f>
        <v>HT2</v>
      </c>
      <c r="T88" s="37" t="s">
        <v>697</v>
      </c>
      <c r="U88" t="str">
        <f>VLOOKUP($A88&amp;"_"&amp;$T88,'Character Sets'!$B$3:$J$39,5,FALSE)</f>
        <v>ST1</v>
      </c>
      <c r="V88" s="37" t="s">
        <v>701</v>
      </c>
      <c r="W88" t="str">
        <f>VLOOKUP($A88&amp;"_"&amp;$V88,'Character Sets'!$B$3:$J$39,5,FALSE)</f>
        <v>ST3</v>
      </c>
      <c r="X88" t="s">
        <v>730</v>
      </c>
      <c r="Y88" t="str">
        <f t="shared" si="14"/>
        <v>ED</v>
      </c>
      <c r="Z88" t="str" cm="1">
        <f t="array" ref="Z88">_xlfn.IFS($Y88="AB","AB",$Y88="BA","AB",$Y88="AC","AC",$Y88="CA","AC",$Y88="AD","AD",$Y88="DA","AD",$Y88="BC","BC",$Y88="CB","BC",$Y88="BD","BD",$Y88="DB","BD",$Y88="CD","CD",$Y88="DC", "CD",$Y88="AE","AE",$Y88="EA","AE",$Y88="AF","AF",$Y88="FA","AF",$Y88="BE","BE",$Y88="EB","BE",$Y88="BF","BF",$Y88="FB","BF",$Y88="CE","CE",$Y88="EC","CE",$Y88="CF","CF",$Y88="FC","CF",$Y88="DE","DE",$Y88="ED","DE",$Y88="EF","EF",$Y88="FE","EF",$Y88="DF","DF",$Y88="FD","DF")</f>
        <v>DE</v>
      </c>
      <c r="AA88" s="6" t="s">
        <v>30</v>
      </c>
      <c r="AB88" t="str">
        <f>VLOOKUP($X88&amp;$Z88&amp;$AA88,Stories!$A$1:$I$151,7,FALSE)</f>
        <v>Casey is making a smoothie for Taylor</v>
      </c>
      <c r="AC88" t="str">
        <f>VLOOKUP($X88&amp;$Z88&amp;$AA88,Stories!$A$1:$I$151,8,FALSE)</f>
        <v>before it's time to leave</v>
      </c>
      <c r="AD88" s="37" t="s">
        <v>702</v>
      </c>
      <c r="AE88" s="13" t="s">
        <v>24</v>
      </c>
      <c r="AF88" s="13" t="s">
        <v>26</v>
      </c>
      <c r="AG88" s="13" t="str">
        <f t="shared" si="15"/>
        <v>they're standing in a red triangle</v>
      </c>
      <c r="AH88" t="str">
        <f>VLOOKUP($X88&amp;$Z88&amp;$AA88,Stories!$A$1:$I$151,9,FALSE)</f>
        <v>and it's hard to hear above the blender</v>
      </c>
      <c r="AI88" t="str" cm="1">
        <f t="array" ref="AI88">_xlfn.IFS($AA88="first",_xlfn.CONCAT($X88, "_", $H88, "_", $L88),$AA88="second",_xlfn.CONCAT($X88, "_", $L88, "_", $H88))</f>
        <v>S53_Taylor_Casey</v>
      </c>
      <c r="AJ88" t="str">
        <f t="shared" si="16"/>
        <v>they_red_triangle</v>
      </c>
      <c r="AK88" t="str">
        <f t="shared" si="17"/>
        <v>S53_end</v>
      </c>
      <c r="AL88" s="13" t="s">
        <v>24</v>
      </c>
      <c r="AM88" s="13" t="s">
        <v>26</v>
      </c>
      <c r="AN88" s="13" t="s">
        <v>24</v>
      </c>
      <c r="AO88" s="13" t="s">
        <v>25</v>
      </c>
      <c r="AP88" s="13" t="s">
        <v>27</v>
      </c>
      <c r="AQ88" s="13" t="s">
        <v>25</v>
      </c>
      <c r="AR88" s="13" t="s">
        <v>27</v>
      </c>
      <c r="AS88" s="13" t="s">
        <v>26</v>
      </c>
      <c r="AT88" s="13" t="s">
        <v>31</v>
      </c>
      <c r="AU88" s="13" t="s">
        <v>25</v>
      </c>
      <c r="AV88" s="13" t="s">
        <v>31</v>
      </c>
      <c r="AW88" s="13" t="s">
        <v>26</v>
      </c>
      <c r="AX88" t="str">
        <f t="shared" si="18"/>
        <v>HT3_red-triangle.png</v>
      </c>
      <c r="AY88" t="str">
        <f t="shared" si="19"/>
        <v>ST2_red-square.png</v>
      </c>
      <c r="AZ88" t="str">
        <f t="shared" si="20"/>
        <v>HT1_yellow-square.png</v>
      </c>
      <c r="BA88" t="str">
        <f t="shared" si="21"/>
        <v>HT2_yellow-triangle.png</v>
      </c>
      <c r="BB88" t="str">
        <f t="shared" si="22"/>
        <v>ST1_green-square.png</v>
      </c>
      <c r="BC88" t="str">
        <f t="shared" si="23"/>
        <v>ST3_green-triangle.png</v>
      </c>
    </row>
    <row r="89" spans="1:55" x14ac:dyDescent="0.2">
      <c r="A89" s="30" t="s">
        <v>80</v>
      </c>
      <c r="B89" s="5" t="s">
        <v>108</v>
      </c>
      <c r="C89" s="5" t="s">
        <v>195</v>
      </c>
      <c r="D89" t="str">
        <f t="shared" si="13"/>
        <v>L01_CR87_S54</v>
      </c>
      <c r="E89">
        <v>87</v>
      </c>
      <c r="F89" s="96" t="s">
        <v>700</v>
      </c>
      <c r="G89" s="155" t="str">
        <f>VLOOKUP($A89&amp;"_"&amp;$F89,'Character Sets'!$B$3:$J$39,5,FALSE)</f>
        <v>HT3</v>
      </c>
      <c r="H89" s="155" t="str">
        <f>VLOOKUP($A89&amp;"_"&amp;$F89,'Character Sets'!$B$3:$J$39,7,FALSE)</f>
        <v>Casey</v>
      </c>
      <c r="I89" s="5" t="str">
        <f>VLOOKUP($A89&amp;"_"&amp;$F89,'Character Sets'!$B$3:$J$39,6,FALSE)</f>
        <v>E</v>
      </c>
      <c r="J89" s="95" t="s">
        <v>699</v>
      </c>
      <c r="K89" s="155" t="str">
        <f>VLOOKUP($A89&amp;"_"&amp;$J89, 'Character Sets'!$B$3:$J$39,5,FALSE)</f>
        <v>ST2</v>
      </c>
      <c r="L89" s="155" t="str">
        <f>VLOOKUP($A89&amp;"_"&amp;$J89,'Character Sets'!$B$3:$J$39,7,FALSE)</f>
        <v>Taylor</v>
      </c>
      <c r="M89" s="5" t="str">
        <f>VLOOKUP($A89&amp;"_"&amp;$J89,'Character Sets'!$B$3:$J$39,6,FALSE)</f>
        <v>D</v>
      </c>
      <c r="N89" s="187" t="s">
        <v>2396</v>
      </c>
      <c r="O89" s="5" t="s">
        <v>2398</v>
      </c>
      <c r="P89" s="37" t="s">
        <v>696</v>
      </c>
      <c r="Q89" t="str">
        <f>VLOOKUP($A89&amp;"_"&amp;$P89,'Character Sets'!$B$3:$J$39,5,FALSE)</f>
        <v>HT1</v>
      </c>
      <c r="R89" s="37" t="s">
        <v>698</v>
      </c>
      <c r="S89" t="str">
        <f>VLOOKUP($A89&amp;"_"&amp;$R89,'Character Sets'!$B$3:$J$39,5,FALSE)</f>
        <v>HT2</v>
      </c>
      <c r="T89" s="37" t="s">
        <v>697</v>
      </c>
      <c r="U89" t="str">
        <f>VLOOKUP($A89&amp;"_"&amp;$T89,'Character Sets'!$B$3:$J$39,5,FALSE)</f>
        <v>ST1</v>
      </c>
      <c r="V89" s="37" t="s">
        <v>701</v>
      </c>
      <c r="W89" t="str">
        <f>VLOOKUP($A89&amp;"_"&amp;$V89,'Character Sets'!$B$3:$J$39,5,FALSE)</f>
        <v>ST3</v>
      </c>
      <c r="X89" t="s">
        <v>731</v>
      </c>
      <c r="Y89" t="str">
        <f t="shared" si="14"/>
        <v>ED</v>
      </c>
      <c r="Z89" t="str" cm="1">
        <f t="array" ref="Z89">_xlfn.IFS($Y89="AB","AB",$Y89="BA","AB",$Y89="AC","AC",$Y89="CA","AC",$Y89="AD","AD",$Y89="DA","AD",$Y89="BC","BC",$Y89="CB","BC",$Y89="BD","BD",$Y89="DB","BD",$Y89="CD","CD",$Y89="DC", "CD",$Y89="AE","AE",$Y89="EA","AE",$Y89="AF","AF",$Y89="FA","AF",$Y89="BE","BE",$Y89="EB","BE",$Y89="BF","BF",$Y89="FB","BF",$Y89="CE","CE",$Y89="EC","CE",$Y89="CF","CF",$Y89="FC","CF",$Y89="DE","DE",$Y89="ED","DE",$Y89="EF","EF",$Y89="FE","EF",$Y89="DF","DF",$Y89="FD","DF")</f>
        <v>DE</v>
      </c>
      <c r="AA89" s="6" t="s">
        <v>28</v>
      </c>
      <c r="AB89" t="str">
        <f>VLOOKUP($X89&amp;$Z89&amp;$AA89,Stories!$A$1:$I$151,7,FALSE)</f>
        <v>Taylor is opening the door for Casey</v>
      </c>
      <c r="AC89" t="str">
        <f>VLOOKUP($X89&amp;$Z89&amp;$AA89,Stories!$A$1:$I$151,8,FALSE)</f>
        <v>as the keys rattle in the lock</v>
      </c>
      <c r="AD89" s="37" t="s">
        <v>702</v>
      </c>
      <c r="AE89" s="13" t="s">
        <v>29</v>
      </c>
      <c r="AF89" s="13" t="s">
        <v>25</v>
      </c>
      <c r="AG89" s="13" t="str">
        <f t="shared" si="15"/>
        <v>they're standing in a blue square</v>
      </c>
      <c r="AH89" t="str">
        <f>VLOOKUP($X89&amp;$Z89&amp;$AA89,Stories!$A$1:$I$151,9,FALSE)</f>
        <v>and no one else is in the house</v>
      </c>
      <c r="AI89" t="str" cm="1">
        <f t="array" ref="AI89">_xlfn.IFS($AA89="first",_xlfn.CONCAT($X89, "_", $H89, "_", $L89),$AA89="second",_xlfn.CONCAT($X89, "_", $L89, "_", $H89))</f>
        <v>S54_Casey_Taylor</v>
      </c>
      <c r="AJ89" t="str">
        <f t="shared" si="16"/>
        <v>they_blue_square</v>
      </c>
      <c r="AK89" t="str">
        <f t="shared" si="17"/>
        <v>S54_end</v>
      </c>
      <c r="AL89" s="13" t="s">
        <v>29</v>
      </c>
      <c r="AM89" s="13" t="s">
        <v>25</v>
      </c>
      <c r="AN89" s="13" t="s">
        <v>29</v>
      </c>
      <c r="AO89" s="13" t="s">
        <v>26</v>
      </c>
      <c r="AP89" s="13" t="s">
        <v>31</v>
      </c>
      <c r="AQ89" s="13" t="s">
        <v>26</v>
      </c>
      <c r="AR89" s="13" t="s">
        <v>31</v>
      </c>
      <c r="AS89" s="13" t="s">
        <v>25</v>
      </c>
      <c r="AT89" s="13" t="s">
        <v>27</v>
      </c>
      <c r="AU89" s="13" t="s">
        <v>26</v>
      </c>
      <c r="AV89" s="13" t="s">
        <v>27</v>
      </c>
      <c r="AW89" s="13" t="s">
        <v>25</v>
      </c>
      <c r="AX89" t="str">
        <f t="shared" si="18"/>
        <v>HT3_blue-square.png</v>
      </c>
      <c r="AY89" t="str">
        <f t="shared" si="19"/>
        <v>ST2_blue-triangle.png</v>
      </c>
      <c r="AZ89" t="str">
        <f t="shared" si="20"/>
        <v>HT1_green-triangle.png</v>
      </c>
      <c r="BA89" t="str">
        <f t="shared" si="21"/>
        <v>HT2_green-square.png</v>
      </c>
      <c r="BB89" t="str">
        <f t="shared" si="22"/>
        <v>ST1_yellow-triangle.png</v>
      </c>
      <c r="BC89" t="str">
        <f t="shared" si="23"/>
        <v>ST3_yellow-square.png</v>
      </c>
    </row>
    <row r="90" spans="1:55" x14ac:dyDescent="0.2">
      <c r="A90" s="30" t="s">
        <v>80</v>
      </c>
      <c r="B90" s="5" t="s">
        <v>108</v>
      </c>
      <c r="C90" s="5" t="s">
        <v>196</v>
      </c>
      <c r="D90" t="str">
        <f t="shared" si="13"/>
        <v>L01_CR88_S54</v>
      </c>
      <c r="E90">
        <v>88</v>
      </c>
      <c r="F90" s="96" t="s">
        <v>700</v>
      </c>
      <c r="G90" s="155" t="str">
        <f>VLOOKUP($A90&amp;"_"&amp;$F90,'Character Sets'!$B$3:$J$39,5,FALSE)</f>
        <v>HT3</v>
      </c>
      <c r="H90" s="155" t="str">
        <f>VLOOKUP($A90&amp;"_"&amp;$F90,'Character Sets'!$B$3:$J$39,7,FALSE)</f>
        <v>Casey</v>
      </c>
      <c r="I90" s="5" t="str">
        <f>VLOOKUP($A90&amp;"_"&amp;$F90,'Character Sets'!$B$3:$J$39,6,FALSE)</f>
        <v>E</v>
      </c>
      <c r="J90" s="95" t="s">
        <v>699</v>
      </c>
      <c r="K90" s="155" t="str">
        <f>VLOOKUP($A90&amp;"_"&amp;$J90, 'Character Sets'!$B$3:$J$39,5,FALSE)</f>
        <v>ST2</v>
      </c>
      <c r="L90" s="155" t="str">
        <f>VLOOKUP($A90&amp;"_"&amp;$J90,'Character Sets'!$B$3:$J$39,7,FALSE)</f>
        <v>Taylor</v>
      </c>
      <c r="M90" s="5" t="str">
        <f>VLOOKUP($A90&amp;"_"&amp;$J90,'Character Sets'!$B$3:$J$39,6,FALSE)</f>
        <v>D</v>
      </c>
      <c r="N90" s="187" t="s">
        <v>2396</v>
      </c>
      <c r="O90" s="5" t="s">
        <v>2398</v>
      </c>
      <c r="P90" s="37" t="s">
        <v>696</v>
      </c>
      <c r="Q90" t="str">
        <f>VLOOKUP($A90&amp;"_"&amp;$P90,'Character Sets'!$B$3:$J$39,5,FALSE)</f>
        <v>HT1</v>
      </c>
      <c r="R90" s="37" t="s">
        <v>698</v>
      </c>
      <c r="S90" t="str">
        <f>VLOOKUP($A90&amp;"_"&amp;$R90,'Character Sets'!$B$3:$J$39,5,FALSE)</f>
        <v>HT2</v>
      </c>
      <c r="T90" s="37" t="s">
        <v>697</v>
      </c>
      <c r="U90" t="str">
        <f>VLOOKUP($A90&amp;"_"&amp;$T90,'Character Sets'!$B$3:$J$39,5,FALSE)</f>
        <v>ST1</v>
      </c>
      <c r="V90" s="37" t="s">
        <v>701</v>
      </c>
      <c r="W90" t="str">
        <f>VLOOKUP($A90&amp;"_"&amp;$V90,'Character Sets'!$B$3:$J$39,5,FALSE)</f>
        <v>ST3</v>
      </c>
      <c r="X90" t="s">
        <v>731</v>
      </c>
      <c r="Y90" t="str">
        <f t="shared" si="14"/>
        <v>ED</v>
      </c>
      <c r="Z90" t="str" cm="1">
        <f t="array" ref="Z90">_xlfn.IFS($Y90="AB","AB",$Y90="BA","AB",$Y90="AC","AC",$Y90="CA","AC",$Y90="AD","AD",$Y90="DA","AD",$Y90="BC","BC",$Y90="CB","BC",$Y90="BD","BD",$Y90="DB","BD",$Y90="CD","CD",$Y90="DC", "CD",$Y90="AE","AE",$Y90="EA","AE",$Y90="AF","AF",$Y90="FA","AF",$Y90="BE","BE",$Y90="EB","BE",$Y90="BF","BF",$Y90="FB","BF",$Y90="CE","CE",$Y90="EC","CE",$Y90="CF","CF",$Y90="FC","CF",$Y90="DE","DE",$Y90="ED","DE",$Y90="EF","EF",$Y90="FE","EF",$Y90="DF","DF",$Y90="FD","DF")</f>
        <v>DE</v>
      </c>
      <c r="AA90" s="6" t="s">
        <v>30</v>
      </c>
      <c r="AB90" t="str">
        <f>VLOOKUP($X90&amp;$Z90&amp;$AA90,Stories!$A$1:$I$151,7,FALSE)</f>
        <v>Casey is opening the door for Taylor</v>
      </c>
      <c r="AC90" t="str">
        <f>VLOOKUP($X90&amp;$Z90&amp;$AA90,Stories!$A$1:$I$151,8,FALSE)</f>
        <v>as the keys rattle in the lock</v>
      </c>
      <c r="AD90" s="37" t="s">
        <v>702</v>
      </c>
      <c r="AE90" s="13" t="s">
        <v>31</v>
      </c>
      <c r="AF90" s="13" t="s">
        <v>26</v>
      </c>
      <c r="AG90" s="13" t="str">
        <f t="shared" si="15"/>
        <v>they're standing in a green triangle</v>
      </c>
      <c r="AH90" t="str">
        <f>VLOOKUP($X90&amp;$Z90&amp;$AA90,Stories!$A$1:$I$151,9,FALSE)</f>
        <v>and no one else is in the house</v>
      </c>
      <c r="AI90" t="str" cm="1">
        <f t="array" ref="AI90">_xlfn.IFS($AA90="first",_xlfn.CONCAT($X90, "_", $H90, "_", $L90),$AA90="second",_xlfn.CONCAT($X90, "_", $L90, "_", $H90))</f>
        <v>S54_Taylor_Casey</v>
      </c>
      <c r="AJ90" t="str">
        <f t="shared" si="16"/>
        <v>they_green_triangle</v>
      </c>
      <c r="AK90" t="str">
        <f t="shared" si="17"/>
        <v>S54_end</v>
      </c>
      <c r="AL90" s="13" t="s">
        <v>31</v>
      </c>
      <c r="AM90" s="13" t="s">
        <v>26</v>
      </c>
      <c r="AN90" s="13" t="s">
        <v>31</v>
      </c>
      <c r="AO90" s="13" t="s">
        <v>25</v>
      </c>
      <c r="AP90" s="13" t="s">
        <v>29</v>
      </c>
      <c r="AQ90" s="13" t="s">
        <v>25</v>
      </c>
      <c r="AR90" s="13" t="s">
        <v>29</v>
      </c>
      <c r="AS90" s="13" t="s">
        <v>26</v>
      </c>
      <c r="AT90" s="13" t="s">
        <v>24</v>
      </c>
      <c r="AU90" s="13" t="s">
        <v>25</v>
      </c>
      <c r="AV90" s="13" t="s">
        <v>24</v>
      </c>
      <c r="AW90" s="13" t="s">
        <v>26</v>
      </c>
      <c r="AX90" t="str">
        <f t="shared" si="18"/>
        <v>HT3_green-triangle.png</v>
      </c>
      <c r="AY90" t="str">
        <f t="shared" si="19"/>
        <v>ST2_green-square.png</v>
      </c>
      <c r="AZ90" t="str">
        <f t="shared" si="20"/>
        <v>HT1_blue-square.png</v>
      </c>
      <c r="BA90" t="str">
        <f t="shared" si="21"/>
        <v>HT2_blue-triangle.png</v>
      </c>
      <c r="BB90" t="str">
        <f t="shared" si="22"/>
        <v>ST1_red-square.png</v>
      </c>
      <c r="BC90" t="str">
        <f t="shared" si="23"/>
        <v>ST3_red-triangle.png</v>
      </c>
    </row>
    <row r="91" spans="1:55" x14ac:dyDescent="0.2">
      <c r="A91" s="30" t="s">
        <v>80</v>
      </c>
      <c r="B91" s="5" t="s">
        <v>108</v>
      </c>
      <c r="C91" s="5" t="s">
        <v>197</v>
      </c>
      <c r="D91" t="str">
        <f t="shared" si="13"/>
        <v>L01_CR89_S45</v>
      </c>
      <c r="E91">
        <v>89</v>
      </c>
      <c r="F91" s="96" t="s">
        <v>701</v>
      </c>
      <c r="G91" s="155" t="str">
        <f>VLOOKUP($A91&amp;"_"&amp;$F91,'Character Sets'!$B$3:$J$39,5,FALSE)</f>
        <v>ST3</v>
      </c>
      <c r="H91" s="155" t="str">
        <f>VLOOKUP($A91&amp;"_"&amp;$F91,'Character Sets'!$B$3:$J$39,7,FALSE)</f>
        <v>Jaime</v>
      </c>
      <c r="I91" s="5" t="str">
        <f>VLOOKUP($A91&amp;"_"&amp;$F91,'Character Sets'!$B$3:$J$39,6,FALSE)</f>
        <v>F</v>
      </c>
      <c r="J91" s="95" t="s">
        <v>697</v>
      </c>
      <c r="K91" s="155" t="str">
        <f>VLOOKUP($A91&amp;"_"&amp;$J91, 'Character Sets'!$B$3:$J$39,5,FALSE)</f>
        <v>ST1</v>
      </c>
      <c r="L91" s="155" t="str">
        <f>VLOOKUP($A91&amp;"_"&amp;$J91,'Character Sets'!$B$3:$J$39,7,FALSE)</f>
        <v>Jordan</v>
      </c>
      <c r="M91" s="5" t="str">
        <f>VLOOKUP($A91&amp;"_"&amp;$J91,'Character Sets'!$B$3:$J$39,6,FALSE)</f>
        <v>C</v>
      </c>
      <c r="N91" s="187" t="s">
        <v>2396</v>
      </c>
      <c r="O91" s="5" t="s">
        <v>2399</v>
      </c>
      <c r="P91" s="37" t="s">
        <v>696</v>
      </c>
      <c r="Q91" t="str">
        <f>VLOOKUP($A91&amp;"_"&amp;$P91,'Character Sets'!$B$3:$J$39,5,FALSE)</f>
        <v>HT1</v>
      </c>
      <c r="R91" s="37" t="s">
        <v>698</v>
      </c>
      <c r="S91" t="str">
        <f>VLOOKUP($A91&amp;"_"&amp;$R91,'Character Sets'!$B$3:$J$39,5,FALSE)</f>
        <v>HT2</v>
      </c>
      <c r="T91" s="37" t="s">
        <v>699</v>
      </c>
      <c r="U91" t="str">
        <f>VLOOKUP($A91&amp;"_"&amp;$T91,'Character Sets'!$B$3:$J$39,5,FALSE)</f>
        <v>ST2</v>
      </c>
      <c r="V91" s="37" t="s">
        <v>700</v>
      </c>
      <c r="W91" t="str">
        <f>VLOOKUP($A91&amp;"_"&amp;$V91,'Character Sets'!$B$3:$J$39,5,FALSE)</f>
        <v>HT3</v>
      </c>
      <c r="X91" t="s">
        <v>434</v>
      </c>
      <c r="Y91" t="str">
        <f t="shared" si="14"/>
        <v>FC</v>
      </c>
      <c r="Z91" t="str" cm="1">
        <f t="array" ref="Z91">_xlfn.IFS($Y91="AB","AB",$Y91="BA","AB",$Y91="AC","AC",$Y91="CA","AC",$Y91="AD","AD",$Y91="DA","AD",$Y91="BC","BC",$Y91="CB","BC",$Y91="BD","BD",$Y91="DB","BD",$Y91="CD","CD",$Y91="DC", "CD",$Y91="AE","AE",$Y91="EA","AE",$Y91="AF","AF",$Y91="FA","AF",$Y91="BE","BE",$Y91="EB","BE",$Y91="BF","BF",$Y91="FB","BF",$Y91="CE","CE",$Y91="EC","CE",$Y91="CF","CF",$Y91="FC","CF",$Y91="DE","DE",$Y91="ED","DE",$Y91="EF","EF",$Y91="FE","EF",$Y91="DF","DF",$Y91="FD","DF")</f>
        <v>CF</v>
      </c>
      <c r="AA91" s="6" t="s">
        <v>28</v>
      </c>
      <c r="AB91" t="str">
        <f>VLOOKUP($X91&amp;$Z91&amp;$AA91,Stories!$A$1:$I$151,7,FALSE)</f>
        <v>Jordan is explaining the game to Jaime</v>
      </c>
      <c r="AC91" t="str">
        <f>VLOOKUP($X91&amp;$Z91&amp;$AA91,Stories!$A$1:$I$151,8,FALSE)</f>
        <v>since it's kind of complicated</v>
      </c>
      <c r="AD91" s="37" t="s">
        <v>702</v>
      </c>
      <c r="AE91" s="13" t="s">
        <v>24</v>
      </c>
      <c r="AF91" s="13" t="s">
        <v>25</v>
      </c>
      <c r="AG91" s="13" t="str">
        <f t="shared" si="15"/>
        <v>they're standing in a red square</v>
      </c>
      <c r="AH91" t="str">
        <f>VLOOKUP($X91&amp;$Z91&amp;$AA91,Stories!$A$1:$I$151,9,FALSE)</f>
        <v>and it looks like the game will be fun</v>
      </c>
      <c r="AI91" t="str" cm="1">
        <f t="array" ref="AI91">_xlfn.IFS($AA91="first",_xlfn.CONCAT($X91, "_", $H91, "_", $L91),$AA91="second",_xlfn.CONCAT($X91, "_", $L91, "_", $H91))</f>
        <v>S45_Jaime_Jordan</v>
      </c>
      <c r="AJ91" t="str">
        <f t="shared" si="16"/>
        <v>they_red_square</v>
      </c>
      <c r="AK91" t="str">
        <f t="shared" si="17"/>
        <v>S45_end</v>
      </c>
      <c r="AL91" s="13" t="s">
        <v>24</v>
      </c>
      <c r="AM91" s="13" t="s">
        <v>25</v>
      </c>
      <c r="AN91" s="13" t="s">
        <v>24</v>
      </c>
      <c r="AO91" s="13" t="s">
        <v>26</v>
      </c>
      <c r="AP91" s="13" t="s">
        <v>27</v>
      </c>
      <c r="AQ91" s="13" t="s">
        <v>26</v>
      </c>
      <c r="AR91" s="13" t="s">
        <v>27</v>
      </c>
      <c r="AS91" s="13" t="s">
        <v>25</v>
      </c>
      <c r="AT91" s="13" t="s">
        <v>31</v>
      </c>
      <c r="AU91" s="13" t="s">
        <v>26</v>
      </c>
      <c r="AV91" s="13" t="s">
        <v>31</v>
      </c>
      <c r="AW91" s="13" t="s">
        <v>25</v>
      </c>
      <c r="AX91" t="str">
        <f t="shared" si="18"/>
        <v>ST3_red-square.png</v>
      </c>
      <c r="AY91" t="str">
        <f t="shared" si="19"/>
        <v>ST1_red-triangle.png</v>
      </c>
      <c r="AZ91" t="str">
        <f t="shared" si="20"/>
        <v>HT1_yellow-triangle.png</v>
      </c>
      <c r="BA91" t="str">
        <f t="shared" si="21"/>
        <v>HT2_yellow-square.png</v>
      </c>
      <c r="BB91" t="str">
        <f t="shared" si="22"/>
        <v>ST2_green-triangle.png</v>
      </c>
      <c r="BC91" t="str">
        <f t="shared" si="23"/>
        <v>HT3_green-square.png</v>
      </c>
    </row>
    <row r="92" spans="1:55" x14ac:dyDescent="0.2">
      <c r="A92" s="30" t="s">
        <v>80</v>
      </c>
      <c r="B92" s="5" t="s">
        <v>108</v>
      </c>
      <c r="C92" s="5" t="s">
        <v>198</v>
      </c>
      <c r="D92" t="str">
        <f t="shared" si="13"/>
        <v>L01_CR90_S43</v>
      </c>
      <c r="E92">
        <v>90</v>
      </c>
      <c r="F92" s="96" t="s">
        <v>701</v>
      </c>
      <c r="G92" s="155" t="str">
        <f>VLOOKUP($A92&amp;"_"&amp;$F92,'Character Sets'!$B$3:$J$39,5,FALSE)</f>
        <v>ST3</v>
      </c>
      <c r="H92" s="155" t="str">
        <f>VLOOKUP($A92&amp;"_"&amp;$F92,'Character Sets'!$B$3:$J$39,7,FALSE)</f>
        <v>Jaime</v>
      </c>
      <c r="I92" s="5" t="str">
        <f>VLOOKUP($A92&amp;"_"&amp;$F92,'Character Sets'!$B$3:$J$39,6,FALSE)</f>
        <v>F</v>
      </c>
      <c r="J92" s="95" t="s">
        <v>697</v>
      </c>
      <c r="K92" s="155" t="str">
        <f>VLOOKUP($A92&amp;"_"&amp;$J92, 'Character Sets'!$B$3:$J$39,5,FALSE)</f>
        <v>ST1</v>
      </c>
      <c r="L92" s="155" t="str">
        <f>VLOOKUP($A92&amp;"_"&amp;$J92,'Character Sets'!$B$3:$J$39,7,FALSE)</f>
        <v>Jordan</v>
      </c>
      <c r="M92" s="5" t="str">
        <f>VLOOKUP($A92&amp;"_"&amp;$J92,'Character Sets'!$B$3:$J$39,6,FALSE)</f>
        <v>C</v>
      </c>
      <c r="N92" s="187" t="s">
        <v>2396</v>
      </c>
      <c r="O92" s="5" t="s">
        <v>2399</v>
      </c>
      <c r="P92" s="37" t="s">
        <v>696</v>
      </c>
      <c r="Q92" t="str">
        <f>VLOOKUP($A92&amp;"_"&amp;$P92,'Character Sets'!$B$3:$J$39,5,FALSE)</f>
        <v>HT1</v>
      </c>
      <c r="R92" s="37" t="s">
        <v>698</v>
      </c>
      <c r="S92" t="str">
        <f>VLOOKUP($A92&amp;"_"&amp;$R92,'Character Sets'!$B$3:$J$39,5,FALSE)</f>
        <v>HT2</v>
      </c>
      <c r="T92" s="37" t="s">
        <v>699</v>
      </c>
      <c r="U92" t="str">
        <f>VLOOKUP($A92&amp;"_"&amp;$T92,'Character Sets'!$B$3:$J$39,5,FALSE)</f>
        <v>ST2</v>
      </c>
      <c r="V92" s="37" t="s">
        <v>700</v>
      </c>
      <c r="W92" t="str">
        <f>VLOOKUP($A92&amp;"_"&amp;$V92,'Character Sets'!$B$3:$J$39,5,FALSE)</f>
        <v>HT3</v>
      </c>
      <c r="X92" t="s">
        <v>249</v>
      </c>
      <c r="Y92" t="str">
        <f t="shared" si="14"/>
        <v>FC</v>
      </c>
      <c r="Z92" t="str" cm="1">
        <f t="array" ref="Z92">_xlfn.IFS($Y92="AB","AB",$Y92="BA","AB",$Y92="AC","AC",$Y92="CA","AC",$Y92="AD","AD",$Y92="DA","AD",$Y92="BC","BC",$Y92="CB","BC",$Y92="BD","BD",$Y92="DB","BD",$Y92="CD","CD",$Y92="DC", "CD",$Y92="AE","AE",$Y92="EA","AE",$Y92="AF","AF",$Y92="FA","AF",$Y92="BE","BE",$Y92="EB","BE",$Y92="BF","BF",$Y92="FB","BF",$Y92="CE","CE",$Y92="EC","CE",$Y92="CF","CF",$Y92="FC","CF",$Y92="DE","DE",$Y92="ED","DE",$Y92="EF","EF",$Y92="FE","EF",$Y92="DF","DF",$Y92="FD","DF")</f>
        <v>CF</v>
      </c>
      <c r="AA92" s="6" t="s">
        <v>30</v>
      </c>
      <c r="AB92" t="str">
        <f>VLOOKUP($X92&amp;$Z92&amp;$AA92,Stories!$A$1:$I$151,7,FALSE)</f>
        <v>Jaime is getting a chair for Jordan</v>
      </c>
      <c r="AC92" t="str">
        <f>VLOOKUP($X92&amp;$Z92&amp;$AA92,Stories!$A$1:$I$151,8,FALSE)</f>
        <v>because the wait will be a while</v>
      </c>
      <c r="AD92" s="37" t="s">
        <v>702</v>
      </c>
      <c r="AE92" s="13" t="s">
        <v>27</v>
      </c>
      <c r="AF92" s="13" t="s">
        <v>26</v>
      </c>
      <c r="AG92" s="13" t="str">
        <f t="shared" si="15"/>
        <v>they're standing in a yellow triangle</v>
      </c>
      <c r="AH92" t="str">
        <f>VLOOKUP($X92&amp;$Z92&amp;$AA92,Stories!$A$1:$I$151,9,FALSE)</f>
        <v>but it looks like the wait will be worth it</v>
      </c>
      <c r="AI92" t="str" cm="1">
        <f t="array" ref="AI92">_xlfn.IFS($AA92="first",_xlfn.CONCAT($X92, "_", $H92, "_", $L92),$AA92="second",_xlfn.CONCAT($X92, "_", $L92, "_", $H92))</f>
        <v>S43_Jordan_Jaime</v>
      </c>
      <c r="AJ92" t="str">
        <f t="shared" si="16"/>
        <v>they_yellow_triangle</v>
      </c>
      <c r="AK92" t="str">
        <f t="shared" si="17"/>
        <v>S43_end</v>
      </c>
      <c r="AL92" s="13" t="s">
        <v>27</v>
      </c>
      <c r="AM92" s="13" t="s">
        <v>26</v>
      </c>
      <c r="AN92" s="13" t="s">
        <v>27</v>
      </c>
      <c r="AO92" s="13" t="s">
        <v>25</v>
      </c>
      <c r="AP92" s="13" t="s">
        <v>24</v>
      </c>
      <c r="AQ92" s="13" t="s">
        <v>25</v>
      </c>
      <c r="AR92" s="13" t="s">
        <v>24</v>
      </c>
      <c r="AS92" s="13" t="s">
        <v>26</v>
      </c>
      <c r="AT92" s="13" t="s">
        <v>29</v>
      </c>
      <c r="AU92" s="13" t="s">
        <v>25</v>
      </c>
      <c r="AV92" s="13" t="s">
        <v>29</v>
      </c>
      <c r="AW92" s="13" t="s">
        <v>26</v>
      </c>
      <c r="AX92" t="str">
        <f t="shared" si="18"/>
        <v>ST3_yellow-triangle.png</v>
      </c>
      <c r="AY92" t="str">
        <f t="shared" si="19"/>
        <v>ST1_yellow-square.png</v>
      </c>
      <c r="AZ92" t="str">
        <f t="shared" si="20"/>
        <v>HT1_red-square.png</v>
      </c>
      <c r="BA92" t="str">
        <f t="shared" si="21"/>
        <v>HT2_red-triangle.png</v>
      </c>
      <c r="BB92" t="str">
        <f t="shared" si="22"/>
        <v>ST2_blue-square.png</v>
      </c>
      <c r="BC92" t="str">
        <f t="shared" si="23"/>
        <v>HT3_blue-triangle.png</v>
      </c>
    </row>
    <row r="93" spans="1:55" x14ac:dyDescent="0.2">
      <c r="A93" s="30" t="s">
        <v>80</v>
      </c>
      <c r="B93" s="5" t="s">
        <v>108</v>
      </c>
      <c r="C93" s="5" t="s">
        <v>199</v>
      </c>
      <c r="D93" t="str">
        <f t="shared" si="13"/>
        <v>L01_CR91_S44</v>
      </c>
      <c r="E93">
        <v>91</v>
      </c>
      <c r="F93" s="96" t="s">
        <v>701</v>
      </c>
      <c r="G93" s="155" t="str">
        <f>VLOOKUP($A93&amp;"_"&amp;$F93,'Character Sets'!$B$3:$J$39,5,FALSE)</f>
        <v>ST3</v>
      </c>
      <c r="H93" s="155" t="str">
        <f>VLOOKUP($A93&amp;"_"&amp;$F93,'Character Sets'!$B$3:$J$39,7,FALSE)</f>
        <v>Jaime</v>
      </c>
      <c r="I93" s="5" t="str">
        <f>VLOOKUP($A93&amp;"_"&amp;$F93,'Character Sets'!$B$3:$J$39,6,FALSE)</f>
        <v>F</v>
      </c>
      <c r="J93" s="95" t="s">
        <v>697</v>
      </c>
      <c r="K93" s="155" t="str">
        <f>VLOOKUP($A93&amp;"_"&amp;$J93, 'Character Sets'!$B$3:$J$39,5,FALSE)</f>
        <v>ST1</v>
      </c>
      <c r="L93" s="155" t="str">
        <f>VLOOKUP($A93&amp;"_"&amp;$J93,'Character Sets'!$B$3:$J$39,7,FALSE)</f>
        <v>Jordan</v>
      </c>
      <c r="M93" s="5" t="str">
        <f>VLOOKUP($A93&amp;"_"&amp;$J93,'Character Sets'!$B$3:$J$39,6,FALSE)</f>
        <v>C</v>
      </c>
      <c r="N93" s="187" t="s">
        <v>2396</v>
      </c>
      <c r="O93" s="5" t="s">
        <v>2399</v>
      </c>
      <c r="P93" s="37" t="s">
        <v>696</v>
      </c>
      <c r="Q93" t="str">
        <f>VLOOKUP($A93&amp;"_"&amp;$P93,'Character Sets'!$B$3:$J$39,5,FALSE)</f>
        <v>HT1</v>
      </c>
      <c r="R93" s="37" t="s">
        <v>698</v>
      </c>
      <c r="S93" t="str">
        <f>VLOOKUP($A93&amp;"_"&amp;$R93,'Character Sets'!$B$3:$J$39,5,FALSE)</f>
        <v>HT2</v>
      </c>
      <c r="T93" s="37" t="s">
        <v>699</v>
      </c>
      <c r="U93" t="str">
        <f>VLOOKUP($A93&amp;"_"&amp;$T93,'Character Sets'!$B$3:$J$39,5,FALSE)</f>
        <v>ST2</v>
      </c>
      <c r="V93" s="37" t="s">
        <v>700</v>
      </c>
      <c r="W93" t="str">
        <f>VLOOKUP($A93&amp;"_"&amp;$V93,'Character Sets'!$B$3:$J$39,5,FALSE)</f>
        <v>HT3</v>
      </c>
      <c r="X93" t="s">
        <v>250</v>
      </c>
      <c r="Y93" t="str">
        <f t="shared" si="14"/>
        <v>FC</v>
      </c>
      <c r="Z93" t="str" cm="1">
        <f t="array" ref="Z93">_xlfn.IFS($Y93="AB","AB",$Y93="BA","AB",$Y93="AC","AC",$Y93="CA","AC",$Y93="AD","AD",$Y93="DA","AD",$Y93="BC","BC",$Y93="CB","BC",$Y93="BD","BD",$Y93="DB","BD",$Y93="CD","CD",$Y93="DC", "CD",$Y93="AE","AE",$Y93="EA","AE",$Y93="AF","AF",$Y93="FA","AF",$Y93="BE","BE",$Y93="EB","BE",$Y93="BF","BF",$Y93="FB","BF",$Y93="CE","CE",$Y93="EC","CE",$Y93="CF","CF",$Y93="FC","CF",$Y93="DE","DE",$Y93="ED","DE",$Y93="EF","EF",$Y93="FE","EF",$Y93="DF","DF",$Y93="FD","DF")</f>
        <v>CF</v>
      </c>
      <c r="AA93" s="6" t="s">
        <v>28</v>
      </c>
      <c r="AB93" t="str">
        <f>VLOOKUP($X93&amp;$Z93&amp;$AA93,Stories!$A$1:$I$151,7,FALSE)</f>
        <v>Jordan is showing a picture to Jaime</v>
      </c>
      <c r="AC93" t="str">
        <f>VLOOKUP($X93&amp;$Z93&amp;$AA93,Stories!$A$1:$I$151,8,FALSE)</f>
        <v>while the dog is coming over</v>
      </c>
      <c r="AD93" s="37" t="s">
        <v>702</v>
      </c>
      <c r="AE93" s="13" t="s">
        <v>31</v>
      </c>
      <c r="AF93" s="13" t="s">
        <v>25</v>
      </c>
      <c r="AG93" s="13" t="str">
        <f t="shared" si="15"/>
        <v>they're standing in a green square</v>
      </c>
      <c r="AH93" t="str">
        <f>VLOOKUP($X93&amp;$Z93&amp;$AA93,Stories!$A$1:$I$151,9,FALSE)</f>
        <v>and the dog is just as cute as in the picture</v>
      </c>
      <c r="AI93" t="str" cm="1">
        <f t="array" ref="AI93">_xlfn.IFS($AA93="first",_xlfn.CONCAT($X93, "_", $H93, "_", $L93),$AA93="second",_xlfn.CONCAT($X93, "_", $L93, "_", $H93))</f>
        <v>S44_Jaime_Jordan</v>
      </c>
      <c r="AJ93" t="str">
        <f t="shared" si="16"/>
        <v>they_green_square</v>
      </c>
      <c r="AK93" t="str">
        <f t="shared" si="17"/>
        <v>S44_end</v>
      </c>
      <c r="AL93" s="13" t="s">
        <v>31</v>
      </c>
      <c r="AM93" s="13" t="s">
        <v>25</v>
      </c>
      <c r="AN93" s="13" t="s">
        <v>31</v>
      </c>
      <c r="AO93" s="13" t="s">
        <v>26</v>
      </c>
      <c r="AP93" s="13" t="s">
        <v>29</v>
      </c>
      <c r="AQ93" s="13" t="s">
        <v>26</v>
      </c>
      <c r="AR93" s="13" t="s">
        <v>29</v>
      </c>
      <c r="AS93" s="13" t="s">
        <v>25</v>
      </c>
      <c r="AT93" s="13" t="s">
        <v>24</v>
      </c>
      <c r="AU93" s="13" t="s">
        <v>26</v>
      </c>
      <c r="AV93" s="13" t="s">
        <v>24</v>
      </c>
      <c r="AW93" s="13" t="s">
        <v>25</v>
      </c>
      <c r="AX93" t="str">
        <f t="shared" si="18"/>
        <v>ST3_green-square.png</v>
      </c>
      <c r="AY93" t="str">
        <f t="shared" si="19"/>
        <v>ST1_green-triangle.png</v>
      </c>
      <c r="AZ93" t="str">
        <f t="shared" si="20"/>
        <v>HT1_blue-triangle.png</v>
      </c>
      <c r="BA93" t="str">
        <f t="shared" si="21"/>
        <v>HT2_blue-square.png</v>
      </c>
      <c r="BB93" t="str">
        <f t="shared" si="22"/>
        <v>ST2_red-triangle.png</v>
      </c>
      <c r="BC93" t="str">
        <f t="shared" si="23"/>
        <v>HT3_red-square.png</v>
      </c>
    </row>
    <row r="94" spans="1:55" x14ac:dyDescent="0.2">
      <c r="A94" s="30" t="s">
        <v>80</v>
      </c>
      <c r="B94" s="5" t="s">
        <v>108</v>
      </c>
      <c r="C94" s="5" t="s">
        <v>200</v>
      </c>
      <c r="D94" t="str">
        <f t="shared" si="13"/>
        <v>L01_CR92_S44</v>
      </c>
      <c r="E94">
        <v>92</v>
      </c>
      <c r="F94" s="96" t="s">
        <v>701</v>
      </c>
      <c r="G94" s="155" t="str">
        <f>VLOOKUP($A94&amp;"_"&amp;$F94,'Character Sets'!$B$3:$J$39,5,FALSE)</f>
        <v>ST3</v>
      </c>
      <c r="H94" s="155" t="str">
        <f>VLOOKUP($A94&amp;"_"&amp;$F94,'Character Sets'!$B$3:$J$39,7,FALSE)</f>
        <v>Jaime</v>
      </c>
      <c r="I94" s="5" t="str">
        <f>VLOOKUP($A94&amp;"_"&amp;$F94,'Character Sets'!$B$3:$J$39,6,FALSE)</f>
        <v>F</v>
      </c>
      <c r="J94" s="95" t="s">
        <v>697</v>
      </c>
      <c r="K94" s="155" t="str">
        <f>VLOOKUP($A94&amp;"_"&amp;$J94, 'Character Sets'!$B$3:$J$39,5,FALSE)</f>
        <v>ST1</v>
      </c>
      <c r="L94" s="155" t="str">
        <f>VLOOKUP($A94&amp;"_"&amp;$J94,'Character Sets'!$B$3:$J$39,7,FALSE)</f>
        <v>Jordan</v>
      </c>
      <c r="M94" s="5" t="str">
        <f>VLOOKUP($A94&amp;"_"&amp;$J94,'Character Sets'!$B$3:$J$39,6,FALSE)</f>
        <v>C</v>
      </c>
      <c r="N94" s="187" t="s">
        <v>2396</v>
      </c>
      <c r="O94" s="5" t="s">
        <v>2399</v>
      </c>
      <c r="P94" s="37" t="s">
        <v>696</v>
      </c>
      <c r="Q94" t="str">
        <f>VLOOKUP($A94&amp;"_"&amp;$P94,'Character Sets'!$B$3:$J$39,5,FALSE)</f>
        <v>HT1</v>
      </c>
      <c r="R94" s="37" t="s">
        <v>698</v>
      </c>
      <c r="S94" t="str">
        <f>VLOOKUP($A94&amp;"_"&amp;$R94,'Character Sets'!$B$3:$J$39,5,FALSE)</f>
        <v>HT2</v>
      </c>
      <c r="T94" s="37" t="s">
        <v>699</v>
      </c>
      <c r="U94" t="str">
        <f>VLOOKUP($A94&amp;"_"&amp;$T94,'Character Sets'!$B$3:$J$39,5,FALSE)</f>
        <v>ST2</v>
      </c>
      <c r="V94" s="37" t="s">
        <v>700</v>
      </c>
      <c r="W94" t="str">
        <f>VLOOKUP($A94&amp;"_"&amp;$V94,'Character Sets'!$B$3:$J$39,5,FALSE)</f>
        <v>HT3</v>
      </c>
      <c r="X94" t="s">
        <v>250</v>
      </c>
      <c r="Y94" t="str">
        <f t="shared" si="14"/>
        <v>FC</v>
      </c>
      <c r="Z94" t="str" cm="1">
        <f t="array" ref="Z94">_xlfn.IFS($Y94="AB","AB",$Y94="BA","AB",$Y94="AC","AC",$Y94="CA","AC",$Y94="AD","AD",$Y94="DA","AD",$Y94="BC","BC",$Y94="CB","BC",$Y94="BD","BD",$Y94="DB","BD",$Y94="CD","CD",$Y94="DC", "CD",$Y94="AE","AE",$Y94="EA","AE",$Y94="AF","AF",$Y94="FA","AF",$Y94="BE","BE",$Y94="EB","BE",$Y94="BF","BF",$Y94="FB","BF",$Y94="CE","CE",$Y94="EC","CE",$Y94="CF","CF",$Y94="FC","CF",$Y94="DE","DE",$Y94="ED","DE",$Y94="EF","EF",$Y94="FE","EF",$Y94="DF","DF",$Y94="FD","DF")</f>
        <v>CF</v>
      </c>
      <c r="AA94" s="6" t="s">
        <v>30</v>
      </c>
      <c r="AB94" t="str">
        <f>VLOOKUP($X94&amp;$Z94&amp;$AA94,Stories!$A$1:$I$151,7,FALSE)</f>
        <v>Jaime is showing a picture to Jordan</v>
      </c>
      <c r="AC94" t="str">
        <f>VLOOKUP($X94&amp;$Z94&amp;$AA94,Stories!$A$1:$I$151,8,FALSE)</f>
        <v>while the dog is coming over</v>
      </c>
      <c r="AD94" s="37" t="s">
        <v>702</v>
      </c>
      <c r="AE94" s="13" t="s">
        <v>29</v>
      </c>
      <c r="AF94" s="13" t="s">
        <v>26</v>
      </c>
      <c r="AG94" s="13" t="str">
        <f t="shared" si="15"/>
        <v>they're standing in a blue triangle</v>
      </c>
      <c r="AH94" t="str">
        <f>VLOOKUP($X94&amp;$Z94&amp;$AA94,Stories!$A$1:$I$151,9,FALSE)</f>
        <v>and the dog is just as cute as in the picture</v>
      </c>
      <c r="AI94" t="str" cm="1">
        <f t="array" ref="AI94">_xlfn.IFS($AA94="first",_xlfn.CONCAT($X94, "_", $H94, "_", $L94),$AA94="second",_xlfn.CONCAT($X94, "_", $L94, "_", $H94))</f>
        <v>S44_Jordan_Jaime</v>
      </c>
      <c r="AJ94" t="str">
        <f t="shared" si="16"/>
        <v>they_blue_triangle</v>
      </c>
      <c r="AK94" t="str">
        <f t="shared" si="17"/>
        <v>S44_end</v>
      </c>
      <c r="AL94" s="13" t="s">
        <v>29</v>
      </c>
      <c r="AM94" s="13" t="s">
        <v>26</v>
      </c>
      <c r="AN94" s="13" t="s">
        <v>29</v>
      </c>
      <c r="AO94" s="13" t="s">
        <v>25</v>
      </c>
      <c r="AP94" s="13" t="s">
        <v>31</v>
      </c>
      <c r="AQ94" s="13" t="s">
        <v>25</v>
      </c>
      <c r="AR94" s="13" t="s">
        <v>31</v>
      </c>
      <c r="AS94" s="13" t="s">
        <v>26</v>
      </c>
      <c r="AT94" s="13" t="s">
        <v>27</v>
      </c>
      <c r="AU94" s="13" t="s">
        <v>25</v>
      </c>
      <c r="AV94" s="13" t="s">
        <v>27</v>
      </c>
      <c r="AW94" s="13" t="s">
        <v>26</v>
      </c>
      <c r="AX94" t="str">
        <f t="shared" si="18"/>
        <v>ST3_blue-triangle.png</v>
      </c>
      <c r="AY94" t="str">
        <f t="shared" si="19"/>
        <v>ST1_blue-square.png</v>
      </c>
      <c r="AZ94" t="str">
        <f t="shared" si="20"/>
        <v>HT1_green-square.png</v>
      </c>
      <c r="BA94" t="str">
        <f t="shared" si="21"/>
        <v>HT2_green-triangle.png</v>
      </c>
      <c r="BB94" t="str">
        <f t="shared" si="22"/>
        <v>ST2_yellow-square.png</v>
      </c>
      <c r="BC94" t="str">
        <f t="shared" si="23"/>
        <v>HT3_yellow-triangle.png</v>
      </c>
    </row>
    <row r="95" spans="1:55" x14ac:dyDescent="0.2">
      <c r="A95" s="30" t="s">
        <v>80</v>
      </c>
      <c r="B95" s="5" t="s">
        <v>108</v>
      </c>
      <c r="C95" s="5" t="s">
        <v>201</v>
      </c>
      <c r="D95" t="str">
        <f t="shared" si="13"/>
        <v>L01_CR93_S60</v>
      </c>
      <c r="E95">
        <v>93</v>
      </c>
      <c r="F95" s="96" t="s">
        <v>701</v>
      </c>
      <c r="G95" s="155" t="str">
        <f>VLOOKUP($A95&amp;"_"&amp;$F95,'Character Sets'!$B$3:$J$39,5,FALSE)</f>
        <v>ST3</v>
      </c>
      <c r="H95" s="155" t="str">
        <f>VLOOKUP($A95&amp;"_"&amp;$F95,'Character Sets'!$B$3:$J$39,7,FALSE)</f>
        <v>Jaime</v>
      </c>
      <c r="I95" s="5" t="str">
        <f>VLOOKUP($A95&amp;"_"&amp;$F95,'Character Sets'!$B$3:$J$39,6,FALSE)</f>
        <v>F</v>
      </c>
      <c r="J95" s="95" t="s">
        <v>699</v>
      </c>
      <c r="K95" s="155" t="str">
        <f>VLOOKUP($A95&amp;"_"&amp;$J95, 'Character Sets'!$B$3:$J$39,5,FALSE)</f>
        <v>ST2</v>
      </c>
      <c r="L95" s="155" t="str">
        <f>VLOOKUP($A95&amp;"_"&amp;$J95,'Character Sets'!$B$3:$J$39,7,FALSE)</f>
        <v>Taylor</v>
      </c>
      <c r="M95" s="5" t="str">
        <f>VLOOKUP($A95&amp;"_"&amp;$J95,'Character Sets'!$B$3:$J$39,6,FALSE)</f>
        <v>D</v>
      </c>
      <c r="N95" s="187" t="s">
        <v>2396</v>
      </c>
      <c r="O95" s="5" t="s">
        <v>2399</v>
      </c>
      <c r="P95" s="37" t="s">
        <v>696</v>
      </c>
      <c r="Q95" t="str">
        <f>VLOOKUP($A95&amp;"_"&amp;$P95,'Character Sets'!$B$3:$J$39,5,FALSE)</f>
        <v>HT1</v>
      </c>
      <c r="R95" s="37" t="s">
        <v>698</v>
      </c>
      <c r="S95" t="str">
        <f>VLOOKUP($A95&amp;"_"&amp;$R95,'Character Sets'!$B$3:$J$39,5,FALSE)</f>
        <v>HT2</v>
      </c>
      <c r="T95" s="37" t="s">
        <v>697</v>
      </c>
      <c r="U95" t="str">
        <f>VLOOKUP($A95&amp;"_"&amp;$T95,'Character Sets'!$B$3:$J$39,5,FALSE)</f>
        <v>ST1</v>
      </c>
      <c r="V95" s="37" t="s">
        <v>700</v>
      </c>
      <c r="W95" t="str">
        <f>VLOOKUP($A95&amp;"_"&amp;$V95,'Character Sets'!$B$3:$J$39,5,FALSE)</f>
        <v>HT3</v>
      </c>
      <c r="X95" t="s">
        <v>738</v>
      </c>
      <c r="Y95" t="str">
        <f t="shared" si="14"/>
        <v>FD</v>
      </c>
      <c r="Z95" t="str" cm="1">
        <f t="array" ref="Z95">_xlfn.IFS($Y95="AB","AB",$Y95="BA","AB",$Y95="AC","AC",$Y95="CA","AC",$Y95="AD","AD",$Y95="DA","AD",$Y95="BC","BC",$Y95="CB","BC",$Y95="BD","BD",$Y95="DB","BD",$Y95="CD","CD",$Y95="DC", "CD",$Y95="AE","AE",$Y95="EA","AE",$Y95="AF","AF",$Y95="FA","AF",$Y95="BE","BE",$Y95="EB","BE",$Y95="BF","BF",$Y95="FB","BF",$Y95="CE","CE",$Y95="EC","CE",$Y95="CF","CF",$Y95="FC","CF",$Y95="DE","DE",$Y95="ED","DE",$Y95="EF","EF",$Y95="FE","EF",$Y95="DF","DF",$Y95="FD","DF")</f>
        <v>DF</v>
      </c>
      <c r="AA95" s="6" t="s">
        <v>28</v>
      </c>
      <c r="AB95" t="str">
        <f>VLOOKUP($X95&amp;$Z95&amp;$AA95,Stories!$A$1:$I$151,7,FALSE)</f>
        <v>Taylor is hiking along the trail with Jaime</v>
      </c>
      <c r="AC95" t="str">
        <f>VLOOKUP($X95&amp;$Z95&amp;$AA95,Stories!$A$1:$I$151,8,FALSE)</f>
        <v>and the leaves are starting to turn</v>
      </c>
      <c r="AD95" s="37" t="s">
        <v>702</v>
      </c>
      <c r="AE95" s="13" t="s">
        <v>27</v>
      </c>
      <c r="AF95" s="13" t="s">
        <v>25</v>
      </c>
      <c r="AG95" s="13" t="str">
        <f t="shared" si="15"/>
        <v>they're standing in a yellow square</v>
      </c>
      <c r="AH95" t="str">
        <f>VLOOKUP($X95&amp;$Z95&amp;$AA95,Stories!$A$1:$I$151,9,FALSE)</f>
        <v>and the top of the mountain isn't much further</v>
      </c>
      <c r="AI95" t="str" cm="1">
        <f t="array" ref="AI95">_xlfn.IFS($AA95="first",_xlfn.CONCAT($X95, "_", $H95, "_", $L95),$AA95="second",_xlfn.CONCAT($X95, "_", $L95, "_", $H95))</f>
        <v>S60_Jaime_Taylor</v>
      </c>
      <c r="AJ95" t="str">
        <f t="shared" si="16"/>
        <v>they_yellow_square</v>
      </c>
      <c r="AK95" t="str">
        <f t="shared" si="17"/>
        <v>S60_end</v>
      </c>
      <c r="AL95" s="13" t="s">
        <v>27</v>
      </c>
      <c r="AM95" s="13" t="s">
        <v>25</v>
      </c>
      <c r="AN95" s="13" t="s">
        <v>27</v>
      </c>
      <c r="AO95" s="13" t="s">
        <v>26</v>
      </c>
      <c r="AP95" s="13" t="s">
        <v>24</v>
      </c>
      <c r="AQ95" s="13" t="s">
        <v>26</v>
      </c>
      <c r="AR95" s="13" t="s">
        <v>24</v>
      </c>
      <c r="AS95" s="13" t="s">
        <v>25</v>
      </c>
      <c r="AT95" s="13" t="s">
        <v>29</v>
      </c>
      <c r="AU95" s="13" t="s">
        <v>26</v>
      </c>
      <c r="AV95" s="13" t="s">
        <v>29</v>
      </c>
      <c r="AW95" s="13" t="s">
        <v>25</v>
      </c>
      <c r="AX95" t="str">
        <f t="shared" si="18"/>
        <v>ST3_yellow-square.png</v>
      </c>
      <c r="AY95" t="str">
        <f t="shared" si="19"/>
        <v>ST2_yellow-triangle.png</v>
      </c>
      <c r="AZ95" t="str">
        <f t="shared" si="20"/>
        <v>HT1_red-triangle.png</v>
      </c>
      <c r="BA95" t="str">
        <f t="shared" si="21"/>
        <v>HT2_red-square.png</v>
      </c>
      <c r="BB95" t="str">
        <f t="shared" si="22"/>
        <v>ST1_blue-triangle.png</v>
      </c>
      <c r="BC95" t="str">
        <f t="shared" si="23"/>
        <v>HT3_blue-square.png</v>
      </c>
    </row>
    <row r="96" spans="1:55" x14ac:dyDescent="0.2">
      <c r="A96" s="30" t="s">
        <v>80</v>
      </c>
      <c r="B96" s="5" t="s">
        <v>108</v>
      </c>
      <c r="C96" s="5" t="s">
        <v>202</v>
      </c>
      <c r="D96" t="str">
        <f t="shared" si="13"/>
        <v>L01_CR94_S58</v>
      </c>
      <c r="E96">
        <v>94</v>
      </c>
      <c r="F96" s="96" t="s">
        <v>701</v>
      </c>
      <c r="G96" s="155" t="str">
        <f>VLOOKUP($A96&amp;"_"&amp;$F96,'Character Sets'!$B$3:$J$39,5,FALSE)</f>
        <v>ST3</v>
      </c>
      <c r="H96" s="155" t="str">
        <f>VLOOKUP($A96&amp;"_"&amp;$F96,'Character Sets'!$B$3:$J$39,7,FALSE)</f>
        <v>Jaime</v>
      </c>
      <c r="I96" s="5" t="str">
        <f>VLOOKUP($A96&amp;"_"&amp;$F96,'Character Sets'!$B$3:$J$39,6,FALSE)</f>
        <v>F</v>
      </c>
      <c r="J96" s="95" t="s">
        <v>699</v>
      </c>
      <c r="K96" s="155" t="str">
        <f>VLOOKUP($A96&amp;"_"&amp;$J96, 'Character Sets'!$B$3:$J$39,5,FALSE)</f>
        <v>ST2</v>
      </c>
      <c r="L96" s="155" t="str">
        <f>VLOOKUP($A96&amp;"_"&amp;$J96,'Character Sets'!$B$3:$J$39,7,FALSE)</f>
        <v>Taylor</v>
      </c>
      <c r="M96" s="5" t="str">
        <f>VLOOKUP($A96&amp;"_"&amp;$J96,'Character Sets'!$B$3:$J$39,6,FALSE)</f>
        <v>D</v>
      </c>
      <c r="N96" s="187" t="s">
        <v>2396</v>
      </c>
      <c r="O96" s="5" t="s">
        <v>2399</v>
      </c>
      <c r="P96" s="37" t="s">
        <v>696</v>
      </c>
      <c r="Q96" t="str">
        <f>VLOOKUP($A96&amp;"_"&amp;$P96,'Character Sets'!$B$3:$J$39,5,FALSE)</f>
        <v>HT1</v>
      </c>
      <c r="R96" s="37" t="s">
        <v>698</v>
      </c>
      <c r="S96" t="str">
        <f>VLOOKUP($A96&amp;"_"&amp;$R96,'Character Sets'!$B$3:$J$39,5,FALSE)</f>
        <v>HT2</v>
      </c>
      <c r="T96" s="37" t="s">
        <v>697</v>
      </c>
      <c r="U96" t="str">
        <f>VLOOKUP($A96&amp;"_"&amp;$T96,'Character Sets'!$B$3:$J$39,5,FALSE)</f>
        <v>ST1</v>
      </c>
      <c r="V96" s="37" t="s">
        <v>700</v>
      </c>
      <c r="W96" t="str">
        <f>VLOOKUP($A96&amp;"_"&amp;$V96,'Character Sets'!$B$3:$J$39,5,FALSE)</f>
        <v>HT3</v>
      </c>
      <c r="X96" t="s">
        <v>734</v>
      </c>
      <c r="Y96" t="str">
        <f t="shared" si="14"/>
        <v>FD</v>
      </c>
      <c r="Z96" t="str" cm="1">
        <f t="array" ref="Z96">_xlfn.IFS($Y96="AB","AB",$Y96="BA","AB",$Y96="AC","AC",$Y96="CA","AC",$Y96="AD","AD",$Y96="DA","AD",$Y96="BC","BC",$Y96="CB","BC",$Y96="BD","BD",$Y96="DB","BD",$Y96="CD","CD",$Y96="DC", "CD",$Y96="AE","AE",$Y96="EA","AE",$Y96="AF","AF",$Y96="FA","AF",$Y96="BE","BE",$Y96="EB","BE",$Y96="BF","BF",$Y96="FB","BF",$Y96="CE","CE",$Y96="EC","CE",$Y96="CF","CF",$Y96="FC","CF",$Y96="DE","DE",$Y96="ED","DE",$Y96="EF","EF",$Y96="FE","EF",$Y96="DF","DF",$Y96="FD","DF")</f>
        <v>DF</v>
      </c>
      <c r="AA96" s="6" t="s">
        <v>30</v>
      </c>
      <c r="AB96" t="str">
        <f>VLOOKUP($X96&amp;$Z96&amp;$AA96,Stories!$A$1:$I$151,7,FALSE)</f>
        <v>Jaime is telling a joke to Taylor</v>
      </c>
      <c r="AC96" t="str">
        <f>VLOOKUP($X96&amp;$Z96&amp;$AA96,Stories!$A$1:$I$151,8,FALSE)</f>
        <v>while the party is getting started</v>
      </c>
      <c r="AD96" s="37" t="s">
        <v>702</v>
      </c>
      <c r="AE96" s="13" t="s">
        <v>24</v>
      </c>
      <c r="AF96" s="13" t="s">
        <v>26</v>
      </c>
      <c r="AG96" s="13" t="str">
        <f t="shared" si="15"/>
        <v>they're standing in a red triangle</v>
      </c>
      <c r="AH96" t="str">
        <f>VLOOKUP($X96&amp;$Z96&amp;$AA96,Stories!$A$1:$I$151,9,FALSE)</f>
        <v>and everyone is laughing at how funny it is</v>
      </c>
      <c r="AI96" t="str" cm="1">
        <f t="array" ref="AI96">_xlfn.IFS($AA96="first",_xlfn.CONCAT($X96, "_", $H96, "_", $L96),$AA96="second",_xlfn.CONCAT($X96, "_", $L96, "_", $H96))</f>
        <v>S58_Taylor_Jaime</v>
      </c>
      <c r="AJ96" t="str">
        <f t="shared" si="16"/>
        <v>they_red_triangle</v>
      </c>
      <c r="AK96" t="str">
        <f t="shared" si="17"/>
        <v>S58_end</v>
      </c>
      <c r="AL96" s="13" t="s">
        <v>24</v>
      </c>
      <c r="AM96" s="13" t="s">
        <v>26</v>
      </c>
      <c r="AN96" s="13" t="s">
        <v>24</v>
      </c>
      <c r="AO96" s="13" t="s">
        <v>25</v>
      </c>
      <c r="AP96" s="13" t="s">
        <v>27</v>
      </c>
      <c r="AQ96" s="13" t="s">
        <v>25</v>
      </c>
      <c r="AR96" s="13" t="s">
        <v>27</v>
      </c>
      <c r="AS96" s="13" t="s">
        <v>26</v>
      </c>
      <c r="AT96" s="13" t="s">
        <v>31</v>
      </c>
      <c r="AU96" s="13" t="s">
        <v>25</v>
      </c>
      <c r="AV96" s="13" t="s">
        <v>31</v>
      </c>
      <c r="AW96" s="13" t="s">
        <v>26</v>
      </c>
      <c r="AX96" t="str">
        <f t="shared" si="18"/>
        <v>ST3_red-triangle.png</v>
      </c>
      <c r="AY96" t="str">
        <f t="shared" si="19"/>
        <v>ST2_red-square.png</v>
      </c>
      <c r="AZ96" t="str">
        <f t="shared" si="20"/>
        <v>HT1_yellow-square.png</v>
      </c>
      <c r="BA96" t="str">
        <f t="shared" si="21"/>
        <v>HT2_yellow-triangle.png</v>
      </c>
      <c r="BB96" t="str">
        <f t="shared" si="22"/>
        <v>ST1_green-square.png</v>
      </c>
      <c r="BC96" t="str">
        <f t="shared" si="23"/>
        <v>HT3_green-triangle.png</v>
      </c>
    </row>
    <row r="97" spans="1:55" x14ac:dyDescent="0.2">
      <c r="A97" s="30" t="s">
        <v>80</v>
      </c>
      <c r="B97" s="5" t="s">
        <v>108</v>
      </c>
      <c r="C97" s="5" t="s">
        <v>203</v>
      </c>
      <c r="D97" t="str">
        <f t="shared" si="13"/>
        <v>L01_CR95_S59</v>
      </c>
      <c r="E97">
        <v>95</v>
      </c>
      <c r="F97" s="96" t="s">
        <v>701</v>
      </c>
      <c r="G97" s="155" t="str">
        <f>VLOOKUP($A97&amp;"_"&amp;$F97,'Character Sets'!$B$3:$J$39,5,FALSE)</f>
        <v>ST3</v>
      </c>
      <c r="H97" s="155" t="str">
        <f>VLOOKUP($A97&amp;"_"&amp;$F97,'Character Sets'!$B$3:$J$39,7,FALSE)</f>
        <v>Jaime</v>
      </c>
      <c r="I97" s="5" t="str">
        <f>VLOOKUP($A97&amp;"_"&amp;$F97,'Character Sets'!$B$3:$J$39,6,FALSE)</f>
        <v>F</v>
      </c>
      <c r="J97" s="95" t="s">
        <v>699</v>
      </c>
      <c r="K97" s="155" t="str">
        <f>VLOOKUP($A97&amp;"_"&amp;$J97, 'Character Sets'!$B$3:$J$39,5,FALSE)</f>
        <v>ST2</v>
      </c>
      <c r="L97" s="155" t="str">
        <f>VLOOKUP($A97&amp;"_"&amp;$J97,'Character Sets'!$B$3:$J$39,7,FALSE)</f>
        <v>Taylor</v>
      </c>
      <c r="M97" s="5" t="str">
        <f>VLOOKUP($A97&amp;"_"&amp;$J97,'Character Sets'!$B$3:$J$39,6,FALSE)</f>
        <v>D</v>
      </c>
      <c r="N97" s="187" t="s">
        <v>2396</v>
      </c>
      <c r="O97" s="5" t="s">
        <v>2399</v>
      </c>
      <c r="P97" s="37" t="s">
        <v>696</v>
      </c>
      <c r="Q97" t="str">
        <f>VLOOKUP($A97&amp;"_"&amp;$P97,'Character Sets'!$B$3:$J$39,5,FALSE)</f>
        <v>HT1</v>
      </c>
      <c r="R97" s="37" t="s">
        <v>698</v>
      </c>
      <c r="S97" t="str">
        <f>VLOOKUP($A97&amp;"_"&amp;$R97,'Character Sets'!$B$3:$J$39,5,FALSE)</f>
        <v>HT2</v>
      </c>
      <c r="T97" s="37" t="s">
        <v>697</v>
      </c>
      <c r="U97" t="str">
        <f>VLOOKUP($A97&amp;"_"&amp;$T97,'Character Sets'!$B$3:$J$39,5,FALSE)</f>
        <v>ST1</v>
      </c>
      <c r="V97" s="37" t="s">
        <v>700</v>
      </c>
      <c r="W97" t="str">
        <f>VLOOKUP($A97&amp;"_"&amp;$V97,'Character Sets'!$B$3:$J$39,5,FALSE)</f>
        <v>HT3</v>
      </c>
      <c r="X97" t="s">
        <v>735</v>
      </c>
      <c r="Y97" t="str">
        <f t="shared" si="14"/>
        <v>FD</v>
      </c>
      <c r="Z97" t="str" cm="1">
        <f t="array" ref="Z97">_xlfn.IFS($Y97="AB","AB",$Y97="BA","AB",$Y97="AC","AC",$Y97="CA","AC",$Y97="AD","AD",$Y97="DA","AD",$Y97="BC","BC",$Y97="CB","BC",$Y97="BD","BD",$Y97="DB","BD",$Y97="CD","CD",$Y97="DC", "CD",$Y97="AE","AE",$Y97="EA","AE",$Y97="AF","AF",$Y97="FA","AF",$Y97="BE","BE",$Y97="EB","BE",$Y97="BF","BF",$Y97="FB","BF",$Y97="CE","CE",$Y97="EC","CE",$Y97="CF","CF",$Y97="FC","CF",$Y97="DE","DE",$Y97="ED","DE",$Y97="EF","EF",$Y97="FE","EF",$Y97="DF","DF",$Y97="FD","DF")</f>
        <v>DF</v>
      </c>
      <c r="AA97" s="6" t="s">
        <v>28</v>
      </c>
      <c r="AB97" t="str">
        <f>VLOOKUP($X97&amp;$Z97&amp;$AA97,Stories!$A$1:$I$151,7,FALSE)</f>
        <v>Taylor is taking notes for Jaime</v>
      </c>
      <c r="AC97" t="str">
        <f>VLOOKUP($X97&amp;$Z97&amp;$AA97,Stories!$A$1:$I$151,8,FALSE)</f>
        <v>under the fluorescent lights</v>
      </c>
      <c r="AD97" s="37" t="s">
        <v>702</v>
      </c>
      <c r="AE97" s="13" t="s">
        <v>29</v>
      </c>
      <c r="AF97" s="13" t="s">
        <v>25</v>
      </c>
      <c r="AG97" s="13" t="str">
        <f t="shared" si="15"/>
        <v>they're standing in a blue square</v>
      </c>
      <c r="AH97" t="str">
        <f>VLOOKUP($X97&amp;$Z97&amp;$AA97,Stories!$A$1:$I$151,9,FALSE)</f>
        <v>and it looks like the meeting is almost finished</v>
      </c>
      <c r="AI97" t="str" cm="1">
        <f t="array" ref="AI97">_xlfn.IFS($AA97="first",_xlfn.CONCAT($X97, "_", $H97, "_", $L97),$AA97="second",_xlfn.CONCAT($X97, "_", $L97, "_", $H97))</f>
        <v>S59_Jaime_Taylor</v>
      </c>
      <c r="AJ97" t="str">
        <f t="shared" si="16"/>
        <v>they_blue_square</v>
      </c>
      <c r="AK97" t="str">
        <f t="shared" si="17"/>
        <v>S59_end</v>
      </c>
      <c r="AL97" s="13" t="s">
        <v>29</v>
      </c>
      <c r="AM97" s="13" t="s">
        <v>25</v>
      </c>
      <c r="AN97" s="13" t="s">
        <v>29</v>
      </c>
      <c r="AO97" s="13" t="s">
        <v>26</v>
      </c>
      <c r="AP97" s="13" t="s">
        <v>31</v>
      </c>
      <c r="AQ97" s="13" t="s">
        <v>26</v>
      </c>
      <c r="AR97" s="13" t="s">
        <v>31</v>
      </c>
      <c r="AS97" s="13" t="s">
        <v>25</v>
      </c>
      <c r="AT97" s="13" t="s">
        <v>27</v>
      </c>
      <c r="AU97" s="13" t="s">
        <v>26</v>
      </c>
      <c r="AV97" s="13" t="s">
        <v>27</v>
      </c>
      <c r="AW97" s="13" t="s">
        <v>25</v>
      </c>
      <c r="AX97" t="str">
        <f t="shared" si="18"/>
        <v>ST3_blue-square.png</v>
      </c>
      <c r="AY97" t="str">
        <f t="shared" si="19"/>
        <v>ST2_blue-triangle.png</v>
      </c>
      <c r="AZ97" t="str">
        <f t="shared" si="20"/>
        <v>HT1_green-triangle.png</v>
      </c>
      <c r="BA97" t="str">
        <f t="shared" si="21"/>
        <v>HT2_green-square.png</v>
      </c>
      <c r="BB97" t="str">
        <f t="shared" si="22"/>
        <v>ST1_yellow-triangle.png</v>
      </c>
      <c r="BC97" t="str">
        <f t="shared" si="23"/>
        <v>HT3_yellow-square.png</v>
      </c>
    </row>
    <row r="98" spans="1:55" x14ac:dyDescent="0.2">
      <c r="A98" s="30" t="s">
        <v>80</v>
      </c>
      <c r="B98" s="5" t="s">
        <v>108</v>
      </c>
      <c r="C98" s="5" t="s">
        <v>204</v>
      </c>
      <c r="D98" t="str">
        <f t="shared" si="13"/>
        <v>L01_CR96_S59</v>
      </c>
      <c r="E98">
        <v>96</v>
      </c>
      <c r="F98" s="96" t="s">
        <v>701</v>
      </c>
      <c r="G98" s="155" t="str">
        <f>VLOOKUP($A98&amp;"_"&amp;$F98,'Character Sets'!$B$3:$J$39,5,FALSE)</f>
        <v>ST3</v>
      </c>
      <c r="H98" s="155" t="str">
        <f>VLOOKUP($A98&amp;"_"&amp;$F98,'Character Sets'!$B$3:$J$39,7,FALSE)</f>
        <v>Jaime</v>
      </c>
      <c r="I98" s="5" t="str">
        <f>VLOOKUP($A98&amp;"_"&amp;$F98,'Character Sets'!$B$3:$J$39,6,FALSE)</f>
        <v>F</v>
      </c>
      <c r="J98" s="95" t="s">
        <v>699</v>
      </c>
      <c r="K98" s="155" t="str">
        <f>VLOOKUP($A98&amp;"_"&amp;$J98, 'Character Sets'!$B$3:$J$39,5,FALSE)</f>
        <v>ST2</v>
      </c>
      <c r="L98" s="155" t="str">
        <f>VLOOKUP($A98&amp;"_"&amp;$J98,'Character Sets'!$B$3:$J$39,7,FALSE)</f>
        <v>Taylor</v>
      </c>
      <c r="M98" s="5" t="str">
        <f>VLOOKUP($A98&amp;"_"&amp;$J98,'Character Sets'!$B$3:$J$39,6,FALSE)</f>
        <v>D</v>
      </c>
      <c r="N98" s="187" t="s">
        <v>2396</v>
      </c>
      <c r="O98" s="5" t="s">
        <v>2399</v>
      </c>
      <c r="P98" s="37" t="s">
        <v>696</v>
      </c>
      <c r="Q98" t="str">
        <f>VLOOKUP($A98&amp;"_"&amp;$P98,'Character Sets'!$B$3:$J$39,5,FALSE)</f>
        <v>HT1</v>
      </c>
      <c r="R98" s="37" t="s">
        <v>698</v>
      </c>
      <c r="S98" t="str">
        <f>VLOOKUP($A98&amp;"_"&amp;$R98,'Character Sets'!$B$3:$J$39,5,FALSE)</f>
        <v>HT2</v>
      </c>
      <c r="T98" s="37" t="s">
        <v>697</v>
      </c>
      <c r="U98" t="str">
        <f>VLOOKUP($A98&amp;"_"&amp;$T98,'Character Sets'!$B$3:$J$39,5,FALSE)</f>
        <v>ST1</v>
      </c>
      <c r="V98" s="37" t="s">
        <v>700</v>
      </c>
      <c r="W98" t="str">
        <f>VLOOKUP($A98&amp;"_"&amp;$V98,'Character Sets'!$B$3:$J$39,5,FALSE)</f>
        <v>HT3</v>
      </c>
      <c r="X98" t="s">
        <v>735</v>
      </c>
      <c r="Y98" t="str">
        <f t="shared" si="14"/>
        <v>FD</v>
      </c>
      <c r="Z98" t="str" cm="1">
        <f t="array" ref="Z98">_xlfn.IFS($Y98="AB","AB",$Y98="BA","AB",$Y98="AC","AC",$Y98="CA","AC",$Y98="AD","AD",$Y98="DA","AD",$Y98="BC","BC",$Y98="CB","BC",$Y98="BD","BD",$Y98="DB","BD",$Y98="CD","CD",$Y98="DC", "CD",$Y98="AE","AE",$Y98="EA","AE",$Y98="AF","AF",$Y98="FA","AF",$Y98="BE","BE",$Y98="EB","BE",$Y98="BF","BF",$Y98="FB","BF",$Y98="CE","CE",$Y98="EC","CE",$Y98="CF","CF",$Y98="FC","CF",$Y98="DE","DE",$Y98="ED","DE",$Y98="EF","EF",$Y98="FE","EF",$Y98="DF","DF",$Y98="FD","DF")</f>
        <v>DF</v>
      </c>
      <c r="AA98" s="6" t="s">
        <v>30</v>
      </c>
      <c r="AB98" t="str">
        <f>VLOOKUP($X98&amp;$Z98&amp;$AA98,Stories!$A$1:$I$151,7,FALSE)</f>
        <v>Jaime is taking notes for Taylor</v>
      </c>
      <c r="AC98" t="str">
        <f>VLOOKUP($X98&amp;$Z98&amp;$AA98,Stories!$A$1:$I$151,8,FALSE)</f>
        <v>under the fluorescent lights</v>
      </c>
      <c r="AD98" s="37" t="s">
        <v>702</v>
      </c>
      <c r="AE98" s="13" t="s">
        <v>31</v>
      </c>
      <c r="AF98" s="13" t="s">
        <v>26</v>
      </c>
      <c r="AG98" s="13" t="str">
        <f t="shared" si="15"/>
        <v>they're standing in a green triangle</v>
      </c>
      <c r="AH98" t="str">
        <f>VLOOKUP($X98&amp;$Z98&amp;$AA98,Stories!$A$1:$I$151,9,FALSE)</f>
        <v>and it looks like the meeting is almost finished</v>
      </c>
      <c r="AI98" t="str" cm="1">
        <f t="array" ref="AI98">_xlfn.IFS($AA98="first",_xlfn.CONCAT($X98, "_", $H98, "_", $L98),$AA98="second",_xlfn.CONCAT($X98, "_", $L98, "_", $H98))</f>
        <v>S59_Taylor_Jaime</v>
      </c>
      <c r="AJ98" t="str">
        <f t="shared" si="16"/>
        <v>they_green_triangle</v>
      </c>
      <c r="AK98" t="str">
        <f t="shared" si="17"/>
        <v>S59_end</v>
      </c>
      <c r="AL98" s="13" t="s">
        <v>31</v>
      </c>
      <c r="AM98" s="13" t="s">
        <v>26</v>
      </c>
      <c r="AN98" s="13" t="s">
        <v>31</v>
      </c>
      <c r="AO98" s="13" t="s">
        <v>25</v>
      </c>
      <c r="AP98" s="13" t="s">
        <v>29</v>
      </c>
      <c r="AQ98" s="13" t="s">
        <v>25</v>
      </c>
      <c r="AR98" s="13" t="s">
        <v>29</v>
      </c>
      <c r="AS98" s="13" t="s">
        <v>26</v>
      </c>
      <c r="AT98" s="13" t="s">
        <v>24</v>
      </c>
      <c r="AU98" s="13" t="s">
        <v>25</v>
      </c>
      <c r="AV98" s="13" t="s">
        <v>24</v>
      </c>
      <c r="AW98" s="13" t="s">
        <v>26</v>
      </c>
      <c r="AX98" t="str">
        <f t="shared" si="18"/>
        <v>ST3_green-triangle.png</v>
      </c>
      <c r="AY98" t="str">
        <f t="shared" si="19"/>
        <v>ST2_green-square.png</v>
      </c>
      <c r="AZ98" t="str">
        <f t="shared" si="20"/>
        <v>HT1_blue-square.png</v>
      </c>
      <c r="BA98" t="str">
        <f t="shared" si="21"/>
        <v>HT2_blue-triangle.png</v>
      </c>
      <c r="BB98" t="str">
        <f t="shared" si="22"/>
        <v>ST1_red-square.png</v>
      </c>
      <c r="BC98" t="str">
        <f t="shared" si="23"/>
        <v>HT3_red-triangle.png</v>
      </c>
    </row>
    <row r="99" spans="1:55" x14ac:dyDescent="0.2">
      <c r="A99" s="30" t="s">
        <v>80</v>
      </c>
      <c r="B99" s="5" t="s">
        <v>32</v>
      </c>
      <c r="C99" s="5" t="s">
        <v>33</v>
      </c>
      <c r="D99" t="str">
        <f t="shared" si="13"/>
        <v>L01_FD01_S21</v>
      </c>
      <c r="E99">
        <v>97</v>
      </c>
      <c r="F99" s="94" t="s">
        <v>696</v>
      </c>
      <c r="G99" s="155" t="str">
        <f>VLOOKUP($A99&amp;"_"&amp;$F99,'Character Sets'!$B$3:$J$39,5,FALSE)</f>
        <v>HT1</v>
      </c>
      <c r="H99" s="155" t="str">
        <f>VLOOKUP($A99&amp;"_"&amp;$F99,'Character Sets'!$B$3:$J$39,7,FALSE)</f>
        <v>Alex</v>
      </c>
      <c r="I99" s="5" t="str">
        <f>VLOOKUP($A99&amp;"_"&amp;$F99,'Character Sets'!$B$3:$J$39,6,FALSE)</f>
        <v>A</v>
      </c>
      <c r="J99" s="95" t="s">
        <v>700</v>
      </c>
      <c r="K99" s="155" t="str">
        <f>VLOOKUP($A99&amp;"_"&amp;$J99, 'Character Sets'!$B$3:$J$39,5,FALSE)</f>
        <v>HT3</v>
      </c>
      <c r="L99" s="155" t="str">
        <f>VLOOKUP($A99&amp;"_"&amp;$J99,'Character Sets'!$B$3:$J$39,7,FALSE)</f>
        <v>Casey</v>
      </c>
      <c r="M99" s="5" t="str">
        <f>VLOOKUP($A99&amp;"_"&amp;$J99,'Character Sets'!$B$3:$J$39,6,FALSE)</f>
        <v>E</v>
      </c>
      <c r="N99" s="187" t="s">
        <v>2395</v>
      </c>
      <c r="O99" s="5" t="s">
        <v>2399</v>
      </c>
      <c r="P99" s="37" t="s">
        <v>698</v>
      </c>
      <c r="Q99" t="str">
        <f>VLOOKUP($A99&amp;"_"&amp;$P99,'Character Sets'!$B$3:$J$39,5,FALSE)</f>
        <v>HT2</v>
      </c>
      <c r="R99" s="37" t="s">
        <v>697</v>
      </c>
      <c r="S99" t="str">
        <f>VLOOKUP($A99&amp;"_"&amp;$R99,'Character Sets'!$B$3:$J$39,5,FALSE)</f>
        <v>ST1</v>
      </c>
      <c r="T99" s="37" t="s">
        <v>699</v>
      </c>
      <c r="U99" t="str">
        <f>VLOOKUP($A99&amp;"_"&amp;$T99,'Character Sets'!$B$3:$J$39,5,FALSE)</f>
        <v>ST2</v>
      </c>
      <c r="V99" s="37" t="s">
        <v>701</v>
      </c>
      <c r="W99" t="str">
        <f>VLOOKUP($A99&amp;"_"&amp;$V99,'Character Sets'!$B$3:$J$39,5,FALSE)</f>
        <v>ST3</v>
      </c>
      <c r="X99" t="s">
        <v>227</v>
      </c>
      <c r="Y99" t="str">
        <f t="shared" ref="Y99:Y122" si="24">_xlfn.CONCAT($I99,$M99)</f>
        <v>AE</v>
      </c>
      <c r="Z99" t="str" cm="1">
        <f t="array" ref="Z99">_xlfn.IFS($Y99="AB","AB",$Y99="BA","AB",$Y99="AC","AC",$Y99="CA","AC",$Y99="AD","AD",$Y99="DA","AD",$Y99="BC","BC",$Y99="CB","BC",$Y99="BD","BD",$Y99="DB","BD",$Y99="CD","CD",$Y99="DC", "CD",$Y99="AE","AE",$Y99="EA","AE",$Y99="AF","AF",$Y99="FA","AF",$Y99="BE","BE",$Y99="EB","BE",$Y99="BF","BF",$Y99="FB","BF",$Y99="CE","CE",$Y99="EC","CE",$Y99="CF","CF",$Y99="FC","CF",$Y99="DE","DE",$Y99="ED","DE",$Y99="EF","EF",$Y99="FE","EF",$Y99="DF","DF",$Y99="FD","DF")</f>
        <v>AE</v>
      </c>
      <c r="AA99" s="6" t="s">
        <v>28</v>
      </c>
      <c r="AB99" t="str">
        <f>VLOOKUP($X99&amp;$Z99&amp;$AA99,Stories!$A$1:$I$151,7,FALSE)</f>
        <v>Alex is carrying a cake to Casey</v>
      </c>
      <c r="AC99" t="str">
        <f>VLOOKUP($X99&amp;$Z99&amp;$AA99,Stories!$A$1:$I$151,8,FALSE)</f>
        <v>as the refridgerator starts to hum</v>
      </c>
      <c r="AD99" s="37" t="s">
        <v>22</v>
      </c>
      <c r="AE99" s="13" t="s">
        <v>27</v>
      </c>
      <c r="AF99" s="13" t="s">
        <v>26</v>
      </c>
      <c r="AG99" s="13" t="s">
        <v>774</v>
      </c>
      <c r="AH99" t="str">
        <f>VLOOKUP($X99&amp;$Z99&amp;$AA99,Stories!$A$1:$I$151,9,FALSE)</f>
        <v>and it looks like the cake is fresh out of the oven</v>
      </c>
      <c r="AI99" t="str" cm="1">
        <f t="array" ref="AI99">_xlfn.IFS($AA99="first",_xlfn.CONCAT($X99, "_", $H99, "_", $L99),$AA99="second",_xlfn.CONCAT($X99, "_", $L99, "_", $H99))</f>
        <v>S21_Alex_Casey</v>
      </c>
      <c r="AJ99" t="str">
        <f t="shared" si="16"/>
        <v>he_yellow_triangle</v>
      </c>
      <c r="AK99" t="str">
        <f t="shared" si="17"/>
        <v>S21_end</v>
      </c>
      <c r="AL99" s="13" t="s">
        <v>29</v>
      </c>
      <c r="AM99" s="13" t="s">
        <v>25</v>
      </c>
      <c r="AN99" s="13" t="s">
        <v>29</v>
      </c>
      <c r="AO99" s="13" t="s">
        <v>26</v>
      </c>
      <c r="AP99" s="13" t="s">
        <v>24</v>
      </c>
      <c r="AQ99" s="13" t="s">
        <v>25</v>
      </c>
      <c r="AR99" s="13" t="s">
        <v>24</v>
      </c>
      <c r="AS99" s="13" t="s">
        <v>26</v>
      </c>
      <c r="AT99" s="13" t="s">
        <v>31</v>
      </c>
      <c r="AU99" s="13" t="s">
        <v>25</v>
      </c>
      <c r="AV99" s="13" t="s">
        <v>31</v>
      </c>
      <c r="AW99" s="13" t="s">
        <v>26</v>
      </c>
      <c r="AX99" t="str">
        <f t="shared" si="18"/>
        <v>HT1_blue-square.png</v>
      </c>
      <c r="AY99" t="str">
        <f t="shared" si="19"/>
        <v>HT3_blue-triangle.png</v>
      </c>
      <c r="AZ99" t="str">
        <f t="shared" si="20"/>
        <v>HT2_red-square.png</v>
      </c>
      <c r="BA99" t="str">
        <f t="shared" si="21"/>
        <v>ST1_red-triangle.png</v>
      </c>
      <c r="BB99" t="str">
        <f t="shared" si="22"/>
        <v>ST2_green-square.png</v>
      </c>
      <c r="BC99" t="str">
        <f t="shared" si="23"/>
        <v>ST3_green-triangle.png</v>
      </c>
    </row>
    <row r="100" spans="1:55" x14ac:dyDescent="0.2">
      <c r="A100" s="30" t="s">
        <v>80</v>
      </c>
      <c r="B100" s="5" t="s">
        <v>32</v>
      </c>
      <c r="C100" s="5" t="s">
        <v>34</v>
      </c>
      <c r="D100" t="str">
        <f t="shared" si="13"/>
        <v>L01_FD02_S06</v>
      </c>
      <c r="E100">
        <v>98</v>
      </c>
      <c r="F100" s="94" t="s">
        <v>696</v>
      </c>
      <c r="G100" s="155" t="str">
        <f>VLOOKUP($A100&amp;"_"&amp;$F100,'Character Sets'!$B$3:$J$39,5,FALSE)</f>
        <v>HT1</v>
      </c>
      <c r="H100" s="155" t="str">
        <f>VLOOKUP($A100&amp;"_"&amp;$F100,'Character Sets'!$B$3:$J$39,7,FALSE)</f>
        <v>Alex</v>
      </c>
      <c r="I100" s="5" t="str">
        <f>VLOOKUP($A100&amp;"_"&amp;$F100,'Character Sets'!$B$3:$J$39,6,FALSE)</f>
        <v>A</v>
      </c>
      <c r="J100" s="95" t="s">
        <v>701</v>
      </c>
      <c r="K100" s="155" t="str">
        <f>VLOOKUP($A100&amp;"_"&amp;$J100, 'Character Sets'!$B$3:$J$39,5,FALSE)</f>
        <v>ST3</v>
      </c>
      <c r="L100" s="155" t="str">
        <f>VLOOKUP($A100&amp;"_"&amp;$J100,'Character Sets'!$B$3:$J$39,7,FALSE)</f>
        <v>Jaime</v>
      </c>
      <c r="M100" s="5" t="str">
        <f>VLOOKUP($A100&amp;"_"&amp;$J100,'Character Sets'!$B$3:$J$39,6,FALSE)</f>
        <v>F</v>
      </c>
      <c r="N100" s="187" t="s">
        <v>2395</v>
      </c>
      <c r="O100" s="5" t="s">
        <v>2398</v>
      </c>
      <c r="P100" s="37" t="s">
        <v>698</v>
      </c>
      <c r="Q100" t="str">
        <f>VLOOKUP($A100&amp;"_"&amp;$P100,'Character Sets'!$B$3:$J$39,5,FALSE)</f>
        <v>HT2</v>
      </c>
      <c r="R100" s="37" t="s">
        <v>697</v>
      </c>
      <c r="S100" t="str">
        <f>VLOOKUP($A100&amp;"_"&amp;$R100,'Character Sets'!$B$3:$J$39,5,FALSE)</f>
        <v>ST1</v>
      </c>
      <c r="T100" s="37" t="s">
        <v>699</v>
      </c>
      <c r="U100" t="str">
        <f>VLOOKUP($A100&amp;"_"&amp;$T100,'Character Sets'!$B$3:$J$39,5,FALSE)</f>
        <v>ST2</v>
      </c>
      <c r="V100" s="37" t="s">
        <v>700</v>
      </c>
      <c r="W100" t="str">
        <f>VLOOKUP($A100&amp;"_"&amp;$V100,'Character Sets'!$B$3:$J$39,5,FALSE)</f>
        <v>HT3</v>
      </c>
      <c r="X100" t="s">
        <v>212</v>
      </c>
      <c r="Y100" t="str">
        <f t="shared" si="24"/>
        <v>AF</v>
      </c>
      <c r="Z100" t="str" cm="1">
        <f t="array" ref="Z100">_xlfn.IFS($Y100="AB","AB",$Y100="BA","AB",$Y100="AC","AC",$Y100="CA","AC",$Y100="AD","AD",$Y100="DA","AD",$Y100="BC","BC",$Y100="CB","BC",$Y100="BD","BD",$Y100="DB","BD",$Y100="CD","CD",$Y100="DC", "CD",$Y100="AE","AE",$Y100="EA","AE",$Y100="AF","AF",$Y100="FA","AF",$Y100="BE","BE",$Y100="EB","BE",$Y100="BF","BF",$Y100="FB","BF",$Y100="CE","CE",$Y100="EC","CE",$Y100="CF","CF",$Y100="FC","CF",$Y100="DE","DE",$Y100="ED","DE",$Y100="EF","EF",$Y100="FE","EF",$Y100="DF","DF",$Y100="FD","DF")</f>
        <v>AF</v>
      </c>
      <c r="AA100" s="6" t="s">
        <v>30</v>
      </c>
      <c r="AB100" t="str">
        <f>VLOOKUP($X100&amp;$Z100&amp;$AA100,Stories!$A$1:$I$151,7,FALSE)</f>
        <v>Jaime is bringing some mail to Alex</v>
      </c>
      <c r="AC100" t="str">
        <f>VLOOKUP($X100&amp;$Z100&amp;$AA100,Stories!$A$1:$I$151,8,FALSE)</f>
        <v>as a violent storm is beginning</v>
      </c>
      <c r="AD100" s="37" t="s">
        <v>22</v>
      </c>
      <c r="AE100" s="13" t="s">
        <v>24</v>
      </c>
      <c r="AF100" s="13" t="s">
        <v>25</v>
      </c>
      <c r="AG100" s="13" t="s">
        <v>757</v>
      </c>
      <c r="AH100" t="str">
        <f>VLOOKUP($X100&amp;$Z100&amp;$AA100,Stories!$A$1:$I$151,9,FALSE)</f>
        <v>and it looks like a bad day to go outside</v>
      </c>
      <c r="AI100" t="str" cm="1">
        <f t="array" ref="AI100">_xlfn.IFS($AA100="first",_xlfn.CONCAT($X100, "_", $H100, "_", $L100),$AA100="second",_xlfn.CONCAT($X100, "_", $L100, "_", $H100))</f>
        <v>S06_Jaime_Alex</v>
      </c>
      <c r="AJ100" t="str">
        <f t="shared" si="16"/>
        <v>he_red_square</v>
      </c>
      <c r="AK100" t="str">
        <f t="shared" ref="AK100:AK122" si="25">_xlfn.CONCAT($X100,"_end")</f>
        <v>S06_end</v>
      </c>
      <c r="AL100" s="13" t="s">
        <v>31</v>
      </c>
      <c r="AM100" s="13" t="s">
        <v>26</v>
      </c>
      <c r="AN100" s="13" t="s">
        <v>31</v>
      </c>
      <c r="AO100" s="13" t="s">
        <v>25</v>
      </c>
      <c r="AP100" s="13" t="s">
        <v>27</v>
      </c>
      <c r="AQ100" s="13" t="s">
        <v>26</v>
      </c>
      <c r="AR100" s="13" t="s">
        <v>27</v>
      </c>
      <c r="AS100" s="13" t="s">
        <v>25</v>
      </c>
      <c r="AT100" s="13" t="s">
        <v>29</v>
      </c>
      <c r="AU100" s="13" t="s">
        <v>26</v>
      </c>
      <c r="AV100" s="13" t="s">
        <v>29</v>
      </c>
      <c r="AW100" s="13" t="s">
        <v>25</v>
      </c>
      <c r="AX100" t="str">
        <f t="shared" si="18"/>
        <v>HT1_green-triangle.png</v>
      </c>
      <c r="AY100" t="str">
        <f t="shared" si="19"/>
        <v>ST3_green-square.png</v>
      </c>
      <c r="AZ100" t="str">
        <f t="shared" si="20"/>
        <v>HT2_yellow-triangle.png</v>
      </c>
      <c r="BA100" t="str">
        <f t="shared" si="21"/>
        <v>ST1_yellow-square.png</v>
      </c>
      <c r="BB100" t="str">
        <f t="shared" si="22"/>
        <v>ST2_blue-triangle.png</v>
      </c>
      <c r="BC100" t="str">
        <f t="shared" si="23"/>
        <v>HT3_blue-square.png</v>
      </c>
    </row>
    <row r="101" spans="1:55" x14ac:dyDescent="0.2">
      <c r="A101" s="30" t="s">
        <v>80</v>
      </c>
      <c r="B101" s="5" t="s">
        <v>32</v>
      </c>
      <c r="C101" s="5" t="s">
        <v>35</v>
      </c>
      <c r="D101" t="str">
        <f t="shared" si="13"/>
        <v>L01_FD03_S02</v>
      </c>
      <c r="E101">
        <v>99</v>
      </c>
      <c r="F101" s="94" t="s">
        <v>698</v>
      </c>
      <c r="G101" s="155" t="str">
        <f>VLOOKUP($A101&amp;"_"&amp;$F101,'Character Sets'!$B$3:$J$39,5,FALSE)</f>
        <v>HT2</v>
      </c>
      <c r="H101" s="155" t="str">
        <f>VLOOKUP($A101&amp;"_"&amp;$F101,'Character Sets'!$B$3:$J$39,7,FALSE)</f>
        <v>Sam</v>
      </c>
      <c r="I101" s="5" t="str">
        <f>VLOOKUP($A101&amp;"_"&amp;$F101,'Character Sets'!$B$3:$J$39,6,FALSE)</f>
        <v>B</v>
      </c>
      <c r="J101" s="5" t="s">
        <v>697</v>
      </c>
      <c r="K101" s="155" t="str">
        <f>VLOOKUP($A101&amp;"_"&amp;$J101, 'Character Sets'!$B$3:$J$39,5,FALSE)</f>
        <v>ST1</v>
      </c>
      <c r="L101" s="155" t="str">
        <f>VLOOKUP($A101&amp;"_"&amp;$J101,'Character Sets'!$B$3:$J$39,7,FALSE)</f>
        <v>Jordan</v>
      </c>
      <c r="M101" s="5" t="str">
        <f>VLOOKUP($A101&amp;"_"&amp;$J101,'Character Sets'!$B$3:$J$39,6,FALSE)</f>
        <v>C</v>
      </c>
      <c r="N101" s="187" t="s">
        <v>2394</v>
      </c>
      <c r="O101" s="5" t="s">
        <v>2398</v>
      </c>
      <c r="P101" s="37" t="s">
        <v>696</v>
      </c>
      <c r="Q101" t="str">
        <f>VLOOKUP($A101&amp;"_"&amp;$P101,'Character Sets'!$B$3:$J$39,5,FALSE)</f>
        <v>HT1</v>
      </c>
      <c r="R101" s="37" t="s">
        <v>699</v>
      </c>
      <c r="S101" t="str">
        <f>VLOOKUP($A101&amp;"_"&amp;$R101,'Character Sets'!$B$3:$J$39,5,FALSE)</f>
        <v>ST2</v>
      </c>
      <c r="T101" s="37" t="s">
        <v>700</v>
      </c>
      <c r="U101" t="str">
        <f>VLOOKUP($A101&amp;"_"&amp;$T101,'Character Sets'!$B$3:$J$39,5,FALSE)</f>
        <v>HT3</v>
      </c>
      <c r="V101" s="37" t="s">
        <v>701</v>
      </c>
      <c r="W101" t="str">
        <f>VLOOKUP($A101&amp;"_"&amp;$V101,'Character Sets'!$B$3:$J$39,5,FALSE)</f>
        <v>ST3</v>
      </c>
      <c r="X101" t="s">
        <v>208</v>
      </c>
      <c r="Y101" t="str">
        <f t="shared" si="24"/>
        <v>BC</v>
      </c>
      <c r="Z101" t="str" cm="1">
        <f t="array" ref="Z101">_xlfn.IFS($Y101="AB","AB",$Y101="BA","AB",$Y101="AC","AC",$Y101="CA","AC",$Y101="AD","AD",$Y101="DA","AD",$Y101="BC","BC",$Y101="CB","BC",$Y101="BD","BD",$Y101="DB","BD",$Y101="CD","CD",$Y101="DC", "CD",$Y101="AE","AE",$Y101="EA","AE",$Y101="AF","AF",$Y101="FA","AF",$Y101="BE","BE",$Y101="EB","BE",$Y101="BF","BF",$Y101="FB","BF",$Y101="CE","CE",$Y101="EC","CE",$Y101="CF","CF",$Y101="FC","CF",$Y101="DE","DE",$Y101="ED","DE",$Y101="EF","EF",$Y101="FE","EF",$Y101="DF","DF",$Y101="FD","DF")</f>
        <v>BC</v>
      </c>
      <c r="AA101" s="6" t="s">
        <v>28</v>
      </c>
      <c r="AB101" t="str">
        <f>VLOOKUP($X101&amp;$Z101&amp;$AA101,Stories!$A$1:$I$151,7,FALSE)</f>
        <v>Sam is playing the cello for Jordan</v>
      </c>
      <c r="AC101" t="str">
        <f>VLOOKUP($X101&amp;$Z101&amp;$AA101,Stories!$A$1:$I$151,8,FALSE)</f>
        <v>as the telephone is ringing</v>
      </c>
      <c r="AD101" s="37" t="s">
        <v>22</v>
      </c>
      <c r="AE101" s="13" t="s">
        <v>29</v>
      </c>
      <c r="AF101" s="13" t="s">
        <v>26</v>
      </c>
      <c r="AG101" s="13" t="s">
        <v>758</v>
      </c>
      <c r="AH101" t="str">
        <f>VLOOKUP($X101&amp;$Z101&amp;$AA101,Stories!$A$1:$I$151,9,FALSE)</f>
        <v>but it doesn't look like anyone is going to answer the phone</v>
      </c>
      <c r="AI101" t="str" cm="1">
        <f t="array" ref="AI101">_xlfn.IFS($AA101="first",_xlfn.CONCAT($X101, "_", $H101, "_", $L101),$AA101="second",_xlfn.CONCAT($X101, "_", $L101, "_", $H101))</f>
        <v>S02_Sam_Jordan</v>
      </c>
      <c r="AJ101" t="str">
        <f t="shared" si="16"/>
        <v>he_blue_triangle</v>
      </c>
      <c r="AK101" t="str">
        <f t="shared" si="25"/>
        <v>S02_end</v>
      </c>
      <c r="AL101" s="13" t="s">
        <v>31</v>
      </c>
      <c r="AM101" s="13" t="s">
        <v>25</v>
      </c>
      <c r="AN101" s="13" t="s">
        <v>31</v>
      </c>
      <c r="AO101" s="13" t="s">
        <v>26</v>
      </c>
      <c r="AP101" s="13" t="s">
        <v>24</v>
      </c>
      <c r="AQ101" s="13" t="s">
        <v>25</v>
      </c>
      <c r="AR101" s="13" t="s">
        <v>24</v>
      </c>
      <c r="AS101" s="13" t="s">
        <v>26</v>
      </c>
      <c r="AT101" s="13" t="s">
        <v>27</v>
      </c>
      <c r="AU101" s="13" t="s">
        <v>25</v>
      </c>
      <c r="AV101" s="13" t="s">
        <v>27</v>
      </c>
      <c r="AW101" s="13" t="s">
        <v>26</v>
      </c>
      <c r="AX101" t="str">
        <f t="shared" si="18"/>
        <v>HT2_green-square.png</v>
      </c>
      <c r="AY101" t="str">
        <f t="shared" si="19"/>
        <v>ST1_green-triangle.png</v>
      </c>
      <c r="AZ101" t="str">
        <f t="shared" si="20"/>
        <v>HT1_red-square.png</v>
      </c>
      <c r="BA101" t="str">
        <f t="shared" si="21"/>
        <v>ST2_red-triangle.png</v>
      </c>
      <c r="BB101" t="str">
        <f t="shared" si="22"/>
        <v>HT3_yellow-square.png</v>
      </c>
      <c r="BC101" t="str">
        <f t="shared" si="23"/>
        <v>ST3_yellow-triangle.png</v>
      </c>
    </row>
    <row r="102" spans="1:55" x14ac:dyDescent="0.2">
      <c r="A102" s="30" t="s">
        <v>80</v>
      </c>
      <c r="B102" s="5" t="s">
        <v>32</v>
      </c>
      <c r="C102" s="5" t="s">
        <v>36</v>
      </c>
      <c r="D102" t="str">
        <f t="shared" si="13"/>
        <v>L01_FD04_S46</v>
      </c>
      <c r="E102">
        <v>100</v>
      </c>
      <c r="F102" s="94" t="s">
        <v>698</v>
      </c>
      <c r="G102" s="155" t="str">
        <f>VLOOKUP($A102&amp;"_"&amp;$F102,'Character Sets'!$B$3:$J$39,5,FALSE)</f>
        <v>HT2</v>
      </c>
      <c r="H102" s="155" t="str">
        <f>VLOOKUP($A102&amp;"_"&amp;$F102,'Character Sets'!$B$3:$J$39,7,FALSE)</f>
        <v>Sam</v>
      </c>
      <c r="I102" s="5" t="str">
        <f>VLOOKUP($A102&amp;"_"&amp;$F102,'Character Sets'!$B$3:$J$39,6,FALSE)</f>
        <v>B</v>
      </c>
      <c r="J102" s="95" t="s">
        <v>701</v>
      </c>
      <c r="K102" s="155" t="str">
        <f>VLOOKUP($A102&amp;"_"&amp;$J102, 'Character Sets'!$B$3:$J$39,5,FALSE)</f>
        <v>ST3</v>
      </c>
      <c r="L102" s="155" t="str">
        <f>VLOOKUP($A102&amp;"_"&amp;$J102,'Character Sets'!$B$3:$J$39,7,FALSE)</f>
        <v>Jaime</v>
      </c>
      <c r="M102" s="5" t="str">
        <f>VLOOKUP($A102&amp;"_"&amp;$J102,'Character Sets'!$B$3:$J$39,6,FALSE)</f>
        <v>F</v>
      </c>
      <c r="N102" s="187" t="s">
        <v>2395</v>
      </c>
      <c r="O102" s="5" t="s">
        <v>2398</v>
      </c>
      <c r="P102" s="37" t="s">
        <v>696</v>
      </c>
      <c r="Q102" t="str">
        <f>VLOOKUP($A102&amp;"_"&amp;$P102,'Character Sets'!$B$3:$J$39,5,FALSE)</f>
        <v>HT1</v>
      </c>
      <c r="R102" s="37" t="s">
        <v>697</v>
      </c>
      <c r="S102" t="str">
        <f>VLOOKUP($A102&amp;"_"&amp;$R102,'Character Sets'!$B$3:$J$39,5,FALSE)</f>
        <v>ST1</v>
      </c>
      <c r="T102" s="37" t="s">
        <v>699</v>
      </c>
      <c r="U102" t="str">
        <f>VLOOKUP($A102&amp;"_"&amp;$T102,'Character Sets'!$B$3:$J$39,5,FALSE)</f>
        <v>ST2</v>
      </c>
      <c r="V102" s="37" t="s">
        <v>700</v>
      </c>
      <c r="W102" t="str">
        <f>VLOOKUP($A102&amp;"_"&amp;$V102,'Character Sets'!$B$3:$J$39,5,FALSE)</f>
        <v>HT3</v>
      </c>
      <c r="X102" t="s">
        <v>439</v>
      </c>
      <c r="Y102" t="str">
        <f t="shared" si="24"/>
        <v>BF</v>
      </c>
      <c r="Z102" t="str" cm="1">
        <f t="array" ref="Z102">_xlfn.IFS($Y102="AB","AB",$Y102="BA","AB",$Y102="AC","AC",$Y102="CA","AC",$Y102="AD","AD",$Y102="DA","AD",$Y102="BC","BC",$Y102="CB","BC",$Y102="BD","BD",$Y102="DB","BD",$Y102="CD","CD",$Y102="DC", "CD",$Y102="AE","AE",$Y102="EA","AE",$Y102="AF","AF",$Y102="FA","AF",$Y102="BE","BE",$Y102="EB","BE",$Y102="BF","BF",$Y102="FB","BF",$Y102="CE","CE",$Y102="EC","CE",$Y102="CF","CF",$Y102="FC","CF",$Y102="DE","DE",$Y102="ED","DE",$Y102="EF","EF",$Y102="FE","EF",$Y102="DF","DF",$Y102="FD","DF")</f>
        <v>BF</v>
      </c>
      <c r="AA102" s="6" t="s">
        <v>30</v>
      </c>
      <c r="AB102" t="str">
        <f>VLOOKUP($X102&amp;$Z102&amp;$AA102,Stories!$A$1:$I$151,7,FALSE)</f>
        <v>Jaime is giving flowers to Sam</v>
      </c>
      <c r="AC102" t="str">
        <f>VLOOKUP($X102&amp;$Z102&amp;$AA102,Stories!$A$1:$I$151,8,FALSE)</f>
        <v>after the show is over</v>
      </c>
      <c r="AD102" s="37" t="s">
        <v>22</v>
      </c>
      <c r="AE102" s="13" t="s">
        <v>31</v>
      </c>
      <c r="AF102" s="13" t="s">
        <v>25</v>
      </c>
      <c r="AG102" s="13" t="s">
        <v>759</v>
      </c>
      <c r="AH102" t="str">
        <f>VLOOKUP($X102&amp;$Z102&amp;$AA102,Stories!$A$1:$I$151,9,FALSE)</f>
        <v>and all the performers were talented</v>
      </c>
      <c r="AI102" t="str" cm="1">
        <f t="array" ref="AI102">_xlfn.IFS($AA102="first",_xlfn.CONCAT($X102, "_", $H102, "_", $L102),$AA102="second",_xlfn.CONCAT($X102, "_", $L102, "_", $H102))</f>
        <v>S46_Jaime_Sam</v>
      </c>
      <c r="AJ102" t="str">
        <f t="shared" si="16"/>
        <v>he_green_square</v>
      </c>
      <c r="AK102" t="str">
        <f t="shared" si="25"/>
        <v>S46_end</v>
      </c>
      <c r="AL102" s="13" t="s">
        <v>29</v>
      </c>
      <c r="AM102" s="13" t="s">
        <v>26</v>
      </c>
      <c r="AN102" s="13" t="s">
        <v>29</v>
      </c>
      <c r="AO102" s="13" t="s">
        <v>25</v>
      </c>
      <c r="AP102" s="13" t="s">
        <v>24</v>
      </c>
      <c r="AQ102" s="13" t="s">
        <v>26</v>
      </c>
      <c r="AR102" s="13" t="s">
        <v>24</v>
      </c>
      <c r="AS102" s="13" t="s">
        <v>25</v>
      </c>
      <c r="AT102" s="13" t="s">
        <v>27</v>
      </c>
      <c r="AU102" s="13" t="s">
        <v>26</v>
      </c>
      <c r="AV102" s="13" t="s">
        <v>27</v>
      </c>
      <c r="AW102" s="13" t="s">
        <v>25</v>
      </c>
      <c r="AX102" t="str">
        <f t="shared" si="18"/>
        <v>HT2_blue-triangle.png</v>
      </c>
      <c r="AY102" t="str">
        <f t="shared" si="19"/>
        <v>ST3_blue-square.png</v>
      </c>
      <c r="AZ102" t="str">
        <f t="shared" si="20"/>
        <v>HT1_red-triangle.png</v>
      </c>
      <c r="BA102" t="str">
        <f t="shared" si="21"/>
        <v>ST1_red-square.png</v>
      </c>
      <c r="BB102" t="str">
        <f t="shared" si="22"/>
        <v>ST2_yellow-triangle.png</v>
      </c>
      <c r="BC102" t="str">
        <f t="shared" si="23"/>
        <v>HT3_yellow-square.png</v>
      </c>
    </row>
    <row r="103" spans="1:55" x14ac:dyDescent="0.2">
      <c r="A103" s="30" t="s">
        <v>80</v>
      </c>
      <c r="B103" s="5" t="s">
        <v>32</v>
      </c>
      <c r="C103" s="5" t="s">
        <v>37</v>
      </c>
      <c r="D103" t="str">
        <f t="shared" si="13"/>
        <v>L01_FD05_S36</v>
      </c>
      <c r="E103">
        <v>101</v>
      </c>
      <c r="F103" s="95" t="s">
        <v>697</v>
      </c>
      <c r="G103" s="155" t="str">
        <f>VLOOKUP($A103&amp;"_"&amp;$F103,'Character Sets'!$B$3:$J$39,5,FALSE)</f>
        <v>ST1</v>
      </c>
      <c r="H103" s="155" t="str">
        <f>VLOOKUP($A103&amp;"_"&amp;$F103,'Character Sets'!$B$3:$J$39,7,FALSE)</f>
        <v>Jordan</v>
      </c>
      <c r="I103" s="5" t="str">
        <f>VLOOKUP($A103&amp;"_"&amp;$F103,'Character Sets'!$B$3:$J$39,6,FALSE)</f>
        <v>C</v>
      </c>
      <c r="J103" s="95" t="s">
        <v>700</v>
      </c>
      <c r="K103" s="155" t="str">
        <f>VLOOKUP($A103&amp;"_"&amp;$J103, 'Character Sets'!$B$3:$J$39,5,FALSE)</f>
        <v>HT3</v>
      </c>
      <c r="L103" s="155" t="str">
        <f>VLOOKUP($A103&amp;"_"&amp;$J103,'Character Sets'!$B$3:$J$39,7,FALSE)</f>
        <v>Casey</v>
      </c>
      <c r="M103" s="5" t="str">
        <f>VLOOKUP($A103&amp;"_"&amp;$J103,'Character Sets'!$B$3:$J$39,6,FALSE)</f>
        <v>E</v>
      </c>
      <c r="N103" s="187" t="s">
        <v>2395</v>
      </c>
      <c r="O103" s="5" t="s">
        <v>2398</v>
      </c>
      <c r="P103" s="37" t="s">
        <v>696</v>
      </c>
      <c r="Q103" t="str">
        <f>VLOOKUP($A103&amp;"_"&amp;$P103,'Character Sets'!$B$3:$J$39,5,FALSE)</f>
        <v>HT1</v>
      </c>
      <c r="R103" s="37" t="s">
        <v>698</v>
      </c>
      <c r="S103" t="str">
        <f>VLOOKUP($A103&amp;"_"&amp;$R103,'Character Sets'!$B$3:$J$39,5,FALSE)</f>
        <v>HT2</v>
      </c>
      <c r="T103" s="37" t="s">
        <v>699</v>
      </c>
      <c r="U103" t="str">
        <f>VLOOKUP($A103&amp;"_"&amp;$T103,'Character Sets'!$B$3:$J$39,5,FALSE)</f>
        <v>ST2</v>
      </c>
      <c r="V103" s="37" t="s">
        <v>701</v>
      </c>
      <c r="W103" t="str">
        <f>VLOOKUP($A103&amp;"_"&amp;$V103,'Character Sets'!$B$3:$J$39,5,FALSE)</f>
        <v>ST3</v>
      </c>
      <c r="X103" t="s">
        <v>242</v>
      </c>
      <c r="Y103" t="str">
        <f t="shared" si="24"/>
        <v>CE</v>
      </c>
      <c r="Z103" t="str" cm="1">
        <f t="array" ref="Z103">_xlfn.IFS($Y103="AB","AB",$Y103="BA","AB",$Y103="AC","AC",$Y103="CA","AC",$Y103="AD","AD",$Y103="DA","AD",$Y103="BC","BC",$Y103="CB","BC",$Y103="BD","BD",$Y103="DB","BD",$Y103="CD","CD",$Y103="DC", "CD",$Y103="AE","AE",$Y103="EA","AE",$Y103="AF","AF",$Y103="FA","AF",$Y103="BE","BE",$Y103="EB","BE",$Y103="BF","BF",$Y103="FB","BF",$Y103="CE","CE",$Y103="EC","CE",$Y103="CF","CF",$Y103="FC","CF",$Y103="DE","DE",$Y103="ED","DE",$Y103="EF","EF",$Y103="FE","EF",$Y103="DF","DF",$Y103="FD","DF")</f>
        <v>CE</v>
      </c>
      <c r="AA103" s="6" t="s">
        <v>28</v>
      </c>
      <c r="AB103" t="str">
        <f>VLOOKUP($X103&amp;$Z103&amp;$AA103,Stories!$A$1:$I$151,7,FALSE)</f>
        <v>Jordan is scuba diving with Casey</v>
      </c>
      <c r="AC103" t="str">
        <f>VLOOKUP($X103&amp;$Z103&amp;$AA103,Stories!$A$1:$I$151,8,FALSE)</f>
        <v>and a big fish just came out of nowhere</v>
      </c>
      <c r="AD103" s="37" t="s">
        <v>23</v>
      </c>
      <c r="AE103" s="13" t="s">
        <v>29</v>
      </c>
      <c r="AF103" s="13" t="s">
        <v>26</v>
      </c>
      <c r="AG103" s="13" t="s">
        <v>760</v>
      </c>
      <c r="AH103" t="str">
        <f>VLOOKUP($X103&amp;$Z103&amp;$AA103,Stories!$A$1:$I$151,9,FALSE)</f>
        <v>and it looks like there's a lot more fish about to come by</v>
      </c>
      <c r="AI103" t="str" cm="1">
        <f t="array" ref="AI103">_xlfn.IFS($AA103="first",_xlfn.CONCAT($X103, "_", $H103, "_", $L103),$AA103="second",_xlfn.CONCAT($X103, "_", $L103, "_", $H103))</f>
        <v>S36_Jordan_Casey</v>
      </c>
      <c r="AJ103" t="str">
        <f t="shared" si="16"/>
        <v>she_blue_triangle</v>
      </c>
      <c r="AK103" t="str">
        <f t="shared" si="25"/>
        <v>S36_end</v>
      </c>
      <c r="AL103" s="13" t="s">
        <v>24</v>
      </c>
      <c r="AM103" s="13" t="s">
        <v>25</v>
      </c>
      <c r="AN103" s="13" t="s">
        <v>24</v>
      </c>
      <c r="AO103" s="13" t="s">
        <v>26</v>
      </c>
      <c r="AP103" s="13" t="s">
        <v>27</v>
      </c>
      <c r="AQ103" s="13" t="s">
        <v>25</v>
      </c>
      <c r="AR103" s="13" t="s">
        <v>27</v>
      </c>
      <c r="AS103" s="13" t="s">
        <v>26</v>
      </c>
      <c r="AT103" s="13" t="s">
        <v>31</v>
      </c>
      <c r="AU103" s="13" t="s">
        <v>25</v>
      </c>
      <c r="AV103" s="13" t="s">
        <v>31</v>
      </c>
      <c r="AW103" s="13" t="s">
        <v>26</v>
      </c>
      <c r="AX103" t="str">
        <f t="shared" si="18"/>
        <v>ST1_red-square.png</v>
      </c>
      <c r="AY103" t="str">
        <f t="shared" si="19"/>
        <v>HT3_red-triangle.png</v>
      </c>
      <c r="AZ103" t="str">
        <f t="shared" si="20"/>
        <v>HT1_yellow-square.png</v>
      </c>
      <c r="BA103" t="str">
        <f t="shared" si="21"/>
        <v>HT2_yellow-triangle.png</v>
      </c>
      <c r="BB103" t="str">
        <f t="shared" si="22"/>
        <v>ST2_green-square.png</v>
      </c>
      <c r="BC103" t="str">
        <f t="shared" si="23"/>
        <v>ST3_green-triangle.png</v>
      </c>
    </row>
    <row r="104" spans="1:55" x14ac:dyDescent="0.2">
      <c r="A104" s="30" t="s">
        <v>80</v>
      </c>
      <c r="B104" s="5" t="s">
        <v>32</v>
      </c>
      <c r="C104" s="5" t="s">
        <v>38</v>
      </c>
      <c r="D104" t="str">
        <f t="shared" si="13"/>
        <v>L01_FD06_S42</v>
      </c>
      <c r="E104">
        <v>102</v>
      </c>
      <c r="F104" s="95" t="s">
        <v>697</v>
      </c>
      <c r="G104" s="155" t="str">
        <f>VLOOKUP($A104&amp;"_"&amp;$F104,'Character Sets'!$B$3:$J$39,5,FALSE)</f>
        <v>ST1</v>
      </c>
      <c r="H104" s="155" t="str">
        <f>VLOOKUP($A104&amp;"_"&amp;$F104,'Character Sets'!$B$3:$J$39,7,FALSE)</f>
        <v>Jordan</v>
      </c>
      <c r="I104" s="5" t="str">
        <f>VLOOKUP($A104&amp;"_"&amp;$F104,'Character Sets'!$B$3:$J$39,6,FALSE)</f>
        <v>C</v>
      </c>
      <c r="J104" s="95" t="s">
        <v>701</v>
      </c>
      <c r="K104" s="155" t="str">
        <f>VLOOKUP($A104&amp;"_"&amp;$J104, 'Character Sets'!$B$3:$J$39,5,FALSE)</f>
        <v>ST3</v>
      </c>
      <c r="L104" s="155" t="str">
        <f>VLOOKUP($A104&amp;"_"&amp;$J104,'Character Sets'!$B$3:$J$39,7,FALSE)</f>
        <v>Jaime</v>
      </c>
      <c r="M104" s="5" t="str">
        <f>VLOOKUP($A104&amp;"_"&amp;$J104,'Character Sets'!$B$3:$J$39,6,FALSE)</f>
        <v>F</v>
      </c>
      <c r="N104" s="187" t="s">
        <v>2395</v>
      </c>
      <c r="O104" s="5" t="s">
        <v>2399</v>
      </c>
      <c r="P104" s="37" t="s">
        <v>696</v>
      </c>
      <c r="Q104" t="str">
        <f>VLOOKUP($A104&amp;"_"&amp;$P104,'Character Sets'!$B$3:$J$39,5,FALSE)</f>
        <v>HT1</v>
      </c>
      <c r="R104" s="37" t="s">
        <v>698</v>
      </c>
      <c r="S104" t="str">
        <f>VLOOKUP($A104&amp;"_"&amp;$R104,'Character Sets'!$B$3:$J$39,5,FALSE)</f>
        <v>HT2</v>
      </c>
      <c r="T104" s="37" t="s">
        <v>699</v>
      </c>
      <c r="U104" t="str">
        <f>VLOOKUP($A104&amp;"_"&amp;$T104,'Character Sets'!$B$3:$J$39,5,FALSE)</f>
        <v>ST2</v>
      </c>
      <c r="V104" s="37" t="s">
        <v>700</v>
      </c>
      <c r="W104" t="str">
        <f>VLOOKUP($A104&amp;"_"&amp;$V104,'Character Sets'!$B$3:$J$39,5,FALSE)</f>
        <v>HT3</v>
      </c>
      <c r="X104" t="s">
        <v>248</v>
      </c>
      <c r="Y104" t="str">
        <f t="shared" si="24"/>
        <v>CF</v>
      </c>
      <c r="Z104" t="str" cm="1">
        <f t="array" ref="Z104">_xlfn.IFS($Y104="AB","AB",$Y104="BA","AB",$Y104="AC","AC",$Y104="CA","AC",$Y104="AD","AD",$Y104="DA","AD",$Y104="BC","BC",$Y104="CB","BC",$Y104="BD","BD",$Y104="DB","BD",$Y104="CD","CD",$Y104="DC", "CD",$Y104="AE","AE",$Y104="EA","AE",$Y104="AF","AF",$Y104="FA","AF",$Y104="BE","BE",$Y104="EB","BE",$Y104="BF","BF",$Y104="FB","BF",$Y104="CE","CE",$Y104="EC","CE",$Y104="CF","CF",$Y104="FC","CF",$Y104="DE","DE",$Y104="ED","DE",$Y104="EF","EF",$Y104="FE","EF",$Y104="DF","DF",$Y104="FD","DF")</f>
        <v>CF</v>
      </c>
      <c r="AA104" s="6" t="s">
        <v>30</v>
      </c>
      <c r="AB104" t="str">
        <f>VLOOKUP($X104&amp;$Z104&amp;$AA104,Stories!$A$1:$I$151,7,FALSE)</f>
        <v>Jaime is sending a text to Jordan</v>
      </c>
      <c r="AC104" t="str">
        <f>VLOOKUP($X104&amp;$Z104&amp;$AA104,Stories!$A$1:$I$151,8,FALSE)</f>
        <v>as the battery is about to die</v>
      </c>
      <c r="AD104" s="37" t="s">
        <v>23</v>
      </c>
      <c r="AE104" s="13" t="s">
        <v>31</v>
      </c>
      <c r="AF104" s="13" t="s">
        <v>25</v>
      </c>
      <c r="AG104" s="13" t="s">
        <v>761</v>
      </c>
      <c r="AH104" t="str">
        <f>VLOOKUP($X104&amp;$Z104&amp;$AA104,Stories!$A$1:$I$151,9,FALSE)</f>
        <v>but it looks like the text still sent</v>
      </c>
      <c r="AI104" t="str" cm="1">
        <f t="array" ref="AI104">_xlfn.IFS($AA104="first",_xlfn.CONCAT($X104, "_", $H104, "_", $L104),$AA104="second",_xlfn.CONCAT($X104, "_", $L104, "_", $H104))</f>
        <v>S42_Jaime_Jordan</v>
      </c>
      <c r="AJ104" t="str">
        <f t="shared" si="16"/>
        <v>she_green_square</v>
      </c>
      <c r="AK104" t="str">
        <f t="shared" si="25"/>
        <v>S42_end</v>
      </c>
      <c r="AL104" s="13" t="s">
        <v>27</v>
      </c>
      <c r="AM104" s="13" t="s">
        <v>26</v>
      </c>
      <c r="AN104" s="13" t="s">
        <v>27</v>
      </c>
      <c r="AO104" s="13" t="s">
        <v>25</v>
      </c>
      <c r="AP104" s="13" t="s">
        <v>24</v>
      </c>
      <c r="AQ104" s="13" t="s">
        <v>26</v>
      </c>
      <c r="AR104" s="13" t="s">
        <v>24</v>
      </c>
      <c r="AS104" s="13" t="s">
        <v>25</v>
      </c>
      <c r="AT104" s="13" t="s">
        <v>29</v>
      </c>
      <c r="AU104" s="13" t="s">
        <v>26</v>
      </c>
      <c r="AV104" s="13" t="s">
        <v>29</v>
      </c>
      <c r="AW104" s="13" t="s">
        <v>25</v>
      </c>
      <c r="AX104" t="str">
        <f t="shared" si="18"/>
        <v>ST1_yellow-triangle.png</v>
      </c>
      <c r="AY104" t="str">
        <f t="shared" si="19"/>
        <v>ST3_yellow-square.png</v>
      </c>
      <c r="AZ104" t="str">
        <f t="shared" si="20"/>
        <v>HT1_red-triangle.png</v>
      </c>
      <c r="BA104" t="str">
        <f t="shared" si="21"/>
        <v>HT2_red-square.png</v>
      </c>
      <c r="BB104" t="str">
        <f t="shared" si="22"/>
        <v>ST2_blue-triangle.png</v>
      </c>
      <c r="BC104" t="str">
        <f t="shared" si="23"/>
        <v>HT3_blue-square.png</v>
      </c>
    </row>
    <row r="105" spans="1:55" x14ac:dyDescent="0.2">
      <c r="A105" s="30" t="s">
        <v>80</v>
      </c>
      <c r="B105" s="5" t="s">
        <v>32</v>
      </c>
      <c r="C105" s="5" t="s">
        <v>39</v>
      </c>
      <c r="D105" t="str">
        <f t="shared" si="13"/>
        <v>L01_FD07_S56</v>
      </c>
      <c r="E105">
        <v>103</v>
      </c>
      <c r="F105" s="95" t="s">
        <v>699</v>
      </c>
      <c r="G105" s="155" t="str">
        <f>VLOOKUP($A105&amp;"_"&amp;$F105,'Character Sets'!$B$3:$J$39,5,FALSE)</f>
        <v>ST2</v>
      </c>
      <c r="H105" s="155" t="str">
        <f>VLOOKUP($A105&amp;"_"&amp;$F105,'Character Sets'!$B$3:$J$39,7,FALSE)</f>
        <v>Taylor</v>
      </c>
      <c r="I105" s="5" t="str">
        <f>VLOOKUP($A105&amp;"_"&amp;$F105,'Character Sets'!$B$3:$J$39,6,FALSE)</f>
        <v>D</v>
      </c>
      <c r="J105" s="95" t="s">
        <v>701</v>
      </c>
      <c r="K105" s="155" t="str">
        <f>VLOOKUP($A105&amp;"_"&amp;$J105, 'Character Sets'!$B$3:$J$39,5,FALSE)</f>
        <v>ST3</v>
      </c>
      <c r="L105" s="155" t="str">
        <f>VLOOKUP($A105&amp;"_"&amp;$J105,'Character Sets'!$B$3:$J$39,7,FALSE)</f>
        <v>Jaime</v>
      </c>
      <c r="M105" s="5" t="str">
        <f>VLOOKUP($A105&amp;"_"&amp;$J105,'Character Sets'!$B$3:$J$39,6,FALSE)</f>
        <v>F</v>
      </c>
      <c r="N105" s="187" t="s">
        <v>2395</v>
      </c>
      <c r="O105" s="5" t="s">
        <v>2399</v>
      </c>
      <c r="P105" s="37" t="s">
        <v>696</v>
      </c>
      <c r="Q105" t="str">
        <f>VLOOKUP($A105&amp;"_"&amp;$P105,'Character Sets'!$B$3:$J$39,5,FALSE)</f>
        <v>HT1</v>
      </c>
      <c r="R105" s="37" t="s">
        <v>698</v>
      </c>
      <c r="S105" t="str">
        <f>VLOOKUP($A105&amp;"_"&amp;$R105,'Character Sets'!$B$3:$J$39,5,FALSE)</f>
        <v>HT2</v>
      </c>
      <c r="T105" s="37" t="s">
        <v>697</v>
      </c>
      <c r="U105" t="str">
        <f>VLOOKUP($A105&amp;"_"&amp;$T105,'Character Sets'!$B$3:$J$39,5,FALSE)</f>
        <v>ST1</v>
      </c>
      <c r="V105" s="37" t="s">
        <v>700</v>
      </c>
      <c r="W105" t="str">
        <f>VLOOKUP($A105&amp;"_"&amp;$V105,'Character Sets'!$B$3:$J$39,5,FALSE)</f>
        <v>HT3</v>
      </c>
      <c r="X105" t="s">
        <v>732</v>
      </c>
      <c r="Y105" t="str">
        <f t="shared" si="24"/>
        <v>DF</v>
      </c>
      <c r="Z105" t="str" cm="1">
        <f t="array" ref="Z105">_xlfn.IFS($Y105="AB","AB",$Y105="BA","AB",$Y105="AC","AC",$Y105="CA","AC",$Y105="AD","AD",$Y105="DA","AD",$Y105="BC","BC",$Y105="CB","BC",$Y105="BD","BD",$Y105="DB","BD",$Y105="CD","CD",$Y105="DC", "CD",$Y105="AE","AE",$Y105="EA","AE",$Y105="AF","AF",$Y105="FA","AF",$Y105="BE","BE",$Y105="EB","BE",$Y105="BF","BF",$Y105="FB","BF",$Y105="CE","CE",$Y105="EC","CE",$Y105="CF","CF",$Y105="FC","CF",$Y105="DE","DE",$Y105="ED","DE",$Y105="EF","EF",$Y105="FE","EF",$Y105="DF","DF",$Y105="FD","DF")</f>
        <v>DF</v>
      </c>
      <c r="AA105" s="6" t="s">
        <v>28</v>
      </c>
      <c r="AB105" t="str">
        <f>VLOOKUP($X105&amp;$Z105&amp;$AA105,Stories!$A$1:$I$151,7,FALSE)</f>
        <v>Taylor is carrying a box for Jaime</v>
      </c>
      <c r="AC105" t="str">
        <f>VLOOKUP($X105&amp;$Z105&amp;$AA105,Stories!$A$1:$I$151,8,FALSE)</f>
        <v>since it's very heavy</v>
      </c>
      <c r="AD105" s="37" t="s">
        <v>23</v>
      </c>
      <c r="AE105" s="13" t="s">
        <v>24</v>
      </c>
      <c r="AF105" s="13" t="s">
        <v>26</v>
      </c>
      <c r="AG105" s="13" t="s">
        <v>762</v>
      </c>
      <c r="AH105" t="str">
        <f>VLOOKUP($X105&amp;$Z105&amp;$AA105,Stories!$A$1:$I$151,9,FALSE)</f>
        <v xml:space="preserve">but there's not much left to move </v>
      </c>
      <c r="AI105" t="str" cm="1">
        <f t="array" ref="AI105">_xlfn.IFS($AA105="first",_xlfn.CONCAT($X105, "_", $H105, "_", $L105),$AA105="second",_xlfn.CONCAT($X105, "_", $L105, "_", $H105))</f>
        <v>S56_Taylor_Jaime</v>
      </c>
      <c r="AJ105" t="str">
        <f t="shared" si="16"/>
        <v>she_red_triangle</v>
      </c>
      <c r="AK105" t="str">
        <f t="shared" si="25"/>
        <v>S56_end</v>
      </c>
      <c r="AL105" s="13" t="s">
        <v>27</v>
      </c>
      <c r="AM105" s="13" t="s">
        <v>25</v>
      </c>
      <c r="AN105" s="13" t="s">
        <v>27</v>
      </c>
      <c r="AO105" s="13" t="s">
        <v>26</v>
      </c>
      <c r="AP105" s="13" t="s">
        <v>31</v>
      </c>
      <c r="AQ105" s="13" t="s">
        <v>25</v>
      </c>
      <c r="AR105" s="13" t="s">
        <v>31</v>
      </c>
      <c r="AS105" s="13" t="s">
        <v>26</v>
      </c>
      <c r="AT105" s="13" t="s">
        <v>29</v>
      </c>
      <c r="AU105" s="13" t="s">
        <v>25</v>
      </c>
      <c r="AV105" s="13" t="s">
        <v>29</v>
      </c>
      <c r="AW105" s="13" t="s">
        <v>26</v>
      </c>
      <c r="AX105" t="str">
        <f t="shared" si="18"/>
        <v>ST2_yellow-square.png</v>
      </c>
      <c r="AY105" t="str">
        <f t="shared" si="19"/>
        <v>ST3_yellow-triangle.png</v>
      </c>
      <c r="AZ105" t="str">
        <f t="shared" si="20"/>
        <v>HT1_green-square.png</v>
      </c>
      <c r="BA105" t="str">
        <f t="shared" si="21"/>
        <v>HT2_green-triangle.png</v>
      </c>
      <c r="BB105" t="str">
        <f t="shared" si="22"/>
        <v>ST1_blue-square.png</v>
      </c>
      <c r="BC105" t="str">
        <f t="shared" si="23"/>
        <v>HT3_blue-triangle.png</v>
      </c>
    </row>
    <row r="106" spans="1:55" x14ac:dyDescent="0.2">
      <c r="A106" s="30" t="s">
        <v>80</v>
      </c>
      <c r="B106" s="5" t="s">
        <v>32</v>
      </c>
      <c r="C106" s="5" t="s">
        <v>40</v>
      </c>
      <c r="D106" t="str">
        <f t="shared" si="13"/>
        <v>L01_FD08_S51</v>
      </c>
      <c r="E106">
        <v>104</v>
      </c>
      <c r="F106" s="95" t="s">
        <v>699</v>
      </c>
      <c r="G106" s="155" t="str">
        <f>VLOOKUP($A106&amp;"_"&amp;$F106,'Character Sets'!$B$3:$J$39,5,FALSE)</f>
        <v>ST2</v>
      </c>
      <c r="H106" s="155" t="str">
        <f>VLOOKUP($A106&amp;"_"&amp;$F106,'Character Sets'!$B$3:$J$39,7,FALSE)</f>
        <v>Taylor</v>
      </c>
      <c r="I106" s="5" t="str">
        <f>VLOOKUP($A106&amp;"_"&amp;$F106,'Character Sets'!$B$3:$J$39,6,FALSE)</f>
        <v>D</v>
      </c>
      <c r="J106" s="95" t="s">
        <v>700</v>
      </c>
      <c r="K106" s="155" t="str">
        <f>VLOOKUP($A106&amp;"_"&amp;$J106, 'Character Sets'!$B$3:$J$39,5,FALSE)</f>
        <v>HT3</v>
      </c>
      <c r="L106" s="155" t="str">
        <f>VLOOKUP($A106&amp;"_"&amp;$J106,'Character Sets'!$B$3:$J$39,7,FALSE)</f>
        <v>Casey</v>
      </c>
      <c r="M106" s="5" t="str">
        <f>VLOOKUP($A106&amp;"_"&amp;$J106,'Character Sets'!$B$3:$J$39,6,FALSE)</f>
        <v>E</v>
      </c>
      <c r="N106" s="187" t="s">
        <v>2395</v>
      </c>
      <c r="O106" s="5" t="s">
        <v>2398</v>
      </c>
      <c r="P106" s="37" t="s">
        <v>696</v>
      </c>
      <c r="Q106" t="str">
        <f>VLOOKUP($A106&amp;"_"&amp;$P106,'Character Sets'!$B$3:$J$39,5,FALSE)</f>
        <v>HT1</v>
      </c>
      <c r="R106" s="37" t="s">
        <v>698</v>
      </c>
      <c r="S106" t="str">
        <f>VLOOKUP($A106&amp;"_"&amp;$R106,'Character Sets'!$B$3:$J$39,5,FALSE)</f>
        <v>HT2</v>
      </c>
      <c r="T106" s="37" t="s">
        <v>697</v>
      </c>
      <c r="U106" t="str">
        <f>VLOOKUP($A106&amp;"_"&amp;$T106,'Character Sets'!$B$3:$J$39,5,FALSE)</f>
        <v>ST1</v>
      </c>
      <c r="V106" s="37" t="s">
        <v>701</v>
      </c>
      <c r="W106" t="str">
        <f>VLOOKUP($A106&amp;"_"&amp;$V106,'Character Sets'!$B$3:$J$39,5,FALSE)</f>
        <v>ST3</v>
      </c>
      <c r="X106" t="s">
        <v>728</v>
      </c>
      <c r="Y106" t="str">
        <f t="shared" si="24"/>
        <v>DE</v>
      </c>
      <c r="Z106" t="str" cm="1">
        <f t="array" ref="Z106">_xlfn.IFS($Y106="AB","AB",$Y106="BA","AB",$Y106="AC","AC",$Y106="CA","AC",$Y106="AD","AD",$Y106="DA","AD",$Y106="BC","BC",$Y106="CB","BC",$Y106="BD","BD",$Y106="DB","BD",$Y106="CD","CD",$Y106="DC", "CD",$Y106="AE","AE",$Y106="EA","AE",$Y106="AF","AF",$Y106="FA","AF",$Y106="BE","BE",$Y106="EB","BE",$Y106="BF","BF",$Y106="FB","BF",$Y106="CE","CE",$Y106="EC","CE",$Y106="CF","CF",$Y106="FC","CF",$Y106="DE","DE",$Y106="ED","DE",$Y106="EF","EF",$Y106="FE","EF",$Y106="DF","DF",$Y106="FD","DF")</f>
        <v>DE</v>
      </c>
      <c r="AA106" s="6" t="s">
        <v>30</v>
      </c>
      <c r="AB106" t="str">
        <f>VLOOKUP($X106&amp;$Z106&amp;$AA106,Stories!$A$1:$I$151,7,FALSE)</f>
        <v>Casey is starting a video call with Taylor</v>
      </c>
      <c r="AC106" t="str">
        <f>VLOOKUP($X106&amp;$Z106&amp;$AA106,Stories!$A$1:$I$151,8,FALSE)</f>
        <v>but the connection is kind of slow</v>
      </c>
      <c r="AD106" s="37" t="s">
        <v>23</v>
      </c>
      <c r="AE106" s="13" t="s">
        <v>27</v>
      </c>
      <c r="AF106" s="13" t="s">
        <v>25</v>
      </c>
      <c r="AG106" s="13" t="s">
        <v>763</v>
      </c>
      <c r="AH106" t="str">
        <f>VLOOKUP($X106&amp;$Z106&amp;$AA106,Stories!$A$1:$I$151,9,FALSE)</f>
        <v xml:space="preserve">and it's great to see each other </v>
      </c>
      <c r="AI106" t="str" cm="1">
        <f t="array" ref="AI106">_xlfn.IFS($AA106="first",_xlfn.CONCAT($X106, "_", $H106, "_", $L106),$AA106="second",_xlfn.CONCAT($X106, "_", $L106, "_", $H106))</f>
        <v>S51_Casey_Taylor</v>
      </c>
      <c r="AJ106" t="str">
        <f t="shared" si="16"/>
        <v>she_yellow_square</v>
      </c>
      <c r="AK106" t="str">
        <f t="shared" si="25"/>
        <v>S51_end</v>
      </c>
      <c r="AL106" s="13" t="s">
        <v>24</v>
      </c>
      <c r="AM106" s="13" t="s">
        <v>26</v>
      </c>
      <c r="AN106" s="13" t="s">
        <v>24</v>
      </c>
      <c r="AO106" s="13" t="s">
        <v>25</v>
      </c>
      <c r="AP106" s="13" t="s">
        <v>31</v>
      </c>
      <c r="AQ106" s="13" t="s">
        <v>26</v>
      </c>
      <c r="AR106" s="13" t="s">
        <v>31</v>
      </c>
      <c r="AS106" s="13" t="s">
        <v>25</v>
      </c>
      <c r="AT106" s="13" t="s">
        <v>29</v>
      </c>
      <c r="AU106" s="13" t="s">
        <v>26</v>
      </c>
      <c r="AV106" s="13" t="s">
        <v>29</v>
      </c>
      <c r="AW106" s="13" t="s">
        <v>25</v>
      </c>
      <c r="AX106" t="str">
        <f t="shared" si="18"/>
        <v>ST2_red-triangle.png</v>
      </c>
      <c r="AY106" t="str">
        <f t="shared" si="19"/>
        <v>HT3_red-square.png</v>
      </c>
      <c r="AZ106" t="str">
        <f t="shared" si="20"/>
        <v>HT1_green-triangle.png</v>
      </c>
      <c r="BA106" t="str">
        <f t="shared" si="21"/>
        <v>HT2_green-square.png</v>
      </c>
      <c r="BB106" t="str">
        <f t="shared" si="22"/>
        <v>ST1_blue-triangle.png</v>
      </c>
      <c r="BC106" t="str">
        <f t="shared" si="23"/>
        <v>ST3_blue-square.png</v>
      </c>
    </row>
    <row r="107" spans="1:55" x14ac:dyDescent="0.2">
      <c r="A107" s="30" t="s">
        <v>80</v>
      </c>
      <c r="B107" s="5" t="s">
        <v>32</v>
      </c>
      <c r="C107" s="5" t="s">
        <v>41</v>
      </c>
      <c r="D107" t="str">
        <f t="shared" si="13"/>
        <v>L01_FD09_S53</v>
      </c>
      <c r="E107">
        <v>105</v>
      </c>
      <c r="F107" s="96" t="s">
        <v>700</v>
      </c>
      <c r="G107" s="155" t="str">
        <f>VLOOKUP($A107&amp;"_"&amp;$F107,'Character Sets'!$B$3:$J$39,5,FALSE)</f>
        <v>HT3</v>
      </c>
      <c r="H107" s="155" t="str">
        <f>VLOOKUP($A107&amp;"_"&amp;$F107,'Character Sets'!$B$3:$J$39,7,FALSE)</f>
        <v>Casey</v>
      </c>
      <c r="I107" s="5" t="str">
        <f>VLOOKUP($A107&amp;"_"&amp;$F107,'Character Sets'!$B$3:$J$39,6,FALSE)</f>
        <v>E</v>
      </c>
      <c r="J107" s="5" t="s">
        <v>699</v>
      </c>
      <c r="K107" s="155" t="str">
        <f>VLOOKUP($A107&amp;"_"&amp;$J107, 'Character Sets'!$B$3:$J$39,5,FALSE)</f>
        <v>ST2</v>
      </c>
      <c r="L107" s="155" t="str">
        <f>VLOOKUP($A107&amp;"_"&amp;$J107,'Character Sets'!$B$3:$J$39,7,FALSE)</f>
        <v>Taylor</v>
      </c>
      <c r="M107" s="5" t="str">
        <f>VLOOKUP($A107&amp;"_"&amp;$J107,'Character Sets'!$B$3:$J$39,6,FALSE)</f>
        <v>D</v>
      </c>
      <c r="N107" s="187" t="s">
        <v>2396</v>
      </c>
      <c r="O107" s="5" t="s">
        <v>2398</v>
      </c>
      <c r="P107" s="37" t="s">
        <v>696</v>
      </c>
      <c r="Q107" t="str">
        <f>VLOOKUP($A107&amp;"_"&amp;$P107,'Character Sets'!$B$3:$J$39,5,FALSE)</f>
        <v>HT1</v>
      </c>
      <c r="R107" s="37" t="s">
        <v>698</v>
      </c>
      <c r="S107" t="str">
        <f>VLOOKUP($A107&amp;"_"&amp;$R107,'Character Sets'!$B$3:$J$39,5,FALSE)</f>
        <v>HT2</v>
      </c>
      <c r="T107" s="37" t="s">
        <v>697</v>
      </c>
      <c r="U107" t="str">
        <f>VLOOKUP($A107&amp;"_"&amp;$T107,'Character Sets'!$B$3:$J$39,5,FALSE)</f>
        <v>ST1</v>
      </c>
      <c r="V107" s="37" t="s">
        <v>701</v>
      </c>
      <c r="W107" t="str">
        <f>VLOOKUP($A107&amp;"_"&amp;$V107,'Character Sets'!$B$3:$J$39,5,FALSE)</f>
        <v>ST3</v>
      </c>
      <c r="X107" t="s">
        <v>730</v>
      </c>
      <c r="Y107" t="str">
        <f t="shared" si="24"/>
        <v>ED</v>
      </c>
      <c r="Z107" t="str" cm="1">
        <f t="array" ref="Z107">_xlfn.IFS($Y107="AB","AB",$Y107="BA","AB",$Y107="AC","AC",$Y107="CA","AC",$Y107="AD","AD",$Y107="DA","AD",$Y107="BC","BC",$Y107="CB","BC",$Y107="BD","BD",$Y107="DB","BD",$Y107="CD","CD",$Y107="DC", "CD",$Y107="AE","AE",$Y107="EA","AE",$Y107="AF","AF",$Y107="FA","AF",$Y107="BE","BE",$Y107="EB","BE",$Y107="BF","BF",$Y107="FB","BF",$Y107="CE","CE",$Y107="EC","CE",$Y107="CF","CF",$Y107="FC","CF",$Y107="DE","DE",$Y107="ED","DE",$Y107="EF","EF",$Y107="FE","EF",$Y107="DF","DF",$Y107="FD","DF")</f>
        <v>DE</v>
      </c>
      <c r="AA107" s="6" t="s">
        <v>28</v>
      </c>
      <c r="AB107" t="str">
        <f>VLOOKUP($X107&amp;$Z107&amp;$AA107,Stories!$A$1:$I$151,7,FALSE)</f>
        <v>Taylor is making a smoothie for Casey</v>
      </c>
      <c r="AC107" t="str">
        <f>VLOOKUP($X107&amp;$Z107&amp;$AA107,Stories!$A$1:$I$151,8,FALSE)</f>
        <v>before it's time to leave</v>
      </c>
      <c r="AD107" s="37" t="s">
        <v>702</v>
      </c>
      <c r="AE107" s="13" t="s">
        <v>27</v>
      </c>
      <c r="AF107" s="13" t="s">
        <v>26</v>
      </c>
      <c r="AG107" s="13" t="s">
        <v>764</v>
      </c>
      <c r="AH107" t="str">
        <f>VLOOKUP($X107&amp;$Z107&amp;$AA107,Stories!$A$1:$I$151,9,FALSE)</f>
        <v>and it's hard to hear above the blender</v>
      </c>
      <c r="AI107" t="str" cm="1">
        <f t="array" ref="AI107">_xlfn.IFS($AA107="first",_xlfn.CONCAT($X107, "_", $H107, "_", $L107),$AA107="second",_xlfn.CONCAT($X107, "_", $L107, "_", $H107))</f>
        <v>S53_Casey_Taylor</v>
      </c>
      <c r="AJ107" t="str">
        <f t="shared" si="16"/>
        <v>they_yellow_triangle</v>
      </c>
      <c r="AK107" t="str">
        <f t="shared" si="25"/>
        <v>S53_end</v>
      </c>
      <c r="AL107" s="13" t="s">
        <v>29</v>
      </c>
      <c r="AM107" s="13" t="s">
        <v>25</v>
      </c>
      <c r="AN107" s="13" t="s">
        <v>29</v>
      </c>
      <c r="AO107" s="13" t="s">
        <v>26</v>
      </c>
      <c r="AP107" s="13" t="s">
        <v>24</v>
      </c>
      <c r="AQ107" s="13" t="s">
        <v>25</v>
      </c>
      <c r="AR107" s="13" t="s">
        <v>24</v>
      </c>
      <c r="AS107" s="13" t="s">
        <v>26</v>
      </c>
      <c r="AT107" s="13" t="s">
        <v>31</v>
      </c>
      <c r="AU107" s="13" t="s">
        <v>25</v>
      </c>
      <c r="AV107" s="13" t="s">
        <v>31</v>
      </c>
      <c r="AW107" s="13" t="s">
        <v>26</v>
      </c>
      <c r="AX107" t="str">
        <f t="shared" si="18"/>
        <v>HT3_blue-square.png</v>
      </c>
      <c r="AY107" t="str">
        <f t="shared" si="19"/>
        <v>ST2_blue-triangle.png</v>
      </c>
      <c r="AZ107" t="str">
        <f t="shared" si="20"/>
        <v>HT1_red-square.png</v>
      </c>
      <c r="BA107" t="str">
        <f t="shared" si="21"/>
        <v>HT2_red-triangle.png</v>
      </c>
      <c r="BB107" t="str">
        <f t="shared" si="22"/>
        <v>ST1_green-square.png</v>
      </c>
      <c r="BC107" t="str">
        <f t="shared" si="23"/>
        <v>ST3_green-triangle.png</v>
      </c>
    </row>
    <row r="108" spans="1:55" x14ac:dyDescent="0.2">
      <c r="A108" s="30" t="s">
        <v>80</v>
      </c>
      <c r="B108" s="37" t="s">
        <v>32</v>
      </c>
      <c r="C108" s="37" t="s">
        <v>42</v>
      </c>
      <c r="D108" t="str">
        <f t="shared" si="13"/>
        <v>L01_FD10_S48</v>
      </c>
      <c r="E108">
        <v>106</v>
      </c>
      <c r="F108" s="96" t="s">
        <v>701</v>
      </c>
      <c r="G108" s="155" t="str">
        <f>VLOOKUP($A108&amp;"_"&amp;$F108,'Character Sets'!$B$3:$J$39,5,FALSE)</f>
        <v>ST3</v>
      </c>
      <c r="H108" s="155" t="str">
        <f>VLOOKUP($A108&amp;"_"&amp;$F108,'Character Sets'!$B$3:$J$39,7,FALSE)</f>
        <v>Jaime</v>
      </c>
      <c r="I108" s="5" t="str">
        <f>VLOOKUP($A108&amp;"_"&amp;$F108,'Character Sets'!$B$3:$J$39,6,FALSE)</f>
        <v>F</v>
      </c>
      <c r="J108" s="94" t="s">
        <v>698</v>
      </c>
      <c r="K108" s="155" t="str">
        <f>VLOOKUP($A108&amp;"_"&amp;$J108, 'Character Sets'!$B$3:$J$39,5,FALSE)</f>
        <v>HT2</v>
      </c>
      <c r="L108" s="155" t="str">
        <f>VLOOKUP($A108&amp;"_"&amp;$J108,'Character Sets'!$B$3:$J$39,7,FALSE)</f>
        <v>Sam</v>
      </c>
      <c r="M108" s="5" t="str">
        <f>VLOOKUP($A108&amp;"_"&amp;$J108,'Character Sets'!$B$3:$J$39,6,FALSE)</f>
        <v>B</v>
      </c>
      <c r="N108" s="187" t="s">
        <v>2396</v>
      </c>
      <c r="O108" s="5" t="s">
        <v>2398</v>
      </c>
      <c r="P108" s="37" t="s">
        <v>696</v>
      </c>
      <c r="Q108" t="str">
        <f>VLOOKUP($A108&amp;"_"&amp;$P108,'Character Sets'!$B$3:$J$39,5,FALSE)</f>
        <v>HT1</v>
      </c>
      <c r="R108" s="37" t="s">
        <v>697</v>
      </c>
      <c r="S108" t="str">
        <f>VLOOKUP($A108&amp;"_"&amp;$R108,'Character Sets'!$B$3:$J$39,5,FALSE)</f>
        <v>ST1</v>
      </c>
      <c r="T108" s="37" t="s">
        <v>699</v>
      </c>
      <c r="U108" t="str">
        <f>VLOOKUP($A108&amp;"_"&amp;$T108,'Character Sets'!$B$3:$J$39,5,FALSE)</f>
        <v>ST2</v>
      </c>
      <c r="V108" s="37" t="s">
        <v>700</v>
      </c>
      <c r="W108" t="str">
        <f>VLOOKUP($A108&amp;"_"&amp;$V108,'Character Sets'!$B$3:$J$39,5,FALSE)</f>
        <v>HT3</v>
      </c>
      <c r="X108" t="s">
        <v>449</v>
      </c>
      <c r="Y108" t="str">
        <f t="shared" si="24"/>
        <v>FB</v>
      </c>
      <c r="Z108" t="str" cm="1">
        <f t="array" ref="Z108">_xlfn.IFS($Y108="AB","AB",$Y108="BA","AB",$Y108="AC","AC",$Y108="CA","AC",$Y108="AD","AD",$Y108="DA","AD",$Y108="BC","BC",$Y108="CB","BC",$Y108="BD","BD",$Y108="DB","BD",$Y108="CD","CD",$Y108="DC", "CD",$Y108="AE","AE",$Y108="EA","AE",$Y108="AF","AF",$Y108="FA","AF",$Y108="BE","BE",$Y108="EB","BE",$Y108="BF","BF",$Y108="FB","BF",$Y108="CE","CE",$Y108="EC","CE",$Y108="CF","CF",$Y108="FC","CF",$Y108="DE","DE",$Y108="ED","DE",$Y108="EF","EF",$Y108="FE","EF",$Y108="DF","DF",$Y108="FD","DF")</f>
        <v>BF</v>
      </c>
      <c r="AA108" s="6" t="s">
        <v>30</v>
      </c>
      <c r="AB108" t="str">
        <f>VLOOKUP($X108&amp;$Z108&amp;$AA108,Stories!$A$1:$I$151,7,FALSE)</f>
        <v>Jaime is playing a video game with Sam</v>
      </c>
      <c r="AC108" t="str">
        <f>VLOOKUP($X108&amp;$Z108&amp;$AA108,Stories!$A$1:$I$151,8,FALSE)</f>
        <v>and it's starting to get late</v>
      </c>
      <c r="AD108" s="37" t="s">
        <v>702</v>
      </c>
      <c r="AE108" s="13" t="s">
        <v>31</v>
      </c>
      <c r="AF108" s="13" t="s">
        <v>25</v>
      </c>
      <c r="AG108" s="13" t="s">
        <v>765</v>
      </c>
      <c r="AH108" t="str">
        <f>VLOOKUP($X108&amp;$Z108&amp;$AA108,Stories!$A$1:$I$151,9,FALSE)</f>
        <v>but the final level hasn't been beaten yet</v>
      </c>
      <c r="AI108" t="str" cm="1">
        <f t="array" ref="AI108">_xlfn.IFS($AA108="first",_xlfn.CONCAT($X108, "_", $H108, "_", $L108),$AA108="second",_xlfn.CONCAT($X108, "_", $L108, "_", $H108))</f>
        <v>S48_Sam_Jaime</v>
      </c>
      <c r="AJ108" t="str">
        <f t="shared" si="16"/>
        <v>they_green_square</v>
      </c>
      <c r="AK108" t="str">
        <f t="shared" si="25"/>
        <v>S48_end</v>
      </c>
      <c r="AL108" s="13" t="s">
        <v>24</v>
      </c>
      <c r="AM108" s="13" t="s">
        <v>26</v>
      </c>
      <c r="AN108" s="13" t="s">
        <v>24</v>
      </c>
      <c r="AO108" s="13" t="s">
        <v>25</v>
      </c>
      <c r="AP108" s="13" t="s">
        <v>27</v>
      </c>
      <c r="AQ108" s="13" t="s">
        <v>26</v>
      </c>
      <c r="AR108" s="13" t="s">
        <v>27</v>
      </c>
      <c r="AS108" s="13" t="s">
        <v>25</v>
      </c>
      <c r="AT108" s="13" t="s">
        <v>29</v>
      </c>
      <c r="AU108" s="13" t="s">
        <v>26</v>
      </c>
      <c r="AV108" s="13" t="s">
        <v>29</v>
      </c>
      <c r="AW108" s="13" t="s">
        <v>25</v>
      </c>
      <c r="AX108" t="str">
        <f t="shared" si="18"/>
        <v>ST3_red-triangle.png</v>
      </c>
      <c r="AY108" t="str">
        <f t="shared" si="19"/>
        <v>HT2_red-square.png</v>
      </c>
      <c r="AZ108" t="str">
        <f t="shared" si="20"/>
        <v>HT1_yellow-triangle.png</v>
      </c>
      <c r="BA108" t="str">
        <f t="shared" si="21"/>
        <v>ST1_yellow-square.png</v>
      </c>
      <c r="BB108" t="str">
        <f t="shared" si="22"/>
        <v>ST2_blue-triangle.png</v>
      </c>
      <c r="BC108" t="str">
        <f t="shared" si="23"/>
        <v>HT3_blue-square.png</v>
      </c>
    </row>
    <row r="109" spans="1:55" x14ac:dyDescent="0.2">
      <c r="A109" s="30" t="s">
        <v>80</v>
      </c>
      <c r="B109" s="37" t="s">
        <v>43</v>
      </c>
      <c r="C109" s="37" t="s">
        <v>44</v>
      </c>
      <c r="D109" t="str">
        <f t="shared" si="13"/>
        <v>L01_FP01_S11</v>
      </c>
      <c r="E109">
        <v>107</v>
      </c>
      <c r="F109" s="94" t="s">
        <v>696</v>
      </c>
      <c r="G109" s="155" t="str">
        <f>VLOOKUP($A109&amp;"_"&amp;$F109,'Character Sets'!$B$3:$J$39,5,FALSE)</f>
        <v>HT1</v>
      </c>
      <c r="H109" s="155" t="str">
        <f>VLOOKUP($A109&amp;"_"&amp;$F109,'Character Sets'!$B$3:$J$39,7,FALSE)</f>
        <v>Alex</v>
      </c>
      <c r="I109" s="5" t="str">
        <f>VLOOKUP($A109&amp;"_"&amp;$F109,'Character Sets'!$B$3:$J$39,6,FALSE)</f>
        <v>A</v>
      </c>
      <c r="J109" s="5" t="s">
        <v>697</v>
      </c>
      <c r="K109" s="155" t="str">
        <f>VLOOKUP($A109&amp;"_"&amp;$J109, 'Character Sets'!$B$3:$J$39,5,FALSE)</f>
        <v>ST1</v>
      </c>
      <c r="L109" s="155" t="str">
        <f>VLOOKUP($A109&amp;"_"&amp;$J109,'Character Sets'!$B$3:$J$39,7,FALSE)</f>
        <v>Jordan</v>
      </c>
      <c r="M109" s="5" t="str">
        <f>VLOOKUP($A109&amp;"_"&amp;$J109,'Character Sets'!$B$3:$J$39,6,FALSE)</f>
        <v>C</v>
      </c>
      <c r="N109" s="187" t="s">
        <v>2394</v>
      </c>
      <c r="O109" s="5" t="s">
        <v>2398</v>
      </c>
      <c r="P109" s="37" t="s">
        <v>698</v>
      </c>
      <c r="Q109" t="str">
        <f>VLOOKUP($A109&amp;"_"&amp;$P109,'Character Sets'!$B$3:$J$39,5,FALSE)</f>
        <v>HT2</v>
      </c>
      <c r="R109" s="37" t="s">
        <v>699</v>
      </c>
      <c r="S109" t="str">
        <f>VLOOKUP($A109&amp;"_"&amp;$R109,'Character Sets'!$B$3:$J$39,5,FALSE)</f>
        <v>ST2</v>
      </c>
      <c r="T109" s="37" t="s">
        <v>700</v>
      </c>
      <c r="U109" t="str">
        <f>VLOOKUP($A109&amp;"_"&amp;$T109,'Character Sets'!$B$3:$J$39,5,FALSE)</f>
        <v>HT3</v>
      </c>
      <c r="V109" s="37" t="s">
        <v>701</v>
      </c>
      <c r="W109" t="str">
        <f>VLOOKUP($A109&amp;"_"&amp;$V109,'Character Sets'!$B$3:$J$39,5,FALSE)</f>
        <v>ST3</v>
      </c>
      <c r="X109" t="s">
        <v>217</v>
      </c>
      <c r="Y109" t="str">
        <f t="shared" si="24"/>
        <v>AC</v>
      </c>
      <c r="Z109" t="str" cm="1">
        <f t="array" ref="Z109">_xlfn.IFS($Y109="AB","AB",$Y109="BA","AB",$Y109="AC","AC",$Y109="CA","AC",$Y109="AD","AD",$Y109="DA","AD",$Y109="BC","BC",$Y109="CB","BC",$Y109="BD","BD",$Y109="DB","BD",$Y109="CD","CD",$Y109="DC", "CD",$Y109="AE","AE",$Y109="EA","AE",$Y109="AF","AF",$Y109="FA","AF",$Y109="BE","BE",$Y109="EB","BE",$Y109="BF","BF",$Y109="FB","BF",$Y109="CE","CE",$Y109="EC","CE",$Y109="CF","CF",$Y109="FC","CF",$Y109="DE","DE",$Y109="ED","DE",$Y109="EF","EF",$Y109="FE","EF",$Y109="DF","DF",$Y109="FD","DF")</f>
        <v>AC</v>
      </c>
      <c r="AA109" s="6" t="s">
        <v>28</v>
      </c>
      <c r="AB109" t="str">
        <f>VLOOKUP($X109&amp;$Z109&amp;$AA109,Stories!$A$1:$I$151,7,FALSE)</f>
        <v>Alex is singing to Jordan</v>
      </c>
      <c r="AC109" t="str">
        <f>VLOOKUP($X109&amp;$Z109&amp;$AA109,Stories!$A$1:$I$151,8,FALSE)</f>
        <v>and there's a big disco ball overhead</v>
      </c>
      <c r="AD109" s="37" t="s">
        <v>702</v>
      </c>
      <c r="AE109" s="13" t="s">
        <v>24</v>
      </c>
      <c r="AF109" s="13" t="s">
        <v>25</v>
      </c>
      <c r="AG109" s="13" t="s">
        <v>766</v>
      </c>
      <c r="AH109" t="str">
        <f>VLOOKUP($X109&amp;$Z109&amp;$AA109,Stories!$A$1:$I$151,9,FALSE)</f>
        <v>and all the colored lights look fun</v>
      </c>
      <c r="AI109" t="str" cm="1">
        <f t="array" ref="AI109">_xlfn.IFS($AA109="first",_xlfn.CONCAT($X109, "_", $H109, "_", $L109),$AA109="second",_xlfn.CONCAT($X109, "_", $L109, "_", $H109))</f>
        <v>S11_Alex_Jordan</v>
      </c>
      <c r="AJ109" t="str">
        <f t="shared" si="16"/>
        <v>they_red_square</v>
      </c>
      <c r="AK109" t="str">
        <f t="shared" si="25"/>
        <v>S11_end</v>
      </c>
      <c r="AL109" s="13" t="s">
        <v>24</v>
      </c>
      <c r="AM109" s="13" t="s">
        <v>25</v>
      </c>
      <c r="AN109" s="13" t="s">
        <v>24</v>
      </c>
      <c r="AO109" s="13" t="s">
        <v>26</v>
      </c>
      <c r="AP109" s="13" t="s">
        <v>27</v>
      </c>
      <c r="AQ109" s="13" t="s">
        <v>26</v>
      </c>
      <c r="AR109" s="13" t="s">
        <v>27</v>
      </c>
      <c r="AS109" s="13" t="s">
        <v>25</v>
      </c>
      <c r="AT109" s="13" t="s">
        <v>31</v>
      </c>
      <c r="AU109" s="13" t="s">
        <v>26</v>
      </c>
      <c r="AV109" s="13" t="s">
        <v>31</v>
      </c>
      <c r="AW109" s="13" t="s">
        <v>25</v>
      </c>
      <c r="AX109" t="str">
        <f t="shared" si="18"/>
        <v>HT1_red-square.png</v>
      </c>
      <c r="AY109" t="str">
        <f t="shared" si="19"/>
        <v>ST1_red-triangle.png</v>
      </c>
      <c r="AZ109" t="str">
        <f t="shared" si="20"/>
        <v>HT2_yellow-triangle.png</v>
      </c>
      <c r="BA109" t="str">
        <f t="shared" si="21"/>
        <v>ST2_yellow-square.png</v>
      </c>
      <c r="BB109" t="str">
        <f t="shared" si="22"/>
        <v>HT3_green-triangle.png</v>
      </c>
      <c r="BC109" t="str">
        <f t="shared" si="23"/>
        <v>ST3_green-square.png</v>
      </c>
    </row>
    <row r="110" spans="1:55" x14ac:dyDescent="0.2">
      <c r="A110" s="30" t="s">
        <v>80</v>
      </c>
      <c r="B110" s="37" t="s">
        <v>43</v>
      </c>
      <c r="C110" s="37" t="s">
        <v>45</v>
      </c>
      <c r="D110" t="str">
        <f t="shared" si="13"/>
        <v>L01_FP02_S26</v>
      </c>
      <c r="E110">
        <v>108</v>
      </c>
      <c r="F110" s="94" t="s">
        <v>698</v>
      </c>
      <c r="G110" s="155" t="str">
        <f>VLOOKUP($A110&amp;"_"&amp;$F110,'Character Sets'!$B$3:$J$39,5,FALSE)</f>
        <v>HT2</v>
      </c>
      <c r="H110" s="155" t="str">
        <f>VLOOKUP($A110&amp;"_"&amp;$F110,'Character Sets'!$B$3:$J$39,7,FALSE)</f>
        <v>Sam</v>
      </c>
      <c r="I110" s="5" t="str">
        <f>VLOOKUP($A110&amp;"_"&amp;$F110,'Character Sets'!$B$3:$J$39,6,FALSE)</f>
        <v>B</v>
      </c>
      <c r="J110" s="5" t="s">
        <v>699</v>
      </c>
      <c r="K110" s="155" t="str">
        <f>VLOOKUP($A110&amp;"_"&amp;$J110, 'Character Sets'!$B$3:$J$39,5,FALSE)</f>
        <v>ST2</v>
      </c>
      <c r="L110" s="155" t="str">
        <f>VLOOKUP($A110&amp;"_"&amp;$J110,'Character Sets'!$B$3:$J$39,7,FALSE)</f>
        <v>Taylor</v>
      </c>
      <c r="M110" s="5" t="str">
        <f>VLOOKUP($A110&amp;"_"&amp;$J110,'Character Sets'!$B$3:$J$39,6,FALSE)</f>
        <v>D</v>
      </c>
      <c r="N110" s="187" t="s">
        <v>2394</v>
      </c>
      <c r="O110" s="5" t="s">
        <v>2398</v>
      </c>
      <c r="P110" s="37" t="s">
        <v>696</v>
      </c>
      <c r="Q110" t="str">
        <f>VLOOKUP($A110&amp;"_"&amp;$P110,'Character Sets'!$B$3:$J$39,5,FALSE)</f>
        <v>HT1</v>
      </c>
      <c r="R110" s="37" t="s">
        <v>697</v>
      </c>
      <c r="S110" t="str">
        <f>VLOOKUP($A110&amp;"_"&amp;$R110,'Character Sets'!$B$3:$J$39,5,FALSE)</f>
        <v>ST1</v>
      </c>
      <c r="T110" s="37" t="s">
        <v>700</v>
      </c>
      <c r="U110" t="str">
        <f>VLOOKUP($A110&amp;"_"&amp;$T110,'Character Sets'!$B$3:$J$39,5,FALSE)</f>
        <v>HT3</v>
      </c>
      <c r="V110" s="37" t="s">
        <v>701</v>
      </c>
      <c r="W110" t="str">
        <f>VLOOKUP($A110&amp;"_"&amp;$V110,'Character Sets'!$B$3:$J$39,5,FALSE)</f>
        <v>ST3</v>
      </c>
      <c r="X110" t="s">
        <v>232</v>
      </c>
      <c r="Y110" t="str">
        <f t="shared" si="24"/>
        <v>BD</v>
      </c>
      <c r="Z110" t="str" cm="1">
        <f t="array" ref="Z110">_xlfn.IFS($Y110="AB","AB",$Y110="BA","AB",$Y110="AC","AC",$Y110="CA","AC",$Y110="AD","AD",$Y110="DA","AD",$Y110="BC","BC",$Y110="CB","BC",$Y110="BD","BD",$Y110="DB","BD",$Y110="CD","CD",$Y110="DC", "CD",$Y110="AE","AE",$Y110="EA","AE",$Y110="AF","AF",$Y110="FA","AF",$Y110="BE","BE",$Y110="EB","BE",$Y110="BF","BF",$Y110="FB","BF",$Y110="CE","CE",$Y110="EC","CE",$Y110="CF","CF",$Y110="FC","CF",$Y110="DE","DE",$Y110="ED","DE",$Y110="EF","EF",$Y110="FE","EF",$Y110="DF","DF",$Y110="FD","DF")</f>
        <v>BD</v>
      </c>
      <c r="AA110" s="6" t="s">
        <v>30</v>
      </c>
      <c r="AB110" t="str">
        <f>VLOOKUP($X110&amp;$Z110&amp;$AA110,Stories!$A$1:$I$151,7,FALSE)</f>
        <v>Taylor is bringing some balloons to Sam</v>
      </c>
      <c r="AC110" t="str">
        <f>VLOOKUP($X110&amp;$Z110&amp;$AA110,Stories!$A$1:$I$151,8,FALSE)</f>
        <v>while bright flowers are sitting in the window</v>
      </c>
      <c r="AD110" s="37" t="s">
        <v>702</v>
      </c>
      <c r="AE110" s="13" t="s">
        <v>27</v>
      </c>
      <c r="AF110" s="13" t="s">
        <v>26</v>
      </c>
      <c r="AG110" s="13" t="s">
        <v>767</v>
      </c>
      <c r="AH110" t="str">
        <f>VLOOKUP($X110&amp;$Z110&amp;$AA110,Stories!$A$1:$I$151,9,FALSE)</f>
        <v>and it must be someone's birthday</v>
      </c>
      <c r="AI110" t="str" cm="1">
        <f t="array" ref="AI110">_xlfn.IFS($AA110="first",_xlfn.CONCAT($X110, "_", $H110, "_", $L110),$AA110="second",_xlfn.CONCAT($X110, "_", $L110, "_", $H110))</f>
        <v>S26_Taylor_Sam</v>
      </c>
      <c r="AJ110" t="str">
        <f t="shared" si="16"/>
        <v>they_yellow_triangle</v>
      </c>
      <c r="AK110" t="str">
        <f t="shared" si="25"/>
        <v>S26_end</v>
      </c>
      <c r="AL110" s="13" t="s">
        <v>27</v>
      </c>
      <c r="AM110" s="13" t="s">
        <v>26</v>
      </c>
      <c r="AN110" s="13" t="s">
        <v>27</v>
      </c>
      <c r="AO110" s="13" t="s">
        <v>25</v>
      </c>
      <c r="AP110" s="13" t="s">
        <v>31</v>
      </c>
      <c r="AQ110" s="13" t="s">
        <v>25</v>
      </c>
      <c r="AR110" s="13" t="s">
        <v>31</v>
      </c>
      <c r="AS110" s="13" t="s">
        <v>26</v>
      </c>
      <c r="AT110" s="13" t="s">
        <v>29</v>
      </c>
      <c r="AU110" s="13" t="s">
        <v>25</v>
      </c>
      <c r="AV110" s="13" t="s">
        <v>29</v>
      </c>
      <c r="AW110" s="13" t="s">
        <v>26</v>
      </c>
      <c r="AX110" t="str">
        <f t="shared" si="18"/>
        <v>HT2_yellow-triangle.png</v>
      </c>
      <c r="AY110" t="str">
        <f t="shared" si="19"/>
        <v>ST2_yellow-square.png</v>
      </c>
      <c r="AZ110" t="str">
        <f t="shared" si="20"/>
        <v>HT1_green-square.png</v>
      </c>
      <c r="BA110" t="str">
        <f t="shared" si="21"/>
        <v>ST1_green-triangle.png</v>
      </c>
      <c r="BB110" t="str">
        <f t="shared" si="22"/>
        <v>HT3_blue-square.png</v>
      </c>
      <c r="BC110" t="str">
        <f t="shared" si="23"/>
        <v>ST3_blue-triangle.png</v>
      </c>
    </row>
    <row r="111" spans="1:55" x14ac:dyDescent="0.2">
      <c r="A111" s="30" t="s">
        <v>80</v>
      </c>
      <c r="B111" s="37" t="s">
        <v>43</v>
      </c>
      <c r="C111" s="37" t="s">
        <v>46</v>
      </c>
      <c r="D111" t="str">
        <f t="shared" si="13"/>
        <v>L01_FP03_S13</v>
      </c>
      <c r="E111">
        <v>109</v>
      </c>
      <c r="F111" s="95" t="s">
        <v>697</v>
      </c>
      <c r="G111" s="155" t="str">
        <f>VLOOKUP($A111&amp;"_"&amp;$F111,'Character Sets'!$B$3:$J$39,5,FALSE)</f>
        <v>ST1</v>
      </c>
      <c r="H111" s="155" t="str">
        <f>VLOOKUP($A111&amp;"_"&amp;$F111,'Character Sets'!$B$3:$J$39,7,FALSE)</f>
        <v>Jordan</v>
      </c>
      <c r="I111" s="5" t="str">
        <f>VLOOKUP($A111&amp;"_"&amp;$F111,'Character Sets'!$B$3:$J$39,6,FALSE)</f>
        <v>C</v>
      </c>
      <c r="J111" s="94" t="s">
        <v>696</v>
      </c>
      <c r="K111" s="155" t="str">
        <f>VLOOKUP($A111&amp;"_"&amp;$J111, 'Character Sets'!$B$3:$J$39,5,FALSE)</f>
        <v>HT1</v>
      </c>
      <c r="L111" s="155" t="str">
        <f>VLOOKUP($A111&amp;"_"&amp;$J111,'Character Sets'!$B$3:$J$39,7,FALSE)</f>
        <v>Alex</v>
      </c>
      <c r="M111" s="5" t="str">
        <f>VLOOKUP($A111&amp;"_"&amp;$J111,'Character Sets'!$B$3:$J$39,6,FALSE)</f>
        <v>A</v>
      </c>
      <c r="N111" s="187" t="s">
        <v>2394</v>
      </c>
      <c r="O111" s="5" t="s">
        <v>2398</v>
      </c>
      <c r="P111" s="37" t="s">
        <v>698</v>
      </c>
      <c r="Q111" t="str">
        <f>VLOOKUP($A111&amp;"_"&amp;$P111,'Character Sets'!$B$3:$J$39,5,FALSE)</f>
        <v>HT2</v>
      </c>
      <c r="R111" s="37" t="s">
        <v>699</v>
      </c>
      <c r="S111" t="str">
        <f>VLOOKUP($A111&amp;"_"&amp;$R111,'Character Sets'!$B$3:$J$39,5,FALSE)</f>
        <v>ST2</v>
      </c>
      <c r="T111" s="37" t="s">
        <v>700</v>
      </c>
      <c r="U111" t="str">
        <f>VLOOKUP($A111&amp;"_"&amp;$T111,'Character Sets'!$B$3:$J$39,5,FALSE)</f>
        <v>HT3</v>
      </c>
      <c r="V111" s="37" t="s">
        <v>701</v>
      </c>
      <c r="W111" t="str">
        <f>VLOOKUP($A111&amp;"_"&amp;$V111,'Character Sets'!$B$3:$J$39,5,FALSE)</f>
        <v>ST3</v>
      </c>
      <c r="X111" t="s">
        <v>219</v>
      </c>
      <c r="Y111" t="str">
        <f t="shared" si="24"/>
        <v>CA</v>
      </c>
      <c r="Z111" t="str" cm="1">
        <f t="array" ref="Z111">_xlfn.IFS($Y111="AB","AB",$Y111="BA","AB",$Y111="AC","AC",$Y111="CA","AC",$Y111="AD","AD",$Y111="DA","AD",$Y111="BC","BC",$Y111="CB","BC",$Y111="BD","BD",$Y111="DB","BD",$Y111="CD","CD",$Y111="DC", "CD",$Y111="AE","AE",$Y111="EA","AE",$Y111="AF","AF",$Y111="FA","AF",$Y111="BE","BE",$Y111="EB","BE",$Y111="BF","BF",$Y111="FB","BF",$Y111="CE","CE",$Y111="EC","CE",$Y111="CF","CF",$Y111="FC","CF",$Y111="DE","DE",$Y111="ED","DE",$Y111="EF","EF",$Y111="FE","EF",$Y111="DF","DF",$Y111="FD","DF")</f>
        <v>AC</v>
      </c>
      <c r="AA111" s="6" t="s">
        <v>28</v>
      </c>
      <c r="AB111" t="str">
        <f>VLOOKUP($X111&amp;$Z111&amp;$AA111,Stories!$A$1:$I$151,7,FALSE)</f>
        <v>Alex is surfing at the beach with Jordan</v>
      </c>
      <c r="AC111" t="str">
        <f>VLOOKUP($X111&amp;$Z111&amp;$AA111,Stories!$A$1:$I$151,8,FALSE)</f>
        <v>and a crab is scuttling by</v>
      </c>
      <c r="AD111" s="37" t="s">
        <v>702</v>
      </c>
      <c r="AE111" s="13" t="s">
        <v>31</v>
      </c>
      <c r="AF111" s="13" t="s">
        <v>25</v>
      </c>
      <c r="AG111" s="13" t="s">
        <v>768</v>
      </c>
      <c r="AH111" t="str">
        <f>VLOOKUP($X111&amp;$Z111&amp;$AA111,Stories!$A$1:$I$151,9,FALSE)</f>
        <v>and the waves keep getting bigger</v>
      </c>
      <c r="AI111" t="str" cm="1">
        <f t="array" ref="AI111">_xlfn.IFS($AA111="first",_xlfn.CONCAT($X111, "_", $H111, "_", $L111),$AA111="second",_xlfn.CONCAT($X111, "_", $L111, "_", $H111))</f>
        <v>S13_Jordan_Alex</v>
      </c>
      <c r="AJ111" t="str">
        <f t="shared" si="16"/>
        <v>they_green_square</v>
      </c>
      <c r="AK111" t="str">
        <f t="shared" si="25"/>
        <v>S13_end</v>
      </c>
      <c r="AL111" s="13" t="s">
        <v>31</v>
      </c>
      <c r="AM111" s="13" t="s">
        <v>25</v>
      </c>
      <c r="AN111" s="13" t="s">
        <v>31</v>
      </c>
      <c r="AO111" s="13" t="s">
        <v>26</v>
      </c>
      <c r="AP111" s="13" t="s">
        <v>29</v>
      </c>
      <c r="AQ111" s="13" t="s">
        <v>26</v>
      </c>
      <c r="AR111" s="13" t="s">
        <v>29</v>
      </c>
      <c r="AS111" s="13" t="s">
        <v>25</v>
      </c>
      <c r="AT111" s="13" t="s">
        <v>24</v>
      </c>
      <c r="AU111" s="13" t="s">
        <v>26</v>
      </c>
      <c r="AV111" s="13" t="s">
        <v>24</v>
      </c>
      <c r="AW111" s="13" t="s">
        <v>25</v>
      </c>
      <c r="AX111" t="str">
        <f t="shared" si="18"/>
        <v>ST1_green-square.png</v>
      </c>
      <c r="AY111" t="str">
        <f t="shared" si="19"/>
        <v>HT1_green-triangle.png</v>
      </c>
      <c r="AZ111" t="str">
        <f t="shared" si="20"/>
        <v>HT2_blue-triangle.png</v>
      </c>
      <c r="BA111" t="str">
        <f t="shared" si="21"/>
        <v>ST2_blue-square.png</v>
      </c>
      <c r="BB111" t="str">
        <f t="shared" si="22"/>
        <v>HT3_red-triangle.png</v>
      </c>
      <c r="BC111" t="str">
        <f t="shared" si="23"/>
        <v>ST3_red-square.png</v>
      </c>
    </row>
    <row r="112" spans="1:55" x14ac:dyDescent="0.2">
      <c r="A112" s="30" t="s">
        <v>80</v>
      </c>
      <c r="B112" s="37" t="s">
        <v>43</v>
      </c>
      <c r="C112" s="37" t="s">
        <v>47</v>
      </c>
      <c r="D112" t="str">
        <f t="shared" si="13"/>
        <v>L01_FP04_S28</v>
      </c>
      <c r="E112">
        <v>110</v>
      </c>
      <c r="F112" s="95" t="s">
        <v>699</v>
      </c>
      <c r="G112" s="155" t="str">
        <f>VLOOKUP($A112&amp;"_"&amp;$F112,'Character Sets'!$B$3:$J$39,5,FALSE)</f>
        <v>ST2</v>
      </c>
      <c r="H112" s="155" t="str">
        <f>VLOOKUP($A112&amp;"_"&amp;$F112,'Character Sets'!$B$3:$J$39,7,FALSE)</f>
        <v>Taylor</v>
      </c>
      <c r="I112" s="5" t="str">
        <f>VLOOKUP($A112&amp;"_"&amp;$F112,'Character Sets'!$B$3:$J$39,6,FALSE)</f>
        <v>D</v>
      </c>
      <c r="J112" s="94" t="s">
        <v>698</v>
      </c>
      <c r="K112" s="155" t="str">
        <f>VLOOKUP($A112&amp;"_"&amp;$J112, 'Character Sets'!$B$3:$J$39,5,FALSE)</f>
        <v>HT2</v>
      </c>
      <c r="L112" s="155" t="str">
        <f>VLOOKUP($A112&amp;"_"&amp;$J112,'Character Sets'!$B$3:$J$39,7,FALSE)</f>
        <v>Sam</v>
      </c>
      <c r="M112" s="5" t="str">
        <f>VLOOKUP($A112&amp;"_"&amp;$J112,'Character Sets'!$B$3:$J$39,6,FALSE)</f>
        <v>B</v>
      </c>
      <c r="N112" s="187" t="s">
        <v>2394</v>
      </c>
      <c r="O112" s="5" t="s">
        <v>2398</v>
      </c>
      <c r="P112" s="37" t="s">
        <v>696</v>
      </c>
      <c r="Q112" t="str">
        <f>VLOOKUP($A112&amp;"_"&amp;$P112,'Character Sets'!$B$3:$J$39,5,FALSE)</f>
        <v>HT1</v>
      </c>
      <c r="R112" s="37" t="s">
        <v>697</v>
      </c>
      <c r="S112" t="str">
        <f>VLOOKUP($A112&amp;"_"&amp;$R112,'Character Sets'!$B$3:$J$39,5,FALSE)</f>
        <v>ST1</v>
      </c>
      <c r="T112" s="37" t="s">
        <v>700</v>
      </c>
      <c r="U112" t="str">
        <f>VLOOKUP($A112&amp;"_"&amp;$T112,'Character Sets'!$B$3:$J$39,5,FALSE)</f>
        <v>HT3</v>
      </c>
      <c r="V112" s="37" t="s">
        <v>701</v>
      </c>
      <c r="W112" t="str">
        <f>VLOOKUP($A112&amp;"_"&amp;$V112,'Character Sets'!$B$3:$J$39,5,FALSE)</f>
        <v>ST3</v>
      </c>
      <c r="X112" t="s">
        <v>234</v>
      </c>
      <c r="Y112" t="str">
        <f t="shared" si="24"/>
        <v>DB</v>
      </c>
      <c r="Z112" t="str" cm="1">
        <f t="array" ref="Z112">_xlfn.IFS($Y112="AB","AB",$Y112="BA","AB",$Y112="AC","AC",$Y112="CA","AC",$Y112="AD","AD",$Y112="DA","AD",$Y112="BC","BC",$Y112="CB","BC",$Y112="BD","BD",$Y112="DB","BD",$Y112="CD","CD",$Y112="DC", "CD",$Y112="AE","AE",$Y112="EA","AE",$Y112="AF","AF",$Y112="FA","AF",$Y112="BE","BE",$Y112="EB","BE",$Y112="BF","BF",$Y112="FB","BF",$Y112="CE","CE",$Y112="EC","CE",$Y112="CF","CF",$Y112="FC","CF",$Y112="DE","DE",$Y112="ED","DE",$Y112="EF","EF",$Y112="FE","EF",$Y112="DF","DF",$Y112="FD","DF")</f>
        <v>BD</v>
      </c>
      <c r="AA112" s="6" t="s">
        <v>30</v>
      </c>
      <c r="AB112" t="str">
        <f>VLOOKUP($X112&amp;$Z112&amp;$AA112,Stories!$A$1:$I$151,7,FALSE)</f>
        <v>Taylor is flying on a broom above Sam</v>
      </c>
      <c r="AC112" t="str">
        <f>VLOOKUP($X112&amp;$Z112&amp;$AA112,Stories!$A$1:$I$151,8,FALSE)</f>
        <v>while a bat flutters through the air</v>
      </c>
      <c r="AD112" s="37" t="s">
        <v>702</v>
      </c>
      <c r="AE112" s="13" t="s">
        <v>29</v>
      </c>
      <c r="AF112" s="13" t="s">
        <v>26</v>
      </c>
      <c r="AG112" s="13" t="s">
        <v>769</v>
      </c>
      <c r="AH112" t="str">
        <f>VLOOKUP($X112&amp;$Z112&amp;$AA112,Stories!$A$1:$I$151,9,FALSE)</f>
        <v>and it looks like it is Halloween</v>
      </c>
      <c r="AI112" t="str" cm="1">
        <f t="array" ref="AI112">_xlfn.IFS($AA112="first",_xlfn.CONCAT($X112, "_", $H112, "_", $L112),$AA112="second",_xlfn.CONCAT($X112, "_", $L112, "_", $H112))</f>
        <v>S28_Sam_Taylor</v>
      </c>
      <c r="AJ112" t="str">
        <f t="shared" si="16"/>
        <v>they_blue_triangle</v>
      </c>
      <c r="AK112" t="str">
        <f t="shared" si="25"/>
        <v>S28_end</v>
      </c>
      <c r="AL112" s="13" t="s">
        <v>29</v>
      </c>
      <c r="AM112" s="13" t="s">
        <v>26</v>
      </c>
      <c r="AN112" s="13" t="s">
        <v>29</v>
      </c>
      <c r="AO112" s="13" t="s">
        <v>25</v>
      </c>
      <c r="AP112" s="13" t="s">
        <v>24</v>
      </c>
      <c r="AQ112" s="13" t="s">
        <v>25</v>
      </c>
      <c r="AR112" s="13" t="s">
        <v>24</v>
      </c>
      <c r="AS112" s="13" t="s">
        <v>26</v>
      </c>
      <c r="AT112" s="13" t="s">
        <v>27</v>
      </c>
      <c r="AU112" s="13" t="s">
        <v>25</v>
      </c>
      <c r="AV112" s="13" t="s">
        <v>27</v>
      </c>
      <c r="AW112" s="13" t="s">
        <v>26</v>
      </c>
      <c r="AX112" t="str">
        <f t="shared" si="18"/>
        <v>ST2_blue-triangle.png</v>
      </c>
      <c r="AY112" t="str">
        <f t="shared" si="19"/>
        <v>HT2_blue-square.png</v>
      </c>
      <c r="AZ112" t="str">
        <f t="shared" si="20"/>
        <v>HT1_red-square.png</v>
      </c>
      <c r="BA112" t="str">
        <f t="shared" si="21"/>
        <v>ST1_red-triangle.png</v>
      </c>
      <c r="BB112" t="str">
        <f t="shared" si="22"/>
        <v>HT3_yellow-square.png</v>
      </c>
      <c r="BC112" t="str">
        <f t="shared" si="23"/>
        <v>ST3_yellow-triangle.png</v>
      </c>
    </row>
    <row r="113" spans="1:57" x14ac:dyDescent="0.2">
      <c r="A113" s="30" t="s">
        <v>80</v>
      </c>
      <c r="B113" s="5" t="s">
        <v>43</v>
      </c>
      <c r="C113" s="5" t="s">
        <v>48</v>
      </c>
      <c r="D113" t="str">
        <f t="shared" si="13"/>
        <v>L01_FP05_S38</v>
      </c>
      <c r="E113">
        <v>111</v>
      </c>
      <c r="F113" s="96" t="s">
        <v>700</v>
      </c>
      <c r="G113" s="155" t="str">
        <f>VLOOKUP($A113&amp;"_"&amp;$F113,'Character Sets'!$B$3:$J$39,5,FALSE)</f>
        <v>HT3</v>
      </c>
      <c r="H113" s="155" t="str">
        <f>VLOOKUP($A113&amp;"_"&amp;$F113,'Character Sets'!$B$3:$J$39,7,FALSE)</f>
        <v>Casey</v>
      </c>
      <c r="I113" s="5" t="str">
        <f>VLOOKUP($A113&amp;"_"&amp;$F113,'Character Sets'!$B$3:$J$39,6,FALSE)</f>
        <v>E</v>
      </c>
      <c r="J113" s="5" t="s">
        <v>697</v>
      </c>
      <c r="K113" s="155" t="str">
        <f>VLOOKUP($A113&amp;"_"&amp;$J113, 'Character Sets'!$B$3:$J$39,5,FALSE)</f>
        <v>ST1</v>
      </c>
      <c r="L113" s="155" t="str">
        <f>VLOOKUP($A113&amp;"_"&amp;$J113,'Character Sets'!$B$3:$J$39,7,FALSE)</f>
        <v>Jordan</v>
      </c>
      <c r="M113" s="5" t="str">
        <f>VLOOKUP($A113&amp;"_"&amp;$J113,'Character Sets'!$B$3:$J$39,6,FALSE)</f>
        <v>C</v>
      </c>
      <c r="N113" s="187" t="s">
        <v>2396</v>
      </c>
      <c r="O113" s="5" t="s">
        <v>2398</v>
      </c>
      <c r="P113" s="37" t="s">
        <v>696</v>
      </c>
      <c r="Q113" t="str">
        <f>VLOOKUP($A113&amp;"_"&amp;$P113,'Character Sets'!$B$3:$J$39,5,FALSE)</f>
        <v>HT1</v>
      </c>
      <c r="R113" s="37" t="s">
        <v>698</v>
      </c>
      <c r="S113" t="str">
        <f>VLOOKUP($A113&amp;"_"&amp;$R113,'Character Sets'!$B$3:$J$39,5,FALSE)</f>
        <v>HT2</v>
      </c>
      <c r="T113" s="37" t="s">
        <v>699</v>
      </c>
      <c r="U113" t="str">
        <f>VLOOKUP($A113&amp;"_"&amp;$T113,'Character Sets'!$B$3:$J$39,5,FALSE)</f>
        <v>ST2</v>
      </c>
      <c r="V113" s="37" t="s">
        <v>701</v>
      </c>
      <c r="W113" t="str">
        <f>VLOOKUP($A113&amp;"_"&amp;$V113,'Character Sets'!$B$3:$J$39,5,FALSE)</f>
        <v>ST3</v>
      </c>
      <c r="X113" t="s">
        <v>244</v>
      </c>
      <c r="Y113" t="str">
        <f t="shared" si="24"/>
        <v>EC</v>
      </c>
      <c r="Z113" t="str" cm="1">
        <f t="array" ref="Z113">_xlfn.IFS($Y113="AB","AB",$Y113="BA","AB",$Y113="AC","AC",$Y113="CA","AC",$Y113="AD","AD",$Y113="DA","AD",$Y113="BC","BC",$Y113="CB","BC",$Y113="BD","BD",$Y113="DB","BD",$Y113="CD","CD",$Y113="DC", "CD",$Y113="AE","AE",$Y113="EA","AE",$Y113="AF","AF",$Y113="FA","AF",$Y113="BE","BE",$Y113="EB","BE",$Y113="BF","BF",$Y113="FB","BF",$Y113="CE","CE",$Y113="EC","CE",$Y113="CF","CF",$Y113="FC","CF",$Y113="DE","DE",$Y113="ED","DE",$Y113="EF","EF",$Y113="FE","EF",$Y113="DF","DF",$Y113="FD","DF")</f>
        <v>CE</v>
      </c>
      <c r="AA113" s="6" t="s">
        <v>28</v>
      </c>
      <c r="AB113" t="str">
        <f>VLOOKUP($X113&amp;$Z113&amp;$AA113,Stories!$A$1:$I$151,7,FALSE)</f>
        <v>Jordan is exercising with Casey</v>
      </c>
      <c r="AC113" t="str">
        <f>VLOOKUP($X113&amp;$Z113&amp;$AA113,Stories!$A$1:$I$151,8,FALSE)</f>
        <v>and the time is going by really fast</v>
      </c>
      <c r="AD113" s="37" t="s">
        <v>22</v>
      </c>
      <c r="AE113" s="13" t="s">
        <v>24</v>
      </c>
      <c r="AF113" s="13" t="s">
        <v>25</v>
      </c>
      <c r="AG113" s="13" t="s">
        <v>770</v>
      </c>
      <c r="AH113" t="str">
        <f>VLOOKUP($X113&amp;$Z113&amp;$AA113,Stories!$A$1:$I$151,9,FALSE)</f>
        <v>but the gym is about to close</v>
      </c>
      <c r="AI113" t="str" cm="1">
        <f t="array" ref="AI113">_xlfn.IFS($AA113="first",_xlfn.CONCAT($X113, "_", $H113, "_", $L113),$AA113="second",_xlfn.CONCAT($X113, "_", $L113, "_", $H113))</f>
        <v>S38_Casey_Jordan</v>
      </c>
      <c r="AJ113" t="str">
        <f t="shared" si="16"/>
        <v>he_red_square</v>
      </c>
      <c r="AK113" t="str">
        <f t="shared" si="25"/>
        <v>S38_end</v>
      </c>
      <c r="AL113" s="13" t="s">
        <v>24</v>
      </c>
      <c r="AM113" s="13" t="s">
        <v>25</v>
      </c>
      <c r="AN113" s="13" t="s">
        <v>24</v>
      </c>
      <c r="AO113" s="13" t="s">
        <v>26</v>
      </c>
      <c r="AP113" s="13" t="s">
        <v>27</v>
      </c>
      <c r="AQ113" s="13" t="s">
        <v>26</v>
      </c>
      <c r="AR113" s="13" t="s">
        <v>27</v>
      </c>
      <c r="AS113" s="13" t="s">
        <v>25</v>
      </c>
      <c r="AT113" s="13" t="s">
        <v>29</v>
      </c>
      <c r="AU113" s="13" t="s">
        <v>26</v>
      </c>
      <c r="AV113" s="13" t="s">
        <v>29</v>
      </c>
      <c r="AW113" s="13" t="s">
        <v>25</v>
      </c>
      <c r="AX113" t="str">
        <f t="shared" si="18"/>
        <v>HT3_red-square.png</v>
      </c>
      <c r="AY113" t="str">
        <f t="shared" si="19"/>
        <v>ST1_red-triangle.png</v>
      </c>
      <c r="AZ113" t="str">
        <f t="shared" si="20"/>
        <v>HT1_yellow-triangle.png</v>
      </c>
      <c r="BA113" t="str">
        <f t="shared" si="21"/>
        <v>HT2_yellow-square.png</v>
      </c>
      <c r="BB113" t="str">
        <f t="shared" si="22"/>
        <v>ST2_blue-triangle.png</v>
      </c>
      <c r="BC113" t="str">
        <f t="shared" si="23"/>
        <v>ST3_blue-square.png</v>
      </c>
    </row>
    <row r="114" spans="1:57" x14ac:dyDescent="0.2">
      <c r="A114" s="30" t="s">
        <v>80</v>
      </c>
      <c r="B114" s="5" t="s">
        <v>43</v>
      </c>
      <c r="C114" s="5" t="s">
        <v>49</v>
      </c>
      <c r="D114" t="str">
        <f t="shared" si="13"/>
        <v>L01_FP06_S33</v>
      </c>
      <c r="E114">
        <v>112</v>
      </c>
      <c r="F114" s="96" t="s">
        <v>700</v>
      </c>
      <c r="G114" s="155" t="str">
        <f>VLOOKUP($A114&amp;"_"&amp;$F114,'Character Sets'!$B$3:$J$39,5,FALSE)</f>
        <v>HT3</v>
      </c>
      <c r="H114" s="155" t="str">
        <f>VLOOKUP($A114&amp;"_"&amp;$F114,'Character Sets'!$B$3:$J$39,7,FALSE)</f>
        <v>Casey</v>
      </c>
      <c r="I114" s="5" t="str">
        <f>VLOOKUP($A114&amp;"_"&amp;$F114,'Character Sets'!$B$3:$J$39,6,FALSE)</f>
        <v>E</v>
      </c>
      <c r="J114" s="94" t="s">
        <v>698</v>
      </c>
      <c r="K114" s="155" t="str">
        <f>VLOOKUP($A114&amp;"_"&amp;$J114, 'Character Sets'!$B$3:$J$39,5,FALSE)</f>
        <v>HT2</v>
      </c>
      <c r="L114" s="155" t="str">
        <f>VLOOKUP($A114&amp;"_"&amp;$J114,'Character Sets'!$B$3:$J$39,7,FALSE)</f>
        <v>Sam</v>
      </c>
      <c r="M114" s="5" t="str">
        <f>VLOOKUP($A114&amp;"_"&amp;$J114,'Character Sets'!$B$3:$J$39,6,FALSE)</f>
        <v>B</v>
      </c>
      <c r="N114" s="187" t="s">
        <v>2396</v>
      </c>
      <c r="O114" s="5" t="s">
        <v>2399</v>
      </c>
      <c r="P114" s="37" t="s">
        <v>696</v>
      </c>
      <c r="Q114" t="str">
        <f>VLOOKUP($A114&amp;"_"&amp;$P114,'Character Sets'!$B$3:$J$39,5,FALSE)</f>
        <v>HT1</v>
      </c>
      <c r="R114" s="37" t="s">
        <v>697</v>
      </c>
      <c r="S114" t="str">
        <f>VLOOKUP($A114&amp;"_"&amp;$R114,'Character Sets'!$B$3:$J$39,5,FALSE)</f>
        <v>ST1</v>
      </c>
      <c r="T114" s="37" t="s">
        <v>699</v>
      </c>
      <c r="U114" t="str">
        <f>VLOOKUP($A114&amp;"_"&amp;$T114,'Character Sets'!$B$3:$J$39,5,FALSE)</f>
        <v>ST2</v>
      </c>
      <c r="V114" s="37" t="s">
        <v>700</v>
      </c>
      <c r="W114" t="str">
        <f>VLOOKUP($A114&amp;"_"&amp;$V114,'Character Sets'!$B$3:$J$39,5,FALSE)</f>
        <v>HT3</v>
      </c>
      <c r="X114" t="s">
        <v>239</v>
      </c>
      <c r="Y114" t="str">
        <f t="shared" si="24"/>
        <v>EB</v>
      </c>
      <c r="Z114" t="str" cm="1">
        <f t="array" ref="Z114">_xlfn.IFS($Y114="AB","AB",$Y114="BA","AB",$Y114="AC","AC",$Y114="CA","AC",$Y114="AD","AD",$Y114="DA","AD",$Y114="BC","BC",$Y114="CB","BC",$Y114="BD","BD",$Y114="DB","BD",$Y114="CD","CD",$Y114="DC", "CD",$Y114="AE","AE",$Y114="EA","AE",$Y114="AF","AF",$Y114="FA","AF",$Y114="BE","BE",$Y114="EB","BE",$Y114="BF","BF",$Y114="FB","BF",$Y114="CE","CE",$Y114="EC","CE",$Y114="CF","CF",$Y114="FC","CF",$Y114="DE","DE",$Y114="ED","DE",$Y114="EF","EF",$Y114="FE","EF",$Y114="DF","DF",$Y114="FD","DF")</f>
        <v>BE</v>
      </c>
      <c r="AA114" s="6" t="s">
        <v>30</v>
      </c>
      <c r="AB114" t="str">
        <f>VLOOKUP($X114&amp;$Z114&amp;$AA114,Stories!$A$1:$I$151,7,FALSE)</f>
        <v>Casey is calling Sam</v>
      </c>
      <c r="AC114" t="str">
        <f>VLOOKUP($X114&amp;$Z114&amp;$AA114,Stories!$A$1:$I$151,8,FALSE)</f>
        <v>while a cat is walking by</v>
      </c>
      <c r="AD114" s="37" t="s">
        <v>23</v>
      </c>
      <c r="AE114" s="13" t="s">
        <v>27</v>
      </c>
      <c r="AF114" s="13" t="s">
        <v>26</v>
      </c>
      <c r="AG114" s="13" t="s">
        <v>771</v>
      </c>
      <c r="AH114" t="str">
        <f>VLOOKUP($X114&amp;$Z114&amp;$AA114,Stories!$A$1:$I$151,9,FALSE)</f>
        <v>and it looks like the cat is very friendly</v>
      </c>
      <c r="AI114" t="str" cm="1">
        <f t="array" ref="AI114">_xlfn.IFS($AA114="first",_xlfn.CONCAT($X114, "_", $H114, "_", $L114),$AA114="second",_xlfn.CONCAT($X114, "_", $L114, "_", $H114))</f>
        <v>S33_Sam_Casey</v>
      </c>
      <c r="AJ114" t="str">
        <f t="shared" si="16"/>
        <v>she_yellow_triangle</v>
      </c>
      <c r="AK114" t="str">
        <f t="shared" si="25"/>
        <v>S33_end</v>
      </c>
      <c r="AL114" s="13" t="s">
        <v>27</v>
      </c>
      <c r="AM114" s="13" t="s">
        <v>26</v>
      </c>
      <c r="AN114" s="13" t="s">
        <v>27</v>
      </c>
      <c r="AO114" s="13" t="s">
        <v>25</v>
      </c>
      <c r="AP114" s="13" t="s">
        <v>31</v>
      </c>
      <c r="AQ114" s="13" t="s">
        <v>25</v>
      </c>
      <c r="AR114" s="13" t="s">
        <v>31</v>
      </c>
      <c r="AS114" s="13" t="s">
        <v>26</v>
      </c>
      <c r="AT114" s="13" t="s">
        <v>31</v>
      </c>
      <c r="AU114" s="13" t="s">
        <v>25</v>
      </c>
      <c r="AV114" s="13" t="s">
        <v>31</v>
      </c>
      <c r="AW114" s="13" t="s">
        <v>26</v>
      </c>
      <c r="AX114" t="str">
        <f t="shared" si="18"/>
        <v>HT3_yellow-triangle.png</v>
      </c>
      <c r="AY114" t="str">
        <f t="shared" si="19"/>
        <v>HT2_yellow-square.png</v>
      </c>
      <c r="AZ114" t="str">
        <f t="shared" si="20"/>
        <v>HT1_green-square.png</v>
      </c>
      <c r="BA114" t="str">
        <f t="shared" si="21"/>
        <v>ST1_green-triangle.png</v>
      </c>
      <c r="BB114" t="str">
        <f t="shared" si="22"/>
        <v>ST2_green-square.png</v>
      </c>
      <c r="BC114" t="str">
        <f t="shared" si="23"/>
        <v>HT3_green-triangle.png</v>
      </c>
    </row>
    <row r="115" spans="1:57" x14ac:dyDescent="0.2">
      <c r="A115" s="30" t="s">
        <v>80</v>
      </c>
      <c r="B115" s="5" t="s">
        <v>43</v>
      </c>
      <c r="C115" s="5" t="s">
        <v>50</v>
      </c>
      <c r="D115" t="str">
        <f t="shared" si="13"/>
        <v>L01_FP07_S58</v>
      </c>
      <c r="E115">
        <v>113</v>
      </c>
      <c r="F115" s="96" t="s">
        <v>701</v>
      </c>
      <c r="G115" s="155" t="str">
        <f>VLOOKUP($A115&amp;"_"&amp;$F115,'Character Sets'!$B$3:$J$39,5,FALSE)</f>
        <v>ST3</v>
      </c>
      <c r="H115" s="155" t="str">
        <f>VLOOKUP($A115&amp;"_"&amp;$F115,'Character Sets'!$B$3:$J$39,7,FALSE)</f>
        <v>Jaime</v>
      </c>
      <c r="I115" s="5" t="str">
        <f>VLOOKUP($A115&amp;"_"&amp;$F115,'Character Sets'!$B$3:$J$39,6,FALSE)</f>
        <v>F</v>
      </c>
      <c r="J115" s="5" t="s">
        <v>699</v>
      </c>
      <c r="K115" s="155" t="str">
        <f>VLOOKUP($A115&amp;"_"&amp;$J115, 'Character Sets'!$B$3:$J$39,5,FALSE)</f>
        <v>ST2</v>
      </c>
      <c r="L115" s="155" t="str">
        <f>VLOOKUP($A115&amp;"_"&amp;$J115,'Character Sets'!$B$3:$J$39,7,FALSE)</f>
        <v>Taylor</v>
      </c>
      <c r="M115" s="5" t="str">
        <f>VLOOKUP($A115&amp;"_"&amp;$J115,'Character Sets'!$B$3:$J$39,6,FALSE)</f>
        <v>D</v>
      </c>
      <c r="N115" s="187" t="s">
        <v>2396</v>
      </c>
      <c r="O115" s="5" t="s">
        <v>2399</v>
      </c>
      <c r="P115" s="37" t="s">
        <v>696</v>
      </c>
      <c r="Q115" t="str">
        <f>VLOOKUP($A115&amp;"_"&amp;$P115,'Character Sets'!$B$3:$J$39,5,FALSE)</f>
        <v>HT1</v>
      </c>
      <c r="R115" s="37" t="s">
        <v>698</v>
      </c>
      <c r="S115" t="str">
        <f>VLOOKUP($A115&amp;"_"&amp;$R115,'Character Sets'!$B$3:$J$39,5,FALSE)</f>
        <v>HT2</v>
      </c>
      <c r="T115" s="37" t="s">
        <v>697</v>
      </c>
      <c r="U115" t="str">
        <f>VLOOKUP($A115&amp;"_"&amp;$T115,'Character Sets'!$B$3:$J$39,5,FALSE)</f>
        <v>ST1</v>
      </c>
      <c r="V115" s="37" t="s">
        <v>700</v>
      </c>
      <c r="W115" t="str">
        <f>VLOOKUP($A115&amp;"_"&amp;$V115,'Character Sets'!$B$3:$J$39,5,FALSE)</f>
        <v>HT3</v>
      </c>
      <c r="X115" t="s">
        <v>734</v>
      </c>
      <c r="Y115" t="str">
        <f t="shared" si="24"/>
        <v>FD</v>
      </c>
      <c r="Z115" t="str" cm="1">
        <f t="array" ref="Z115">_xlfn.IFS($Y115="AB","AB",$Y115="BA","AB",$Y115="AC","AC",$Y115="CA","AC",$Y115="AD","AD",$Y115="DA","AD",$Y115="BC","BC",$Y115="CB","BC",$Y115="BD","BD",$Y115="DB","BD",$Y115="CD","CD",$Y115="DC", "CD",$Y115="AE","AE",$Y115="EA","AE",$Y115="AF","AF",$Y115="FA","AF",$Y115="BE","BE",$Y115="EB","BE",$Y115="BF","BF",$Y115="FB","BF",$Y115="CE","CE",$Y115="EC","CE",$Y115="CF","CF",$Y115="FC","CF",$Y115="DE","DE",$Y115="ED","DE",$Y115="EF","EF",$Y115="FE","EF",$Y115="DF","DF",$Y115="FD","DF")</f>
        <v>DF</v>
      </c>
      <c r="AA115" s="6" t="s">
        <v>28</v>
      </c>
      <c r="AB115" t="str">
        <f>VLOOKUP($X115&amp;$Z115&amp;$AA115,Stories!$A$1:$I$151,7,FALSE)</f>
        <v>Taylor is telling a joke to Jaime</v>
      </c>
      <c r="AC115" t="str">
        <f>VLOOKUP($X115&amp;$Z115&amp;$AA115,Stories!$A$1:$I$151,8,FALSE)</f>
        <v>while the party is getting started</v>
      </c>
      <c r="AD115" s="37" t="s">
        <v>22</v>
      </c>
      <c r="AE115" s="13" t="s">
        <v>31</v>
      </c>
      <c r="AF115" s="13" t="s">
        <v>25</v>
      </c>
      <c r="AG115" s="13" t="s">
        <v>772</v>
      </c>
      <c r="AH115" t="str">
        <f>VLOOKUP($X115&amp;$Z115&amp;$AA115,Stories!$A$1:$I$151,9,FALSE)</f>
        <v>and everyone is laughing at how funny it is</v>
      </c>
      <c r="AI115" t="str" cm="1">
        <f t="array" ref="AI115">_xlfn.IFS($AA115="first",_xlfn.CONCAT($X115, "_", $H115, "_", $L115),$AA115="second",_xlfn.CONCAT($X115, "_", $L115, "_", $H115))</f>
        <v>S58_Jaime_Taylor</v>
      </c>
      <c r="AJ115" t="str">
        <f t="shared" si="16"/>
        <v>he_green_square</v>
      </c>
      <c r="AK115" t="str">
        <f t="shared" si="25"/>
        <v>S58_end</v>
      </c>
      <c r="AL115" s="13" t="s">
        <v>31</v>
      </c>
      <c r="AM115" s="13" t="s">
        <v>25</v>
      </c>
      <c r="AN115" s="13" t="s">
        <v>31</v>
      </c>
      <c r="AO115" s="13" t="s">
        <v>26</v>
      </c>
      <c r="AP115" s="13" t="s">
        <v>29</v>
      </c>
      <c r="AQ115" s="13" t="s">
        <v>26</v>
      </c>
      <c r="AR115" s="13" t="s">
        <v>29</v>
      </c>
      <c r="AS115" s="13" t="s">
        <v>25</v>
      </c>
      <c r="AT115" s="13" t="s">
        <v>24</v>
      </c>
      <c r="AU115" s="13" t="s">
        <v>26</v>
      </c>
      <c r="AV115" s="13" t="s">
        <v>24</v>
      </c>
      <c r="AW115" s="13" t="s">
        <v>25</v>
      </c>
      <c r="AX115" t="str">
        <f t="shared" si="18"/>
        <v>ST3_green-square.png</v>
      </c>
      <c r="AY115" t="str">
        <f t="shared" si="19"/>
        <v>ST2_green-triangle.png</v>
      </c>
      <c r="AZ115" t="str">
        <f t="shared" si="20"/>
        <v>HT1_blue-triangle.png</v>
      </c>
      <c r="BA115" t="str">
        <f t="shared" si="21"/>
        <v>HT2_blue-square.png</v>
      </c>
      <c r="BB115" t="str">
        <f t="shared" si="22"/>
        <v>ST1_red-triangle.png</v>
      </c>
      <c r="BC115" t="str">
        <f t="shared" si="23"/>
        <v>HT3_red-square.png</v>
      </c>
    </row>
    <row r="116" spans="1:57" x14ac:dyDescent="0.2">
      <c r="A116" s="30" t="s">
        <v>80</v>
      </c>
      <c r="B116" s="5" t="s">
        <v>43</v>
      </c>
      <c r="C116" s="5" t="s">
        <v>51</v>
      </c>
      <c r="D116" t="str">
        <f t="shared" si="13"/>
        <v>L01_FP08_S08</v>
      </c>
      <c r="E116">
        <v>114</v>
      </c>
      <c r="F116" s="96" t="s">
        <v>701</v>
      </c>
      <c r="G116" s="155" t="str">
        <f>VLOOKUP($A116&amp;"_"&amp;$F116,'Character Sets'!$B$3:$J$39,5,FALSE)</f>
        <v>ST3</v>
      </c>
      <c r="H116" s="155" t="str">
        <f>VLOOKUP($A116&amp;"_"&amp;$F116,'Character Sets'!$B$3:$J$39,7,FALSE)</f>
        <v>Jaime</v>
      </c>
      <c r="I116" s="5" t="str">
        <f>VLOOKUP($A116&amp;"_"&amp;$F116,'Character Sets'!$B$3:$J$39,6,FALSE)</f>
        <v>F</v>
      </c>
      <c r="J116" s="94" t="s">
        <v>696</v>
      </c>
      <c r="K116" s="155" t="str">
        <f>VLOOKUP($A116&amp;"_"&amp;$J116, 'Character Sets'!$B$3:$J$39,5,FALSE)</f>
        <v>HT1</v>
      </c>
      <c r="L116" s="155" t="str">
        <f>VLOOKUP($A116&amp;"_"&amp;$J116,'Character Sets'!$B$3:$J$39,7,FALSE)</f>
        <v>Alex</v>
      </c>
      <c r="M116" s="5" t="str">
        <f>VLOOKUP($A116&amp;"_"&amp;$J116,'Character Sets'!$B$3:$J$39,6,FALSE)</f>
        <v>A</v>
      </c>
      <c r="N116" s="187" t="s">
        <v>2396</v>
      </c>
      <c r="O116" s="5" t="s">
        <v>2398</v>
      </c>
      <c r="P116" s="37" t="s">
        <v>698</v>
      </c>
      <c r="Q116" t="str">
        <f>VLOOKUP($A116&amp;"_"&amp;$P116,'Character Sets'!$B$3:$J$39,5,FALSE)</f>
        <v>HT2</v>
      </c>
      <c r="R116" s="37" t="s">
        <v>697</v>
      </c>
      <c r="S116" t="str">
        <f>VLOOKUP($A116&amp;"_"&amp;$R116,'Character Sets'!$B$3:$J$39,5,FALSE)</f>
        <v>ST1</v>
      </c>
      <c r="T116" s="37" t="s">
        <v>699</v>
      </c>
      <c r="U116" t="str">
        <f>VLOOKUP($A116&amp;"_"&amp;$T116,'Character Sets'!$B$3:$J$39,5,FALSE)</f>
        <v>ST2</v>
      </c>
      <c r="V116" s="37" t="s">
        <v>700</v>
      </c>
      <c r="W116" t="str">
        <f>VLOOKUP($A116&amp;"_"&amp;$V116,'Character Sets'!$B$3:$J$39,5,FALSE)</f>
        <v>HT3</v>
      </c>
      <c r="X116" t="s">
        <v>214</v>
      </c>
      <c r="Y116" t="str">
        <f t="shared" si="24"/>
        <v>FA</v>
      </c>
      <c r="Z116" t="str" cm="1">
        <f t="array" ref="Z116">_xlfn.IFS($Y116="AB","AB",$Y116="BA","AB",$Y116="AC","AC",$Y116="CA","AC",$Y116="AD","AD",$Y116="DA","AD",$Y116="BC","BC",$Y116="CB","BC",$Y116="BD","BD",$Y116="DB","BD",$Y116="CD","CD",$Y116="DC", "CD",$Y116="AE","AE",$Y116="EA","AE",$Y116="AF","AF",$Y116="FA","AF",$Y116="BE","BE",$Y116="EB","BE",$Y116="BF","BF",$Y116="FB","BF",$Y116="CE","CE",$Y116="EC","CE",$Y116="CF","CF",$Y116="FC","CF",$Y116="DE","DE",$Y116="ED","DE",$Y116="EF","EF",$Y116="FE","EF",$Y116="DF","DF",$Y116="FD","DF")</f>
        <v>AF</v>
      </c>
      <c r="AA116" s="6" t="s">
        <v>30</v>
      </c>
      <c r="AB116" t="str">
        <f>VLOOKUP($X116&amp;$Z116&amp;$AA116,Stories!$A$1:$I$151,7,FALSE)</f>
        <v>Jaime is taking a picture of Alex</v>
      </c>
      <c r="AC116" t="str">
        <f>VLOOKUP($X116&amp;$Z116&amp;$AA116,Stories!$A$1:$I$151,8,FALSE)</f>
        <v>next to the Eiffel Tower</v>
      </c>
      <c r="AD116" s="37" t="s">
        <v>23</v>
      </c>
      <c r="AE116" s="13" t="s">
        <v>29</v>
      </c>
      <c r="AF116" s="13" t="s">
        <v>26</v>
      </c>
      <c r="AG116" s="13" t="s">
        <v>773</v>
      </c>
      <c r="AH116" t="str">
        <f>VLOOKUP($X116&amp;$Z116&amp;$AA116,Stories!$A$1:$I$151,9,FALSE)</f>
        <v>and the tower is lit up at night</v>
      </c>
      <c r="AI116" t="str" cm="1">
        <f t="array" ref="AI116">_xlfn.IFS($AA116="first",_xlfn.CONCAT($X116, "_", $H116, "_", $L116),$AA116="second",_xlfn.CONCAT($X116, "_", $L116, "_", $H116))</f>
        <v>S08_Alex_Jaime</v>
      </c>
      <c r="AJ116" t="str">
        <f t="shared" si="16"/>
        <v>she_blue_triangle</v>
      </c>
      <c r="AK116" t="str">
        <f t="shared" si="25"/>
        <v>S08_end</v>
      </c>
      <c r="AL116" s="13" t="s">
        <v>29</v>
      </c>
      <c r="AM116" s="13" t="s">
        <v>26</v>
      </c>
      <c r="AN116" s="13" t="s">
        <v>29</v>
      </c>
      <c r="AO116" s="13" t="s">
        <v>25</v>
      </c>
      <c r="AP116" s="13" t="s">
        <v>24</v>
      </c>
      <c r="AQ116" s="13" t="s">
        <v>25</v>
      </c>
      <c r="AR116" s="13" t="s">
        <v>24</v>
      </c>
      <c r="AS116" s="13" t="s">
        <v>26</v>
      </c>
      <c r="AT116" s="13" t="s">
        <v>27</v>
      </c>
      <c r="AU116" s="13" t="s">
        <v>25</v>
      </c>
      <c r="AV116" s="13" t="s">
        <v>27</v>
      </c>
      <c r="AW116" s="13" t="s">
        <v>26</v>
      </c>
      <c r="AX116" t="str">
        <f t="shared" si="18"/>
        <v>ST3_blue-triangle.png</v>
      </c>
      <c r="AY116" t="str">
        <f t="shared" si="19"/>
        <v>HT1_blue-square.png</v>
      </c>
      <c r="AZ116" t="str">
        <f t="shared" si="20"/>
        <v>HT2_red-square.png</v>
      </c>
      <c r="BA116" t="str">
        <f t="shared" si="21"/>
        <v>ST1_red-triangle.png</v>
      </c>
      <c r="BB116" t="str">
        <f t="shared" si="22"/>
        <v>ST2_yellow-square.png</v>
      </c>
      <c r="BC116" t="str">
        <f t="shared" si="23"/>
        <v>HT3_yellow-triangle.png</v>
      </c>
    </row>
    <row r="117" spans="1:57" x14ac:dyDescent="0.2">
      <c r="A117" s="30" t="s">
        <v>80</v>
      </c>
      <c r="B117" s="5" t="s">
        <v>720</v>
      </c>
      <c r="C117" s="5" t="s">
        <v>721</v>
      </c>
      <c r="D117" t="str">
        <f t="shared" si="13"/>
        <v>L01_PR01_S17</v>
      </c>
      <c r="E117">
        <v>115</v>
      </c>
      <c r="F117" s="94" t="s">
        <v>696</v>
      </c>
      <c r="G117" s="155" t="str">
        <f>VLOOKUP($A117&amp;"_"&amp;$F117,'Character Sets'!$B$3:$J$39,5,FALSE)</f>
        <v>HT1</v>
      </c>
      <c r="H117" s="155" t="str">
        <f>VLOOKUP($A117&amp;"_"&amp;$F117,'Character Sets'!$B$3:$J$39,7,FALSE)</f>
        <v>Alex</v>
      </c>
      <c r="I117" s="5" t="str">
        <f>VLOOKUP($A117&amp;"_"&amp;$F117,'Character Sets'!$B$3:$J$39,6,FALSE)</f>
        <v>A</v>
      </c>
      <c r="J117" s="94" t="s">
        <v>699</v>
      </c>
      <c r="K117" s="155" t="str">
        <f>VLOOKUP($A117&amp;"_"&amp;$J117, 'Character Sets'!$B$3:$J$39,5,FALSE)</f>
        <v>ST2</v>
      </c>
      <c r="L117" s="155" t="str">
        <f>VLOOKUP($A117&amp;"_"&amp;$J117,'Character Sets'!$B$3:$J$39,7,FALSE)</f>
        <v>Taylor</v>
      </c>
      <c r="M117" s="5" t="str">
        <f>VLOOKUP($A117&amp;"_"&amp;$J117,'Character Sets'!$B$3:$J$39,6,FALSE)</f>
        <v>D</v>
      </c>
      <c r="N117" s="187" t="s">
        <v>2394</v>
      </c>
      <c r="O117" s="5" t="s">
        <v>2398</v>
      </c>
      <c r="P117" s="37" t="s">
        <v>698</v>
      </c>
      <c r="Q117" t="str">
        <f>VLOOKUP($A117&amp;"_"&amp;$P117,'Character Sets'!$B$3:$J$39,5,FALSE)</f>
        <v>HT2</v>
      </c>
      <c r="R117" s="37" t="s">
        <v>697</v>
      </c>
      <c r="S117" t="str">
        <f>VLOOKUP($A117&amp;"_"&amp;$R117,'Character Sets'!$B$3:$J$39,5,FALSE)</f>
        <v>ST1</v>
      </c>
      <c r="T117" s="37" t="s">
        <v>700</v>
      </c>
      <c r="U117" t="str">
        <f>VLOOKUP($A117&amp;"_"&amp;$T117,'Character Sets'!$B$3:$J$39,5,FALSE)</f>
        <v>HT3</v>
      </c>
      <c r="V117" s="37" t="s">
        <v>701</v>
      </c>
      <c r="W117" t="str">
        <f>VLOOKUP($A117&amp;"_"&amp;$V117,'Character Sets'!$B$3:$J$39,5,FALSE)</f>
        <v>ST3</v>
      </c>
      <c r="X117" t="s">
        <v>223</v>
      </c>
      <c r="Y117" t="str">
        <f t="shared" si="24"/>
        <v>AD</v>
      </c>
      <c r="Z117" t="str" cm="1">
        <f t="array" ref="Z117">_xlfn.IFS($Y117="AB","AB",$Y117="BA","AB",$Y117="AC","AC",$Y117="CA","AC",$Y117="AD","AD",$Y117="DA","AD",$Y117="BC","BC",$Y117="CB","BC",$Y117="BD","BD",$Y117="DB","BD",$Y117="CD","CD",$Y117="DC", "CD",$Y117="AE","AE",$Y117="EA","AE",$Y117="AF","AF",$Y117="FA","AF",$Y117="BE","BE",$Y117="EB","BE",$Y117="BF","BF",$Y117="FB","BF",$Y117="CE","CE",$Y117="EC","CE",$Y117="CF","CF",$Y117="FC","CF",$Y117="DE","DE",$Y117="ED","DE",$Y117="EF","EF",$Y117="FE","EF",$Y117="DF","DF",$Y117="FD","DF")</f>
        <v>AD</v>
      </c>
      <c r="AA117" s="6" t="s">
        <v>30</v>
      </c>
      <c r="AB117" t="str">
        <f>VLOOKUP($X117&amp;$Z117&amp;$AA117,Stories!$A$1:$I$151,7,FALSE)</f>
        <v>Taylor is singing a song to Alex</v>
      </c>
      <c r="AC117" t="str">
        <f>VLOOKUP($X117&amp;$Z117&amp;$AA117,Stories!$A$1:$I$151,8,FALSE)</f>
        <v>as the moon is high in the sky</v>
      </c>
      <c r="AD117" s="37" t="s">
        <v>2270</v>
      </c>
      <c r="AE117" s="13" t="s">
        <v>27</v>
      </c>
      <c r="AF117" s="13" t="s">
        <v>26</v>
      </c>
      <c r="AG117" s="13" t="s">
        <v>2273</v>
      </c>
      <c r="AH117" t="str">
        <f>VLOOKUP($X117&amp;$Z117&amp;$AA117,Stories!$A$1:$I$151,9,FALSE)</f>
        <v>and it sounds like the song is almost over</v>
      </c>
      <c r="AI117" t="str" cm="1">
        <f t="array" ref="AI117">_xlfn.IFS($AA117="first",_xlfn.CONCAT($X117, "_", $H117, "_", $L117),$AA117="second",_xlfn.CONCAT($X117, "_", $L117, "_", $H117))</f>
        <v>S17_Taylor_Alex</v>
      </c>
      <c r="AJ117" t="str">
        <f>_xlfn.CONCAT($H117,"_", $AE117, "_", $AF117)</f>
        <v>Alex_yellow_triangle</v>
      </c>
      <c r="AK117" t="str">
        <f t="shared" si="25"/>
        <v>S17_end</v>
      </c>
      <c r="AL117" s="13" t="s">
        <v>27</v>
      </c>
      <c r="AM117" s="13" t="s">
        <v>26</v>
      </c>
      <c r="AN117" s="13" t="s">
        <v>27</v>
      </c>
      <c r="AO117" s="13" t="s">
        <v>25</v>
      </c>
      <c r="AP117" s="13" t="s">
        <v>31</v>
      </c>
      <c r="AQ117" s="13" t="s">
        <v>25</v>
      </c>
      <c r="AR117" s="13" t="s">
        <v>31</v>
      </c>
      <c r="AS117" s="13" t="s">
        <v>26</v>
      </c>
      <c r="AT117" s="13" t="s">
        <v>29</v>
      </c>
      <c r="AU117" s="13" t="s">
        <v>25</v>
      </c>
      <c r="AV117" s="13" t="s">
        <v>29</v>
      </c>
      <c r="AW117" s="13" t="s">
        <v>26</v>
      </c>
      <c r="AX117" t="str">
        <f t="shared" si="18"/>
        <v>HT1_yellow-triangle.png</v>
      </c>
      <c r="AY117" t="str">
        <f t="shared" si="19"/>
        <v>ST2_yellow-square.png</v>
      </c>
      <c r="AZ117" t="str">
        <f t="shared" si="20"/>
        <v>HT2_green-square.png</v>
      </c>
      <c r="BA117" t="str">
        <f t="shared" si="21"/>
        <v>ST1_green-triangle.png</v>
      </c>
      <c r="BB117" t="str">
        <f t="shared" si="22"/>
        <v>HT3_blue-square.png</v>
      </c>
      <c r="BC117" t="str">
        <f t="shared" si="23"/>
        <v>ST3_blue-triangle.png</v>
      </c>
      <c r="BD117" t="s">
        <v>2227</v>
      </c>
      <c r="BE117" s="13" t="str">
        <f t="shared" ref="BE117:BE122" si="26">_xlfn.CONCAT($H117, " is standing in a ", $AL117, " ", $AM117, ".")</f>
        <v>Alex is standing in a yellow triangle.</v>
      </c>
    </row>
    <row r="118" spans="1:57" x14ac:dyDescent="0.2">
      <c r="A118" s="30" t="s">
        <v>80</v>
      </c>
      <c r="B118" s="5" t="s">
        <v>720</v>
      </c>
      <c r="C118" s="5" t="s">
        <v>722</v>
      </c>
      <c r="D118" t="str">
        <f t="shared" si="13"/>
        <v>L01_PR02_S31</v>
      </c>
      <c r="E118">
        <v>116</v>
      </c>
      <c r="F118" s="94" t="s">
        <v>698</v>
      </c>
      <c r="G118" s="155" t="str">
        <f>VLOOKUP($A118&amp;"_"&amp;$F118,'Character Sets'!$B$3:$J$39,5,FALSE)</f>
        <v>HT2</v>
      </c>
      <c r="H118" s="155" t="str">
        <f>VLOOKUP($A118&amp;"_"&amp;$F118,'Character Sets'!$B$3:$J$39,7,FALSE)</f>
        <v>Sam</v>
      </c>
      <c r="I118" s="5" t="str">
        <f>VLOOKUP($A118&amp;"_"&amp;$F118,'Character Sets'!$B$3:$J$39,6,FALSE)</f>
        <v>B</v>
      </c>
      <c r="J118" s="94" t="s">
        <v>700</v>
      </c>
      <c r="K118" s="155" t="str">
        <f>VLOOKUP($A118&amp;"_"&amp;$J118, 'Character Sets'!$B$3:$J$39,5,FALSE)</f>
        <v>HT3</v>
      </c>
      <c r="L118" s="155" t="str">
        <f>VLOOKUP($A118&amp;"_"&amp;$J118,'Character Sets'!$B$3:$J$39,7,FALSE)</f>
        <v>Casey</v>
      </c>
      <c r="M118" s="5" t="str">
        <f>VLOOKUP($A118&amp;"_"&amp;$J118,'Character Sets'!$B$3:$J$39,6,FALSE)</f>
        <v>E</v>
      </c>
      <c r="N118" s="187" t="s">
        <v>2395</v>
      </c>
      <c r="O118" s="5" t="s">
        <v>2399</v>
      </c>
      <c r="P118" s="37" t="s">
        <v>696</v>
      </c>
      <c r="Q118" t="str">
        <f>VLOOKUP($A118&amp;"_"&amp;$P118,'Character Sets'!$B$3:$J$39,5,FALSE)</f>
        <v>HT1</v>
      </c>
      <c r="R118" s="37" t="s">
        <v>697</v>
      </c>
      <c r="S118" t="str">
        <f>VLOOKUP($A118&amp;"_"&amp;$R118,'Character Sets'!$B$3:$J$39,5,FALSE)</f>
        <v>ST1</v>
      </c>
      <c r="T118" s="37" t="s">
        <v>699</v>
      </c>
      <c r="U118" t="str">
        <f>VLOOKUP($A118&amp;"_"&amp;$T118,'Character Sets'!$B$3:$J$39,5,FALSE)</f>
        <v>ST2</v>
      </c>
      <c r="V118" s="37" t="s">
        <v>701</v>
      </c>
      <c r="W118" t="str">
        <f>VLOOKUP($A118&amp;"_"&amp;$V118,'Character Sets'!$B$3:$J$39,5,FALSE)</f>
        <v>ST3</v>
      </c>
      <c r="X118" t="s">
        <v>237</v>
      </c>
      <c r="Y118" t="str">
        <f t="shared" si="24"/>
        <v>BE</v>
      </c>
      <c r="Z118" t="str" cm="1">
        <f t="array" ref="Z118">_xlfn.IFS($Y118="AB","AB",$Y118="BA","AB",$Y118="AC","AC",$Y118="CA","AC",$Y118="AD","AD",$Y118="DA","AD",$Y118="BC","BC",$Y118="CB","BC",$Y118="BD","BD",$Y118="DB","BD",$Y118="CD","CD",$Y118="DC", "CD",$Y118="AE","AE",$Y118="EA","AE",$Y118="AF","AF",$Y118="FA","AF",$Y118="BE","BE",$Y118="EB","BE",$Y118="BF","BF",$Y118="FB","BF",$Y118="CE","CE",$Y118="EC","CE",$Y118="CF","CF",$Y118="FC","CF",$Y118="DE","DE",$Y118="ED","DE",$Y118="EF","EF",$Y118="FE","EF",$Y118="DF","DF",$Y118="FD","DF")</f>
        <v>BE</v>
      </c>
      <c r="AA118" s="6" t="s">
        <v>28</v>
      </c>
      <c r="AB118" t="str">
        <f>VLOOKUP($X118&amp;$Z118&amp;$AA118,Stories!$A$1:$I$151,7,FALSE)</f>
        <v>Sam is practicing soccer with Casey</v>
      </c>
      <c r="AC118" t="str">
        <f>VLOOKUP($X118&amp;$Z118&amp;$AA118,Stories!$A$1:$I$151,8,FALSE)</f>
        <v>as a bird flies overhead</v>
      </c>
      <c r="AD118" s="37" t="s">
        <v>2270</v>
      </c>
      <c r="AE118" s="13" t="s">
        <v>24</v>
      </c>
      <c r="AF118" s="13" t="s">
        <v>25</v>
      </c>
      <c r="AG118" s="175" t="s">
        <v>2272</v>
      </c>
      <c r="AH118" t="str">
        <f>VLOOKUP($X118&amp;$Z118&amp;$AA118,Stories!$A$1:$I$151,9,FALSE)</f>
        <v>and it looks like the ball just missed the net</v>
      </c>
      <c r="AI118" t="str" cm="1">
        <f t="array" ref="AI118">_xlfn.IFS($AA118="first",_xlfn.CONCAT($X118, "_", $H118, "_", $L118),$AA118="second",_xlfn.CONCAT($X118, "_", $L118, "_", $H118))</f>
        <v>S31_Sam_Casey</v>
      </c>
      <c r="AJ118" t="str">
        <f t="shared" ref="AJ118:AJ122" si="27">_xlfn.CONCAT($H118,"_", $AE118, "_", $AF118)</f>
        <v>Sam_red_square</v>
      </c>
      <c r="AK118" t="str">
        <f t="shared" si="25"/>
        <v>S31_end</v>
      </c>
      <c r="AL118" s="13" t="s">
        <v>31</v>
      </c>
      <c r="AM118" s="13" t="s">
        <v>25</v>
      </c>
      <c r="AN118" s="13" t="s">
        <v>31</v>
      </c>
      <c r="AO118" s="13" t="s">
        <v>26</v>
      </c>
      <c r="AP118" s="13" t="s">
        <v>29</v>
      </c>
      <c r="AQ118" s="13" t="s">
        <v>26</v>
      </c>
      <c r="AR118" s="13" t="s">
        <v>29</v>
      </c>
      <c r="AS118" s="13" t="s">
        <v>25</v>
      </c>
      <c r="AT118" s="13" t="s">
        <v>27</v>
      </c>
      <c r="AU118" s="13" t="s">
        <v>26</v>
      </c>
      <c r="AV118" s="13" t="s">
        <v>27</v>
      </c>
      <c r="AW118" s="13" t="s">
        <v>25</v>
      </c>
      <c r="AX118" t="str">
        <f t="shared" si="18"/>
        <v>HT2_green-square.png</v>
      </c>
      <c r="AY118" t="str">
        <f t="shared" si="19"/>
        <v>HT3_green-triangle.png</v>
      </c>
      <c r="AZ118" t="str">
        <f t="shared" si="20"/>
        <v>HT1_blue-triangle.png</v>
      </c>
      <c r="BA118" t="str">
        <f t="shared" si="21"/>
        <v>ST1_blue-square.png</v>
      </c>
      <c r="BB118" t="str">
        <f t="shared" si="22"/>
        <v>ST2_yellow-triangle.png</v>
      </c>
      <c r="BC118" t="str">
        <f t="shared" si="23"/>
        <v>ST3_yellow-square.png</v>
      </c>
      <c r="BD118" t="s">
        <v>2226</v>
      </c>
      <c r="BE118" s="13" t="str">
        <f t="shared" si="26"/>
        <v>Sam is standing in a green square.</v>
      </c>
    </row>
    <row r="119" spans="1:57" x14ac:dyDescent="0.2">
      <c r="A119" s="30" t="s">
        <v>80</v>
      </c>
      <c r="B119" s="5" t="s">
        <v>720</v>
      </c>
      <c r="C119" s="5" t="s">
        <v>723</v>
      </c>
      <c r="D119" t="str">
        <f t="shared" si="13"/>
        <v>L01_PR03_S03</v>
      </c>
      <c r="E119">
        <v>117</v>
      </c>
      <c r="F119" s="95" t="s">
        <v>697</v>
      </c>
      <c r="G119" s="155" t="str">
        <f>VLOOKUP($A119&amp;"_"&amp;$F119,'Character Sets'!$B$3:$J$39,5,FALSE)</f>
        <v>ST1</v>
      </c>
      <c r="H119" s="155" t="str">
        <f>VLOOKUP($A119&amp;"_"&amp;$F119,'Character Sets'!$B$3:$J$39,7,FALSE)</f>
        <v>Jordan</v>
      </c>
      <c r="I119" s="5" t="str">
        <f>VLOOKUP($A119&amp;"_"&amp;$F119,'Character Sets'!$B$3:$J$39,6,FALSE)</f>
        <v>C</v>
      </c>
      <c r="J119" s="94" t="s">
        <v>698</v>
      </c>
      <c r="K119" s="155" t="str">
        <f>VLOOKUP($A119&amp;"_"&amp;$J119, 'Character Sets'!$B$3:$J$39,5,FALSE)</f>
        <v>HT2</v>
      </c>
      <c r="L119" s="155" t="str">
        <f>VLOOKUP($A119&amp;"_"&amp;$J119,'Character Sets'!$B$3:$J$39,7,FALSE)</f>
        <v>Sam</v>
      </c>
      <c r="M119" s="5" t="str">
        <f>VLOOKUP($A119&amp;"_"&amp;$J119,'Character Sets'!$B$3:$J$39,6,FALSE)</f>
        <v>B</v>
      </c>
      <c r="N119" s="187" t="s">
        <v>2394</v>
      </c>
      <c r="O119" s="5" t="s">
        <v>2398</v>
      </c>
      <c r="P119" s="37" t="s">
        <v>696</v>
      </c>
      <c r="Q119" t="str">
        <f>VLOOKUP($A119&amp;"_"&amp;$P119,'Character Sets'!$B$3:$J$39,5,FALSE)</f>
        <v>HT1</v>
      </c>
      <c r="R119" s="37" t="s">
        <v>699</v>
      </c>
      <c r="S119" t="str">
        <f>VLOOKUP($A119&amp;"_"&amp;$R119,'Character Sets'!$B$3:$J$39,5,FALSE)</f>
        <v>ST2</v>
      </c>
      <c r="T119" s="37" t="s">
        <v>700</v>
      </c>
      <c r="U119" t="str">
        <f>VLOOKUP($A119&amp;"_"&amp;$T119,'Character Sets'!$B$3:$J$39,5,FALSE)</f>
        <v>HT3</v>
      </c>
      <c r="V119" s="37" t="s">
        <v>701</v>
      </c>
      <c r="W119" t="str">
        <f>VLOOKUP($A119&amp;"_"&amp;$V119,'Character Sets'!$B$3:$J$39,5,FALSE)</f>
        <v>ST3</v>
      </c>
      <c r="X119" t="s">
        <v>209</v>
      </c>
      <c r="Y119" t="str">
        <f t="shared" si="24"/>
        <v>CB</v>
      </c>
      <c r="Z119" t="str" cm="1">
        <f t="array" ref="Z119">_xlfn.IFS($Y119="AB","AB",$Y119="BA","AB",$Y119="AC","AC",$Y119="CA","AC",$Y119="AD","AD",$Y119="DA","AD",$Y119="BC","BC",$Y119="CB","BC",$Y119="BD","BD",$Y119="DB","BD",$Y119="CD","CD",$Y119="DC", "CD",$Y119="AE","AE",$Y119="EA","AE",$Y119="AF","AF",$Y119="FA","AF",$Y119="BE","BE",$Y119="EB","BE",$Y119="BF","BF",$Y119="FB","BF",$Y119="CE","CE",$Y119="EC","CE",$Y119="CF","CF",$Y119="FC","CF",$Y119="DE","DE",$Y119="ED","DE",$Y119="EF","EF",$Y119="FE","EF",$Y119="DF","DF",$Y119="FD","DF")</f>
        <v>BC</v>
      </c>
      <c r="AA119" s="6" t="s">
        <v>30</v>
      </c>
      <c r="AB119" t="str">
        <f>VLOOKUP($X119&amp;$Z119&amp;$AA119,Stories!$A$1:$I$151,7,FALSE)</f>
        <v>Jordan is making a salad for Sam</v>
      </c>
      <c r="AC119" t="str">
        <f>VLOOKUP($X119&amp;$Z119&amp;$AA119,Stories!$A$1:$I$151,8,FALSE)</f>
        <v>while a pot is boiling on the stove</v>
      </c>
      <c r="AD119" s="37" t="s">
        <v>2270</v>
      </c>
      <c r="AE119" s="13" t="s">
        <v>29</v>
      </c>
      <c r="AF119" s="13" t="s">
        <v>26</v>
      </c>
      <c r="AG119" s="13" t="s">
        <v>2274</v>
      </c>
      <c r="AH119" t="str">
        <f>VLOOKUP($X119&amp;$Z119&amp;$AA119,Stories!$A$1:$I$151,9,FALSE)</f>
        <v>and it looks like dinner is almost ready</v>
      </c>
      <c r="AI119" t="str" cm="1">
        <f t="array" ref="AI119">_xlfn.IFS($AA119="first",_xlfn.CONCAT($X119, "_", $H119, "_", $L119),$AA119="second",_xlfn.CONCAT($X119, "_", $L119, "_", $H119))</f>
        <v>S03_Sam_Jordan</v>
      </c>
      <c r="AJ119" t="str">
        <f t="shared" si="27"/>
        <v>Jordan_blue_triangle</v>
      </c>
      <c r="AK119" t="str">
        <f t="shared" si="25"/>
        <v>S03_end</v>
      </c>
      <c r="AL119" s="13" t="s">
        <v>29</v>
      </c>
      <c r="AM119" s="13" t="s">
        <v>26</v>
      </c>
      <c r="AN119" s="13" t="s">
        <v>29</v>
      </c>
      <c r="AO119" s="13" t="s">
        <v>25</v>
      </c>
      <c r="AP119" s="13" t="s">
        <v>27</v>
      </c>
      <c r="AQ119" s="13" t="s">
        <v>25</v>
      </c>
      <c r="AR119" s="13" t="s">
        <v>27</v>
      </c>
      <c r="AS119" s="13" t="s">
        <v>26</v>
      </c>
      <c r="AT119" s="13" t="s">
        <v>31</v>
      </c>
      <c r="AU119" s="13" t="s">
        <v>25</v>
      </c>
      <c r="AV119" s="13" t="s">
        <v>31</v>
      </c>
      <c r="AW119" s="13" t="s">
        <v>26</v>
      </c>
      <c r="AX119" t="str">
        <f t="shared" si="18"/>
        <v>ST1_blue-triangle.png</v>
      </c>
      <c r="AY119" t="str">
        <f t="shared" si="19"/>
        <v>HT2_blue-square.png</v>
      </c>
      <c r="AZ119" t="str">
        <f t="shared" si="20"/>
        <v>HT1_yellow-square.png</v>
      </c>
      <c r="BA119" t="str">
        <f t="shared" si="21"/>
        <v>ST2_yellow-triangle.png</v>
      </c>
      <c r="BB119" t="str">
        <f t="shared" si="22"/>
        <v>HT3_green-square.png</v>
      </c>
      <c r="BC119" t="str">
        <f t="shared" si="23"/>
        <v>ST3_green-triangle.png</v>
      </c>
      <c r="BD119" t="s">
        <v>2227</v>
      </c>
      <c r="BE119" s="13" t="str">
        <f t="shared" si="26"/>
        <v>Jordan is standing in a blue triangle.</v>
      </c>
    </row>
    <row r="120" spans="1:57" x14ac:dyDescent="0.2">
      <c r="A120" s="30" t="s">
        <v>80</v>
      </c>
      <c r="B120" s="5" t="s">
        <v>720</v>
      </c>
      <c r="C120" s="5" t="s">
        <v>724</v>
      </c>
      <c r="D120" t="str">
        <f t="shared" si="13"/>
        <v>L01_PR04_S18</v>
      </c>
      <c r="E120">
        <v>118</v>
      </c>
      <c r="F120" s="95" t="s">
        <v>699</v>
      </c>
      <c r="G120" s="155" t="str">
        <f>VLOOKUP($A120&amp;"_"&amp;$F120,'Character Sets'!$B$3:$J$39,5,FALSE)</f>
        <v>ST2</v>
      </c>
      <c r="H120" s="155" t="str">
        <f>VLOOKUP($A120&amp;"_"&amp;$F120,'Character Sets'!$B$3:$J$39,7,FALSE)</f>
        <v>Taylor</v>
      </c>
      <c r="I120" s="5" t="str">
        <f>VLOOKUP($A120&amp;"_"&amp;$F120,'Character Sets'!$B$3:$J$39,6,FALSE)</f>
        <v>D</v>
      </c>
      <c r="J120" s="94" t="s">
        <v>696</v>
      </c>
      <c r="K120" s="155" t="str">
        <f>VLOOKUP($A120&amp;"_"&amp;$J120, 'Character Sets'!$B$3:$J$39,5,FALSE)</f>
        <v>HT1</v>
      </c>
      <c r="L120" s="155" t="str">
        <f>VLOOKUP($A120&amp;"_"&amp;$J120,'Character Sets'!$B$3:$J$39,7,FALSE)</f>
        <v>Alex</v>
      </c>
      <c r="M120" s="5" t="str">
        <f>VLOOKUP($A120&amp;"_"&amp;$J120,'Character Sets'!$B$3:$J$39,6,FALSE)</f>
        <v>A</v>
      </c>
      <c r="N120" s="187" t="s">
        <v>2394</v>
      </c>
      <c r="O120" s="5" t="s">
        <v>2398</v>
      </c>
      <c r="P120" s="37" t="s">
        <v>698</v>
      </c>
      <c r="Q120" t="str">
        <f>VLOOKUP($A120&amp;"_"&amp;$P120,'Character Sets'!$B$3:$J$39,5,FALSE)</f>
        <v>HT2</v>
      </c>
      <c r="R120" s="37" t="s">
        <v>697</v>
      </c>
      <c r="S120" t="str">
        <f>VLOOKUP($A120&amp;"_"&amp;$R120,'Character Sets'!$B$3:$J$39,5,FALSE)</f>
        <v>ST1</v>
      </c>
      <c r="T120" s="37" t="s">
        <v>700</v>
      </c>
      <c r="U120" t="str">
        <f>VLOOKUP($A120&amp;"_"&amp;$T120,'Character Sets'!$B$3:$J$39,5,FALSE)</f>
        <v>HT3</v>
      </c>
      <c r="V120" s="37" t="s">
        <v>701</v>
      </c>
      <c r="W120" t="str">
        <f>VLOOKUP($A120&amp;"_"&amp;$V120,'Character Sets'!$B$3:$J$39,5,FALSE)</f>
        <v>ST3</v>
      </c>
      <c r="X120" t="s">
        <v>224</v>
      </c>
      <c r="Y120" t="str">
        <f t="shared" si="24"/>
        <v>DA</v>
      </c>
      <c r="Z120" t="str" cm="1">
        <f t="array" ref="Z120">_xlfn.IFS($Y120="AB","AB",$Y120="BA","AB",$Y120="AC","AC",$Y120="CA","AC",$Y120="AD","AD",$Y120="DA","AD",$Y120="BC","BC",$Y120="CB","BC",$Y120="BD","BD",$Y120="DB","BD",$Y120="CD","CD",$Y120="DC", "CD",$Y120="AE","AE",$Y120="EA","AE",$Y120="AF","AF",$Y120="FA","AF",$Y120="BE","BE",$Y120="EB","BE",$Y120="BF","BF",$Y120="FB","BF",$Y120="CE","CE",$Y120="EC","CE",$Y120="CF","CF",$Y120="FC","CF",$Y120="DE","DE",$Y120="ED","DE",$Y120="EF","EF",$Y120="FE","EF",$Y120="DF","DF",$Y120="FD","DF")</f>
        <v>AD</v>
      </c>
      <c r="AA120" s="6" t="s">
        <v>28</v>
      </c>
      <c r="AB120" t="str">
        <f>VLOOKUP($X120&amp;$Z120&amp;$AA120,Stories!$A$1:$I$151,7,FALSE)</f>
        <v>Alex is rollerblading towards Taylor</v>
      </c>
      <c r="AC120" t="str">
        <f>VLOOKUP($X120&amp;$Z120&amp;$AA120,Stories!$A$1:$I$151,8,FALSE)</f>
        <v>while several birds fly overhead</v>
      </c>
      <c r="AD120" s="37" t="s">
        <v>2270</v>
      </c>
      <c r="AE120" s="13" t="s">
        <v>24</v>
      </c>
      <c r="AF120" s="13" t="s">
        <v>26</v>
      </c>
      <c r="AG120" s="175" t="s">
        <v>2269</v>
      </c>
      <c r="AH120" t="str">
        <f>VLOOKUP($X120&amp;$Z120&amp;$AA120,Stories!$A$1:$I$151,9,FALSE)</f>
        <v>but it looks very easy to fall down</v>
      </c>
      <c r="AI120" t="str" cm="1">
        <f t="array" ref="AI120">_xlfn.IFS($AA120="first",_xlfn.CONCAT($X120, "_", $H120, "_", $L120),$AA120="second",_xlfn.CONCAT($X120, "_", $L120, "_", $H120))</f>
        <v>S18_Taylor_Alex</v>
      </c>
      <c r="AJ120" t="str">
        <f t="shared" si="27"/>
        <v>Taylor_red_triangle</v>
      </c>
      <c r="AK120" t="str">
        <f t="shared" si="25"/>
        <v>S18_end</v>
      </c>
      <c r="AL120" s="13" t="s">
        <v>24</v>
      </c>
      <c r="AM120" s="13" t="s">
        <v>25</v>
      </c>
      <c r="AN120" s="13" t="s">
        <v>24</v>
      </c>
      <c r="AO120" s="13" t="s">
        <v>26</v>
      </c>
      <c r="AP120" s="13" t="s">
        <v>31</v>
      </c>
      <c r="AQ120" s="13" t="s">
        <v>26</v>
      </c>
      <c r="AR120" s="13" t="s">
        <v>31</v>
      </c>
      <c r="AS120" s="13" t="s">
        <v>25</v>
      </c>
      <c r="AT120" s="13" t="s">
        <v>29</v>
      </c>
      <c r="AU120" s="13" t="s">
        <v>26</v>
      </c>
      <c r="AV120" s="13" t="s">
        <v>29</v>
      </c>
      <c r="AW120" s="13" t="s">
        <v>25</v>
      </c>
      <c r="AX120" t="str">
        <f t="shared" si="18"/>
        <v>ST2_red-square.png</v>
      </c>
      <c r="AY120" t="str">
        <f t="shared" si="19"/>
        <v>HT1_red-triangle.png</v>
      </c>
      <c r="AZ120" t="str">
        <f t="shared" si="20"/>
        <v>HT2_green-triangle.png</v>
      </c>
      <c r="BA120" t="str">
        <f t="shared" si="21"/>
        <v>ST1_green-square.png</v>
      </c>
      <c r="BB120" t="str">
        <f t="shared" si="22"/>
        <v>HT3_blue-triangle.png</v>
      </c>
      <c r="BC120" t="str">
        <f t="shared" si="23"/>
        <v>ST3_blue-square.png</v>
      </c>
      <c r="BD120" t="s">
        <v>2226</v>
      </c>
      <c r="BE120" s="13" t="str">
        <f t="shared" si="26"/>
        <v>Taylor is standing in a red square.</v>
      </c>
    </row>
    <row r="121" spans="1:57" x14ac:dyDescent="0.2">
      <c r="A121" s="30" t="s">
        <v>80</v>
      </c>
      <c r="B121" s="5" t="s">
        <v>720</v>
      </c>
      <c r="C121" s="5" t="s">
        <v>725</v>
      </c>
      <c r="D121" t="str">
        <f t="shared" si="13"/>
        <v>L01_PR05_S23</v>
      </c>
      <c r="E121">
        <v>119</v>
      </c>
      <c r="F121" s="96" t="s">
        <v>700</v>
      </c>
      <c r="G121" s="155" t="str">
        <f>VLOOKUP($A121&amp;"_"&amp;$F121,'Character Sets'!$B$3:$J$39,5,FALSE)</f>
        <v>HT3</v>
      </c>
      <c r="H121" s="155" t="str">
        <f>VLOOKUP($A121&amp;"_"&amp;$F121,'Character Sets'!$B$3:$J$39,7,FALSE)</f>
        <v>Casey</v>
      </c>
      <c r="I121" s="5" t="str">
        <f>VLOOKUP($A121&amp;"_"&amp;$F121,'Character Sets'!$B$3:$J$39,6,FALSE)</f>
        <v>E</v>
      </c>
      <c r="J121" s="94" t="s">
        <v>696</v>
      </c>
      <c r="K121" s="155" t="str">
        <f>VLOOKUP($A121&amp;"_"&amp;$J121, 'Character Sets'!$B$3:$J$39,5,FALSE)</f>
        <v>HT1</v>
      </c>
      <c r="L121" s="155" t="str">
        <f>VLOOKUP($A121&amp;"_"&amp;$J121,'Character Sets'!$B$3:$J$39,7,FALSE)</f>
        <v>Alex</v>
      </c>
      <c r="M121" s="5" t="str">
        <f>VLOOKUP($A121&amp;"_"&amp;$J121,'Character Sets'!$B$3:$J$39,6,FALSE)</f>
        <v>A</v>
      </c>
      <c r="N121" s="187" t="s">
        <v>2396</v>
      </c>
      <c r="O121" s="5" t="s">
        <v>2399</v>
      </c>
      <c r="P121" s="37" t="s">
        <v>698</v>
      </c>
      <c r="Q121" t="str">
        <f>VLOOKUP($A121&amp;"_"&amp;$P121,'Character Sets'!$B$3:$J$39,5,FALSE)</f>
        <v>HT2</v>
      </c>
      <c r="R121" s="37" t="s">
        <v>697</v>
      </c>
      <c r="S121" t="str">
        <f>VLOOKUP($A121&amp;"_"&amp;$R121,'Character Sets'!$B$3:$J$39,5,FALSE)</f>
        <v>ST1</v>
      </c>
      <c r="T121" s="37" t="s">
        <v>699</v>
      </c>
      <c r="U121" t="str">
        <f>VLOOKUP($A121&amp;"_"&amp;$T121,'Character Sets'!$B$3:$J$39,5,FALSE)</f>
        <v>ST2</v>
      </c>
      <c r="V121" s="37" t="s">
        <v>701</v>
      </c>
      <c r="W121" t="str">
        <f>VLOOKUP($A121&amp;"_"&amp;$V121,'Character Sets'!$B$3:$J$39,5,FALSE)</f>
        <v>ST3</v>
      </c>
      <c r="X121" t="s">
        <v>229</v>
      </c>
      <c r="Y121" t="str">
        <f t="shared" si="24"/>
        <v>EA</v>
      </c>
      <c r="Z121" t="str" cm="1">
        <f t="array" ref="Z121">_xlfn.IFS($Y121="AB","AB",$Y121="BA","AB",$Y121="AC","AC",$Y121="CA","AC",$Y121="AD","AD",$Y121="DA","AD",$Y121="BC","BC",$Y121="CB","BC",$Y121="BD","BD",$Y121="DB","BD",$Y121="CD","CD",$Y121="DC", "CD",$Y121="AE","AE",$Y121="EA","AE",$Y121="AF","AF",$Y121="FA","AF",$Y121="BE","BE",$Y121="EB","BE",$Y121="BF","BF",$Y121="FB","BF",$Y121="CE","CE",$Y121="EC","CE",$Y121="CF","CF",$Y121="FC","CF",$Y121="DE","DE",$Y121="ED","DE",$Y121="EF","EF",$Y121="FE","EF",$Y121="DF","DF",$Y121="FD","DF")</f>
        <v>AE</v>
      </c>
      <c r="AA121" s="6" t="s">
        <v>30</v>
      </c>
      <c r="AB121" t="str">
        <f>VLOOKUP($X121&amp;$Z121&amp;$AA121,Stories!$A$1:$I$151,7,FALSE)</f>
        <v>Casey is talking to Alex</v>
      </c>
      <c r="AC121" t="str">
        <f>VLOOKUP($X121&amp;$Z121&amp;$AA121,Stories!$A$1:$I$151,8,FALSE)</f>
        <v>while a spotlight is shining overhead</v>
      </c>
      <c r="AD121" s="37" t="s">
        <v>2270</v>
      </c>
      <c r="AE121" s="13" t="s">
        <v>31</v>
      </c>
      <c r="AF121" s="13" t="s">
        <v>26</v>
      </c>
      <c r="AG121" s="13" t="s">
        <v>2271</v>
      </c>
      <c r="AH121" t="str">
        <f>VLOOKUP($X121&amp;$Z121&amp;$AA121,Stories!$A$1:$I$151,9,FALSE)</f>
        <v>and it looks like rehearsal just started</v>
      </c>
      <c r="AI121" t="str" cm="1">
        <f t="array" ref="AI121">_xlfn.IFS($AA121="first",_xlfn.CONCAT($X121, "_", $H121, "_", $L121),$AA121="second",_xlfn.CONCAT($X121, "_", $L121, "_", $H121))</f>
        <v>S23_Alex_Casey</v>
      </c>
      <c r="AJ121" t="str">
        <f t="shared" si="27"/>
        <v>Casey_green_triangle</v>
      </c>
      <c r="AK121" t="str">
        <f t="shared" si="25"/>
        <v>S23_end</v>
      </c>
      <c r="AL121" s="13" t="s">
        <v>31</v>
      </c>
      <c r="AM121" s="13" t="s">
        <v>26</v>
      </c>
      <c r="AN121" s="13" t="s">
        <v>31</v>
      </c>
      <c r="AO121" s="13" t="s">
        <v>25</v>
      </c>
      <c r="AP121" s="13" t="s">
        <v>29</v>
      </c>
      <c r="AQ121" s="13" t="s">
        <v>25</v>
      </c>
      <c r="AR121" s="13" t="s">
        <v>29</v>
      </c>
      <c r="AS121" s="13" t="s">
        <v>26</v>
      </c>
      <c r="AT121" s="13" t="s">
        <v>27</v>
      </c>
      <c r="AU121" s="13" t="s">
        <v>25</v>
      </c>
      <c r="AV121" s="13" t="s">
        <v>27</v>
      </c>
      <c r="AW121" s="13" t="s">
        <v>26</v>
      </c>
      <c r="AX121" t="str">
        <f t="shared" si="18"/>
        <v>HT3_green-triangle.png</v>
      </c>
      <c r="AY121" t="str">
        <f t="shared" si="19"/>
        <v>HT1_green-square.png</v>
      </c>
      <c r="AZ121" t="str">
        <f t="shared" si="20"/>
        <v>HT2_blue-square.png</v>
      </c>
      <c r="BA121" t="str">
        <f t="shared" si="21"/>
        <v>ST1_blue-triangle.png</v>
      </c>
      <c r="BB121" t="str">
        <f t="shared" si="22"/>
        <v>ST2_yellow-square.png</v>
      </c>
      <c r="BC121" t="str">
        <f t="shared" si="23"/>
        <v>ST3_yellow-triangle.png</v>
      </c>
      <c r="BD121" t="s">
        <v>2227</v>
      </c>
      <c r="BE121" s="13" t="str">
        <f t="shared" si="26"/>
        <v>Casey is standing in a green triangle.</v>
      </c>
    </row>
    <row r="122" spans="1:57" x14ac:dyDescent="0.2">
      <c r="A122" s="30" t="s">
        <v>80</v>
      </c>
      <c r="B122" s="5" t="s">
        <v>720</v>
      </c>
      <c r="C122" s="5" t="s">
        <v>726</v>
      </c>
      <c r="D122" t="str">
        <f t="shared" si="13"/>
        <v>L01_PR06_S43</v>
      </c>
      <c r="E122">
        <v>120</v>
      </c>
      <c r="F122" s="96" t="s">
        <v>701</v>
      </c>
      <c r="G122" s="155" t="str">
        <f>VLOOKUP($A122&amp;"_"&amp;$F122,'Character Sets'!$B$3:$J$39,5,FALSE)</f>
        <v>ST3</v>
      </c>
      <c r="H122" s="155" t="str">
        <f>VLOOKUP($A122&amp;"_"&amp;$F122,'Character Sets'!$B$3:$J$39,7,FALSE)</f>
        <v>Jaime</v>
      </c>
      <c r="I122" s="5" t="str">
        <f>VLOOKUP($A122&amp;"_"&amp;$F122,'Character Sets'!$B$3:$J$39,6,FALSE)</f>
        <v>F</v>
      </c>
      <c r="J122" s="94" t="s">
        <v>697</v>
      </c>
      <c r="K122" s="155" t="str">
        <f>VLOOKUP($A122&amp;"_"&amp;$J122, 'Character Sets'!$B$3:$J$39,5,FALSE)</f>
        <v>ST1</v>
      </c>
      <c r="L122" s="155" t="str">
        <f>VLOOKUP($A122&amp;"_"&amp;$J122,'Character Sets'!$B$3:$J$39,7,FALSE)</f>
        <v>Jordan</v>
      </c>
      <c r="M122" s="5" t="str">
        <f>VLOOKUP($A122&amp;"_"&amp;$J122,'Character Sets'!$B$3:$J$39,6,FALSE)</f>
        <v>C</v>
      </c>
      <c r="N122" s="187" t="s">
        <v>2396</v>
      </c>
      <c r="O122" s="5" t="s">
        <v>2399</v>
      </c>
      <c r="P122" s="37" t="s">
        <v>696</v>
      </c>
      <c r="Q122" t="str">
        <f>VLOOKUP($A122&amp;"_"&amp;$P122,'Character Sets'!$B$3:$J$39,5,FALSE)</f>
        <v>HT1</v>
      </c>
      <c r="R122" s="37" t="s">
        <v>698</v>
      </c>
      <c r="S122" t="str">
        <f>VLOOKUP($A122&amp;"_"&amp;$R122,'Character Sets'!$B$3:$J$39,5,FALSE)</f>
        <v>HT2</v>
      </c>
      <c r="T122" s="37" t="s">
        <v>699</v>
      </c>
      <c r="U122" t="str">
        <f>VLOOKUP($A122&amp;"_"&amp;$T122,'Character Sets'!$B$3:$J$39,5,FALSE)</f>
        <v>ST2</v>
      </c>
      <c r="V122" s="37" t="s">
        <v>700</v>
      </c>
      <c r="W122" t="str">
        <f>VLOOKUP($A122&amp;"_"&amp;$V122,'Character Sets'!$B$3:$J$39,5,FALSE)</f>
        <v>HT3</v>
      </c>
      <c r="X122" t="s">
        <v>249</v>
      </c>
      <c r="Y122" t="str">
        <f t="shared" si="24"/>
        <v>FC</v>
      </c>
      <c r="Z122" t="str" cm="1">
        <f t="array" ref="Z122">_xlfn.IFS($Y122="AB","AB",$Y122="BA","AB",$Y122="AC","AC",$Y122="CA","AC",$Y122="AD","AD",$Y122="DA","AD",$Y122="BC","BC",$Y122="CB","BC",$Y122="BD","BD",$Y122="DB","BD",$Y122="CD","CD",$Y122="DC", "CD",$Y122="AE","AE",$Y122="EA","AE",$Y122="AF","AF",$Y122="FA","AF",$Y122="BE","BE",$Y122="EB","BE",$Y122="BF","BF",$Y122="FB","BF",$Y122="CE","CE",$Y122="EC","CE",$Y122="CF","CF",$Y122="FC","CF",$Y122="DE","DE",$Y122="ED","DE",$Y122="EF","EF",$Y122="FE","EF",$Y122="DF","DF",$Y122="FD","DF")</f>
        <v>CF</v>
      </c>
      <c r="AA122" s="6" t="s">
        <v>28</v>
      </c>
      <c r="AB122" t="str">
        <f>VLOOKUP($X122&amp;$Z122&amp;$AA122,Stories!$A$1:$I$151,7,FALSE)</f>
        <v>Jordan is getting a chair for Jaime</v>
      </c>
      <c r="AC122" t="str">
        <f>VLOOKUP($X122&amp;$Z122&amp;$AA122,Stories!$A$1:$I$151,8,FALSE)</f>
        <v>because the wait will be a while</v>
      </c>
      <c r="AD122" s="37" t="s">
        <v>2270</v>
      </c>
      <c r="AE122" s="13" t="s">
        <v>29</v>
      </c>
      <c r="AF122" s="13" t="s">
        <v>25</v>
      </c>
      <c r="AG122" s="175" t="s">
        <v>2275</v>
      </c>
      <c r="AH122" t="str">
        <f>VLOOKUP($X122&amp;$Z122&amp;$AA122,Stories!$A$1:$I$151,9,FALSE)</f>
        <v>but it looks like the wait will be worth it</v>
      </c>
      <c r="AI122" t="str" cm="1">
        <f t="array" ref="AI122">_xlfn.IFS($AA122="first",_xlfn.CONCAT($X122, "_", $H122, "_", $L122),$AA122="second",_xlfn.CONCAT($X122, "_", $L122, "_", $H122))</f>
        <v>S43_Jaime_Jordan</v>
      </c>
      <c r="AJ122" t="str">
        <f t="shared" si="27"/>
        <v>Jaime_blue_square</v>
      </c>
      <c r="AK122" t="str">
        <f t="shared" si="25"/>
        <v>S43_end</v>
      </c>
      <c r="AL122" s="13" t="s">
        <v>27</v>
      </c>
      <c r="AM122" s="13" t="s">
        <v>25</v>
      </c>
      <c r="AN122" s="13" t="s">
        <v>27</v>
      </c>
      <c r="AO122" s="13" t="s">
        <v>26</v>
      </c>
      <c r="AP122" s="13" t="s">
        <v>24</v>
      </c>
      <c r="AQ122" s="13" t="s">
        <v>26</v>
      </c>
      <c r="AR122" s="13" t="s">
        <v>24</v>
      </c>
      <c r="AS122" s="13" t="s">
        <v>25</v>
      </c>
      <c r="AT122" s="13" t="s">
        <v>31</v>
      </c>
      <c r="AU122" s="13" t="s">
        <v>26</v>
      </c>
      <c r="AV122" s="13" t="s">
        <v>31</v>
      </c>
      <c r="AW122" s="13" t="s">
        <v>25</v>
      </c>
      <c r="AX122" t="str">
        <f t="shared" si="18"/>
        <v>ST3_yellow-square.png</v>
      </c>
      <c r="AY122" t="str">
        <f t="shared" si="19"/>
        <v>ST1_yellow-triangle.png</v>
      </c>
      <c r="AZ122" t="str">
        <f t="shared" si="20"/>
        <v>HT1_red-triangle.png</v>
      </c>
      <c r="BA122" t="str">
        <f t="shared" si="21"/>
        <v>HT2_red-square.png</v>
      </c>
      <c r="BB122" t="str">
        <f t="shared" si="22"/>
        <v>ST2_green-triangle.png</v>
      </c>
      <c r="BC122" t="str">
        <f t="shared" si="23"/>
        <v>HT3_green-square.png</v>
      </c>
      <c r="BD122" t="s">
        <v>2226</v>
      </c>
      <c r="BE122" s="13" t="str">
        <f t="shared" si="26"/>
        <v>Jaime is standing in a yellow square.</v>
      </c>
    </row>
    <row r="123" spans="1:57" x14ac:dyDescent="0.2">
      <c r="A123" s="30" t="s">
        <v>81</v>
      </c>
      <c r="B123" s="5" t="s">
        <v>108</v>
      </c>
      <c r="C123" s="5" t="s">
        <v>109</v>
      </c>
      <c r="D123" t="str">
        <f t="shared" si="13"/>
        <v>L02_CR01_S26</v>
      </c>
      <c r="E123">
        <v>121</v>
      </c>
      <c r="F123" s="94" t="s">
        <v>696</v>
      </c>
      <c r="G123" s="155" t="str">
        <f>VLOOKUP($A123&amp;"_"&amp;$F123,'Character Sets'!$B$3:$J$39,5,FALSE)</f>
        <v>HT1</v>
      </c>
      <c r="H123" s="155" t="str">
        <f>VLOOKUP($A123&amp;"_"&amp;$F123,'Character Sets'!$B$3:$J$39,7,FALSE)</f>
        <v>Sam</v>
      </c>
      <c r="I123" s="5" t="str">
        <f>VLOOKUP($A123&amp;"_"&amp;$F123,'Character Sets'!$B$3:$J$39,6,FALSE)</f>
        <v>B</v>
      </c>
      <c r="J123" s="95" t="s">
        <v>697</v>
      </c>
      <c r="K123" s="155" t="str">
        <f>VLOOKUP($A123&amp;"_"&amp;$J123, 'Character Sets'!$B$3:$J$39,5,FALSE)</f>
        <v>ST1</v>
      </c>
      <c r="L123" s="155" t="str">
        <f>VLOOKUP($A123&amp;"_"&amp;$J123,'Character Sets'!$B$3:$J$39,7,FALSE)</f>
        <v>Taylor</v>
      </c>
      <c r="M123" s="5" t="str">
        <f>VLOOKUP($A123&amp;"_"&amp;$J123,'Character Sets'!$B$3:$J$39,6,FALSE)</f>
        <v>D</v>
      </c>
      <c r="N123" s="187" t="s">
        <v>2394</v>
      </c>
      <c r="O123" s="5" t="s">
        <v>2398</v>
      </c>
      <c r="P123" s="37" t="s">
        <v>700</v>
      </c>
      <c r="Q123" t="str">
        <f>VLOOKUP($A123&amp;"_"&amp;$P123,'Character Sets'!$B$3:$J$39,5,FALSE)</f>
        <v>HT3</v>
      </c>
      <c r="R123" s="37" t="s">
        <v>701</v>
      </c>
      <c r="S123" t="str">
        <f>VLOOKUP($A123&amp;"_"&amp;$R123,'Character Sets'!$B$3:$J$39,5,FALSE)</f>
        <v>ST3</v>
      </c>
      <c r="T123" s="37" t="s">
        <v>699</v>
      </c>
      <c r="U123" t="str">
        <f>VLOOKUP($A123&amp;"_"&amp;$T123,'Character Sets'!$B$3:$J$39,5,FALSE)</f>
        <v>ST2</v>
      </c>
      <c r="V123" s="37" t="s">
        <v>698</v>
      </c>
      <c r="W123" t="str">
        <f>VLOOKUP($A123&amp;"_"&amp;$V123,'Character Sets'!$B$3:$J$39,5,FALSE)</f>
        <v>HT2</v>
      </c>
      <c r="X123" t="s">
        <v>232</v>
      </c>
      <c r="Y123" t="str">
        <f t="shared" ref="Y123:Y186" si="28">_xlfn.CONCAT($I123,$M123)</f>
        <v>BD</v>
      </c>
      <c r="Z123" t="str" cm="1">
        <f t="array" ref="Z123">_xlfn.IFS($Y123="AB","AB",$Y123="BA","AB",$Y123="AC","AC",$Y123="CA","AC",$Y123="AD","AD",$Y123="DA","AD",$Y123="BC","BC",$Y123="CB","BC",$Y123="BD","BD",$Y123="DB","BD",$Y123="CD","CD",$Y123="DC", "CD",$Y123="AE","AE",$Y123="EA","AE",$Y123="AF","AF",$Y123="FA","AF",$Y123="BE","BE",$Y123="EB","BE",$Y123="BF","BF",$Y123="FB","BF",$Y123="CE","CE",$Y123="EC","CE",$Y123="CF","CF",$Y123="FC","CF",$Y123="DE","DE",$Y123="ED","DE",$Y123="EF","EF",$Y123="FE","EF",$Y123="DF","DF",$Y123="FD","DF")</f>
        <v>BD</v>
      </c>
      <c r="AA123" s="6" t="s">
        <v>28</v>
      </c>
      <c r="AB123" t="str">
        <f>VLOOKUP($X123&amp;$Z123&amp;$AA123,Stories!$A$1:$I$151,7,FALSE)</f>
        <v>Sam is bringing some balloons to Taylor</v>
      </c>
      <c r="AC123" t="str">
        <f>VLOOKUP($X123&amp;$Z123&amp;$AA123,Stories!$A$1:$I$151,8,FALSE)</f>
        <v>while bright flowers are sitting in the window</v>
      </c>
      <c r="AD123" s="37" t="s">
        <v>22</v>
      </c>
      <c r="AE123" s="13" t="s">
        <v>24</v>
      </c>
      <c r="AF123" s="13" t="s">
        <v>25</v>
      </c>
      <c r="AG123" s="13" t="str">
        <f>_xlfn.CONCAT("he's standing in a ", $AE123, " ",$AF123)</f>
        <v>he's standing in a red square</v>
      </c>
      <c r="AH123" t="str">
        <f>VLOOKUP($X123&amp;$Z123&amp;$AA123,Stories!$A$1:$I$151,9,FALSE)</f>
        <v>and it must be someone's birthday</v>
      </c>
      <c r="AI123" t="str" cm="1">
        <f t="array" ref="AI123">_xlfn.IFS($AA123="first",_xlfn.CONCAT($X123, "_", $H123, "_", $L123),$AA123="second",_xlfn.CONCAT($X123, "_", $L123, "_", $H123))</f>
        <v>S26_Sam_Taylor</v>
      </c>
      <c r="AJ123" t="str">
        <f t="shared" si="16"/>
        <v>he_red_square</v>
      </c>
      <c r="AK123" t="str">
        <f t="shared" ref="AK123:AK186" si="29">_xlfn.CONCAT($X123,"_end")</f>
        <v>S26_end</v>
      </c>
      <c r="AL123" s="13" t="s">
        <v>24</v>
      </c>
      <c r="AM123" s="13" t="s">
        <v>25</v>
      </c>
      <c r="AN123" s="13" t="s">
        <v>24</v>
      </c>
      <c r="AO123" s="13" t="s">
        <v>26</v>
      </c>
      <c r="AP123" s="13" t="s">
        <v>27</v>
      </c>
      <c r="AQ123" s="13" t="s">
        <v>26</v>
      </c>
      <c r="AR123" s="13" t="s">
        <v>27</v>
      </c>
      <c r="AS123" s="13" t="s">
        <v>25</v>
      </c>
      <c r="AT123" s="13" t="s">
        <v>31</v>
      </c>
      <c r="AU123" s="13" t="s">
        <v>26</v>
      </c>
      <c r="AV123" s="13" t="s">
        <v>31</v>
      </c>
      <c r="AW123" s="13" t="s">
        <v>25</v>
      </c>
      <c r="AX123" t="str">
        <f t="shared" si="18"/>
        <v>HT1_red-square.png</v>
      </c>
      <c r="AY123" t="str">
        <f t="shared" si="19"/>
        <v>ST1_red-triangle.png</v>
      </c>
      <c r="AZ123" t="str">
        <f t="shared" si="20"/>
        <v>HT3_yellow-triangle.png</v>
      </c>
      <c r="BA123" t="str">
        <f t="shared" si="21"/>
        <v>ST3_yellow-square.png</v>
      </c>
      <c r="BB123" t="str">
        <f t="shared" si="22"/>
        <v>ST2_green-triangle.png</v>
      </c>
      <c r="BC123" t="str">
        <f t="shared" si="23"/>
        <v>HT2_green-square.png</v>
      </c>
    </row>
    <row r="124" spans="1:57" x14ac:dyDescent="0.2">
      <c r="A124" s="30" t="s">
        <v>81</v>
      </c>
      <c r="B124" s="5" t="s">
        <v>108</v>
      </c>
      <c r="C124" s="5" t="s">
        <v>110</v>
      </c>
      <c r="D124" t="str">
        <f t="shared" si="13"/>
        <v>L02_CR02_S26</v>
      </c>
      <c r="E124">
        <v>122</v>
      </c>
      <c r="F124" s="94" t="s">
        <v>696</v>
      </c>
      <c r="G124" s="155" t="str">
        <f>VLOOKUP($A124&amp;"_"&amp;$F124,'Character Sets'!$B$3:$J$39,5,FALSE)</f>
        <v>HT1</v>
      </c>
      <c r="H124" s="155" t="str">
        <f>VLOOKUP($A124&amp;"_"&amp;$F124,'Character Sets'!$B$3:$J$39,7,FALSE)</f>
        <v>Sam</v>
      </c>
      <c r="I124" s="5" t="str">
        <f>VLOOKUP($A124&amp;"_"&amp;$F124,'Character Sets'!$B$3:$J$39,6,FALSE)</f>
        <v>B</v>
      </c>
      <c r="J124" s="95" t="s">
        <v>697</v>
      </c>
      <c r="K124" s="155" t="str">
        <f>VLOOKUP($A124&amp;"_"&amp;$J124, 'Character Sets'!$B$3:$J$39,5,FALSE)</f>
        <v>ST1</v>
      </c>
      <c r="L124" s="155" t="str">
        <f>VLOOKUP($A124&amp;"_"&amp;$J124,'Character Sets'!$B$3:$J$39,7,FALSE)</f>
        <v>Taylor</v>
      </c>
      <c r="M124" s="5" t="str">
        <f>VLOOKUP($A124&amp;"_"&amp;$J124,'Character Sets'!$B$3:$J$39,6,FALSE)</f>
        <v>D</v>
      </c>
      <c r="N124" s="187" t="s">
        <v>2394</v>
      </c>
      <c r="O124" s="5" t="s">
        <v>2398</v>
      </c>
      <c r="P124" s="37" t="s">
        <v>700</v>
      </c>
      <c r="Q124" t="str">
        <f>VLOOKUP($A124&amp;"_"&amp;$P124,'Character Sets'!$B$3:$J$39,5,FALSE)</f>
        <v>HT3</v>
      </c>
      <c r="R124" s="37" t="s">
        <v>701</v>
      </c>
      <c r="S124" t="str">
        <f>VLOOKUP($A124&amp;"_"&amp;$R124,'Character Sets'!$B$3:$J$39,5,FALSE)</f>
        <v>ST3</v>
      </c>
      <c r="T124" s="37" t="s">
        <v>699</v>
      </c>
      <c r="U124" t="str">
        <f>VLOOKUP($A124&amp;"_"&amp;$T124,'Character Sets'!$B$3:$J$39,5,FALSE)</f>
        <v>ST2</v>
      </c>
      <c r="V124" s="37" t="s">
        <v>698</v>
      </c>
      <c r="W124" t="str">
        <f>VLOOKUP($A124&amp;"_"&amp;$V124,'Character Sets'!$B$3:$J$39,5,FALSE)</f>
        <v>HT2</v>
      </c>
      <c r="X124" t="s">
        <v>232</v>
      </c>
      <c r="Y124" t="str">
        <f t="shared" si="28"/>
        <v>BD</v>
      </c>
      <c r="Z124" t="str" cm="1">
        <f t="array" ref="Z124">_xlfn.IFS($Y124="AB","AB",$Y124="BA","AB",$Y124="AC","AC",$Y124="CA","AC",$Y124="AD","AD",$Y124="DA","AD",$Y124="BC","BC",$Y124="CB","BC",$Y124="BD","BD",$Y124="DB","BD",$Y124="CD","CD",$Y124="DC", "CD",$Y124="AE","AE",$Y124="EA","AE",$Y124="AF","AF",$Y124="FA","AF",$Y124="BE","BE",$Y124="EB","BE",$Y124="BF","BF",$Y124="FB","BF",$Y124="CE","CE",$Y124="EC","CE",$Y124="CF","CF",$Y124="FC","CF",$Y124="DE","DE",$Y124="ED","DE",$Y124="EF","EF",$Y124="FE","EF",$Y124="DF","DF",$Y124="FD","DF")</f>
        <v>BD</v>
      </c>
      <c r="AA124" s="6" t="s">
        <v>30</v>
      </c>
      <c r="AB124" t="str">
        <f>VLOOKUP($X124&amp;$Z124&amp;$AA124,Stories!$A$1:$I$151,7,FALSE)</f>
        <v>Taylor is bringing some balloons to Sam</v>
      </c>
      <c r="AC124" t="str">
        <f>VLOOKUP($X124&amp;$Z124&amp;$AA124,Stories!$A$1:$I$151,8,FALSE)</f>
        <v>while bright flowers are sitting in the window</v>
      </c>
      <c r="AD124" s="37" t="s">
        <v>22</v>
      </c>
      <c r="AE124" s="13" t="s">
        <v>27</v>
      </c>
      <c r="AF124" s="13" t="s">
        <v>26</v>
      </c>
      <c r="AG124" s="13" t="str">
        <f t="shared" ref="AG124:AG154" si="30">_xlfn.CONCAT("he's standing in a ", $AE124, " ",$AF124)</f>
        <v>he's standing in a yellow triangle</v>
      </c>
      <c r="AH124" t="str">
        <f>VLOOKUP($X124&amp;$Z124&amp;$AA124,Stories!$A$1:$I$151,9,FALSE)</f>
        <v>and it must be someone's birthday</v>
      </c>
      <c r="AI124" t="str" cm="1">
        <f t="array" ref="AI124">_xlfn.IFS($AA124="first",_xlfn.CONCAT($X124, "_", $H124, "_", $L124),$AA124="second",_xlfn.CONCAT($X124, "_", $L124, "_", $H124))</f>
        <v>S26_Taylor_Sam</v>
      </c>
      <c r="AJ124" t="str">
        <f t="shared" si="16"/>
        <v>he_yellow_triangle</v>
      </c>
      <c r="AK124" t="str">
        <f t="shared" si="29"/>
        <v>S26_end</v>
      </c>
      <c r="AL124" s="13" t="s">
        <v>27</v>
      </c>
      <c r="AM124" s="13" t="s">
        <v>26</v>
      </c>
      <c r="AN124" s="13" t="s">
        <v>27</v>
      </c>
      <c r="AO124" s="13" t="s">
        <v>25</v>
      </c>
      <c r="AP124" s="13" t="s">
        <v>24</v>
      </c>
      <c r="AQ124" s="13" t="s">
        <v>25</v>
      </c>
      <c r="AR124" s="13" t="s">
        <v>24</v>
      </c>
      <c r="AS124" s="13" t="s">
        <v>26</v>
      </c>
      <c r="AT124" s="13" t="s">
        <v>29</v>
      </c>
      <c r="AU124" s="13" t="s">
        <v>25</v>
      </c>
      <c r="AV124" s="13" t="s">
        <v>29</v>
      </c>
      <c r="AW124" s="13" t="s">
        <v>26</v>
      </c>
      <c r="AX124" t="str">
        <f t="shared" si="18"/>
        <v>HT1_yellow-triangle.png</v>
      </c>
      <c r="AY124" t="str">
        <f t="shared" si="19"/>
        <v>ST1_yellow-square.png</v>
      </c>
      <c r="AZ124" t="str">
        <f t="shared" si="20"/>
        <v>HT3_red-square.png</v>
      </c>
      <c r="BA124" t="str">
        <f t="shared" si="21"/>
        <v>ST3_red-triangle.png</v>
      </c>
      <c r="BB124" t="str">
        <f t="shared" si="22"/>
        <v>ST2_blue-square.png</v>
      </c>
      <c r="BC124" t="str">
        <f t="shared" si="23"/>
        <v>HT2_blue-triangle.png</v>
      </c>
    </row>
    <row r="125" spans="1:57" x14ac:dyDescent="0.2">
      <c r="A125" s="30" t="s">
        <v>81</v>
      </c>
      <c r="B125" s="5" t="s">
        <v>108</v>
      </c>
      <c r="C125" s="5" t="s">
        <v>111</v>
      </c>
      <c r="D125" t="str">
        <f t="shared" si="13"/>
        <v>L02_CR03_S30</v>
      </c>
      <c r="E125">
        <v>123</v>
      </c>
      <c r="F125" s="94" t="s">
        <v>696</v>
      </c>
      <c r="G125" s="155" t="str">
        <f>VLOOKUP($A125&amp;"_"&amp;$F125,'Character Sets'!$B$3:$J$39,5,FALSE)</f>
        <v>HT1</v>
      </c>
      <c r="H125" s="155" t="str">
        <f>VLOOKUP($A125&amp;"_"&amp;$F125,'Character Sets'!$B$3:$J$39,7,FALSE)</f>
        <v>Sam</v>
      </c>
      <c r="I125" s="5" t="str">
        <f>VLOOKUP($A125&amp;"_"&amp;$F125,'Character Sets'!$B$3:$J$39,6,FALSE)</f>
        <v>B</v>
      </c>
      <c r="J125" s="95" t="s">
        <v>697</v>
      </c>
      <c r="K125" s="155" t="str">
        <f>VLOOKUP($A125&amp;"_"&amp;$J125, 'Character Sets'!$B$3:$J$39,5,FALSE)</f>
        <v>ST1</v>
      </c>
      <c r="L125" s="155" t="str">
        <f>VLOOKUP($A125&amp;"_"&amp;$J125,'Character Sets'!$B$3:$J$39,7,FALSE)</f>
        <v>Taylor</v>
      </c>
      <c r="M125" s="5" t="str">
        <f>VLOOKUP($A125&amp;"_"&amp;$J125,'Character Sets'!$B$3:$J$39,6,FALSE)</f>
        <v>D</v>
      </c>
      <c r="N125" s="187" t="s">
        <v>2394</v>
      </c>
      <c r="O125" s="5" t="s">
        <v>2398</v>
      </c>
      <c r="P125" s="37" t="s">
        <v>700</v>
      </c>
      <c r="Q125" t="str">
        <f>VLOOKUP($A125&amp;"_"&amp;$P125,'Character Sets'!$B$3:$J$39,5,FALSE)</f>
        <v>HT3</v>
      </c>
      <c r="R125" s="37" t="s">
        <v>701</v>
      </c>
      <c r="S125" t="str">
        <f>VLOOKUP($A125&amp;"_"&amp;$R125,'Character Sets'!$B$3:$J$39,5,FALSE)</f>
        <v>ST3</v>
      </c>
      <c r="T125" s="37" t="s">
        <v>699</v>
      </c>
      <c r="U125" t="str">
        <f>VLOOKUP($A125&amp;"_"&amp;$T125,'Character Sets'!$B$3:$J$39,5,FALSE)</f>
        <v>ST2</v>
      </c>
      <c r="V125" s="37" t="s">
        <v>698</v>
      </c>
      <c r="W125" t="str">
        <f>VLOOKUP($A125&amp;"_"&amp;$V125,'Character Sets'!$B$3:$J$39,5,FALSE)</f>
        <v>HT2</v>
      </c>
      <c r="X125" t="s">
        <v>236</v>
      </c>
      <c r="Y125" t="str">
        <f t="shared" si="28"/>
        <v>BD</v>
      </c>
      <c r="Z125" t="str" cm="1">
        <f t="array" ref="Z125">_xlfn.IFS($Y125="AB","AB",$Y125="BA","AB",$Y125="AC","AC",$Y125="CA","AC",$Y125="AD","AD",$Y125="DA","AD",$Y125="BC","BC",$Y125="CB","BC",$Y125="BD","BD",$Y125="DB","BD",$Y125="CD","CD",$Y125="DC", "CD",$Y125="AE","AE",$Y125="EA","AE",$Y125="AF","AF",$Y125="FA","AF",$Y125="BE","BE",$Y125="EB","BE",$Y125="BF","BF",$Y125="FB","BF",$Y125="CE","CE",$Y125="EC","CE",$Y125="CF","CF",$Y125="FC","CF",$Y125="DE","DE",$Y125="ED","DE",$Y125="EF","EF",$Y125="FE","EF",$Y125="DF","DF",$Y125="FD","DF")</f>
        <v>BD</v>
      </c>
      <c r="AA125" s="6" t="s">
        <v>28</v>
      </c>
      <c r="AB125" t="str">
        <f>VLOOKUP($X125&amp;$Z125&amp;$AA125,Stories!$A$1:$I$151,7,FALSE)</f>
        <v>Sam is playing the violin for Taylor</v>
      </c>
      <c r="AC125" t="str">
        <f>VLOOKUP($X125&amp;$Z125&amp;$AA125,Stories!$A$1:$I$151,8,FALSE)</f>
        <v>while the sun is shining brightly</v>
      </c>
      <c r="AD125" s="37" t="s">
        <v>22</v>
      </c>
      <c r="AE125" s="13" t="s">
        <v>31</v>
      </c>
      <c r="AF125" s="13" t="s">
        <v>25</v>
      </c>
      <c r="AG125" s="13" t="str">
        <f t="shared" si="30"/>
        <v>he's standing in a green square</v>
      </c>
      <c r="AH125" t="str">
        <f>VLOOKUP($X125&amp;$Z125&amp;$AA125,Stories!$A$1:$I$151,9,FALSE)</f>
        <v>and it looks like the song is being played well</v>
      </c>
      <c r="AI125" t="str" cm="1">
        <f t="array" ref="AI125">_xlfn.IFS($AA125="first",_xlfn.CONCAT($X125, "_", $H125, "_", $L125),$AA125="second",_xlfn.CONCAT($X125, "_", $L125, "_", $H125))</f>
        <v>S30_Sam_Taylor</v>
      </c>
      <c r="AJ125" t="str">
        <f t="shared" si="16"/>
        <v>he_green_square</v>
      </c>
      <c r="AK125" t="str">
        <f t="shared" si="29"/>
        <v>S30_end</v>
      </c>
      <c r="AL125" s="13" t="s">
        <v>31</v>
      </c>
      <c r="AM125" s="13" t="s">
        <v>25</v>
      </c>
      <c r="AN125" s="13" t="s">
        <v>31</v>
      </c>
      <c r="AO125" s="13" t="s">
        <v>26</v>
      </c>
      <c r="AP125" s="13" t="s">
        <v>29</v>
      </c>
      <c r="AQ125" s="13" t="s">
        <v>26</v>
      </c>
      <c r="AR125" s="13" t="s">
        <v>29</v>
      </c>
      <c r="AS125" s="13" t="s">
        <v>25</v>
      </c>
      <c r="AT125" s="13" t="s">
        <v>24</v>
      </c>
      <c r="AU125" s="13" t="s">
        <v>26</v>
      </c>
      <c r="AV125" s="13" t="s">
        <v>24</v>
      </c>
      <c r="AW125" s="13" t="s">
        <v>25</v>
      </c>
      <c r="AX125" t="str">
        <f t="shared" si="18"/>
        <v>HT1_green-square.png</v>
      </c>
      <c r="AY125" t="str">
        <f t="shared" si="19"/>
        <v>ST1_green-triangle.png</v>
      </c>
      <c r="AZ125" t="str">
        <f t="shared" si="20"/>
        <v>HT3_blue-triangle.png</v>
      </c>
      <c r="BA125" t="str">
        <f t="shared" si="21"/>
        <v>ST3_blue-square.png</v>
      </c>
      <c r="BB125" t="str">
        <f t="shared" si="22"/>
        <v>ST2_red-triangle.png</v>
      </c>
      <c r="BC125" t="str">
        <f t="shared" si="23"/>
        <v>HT2_red-square.png</v>
      </c>
    </row>
    <row r="126" spans="1:57" x14ac:dyDescent="0.2">
      <c r="A126" s="30" t="s">
        <v>81</v>
      </c>
      <c r="B126" s="5" t="s">
        <v>108</v>
      </c>
      <c r="C126" s="5" t="s">
        <v>112</v>
      </c>
      <c r="D126" t="str">
        <f t="shared" si="13"/>
        <v>L02_CR04_S27</v>
      </c>
      <c r="E126">
        <v>124</v>
      </c>
      <c r="F126" s="94" t="s">
        <v>696</v>
      </c>
      <c r="G126" s="155" t="str">
        <f>VLOOKUP($A126&amp;"_"&amp;$F126,'Character Sets'!$B$3:$J$39,5,FALSE)</f>
        <v>HT1</v>
      </c>
      <c r="H126" s="155" t="str">
        <f>VLOOKUP($A126&amp;"_"&amp;$F126,'Character Sets'!$B$3:$J$39,7,FALSE)</f>
        <v>Sam</v>
      </c>
      <c r="I126" s="5" t="str">
        <f>VLOOKUP($A126&amp;"_"&amp;$F126,'Character Sets'!$B$3:$J$39,6,FALSE)</f>
        <v>B</v>
      </c>
      <c r="J126" s="95" t="s">
        <v>697</v>
      </c>
      <c r="K126" s="155" t="str">
        <f>VLOOKUP($A126&amp;"_"&amp;$J126, 'Character Sets'!$B$3:$J$39,5,FALSE)</f>
        <v>ST1</v>
      </c>
      <c r="L126" s="155" t="str">
        <f>VLOOKUP($A126&amp;"_"&amp;$J126,'Character Sets'!$B$3:$J$39,7,FALSE)</f>
        <v>Taylor</v>
      </c>
      <c r="M126" s="5" t="str">
        <f>VLOOKUP($A126&amp;"_"&amp;$J126,'Character Sets'!$B$3:$J$39,6,FALSE)</f>
        <v>D</v>
      </c>
      <c r="N126" s="187" t="s">
        <v>2394</v>
      </c>
      <c r="O126" s="5" t="s">
        <v>2398</v>
      </c>
      <c r="P126" s="37" t="s">
        <v>700</v>
      </c>
      <c r="Q126" t="str">
        <f>VLOOKUP($A126&amp;"_"&amp;$P126,'Character Sets'!$B$3:$J$39,5,FALSE)</f>
        <v>HT3</v>
      </c>
      <c r="R126" s="37" t="s">
        <v>701</v>
      </c>
      <c r="S126" t="str">
        <f>VLOOKUP($A126&amp;"_"&amp;$R126,'Character Sets'!$B$3:$J$39,5,FALSE)</f>
        <v>ST3</v>
      </c>
      <c r="T126" s="37" t="s">
        <v>699</v>
      </c>
      <c r="U126" t="str">
        <f>VLOOKUP($A126&amp;"_"&amp;$T126,'Character Sets'!$B$3:$J$39,5,FALSE)</f>
        <v>ST2</v>
      </c>
      <c r="V126" s="37" t="s">
        <v>698</v>
      </c>
      <c r="W126" t="str">
        <f>VLOOKUP($A126&amp;"_"&amp;$V126,'Character Sets'!$B$3:$J$39,5,FALSE)</f>
        <v>HT2</v>
      </c>
      <c r="X126" t="s">
        <v>233</v>
      </c>
      <c r="Y126" t="str">
        <f t="shared" si="28"/>
        <v>BD</v>
      </c>
      <c r="Z126" t="str" cm="1">
        <f t="array" ref="Z126">_xlfn.IFS($Y126="AB","AB",$Y126="BA","AB",$Y126="AC","AC",$Y126="CA","AC",$Y126="AD","AD",$Y126="DA","AD",$Y126="BC","BC",$Y126="CB","BC",$Y126="BD","BD",$Y126="DB","BD",$Y126="CD","CD",$Y126="DC", "CD",$Y126="AE","AE",$Y126="EA","AE",$Y126="AF","AF",$Y126="FA","AF",$Y126="BE","BE",$Y126="EB","BE",$Y126="BF","BF",$Y126="FB","BF",$Y126="CE","CE",$Y126="EC","CE",$Y126="CF","CF",$Y126="FC","CF",$Y126="DE","DE",$Y126="ED","DE",$Y126="EF","EF",$Y126="FE","EF",$Y126="DF","DF",$Y126="FD","DF")</f>
        <v>BD</v>
      </c>
      <c r="AA126" s="6" t="s">
        <v>30</v>
      </c>
      <c r="AB126" t="str">
        <f>VLOOKUP($X126&amp;$Z126&amp;$AA126,Stories!$A$1:$I$151,7,FALSE)</f>
        <v>Taylor is walking with Sam</v>
      </c>
      <c r="AC126" t="str">
        <f>VLOOKUP($X126&amp;$Z126&amp;$AA126,Stories!$A$1:$I$151,8,FALSE)</f>
        <v>and the clock is about to ring 3 o'clock</v>
      </c>
      <c r="AD126" s="37" t="s">
        <v>22</v>
      </c>
      <c r="AE126" s="13" t="s">
        <v>29</v>
      </c>
      <c r="AF126" s="13" t="s">
        <v>26</v>
      </c>
      <c r="AG126" s="13" t="str">
        <f t="shared" si="30"/>
        <v>he's standing in a blue triangle</v>
      </c>
      <c r="AH126" t="str">
        <f>VLOOKUP($X126&amp;$Z126&amp;$AA126,Stories!$A$1:$I$151,9,FALSE)</f>
        <v>and it seems like class will be starting soon</v>
      </c>
      <c r="AI126" t="str" cm="1">
        <f t="array" ref="AI126">_xlfn.IFS($AA126="first",_xlfn.CONCAT($X126, "_", $H126, "_", $L126),$AA126="second",_xlfn.CONCAT($X126, "_", $L126, "_", $H126))</f>
        <v>S27_Taylor_Sam</v>
      </c>
      <c r="AJ126" t="str">
        <f t="shared" si="16"/>
        <v>he_blue_triangle</v>
      </c>
      <c r="AK126" t="str">
        <f t="shared" si="29"/>
        <v>S27_end</v>
      </c>
      <c r="AL126" s="13" t="s">
        <v>29</v>
      </c>
      <c r="AM126" s="13" t="s">
        <v>26</v>
      </c>
      <c r="AN126" s="13" t="s">
        <v>29</v>
      </c>
      <c r="AO126" s="13" t="s">
        <v>25</v>
      </c>
      <c r="AP126" s="13" t="s">
        <v>31</v>
      </c>
      <c r="AQ126" s="13" t="s">
        <v>25</v>
      </c>
      <c r="AR126" s="13" t="s">
        <v>31</v>
      </c>
      <c r="AS126" s="13" t="s">
        <v>26</v>
      </c>
      <c r="AT126" s="13" t="s">
        <v>27</v>
      </c>
      <c r="AU126" s="13" t="s">
        <v>25</v>
      </c>
      <c r="AV126" s="13" t="s">
        <v>27</v>
      </c>
      <c r="AW126" s="13" t="s">
        <v>26</v>
      </c>
      <c r="AX126" t="str">
        <f t="shared" si="18"/>
        <v>HT1_blue-triangle.png</v>
      </c>
      <c r="AY126" t="str">
        <f t="shared" si="19"/>
        <v>ST1_blue-square.png</v>
      </c>
      <c r="AZ126" t="str">
        <f t="shared" si="20"/>
        <v>HT3_green-square.png</v>
      </c>
      <c r="BA126" t="str">
        <f t="shared" si="21"/>
        <v>ST3_green-triangle.png</v>
      </c>
      <c r="BB126" t="str">
        <f t="shared" si="22"/>
        <v>ST2_yellow-square.png</v>
      </c>
      <c r="BC126" t="str">
        <f t="shared" si="23"/>
        <v>HT2_yellow-triangle.png</v>
      </c>
    </row>
    <row r="127" spans="1:57" x14ac:dyDescent="0.2">
      <c r="A127" s="30" t="s">
        <v>81</v>
      </c>
      <c r="B127" s="5" t="s">
        <v>108</v>
      </c>
      <c r="C127" s="5" t="s">
        <v>113</v>
      </c>
      <c r="D127" t="str">
        <f t="shared" si="13"/>
        <v>L02_CR05_S31</v>
      </c>
      <c r="E127">
        <v>125</v>
      </c>
      <c r="F127" s="94" t="s">
        <v>696</v>
      </c>
      <c r="G127" s="155" t="str">
        <f>VLOOKUP($A127&amp;"_"&amp;$F127,'Character Sets'!$B$3:$J$39,5,FALSE)</f>
        <v>HT1</v>
      </c>
      <c r="H127" s="155" t="str">
        <f>VLOOKUP($A127&amp;"_"&amp;$F127,'Character Sets'!$B$3:$J$39,7,FALSE)</f>
        <v>Sam</v>
      </c>
      <c r="I127" s="5" t="str">
        <f>VLOOKUP($A127&amp;"_"&amp;$F127,'Character Sets'!$B$3:$J$39,6,FALSE)</f>
        <v>B</v>
      </c>
      <c r="J127" s="95" t="s">
        <v>699</v>
      </c>
      <c r="K127" s="155" t="str">
        <f>VLOOKUP($A127&amp;"_"&amp;$J127, 'Character Sets'!$B$3:$J$39,5,FALSE)</f>
        <v>ST2</v>
      </c>
      <c r="L127" s="155" t="str">
        <f>VLOOKUP($A127&amp;"_"&amp;$J127,'Character Sets'!$B$3:$J$39,7,FALSE)</f>
        <v>Casey</v>
      </c>
      <c r="M127" s="5" t="str">
        <f>VLOOKUP($A127&amp;"_"&amp;$J127,'Character Sets'!$B$3:$J$39,6,FALSE)</f>
        <v>E</v>
      </c>
      <c r="N127" s="187" t="s">
        <v>2394</v>
      </c>
      <c r="O127" s="5" t="s">
        <v>2398</v>
      </c>
      <c r="P127" s="37" t="s">
        <v>700</v>
      </c>
      <c r="Q127" t="str">
        <f>VLOOKUP($A127&amp;"_"&amp;$P127,'Character Sets'!$B$3:$J$39,5,FALSE)</f>
        <v>HT3</v>
      </c>
      <c r="R127" s="37" t="s">
        <v>701</v>
      </c>
      <c r="S127" t="str">
        <f>VLOOKUP($A127&amp;"_"&amp;$R127,'Character Sets'!$B$3:$J$39,5,FALSE)</f>
        <v>ST3</v>
      </c>
      <c r="T127" s="37" t="s">
        <v>697</v>
      </c>
      <c r="U127" t="str">
        <f>VLOOKUP($A127&amp;"_"&amp;$T127,'Character Sets'!$B$3:$J$39,5,FALSE)</f>
        <v>ST1</v>
      </c>
      <c r="V127" s="37" t="s">
        <v>698</v>
      </c>
      <c r="W127" t="str">
        <f>VLOOKUP($A127&amp;"_"&amp;$V127,'Character Sets'!$B$3:$J$39,5,FALSE)</f>
        <v>HT2</v>
      </c>
      <c r="X127" t="s">
        <v>237</v>
      </c>
      <c r="Y127" t="str">
        <f t="shared" si="28"/>
        <v>BE</v>
      </c>
      <c r="Z127" t="str" cm="1">
        <f t="array" ref="Z127">_xlfn.IFS($Y127="AB","AB",$Y127="BA","AB",$Y127="AC","AC",$Y127="CA","AC",$Y127="AD","AD",$Y127="DA","AD",$Y127="BC","BC",$Y127="CB","BC",$Y127="BD","BD",$Y127="DB","BD",$Y127="CD","CD",$Y127="DC", "CD",$Y127="AE","AE",$Y127="EA","AE",$Y127="AF","AF",$Y127="FA","AF",$Y127="BE","BE",$Y127="EB","BE",$Y127="BF","BF",$Y127="FB","BF",$Y127="CE","CE",$Y127="EC","CE",$Y127="CF","CF",$Y127="FC","CF",$Y127="DE","DE",$Y127="ED","DE",$Y127="EF","EF",$Y127="FE","EF",$Y127="DF","DF",$Y127="FD","DF")</f>
        <v>BE</v>
      </c>
      <c r="AA127" s="6" t="s">
        <v>28</v>
      </c>
      <c r="AB127" t="str">
        <f>VLOOKUP($X127&amp;$Z127&amp;$AA127,Stories!$A$1:$I$151,7,FALSE)</f>
        <v>Sam is practicing soccer with Casey</v>
      </c>
      <c r="AC127" t="str">
        <f>VLOOKUP($X127&amp;$Z127&amp;$AA127,Stories!$A$1:$I$151,8,FALSE)</f>
        <v>as a bird flies overhead</v>
      </c>
      <c r="AD127" s="37" t="s">
        <v>22</v>
      </c>
      <c r="AE127" s="13" t="s">
        <v>27</v>
      </c>
      <c r="AF127" s="13" t="s">
        <v>25</v>
      </c>
      <c r="AG127" s="13" t="str">
        <f t="shared" si="30"/>
        <v>he's standing in a yellow square</v>
      </c>
      <c r="AH127" t="str">
        <f>VLOOKUP($X127&amp;$Z127&amp;$AA127,Stories!$A$1:$I$151,9,FALSE)</f>
        <v>and it looks like the ball just missed the net</v>
      </c>
      <c r="AI127" t="str" cm="1">
        <f t="array" ref="AI127">_xlfn.IFS($AA127="first",_xlfn.CONCAT($X127, "_", $H127, "_", $L127),$AA127="second",_xlfn.CONCAT($X127, "_", $L127, "_", $H127))</f>
        <v>S31_Sam_Casey</v>
      </c>
      <c r="AJ127" t="str">
        <f t="shared" si="16"/>
        <v>he_yellow_square</v>
      </c>
      <c r="AK127" t="str">
        <f t="shared" si="29"/>
        <v>S31_end</v>
      </c>
      <c r="AL127" s="13" t="s">
        <v>27</v>
      </c>
      <c r="AM127" s="13" t="s">
        <v>25</v>
      </c>
      <c r="AN127" s="13" t="s">
        <v>27</v>
      </c>
      <c r="AO127" s="13" t="s">
        <v>26</v>
      </c>
      <c r="AP127" s="13" t="s">
        <v>24</v>
      </c>
      <c r="AQ127" s="13" t="s">
        <v>26</v>
      </c>
      <c r="AR127" s="13" t="s">
        <v>24</v>
      </c>
      <c r="AS127" s="13" t="s">
        <v>25</v>
      </c>
      <c r="AT127" s="13" t="s">
        <v>29</v>
      </c>
      <c r="AU127" s="13" t="s">
        <v>26</v>
      </c>
      <c r="AV127" s="13" t="s">
        <v>29</v>
      </c>
      <c r="AW127" s="13" t="s">
        <v>25</v>
      </c>
      <c r="AX127" t="str">
        <f t="shared" si="18"/>
        <v>HT1_yellow-square.png</v>
      </c>
      <c r="AY127" t="str">
        <f t="shared" si="19"/>
        <v>ST2_yellow-triangle.png</v>
      </c>
      <c r="AZ127" t="str">
        <f t="shared" si="20"/>
        <v>HT3_red-triangle.png</v>
      </c>
      <c r="BA127" t="str">
        <f t="shared" si="21"/>
        <v>ST3_red-square.png</v>
      </c>
      <c r="BB127" t="str">
        <f t="shared" si="22"/>
        <v>ST1_blue-triangle.png</v>
      </c>
      <c r="BC127" t="str">
        <f t="shared" si="23"/>
        <v>HT2_blue-square.png</v>
      </c>
    </row>
    <row r="128" spans="1:57" x14ac:dyDescent="0.2">
      <c r="A128" s="30" t="s">
        <v>81</v>
      </c>
      <c r="B128" s="5" t="s">
        <v>108</v>
      </c>
      <c r="C128" s="5" t="s">
        <v>114</v>
      </c>
      <c r="D128" t="str">
        <f t="shared" si="13"/>
        <v>L02_CR06_S31</v>
      </c>
      <c r="E128">
        <v>126</v>
      </c>
      <c r="F128" s="94" t="s">
        <v>696</v>
      </c>
      <c r="G128" s="155" t="str">
        <f>VLOOKUP($A128&amp;"_"&amp;$F128,'Character Sets'!$B$3:$J$39,5,FALSE)</f>
        <v>HT1</v>
      </c>
      <c r="H128" s="155" t="str">
        <f>VLOOKUP($A128&amp;"_"&amp;$F128,'Character Sets'!$B$3:$J$39,7,FALSE)</f>
        <v>Sam</v>
      </c>
      <c r="I128" s="5" t="str">
        <f>VLOOKUP($A128&amp;"_"&amp;$F128,'Character Sets'!$B$3:$J$39,6,FALSE)</f>
        <v>B</v>
      </c>
      <c r="J128" s="95" t="s">
        <v>699</v>
      </c>
      <c r="K128" s="155" t="str">
        <f>VLOOKUP($A128&amp;"_"&amp;$J128, 'Character Sets'!$B$3:$J$39,5,FALSE)</f>
        <v>ST2</v>
      </c>
      <c r="L128" s="155" t="str">
        <f>VLOOKUP($A128&amp;"_"&amp;$J128,'Character Sets'!$B$3:$J$39,7,FALSE)</f>
        <v>Casey</v>
      </c>
      <c r="M128" s="5" t="str">
        <f>VLOOKUP($A128&amp;"_"&amp;$J128,'Character Sets'!$B$3:$J$39,6,FALSE)</f>
        <v>E</v>
      </c>
      <c r="N128" s="187" t="s">
        <v>2394</v>
      </c>
      <c r="O128" s="5" t="s">
        <v>2398</v>
      </c>
      <c r="P128" s="37" t="s">
        <v>700</v>
      </c>
      <c r="Q128" t="str">
        <f>VLOOKUP($A128&amp;"_"&amp;$P128,'Character Sets'!$B$3:$J$39,5,FALSE)</f>
        <v>HT3</v>
      </c>
      <c r="R128" s="37" t="s">
        <v>701</v>
      </c>
      <c r="S128" t="str">
        <f>VLOOKUP($A128&amp;"_"&amp;$R128,'Character Sets'!$B$3:$J$39,5,FALSE)</f>
        <v>ST3</v>
      </c>
      <c r="T128" s="37" t="s">
        <v>697</v>
      </c>
      <c r="U128" t="str">
        <f>VLOOKUP($A128&amp;"_"&amp;$T128,'Character Sets'!$B$3:$J$39,5,FALSE)</f>
        <v>ST1</v>
      </c>
      <c r="V128" s="37" t="s">
        <v>698</v>
      </c>
      <c r="W128" t="str">
        <f>VLOOKUP($A128&amp;"_"&amp;$V128,'Character Sets'!$B$3:$J$39,5,FALSE)</f>
        <v>HT2</v>
      </c>
      <c r="X128" t="s">
        <v>237</v>
      </c>
      <c r="Y128" t="str">
        <f t="shared" si="28"/>
        <v>BE</v>
      </c>
      <c r="Z128" t="str" cm="1">
        <f t="array" ref="Z128">_xlfn.IFS($Y128="AB","AB",$Y128="BA","AB",$Y128="AC","AC",$Y128="CA","AC",$Y128="AD","AD",$Y128="DA","AD",$Y128="BC","BC",$Y128="CB","BC",$Y128="BD","BD",$Y128="DB","BD",$Y128="CD","CD",$Y128="DC", "CD",$Y128="AE","AE",$Y128="EA","AE",$Y128="AF","AF",$Y128="FA","AF",$Y128="BE","BE",$Y128="EB","BE",$Y128="BF","BF",$Y128="FB","BF",$Y128="CE","CE",$Y128="EC","CE",$Y128="CF","CF",$Y128="FC","CF",$Y128="DE","DE",$Y128="ED","DE",$Y128="EF","EF",$Y128="FE","EF",$Y128="DF","DF",$Y128="FD","DF")</f>
        <v>BE</v>
      </c>
      <c r="AA128" s="6" t="s">
        <v>30</v>
      </c>
      <c r="AB128" t="str">
        <f>VLOOKUP($X128&amp;$Z128&amp;$AA128,Stories!$A$1:$I$151,7,FALSE)</f>
        <v>Casey is practicing soccer with Sam</v>
      </c>
      <c r="AC128" t="str">
        <f>VLOOKUP($X128&amp;$Z128&amp;$AA128,Stories!$A$1:$I$151,8,FALSE)</f>
        <v>as a bird flies overhead</v>
      </c>
      <c r="AD128" s="37" t="s">
        <v>22</v>
      </c>
      <c r="AE128" s="13" t="s">
        <v>24</v>
      </c>
      <c r="AF128" s="13" t="s">
        <v>26</v>
      </c>
      <c r="AG128" s="13" t="str">
        <f t="shared" si="30"/>
        <v>he's standing in a red triangle</v>
      </c>
      <c r="AH128" t="str">
        <f>VLOOKUP($X128&amp;$Z128&amp;$AA128,Stories!$A$1:$I$151,9,FALSE)</f>
        <v>and it looks like the ball just missed the net</v>
      </c>
      <c r="AI128" t="str" cm="1">
        <f t="array" ref="AI128">_xlfn.IFS($AA128="first",_xlfn.CONCAT($X128, "_", $H128, "_", $L128),$AA128="second",_xlfn.CONCAT($X128, "_", $L128, "_", $H128))</f>
        <v>S31_Casey_Sam</v>
      </c>
      <c r="AJ128" t="str">
        <f t="shared" si="16"/>
        <v>he_red_triangle</v>
      </c>
      <c r="AK128" t="str">
        <f t="shared" si="29"/>
        <v>S31_end</v>
      </c>
      <c r="AL128" s="13" t="s">
        <v>24</v>
      </c>
      <c r="AM128" s="13" t="s">
        <v>26</v>
      </c>
      <c r="AN128" s="13" t="s">
        <v>24</v>
      </c>
      <c r="AO128" s="13" t="s">
        <v>25</v>
      </c>
      <c r="AP128" s="13" t="s">
        <v>27</v>
      </c>
      <c r="AQ128" s="13" t="s">
        <v>25</v>
      </c>
      <c r="AR128" s="13" t="s">
        <v>27</v>
      </c>
      <c r="AS128" s="13" t="s">
        <v>26</v>
      </c>
      <c r="AT128" s="13" t="s">
        <v>31</v>
      </c>
      <c r="AU128" s="13" t="s">
        <v>25</v>
      </c>
      <c r="AV128" s="13" t="s">
        <v>31</v>
      </c>
      <c r="AW128" s="13" t="s">
        <v>26</v>
      </c>
      <c r="AX128" t="str">
        <f t="shared" si="18"/>
        <v>HT1_red-triangle.png</v>
      </c>
      <c r="AY128" t="str">
        <f t="shared" si="19"/>
        <v>ST2_red-square.png</v>
      </c>
      <c r="AZ128" t="str">
        <f t="shared" si="20"/>
        <v>HT3_yellow-square.png</v>
      </c>
      <c r="BA128" t="str">
        <f t="shared" si="21"/>
        <v>ST3_yellow-triangle.png</v>
      </c>
      <c r="BB128" t="str">
        <f t="shared" si="22"/>
        <v>ST1_green-square.png</v>
      </c>
      <c r="BC128" t="str">
        <f t="shared" si="23"/>
        <v>HT2_green-triangle.png</v>
      </c>
    </row>
    <row r="129" spans="1:55" x14ac:dyDescent="0.2">
      <c r="A129" s="30" t="s">
        <v>81</v>
      </c>
      <c r="B129" s="5" t="s">
        <v>108</v>
      </c>
      <c r="C129" s="5" t="s">
        <v>115</v>
      </c>
      <c r="D129" t="str">
        <f t="shared" si="13"/>
        <v>L02_CR07_S32</v>
      </c>
      <c r="E129">
        <v>127</v>
      </c>
      <c r="F129" s="94" t="s">
        <v>696</v>
      </c>
      <c r="G129" s="155" t="str">
        <f>VLOOKUP($A129&amp;"_"&amp;$F129,'Character Sets'!$B$3:$J$39,5,FALSE)</f>
        <v>HT1</v>
      </c>
      <c r="H129" s="155" t="str">
        <f>VLOOKUP($A129&amp;"_"&amp;$F129,'Character Sets'!$B$3:$J$39,7,FALSE)</f>
        <v>Sam</v>
      </c>
      <c r="I129" s="5" t="str">
        <f>VLOOKUP($A129&amp;"_"&amp;$F129,'Character Sets'!$B$3:$J$39,6,FALSE)</f>
        <v>B</v>
      </c>
      <c r="J129" s="95" t="s">
        <v>699</v>
      </c>
      <c r="K129" s="155" t="str">
        <f>VLOOKUP($A129&amp;"_"&amp;$J129, 'Character Sets'!$B$3:$J$39,5,FALSE)</f>
        <v>ST2</v>
      </c>
      <c r="L129" s="155" t="str">
        <f>VLOOKUP($A129&amp;"_"&amp;$J129,'Character Sets'!$B$3:$J$39,7,FALSE)</f>
        <v>Casey</v>
      </c>
      <c r="M129" s="5" t="str">
        <f>VLOOKUP($A129&amp;"_"&amp;$J129,'Character Sets'!$B$3:$J$39,6,FALSE)</f>
        <v>E</v>
      </c>
      <c r="N129" s="187" t="s">
        <v>2394</v>
      </c>
      <c r="O129" s="5" t="s">
        <v>2398</v>
      </c>
      <c r="P129" s="37" t="s">
        <v>700</v>
      </c>
      <c r="Q129" t="str">
        <f>VLOOKUP($A129&amp;"_"&amp;$P129,'Character Sets'!$B$3:$J$39,5,FALSE)</f>
        <v>HT3</v>
      </c>
      <c r="R129" s="37" t="s">
        <v>701</v>
      </c>
      <c r="S129" t="str">
        <f>VLOOKUP($A129&amp;"_"&amp;$R129,'Character Sets'!$B$3:$J$39,5,FALSE)</f>
        <v>ST3</v>
      </c>
      <c r="T129" s="37" t="s">
        <v>697</v>
      </c>
      <c r="U129" t="str">
        <f>VLOOKUP($A129&amp;"_"&amp;$T129,'Character Sets'!$B$3:$J$39,5,FALSE)</f>
        <v>ST1</v>
      </c>
      <c r="V129" s="37" t="s">
        <v>698</v>
      </c>
      <c r="W129" t="str">
        <f>VLOOKUP($A129&amp;"_"&amp;$V129,'Character Sets'!$B$3:$J$39,5,FALSE)</f>
        <v>HT2</v>
      </c>
      <c r="X129" t="s">
        <v>238</v>
      </c>
      <c r="Y129" t="str">
        <f t="shared" si="28"/>
        <v>BE</v>
      </c>
      <c r="Z129" t="str" cm="1">
        <f t="array" ref="Z129">_xlfn.IFS($Y129="AB","AB",$Y129="BA","AB",$Y129="AC","AC",$Y129="CA","AC",$Y129="AD","AD",$Y129="DA","AD",$Y129="BC","BC",$Y129="CB","BC",$Y129="BD","BD",$Y129="DB","BD",$Y129="CD","CD",$Y129="DC", "CD",$Y129="AE","AE",$Y129="EA","AE",$Y129="AF","AF",$Y129="FA","AF",$Y129="BE","BE",$Y129="EB","BE",$Y129="BF","BF",$Y129="FB","BF",$Y129="CE","CE",$Y129="EC","CE",$Y129="CF","CF",$Y129="FC","CF",$Y129="DE","DE",$Y129="ED","DE",$Y129="EF","EF",$Y129="FE","EF",$Y129="DF","DF",$Y129="FD","DF")</f>
        <v>BE</v>
      </c>
      <c r="AA129" s="6" t="s">
        <v>28</v>
      </c>
      <c r="AB129" t="str">
        <f>VLOOKUP($X129&amp;$Z129&amp;$AA129,Stories!$A$1:$I$151,7,FALSE)</f>
        <v>Sam is cheering on Casey</v>
      </c>
      <c r="AC129" t="str">
        <f>VLOOKUP($X129&amp;$Z129&amp;$AA129,Stories!$A$1:$I$151,8,FALSE)</f>
        <v>as the wind is blowing some leaves</v>
      </c>
      <c r="AD129" s="37" t="s">
        <v>22</v>
      </c>
      <c r="AE129" s="13" t="s">
        <v>29</v>
      </c>
      <c r="AF129" s="13" t="s">
        <v>25</v>
      </c>
      <c r="AG129" s="13" t="str">
        <f t="shared" si="30"/>
        <v>he's standing in a blue square</v>
      </c>
      <c r="AH129" t="str">
        <f>VLOOKUP($X129&amp;$Z129&amp;$AA129,Stories!$A$1:$I$151,9,FALSE)</f>
        <v>and it looks like a race is about to start</v>
      </c>
      <c r="AI129" t="str" cm="1">
        <f t="array" ref="AI129">_xlfn.IFS($AA129="first",_xlfn.CONCAT($X129, "_", $H129, "_", $L129),$AA129="second",_xlfn.CONCAT($X129, "_", $L129, "_", $H129))</f>
        <v>S32_Sam_Casey</v>
      </c>
      <c r="AJ129" t="str">
        <f t="shared" si="16"/>
        <v>he_blue_square</v>
      </c>
      <c r="AK129" t="str">
        <f t="shared" si="29"/>
        <v>S32_end</v>
      </c>
      <c r="AL129" s="13" t="s">
        <v>29</v>
      </c>
      <c r="AM129" s="13" t="s">
        <v>25</v>
      </c>
      <c r="AN129" s="13" t="s">
        <v>29</v>
      </c>
      <c r="AO129" s="13" t="s">
        <v>26</v>
      </c>
      <c r="AP129" s="13" t="s">
        <v>31</v>
      </c>
      <c r="AQ129" s="13" t="s">
        <v>26</v>
      </c>
      <c r="AR129" s="13" t="s">
        <v>31</v>
      </c>
      <c r="AS129" s="13" t="s">
        <v>25</v>
      </c>
      <c r="AT129" s="13" t="s">
        <v>27</v>
      </c>
      <c r="AU129" s="13" t="s">
        <v>26</v>
      </c>
      <c r="AV129" s="13" t="s">
        <v>27</v>
      </c>
      <c r="AW129" s="13" t="s">
        <v>25</v>
      </c>
      <c r="AX129" t="str">
        <f t="shared" si="18"/>
        <v>HT1_blue-square.png</v>
      </c>
      <c r="AY129" t="str">
        <f t="shared" si="19"/>
        <v>ST2_blue-triangle.png</v>
      </c>
      <c r="AZ129" t="str">
        <f t="shared" si="20"/>
        <v>HT3_green-triangle.png</v>
      </c>
      <c r="BA129" t="str">
        <f t="shared" si="21"/>
        <v>ST3_green-square.png</v>
      </c>
      <c r="BB129" t="str">
        <f t="shared" si="22"/>
        <v>ST1_yellow-triangle.png</v>
      </c>
      <c r="BC129" t="str">
        <f t="shared" si="23"/>
        <v>HT2_yellow-square.png</v>
      </c>
    </row>
    <row r="130" spans="1:55" x14ac:dyDescent="0.2">
      <c r="A130" s="30" t="s">
        <v>81</v>
      </c>
      <c r="B130" s="5" t="s">
        <v>108</v>
      </c>
      <c r="C130" s="5" t="s">
        <v>116</v>
      </c>
      <c r="D130" t="str">
        <f t="shared" si="13"/>
        <v>L02_CR08_S35</v>
      </c>
      <c r="E130">
        <v>128</v>
      </c>
      <c r="F130" s="94" t="s">
        <v>696</v>
      </c>
      <c r="G130" s="155" t="str">
        <f>VLOOKUP($A130&amp;"_"&amp;$F130,'Character Sets'!$B$3:$J$39,5,FALSE)</f>
        <v>HT1</v>
      </c>
      <c r="H130" s="155" t="str">
        <f>VLOOKUP($A130&amp;"_"&amp;$F130,'Character Sets'!$B$3:$J$39,7,FALSE)</f>
        <v>Sam</v>
      </c>
      <c r="I130" s="5" t="str">
        <f>VLOOKUP($A130&amp;"_"&amp;$F130,'Character Sets'!$B$3:$J$39,6,FALSE)</f>
        <v>B</v>
      </c>
      <c r="J130" s="95" t="s">
        <v>699</v>
      </c>
      <c r="K130" s="155" t="str">
        <f>VLOOKUP($A130&amp;"_"&amp;$J130, 'Character Sets'!$B$3:$J$39,5,FALSE)</f>
        <v>ST2</v>
      </c>
      <c r="L130" s="155" t="str">
        <f>VLOOKUP($A130&amp;"_"&amp;$J130,'Character Sets'!$B$3:$J$39,7,FALSE)</f>
        <v>Casey</v>
      </c>
      <c r="M130" s="5" t="str">
        <f>VLOOKUP($A130&amp;"_"&amp;$J130,'Character Sets'!$B$3:$J$39,6,FALSE)</f>
        <v>E</v>
      </c>
      <c r="N130" s="187" t="s">
        <v>2394</v>
      </c>
      <c r="O130" s="5" t="s">
        <v>2398</v>
      </c>
      <c r="P130" s="37" t="s">
        <v>700</v>
      </c>
      <c r="Q130" t="str">
        <f>VLOOKUP($A130&amp;"_"&amp;$P130,'Character Sets'!$B$3:$J$39,5,FALSE)</f>
        <v>HT3</v>
      </c>
      <c r="R130" s="37" t="s">
        <v>701</v>
      </c>
      <c r="S130" t="str">
        <f>VLOOKUP($A130&amp;"_"&amp;$R130,'Character Sets'!$B$3:$J$39,5,FALSE)</f>
        <v>ST3</v>
      </c>
      <c r="T130" s="37" t="s">
        <v>697</v>
      </c>
      <c r="U130" t="str">
        <f>VLOOKUP($A130&amp;"_"&amp;$T130,'Character Sets'!$B$3:$J$39,5,FALSE)</f>
        <v>ST1</v>
      </c>
      <c r="V130" s="37" t="s">
        <v>698</v>
      </c>
      <c r="W130" t="str">
        <f>VLOOKUP($A130&amp;"_"&amp;$V130,'Character Sets'!$B$3:$J$39,5,FALSE)</f>
        <v>HT2</v>
      </c>
      <c r="X130" t="s">
        <v>241</v>
      </c>
      <c r="Y130" t="str">
        <f t="shared" si="28"/>
        <v>BE</v>
      </c>
      <c r="Z130" t="str" cm="1">
        <f t="array" ref="Z130">_xlfn.IFS($Y130="AB","AB",$Y130="BA","AB",$Y130="AC","AC",$Y130="CA","AC",$Y130="AD","AD",$Y130="DA","AD",$Y130="BC","BC",$Y130="CB","BC",$Y130="BD","BD",$Y130="DB","BD",$Y130="CD","CD",$Y130="DC", "CD",$Y130="AE","AE",$Y130="EA","AE",$Y130="AF","AF",$Y130="FA","AF",$Y130="BE","BE",$Y130="EB","BE",$Y130="BF","BF",$Y130="FB","BF",$Y130="CE","CE",$Y130="EC","CE",$Y130="CF","CF",$Y130="FC","CF",$Y130="DE","DE",$Y130="ED","DE",$Y130="EF","EF",$Y130="FE","EF",$Y130="DF","DF",$Y130="FD","DF")</f>
        <v>BE</v>
      </c>
      <c r="AA130" s="6" t="s">
        <v>30</v>
      </c>
      <c r="AB130" t="str">
        <f>VLOOKUP($X130&amp;$Z130&amp;$AA130,Stories!$A$1:$I$151,7,FALSE)</f>
        <v>Casey is swimming towards Sam</v>
      </c>
      <c r="AC130" t="str">
        <f>VLOOKUP($X130&amp;$Z130&amp;$AA130,Stories!$A$1:$I$151,8,FALSE)</f>
        <v>and a goose is swimming nearby</v>
      </c>
      <c r="AD130" s="37" t="s">
        <v>22</v>
      </c>
      <c r="AE130" s="13" t="s">
        <v>31</v>
      </c>
      <c r="AF130" s="13" t="s">
        <v>26</v>
      </c>
      <c r="AG130" s="13" t="str">
        <f t="shared" si="30"/>
        <v>he's standing in a green triangle</v>
      </c>
      <c r="AH130" t="str">
        <f>VLOOKUP($X130&amp;$Z130&amp;$AA130,Stories!$A$1:$I$151,9,FALSE)</f>
        <v>and it is a beautiful sunny day</v>
      </c>
      <c r="AI130" t="str" cm="1">
        <f t="array" ref="AI130">_xlfn.IFS($AA130="first",_xlfn.CONCAT($X130, "_", $H130, "_", $L130),$AA130="second",_xlfn.CONCAT($X130, "_", $L130, "_", $H130))</f>
        <v>S35_Casey_Sam</v>
      </c>
      <c r="AJ130" t="str">
        <f t="shared" si="16"/>
        <v>he_green_triangle</v>
      </c>
      <c r="AK130" t="str">
        <f t="shared" si="29"/>
        <v>S35_end</v>
      </c>
      <c r="AL130" s="13" t="s">
        <v>31</v>
      </c>
      <c r="AM130" s="13" t="s">
        <v>26</v>
      </c>
      <c r="AN130" s="13" t="s">
        <v>31</v>
      </c>
      <c r="AO130" s="13" t="s">
        <v>25</v>
      </c>
      <c r="AP130" s="13" t="s">
        <v>29</v>
      </c>
      <c r="AQ130" s="13" t="s">
        <v>25</v>
      </c>
      <c r="AR130" s="13" t="s">
        <v>29</v>
      </c>
      <c r="AS130" s="13" t="s">
        <v>26</v>
      </c>
      <c r="AT130" s="13" t="s">
        <v>24</v>
      </c>
      <c r="AU130" s="13" t="s">
        <v>25</v>
      </c>
      <c r="AV130" s="13" t="s">
        <v>24</v>
      </c>
      <c r="AW130" s="13" t="s">
        <v>26</v>
      </c>
      <c r="AX130" t="str">
        <f t="shared" si="18"/>
        <v>HT1_green-triangle.png</v>
      </c>
      <c r="AY130" t="str">
        <f t="shared" si="19"/>
        <v>ST2_green-square.png</v>
      </c>
      <c r="AZ130" t="str">
        <f t="shared" si="20"/>
        <v>HT3_blue-square.png</v>
      </c>
      <c r="BA130" t="str">
        <f t="shared" si="21"/>
        <v>ST3_blue-triangle.png</v>
      </c>
      <c r="BB130" t="str">
        <f t="shared" si="22"/>
        <v>ST1_red-square.png</v>
      </c>
      <c r="BC130" t="str">
        <f t="shared" si="23"/>
        <v>HT2_red-triangle.png</v>
      </c>
    </row>
    <row r="131" spans="1:55" x14ac:dyDescent="0.2">
      <c r="A131" s="30" t="s">
        <v>81</v>
      </c>
      <c r="B131" s="5" t="s">
        <v>108</v>
      </c>
      <c r="C131" s="5" t="s">
        <v>117</v>
      </c>
      <c r="D131" t="str">
        <f t="shared" ref="D131:D194" si="31">_xlfn.CONCAT($A131,"_",$C131,"_",$X131)</f>
        <v>L02_CR09_S08</v>
      </c>
      <c r="E131">
        <v>129</v>
      </c>
      <c r="F131" s="94" t="s">
        <v>698</v>
      </c>
      <c r="G131" s="155" t="str">
        <f>VLOOKUP($A131&amp;"_"&amp;$F131,'Character Sets'!$B$3:$J$39,5,FALSE)</f>
        <v>HT2</v>
      </c>
      <c r="H131" s="155" t="str">
        <f>VLOOKUP($A131&amp;"_"&amp;$F131,'Character Sets'!$B$3:$J$39,7,FALSE)</f>
        <v>Jordan</v>
      </c>
      <c r="I131" s="5" t="str">
        <f>VLOOKUP($A131&amp;"_"&amp;$F131,'Character Sets'!$B$3:$J$39,6,FALSE)</f>
        <v>C</v>
      </c>
      <c r="J131" s="95" t="s">
        <v>697</v>
      </c>
      <c r="K131" s="155" t="str">
        <f>VLOOKUP($A131&amp;"_"&amp;$J131, 'Character Sets'!$B$3:$J$39,5,FALSE)</f>
        <v>ST1</v>
      </c>
      <c r="L131" s="155" t="str">
        <f>VLOOKUP($A131&amp;"_"&amp;$J131,'Character Sets'!$B$3:$J$39,7,FALSE)</f>
        <v>Taylor</v>
      </c>
      <c r="M131" s="5" t="str">
        <f>VLOOKUP($A131&amp;"_"&amp;$J131,'Character Sets'!$B$3:$J$39,6,FALSE)</f>
        <v>D</v>
      </c>
      <c r="N131" s="187" t="s">
        <v>2394</v>
      </c>
      <c r="O131" s="5" t="s">
        <v>2398</v>
      </c>
      <c r="P131" s="37" t="s">
        <v>700</v>
      </c>
      <c r="Q131" t="str">
        <f>VLOOKUP($A131&amp;"_"&amp;$P131,'Character Sets'!$B$3:$J$39,5,FALSE)</f>
        <v>HT3</v>
      </c>
      <c r="R131" s="37" t="s">
        <v>701</v>
      </c>
      <c r="S131" t="str">
        <f>VLOOKUP($A131&amp;"_"&amp;$R131,'Character Sets'!$B$3:$J$39,5,FALSE)</f>
        <v>ST3</v>
      </c>
      <c r="T131" s="37" t="s">
        <v>699</v>
      </c>
      <c r="U131" t="str">
        <f>VLOOKUP($A131&amp;"_"&amp;$T131,'Character Sets'!$B$3:$J$39,5,FALSE)</f>
        <v>ST2</v>
      </c>
      <c r="V131" s="37" t="s">
        <v>696</v>
      </c>
      <c r="W131" t="str">
        <f>VLOOKUP($A131&amp;"_"&amp;$V131,'Character Sets'!$B$3:$J$39,5,FALSE)</f>
        <v>HT1</v>
      </c>
      <c r="X131" t="s">
        <v>214</v>
      </c>
      <c r="Y131" t="str">
        <f t="shared" si="28"/>
        <v>CD</v>
      </c>
      <c r="Z131" t="str" cm="1">
        <f t="array" ref="Z131">_xlfn.IFS($Y131="AB","AB",$Y131="BA","AB",$Y131="AC","AC",$Y131="CA","AC",$Y131="AD","AD",$Y131="DA","AD",$Y131="BC","BC",$Y131="CB","BC",$Y131="BD","BD",$Y131="DB","BD",$Y131="CD","CD",$Y131="DC", "CD",$Y131="AE","AE",$Y131="EA","AE",$Y131="AF","AF",$Y131="FA","AF",$Y131="BE","BE",$Y131="EB","BE",$Y131="BF","BF",$Y131="FB","BF",$Y131="CE","CE",$Y131="EC","CE",$Y131="CF","CF",$Y131="FC","CF",$Y131="DE","DE",$Y131="ED","DE",$Y131="EF","EF",$Y131="FE","EF",$Y131="DF","DF",$Y131="FD","DF")</f>
        <v>CD</v>
      </c>
      <c r="AA131" s="6" t="s">
        <v>28</v>
      </c>
      <c r="AB131" t="str">
        <f>VLOOKUP($X131&amp;$Z131&amp;$AA131,Stories!$A$1:$I$151,7,FALSE)</f>
        <v>Jordan is taking a picture of Taylor</v>
      </c>
      <c r="AC131" t="str">
        <f>VLOOKUP($X131&amp;$Z131&amp;$AA131,Stories!$A$1:$I$151,8,FALSE)</f>
        <v>next to the Eiffel Tower</v>
      </c>
      <c r="AD131" s="37" t="s">
        <v>22</v>
      </c>
      <c r="AE131" s="13" t="s">
        <v>24</v>
      </c>
      <c r="AF131" s="13" t="s">
        <v>25</v>
      </c>
      <c r="AG131" s="13" t="str">
        <f t="shared" si="30"/>
        <v>he's standing in a red square</v>
      </c>
      <c r="AH131" t="str">
        <f>VLOOKUP($X131&amp;$Z131&amp;$AA131,Stories!$A$1:$I$151,9,FALSE)</f>
        <v>and the tower is lit up at night</v>
      </c>
      <c r="AI131" t="str" cm="1">
        <f t="array" ref="AI131">_xlfn.IFS($AA131="first",_xlfn.CONCAT($X131, "_", $H131, "_", $L131),$AA131="second",_xlfn.CONCAT($X131, "_", $L131, "_", $H131))</f>
        <v>S08_Jordan_Taylor</v>
      </c>
      <c r="AJ131" t="str">
        <f t="shared" si="16"/>
        <v>he_red_square</v>
      </c>
      <c r="AK131" t="str">
        <f t="shared" si="29"/>
        <v>S08_end</v>
      </c>
      <c r="AL131" s="13" t="s">
        <v>24</v>
      </c>
      <c r="AM131" s="13" t="s">
        <v>25</v>
      </c>
      <c r="AN131" s="13" t="s">
        <v>24</v>
      </c>
      <c r="AO131" s="13" t="s">
        <v>26</v>
      </c>
      <c r="AP131" s="13" t="s">
        <v>27</v>
      </c>
      <c r="AQ131" s="13" t="s">
        <v>26</v>
      </c>
      <c r="AR131" s="13" t="s">
        <v>27</v>
      </c>
      <c r="AS131" s="13" t="s">
        <v>25</v>
      </c>
      <c r="AT131" s="13" t="s">
        <v>31</v>
      </c>
      <c r="AU131" s="13" t="s">
        <v>26</v>
      </c>
      <c r="AV131" s="13" t="s">
        <v>31</v>
      </c>
      <c r="AW131" s="13" t="s">
        <v>25</v>
      </c>
      <c r="AX131" t="str">
        <f t="shared" si="18"/>
        <v>HT2_red-square.png</v>
      </c>
      <c r="AY131" t="str">
        <f t="shared" si="19"/>
        <v>ST1_red-triangle.png</v>
      </c>
      <c r="AZ131" t="str">
        <f t="shared" si="20"/>
        <v>HT3_yellow-triangle.png</v>
      </c>
      <c r="BA131" t="str">
        <f t="shared" si="21"/>
        <v>ST3_yellow-square.png</v>
      </c>
      <c r="BB131" t="str">
        <f t="shared" si="22"/>
        <v>ST2_green-triangle.png</v>
      </c>
      <c r="BC131" t="str">
        <f t="shared" si="23"/>
        <v>HT1_green-square.png</v>
      </c>
    </row>
    <row r="132" spans="1:55" x14ac:dyDescent="0.2">
      <c r="A132" s="30" t="s">
        <v>81</v>
      </c>
      <c r="B132" s="5" t="s">
        <v>108</v>
      </c>
      <c r="C132" s="5" t="s">
        <v>118</v>
      </c>
      <c r="D132" t="str">
        <f t="shared" si="31"/>
        <v>L02_CR10_S08</v>
      </c>
      <c r="E132">
        <v>130</v>
      </c>
      <c r="F132" s="94" t="s">
        <v>698</v>
      </c>
      <c r="G132" s="155" t="str">
        <f>VLOOKUP($A132&amp;"_"&amp;$F132,'Character Sets'!$B$3:$J$39,5,FALSE)</f>
        <v>HT2</v>
      </c>
      <c r="H132" s="155" t="str">
        <f>VLOOKUP($A132&amp;"_"&amp;$F132,'Character Sets'!$B$3:$J$39,7,FALSE)</f>
        <v>Jordan</v>
      </c>
      <c r="I132" s="5" t="str">
        <f>VLOOKUP($A132&amp;"_"&amp;$F132,'Character Sets'!$B$3:$J$39,6,FALSE)</f>
        <v>C</v>
      </c>
      <c r="J132" s="95" t="s">
        <v>697</v>
      </c>
      <c r="K132" s="155" t="str">
        <f>VLOOKUP($A132&amp;"_"&amp;$J132, 'Character Sets'!$B$3:$J$39,5,FALSE)</f>
        <v>ST1</v>
      </c>
      <c r="L132" s="155" t="str">
        <f>VLOOKUP($A132&amp;"_"&amp;$J132,'Character Sets'!$B$3:$J$39,7,FALSE)</f>
        <v>Taylor</v>
      </c>
      <c r="M132" s="5" t="str">
        <f>VLOOKUP($A132&amp;"_"&amp;$J132,'Character Sets'!$B$3:$J$39,6,FALSE)</f>
        <v>D</v>
      </c>
      <c r="N132" s="187" t="s">
        <v>2394</v>
      </c>
      <c r="O132" s="5" t="s">
        <v>2398</v>
      </c>
      <c r="P132" s="37" t="s">
        <v>700</v>
      </c>
      <c r="Q132" t="str">
        <f>VLOOKUP($A132&amp;"_"&amp;$P132,'Character Sets'!$B$3:$J$39,5,FALSE)</f>
        <v>HT3</v>
      </c>
      <c r="R132" s="37" t="s">
        <v>701</v>
      </c>
      <c r="S132" t="str">
        <f>VLOOKUP($A132&amp;"_"&amp;$R132,'Character Sets'!$B$3:$J$39,5,FALSE)</f>
        <v>ST3</v>
      </c>
      <c r="T132" s="37" t="s">
        <v>699</v>
      </c>
      <c r="U132" t="str">
        <f>VLOOKUP($A132&amp;"_"&amp;$T132,'Character Sets'!$B$3:$J$39,5,FALSE)</f>
        <v>ST2</v>
      </c>
      <c r="V132" s="37" t="s">
        <v>696</v>
      </c>
      <c r="W132" t="str">
        <f>VLOOKUP($A132&amp;"_"&amp;$V132,'Character Sets'!$B$3:$J$39,5,FALSE)</f>
        <v>HT1</v>
      </c>
      <c r="X132" t="s">
        <v>214</v>
      </c>
      <c r="Y132" t="str">
        <f t="shared" si="28"/>
        <v>CD</v>
      </c>
      <c r="Z132" t="str" cm="1">
        <f t="array" ref="Z132">_xlfn.IFS($Y132="AB","AB",$Y132="BA","AB",$Y132="AC","AC",$Y132="CA","AC",$Y132="AD","AD",$Y132="DA","AD",$Y132="BC","BC",$Y132="CB","BC",$Y132="BD","BD",$Y132="DB","BD",$Y132="CD","CD",$Y132="DC", "CD",$Y132="AE","AE",$Y132="EA","AE",$Y132="AF","AF",$Y132="FA","AF",$Y132="BE","BE",$Y132="EB","BE",$Y132="BF","BF",$Y132="FB","BF",$Y132="CE","CE",$Y132="EC","CE",$Y132="CF","CF",$Y132="FC","CF",$Y132="DE","DE",$Y132="ED","DE",$Y132="EF","EF",$Y132="FE","EF",$Y132="DF","DF",$Y132="FD","DF")</f>
        <v>CD</v>
      </c>
      <c r="AA132" s="6" t="s">
        <v>30</v>
      </c>
      <c r="AB132" t="str">
        <f>VLOOKUP($X132&amp;$Z132&amp;$AA132,Stories!$A$1:$I$151,7,FALSE)</f>
        <v>Taylor is taking a picture of Jordan</v>
      </c>
      <c r="AC132" t="str">
        <f>VLOOKUP($X132&amp;$Z132&amp;$AA132,Stories!$A$1:$I$151,8,FALSE)</f>
        <v>next to the Eiffel Tower</v>
      </c>
      <c r="AD132" s="37" t="s">
        <v>22</v>
      </c>
      <c r="AE132" s="13" t="s">
        <v>27</v>
      </c>
      <c r="AF132" s="13" t="s">
        <v>26</v>
      </c>
      <c r="AG132" s="13" t="str">
        <f t="shared" si="30"/>
        <v>he's standing in a yellow triangle</v>
      </c>
      <c r="AH132" t="str">
        <f>VLOOKUP($X132&amp;$Z132&amp;$AA132,Stories!$A$1:$I$151,9,FALSE)</f>
        <v>and the tower is lit up at night</v>
      </c>
      <c r="AI132" t="str" cm="1">
        <f t="array" ref="AI132">_xlfn.IFS($AA132="first",_xlfn.CONCAT($X132, "_", $H132, "_", $L132),$AA132="second",_xlfn.CONCAT($X132, "_", $L132, "_", $H132))</f>
        <v>S08_Taylor_Jordan</v>
      </c>
      <c r="AJ132" t="str">
        <f t="shared" ref="AJ132:AJ195" si="32">_xlfn.CONCAT($AD132,"_", $AE132, "_", $AF132)</f>
        <v>he_yellow_triangle</v>
      </c>
      <c r="AK132" t="str">
        <f t="shared" si="29"/>
        <v>S08_end</v>
      </c>
      <c r="AL132" s="13" t="s">
        <v>27</v>
      </c>
      <c r="AM132" s="13" t="s">
        <v>26</v>
      </c>
      <c r="AN132" s="13" t="s">
        <v>27</v>
      </c>
      <c r="AO132" s="13" t="s">
        <v>25</v>
      </c>
      <c r="AP132" s="13" t="s">
        <v>24</v>
      </c>
      <c r="AQ132" s="13" t="s">
        <v>25</v>
      </c>
      <c r="AR132" s="13" t="s">
        <v>24</v>
      </c>
      <c r="AS132" s="13" t="s">
        <v>26</v>
      </c>
      <c r="AT132" s="13" t="s">
        <v>29</v>
      </c>
      <c r="AU132" s="13" t="s">
        <v>25</v>
      </c>
      <c r="AV132" s="13" t="s">
        <v>29</v>
      </c>
      <c r="AW132" s="13" t="s">
        <v>26</v>
      </c>
      <c r="AX132" t="str">
        <f t="shared" ref="AX132:AX195" si="33">_xlfn.CONCAT($G132, "_", $AL132, "-", $AM132, ".png")</f>
        <v>HT2_yellow-triangle.png</v>
      </c>
      <c r="AY132" t="str">
        <f t="shared" ref="AY132:AY195" si="34">_xlfn.CONCAT($K132, "_", $AN132, "-", $AO132, ".png")</f>
        <v>ST1_yellow-square.png</v>
      </c>
      <c r="AZ132" t="str">
        <f t="shared" ref="AZ132:AZ195" si="35">_xlfn.CONCAT($Q132, "_", $AP132, "-", $AQ132, ".png")</f>
        <v>HT3_red-square.png</v>
      </c>
      <c r="BA132" t="str">
        <f t="shared" ref="BA132:BA195" si="36">_xlfn.CONCAT($S132, "_", $AR132, "-", $AS132, ".png")</f>
        <v>ST3_red-triangle.png</v>
      </c>
      <c r="BB132" t="str">
        <f t="shared" ref="BB132:BB195" si="37">_xlfn.CONCAT($U132, "_", $AT132, "-", $AU132, ".png")</f>
        <v>ST2_blue-square.png</v>
      </c>
      <c r="BC132" t="str">
        <f t="shared" ref="BC132:BC195" si="38">_xlfn.CONCAT($W132, "_", $AV132, "-", $AW132, ".png")</f>
        <v>HT1_blue-triangle.png</v>
      </c>
    </row>
    <row r="133" spans="1:55" x14ac:dyDescent="0.2">
      <c r="A133" s="30" t="s">
        <v>81</v>
      </c>
      <c r="B133" s="5" t="s">
        <v>108</v>
      </c>
      <c r="C133" s="5" t="s">
        <v>119</v>
      </c>
      <c r="D133" t="str">
        <f t="shared" si="31"/>
        <v>L02_CR11_S10</v>
      </c>
      <c r="E133">
        <v>131</v>
      </c>
      <c r="F133" s="94" t="s">
        <v>698</v>
      </c>
      <c r="G133" s="155" t="str">
        <f>VLOOKUP($A133&amp;"_"&amp;$F133,'Character Sets'!$B$3:$J$39,5,FALSE)</f>
        <v>HT2</v>
      </c>
      <c r="H133" s="155" t="str">
        <f>VLOOKUP($A133&amp;"_"&amp;$F133,'Character Sets'!$B$3:$J$39,7,FALSE)</f>
        <v>Jordan</v>
      </c>
      <c r="I133" s="5" t="str">
        <f>VLOOKUP($A133&amp;"_"&amp;$F133,'Character Sets'!$B$3:$J$39,6,FALSE)</f>
        <v>C</v>
      </c>
      <c r="J133" s="95" t="s">
        <v>697</v>
      </c>
      <c r="K133" s="155" t="str">
        <f>VLOOKUP($A133&amp;"_"&amp;$J133, 'Character Sets'!$B$3:$J$39,5,FALSE)</f>
        <v>ST1</v>
      </c>
      <c r="L133" s="155" t="str">
        <f>VLOOKUP($A133&amp;"_"&amp;$J133,'Character Sets'!$B$3:$J$39,7,FALSE)</f>
        <v>Taylor</v>
      </c>
      <c r="M133" s="5" t="str">
        <f>VLOOKUP($A133&amp;"_"&amp;$J133,'Character Sets'!$B$3:$J$39,6,FALSE)</f>
        <v>D</v>
      </c>
      <c r="N133" s="187" t="s">
        <v>2394</v>
      </c>
      <c r="O133" s="5" t="s">
        <v>2398</v>
      </c>
      <c r="P133" s="37" t="s">
        <v>700</v>
      </c>
      <c r="Q133" t="str">
        <f>VLOOKUP($A133&amp;"_"&amp;$P133,'Character Sets'!$B$3:$J$39,5,FALSE)</f>
        <v>HT3</v>
      </c>
      <c r="R133" s="37" t="s">
        <v>701</v>
      </c>
      <c r="S133" t="str">
        <f>VLOOKUP($A133&amp;"_"&amp;$R133,'Character Sets'!$B$3:$J$39,5,FALSE)</f>
        <v>ST3</v>
      </c>
      <c r="T133" s="37" t="s">
        <v>699</v>
      </c>
      <c r="U133" t="str">
        <f>VLOOKUP($A133&amp;"_"&amp;$T133,'Character Sets'!$B$3:$J$39,5,FALSE)</f>
        <v>ST2</v>
      </c>
      <c r="V133" s="37" t="s">
        <v>696</v>
      </c>
      <c r="W133" t="str">
        <f>VLOOKUP($A133&amp;"_"&amp;$V133,'Character Sets'!$B$3:$J$39,5,FALSE)</f>
        <v>HT1</v>
      </c>
      <c r="X133" t="s">
        <v>216</v>
      </c>
      <c r="Y133" t="str">
        <f t="shared" si="28"/>
        <v>CD</v>
      </c>
      <c r="Z133" t="str" cm="1">
        <f t="array" ref="Z133">_xlfn.IFS($Y133="AB","AB",$Y133="BA","AB",$Y133="AC","AC",$Y133="CA","AC",$Y133="AD","AD",$Y133="DA","AD",$Y133="BC","BC",$Y133="CB","BC",$Y133="BD","BD",$Y133="DB","BD",$Y133="CD","CD",$Y133="DC", "CD",$Y133="AE","AE",$Y133="EA","AE",$Y133="AF","AF",$Y133="FA","AF",$Y133="BE","BE",$Y133="EB","BE",$Y133="BF","BF",$Y133="FB","BF",$Y133="CE","CE",$Y133="EC","CE",$Y133="CF","CF",$Y133="FC","CF",$Y133="DE","DE",$Y133="ED","DE",$Y133="EF","EF",$Y133="FE","EF",$Y133="DF","DF",$Y133="FD","DF")</f>
        <v>CD</v>
      </c>
      <c r="AA133" s="6" t="s">
        <v>28</v>
      </c>
      <c r="AB133" t="str">
        <f>VLOOKUP($X133&amp;$Z133&amp;$AA133,Stories!$A$1:$I$151,7,FALSE)</f>
        <v>Jordan is floating over to Taylor</v>
      </c>
      <c r="AC133" t="str">
        <f>VLOOKUP($X133&amp;$Z133&amp;$AA133,Stories!$A$1:$I$151,8,FALSE)</f>
        <v>while an airplane is flying overhead</v>
      </c>
      <c r="AD133" s="37" t="s">
        <v>22</v>
      </c>
      <c r="AE133" s="13" t="s">
        <v>31</v>
      </c>
      <c r="AF133" s="13" t="s">
        <v>25</v>
      </c>
      <c r="AG133" s="13" t="str">
        <f t="shared" si="30"/>
        <v>he's standing in a green square</v>
      </c>
      <c r="AH133" t="str">
        <f>VLOOKUP($X133&amp;$Z133&amp;$AA133,Stories!$A$1:$I$151,9,FALSE)</f>
        <v>and it looks like everyone needs more sunscreen</v>
      </c>
      <c r="AI133" t="str" cm="1">
        <f t="array" ref="AI133">_xlfn.IFS($AA133="first",_xlfn.CONCAT($X133, "_", $H133, "_", $L133),$AA133="second",_xlfn.CONCAT($X133, "_", $L133, "_", $H133))</f>
        <v>S10_Jordan_Taylor</v>
      </c>
      <c r="AJ133" t="str">
        <f t="shared" si="32"/>
        <v>he_green_square</v>
      </c>
      <c r="AK133" t="str">
        <f t="shared" si="29"/>
        <v>S10_end</v>
      </c>
      <c r="AL133" s="13" t="s">
        <v>31</v>
      </c>
      <c r="AM133" s="13" t="s">
        <v>25</v>
      </c>
      <c r="AN133" s="13" t="s">
        <v>31</v>
      </c>
      <c r="AO133" s="13" t="s">
        <v>26</v>
      </c>
      <c r="AP133" s="13" t="s">
        <v>29</v>
      </c>
      <c r="AQ133" s="13" t="s">
        <v>26</v>
      </c>
      <c r="AR133" s="13" t="s">
        <v>29</v>
      </c>
      <c r="AS133" s="13" t="s">
        <v>25</v>
      </c>
      <c r="AT133" s="13" t="s">
        <v>24</v>
      </c>
      <c r="AU133" s="13" t="s">
        <v>26</v>
      </c>
      <c r="AV133" s="13" t="s">
        <v>24</v>
      </c>
      <c r="AW133" s="13" t="s">
        <v>25</v>
      </c>
      <c r="AX133" t="str">
        <f t="shared" si="33"/>
        <v>HT2_green-square.png</v>
      </c>
      <c r="AY133" t="str">
        <f t="shared" si="34"/>
        <v>ST1_green-triangle.png</v>
      </c>
      <c r="AZ133" t="str">
        <f t="shared" si="35"/>
        <v>HT3_blue-triangle.png</v>
      </c>
      <c r="BA133" t="str">
        <f t="shared" si="36"/>
        <v>ST3_blue-square.png</v>
      </c>
      <c r="BB133" t="str">
        <f t="shared" si="37"/>
        <v>ST2_red-triangle.png</v>
      </c>
      <c r="BC133" t="str">
        <f t="shared" si="38"/>
        <v>HT1_red-square.png</v>
      </c>
    </row>
    <row r="134" spans="1:55" x14ac:dyDescent="0.2">
      <c r="A134" s="30" t="s">
        <v>81</v>
      </c>
      <c r="B134" s="5" t="s">
        <v>108</v>
      </c>
      <c r="C134" s="5" t="s">
        <v>120</v>
      </c>
      <c r="D134" t="str">
        <f t="shared" si="31"/>
        <v>L02_CR12_S09</v>
      </c>
      <c r="E134">
        <v>132</v>
      </c>
      <c r="F134" s="94" t="s">
        <v>698</v>
      </c>
      <c r="G134" s="155" t="str">
        <f>VLOOKUP($A134&amp;"_"&amp;$F134,'Character Sets'!$B$3:$J$39,5,FALSE)</f>
        <v>HT2</v>
      </c>
      <c r="H134" s="155" t="str">
        <f>VLOOKUP($A134&amp;"_"&amp;$F134,'Character Sets'!$B$3:$J$39,7,FALSE)</f>
        <v>Jordan</v>
      </c>
      <c r="I134" s="5" t="str">
        <f>VLOOKUP($A134&amp;"_"&amp;$F134,'Character Sets'!$B$3:$J$39,6,FALSE)</f>
        <v>C</v>
      </c>
      <c r="J134" s="95" t="s">
        <v>697</v>
      </c>
      <c r="K134" s="155" t="str">
        <f>VLOOKUP($A134&amp;"_"&amp;$J134, 'Character Sets'!$B$3:$J$39,5,FALSE)</f>
        <v>ST1</v>
      </c>
      <c r="L134" s="155" t="str">
        <f>VLOOKUP($A134&amp;"_"&amp;$J134,'Character Sets'!$B$3:$J$39,7,FALSE)</f>
        <v>Taylor</v>
      </c>
      <c r="M134" s="5" t="str">
        <f>VLOOKUP($A134&amp;"_"&amp;$J134,'Character Sets'!$B$3:$J$39,6,FALSE)</f>
        <v>D</v>
      </c>
      <c r="N134" s="187" t="s">
        <v>2394</v>
      </c>
      <c r="O134" s="5" t="s">
        <v>2398</v>
      </c>
      <c r="P134" s="37" t="s">
        <v>700</v>
      </c>
      <c r="Q134" t="str">
        <f>VLOOKUP($A134&amp;"_"&amp;$P134,'Character Sets'!$B$3:$J$39,5,FALSE)</f>
        <v>HT3</v>
      </c>
      <c r="R134" s="37" t="s">
        <v>701</v>
      </c>
      <c r="S134" t="str">
        <f>VLOOKUP($A134&amp;"_"&amp;$R134,'Character Sets'!$B$3:$J$39,5,FALSE)</f>
        <v>ST3</v>
      </c>
      <c r="T134" s="37" t="s">
        <v>699</v>
      </c>
      <c r="U134" t="str">
        <f>VLOOKUP($A134&amp;"_"&amp;$T134,'Character Sets'!$B$3:$J$39,5,FALSE)</f>
        <v>ST2</v>
      </c>
      <c r="V134" s="37" t="s">
        <v>696</v>
      </c>
      <c r="W134" t="str">
        <f>VLOOKUP($A134&amp;"_"&amp;$V134,'Character Sets'!$B$3:$J$39,5,FALSE)</f>
        <v>HT1</v>
      </c>
      <c r="X134" t="s">
        <v>215</v>
      </c>
      <c r="Y134" t="str">
        <f t="shared" si="28"/>
        <v>CD</v>
      </c>
      <c r="Z134" t="str" cm="1">
        <f t="array" ref="Z134">_xlfn.IFS($Y134="AB","AB",$Y134="BA","AB",$Y134="AC","AC",$Y134="CA","AC",$Y134="AD","AD",$Y134="DA","AD",$Y134="BC","BC",$Y134="CB","BC",$Y134="BD","BD",$Y134="DB","BD",$Y134="CD","CD",$Y134="DC", "CD",$Y134="AE","AE",$Y134="EA","AE",$Y134="AF","AF",$Y134="FA","AF",$Y134="BE","BE",$Y134="EB","BE",$Y134="BF","BF",$Y134="FB","BF",$Y134="CE","CE",$Y134="EC","CE",$Y134="CF","CF",$Y134="FC","CF",$Y134="DE","DE",$Y134="ED","DE",$Y134="EF","EF",$Y134="FE","EF",$Y134="DF","DF",$Y134="FD","DF")</f>
        <v>CD</v>
      </c>
      <c r="AA134" s="6" t="s">
        <v>30</v>
      </c>
      <c r="AB134" t="str">
        <f>VLOOKUP($X134&amp;$Z134&amp;$AA134,Stories!$A$1:$I$151,7,FALSE)</f>
        <v>Taylor is playing golf with Jordan</v>
      </c>
      <c r="AC134" t="str">
        <f>VLOOKUP($X134&amp;$Z134&amp;$AA134,Stories!$A$1:$I$151,8,FALSE)</f>
        <v>as the sun is shining overhead</v>
      </c>
      <c r="AD134" s="37" t="s">
        <v>22</v>
      </c>
      <c r="AE134" s="13" t="s">
        <v>29</v>
      </c>
      <c r="AF134" s="13" t="s">
        <v>26</v>
      </c>
      <c r="AG134" s="13" t="str">
        <f t="shared" si="30"/>
        <v>he's standing in a blue triangle</v>
      </c>
      <c r="AH134" t="str">
        <f>VLOOKUP($X134&amp;$Z134&amp;$AA134,Stories!$A$1:$I$151,9,FALSE)</f>
        <v>and the grass is very green</v>
      </c>
      <c r="AI134" t="str" cm="1">
        <f t="array" ref="AI134">_xlfn.IFS($AA134="first",_xlfn.CONCAT($X134, "_", $H134, "_", $L134),$AA134="second",_xlfn.CONCAT($X134, "_", $L134, "_", $H134))</f>
        <v>S09_Taylor_Jordan</v>
      </c>
      <c r="AJ134" t="str">
        <f t="shared" si="32"/>
        <v>he_blue_triangle</v>
      </c>
      <c r="AK134" t="str">
        <f t="shared" si="29"/>
        <v>S09_end</v>
      </c>
      <c r="AL134" s="13" t="s">
        <v>29</v>
      </c>
      <c r="AM134" s="13" t="s">
        <v>26</v>
      </c>
      <c r="AN134" s="13" t="s">
        <v>29</v>
      </c>
      <c r="AO134" s="13" t="s">
        <v>25</v>
      </c>
      <c r="AP134" s="13" t="s">
        <v>31</v>
      </c>
      <c r="AQ134" s="13" t="s">
        <v>25</v>
      </c>
      <c r="AR134" s="13" t="s">
        <v>31</v>
      </c>
      <c r="AS134" s="13" t="s">
        <v>26</v>
      </c>
      <c r="AT134" s="13" t="s">
        <v>27</v>
      </c>
      <c r="AU134" s="13" t="s">
        <v>25</v>
      </c>
      <c r="AV134" s="13" t="s">
        <v>27</v>
      </c>
      <c r="AW134" s="13" t="s">
        <v>26</v>
      </c>
      <c r="AX134" t="str">
        <f t="shared" si="33"/>
        <v>HT2_blue-triangle.png</v>
      </c>
      <c r="AY134" t="str">
        <f t="shared" si="34"/>
        <v>ST1_blue-square.png</v>
      </c>
      <c r="AZ134" t="str">
        <f t="shared" si="35"/>
        <v>HT3_green-square.png</v>
      </c>
      <c r="BA134" t="str">
        <f t="shared" si="36"/>
        <v>ST3_green-triangle.png</v>
      </c>
      <c r="BB134" t="str">
        <f t="shared" si="37"/>
        <v>ST2_yellow-square.png</v>
      </c>
      <c r="BC134" t="str">
        <f t="shared" si="38"/>
        <v>HT1_yellow-triangle.png</v>
      </c>
    </row>
    <row r="135" spans="1:55" x14ac:dyDescent="0.2">
      <c r="A135" s="30" t="s">
        <v>81</v>
      </c>
      <c r="B135" s="5" t="s">
        <v>108</v>
      </c>
      <c r="C135" s="5" t="s">
        <v>121</v>
      </c>
      <c r="D135" t="str">
        <f t="shared" si="31"/>
        <v>L02_CR13_S38</v>
      </c>
      <c r="E135">
        <v>133</v>
      </c>
      <c r="F135" s="94" t="s">
        <v>698</v>
      </c>
      <c r="G135" s="155" t="str">
        <f>VLOOKUP($A135&amp;"_"&amp;$F135,'Character Sets'!$B$3:$J$39,5,FALSE)</f>
        <v>HT2</v>
      </c>
      <c r="H135" s="155" t="str">
        <f>VLOOKUP($A135&amp;"_"&amp;$F135,'Character Sets'!$B$3:$J$39,7,FALSE)</f>
        <v>Jordan</v>
      </c>
      <c r="I135" s="5" t="str">
        <f>VLOOKUP($A135&amp;"_"&amp;$F135,'Character Sets'!$B$3:$J$39,6,FALSE)</f>
        <v>C</v>
      </c>
      <c r="J135" s="95" t="s">
        <v>699</v>
      </c>
      <c r="K135" s="155" t="str">
        <f>VLOOKUP($A135&amp;"_"&amp;$J135, 'Character Sets'!$B$3:$J$39,5,FALSE)</f>
        <v>ST2</v>
      </c>
      <c r="L135" s="155" t="str">
        <f>VLOOKUP($A135&amp;"_"&amp;$J135,'Character Sets'!$B$3:$J$39,7,FALSE)</f>
        <v>Casey</v>
      </c>
      <c r="M135" s="5" t="str">
        <f>VLOOKUP($A135&amp;"_"&amp;$J135,'Character Sets'!$B$3:$J$39,6,FALSE)</f>
        <v>E</v>
      </c>
      <c r="N135" s="187" t="s">
        <v>2394</v>
      </c>
      <c r="O135" s="5" t="s">
        <v>2398</v>
      </c>
      <c r="P135" s="37" t="s">
        <v>700</v>
      </c>
      <c r="Q135" t="str">
        <f>VLOOKUP($A135&amp;"_"&amp;$P135,'Character Sets'!$B$3:$J$39,5,FALSE)</f>
        <v>HT3</v>
      </c>
      <c r="R135" s="37" t="s">
        <v>701</v>
      </c>
      <c r="S135" t="str">
        <f>VLOOKUP($A135&amp;"_"&amp;$R135,'Character Sets'!$B$3:$J$39,5,FALSE)</f>
        <v>ST3</v>
      </c>
      <c r="T135" s="37" t="s">
        <v>697</v>
      </c>
      <c r="U135" t="str">
        <f>VLOOKUP($A135&amp;"_"&amp;$T135,'Character Sets'!$B$3:$J$39,5,FALSE)</f>
        <v>ST1</v>
      </c>
      <c r="V135" s="37" t="s">
        <v>696</v>
      </c>
      <c r="W135" t="str">
        <f>VLOOKUP($A135&amp;"_"&amp;$V135,'Character Sets'!$B$3:$J$39,5,FALSE)</f>
        <v>HT1</v>
      </c>
      <c r="X135" t="s">
        <v>244</v>
      </c>
      <c r="Y135" t="str">
        <f t="shared" si="28"/>
        <v>CE</v>
      </c>
      <c r="Z135" t="str" cm="1">
        <f t="array" ref="Z135">_xlfn.IFS($Y135="AB","AB",$Y135="BA","AB",$Y135="AC","AC",$Y135="CA","AC",$Y135="AD","AD",$Y135="DA","AD",$Y135="BC","BC",$Y135="CB","BC",$Y135="BD","BD",$Y135="DB","BD",$Y135="CD","CD",$Y135="DC", "CD",$Y135="AE","AE",$Y135="EA","AE",$Y135="AF","AF",$Y135="FA","AF",$Y135="BE","BE",$Y135="EB","BE",$Y135="BF","BF",$Y135="FB","BF",$Y135="CE","CE",$Y135="EC","CE",$Y135="CF","CF",$Y135="FC","CF",$Y135="DE","DE",$Y135="ED","DE",$Y135="EF","EF",$Y135="FE","EF",$Y135="DF","DF",$Y135="FD","DF")</f>
        <v>CE</v>
      </c>
      <c r="AA135" s="6" t="s">
        <v>28</v>
      </c>
      <c r="AB135" t="str">
        <f>VLOOKUP($X135&amp;$Z135&amp;$AA135,Stories!$A$1:$I$151,7,FALSE)</f>
        <v>Jordan is exercising with Casey</v>
      </c>
      <c r="AC135" t="str">
        <f>VLOOKUP($X135&amp;$Z135&amp;$AA135,Stories!$A$1:$I$151,8,FALSE)</f>
        <v>and the time is going by really fast</v>
      </c>
      <c r="AD135" s="37" t="s">
        <v>22</v>
      </c>
      <c r="AE135" s="13" t="s">
        <v>27</v>
      </c>
      <c r="AF135" s="13" t="s">
        <v>25</v>
      </c>
      <c r="AG135" s="13" t="str">
        <f t="shared" si="30"/>
        <v>he's standing in a yellow square</v>
      </c>
      <c r="AH135" t="str">
        <f>VLOOKUP($X135&amp;$Z135&amp;$AA135,Stories!$A$1:$I$151,9,FALSE)</f>
        <v>but the gym is about to close</v>
      </c>
      <c r="AI135" t="str" cm="1">
        <f t="array" ref="AI135">_xlfn.IFS($AA135="first",_xlfn.CONCAT($X135, "_", $H135, "_", $L135),$AA135="second",_xlfn.CONCAT($X135, "_", $L135, "_", $H135))</f>
        <v>S38_Jordan_Casey</v>
      </c>
      <c r="AJ135" t="str">
        <f t="shared" si="32"/>
        <v>he_yellow_square</v>
      </c>
      <c r="AK135" t="str">
        <f t="shared" si="29"/>
        <v>S38_end</v>
      </c>
      <c r="AL135" s="13" t="s">
        <v>27</v>
      </c>
      <c r="AM135" s="13" t="s">
        <v>25</v>
      </c>
      <c r="AN135" s="13" t="s">
        <v>27</v>
      </c>
      <c r="AO135" s="13" t="s">
        <v>26</v>
      </c>
      <c r="AP135" s="13" t="s">
        <v>24</v>
      </c>
      <c r="AQ135" s="13" t="s">
        <v>26</v>
      </c>
      <c r="AR135" s="13" t="s">
        <v>24</v>
      </c>
      <c r="AS135" s="13" t="s">
        <v>25</v>
      </c>
      <c r="AT135" s="13" t="s">
        <v>29</v>
      </c>
      <c r="AU135" s="13" t="s">
        <v>26</v>
      </c>
      <c r="AV135" s="13" t="s">
        <v>29</v>
      </c>
      <c r="AW135" s="13" t="s">
        <v>25</v>
      </c>
      <c r="AX135" t="str">
        <f t="shared" si="33"/>
        <v>HT2_yellow-square.png</v>
      </c>
      <c r="AY135" t="str">
        <f t="shared" si="34"/>
        <v>ST2_yellow-triangle.png</v>
      </c>
      <c r="AZ135" t="str">
        <f t="shared" si="35"/>
        <v>HT3_red-triangle.png</v>
      </c>
      <c r="BA135" t="str">
        <f t="shared" si="36"/>
        <v>ST3_red-square.png</v>
      </c>
      <c r="BB135" t="str">
        <f t="shared" si="37"/>
        <v>ST1_blue-triangle.png</v>
      </c>
      <c r="BC135" t="str">
        <f t="shared" si="38"/>
        <v>HT1_blue-square.png</v>
      </c>
    </row>
    <row r="136" spans="1:55" x14ac:dyDescent="0.2">
      <c r="A136" s="30" t="s">
        <v>81</v>
      </c>
      <c r="B136" s="5" t="s">
        <v>108</v>
      </c>
      <c r="C136" s="5" t="s">
        <v>122</v>
      </c>
      <c r="D136" t="str">
        <f t="shared" si="31"/>
        <v>L02_CR14_S38</v>
      </c>
      <c r="E136">
        <v>134</v>
      </c>
      <c r="F136" s="94" t="s">
        <v>698</v>
      </c>
      <c r="G136" s="155" t="str">
        <f>VLOOKUP($A136&amp;"_"&amp;$F136,'Character Sets'!$B$3:$J$39,5,FALSE)</f>
        <v>HT2</v>
      </c>
      <c r="H136" s="155" t="str">
        <f>VLOOKUP($A136&amp;"_"&amp;$F136,'Character Sets'!$B$3:$J$39,7,FALSE)</f>
        <v>Jordan</v>
      </c>
      <c r="I136" s="5" t="str">
        <f>VLOOKUP($A136&amp;"_"&amp;$F136,'Character Sets'!$B$3:$J$39,6,FALSE)</f>
        <v>C</v>
      </c>
      <c r="J136" s="95" t="s">
        <v>699</v>
      </c>
      <c r="K136" s="155" t="str">
        <f>VLOOKUP($A136&amp;"_"&amp;$J136, 'Character Sets'!$B$3:$J$39,5,FALSE)</f>
        <v>ST2</v>
      </c>
      <c r="L136" s="155" t="str">
        <f>VLOOKUP($A136&amp;"_"&amp;$J136,'Character Sets'!$B$3:$J$39,7,FALSE)</f>
        <v>Casey</v>
      </c>
      <c r="M136" s="5" t="str">
        <f>VLOOKUP($A136&amp;"_"&amp;$J136,'Character Sets'!$B$3:$J$39,6,FALSE)</f>
        <v>E</v>
      </c>
      <c r="N136" s="187" t="s">
        <v>2394</v>
      </c>
      <c r="O136" s="5" t="s">
        <v>2398</v>
      </c>
      <c r="P136" s="37" t="s">
        <v>700</v>
      </c>
      <c r="Q136" t="str">
        <f>VLOOKUP($A136&amp;"_"&amp;$P136,'Character Sets'!$B$3:$J$39,5,FALSE)</f>
        <v>HT3</v>
      </c>
      <c r="R136" s="37" t="s">
        <v>701</v>
      </c>
      <c r="S136" t="str">
        <f>VLOOKUP($A136&amp;"_"&amp;$R136,'Character Sets'!$B$3:$J$39,5,FALSE)</f>
        <v>ST3</v>
      </c>
      <c r="T136" s="37" t="s">
        <v>697</v>
      </c>
      <c r="U136" t="str">
        <f>VLOOKUP($A136&amp;"_"&amp;$T136,'Character Sets'!$B$3:$J$39,5,FALSE)</f>
        <v>ST1</v>
      </c>
      <c r="V136" s="37" t="s">
        <v>696</v>
      </c>
      <c r="W136" t="str">
        <f>VLOOKUP($A136&amp;"_"&amp;$V136,'Character Sets'!$B$3:$J$39,5,FALSE)</f>
        <v>HT1</v>
      </c>
      <c r="X136" t="s">
        <v>244</v>
      </c>
      <c r="Y136" t="str">
        <f t="shared" si="28"/>
        <v>CE</v>
      </c>
      <c r="Z136" t="str" cm="1">
        <f t="array" ref="Z136">_xlfn.IFS($Y136="AB","AB",$Y136="BA","AB",$Y136="AC","AC",$Y136="CA","AC",$Y136="AD","AD",$Y136="DA","AD",$Y136="BC","BC",$Y136="CB","BC",$Y136="BD","BD",$Y136="DB","BD",$Y136="CD","CD",$Y136="DC", "CD",$Y136="AE","AE",$Y136="EA","AE",$Y136="AF","AF",$Y136="FA","AF",$Y136="BE","BE",$Y136="EB","BE",$Y136="BF","BF",$Y136="FB","BF",$Y136="CE","CE",$Y136="EC","CE",$Y136="CF","CF",$Y136="FC","CF",$Y136="DE","DE",$Y136="ED","DE",$Y136="EF","EF",$Y136="FE","EF",$Y136="DF","DF",$Y136="FD","DF")</f>
        <v>CE</v>
      </c>
      <c r="AA136" s="6" t="s">
        <v>30</v>
      </c>
      <c r="AB136" t="str">
        <f>VLOOKUP($X136&amp;$Z136&amp;$AA136,Stories!$A$1:$I$151,7,FALSE)</f>
        <v>Casey is exercising with Jordan</v>
      </c>
      <c r="AC136" t="str">
        <f>VLOOKUP($X136&amp;$Z136&amp;$AA136,Stories!$A$1:$I$151,8,FALSE)</f>
        <v>and the time is going by really fast</v>
      </c>
      <c r="AD136" s="37" t="s">
        <v>22</v>
      </c>
      <c r="AE136" s="13" t="s">
        <v>24</v>
      </c>
      <c r="AF136" s="13" t="s">
        <v>26</v>
      </c>
      <c r="AG136" s="13" t="str">
        <f t="shared" si="30"/>
        <v>he's standing in a red triangle</v>
      </c>
      <c r="AH136" t="str">
        <f>VLOOKUP($X136&amp;$Z136&amp;$AA136,Stories!$A$1:$I$151,9,FALSE)</f>
        <v>but the gym is about to close</v>
      </c>
      <c r="AI136" t="str" cm="1">
        <f t="array" ref="AI136">_xlfn.IFS($AA136="first",_xlfn.CONCAT($X136, "_", $H136, "_", $L136),$AA136="second",_xlfn.CONCAT($X136, "_", $L136, "_", $H136))</f>
        <v>S38_Casey_Jordan</v>
      </c>
      <c r="AJ136" t="str">
        <f t="shared" si="32"/>
        <v>he_red_triangle</v>
      </c>
      <c r="AK136" t="str">
        <f t="shared" si="29"/>
        <v>S38_end</v>
      </c>
      <c r="AL136" s="13" t="s">
        <v>24</v>
      </c>
      <c r="AM136" s="13" t="s">
        <v>26</v>
      </c>
      <c r="AN136" s="13" t="s">
        <v>24</v>
      </c>
      <c r="AO136" s="13" t="s">
        <v>25</v>
      </c>
      <c r="AP136" s="13" t="s">
        <v>27</v>
      </c>
      <c r="AQ136" s="13" t="s">
        <v>25</v>
      </c>
      <c r="AR136" s="13" t="s">
        <v>27</v>
      </c>
      <c r="AS136" s="13" t="s">
        <v>26</v>
      </c>
      <c r="AT136" s="13" t="s">
        <v>31</v>
      </c>
      <c r="AU136" s="13" t="s">
        <v>25</v>
      </c>
      <c r="AV136" s="13" t="s">
        <v>31</v>
      </c>
      <c r="AW136" s="13" t="s">
        <v>26</v>
      </c>
      <c r="AX136" t="str">
        <f t="shared" si="33"/>
        <v>HT2_red-triangle.png</v>
      </c>
      <c r="AY136" t="str">
        <f t="shared" si="34"/>
        <v>ST2_red-square.png</v>
      </c>
      <c r="AZ136" t="str">
        <f t="shared" si="35"/>
        <v>HT3_yellow-square.png</v>
      </c>
      <c r="BA136" t="str">
        <f t="shared" si="36"/>
        <v>ST3_yellow-triangle.png</v>
      </c>
      <c r="BB136" t="str">
        <f t="shared" si="37"/>
        <v>ST1_green-square.png</v>
      </c>
      <c r="BC136" t="str">
        <f t="shared" si="38"/>
        <v>HT1_green-triangle.png</v>
      </c>
    </row>
    <row r="137" spans="1:55" x14ac:dyDescent="0.2">
      <c r="A137" s="30" t="s">
        <v>81</v>
      </c>
      <c r="B137" s="5" t="s">
        <v>108</v>
      </c>
      <c r="C137" s="5" t="s">
        <v>123</v>
      </c>
      <c r="D137" t="str">
        <f t="shared" si="31"/>
        <v>L02_CR15_S39</v>
      </c>
      <c r="E137">
        <v>135</v>
      </c>
      <c r="F137" s="94" t="s">
        <v>698</v>
      </c>
      <c r="G137" s="155" t="str">
        <f>VLOOKUP($A137&amp;"_"&amp;$F137,'Character Sets'!$B$3:$J$39,5,FALSE)</f>
        <v>HT2</v>
      </c>
      <c r="H137" s="155" t="str">
        <f>VLOOKUP($A137&amp;"_"&amp;$F137,'Character Sets'!$B$3:$J$39,7,FALSE)</f>
        <v>Jordan</v>
      </c>
      <c r="I137" s="5" t="str">
        <f>VLOOKUP($A137&amp;"_"&amp;$F137,'Character Sets'!$B$3:$J$39,6,FALSE)</f>
        <v>C</v>
      </c>
      <c r="J137" s="95" t="s">
        <v>699</v>
      </c>
      <c r="K137" s="155" t="str">
        <f>VLOOKUP($A137&amp;"_"&amp;$J137, 'Character Sets'!$B$3:$J$39,5,FALSE)</f>
        <v>ST2</v>
      </c>
      <c r="L137" s="155" t="str">
        <f>VLOOKUP($A137&amp;"_"&amp;$J137,'Character Sets'!$B$3:$J$39,7,FALSE)</f>
        <v>Casey</v>
      </c>
      <c r="M137" s="5" t="str">
        <f>VLOOKUP($A137&amp;"_"&amp;$J137,'Character Sets'!$B$3:$J$39,6,FALSE)</f>
        <v>E</v>
      </c>
      <c r="N137" s="187" t="s">
        <v>2394</v>
      </c>
      <c r="O137" s="5" t="s">
        <v>2398</v>
      </c>
      <c r="P137" s="37" t="s">
        <v>700</v>
      </c>
      <c r="Q137" t="str">
        <f>VLOOKUP($A137&amp;"_"&amp;$P137,'Character Sets'!$B$3:$J$39,5,FALSE)</f>
        <v>HT3</v>
      </c>
      <c r="R137" s="37" t="s">
        <v>701</v>
      </c>
      <c r="S137" t="str">
        <f>VLOOKUP($A137&amp;"_"&amp;$R137,'Character Sets'!$B$3:$J$39,5,FALSE)</f>
        <v>ST3</v>
      </c>
      <c r="T137" s="37" t="s">
        <v>697</v>
      </c>
      <c r="U137" t="str">
        <f>VLOOKUP($A137&amp;"_"&amp;$T137,'Character Sets'!$B$3:$J$39,5,FALSE)</f>
        <v>ST1</v>
      </c>
      <c r="V137" s="37" t="s">
        <v>696</v>
      </c>
      <c r="W137" t="str">
        <f>VLOOKUP($A137&amp;"_"&amp;$V137,'Character Sets'!$B$3:$J$39,5,FALSE)</f>
        <v>HT1</v>
      </c>
      <c r="X137" t="s">
        <v>245</v>
      </c>
      <c r="Y137" t="str">
        <f t="shared" si="28"/>
        <v>CE</v>
      </c>
      <c r="Z137" t="str" cm="1">
        <f t="array" ref="Z137">_xlfn.IFS($Y137="AB","AB",$Y137="BA","AB",$Y137="AC","AC",$Y137="CA","AC",$Y137="AD","AD",$Y137="DA","AD",$Y137="BC","BC",$Y137="CB","BC",$Y137="BD","BD",$Y137="DB","BD",$Y137="CD","CD",$Y137="DC", "CD",$Y137="AE","AE",$Y137="EA","AE",$Y137="AF","AF",$Y137="FA","AF",$Y137="BE","BE",$Y137="EB","BE",$Y137="BF","BF",$Y137="FB","BF",$Y137="CE","CE",$Y137="EC","CE",$Y137="CF","CF",$Y137="FC","CF",$Y137="DE","DE",$Y137="ED","DE",$Y137="EF","EF",$Y137="FE","EF",$Y137="DF","DF",$Y137="FD","DF")</f>
        <v>CE</v>
      </c>
      <c r="AA137" s="6" t="s">
        <v>28</v>
      </c>
      <c r="AB137" t="str">
        <f>VLOOKUP($X137&amp;$Z137&amp;$AA137,Stories!$A$1:$I$151,7,FALSE)</f>
        <v>Jordan is taking a selfie with Casey</v>
      </c>
      <c r="AC137" t="str">
        <f>VLOOKUP($X137&amp;$Z137&amp;$AA137,Stories!$A$1:$I$151,8,FALSE)</f>
        <v>and the room is kind of dark</v>
      </c>
      <c r="AD137" s="37" t="s">
        <v>22</v>
      </c>
      <c r="AE137" s="13" t="s">
        <v>29</v>
      </c>
      <c r="AF137" s="13" t="s">
        <v>25</v>
      </c>
      <c r="AG137" s="13" t="str">
        <f t="shared" si="30"/>
        <v>he's standing in a blue square</v>
      </c>
      <c r="AH137" t="str">
        <f>VLOOKUP($X137&amp;$Z137&amp;$AA137,Stories!$A$1:$I$151,9,FALSE)</f>
        <v>but the picture is coming out ok</v>
      </c>
      <c r="AI137" t="str" cm="1">
        <f t="array" ref="AI137">_xlfn.IFS($AA137="first",_xlfn.CONCAT($X137, "_", $H137, "_", $L137),$AA137="second",_xlfn.CONCAT($X137, "_", $L137, "_", $H137))</f>
        <v>S39_Jordan_Casey</v>
      </c>
      <c r="AJ137" t="str">
        <f t="shared" si="32"/>
        <v>he_blue_square</v>
      </c>
      <c r="AK137" t="str">
        <f t="shared" si="29"/>
        <v>S39_end</v>
      </c>
      <c r="AL137" s="13" t="s">
        <v>29</v>
      </c>
      <c r="AM137" s="13" t="s">
        <v>25</v>
      </c>
      <c r="AN137" s="13" t="s">
        <v>29</v>
      </c>
      <c r="AO137" s="13" t="s">
        <v>26</v>
      </c>
      <c r="AP137" s="13" t="s">
        <v>31</v>
      </c>
      <c r="AQ137" s="13" t="s">
        <v>26</v>
      </c>
      <c r="AR137" s="13" t="s">
        <v>31</v>
      </c>
      <c r="AS137" s="13" t="s">
        <v>25</v>
      </c>
      <c r="AT137" s="13" t="s">
        <v>27</v>
      </c>
      <c r="AU137" s="13" t="s">
        <v>26</v>
      </c>
      <c r="AV137" s="13" t="s">
        <v>27</v>
      </c>
      <c r="AW137" s="13" t="s">
        <v>25</v>
      </c>
      <c r="AX137" t="str">
        <f t="shared" si="33"/>
        <v>HT2_blue-square.png</v>
      </c>
      <c r="AY137" t="str">
        <f t="shared" si="34"/>
        <v>ST2_blue-triangle.png</v>
      </c>
      <c r="AZ137" t="str">
        <f t="shared" si="35"/>
        <v>HT3_green-triangle.png</v>
      </c>
      <c r="BA137" t="str">
        <f t="shared" si="36"/>
        <v>ST3_green-square.png</v>
      </c>
      <c r="BB137" t="str">
        <f t="shared" si="37"/>
        <v>ST1_yellow-triangle.png</v>
      </c>
      <c r="BC137" t="str">
        <f t="shared" si="38"/>
        <v>HT1_yellow-square.png</v>
      </c>
    </row>
    <row r="138" spans="1:55" x14ac:dyDescent="0.2">
      <c r="A138" s="30" t="s">
        <v>81</v>
      </c>
      <c r="B138" s="5" t="s">
        <v>108</v>
      </c>
      <c r="C138" s="5" t="s">
        <v>124</v>
      </c>
      <c r="D138" t="str">
        <f t="shared" si="31"/>
        <v>L02_CR16_S40</v>
      </c>
      <c r="E138">
        <v>136</v>
      </c>
      <c r="F138" s="94" t="s">
        <v>698</v>
      </c>
      <c r="G138" s="155" t="str">
        <f>VLOOKUP($A138&amp;"_"&amp;$F138,'Character Sets'!$B$3:$J$39,5,FALSE)</f>
        <v>HT2</v>
      </c>
      <c r="H138" s="155" t="str">
        <f>VLOOKUP($A138&amp;"_"&amp;$F138,'Character Sets'!$B$3:$J$39,7,FALSE)</f>
        <v>Jordan</v>
      </c>
      <c r="I138" s="5" t="str">
        <f>VLOOKUP($A138&amp;"_"&amp;$F138,'Character Sets'!$B$3:$J$39,6,FALSE)</f>
        <v>C</v>
      </c>
      <c r="J138" s="95" t="s">
        <v>699</v>
      </c>
      <c r="K138" s="155" t="str">
        <f>VLOOKUP($A138&amp;"_"&amp;$J138, 'Character Sets'!$B$3:$J$39,5,FALSE)</f>
        <v>ST2</v>
      </c>
      <c r="L138" s="155" t="str">
        <f>VLOOKUP($A138&amp;"_"&amp;$J138,'Character Sets'!$B$3:$J$39,7,FALSE)</f>
        <v>Casey</v>
      </c>
      <c r="M138" s="5" t="str">
        <f>VLOOKUP($A138&amp;"_"&amp;$J138,'Character Sets'!$B$3:$J$39,6,FALSE)</f>
        <v>E</v>
      </c>
      <c r="N138" s="187" t="s">
        <v>2394</v>
      </c>
      <c r="O138" s="5" t="s">
        <v>2398</v>
      </c>
      <c r="P138" s="37" t="s">
        <v>700</v>
      </c>
      <c r="Q138" t="str">
        <f>VLOOKUP($A138&amp;"_"&amp;$P138,'Character Sets'!$B$3:$J$39,5,FALSE)</f>
        <v>HT3</v>
      </c>
      <c r="R138" s="37" t="s">
        <v>701</v>
      </c>
      <c r="S138" t="str">
        <f>VLOOKUP($A138&amp;"_"&amp;$R138,'Character Sets'!$B$3:$J$39,5,FALSE)</f>
        <v>ST3</v>
      </c>
      <c r="T138" s="37" t="s">
        <v>697</v>
      </c>
      <c r="U138" t="str">
        <f>VLOOKUP($A138&amp;"_"&amp;$T138,'Character Sets'!$B$3:$J$39,5,FALSE)</f>
        <v>ST1</v>
      </c>
      <c r="V138" s="37" t="s">
        <v>696</v>
      </c>
      <c r="W138" t="str">
        <f>VLOOKUP($A138&amp;"_"&amp;$V138,'Character Sets'!$B$3:$J$39,5,FALSE)</f>
        <v>HT1</v>
      </c>
      <c r="X138" t="s">
        <v>246</v>
      </c>
      <c r="Y138" t="str">
        <f t="shared" si="28"/>
        <v>CE</v>
      </c>
      <c r="Z138" t="str" cm="1">
        <f t="array" ref="Z138">_xlfn.IFS($Y138="AB","AB",$Y138="BA","AB",$Y138="AC","AC",$Y138="CA","AC",$Y138="AD","AD",$Y138="DA","AD",$Y138="BC","BC",$Y138="CB","BC",$Y138="BD","BD",$Y138="DB","BD",$Y138="CD","CD",$Y138="DC", "CD",$Y138="AE","AE",$Y138="EA","AE",$Y138="AF","AF",$Y138="FA","AF",$Y138="BE","BE",$Y138="EB","BE",$Y138="BF","BF",$Y138="FB","BF",$Y138="CE","CE",$Y138="EC","CE",$Y138="CF","CF",$Y138="FC","CF",$Y138="DE","DE",$Y138="ED","DE",$Y138="EF","EF",$Y138="FE","EF",$Y138="DF","DF",$Y138="FD","DF")</f>
        <v>CE</v>
      </c>
      <c r="AA138" s="6" t="s">
        <v>30</v>
      </c>
      <c r="AB138" t="str">
        <f>VLOOKUP($X138&amp;$Z138&amp;$AA138,Stories!$A$1:$I$151,7,FALSE)</f>
        <v>Casey is bringing a coffee to Jordan</v>
      </c>
      <c r="AC138" t="str">
        <f>VLOOKUP($X138&amp;$Z138&amp;$AA138,Stories!$A$1:$I$151,8,FALSE)</f>
        <v>since it's very early in the morning</v>
      </c>
      <c r="AD138" s="37" t="s">
        <v>22</v>
      </c>
      <c r="AE138" s="13" t="s">
        <v>31</v>
      </c>
      <c r="AF138" s="13" t="s">
        <v>26</v>
      </c>
      <c r="AG138" s="13" t="str">
        <f t="shared" si="30"/>
        <v>he's standing in a green triangle</v>
      </c>
      <c r="AH138" t="str">
        <f>VLOOKUP($X138&amp;$Z138&amp;$AA138,Stories!$A$1:$I$151,9,FALSE)</f>
        <v>and it looks like it's almost 6am</v>
      </c>
      <c r="AI138" t="str" cm="1">
        <f t="array" ref="AI138">_xlfn.IFS($AA138="first",_xlfn.CONCAT($X138, "_", $H138, "_", $L138),$AA138="second",_xlfn.CONCAT($X138, "_", $L138, "_", $H138))</f>
        <v>S40_Casey_Jordan</v>
      </c>
      <c r="AJ138" t="str">
        <f t="shared" si="32"/>
        <v>he_green_triangle</v>
      </c>
      <c r="AK138" t="str">
        <f t="shared" si="29"/>
        <v>S40_end</v>
      </c>
      <c r="AL138" s="13" t="s">
        <v>31</v>
      </c>
      <c r="AM138" s="13" t="s">
        <v>26</v>
      </c>
      <c r="AN138" s="13" t="s">
        <v>31</v>
      </c>
      <c r="AO138" s="13" t="s">
        <v>25</v>
      </c>
      <c r="AP138" s="13" t="s">
        <v>29</v>
      </c>
      <c r="AQ138" s="13" t="s">
        <v>25</v>
      </c>
      <c r="AR138" s="13" t="s">
        <v>29</v>
      </c>
      <c r="AS138" s="13" t="s">
        <v>26</v>
      </c>
      <c r="AT138" s="13" t="s">
        <v>24</v>
      </c>
      <c r="AU138" s="13" t="s">
        <v>25</v>
      </c>
      <c r="AV138" s="13" t="s">
        <v>24</v>
      </c>
      <c r="AW138" s="13" t="s">
        <v>26</v>
      </c>
      <c r="AX138" t="str">
        <f t="shared" si="33"/>
        <v>HT2_green-triangle.png</v>
      </c>
      <c r="AY138" t="str">
        <f t="shared" si="34"/>
        <v>ST2_green-square.png</v>
      </c>
      <c r="AZ138" t="str">
        <f t="shared" si="35"/>
        <v>HT3_blue-square.png</v>
      </c>
      <c r="BA138" t="str">
        <f t="shared" si="36"/>
        <v>ST3_blue-triangle.png</v>
      </c>
      <c r="BB138" t="str">
        <f t="shared" si="37"/>
        <v>ST1_red-square.png</v>
      </c>
      <c r="BC138" t="str">
        <f t="shared" si="38"/>
        <v>HT1_red-triangle.png</v>
      </c>
    </row>
    <row r="139" spans="1:55" x14ac:dyDescent="0.2">
      <c r="A139" s="30" t="s">
        <v>81</v>
      </c>
      <c r="B139" s="5" t="s">
        <v>108</v>
      </c>
      <c r="C139" s="5" t="s">
        <v>125</v>
      </c>
      <c r="D139" t="str">
        <f t="shared" si="31"/>
        <v>L02_CR17_S46</v>
      </c>
      <c r="E139">
        <v>137</v>
      </c>
      <c r="F139" s="94" t="s">
        <v>696</v>
      </c>
      <c r="G139" s="155" t="str">
        <f>VLOOKUP($A139&amp;"_"&amp;$F139,'Character Sets'!$B$3:$J$39,5,FALSE)</f>
        <v>HT1</v>
      </c>
      <c r="H139" s="155" t="str">
        <f>VLOOKUP($A139&amp;"_"&amp;$F139,'Character Sets'!$B$3:$J$39,7,FALSE)</f>
        <v>Sam</v>
      </c>
      <c r="I139" s="5" t="str">
        <f>VLOOKUP($A139&amp;"_"&amp;$F139,'Character Sets'!$B$3:$J$39,6,FALSE)</f>
        <v>B</v>
      </c>
      <c r="J139" s="96" t="s">
        <v>700</v>
      </c>
      <c r="K139" s="155" t="str">
        <f>VLOOKUP($A139&amp;"_"&amp;$J139, 'Character Sets'!$B$3:$J$39,5,FALSE)</f>
        <v>HT3</v>
      </c>
      <c r="L139" s="155" t="str">
        <f>VLOOKUP($A139&amp;"_"&amp;$J139,'Character Sets'!$B$3:$J$39,7,FALSE)</f>
        <v>Jaime</v>
      </c>
      <c r="M139" s="5" t="str">
        <f>VLOOKUP($A139&amp;"_"&amp;$J139,'Character Sets'!$B$3:$J$39,6,FALSE)</f>
        <v>F</v>
      </c>
      <c r="N139" s="187" t="s">
        <v>2395</v>
      </c>
      <c r="O139" s="5" t="s">
        <v>2399</v>
      </c>
      <c r="P139" s="37" t="s">
        <v>697</v>
      </c>
      <c r="Q139" t="str">
        <f>VLOOKUP($A139&amp;"_"&amp;$P139,'Character Sets'!$B$3:$J$39,5,FALSE)</f>
        <v>ST1</v>
      </c>
      <c r="R139" s="37" t="s">
        <v>699</v>
      </c>
      <c r="S139" t="str">
        <f>VLOOKUP($A139&amp;"_"&amp;$R139,'Character Sets'!$B$3:$J$39,5,FALSE)</f>
        <v>ST2</v>
      </c>
      <c r="T139" s="37" t="s">
        <v>701</v>
      </c>
      <c r="U139" t="str">
        <f>VLOOKUP($A139&amp;"_"&amp;$T139,'Character Sets'!$B$3:$J$39,5,FALSE)</f>
        <v>ST3</v>
      </c>
      <c r="V139" s="37" t="s">
        <v>698</v>
      </c>
      <c r="W139" t="str">
        <f>VLOOKUP($A139&amp;"_"&amp;$V139,'Character Sets'!$B$3:$J$39,5,FALSE)</f>
        <v>HT2</v>
      </c>
      <c r="X139" t="s">
        <v>439</v>
      </c>
      <c r="Y139" t="str">
        <f t="shared" si="28"/>
        <v>BF</v>
      </c>
      <c r="Z139" t="str" cm="1">
        <f t="array" ref="Z139">_xlfn.IFS($Y139="AB","AB",$Y139="BA","AB",$Y139="AC","AC",$Y139="CA","AC",$Y139="AD","AD",$Y139="DA","AD",$Y139="BC","BC",$Y139="CB","BC",$Y139="BD","BD",$Y139="DB","BD",$Y139="CD","CD",$Y139="DC", "CD",$Y139="AE","AE",$Y139="EA","AE",$Y139="AF","AF",$Y139="FA","AF",$Y139="BE","BE",$Y139="EB","BE",$Y139="BF","BF",$Y139="FB","BF",$Y139="CE","CE",$Y139="EC","CE",$Y139="CF","CF",$Y139="FC","CF",$Y139="DE","DE",$Y139="ED","DE",$Y139="EF","EF",$Y139="FE","EF",$Y139="DF","DF",$Y139="FD","DF")</f>
        <v>BF</v>
      </c>
      <c r="AA139" s="6" t="s">
        <v>28</v>
      </c>
      <c r="AB139" t="str">
        <f>VLOOKUP($X139&amp;$Z139&amp;$AA139,Stories!$A$1:$I$151,7,FALSE)</f>
        <v>Sam is giving flowers to Jaime</v>
      </c>
      <c r="AC139" t="str">
        <f>VLOOKUP($X139&amp;$Z139&amp;$AA139,Stories!$A$1:$I$151,8,FALSE)</f>
        <v>after the show is over</v>
      </c>
      <c r="AD139" s="37" t="s">
        <v>22</v>
      </c>
      <c r="AE139" s="13" t="s">
        <v>24</v>
      </c>
      <c r="AF139" s="13" t="s">
        <v>25</v>
      </c>
      <c r="AG139" s="13" t="str">
        <f t="shared" si="30"/>
        <v>he's standing in a red square</v>
      </c>
      <c r="AH139" t="str">
        <f>VLOOKUP($X139&amp;$Z139&amp;$AA139,Stories!$A$1:$I$151,9,FALSE)</f>
        <v>and all the performers were talented</v>
      </c>
      <c r="AI139" t="str" cm="1">
        <f t="array" ref="AI139">_xlfn.IFS($AA139="first",_xlfn.CONCAT($X139, "_", $H139, "_", $L139),$AA139="second",_xlfn.CONCAT($X139, "_", $L139, "_", $H139))</f>
        <v>S46_Sam_Jaime</v>
      </c>
      <c r="AJ139" t="str">
        <f t="shared" si="32"/>
        <v>he_red_square</v>
      </c>
      <c r="AK139" t="str">
        <f t="shared" si="29"/>
        <v>S46_end</v>
      </c>
      <c r="AL139" s="13" t="s">
        <v>24</v>
      </c>
      <c r="AM139" s="13" t="s">
        <v>25</v>
      </c>
      <c r="AN139" s="13" t="s">
        <v>24</v>
      </c>
      <c r="AO139" s="13" t="s">
        <v>26</v>
      </c>
      <c r="AP139" s="13" t="s">
        <v>27</v>
      </c>
      <c r="AQ139" s="13" t="s">
        <v>26</v>
      </c>
      <c r="AR139" s="13" t="s">
        <v>27</v>
      </c>
      <c r="AS139" s="13" t="s">
        <v>25</v>
      </c>
      <c r="AT139" s="13" t="s">
        <v>31</v>
      </c>
      <c r="AU139" s="13" t="s">
        <v>26</v>
      </c>
      <c r="AV139" s="13" t="s">
        <v>31</v>
      </c>
      <c r="AW139" s="13" t="s">
        <v>25</v>
      </c>
      <c r="AX139" t="str">
        <f t="shared" si="33"/>
        <v>HT1_red-square.png</v>
      </c>
      <c r="AY139" t="str">
        <f t="shared" si="34"/>
        <v>HT3_red-triangle.png</v>
      </c>
      <c r="AZ139" t="str">
        <f t="shared" si="35"/>
        <v>ST1_yellow-triangle.png</v>
      </c>
      <c r="BA139" t="str">
        <f t="shared" si="36"/>
        <v>ST2_yellow-square.png</v>
      </c>
      <c r="BB139" t="str">
        <f t="shared" si="37"/>
        <v>ST3_green-triangle.png</v>
      </c>
      <c r="BC139" t="str">
        <f t="shared" si="38"/>
        <v>HT2_green-square.png</v>
      </c>
    </row>
    <row r="140" spans="1:55" x14ac:dyDescent="0.2">
      <c r="A140" s="30" t="s">
        <v>81</v>
      </c>
      <c r="B140" s="5" t="s">
        <v>108</v>
      </c>
      <c r="C140" s="5" t="s">
        <v>126</v>
      </c>
      <c r="D140" t="str">
        <f t="shared" si="31"/>
        <v>L02_CR18_S46</v>
      </c>
      <c r="E140">
        <v>138</v>
      </c>
      <c r="F140" s="94" t="s">
        <v>696</v>
      </c>
      <c r="G140" s="155" t="str">
        <f>VLOOKUP($A140&amp;"_"&amp;$F140,'Character Sets'!$B$3:$J$39,5,FALSE)</f>
        <v>HT1</v>
      </c>
      <c r="H140" s="155" t="str">
        <f>VLOOKUP($A140&amp;"_"&amp;$F140,'Character Sets'!$B$3:$J$39,7,FALSE)</f>
        <v>Sam</v>
      </c>
      <c r="I140" s="5" t="str">
        <f>VLOOKUP($A140&amp;"_"&amp;$F140,'Character Sets'!$B$3:$J$39,6,FALSE)</f>
        <v>B</v>
      </c>
      <c r="J140" s="96" t="s">
        <v>700</v>
      </c>
      <c r="K140" s="155" t="str">
        <f>VLOOKUP($A140&amp;"_"&amp;$J140, 'Character Sets'!$B$3:$J$39,5,FALSE)</f>
        <v>HT3</v>
      </c>
      <c r="L140" s="155" t="str">
        <f>VLOOKUP($A140&amp;"_"&amp;$J140,'Character Sets'!$B$3:$J$39,7,FALSE)</f>
        <v>Jaime</v>
      </c>
      <c r="M140" s="5" t="str">
        <f>VLOOKUP($A140&amp;"_"&amp;$J140,'Character Sets'!$B$3:$J$39,6,FALSE)</f>
        <v>F</v>
      </c>
      <c r="N140" s="187" t="s">
        <v>2395</v>
      </c>
      <c r="O140" s="5" t="s">
        <v>2399</v>
      </c>
      <c r="P140" s="37" t="s">
        <v>697</v>
      </c>
      <c r="Q140" t="str">
        <f>VLOOKUP($A140&amp;"_"&amp;$P140,'Character Sets'!$B$3:$J$39,5,FALSE)</f>
        <v>ST1</v>
      </c>
      <c r="R140" s="37" t="s">
        <v>699</v>
      </c>
      <c r="S140" t="str">
        <f>VLOOKUP($A140&amp;"_"&amp;$R140,'Character Sets'!$B$3:$J$39,5,FALSE)</f>
        <v>ST2</v>
      </c>
      <c r="T140" s="37" t="s">
        <v>701</v>
      </c>
      <c r="U140" t="str">
        <f>VLOOKUP($A140&amp;"_"&amp;$T140,'Character Sets'!$B$3:$J$39,5,FALSE)</f>
        <v>ST3</v>
      </c>
      <c r="V140" s="37" t="s">
        <v>698</v>
      </c>
      <c r="W140" t="str">
        <f>VLOOKUP($A140&amp;"_"&amp;$V140,'Character Sets'!$B$3:$J$39,5,FALSE)</f>
        <v>HT2</v>
      </c>
      <c r="X140" t="s">
        <v>439</v>
      </c>
      <c r="Y140" t="str">
        <f t="shared" si="28"/>
        <v>BF</v>
      </c>
      <c r="Z140" t="str" cm="1">
        <f t="array" ref="Z140">_xlfn.IFS($Y140="AB","AB",$Y140="BA","AB",$Y140="AC","AC",$Y140="CA","AC",$Y140="AD","AD",$Y140="DA","AD",$Y140="BC","BC",$Y140="CB","BC",$Y140="BD","BD",$Y140="DB","BD",$Y140="CD","CD",$Y140="DC", "CD",$Y140="AE","AE",$Y140="EA","AE",$Y140="AF","AF",$Y140="FA","AF",$Y140="BE","BE",$Y140="EB","BE",$Y140="BF","BF",$Y140="FB","BF",$Y140="CE","CE",$Y140="EC","CE",$Y140="CF","CF",$Y140="FC","CF",$Y140="DE","DE",$Y140="ED","DE",$Y140="EF","EF",$Y140="FE","EF",$Y140="DF","DF",$Y140="FD","DF")</f>
        <v>BF</v>
      </c>
      <c r="AA140" s="6" t="s">
        <v>30</v>
      </c>
      <c r="AB140" t="str">
        <f>VLOOKUP($X140&amp;$Z140&amp;$AA140,Stories!$A$1:$I$151,7,FALSE)</f>
        <v>Jaime is giving flowers to Sam</v>
      </c>
      <c r="AC140" t="str">
        <f>VLOOKUP($X140&amp;$Z140&amp;$AA140,Stories!$A$1:$I$151,8,FALSE)</f>
        <v>after the show is over</v>
      </c>
      <c r="AD140" s="37" t="s">
        <v>22</v>
      </c>
      <c r="AE140" s="13" t="s">
        <v>27</v>
      </c>
      <c r="AF140" s="13" t="s">
        <v>26</v>
      </c>
      <c r="AG140" s="13" t="str">
        <f t="shared" si="30"/>
        <v>he's standing in a yellow triangle</v>
      </c>
      <c r="AH140" t="str">
        <f>VLOOKUP($X140&amp;$Z140&amp;$AA140,Stories!$A$1:$I$151,9,FALSE)</f>
        <v>and all the performers were talented</v>
      </c>
      <c r="AI140" t="str" cm="1">
        <f t="array" ref="AI140">_xlfn.IFS($AA140="first",_xlfn.CONCAT($X140, "_", $H140, "_", $L140),$AA140="second",_xlfn.CONCAT($X140, "_", $L140, "_", $H140))</f>
        <v>S46_Jaime_Sam</v>
      </c>
      <c r="AJ140" t="str">
        <f t="shared" si="32"/>
        <v>he_yellow_triangle</v>
      </c>
      <c r="AK140" t="str">
        <f t="shared" si="29"/>
        <v>S46_end</v>
      </c>
      <c r="AL140" s="13" t="s">
        <v>27</v>
      </c>
      <c r="AM140" s="13" t="s">
        <v>26</v>
      </c>
      <c r="AN140" s="13" t="s">
        <v>27</v>
      </c>
      <c r="AO140" s="13" t="s">
        <v>25</v>
      </c>
      <c r="AP140" s="13" t="s">
        <v>24</v>
      </c>
      <c r="AQ140" s="13" t="s">
        <v>25</v>
      </c>
      <c r="AR140" s="13" t="s">
        <v>24</v>
      </c>
      <c r="AS140" s="13" t="s">
        <v>26</v>
      </c>
      <c r="AT140" s="13" t="s">
        <v>29</v>
      </c>
      <c r="AU140" s="13" t="s">
        <v>25</v>
      </c>
      <c r="AV140" s="13" t="s">
        <v>29</v>
      </c>
      <c r="AW140" s="13" t="s">
        <v>26</v>
      </c>
      <c r="AX140" t="str">
        <f t="shared" si="33"/>
        <v>HT1_yellow-triangle.png</v>
      </c>
      <c r="AY140" t="str">
        <f t="shared" si="34"/>
        <v>HT3_yellow-square.png</v>
      </c>
      <c r="AZ140" t="str">
        <f t="shared" si="35"/>
        <v>ST1_red-square.png</v>
      </c>
      <c r="BA140" t="str">
        <f t="shared" si="36"/>
        <v>ST2_red-triangle.png</v>
      </c>
      <c r="BB140" t="str">
        <f t="shared" si="37"/>
        <v>ST3_blue-square.png</v>
      </c>
      <c r="BC140" t="str">
        <f t="shared" si="38"/>
        <v>HT2_blue-triangle.png</v>
      </c>
    </row>
    <row r="141" spans="1:55" x14ac:dyDescent="0.2">
      <c r="A141" s="30" t="s">
        <v>81</v>
      </c>
      <c r="B141" s="5" t="s">
        <v>108</v>
      </c>
      <c r="C141" s="5" t="s">
        <v>127</v>
      </c>
      <c r="D141" t="str">
        <f t="shared" si="31"/>
        <v>L02_CR19_S47</v>
      </c>
      <c r="E141">
        <v>139</v>
      </c>
      <c r="F141" s="94" t="s">
        <v>696</v>
      </c>
      <c r="G141" s="155" t="str">
        <f>VLOOKUP($A141&amp;"_"&amp;$F141,'Character Sets'!$B$3:$J$39,5,FALSE)</f>
        <v>HT1</v>
      </c>
      <c r="H141" s="155" t="str">
        <f>VLOOKUP($A141&amp;"_"&amp;$F141,'Character Sets'!$B$3:$J$39,7,FALSE)</f>
        <v>Sam</v>
      </c>
      <c r="I141" s="5" t="str">
        <f>VLOOKUP($A141&amp;"_"&amp;$F141,'Character Sets'!$B$3:$J$39,6,FALSE)</f>
        <v>B</v>
      </c>
      <c r="J141" s="96" t="s">
        <v>700</v>
      </c>
      <c r="K141" s="155" t="str">
        <f>VLOOKUP($A141&amp;"_"&amp;$J141, 'Character Sets'!$B$3:$J$39,5,FALSE)</f>
        <v>HT3</v>
      </c>
      <c r="L141" s="155" t="str">
        <f>VLOOKUP($A141&amp;"_"&amp;$J141,'Character Sets'!$B$3:$J$39,7,FALSE)</f>
        <v>Jaime</v>
      </c>
      <c r="M141" s="5" t="str">
        <f>VLOOKUP($A141&amp;"_"&amp;$J141,'Character Sets'!$B$3:$J$39,6,FALSE)</f>
        <v>F</v>
      </c>
      <c r="N141" s="187" t="s">
        <v>2395</v>
      </c>
      <c r="O141" s="5" t="s">
        <v>2399</v>
      </c>
      <c r="P141" s="37" t="s">
        <v>697</v>
      </c>
      <c r="Q141" t="str">
        <f>VLOOKUP($A141&amp;"_"&amp;$P141,'Character Sets'!$B$3:$J$39,5,FALSE)</f>
        <v>ST1</v>
      </c>
      <c r="R141" s="37" t="s">
        <v>699</v>
      </c>
      <c r="S141" t="str">
        <f>VLOOKUP($A141&amp;"_"&amp;$R141,'Character Sets'!$B$3:$J$39,5,FALSE)</f>
        <v>ST2</v>
      </c>
      <c r="T141" s="37" t="s">
        <v>701</v>
      </c>
      <c r="U141" t="str">
        <f>VLOOKUP($A141&amp;"_"&amp;$T141,'Character Sets'!$B$3:$J$39,5,FALSE)</f>
        <v>ST3</v>
      </c>
      <c r="V141" s="37" t="s">
        <v>698</v>
      </c>
      <c r="W141" t="str">
        <f>VLOOKUP($A141&amp;"_"&amp;$V141,'Character Sets'!$B$3:$J$39,5,FALSE)</f>
        <v>HT2</v>
      </c>
      <c r="X141" t="s">
        <v>444</v>
      </c>
      <c r="Y141" t="str">
        <f t="shared" si="28"/>
        <v>BF</v>
      </c>
      <c r="Z141" t="str" cm="1">
        <f t="array" ref="Z141">_xlfn.IFS($Y141="AB","AB",$Y141="BA","AB",$Y141="AC","AC",$Y141="CA","AC",$Y141="AD","AD",$Y141="DA","AD",$Y141="BC","BC",$Y141="CB","BC",$Y141="BD","BD",$Y141="DB","BD",$Y141="CD","CD",$Y141="DC", "CD",$Y141="AE","AE",$Y141="EA","AE",$Y141="AF","AF",$Y141="FA","AF",$Y141="BE","BE",$Y141="EB","BE",$Y141="BF","BF",$Y141="FB","BF",$Y141="CE","CE",$Y141="EC","CE",$Y141="CF","CF",$Y141="FC","CF",$Y141="DE","DE",$Y141="ED","DE",$Y141="EF","EF",$Y141="FE","EF",$Y141="DF","DF",$Y141="FD","DF")</f>
        <v>BF</v>
      </c>
      <c r="AA141" s="6" t="s">
        <v>28</v>
      </c>
      <c r="AB141" t="str">
        <f>VLOOKUP($X141&amp;$Z141&amp;$AA141,Stories!$A$1:$I$151,7,FALSE)</f>
        <v>Sam is driving away from Jaime</v>
      </c>
      <c r="AC141" t="str">
        <f>VLOOKUP($X141&amp;$Z141&amp;$AA141,Stories!$A$1:$I$151,8,FALSE)</f>
        <v>while the sun is starting to set</v>
      </c>
      <c r="AD141" s="37" t="s">
        <v>22</v>
      </c>
      <c r="AE141" s="13" t="s">
        <v>31</v>
      </c>
      <c r="AF141" s="13" t="s">
        <v>25</v>
      </c>
      <c r="AG141" s="13" t="str">
        <f t="shared" si="30"/>
        <v>he's standing in a green square</v>
      </c>
      <c r="AH141" t="str">
        <f>VLOOKUP($X141&amp;$Z141&amp;$AA141,Stories!$A$1:$I$151,9,FALSE)</f>
        <v>and it looks like it's a long drive home</v>
      </c>
      <c r="AI141" t="str" cm="1">
        <f t="array" ref="AI141">_xlfn.IFS($AA141="first",_xlfn.CONCAT($X141, "_", $H141, "_", $L141),$AA141="second",_xlfn.CONCAT($X141, "_", $L141, "_", $H141))</f>
        <v>S47_Sam_Jaime</v>
      </c>
      <c r="AJ141" t="str">
        <f t="shared" si="32"/>
        <v>he_green_square</v>
      </c>
      <c r="AK141" t="str">
        <f t="shared" si="29"/>
        <v>S47_end</v>
      </c>
      <c r="AL141" s="13" t="s">
        <v>31</v>
      </c>
      <c r="AM141" s="13" t="s">
        <v>25</v>
      </c>
      <c r="AN141" s="13" t="s">
        <v>31</v>
      </c>
      <c r="AO141" s="13" t="s">
        <v>26</v>
      </c>
      <c r="AP141" s="13" t="s">
        <v>29</v>
      </c>
      <c r="AQ141" s="13" t="s">
        <v>26</v>
      </c>
      <c r="AR141" s="13" t="s">
        <v>29</v>
      </c>
      <c r="AS141" s="13" t="s">
        <v>25</v>
      </c>
      <c r="AT141" s="13" t="s">
        <v>24</v>
      </c>
      <c r="AU141" s="13" t="s">
        <v>26</v>
      </c>
      <c r="AV141" s="13" t="s">
        <v>24</v>
      </c>
      <c r="AW141" s="13" t="s">
        <v>25</v>
      </c>
      <c r="AX141" t="str">
        <f t="shared" si="33"/>
        <v>HT1_green-square.png</v>
      </c>
      <c r="AY141" t="str">
        <f t="shared" si="34"/>
        <v>HT3_green-triangle.png</v>
      </c>
      <c r="AZ141" t="str">
        <f t="shared" si="35"/>
        <v>ST1_blue-triangle.png</v>
      </c>
      <c r="BA141" t="str">
        <f t="shared" si="36"/>
        <v>ST2_blue-square.png</v>
      </c>
      <c r="BB141" t="str">
        <f t="shared" si="37"/>
        <v>ST3_red-triangle.png</v>
      </c>
      <c r="BC141" t="str">
        <f t="shared" si="38"/>
        <v>HT2_red-square.png</v>
      </c>
    </row>
    <row r="142" spans="1:55" x14ac:dyDescent="0.2">
      <c r="A142" s="30" t="s">
        <v>81</v>
      </c>
      <c r="B142" s="5" t="s">
        <v>108</v>
      </c>
      <c r="C142" s="5" t="s">
        <v>128</v>
      </c>
      <c r="D142" t="str">
        <f t="shared" si="31"/>
        <v>L02_CR20_S50</v>
      </c>
      <c r="E142">
        <v>140</v>
      </c>
      <c r="F142" s="94" t="s">
        <v>696</v>
      </c>
      <c r="G142" s="155" t="str">
        <f>VLOOKUP($A142&amp;"_"&amp;$F142,'Character Sets'!$B$3:$J$39,5,FALSE)</f>
        <v>HT1</v>
      </c>
      <c r="H142" s="155" t="str">
        <f>VLOOKUP($A142&amp;"_"&amp;$F142,'Character Sets'!$B$3:$J$39,7,FALSE)</f>
        <v>Sam</v>
      </c>
      <c r="I142" s="5" t="str">
        <f>VLOOKUP($A142&amp;"_"&amp;$F142,'Character Sets'!$B$3:$J$39,6,FALSE)</f>
        <v>B</v>
      </c>
      <c r="J142" s="96" t="s">
        <v>700</v>
      </c>
      <c r="K142" s="155" t="str">
        <f>VLOOKUP($A142&amp;"_"&amp;$J142, 'Character Sets'!$B$3:$J$39,5,FALSE)</f>
        <v>HT3</v>
      </c>
      <c r="L142" s="155" t="str">
        <f>VLOOKUP($A142&amp;"_"&amp;$J142,'Character Sets'!$B$3:$J$39,7,FALSE)</f>
        <v>Jaime</v>
      </c>
      <c r="M142" s="5" t="str">
        <f>VLOOKUP($A142&amp;"_"&amp;$J142,'Character Sets'!$B$3:$J$39,6,FALSE)</f>
        <v>F</v>
      </c>
      <c r="N142" s="187" t="s">
        <v>2395</v>
      </c>
      <c r="O142" s="5" t="s">
        <v>2399</v>
      </c>
      <c r="P142" s="37" t="s">
        <v>697</v>
      </c>
      <c r="Q142" t="str">
        <f>VLOOKUP($A142&amp;"_"&amp;$P142,'Character Sets'!$B$3:$J$39,5,FALSE)</f>
        <v>ST1</v>
      </c>
      <c r="R142" s="37" t="s">
        <v>699</v>
      </c>
      <c r="S142" t="str">
        <f>VLOOKUP($A142&amp;"_"&amp;$R142,'Character Sets'!$B$3:$J$39,5,FALSE)</f>
        <v>ST2</v>
      </c>
      <c r="T142" s="37" t="s">
        <v>701</v>
      </c>
      <c r="U142" t="str">
        <f>VLOOKUP($A142&amp;"_"&amp;$T142,'Character Sets'!$B$3:$J$39,5,FALSE)</f>
        <v>ST3</v>
      </c>
      <c r="V142" s="37" t="s">
        <v>698</v>
      </c>
      <c r="W142" t="str">
        <f>VLOOKUP($A142&amp;"_"&amp;$V142,'Character Sets'!$B$3:$J$39,5,FALSE)</f>
        <v>HT2</v>
      </c>
      <c r="X142" t="s">
        <v>736</v>
      </c>
      <c r="Y142" t="str">
        <f t="shared" si="28"/>
        <v>BF</v>
      </c>
      <c r="Z142" t="str" cm="1">
        <f t="array" ref="Z142">_xlfn.IFS($Y142="AB","AB",$Y142="BA","AB",$Y142="AC","AC",$Y142="CA","AC",$Y142="AD","AD",$Y142="DA","AD",$Y142="BC","BC",$Y142="CB","BC",$Y142="BD","BD",$Y142="DB","BD",$Y142="CD","CD",$Y142="DC", "CD",$Y142="AE","AE",$Y142="EA","AE",$Y142="AF","AF",$Y142="FA","AF",$Y142="BE","BE",$Y142="EB","BE",$Y142="BF","BF",$Y142="FB","BF",$Y142="CE","CE",$Y142="EC","CE",$Y142="CF","CF",$Y142="FC","CF",$Y142="DE","DE",$Y142="ED","DE",$Y142="EF","EF",$Y142="FE","EF",$Y142="DF","DF",$Y142="FD","DF")</f>
        <v>BF</v>
      </c>
      <c r="AA142" s="6" t="s">
        <v>30</v>
      </c>
      <c r="AB142" t="str">
        <f>VLOOKUP($X142&amp;$Z142&amp;$AA142,Stories!$A$1:$I$151,7,FALSE)</f>
        <v>Jaime is throwing the ball to Sam</v>
      </c>
      <c r="AC142" t="str">
        <f>VLOOKUP($X142&amp;$Z142&amp;$AA142,Stories!$A$1:$I$151,8,FALSE)</f>
        <v>while the dog is getting excited</v>
      </c>
      <c r="AD142" s="37" t="s">
        <v>22</v>
      </c>
      <c r="AE142" s="13" t="s">
        <v>29</v>
      </c>
      <c r="AF142" s="13" t="s">
        <v>26</v>
      </c>
      <c r="AG142" s="13" t="str">
        <f t="shared" si="30"/>
        <v>he's standing in a blue triangle</v>
      </c>
      <c r="AH142" t="str">
        <f>VLOOKUP($X142&amp;$Z142&amp;$AA142,Stories!$A$1:$I$151,9,FALSE)</f>
        <v>and the dog caught the ball instead</v>
      </c>
      <c r="AI142" t="str" cm="1">
        <f t="array" ref="AI142">_xlfn.IFS($AA142="first",_xlfn.CONCAT($X142, "_", $H142, "_", $L142),$AA142="second",_xlfn.CONCAT($X142, "_", $L142, "_", $H142))</f>
        <v>S50_Jaime_Sam</v>
      </c>
      <c r="AJ142" t="str">
        <f t="shared" si="32"/>
        <v>he_blue_triangle</v>
      </c>
      <c r="AK142" t="str">
        <f t="shared" si="29"/>
        <v>S50_end</v>
      </c>
      <c r="AL142" s="13" t="s">
        <v>29</v>
      </c>
      <c r="AM142" s="13" t="s">
        <v>26</v>
      </c>
      <c r="AN142" s="13" t="s">
        <v>29</v>
      </c>
      <c r="AO142" s="13" t="s">
        <v>25</v>
      </c>
      <c r="AP142" s="13" t="s">
        <v>31</v>
      </c>
      <c r="AQ142" s="13" t="s">
        <v>25</v>
      </c>
      <c r="AR142" s="13" t="s">
        <v>31</v>
      </c>
      <c r="AS142" s="13" t="s">
        <v>26</v>
      </c>
      <c r="AT142" s="13" t="s">
        <v>27</v>
      </c>
      <c r="AU142" s="13" t="s">
        <v>25</v>
      </c>
      <c r="AV142" s="13" t="s">
        <v>27</v>
      </c>
      <c r="AW142" s="13" t="s">
        <v>26</v>
      </c>
      <c r="AX142" t="str">
        <f t="shared" si="33"/>
        <v>HT1_blue-triangle.png</v>
      </c>
      <c r="AY142" t="str">
        <f t="shared" si="34"/>
        <v>HT3_blue-square.png</v>
      </c>
      <c r="AZ142" t="str">
        <f t="shared" si="35"/>
        <v>ST1_green-square.png</v>
      </c>
      <c r="BA142" t="str">
        <f t="shared" si="36"/>
        <v>ST2_green-triangle.png</v>
      </c>
      <c r="BB142" t="str">
        <f t="shared" si="37"/>
        <v>ST3_yellow-square.png</v>
      </c>
      <c r="BC142" t="str">
        <f t="shared" si="38"/>
        <v>HT2_yellow-triangle.png</v>
      </c>
    </row>
    <row r="143" spans="1:55" x14ac:dyDescent="0.2">
      <c r="A143" s="30" t="s">
        <v>81</v>
      </c>
      <c r="B143" s="5" t="s">
        <v>108</v>
      </c>
      <c r="C143" s="5" t="s">
        <v>129</v>
      </c>
      <c r="D143" t="str">
        <f t="shared" si="31"/>
        <v>L02_CR21_S05</v>
      </c>
      <c r="E143">
        <v>141</v>
      </c>
      <c r="F143" s="94" t="s">
        <v>696</v>
      </c>
      <c r="G143" s="155" t="str">
        <f>VLOOKUP($A143&amp;"_"&amp;$F143,'Character Sets'!$B$3:$J$39,5,FALSE)</f>
        <v>HT1</v>
      </c>
      <c r="H143" s="155" t="str">
        <f>VLOOKUP($A143&amp;"_"&amp;$F143,'Character Sets'!$B$3:$J$39,7,FALSE)</f>
        <v>Sam</v>
      </c>
      <c r="I143" s="5" t="str">
        <f>VLOOKUP($A143&amp;"_"&amp;$F143,'Character Sets'!$B$3:$J$39,6,FALSE)</f>
        <v>B</v>
      </c>
      <c r="J143" s="96" t="s">
        <v>701</v>
      </c>
      <c r="K143" s="155" t="str">
        <f>VLOOKUP($A143&amp;"_"&amp;$J143, 'Character Sets'!$B$3:$J$39,5,FALSE)</f>
        <v>ST3</v>
      </c>
      <c r="L143" s="155" t="str">
        <f>VLOOKUP($A143&amp;"_"&amp;$J143,'Character Sets'!$B$3:$J$39,7,FALSE)</f>
        <v>Alex</v>
      </c>
      <c r="M143" s="5" t="str">
        <f>VLOOKUP($A143&amp;"_"&amp;$J143,'Character Sets'!$B$3:$J$39,6,FALSE)</f>
        <v>A</v>
      </c>
      <c r="N143" s="187" t="s">
        <v>2395</v>
      </c>
      <c r="O143" s="5" t="s">
        <v>2398</v>
      </c>
      <c r="P143" s="37" t="s">
        <v>697</v>
      </c>
      <c r="Q143" t="str">
        <f>VLOOKUP($A143&amp;"_"&amp;$P143,'Character Sets'!$B$3:$J$39,5,FALSE)</f>
        <v>ST1</v>
      </c>
      <c r="R143" s="37" t="s">
        <v>699</v>
      </c>
      <c r="S143" t="str">
        <f>VLOOKUP($A143&amp;"_"&amp;$R143,'Character Sets'!$B$3:$J$39,5,FALSE)</f>
        <v>ST2</v>
      </c>
      <c r="T143" s="37" t="s">
        <v>700</v>
      </c>
      <c r="U143" t="str">
        <f>VLOOKUP($A143&amp;"_"&amp;$T143,'Character Sets'!$B$3:$J$39,5,FALSE)</f>
        <v>HT3</v>
      </c>
      <c r="V143" s="37" t="s">
        <v>698</v>
      </c>
      <c r="W143" t="str">
        <f>VLOOKUP($A143&amp;"_"&amp;$V143,'Character Sets'!$B$3:$J$39,5,FALSE)</f>
        <v>HT2</v>
      </c>
      <c r="X143" t="s">
        <v>211</v>
      </c>
      <c r="Y143" t="str">
        <f t="shared" si="28"/>
        <v>BA</v>
      </c>
      <c r="Z143" t="str" cm="1">
        <f t="array" ref="Z143">_xlfn.IFS($Y143="AB","AB",$Y143="BA","AB",$Y143="AC","AC",$Y143="CA","AC",$Y143="AD","AD",$Y143="DA","AD",$Y143="BC","BC",$Y143="CB","BC",$Y143="BD","BD",$Y143="DB","BD",$Y143="CD","CD",$Y143="DC", "CD",$Y143="AE","AE",$Y143="EA","AE",$Y143="AF","AF",$Y143="FA","AF",$Y143="BE","BE",$Y143="EB","BE",$Y143="BF","BF",$Y143="FB","BF",$Y143="CE","CE",$Y143="EC","CE",$Y143="CF","CF",$Y143="FC","CF",$Y143="DE","DE",$Y143="ED","DE",$Y143="EF","EF",$Y143="FE","EF",$Y143="DF","DF",$Y143="FD","DF")</f>
        <v>AB</v>
      </c>
      <c r="AA143" s="6" t="s">
        <v>28</v>
      </c>
      <c r="AB143" t="str">
        <f>VLOOKUP($X143&amp;$Z143&amp;$AA143,Stories!$A$1:$I$151,7,FALSE)</f>
        <v>Alex is picking up Sam from school</v>
      </c>
      <c r="AC143" t="str">
        <f>VLOOKUP($X143&amp;$Z143&amp;$AA143,Stories!$A$1:$I$151,8,FALSE)</f>
        <v>as the bell is ringing</v>
      </c>
      <c r="AD143" s="37" t="s">
        <v>22</v>
      </c>
      <c r="AE143" s="13" t="s">
        <v>27</v>
      </c>
      <c r="AF143" s="13" t="s">
        <v>25</v>
      </c>
      <c r="AG143" s="13" t="str">
        <f t="shared" si="30"/>
        <v>he's standing in a yellow square</v>
      </c>
      <c r="AH143" t="str">
        <f>VLOOKUP($X143&amp;$Z143&amp;$AA143,Stories!$A$1:$I$151,9,FALSE)</f>
        <v>and the bell is very loud</v>
      </c>
      <c r="AI143" t="str" cm="1">
        <f t="array" ref="AI143">_xlfn.IFS($AA143="first",_xlfn.CONCAT($X143, "_", $H143, "_", $L143),$AA143="second",_xlfn.CONCAT($X143, "_", $L143, "_", $H143))</f>
        <v>S05_Sam_Alex</v>
      </c>
      <c r="AJ143" t="str">
        <f t="shared" si="32"/>
        <v>he_yellow_square</v>
      </c>
      <c r="AK143" t="str">
        <f t="shared" si="29"/>
        <v>S05_end</v>
      </c>
      <c r="AL143" s="13" t="s">
        <v>27</v>
      </c>
      <c r="AM143" s="13" t="s">
        <v>25</v>
      </c>
      <c r="AN143" s="13" t="s">
        <v>27</v>
      </c>
      <c r="AO143" s="13" t="s">
        <v>26</v>
      </c>
      <c r="AP143" s="13" t="s">
        <v>24</v>
      </c>
      <c r="AQ143" s="13" t="s">
        <v>26</v>
      </c>
      <c r="AR143" s="13" t="s">
        <v>24</v>
      </c>
      <c r="AS143" s="13" t="s">
        <v>25</v>
      </c>
      <c r="AT143" s="13" t="s">
        <v>29</v>
      </c>
      <c r="AU143" s="13" t="s">
        <v>26</v>
      </c>
      <c r="AV143" s="13" t="s">
        <v>29</v>
      </c>
      <c r="AW143" s="13" t="s">
        <v>25</v>
      </c>
      <c r="AX143" t="str">
        <f t="shared" si="33"/>
        <v>HT1_yellow-square.png</v>
      </c>
      <c r="AY143" t="str">
        <f t="shared" si="34"/>
        <v>ST3_yellow-triangle.png</v>
      </c>
      <c r="AZ143" t="str">
        <f t="shared" si="35"/>
        <v>ST1_red-triangle.png</v>
      </c>
      <c r="BA143" t="str">
        <f t="shared" si="36"/>
        <v>ST2_red-square.png</v>
      </c>
      <c r="BB143" t="str">
        <f t="shared" si="37"/>
        <v>HT3_blue-triangle.png</v>
      </c>
      <c r="BC143" t="str">
        <f t="shared" si="38"/>
        <v>HT2_blue-square.png</v>
      </c>
    </row>
    <row r="144" spans="1:55" x14ac:dyDescent="0.2">
      <c r="A144" s="30" t="s">
        <v>81</v>
      </c>
      <c r="B144" s="5" t="s">
        <v>108</v>
      </c>
      <c r="C144" s="5" t="s">
        <v>130</v>
      </c>
      <c r="D144" t="str">
        <f t="shared" si="31"/>
        <v>L02_CR22_S01</v>
      </c>
      <c r="E144">
        <v>142</v>
      </c>
      <c r="F144" s="94" t="s">
        <v>696</v>
      </c>
      <c r="G144" s="155" t="str">
        <f>VLOOKUP($A144&amp;"_"&amp;$F144,'Character Sets'!$B$3:$J$39,5,FALSE)</f>
        <v>HT1</v>
      </c>
      <c r="H144" s="155" t="str">
        <f>VLOOKUP($A144&amp;"_"&amp;$F144,'Character Sets'!$B$3:$J$39,7,FALSE)</f>
        <v>Sam</v>
      </c>
      <c r="I144" s="5" t="str">
        <f>VLOOKUP($A144&amp;"_"&amp;$F144,'Character Sets'!$B$3:$J$39,6,FALSE)</f>
        <v>B</v>
      </c>
      <c r="J144" s="96" t="s">
        <v>701</v>
      </c>
      <c r="K144" s="155" t="str">
        <f>VLOOKUP($A144&amp;"_"&amp;$J144, 'Character Sets'!$B$3:$J$39,5,FALSE)</f>
        <v>ST3</v>
      </c>
      <c r="L144" s="155" t="str">
        <f>VLOOKUP($A144&amp;"_"&amp;$J144,'Character Sets'!$B$3:$J$39,7,FALSE)</f>
        <v>Alex</v>
      </c>
      <c r="M144" s="5" t="str">
        <f>VLOOKUP($A144&amp;"_"&amp;$J144,'Character Sets'!$B$3:$J$39,6,FALSE)</f>
        <v>A</v>
      </c>
      <c r="N144" s="187" t="s">
        <v>2395</v>
      </c>
      <c r="O144" s="5" t="s">
        <v>2398</v>
      </c>
      <c r="P144" s="37" t="s">
        <v>697</v>
      </c>
      <c r="Q144" t="str">
        <f>VLOOKUP($A144&amp;"_"&amp;$P144,'Character Sets'!$B$3:$J$39,5,FALSE)</f>
        <v>ST1</v>
      </c>
      <c r="R144" s="37" t="s">
        <v>699</v>
      </c>
      <c r="S144" t="str">
        <f>VLOOKUP($A144&amp;"_"&amp;$R144,'Character Sets'!$B$3:$J$39,5,FALSE)</f>
        <v>ST2</v>
      </c>
      <c r="T144" s="37" t="s">
        <v>700</v>
      </c>
      <c r="U144" t="str">
        <f>VLOOKUP($A144&amp;"_"&amp;$T144,'Character Sets'!$B$3:$J$39,5,FALSE)</f>
        <v>HT3</v>
      </c>
      <c r="V144" s="37" t="s">
        <v>698</v>
      </c>
      <c r="W144" t="str">
        <f>VLOOKUP($A144&amp;"_"&amp;$V144,'Character Sets'!$B$3:$J$39,5,FALSE)</f>
        <v>HT2</v>
      </c>
      <c r="X144" t="s">
        <v>207</v>
      </c>
      <c r="Y144" t="str">
        <f t="shared" si="28"/>
        <v>BA</v>
      </c>
      <c r="Z144" t="str" cm="1">
        <f t="array" ref="Z144">_xlfn.IFS($Y144="AB","AB",$Y144="BA","AB",$Y144="AC","AC",$Y144="CA","AC",$Y144="AD","AD",$Y144="DA","AD",$Y144="BC","BC",$Y144="CB","BC",$Y144="BD","BD",$Y144="DB","BD",$Y144="CD","CD",$Y144="DC", "CD",$Y144="AE","AE",$Y144="EA","AE",$Y144="AF","AF",$Y144="FA","AF",$Y144="BE","BE",$Y144="EB","BE",$Y144="BF","BF",$Y144="FB","BF",$Y144="CE","CE",$Y144="EC","CE",$Y144="CF","CF",$Y144="FC","CF",$Y144="DE","DE",$Y144="ED","DE",$Y144="EF","EF",$Y144="FE","EF",$Y144="DF","DF",$Y144="FD","DF")</f>
        <v>AB</v>
      </c>
      <c r="AA144" s="6" t="s">
        <v>30</v>
      </c>
      <c r="AB144" t="str">
        <f>VLOOKUP($X144&amp;$Z144&amp;$AA144,Stories!$A$1:$I$151,7,FALSE)</f>
        <v>Sam is painting a portrait of Alex</v>
      </c>
      <c r="AC144" t="str">
        <f>VLOOKUP($X144&amp;$Z144&amp;$AA144,Stories!$A$1:$I$151,8,FALSE)</f>
        <v>and some paint is spilling on the floor</v>
      </c>
      <c r="AD144" s="37" t="s">
        <v>22</v>
      </c>
      <c r="AE144" s="13" t="s">
        <v>24</v>
      </c>
      <c r="AF144" s="13" t="s">
        <v>26</v>
      </c>
      <c r="AG144" s="13" t="str">
        <f t="shared" si="30"/>
        <v>he's standing in a red triangle</v>
      </c>
      <c r="AH144" t="str">
        <f>VLOOKUP($X144&amp;$Z144&amp;$AA144,Stories!$A$1:$I$151,9,FALSE)</f>
        <v>and the painting looks amazing</v>
      </c>
      <c r="AI144" t="str" cm="1">
        <f t="array" ref="AI144">_xlfn.IFS($AA144="first",_xlfn.CONCAT($X144, "_", $H144, "_", $L144),$AA144="second",_xlfn.CONCAT($X144, "_", $L144, "_", $H144))</f>
        <v>S01_Alex_Sam</v>
      </c>
      <c r="AJ144" t="str">
        <f t="shared" si="32"/>
        <v>he_red_triangle</v>
      </c>
      <c r="AK144" t="str">
        <f t="shared" si="29"/>
        <v>S01_end</v>
      </c>
      <c r="AL144" s="13" t="s">
        <v>24</v>
      </c>
      <c r="AM144" s="13" t="s">
        <v>26</v>
      </c>
      <c r="AN144" s="13" t="s">
        <v>24</v>
      </c>
      <c r="AO144" s="13" t="s">
        <v>25</v>
      </c>
      <c r="AP144" s="13" t="s">
        <v>27</v>
      </c>
      <c r="AQ144" s="13" t="s">
        <v>25</v>
      </c>
      <c r="AR144" s="13" t="s">
        <v>27</v>
      </c>
      <c r="AS144" s="13" t="s">
        <v>26</v>
      </c>
      <c r="AT144" s="13" t="s">
        <v>31</v>
      </c>
      <c r="AU144" s="13" t="s">
        <v>25</v>
      </c>
      <c r="AV144" s="13" t="s">
        <v>31</v>
      </c>
      <c r="AW144" s="13" t="s">
        <v>26</v>
      </c>
      <c r="AX144" t="str">
        <f t="shared" si="33"/>
        <v>HT1_red-triangle.png</v>
      </c>
      <c r="AY144" t="str">
        <f t="shared" si="34"/>
        <v>ST3_red-square.png</v>
      </c>
      <c r="AZ144" t="str">
        <f t="shared" si="35"/>
        <v>ST1_yellow-square.png</v>
      </c>
      <c r="BA144" t="str">
        <f t="shared" si="36"/>
        <v>ST2_yellow-triangle.png</v>
      </c>
      <c r="BB144" t="str">
        <f t="shared" si="37"/>
        <v>HT3_green-square.png</v>
      </c>
      <c r="BC144" t="str">
        <f t="shared" si="38"/>
        <v>HT2_green-triangle.png</v>
      </c>
    </row>
    <row r="145" spans="1:55" x14ac:dyDescent="0.2">
      <c r="A145" s="30" t="s">
        <v>81</v>
      </c>
      <c r="B145" s="5" t="s">
        <v>108</v>
      </c>
      <c r="C145" s="5" t="s">
        <v>131</v>
      </c>
      <c r="D145" t="str">
        <f t="shared" si="31"/>
        <v>L02_CR23_S02</v>
      </c>
      <c r="E145">
        <v>143</v>
      </c>
      <c r="F145" s="94" t="s">
        <v>696</v>
      </c>
      <c r="G145" s="155" t="str">
        <f>VLOOKUP($A145&amp;"_"&amp;$F145,'Character Sets'!$B$3:$J$39,5,FALSE)</f>
        <v>HT1</v>
      </c>
      <c r="H145" s="155" t="str">
        <f>VLOOKUP($A145&amp;"_"&amp;$F145,'Character Sets'!$B$3:$J$39,7,FALSE)</f>
        <v>Sam</v>
      </c>
      <c r="I145" s="5" t="str">
        <f>VLOOKUP($A145&amp;"_"&amp;$F145,'Character Sets'!$B$3:$J$39,6,FALSE)</f>
        <v>B</v>
      </c>
      <c r="J145" s="96" t="s">
        <v>701</v>
      </c>
      <c r="K145" s="155" t="str">
        <f>VLOOKUP($A145&amp;"_"&amp;$J145, 'Character Sets'!$B$3:$J$39,5,FALSE)</f>
        <v>ST3</v>
      </c>
      <c r="L145" s="155" t="str">
        <f>VLOOKUP($A145&amp;"_"&amp;$J145,'Character Sets'!$B$3:$J$39,7,FALSE)</f>
        <v>Alex</v>
      </c>
      <c r="M145" s="5" t="str">
        <f>VLOOKUP($A145&amp;"_"&amp;$J145,'Character Sets'!$B$3:$J$39,6,FALSE)</f>
        <v>A</v>
      </c>
      <c r="N145" s="187" t="s">
        <v>2395</v>
      </c>
      <c r="O145" s="5" t="s">
        <v>2398</v>
      </c>
      <c r="P145" s="37" t="s">
        <v>697</v>
      </c>
      <c r="Q145" t="str">
        <f>VLOOKUP($A145&amp;"_"&amp;$P145,'Character Sets'!$B$3:$J$39,5,FALSE)</f>
        <v>ST1</v>
      </c>
      <c r="R145" s="37" t="s">
        <v>699</v>
      </c>
      <c r="S145" t="str">
        <f>VLOOKUP($A145&amp;"_"&amp;$R145,'Character Sets'!$B$3:$J$39,5,FALSE)</f>
        <v>ST2</v>
      </c>
      <c r="T145" s="37" t="s">
        <v>700</v>
      </c>
      <c r="U145" t="str">
        <f>VLOOKUP($A145&amp;"_"&amp;$T145,'Character Sets'!$B$3:$J$39,5,FALSE)</f>
        <v>HT3</v>
      </c>
      <c r="V145" s="37" t="s">
        <v>698</v>
      </c>
      <c r="W145" t="str">
        <f>VLOOKUP($A145&amp;"_"&amp;$V145,'Character Sets'!$B$3:$J$39,5,FALSE)</f>
        <v>HT2</v>
      </c>
      <c r="X145" t="s">
        <v>208</v>
      </c>
      <c r="Y145" t="str">
        <f t="shared" si="28"/>
        <v>BA</v>
      </c>
      <c r="Z145" t="str" cm="1">
        <f t="array" ref="Z145">_xlfn.IFS($Y145="AB","AB",$Y145="BA","AB",$Y145="AC","AC",$Y145="CA","AC",$Y145="AD","AD",$Y145="DA","AD",$Y145="BC","BC",$Y145="CB","BC",$Y145="BD","BD",$Y145="DB","BD",$Y145="CD","CD",$Y145="DC", "CD",$Y145="AE","AE",$Y145="EA","AE",$Y145="AF","AF",$Y145="FA","AF",$Y145="BE","BE",$Y145="EB","BE",$Y145="BF","BF",$Y145="FB","BF",$Y145="CE","CE",$Y145="EC","CE",$Y145="CF","CF",$Y145="FC","CF",$Y145="DE","DE",$Y145="ED","DE",$Y145="EF","EF",$Y145="FE","EF",$Y145="DF","DF",$Y145="FD","DF")</f>
        <v>AB</v>
      </c>
      <c r="AA145" s="6" t="s">
        <v>28</v>
      </c>
      <c r="AB145" t="str">
        <f>VLOOKUP($X145&amp;$Z145&amp;$AA145,Stories!$A$1:$I$151,7,FALSE)</f>
        <v>Alex is playing the cello for Sam</v>
      </c>
      <c r="AC145" t="str">
        <f>VLOOKUP($X145&amp;$Z145&amp;$AA145,Stories!$A$1:$I$151,8,FALSE)</f>
        <v>as the telephone is ringing</v>
      </c>
      <c r="AD145" s="37" t="s">
        <v>22</v>
      </c>
      <c r="AE145" s="13" t="s">
        <v>29</v>
      </c>
      <c r="AF145" s="13" t="s">
        <v>25</v>
      </c>
      <c r="AG145" s="13" t="str">
        <f t="shared" si="30"/>
        <v>he's standing in a blue square</v>
      </c>
      <c r="AH145" t="str">
        <f>VLOOKUP($X145&amp;$Z145&amp;$AA145,Stories!$A$1:$I$151,9,FALSE)</f>
        <v>but it doesn't look like anyone is going to answer the phone</v>
      </c>
      <c r="AI145" t="str" cm="1">
        <f t="array" ref="AI145">_xlfn.IFS($AA145="first",_xlfn.CONCAT($X145, "_", $H145, "_", $L145),$AA145="second",_xlfn.CONCAT($X145, "_", $L145, "_", $H145))</f>
        <v>S02_Sam_Alex</v>
      </c>
      <c r="AJ145" t="str">
        <f t="shared" si="32"/>
        <v>he_blue_square</v>
      </c>
      <c r="AK145" t="str">
        <f t="shared" si="29"/>
        <v>S02_end</v>
      </c>
      <c r="AL145" s="13" t="s">
        <v>29</v>
      </c>
      <c r="AM145" s="13" t="s">
        <v>25</v>
      </c>
      <c r="AN145" s="13" t="s">
        <v>29</v>
      </c>
      <c r="AO145" s="13" t="s">
        <v>26</v>
      </c>
      <c r="AP145" s="13" t="s">
        <v>31</v>
      </c>
      <c r="AQ145" s="13" t="s">
        <v>26</v>
      </c>
      <c r="AR145" s="13" t="s">
        <v>31</v>
      </c>
      <c r="AS145" s="13" t="s">
        <v>25</v>
      </c>
      <c r="AT145" s="13" t="s">
        <v>27</v>
      </c>
      <c r="AU145" s="13" t="s">
        <v>26</v>
      </c>
      <c r="AV145" s="13" t="s">
        <v>27</v>
      </c>
      <c r="AW145" s="13" t="s">
        <v>25</v>
      </c>
      <c r="AX145" t="str">
        <f t="shared" si="33"/>
        <v>HT1_blue-square.png</v>
      </c>
      <c r="AY145" t="str">
        <f t="shared" si="34"/>
        <v>ST3_blue-triangle.png</v>
      </c>
      <c r="AZ145" t="str">
        <f t="shared" si="35"/>
        <v>ST1_green-triangle.png</v>
      </c>
      <c r="BA145" t="str">
        <f t="shared" si="36"/>
        <v>ST2_green-square.png</v>
      </c>
      <c r="BB145" t="str">
        <f t="shared" si="37"/>
        <v>HT3_yellow-triangle.png</v>
      </c>
      <c r="BC145" t="str">
        <f t="shared" si="38"/>
        <v>HT2_yellow-square.png</v>
      </c>
    </row>
    <row r="146" spans="1:55" x14ac:dyDescent="0.2">
      <c r="A146" s="30" t="s">
        <v>81</v>
      </c>
      <c r="B146" s="5" t="s">
        <v>108</v>
      </c>
      <c r="C146" s="5" t="s">
        <v>132</v>
      </c>
      <c r="D146" t="str">
        <f t="shared" si="31"/>
        <v>L02_CR24_S02</v>
      </c>
      <c r="E146">
        <v>144</v>
      </c>
      <c r="F146" s="94" t="s">
        <v>696</v>
      </c>
      <c r="G146" s="155" t="str">
        <f>VLOOKUP($A146&amp;"_"&amp;$F146,'Character Sets'!$B$3:$J$39,5,FALSE)</f>
        <v>HT1</v>
      </c>
      <c r="H146" s="155" t="str">
        <f>VLOOKUP($A146&amp;"_"&amp;$F146,'Character Sets'!$B$3:$J$39,7,FALSE)</f>
        <v>Sam</v>
      </c>
      <c r="I146" s="5" t="str">
        <f>VLOOKUP($A146&amp;"_"&amp;$F146,'Character Sets'!$B$3:$J$39,6,FALSE)</f>
        <v>B</v>
      </c>
      <c r="J146" s="96" t="s">
        <v>701</v>
      </c>
      <c r="K146" s="155" t="str">
        <f>VLOOKUP($A146&amp;"_"&amp;$J146, 'Character Sets'!$B$3:$J$39,5,FALSE)</f>
        <v>ST3</v>
      </c>
      <c r="L146" s="155" t="str">
        <f>VLOOKUP($A146&amp;"_"&amp;$J146,'Character Sets'!$B$3:$J$39,7,FALSE)</f>
        <v>Alex</v>
      </c>
      <c r="M146" s="5" t="str">
        <f>VLOOKUP($A146&amp;"_"&amp;$J146,'Character Sets'!$B$3:$J$39,6,FALSE)</f>
        <v>A</v>
      </c>
      <c r="N146" s="187" t="s">
        <v>2395</v>
      </c>
      <c r="O146" s="5" t="s">
        <v>2398</v>
      </c>
      <c r="P146" s="37" t="s">
        <v>697</v>
      </c>
      <c r="Q146" t="str">
        <f>VLOOKUP($A146&amp;"_"&amp;$P146,'Character Sets'!$B$3:$J$39,5,FALSE)</f>
        <v>ST1</v>
      </c>
      <c r="R146" s="37" t="s">
        <v>699</v>
      </c>
      <c r="S146" t="str">
        <f>VLOOKUP($A146&amp;"_"&amp;$R146,'Character Sets'!$B$3:$J$39,5,FALSE)</f>
        <v>ST2</v>
      </c>
      <c r="T146" s="37" t="s">
        <v>700</v>
      </c>
      <c r="U146" t="str">
        <f>VLOOKUP($A146&amp;"_"&amp;$T146,'Character Sets'!$B$3:$J$39,5,FALSE)</f>
        <v>HT3</v>
      </c>
      <c r="V146" s="37" t="s">
        <v>698</v>
      </c>
      <c r="W146" t="str">
        <f>VLOOKUP($A146&amp;"_"&amp;$V146,'Character Sets'!$B$3:$J$39,5,FALSE)</f>
        <v>HT2</v>
      </c>
      <c r="X146" t="s">
        <v>208</v>
      </c>
      <c r="Y146" t="str">
        <f t="shared" si="28"/>
        <v>BA</v>
      </c>
      <c r="Z146" t="str" cm="1">
        <f t="array" ref="Z146">_xlfn.IFS($Y146="AB","AB",$Y146="BA","AB",$Y146="AC","AC",$Y146="CA","AC",$Y146="AD","AD",$Y146="DA","AD",$Y146="BC","BC",$Y146="CB","BC",$Y146="BD","BD",$Y146="DB","BD",$Y146="CD","CD",$Y146="DC", "CD",$Y146="AE","AE",$Y146="EA","AE",$Y146="AF","AF",$Y146="FA","AF",$Y146="BE","BE",$Y146="EB","BE",$Y146="BF","BF",$Y146="FB","BF",$Y146="CE","CE",$Y146="EC","CE",$Y146="CF","CF",$Y146="FC","CF",$Y146="DE","DE",$Y146="ED","DE",$Y146="EF","EF",$Y146="FE","EF",$Y146="DF","DF",$Y146="FD","DF")</f>
        <v>AB</v>
      </c>
      <c r="AA146" s="6" t="s">
        <v>30</v>
      </c>
      <c r="AB146" t="str">
        <f>VLOOKUP($X146&amp;$Z146&amp;$AA146,Stories!$A$1:$I$151,7,FALSE)</f>
        <v>Sam is playing the cello for Alex</v>
      </c>
      <c r="AC146" t="str">
        <f>VLOOKUP($X146&amp;$Z146&amp;$AA146,Stories!$A$1:$I$151,8,FALSE)</f>
        <v>as the telephone is ringing</v>
      </c>
      <c r="AD146" s="37" t="s">
        <v>22</v>
      </c>
      <c r="AE146" s="13" t="s">
        <v>31</v>
      </c>
      <c r="AF146" s="13" t="s">
        <v>26</v>
      </c>
      <c r="AG146" s="13" t="str">
        <f t="shared" si="30"/>
        <v>he's standing in a green triangle</v>
      </c>
      <c r="AH146" t="str">
        <f>VLOOKUP($X146&amp;$Z146&amp;$AA146,Stories!$A$1:$I$151,9,FALSE)</f>
        <v>but it doesn't look like anyone is going to answer the phone</v>
      </c>
      <c r="AI146" t="str" cm="1">
        <f t="array" ref="AI146">_xlfn.IFS($AA146="first",_xlfn.CONCAT($X146, "_", $H146, "_", $L146),$AA146="second",_xlfn.CONCAT($X146, "_", $L146, "_", $H146))</f>
        <v>S02_Alex_Sam</v>
      </c>
      <c r="AJ146" t="str">
        <f t="shared" si="32"/>
        <v>he_green_triangle</v>
      </c>
      <c r="AK146" t="str">
        <f t="shared" si="29"/>
        <v>S02_end</v>
      </c>
      <c r="AL146" s="13" t="s">
        <v>31</v>
      </c>
      <c r="AM146" s="13" t="s">
        <v>26</v>
      </c>
      <c r="AN146" s="13" t="s">
        <v>31</v>
      </c>
      <c r="AO146" s="13" t="s">
        <v>25</v>
      </c>
      <c r="AP146" s="13" t="s">
        <v>29</v>
      </c>
      <c r="AQ146" s="13" t="s">
        <v>25</v>
      </c>
      <c r="AR146" s="13" t="s">
        <v>29</v>
      </c>
      <c r="AS146" s="13" t="s">
        <v>26</v>
      </c>
      <c r="AT146" s="13" t="s">
        <v>24</v>
      </c>
      <c r="AU146" s="13" t="s">
        <v>25</v>
      </c>
      <c r="AV146" s="13" t="s">
        <v>24</v>
      </c>
      <c r="AW146" s="13" t="s">
        <v>26</v>
      </c>
      <c r="AX146" t="str">
        <f t="shared" si="33"/>
        <v>HT1_green-triangle.png</v>
      </c>
      <c r="AY146" t="str">
        <f t="shared" si="34"/>
        <v>ST3_green-square.png</v>
      </c>
      <c r="AZ146" t="str">
        <f t="shared" si="35"/>
        <v>ST1_blue-square.png</v>
      </c>
      <c r="BA146" t="str">
        <f t="shared" si="36"/>
        <v>ST2_blue-triangle.png</v>
      </c>
      <c r="BB146" t="str">
        <f t="shared" si="37"/>
        <v>HT3_red-square.png</v>
      </c>
      <c r="BC146" t="str">
        <f t="shared" si="38"/>
        <v>HT2_red-triangle.png</v>
      </c>
    </row>
    <row r="147" spans="1:55" x14ac:dyDescent="0.2">
      <c r="A147" s="30" t="s">
        <v>81</v>
      </c>
      <c r="B147" s="5" t="s">
        <v>108</v>
      </c>
      <c r="C147" s="5" t="s">
        <v>133</v>
      </c>
      <c r="D147" t="str">
        <f t="shared" si="31"/>
        <v>L02_CR25_S41</v>
      </c>
      <c r="E147">
        <v>145</v>
      </c>
      <c r="F147" s="94" t="s">
        <v>698</v>
      </c>
      <c r="G147" s="155" t="str">
        <f>VLOOKUP($A147&amp;"_"&amp;$F147,'Character Sets'!$B$3:$J$39,5,FALSE)</f>
        <v>HT2</v>
      </c>
      <c r="H147" s="155" t="str">
        <f>VLOOKUP($A147&amp;"_"&amp;$F147,'Character Sets'!$B$3:$J$39,7,FALSE)</f>
        <v>Jordan</v>
      </c>
      <c r="I147" s="5" t="str">
        <f>VLOOKUP($A147&amp;"_"&amp;$F147,'Character Sets'!$B$3:$J$39,6,FALSE)</f>
        <v>C</v>
      </c>
      <c r="J147" s="96" t="s">
        <v>700</v>
      </c>
      <c r="K147" s="155" t="str">
        <f>VLOOKUP($A147&amp;"_"&amp;$J147, 'Character Sets'!$B$3:$J$39,5,FALSE)</f>
        <v>HT3</v>
      </c>
      <c r="L147" s="155" t="str">
        <f>VLOOKUP($A147&amp;"_"&amp;$J147,'Character Sets'!$B$3:$J$39,7,FALSE)</f>
        <v>Jaime</v>
      </c>
      <c r="M147" s="5" t="str">
        <f>VLOOKUP($A147&amp;"_"&amp;$J147,'Character Sets'!$B$3:$J$39,6,FALSE)</f>
        <v>F</v>
      </c>
      <c r="N147" s="187" t="s">
        <v>2395</v>
      </c>
      <c r="O147" s="5" t="s">
        <v>2399</v>
      </c>
      <c r="P147" s="37" t="s">
        <v>697</v>
      </c>
      <c r="Q147" t="str">
        <f>VLOOKUP($A147&amp;"_"&amp;$P147,'Character Sets'!$B$3:$J$39,5,FALSE)</f>
        <v>ST1</v>
      </c>
      <c r="R147" s="37" t="s">
        <v>699</v>
      </c>
      <c r="S147" t="str">
        <f>VLOOKUP($A147&amp;"_"&amp;$R147,'Character Sets'!$B$3:$J$39,5,FALSE)</f>
        <v>ST2</v>
      </c>
      <c r="T147" s="37" t="s">
        <v>701</v>
      </c>
      <c r="U147" t="str">
        <f>VLOOKUP($A147&amp;"_"&amp;$T147,'Character Sets'!$B$3:$J$39,5,FALSE)</f>
        <v>ST3</v>
      </c>
      <c r="V147" s="37" t="s">
        <v>696</v>
      </c>
      <c r="W147" t="str">
        <f>VLOOKUP($A147&amp;"_"&amp;$V147,'Character Sets'!$B$3:$J$39,5,FALSE)</f>
        <v>HT1</v>
      </c>
      <c r="X147" t="s">
        <v>247</v>
      </c>
      <c r="Y147" t="str">
        <f t="shared" si="28"/>
        <v>CF</v>
      </c>
      <c r="Z147" t="str" cm="1">
        <f t="array" ref="Z147">_xlfn.IFS($Y147="AB","AB",$Y147="BA","AB",$Y147="AC","AC",$Y147="CA","AC",$Y147="AD","AD",$Y147="DA","AD",$Y147="BC","BC",$Y147="CB","BC",$Y147="BD","BD",$Y147="DB","BD",$Y147="CD","CD",$Y147="DC", "CD",$Y147="AE","AE",$Y147="EA","AE",$Y147="AF","AF",$Y147="FA","AF",$Y147="BE","BE",$Y147="EB","BE",$Y147="BF","BF",$Y147="FB","BF",$Y147="CE","CE",$Y147="EC","CE",$Y147="CF","CF",$Y147="FC","CF",$Y147="DE","DE",$Y147="ED","DE",$Y147="EF","EF",$Y147="FE","EF",$Y147="DF","DF",$Y147="FD","DF")</f>
        <v>CF</v>
      </c>
      <c r="AA147" s="6" t="s">
        <v>28</v>
      </c>
      <c r="AB147" t="str">
        <f>VLOOKUP($X147&amp;$Z147&amp;$AA147,Stories!$A$1:$I$151,7,FALSE)</f>
        <v>Jordan is reading to Jaime</v>
      </c>
      <c r="AC147" t="str">
        <f>VLOOKUP($X147&amp;$Z147&amp;$AA147,Stories!$A$1:$I$151,8,FALSE)</f>
        <v>and the story is almost over</v>
      </c>
      <c r="AD147" s="37" t="s">
        <v>22</v>
      </c>
      <c r="AE147" s="13" t="s">
        <v>24</v>
      </c>
      <c r="AF147" s="13" t="s">
        <v>25</v>
      </c>
      <c r="AG147" s="13" t="str">
        <f t="shared" si="30"/>
        <v>he's standing in a red square</v>
      </c>
      <c r="AH147" t="str">
        <f>VLOOKUP($X147&amp;$Z147&amp;$AA147,Stories!$A$1:$I$151,9,FALSE)</f>
        <v>and it sounds like the story is a new favorite</v>
      </c>
      <c r="AI147" t="str" cm="1">
        <f t="array" ref="AI147">_xlfn.IFS($AA147="first",_xlfn.CONCAT($X147, "_", $H147, "_", $L147),$AA147="second",_xlfn.CONCAT($X147, "_", $L147, "_", $H147))</f>
        <v>S41_Jordan_Jaime</v>
      </c>
      <c r="AJ147" t="str">
        <f t="shared" si="32"/>
        <v>he_red_square</v>
      </c>
      <c r="AK147" t="str">
        <f t="shared" si="29"/>
        <v>S41_end</v>
      </c>
      <c r="AL147" s="13" t="s">
        <v>24</v>
      </c>
      <c r="AM147" s="13" t="s">
        <v>25</v>
      </c>
      <c r="AN147" s="13" t="s">
        <v>24</v>
      </c>
      <c r="AO147" s="13" t="s">
        <v>26</v>
      </c>
      <c r="AP147" s="13" t="s">
        <v>27</v>
      </c>
      <c r="AQ147" s="13" t="s">
        <v>26</v>
      </c>
      <c r="AR147" s="13" t="s">
        <v>27</v>
      </c>
      <c r="AS147" s="13" t="s">
        <v>25</v>
      </c>
      <c r="AT147" s="13" t="s">
        <v>31</v>
      </c>
      <c r="AU147" s="13" t="s">
        <v>26</v>
      </c>
      <c r="AV147" s="13" t="s">
        <v>31</v>
      </c>
      <c r="AW147" s="13" t="s">
        <v>25</v>
      </c>
      <c r="AX147" t="str">
        <f t="shared" si="33"/>
        <v>HT2_red-square.png</v>
      </c>
      <c r="AY147" t="str">
        <f t="shared" si="34"/>
        <v>HT3_red-triangle.png</v>
      </c>
      <c r="AZ147" t="str">
        <f t="shared" si="35"/>
        <v>ST1_yellow-triangle.png</v>
      </c>
      <c r="BA147" t="str">
        <f t="shared" si="36"/>
        <v>ST2_yellow-square.png</v>
      </c>
      <c r="BB147" t="str">
        <f t="shared" si="37"/>
        <v>ST3_green-triangle.png</v>
      </c>
      <c r="BC147" t="str">
        <f t="shared" si="38"/>
        <v>HT1_green-square.png</v>
      </c>
    </row>
    <row r="148" spans="1:55" x14ac:dyDescent="0.2">
      <c r="A148" s="30" t="s">
        <v>81</v>
      </c>
      <c r="B148" s="5" t="s">
        <v>108</v>
      </c>
      <c r="C148" s="5" t="s">
        <v>134</v>
      </c>
      <c r="D148" t="str">
        <f t="shared" si="31"/>
        <v>L02_CR26_S41</v>
      </c>
      <c r="E148">
        <v>146</v>
      </c>
      <c r="F148" s="94" t="s">
        <v>698</v>
      </c>
      <c r="G148" s="155" t="str">
        <f>VLOOKUP($A148&amp;"_"&amp;$F148,'Character Sets'!$B$3:$J$39,5,FALSE)</f>
        <v>HT2</v>
      </c>
      <c r="H148" s="155" t="str">
        <f>VLOOKUP($A148&amp;"_"&amp;$F148,'Character Sets'!$B$3:$J$39,7,FALSE)</f>
        <v>Jordan</v>
      </c>
      <c r="I148" s="5" t="str">
        <f>VLOOKUP($A148&amp;"_"&amp;$F148,'Character Sets'!$B$3:$J$39,6,FALSE)</f>
        <v>C</v>
      </c>
      <c r="J148" s="96" t="s">
        <v>700</v>
      </c>
      <c r="K148" s="155" t="str">
        <f>VLOOKUP($A148&amp;"_"&amp;$J148, 'Character Sets'!$B$3:$J$39,5,FALSE)</f>
        <v>HT3</v>
      </c>
      <c r="L148" s="155" t="str">
        <f>VLOOKUP($A148&amp;"_"&amp;$J148,'Character Sets'!$B$3:$J$39,7,FALSE)</f>
        <v>Jaime</v>
      </c>
      <c r="M148" s="5" t="str">
        <f>VLOOKUP($A148&amp;"_"&amp;$J148,'Character Sets'!$B$3:$J$39,6,FALSE)</f>
        <v>F</v>
      </c>
      <c r="N148" s="187" t="s">
        <v>2395</v>
      </c>
      <c r="O148" s="5" t="s">
        <v>2399</v>
      </c>
      <c r="P148" s="37" t="s">
        <v>697</v>
      </c>
      <c r="Q148" t="str">
        <f>VLOOKUP($A148&amp;"_"&amp;$P148,'Character Sets'!$B$3:$J$39,5,FALSE)</f>
        <v>ST1</v>
      </c>
      <c r="R148" s="37" t="s">
        <v>699</v>
      </c>
      <c r="S148" t="str">
        <f>VLOOKUP($A148&amp;"_"&amp;$R148,'Character Sets'!$B$3:$J$39,5,FALSE)</f>
        <v>ST2</v>
      </c>
      <c r="T148" s="37" t="s">
        <v>701</v>
      </c>
      <c r="U148" t="str">
        <f>VLOOKUP($A148&amp;"_"&amp;$T148,'Character Sets'!$B$3:$J$39,5,FALSE)</f>
        <v>ST3</v>
      </c>
      <c r="V148" s="37" t="s">
        <v>696</v>
      </c>
      <c r="W148" t="str">
        <f>VLOOKUP($A148&amp;"_"&amp;$V148,'Character Sets'!$B$3:$J$39,5,FALSE)</f>
        <v>HT1</v>
      </c>
      <c r="X148" t="s">
        <v>247</v>
      </c>
      <c r="Y148" t="str">
        <f t="shared" si="28"/>
        <v>CF</v>
      </c>
      <c r="Z148" t="str" cm="1">
        <f t="array" ref="Z148">_xlfn.IFS($Y148="AB","AB",$Y148="BA","AB",$Y148="AC","AC",$Y148="CA","AC",$Y148="AD","AD",$Y148="DA","AD",$Y148="BC","BC",$Y148="CB","BC",$Y148="BD","BD",$Y148="DB","BD",$Y148="CD","CD",$Y148="DC", "CD",$Y148="AE","AE",$Y148="EA","AE",$Y148="AF","AF",$Y148="FA","AF",$Y148="BE","BE",$Y148="EB","BE",$Y148="BF","BF",$Y148="FB","BF",$Y148="CE","CE",$Y148="EC","CE",$Y148="CF","CF",$Y148="FC","CF",$Y148="DE","DE",$Y148="ED","DE",$Y148="EF","EF",$Y148="FE","EF",$Y148="DF","DF",$Y148="FD","DF")</f>
        <v>CF</v>
      </c>
      <c r="AA148" s="6" t="s">
        <v>30</v>
      </c>
      <c r="AB148" t="str">
        <f>VLOOKUP($X148&amp;$Z148&amp;$AA148,Stories!$A$1:$I$151,7,FALSE)</f>
        <v>Jaime is reading to Jordan</v>
      </c>
      <c r="AC148" t="str">
        <f>VLOOKUP($X148&amp;$Z148&amp;$AA148,Stories!$A$1:$I$151,8,FALSE)</f>
        <v>and the story is almost over</v>
      </c>
      <c r="AD148" s="37" t="s">
        <v>22</v>
      </c>
      <c r="AE148" s="13" t="s">
        <v>27</v>
      </c>
      <c r="AF148" s="13" t="s">
        <v>26</v>
      </c>
      <c r="AG148" s="13" t="str">
        <f t="shared" si="30"/>
        <v>he's standing in a yellow triangle</v>
      </c>
      <c r="AH148" t="str">
        <f>VLOOKUP($X148&amp;$Z148&amp;$AA148,Stories!$A$1:$I$151,9,FALSE)</f>
        <v>and it sounds like the story is a new favorite</v>
      </c>
      <c r="AI148" t="str" cm="1">
        <f t="array" ref="AI148">_xlfn.IFS($AA148="first",_xlfn.CONCAT($X148, "_", $H148, "_", $L148),$AA148="second",_xlfn.CONCAT($X148, "_", $L148, "_", $H148))</f>
        <v>S41_Jaime_Jordan</v>
      </c>
      <c r="AJ148" t="str">
        <f t="shared" si="32"/>
        <v>he_yellow_triangle</v>
      </c>
      <c r="AK148" t="str">
        <f t="shared" si="29"/>
        <v>S41_end</v>
      </c>
      <c r="AL148" s="13" t="s">
        <v>27</v>
      </c>
      <c r="AM148" s="13" t="s">
        <v>26</v>
      </c>
      <c r="AN148" s="13" t="s">
        <v>27</v>
      </c>
      <c r="AO148" s="13" t="s">
        <v>25</v>
      </c>
      <c r="AP148" s="13" t="s">
        <v>24</v>
      </c>
      <c r="AQ148" s="13" t="s">
        <v>25</v>
      </c>
      <c r="AR148" s="13" t="s">
        <v>24</v>
      </c>
      <c r="AS148" s="13" t="s">
        <v>26</v>
      </c>
      <c r="AT148" s="13" t="s">
        <v>29</v>
      </c>
      <c r="AU148" s="13" t="s">
        <v>25</v>
      </c>
      <c r="AV148" s="13" t="s">
        <v>29</v>
      </c>
      <c r="AW148" s="13" t="s">
        <v>26</v>
      </c>
      <c r="AX148" t="str">
        <f t="shared" si="33"/>
        <v>HT2_yellow-triangle.png</v>
      </c>
      <c r="AY148" t="str">
        <f t="shared" si="34"/>
        <v>HT3_yellow-square.png</v>
      </c>
      <c r="AZ148" t="str">
        <f t="shared" si="35"/>
        <v>ST1_red-square.png</v>
      </c>
      <c r="BA148" t="str">
        <f t="shared" si="36"/>
        <v>ST2_red-triangle.png</v>
      </c>
      <c r="BB148" t="str">
        <f t="shared" si="37"/>
        <v>ST3_blue-square.png</v>
      </c>
      <c r="BC148" t="str">
        <f t="shared" si="38"/>
        <v>HT1_blue-triangle.png</v>
      </c>
    </row>
    <row r="149" spans="1:55" x14ac:dyDescent="0.2">
      <c r="A149" s="30" t="s">
        <v>81</v>
      </c>
      <c r="B149" s="5" t="s">
        <v>108</v>
      </c>
      <c r="C149" s="5" t="s">
        <v>135</v>
      </c>
      <c r="D149" t="str">
        <f t="shared" si="31"/>
        <v>L02_CR27_S45</v>
      </c>
      <c r="E149">
        <v>147</v>
      </c>
      <c r="F149" s="94" t="s">
        <v>698</v>
      </c>
      <c r="G149" s="155" t="str">
        <f>VLOOKUP($A149&amp;"_"&amp;$F149,'Character Sets'!$B$3:$J$39,5,FALSE)</f>
        <v>HT2</v>
      </c>
      <c r="H149" s="155" t="str">
        <f>VLOOKUP($A149&amp;"_"&amp;$F149,'Character Sets'!$B$3:$J$39,7,FALSE)</f>
        <v>Jordan</v>
      </c>
      <c r="I149" s="5" t="str">
        <f>VLOOKUP($A149&amp;"_"&amp;$F149,'Character Sets'!$B$3:$J$39,6,FALSE)</f>
        <v>C</v>
      </c>
      <c r="J149" s="96" t="s">
        <v>700</v>
      </c>
      <c r="K149" s="155" t="str">
        <f>VLOOKUP($A149&amp;"_"&amp;$J149, 'Character Sets'!$B$3:$J$39,5,FALSE)</f>
        <v>HT3</v>
      </c>
      <c r="L149" s="155" t="str">
        <f>VLOOKUP($A149&amp;"_"&amp;$J149,'Character Sets'!$B$3:$J$39,7,FALSE)</f>
        <v>Jaime</v>
      </c>
      <c r="M149" s="5" t="str">
        <f>VLOOKUP($A149&amp;"_"&amp;$J149,'Character Sets'!$B$3:$J$39,6,FALSE)</f>
        <v>F</v>
      </c>
      <c r="N149" s="187" t="s">
        <v>2395</v>
      </c>
      <c r="O149" s="5" t="s">
        <v>2399</v>
      </c>
      <c r="P149" s="37" t="s">
        <v>697</v>
      </c>
      <c r="Q149" t="str">
        <f>VLOOKUP($A149&amp;"_"&amp;$P149,'Character Sets'!$B$3:$J$39,5,FALSE)</f>
        <v>ST1</v>
      </c>
      <c r="R149" s="37" t="s">
        <v>699</v>
      </c>
      <c r="S149" t="str">
        <f>VLOOKUP($A149&amp;"_"&amp;$R149,'Character Sets'!$B$3:$J$39,5,FALSE)</f>
        <v>ST2</v>
      </c>
      <c r="T149" s="37" t="s">
        <v>701</v>
      </c>
      <c r="U149" t="str">
        <f>VLOOKUP($A149&amp;"_"&amp;$T149,'Character Sets'!$B$3:$J$39,5,FALSE)</f>
        <v>ST3</v>
      </c>
      <c r="V149" s="37" t="s">
        <v>696</v>
      </c>
      <c r="W149" t="str">
        <f>VLOOKUP($A149&amp;"_"&amp;$V149,'Character Sets'!$B$3:$J$39,5,FALSE)</f>
        <v>HT1</v>
      </c>
      <c r="X149" t="s">
        <v>434</v>
      </c>
      <c r="Y149" t="str">
        <f t="shared" si="28"/>
        <v>CF</v>
      </c>
      <c r="Z149" t="str" cm="1">
        <f t="array" ref="Z149">_xlfn.IFS($Y149="AB","AB",$Y149="BA","AB",$Y149="AC","AC",$Y149="CA","AC",$Y149="AD","AD",$Y149="DA","AD",$Y149="BC","BC",$Y149="CB","BC",$Y149="BD","BD",$Y149="DB","BD",$Y149="CD","CD",$Y149="DC", "CD",$Y149="AE","AE",$Y149="EA","AE",$Y149="AF","AF",$Y149="FA","AF",$Y149="BE","BE",$Y149="EB","BE",$Y149="BF","BF",$Y149="FB","BF",$Y149="CE","CE",$Y149="EC","CE",$Y149="CF","CF",$Y149="FC","CF",$Y149="DE","DE",$Y149="ED","DE",$Y149="EF","EF",$Y149="FE","EF",$Y149="DF","DF",$Y149="FD","DF")</f>
        <v>CF</v>
      </c>
      <c r="AA149" s="6" t="s">
        <v>28</v>
      </c>
      <c r="AB149" t="str">
        <f>VLOOKUP($X149&amp;$Z149&amp;$AA149,Stories!$A$1:$I$151,7,FALSE)</f>
        <v>Jordan is explaining the game to Jaime</v>
      </c>
      <c r="AC149" t="str">
        <f>VLOOKUP($X149&amp;$Z149&amp;$AA149,Stories!$A$1:$I$151,8,FALSE)</f>
        <v>since it's kind of complicated</v>
      </c>
      <c r="AD149" s="37" t="s">
        <v>22</v>
      </c>
      <c r="AE149" s="13" t="s">
        <v>31</v>
      </c>
      <c r="AF149" s="13" t="s">
        <v>25</v>
      </c>
      <c r="AG149" s="13" t="str">
        <f t="shared" si="30"/>
        <v>he's standing in a green square</v>
      </c>
      <c r="AH149" t="str">
        <f>VLOOKUP($X149&amp;$Z149&amp;$AA149,Stories!$A$1:$I$151,9,FALSE)</f>
        <v>and it looks like the game will be fun</v>
      </c>
      <c r="AI149" t="str" cm="1">
        <f t="array" ref="AI149">_xlfn.IFS($AA149="first",_xlfn.CONCAT($X149, "_", $H149, "_", $L149),$AA149="second",_xlfn.CONCAT($X149, "_", $L149, "_", $H149))</f>
        <v>S45_Jordan_Jaime</v>
      </c>
      <c r="AJ149" t="str">
        <f t="shared" si="32"/>
        <v>he_green_square</v>
      </c>
      <c r="AK149" t="str">
        <f t="shared" si="29"/>
        <v>S45_end</v>
      </c>
      <c r="AL149" s="13" t="s">
        <v>31</v>
      </c>
      <c r="AM149" s="13" t="s">
        <v>25</v>
      </c>
      <c r="AN149" s="13" t="s">
        <v>31</v>
      </c>
      <c r="AO149" s="13" t="s">
        <v>26</v>
      </c>
      <c r="AP149" s="13" t="s">
        <v>29</v>
      </c>
      <c r="AQ149" s="13" t="s">
        <v>26</v>
      </c>
      <c r="AR149" s="13" t="s">
        <v>29</v>
      </c>
      <c r="AS149" s="13" t="s">
        <v>25</v>
      </c>
      <c r="AT149" s="13" t="s">
        <v>24</v>
      </c>
      <c r="AU149" s="13" t="s">
        <v>26</v>
      </c>
      <c r="AV149" s="13" t="s">
        <v>24</v>
      </c>
      <c r="AW149" s="13" t="s">
        <v>25</v>
      </c>
      <c r="AX149" t="str">
        <f t="shared" si="33"/>
        <v>HT2_green-square.png</v>
      </c>
      <c r="AY149" t="str">
        <f t="shared" si="34"/>
        <v>HT3_green-triangle.png</v>
      </c>
      <c r="AZ149" t="str">
        <f t="shared" si="35"/>
        <v>ST1_blue-triangle.png</v>
      </c>
      <c r="BA149" t="str">
        <f t="shared" si="36"/>
        <v>ST2_blue-square.png</v>
      </c>
      <c r="BB149" t="str">
        <f t="shared" si="37"/>
        <v>ST3_red-triangle.png</v>
      </c>
      <c r="BC149" t="str">
        <f t="shared" si="38"/>
        <v>HT1_red-square.png</v>
      </c>
    </row>
    <row r="150" spans="1:55" x14ac:dyDescent="0.2">
      <c r="A150" s="30" t="s">
        <v>81</v>
      </c>
      <c r="B150" s="5" t="s">
        <v>108</v>
      </c>
      <c r="C150" s="5" t="s">
        <v>136</v>
      </c>
      <c r="D150" t="str">
        <f t="shared" si="31"/>
        <v>L02_CR28_S42</v>
      </c>
      <c r="E150">
        <v>148</v>
      </c>
      <c r="F150" s="94" t="s">
        <v>698</v>
      </c>
      <c r="G150" s="155" t="str">
        <f>VLOOKUP($A150&amp;"_"&amp;$F150,'Character Sets'!$B$3:$J$39,5,FALSE)</f>
        <v>HT2</v>
      </c>
      <c r="H150" s="155" t="str">
        <f>VLOOKUP($A150&amp;"_"&amp;$F150,'Character Sets'!$B$3:$J$39,7,FALSE)</f>
        <v>Jordan</v>
      </c>
      <c r="I150" s="5" t="str">
        <f>VLOOKUP($A150&amp;"_"&amp;$F150,'Character Sets'!$B$3:$J$39,6,FALSE)</f>
        <v>C</v>
      </c>
      <c r="J150" s="96" t="s">
        <v>700</v>
      </c>
      <c r="K150" s="155" t="str">
        <f>VLOOKUP($A150&amp;"_"&amp;$J150, 'Character Sets'!$B$3:$J$39,5,FALSE)</f>
        <v>HT3</v>
      </c>
      <c r="L150" s="155" t="str">
        <f>VLOOKUP($A150&amp;"_"&amp;$J150,'Character Sets'!$B$3:$J$39,7,FALSE)</f>
        <v>Jaime</v>
      </c>
      <c r="M150" s="5" t="str">
        <f>VLOOKUP($A150&amp;"_"&amp;$J150,'Character Sets'!$B$3:$J$39,6,FALSE)</f>
        <v>F</v>
      </c>
      <c r="N150" s="187" t="s">
        <v>2395</v>
      </c>
      <c r="O150" s="5" t="s">
        <v>2399</v>
      </c>
      <c r="P150" s="37" t="s">
        <v>697</v>
      </c>
      <c r="Q150" t="str">
        <f>VLOOKUP($A150&amp;"_"&amp;$P150,'Character Sets'!$B$3:$J$39,5,FALSE)</f>
        <v>ST1</v>
      </c>
      <c r="R150" s="37" t="s">
        <v>699</v>
      </c>
      <c r="S150" t="str">
        <f>VLOOKUP($A150&amp;"_"&amp;$R150,'Character Sets'!$B$3:$J$39,5,FALSE)</f>
        <v>ST2</v>
      </c>
      <c r="T150" s="37" t="s">
        <v>701</v>
      </c>
      <c r="U150" t="str">
        <f>VLOOKUP($A150&amp;"_"&amp;$T150,'Character Sets'!$B$3:$J$39,5,FALSE)</f>
        <v>ST3</v>
      </c>
      <c r="V150" s="37" t="s">
        <v>696</v>
      </c>
      <c r="W150" t="str">
        <f>VLOOKUP($A150&amp;"_"&amp;$V150,'Character Sets'!$B$3:$J$39,5,FALSE)</f>
        <v>HT1</v>
      </c>
      <c r="X150" t="s">
        <v>248</v>
      </c>
      <c r="Y150" t="str">
        <f t="shared" si="28"/>
        <v>CF</v>
      </c>
      <c r="Z150" t="str" cm="1">
        <f t="array" ref="Z150">_xlfn.IFS($Y150="AB","AB",$Y150="BA","AB",$Y150="AC","AC",$Y150="CA","AC",$Y150="AD","AD",$Y150="DA","AD",$Y150="BC","BC",$Y150="CB","BC",$Y150="BD","BD",$Y150="DB","BD",$Y150="CD","CD",$Y150="DC", "CD",$Y150="AE","AE",$Y150="EA","AE",$Y150="AF","AF",$Y150="FA","AF",$Y150="BE","BE",$Y150="EB","BE",$Y150="BF","BF",$Y150="FB","BF",$Y150="CE","CE",$Y150="EC","CE",$Y150="CF","CF",$Y150="FC","CF",$Y150="DE","DE",$Y150="ED","DE",$Y150="EF","EF",$Y150="FE","EF",$Y150="DF","DF",$Y150="FD","DF")</f>
        <v>CF</v>
      </c>
      <c r="AA150" s="6" t="s">
        <v>30</v>
      </c>
      <c r="AB150" t="str">
        <f>VLOOKUP($X150&amp;$Z150&amp;$AA150,Stories!$A$1:$I$151,7,FALSE)</f>
        <v>Jaime is sending a text to Jordan</v>
      </c>
      <c r="AC150" t="str">
        <f>VLOOKUP($X150&amp;$Z150&amp;$AA150,Stories!$A$1:$I$151,8,FALSE)</f>
        <v>as the battery is about to die</v>
      </c>
      <c r="AD150" s="37" t="s">
        <v>22</v>
      </c>
      <c r="AE150" s="13" t="s">
        <v>29</v>
      </c>
      <c r="AF150" s="13" t="s">
        <v>26</v>
      </c>
      <c r="AG150" s="13" t="str">
        <f t="shared" si="30"/>
        <v>he's standing in a blue triangle</v>
      </c>
      <c r="AH150" t="str">
        <f>VLOOKUP($X150&amp;$Z150&amp;$AA150,Stories!$A$1:$I$151,9,FALSE)</f>
        <v>but it looks like the text still sent</v>
      </c>
      <c r="AI150" t="str" cm="1">
        <f t="array" ref="AI150">_xlfn.IFS($AA150="first",_xlfn.CONCAT($X150, "_", $H150, "_", $L150),$AA150="second",_xlfn.CONCAT($X150, "_", $L150, "_", $H150))</f>
        <v>S42_Jaime_Jordan</v>
      </c>
      <c r="AJ150" t="str">
        <f t="shared" si="32"/>
        <v>he_blue_triangle</v>
      </c>
      <c r="AK150" t="str">
        <f t="shared" si="29"/>
        <v>S42_end</v>
      </c>
      <c r="AL150" s="13" t="s">
        <v>29</v>
      </c>
      <c r="AM150" s="13" t="s">
        <v>26</v>
      </c>
      <c r="AN150" s="13" t="s">
        <v>29</v>
      </c>
      <c r="AO150" s="13" t="s">
        <v>25</v>
      </c>
      <c r="AP150" s="13" t="s">
        <v>31</v>
      </c>
      <c r="AQ150" s="13" t="s">
        <v>25</v>
      </c>
      <c r="AR150" s="13" t="s">
        <v>31</v>
      </c>
      <c r="AS150" s="13" t="s">
        <v>26</v>
      </c>
      <c r="AT150" s="13" t="s">
        <v>27</v>
      </c>
      <c r="AU150" s="13" t="s">
        <v>25</v>
      </c>
      <c r="AV150" s="13" t="s">
        <v>27</v>
      </c>
      <c r="AW150" s="13" t="s">
        <v>26</v>
      </c>
      <c r="AX150" t="str">
        <f t="shared" si="33"/>
        <v>HT2_blue-triangle.png</v>
      </c>
      <c r="AY150" t="str">
        <f t="shared" si="34"/>
        <v>HT3_blue-square.png</v>
      </c>
      <c r="AZ150" t="str">
        <f t="shared" si="35"/>
        <v>ST1_green-square.png</v>
      </c>
      <c r="BA150" t="str">
        <f t="shared" si="36"/>
        <v>ST2_green-triangle.png</v>
      </c>
      <c r="BB150" t="str">
        <f t="shared" si="37"/>
        <v>ST3_yellow-square.png</v>
      </c>
      <c r="BC150" t="str">
        <f t="shared" si="38"/>
        <v>HT1_yellow-triangle.png</v>
      </c>
    </row>
    <row r="151" spans="1:55" x14ac:dyDescent="0.2">
      <c r="A151" s="30" t="s">
        <v>81</v>
      </c>
      <c r="B151" s="5" t="s">
        <v>108</v>
      </c>
      <c r="C151" s="5" t="s">
        <v>137</v>
      </c>
      <c r="D151" t="str">
        <f t="shared" si="31"/>
        <v>L02_CR29_S11</v>
      </c>
      <c r="E151">
        <v>149</v>
      </c>
      <c r="F151" s="94" t="s">
        <v>698</v>
      </c>
      <c r="G151" s="155" t="str">
        <f>VLOOKUP($A151&amp;"_"&amp;$F151,'Character Sets'!$B$3:$J$39,5,FALSE)</f>
        <v>HT2</v>
      </c>
      <c r="H151" s="155" t="str">
        <f>VLOOKUP($A151&amp;"_"&amp;$F151,'Character Sets'!$B$3:$J$39,7,FALSE)</f>
        <v>Jordan</v>
      </c>
      <c r="I151" s="5" t="str">
        <f>VLOOKUP($A151&amp;"_"&amp;$F151,'Character Sets'!$B$3:$J$39,6,FALSE)</f>
        <v>C</v>
      </c>
      <c r="J151" s="96" t="s">
        <v>701</v>
      </c>
      <c r="K151" s="155" t="str">
        <f>VLOOKUP($A151&amp;"_"&amp;$J151, 'Character Sets'!$B$3:$J$39,5,FALSE)</f>
        <v>ST3</v>
      </c>
      <c r="L151" s="155" t="str">
        <f>VLOOKUP($A151&amp;"_"&amp;$J151,'Character Sets'!$B$3:$J$39,7,FALSE)</f>
        <v>Alex</v>
      </c>
      <c r="M151" s="5" t="str">
        <f>VLOOKUP($A151&amp;"_"&amp;$J151,'Character Sets'!$B$3:$J$39,6,FALSE)</f>
        <v>A</v>
      </c>
      <c r="N151" s="187" t="s">
        <v>2395</v>
      </c>
      <c r="O151" s="5" t="s">
        <v>2398</v>
      </c>
      <c r="P151" s="37" t="s">
        <v>697</v>
      </c>
      <c r="Q151" t="str">
        <f>VLOOKUP($A151&amp;"_"&amp;$P151,'Character Sets'!$B$3:$J$39,5,FALSE)</f>
        <v>ST1</v>
      </c>
      <c r="R151" s="37" t="s">
        <v>699</v>
      </c>
      <c r="S151" t="str">
        <f>VLOOKUP($A151&amp;"_"&amp;$R151,'Character Sets'!$B$3:$J$39,5,FALSE)</f>
        <v>ST2</v>
      </c>
      <c r="T151" s="37" t="s">
        <v>700</v>
      </c>
      <c r="U151" t="str">
        <f>VLOOKUP($A151&amp;"_"&amp;$T151,'Character Sets'!$B$3:$J$39,5,FALSE)</f>
        <v>HT3</v>
      </c>
      <c r="V151" s="37" t="s">
        <v>696</v>
      </c>
      <c r="W151" t="str">
        <f>VLOOKUP($A151&amp;"_"&amp;$V151,'Character Sets'!$B$3:$J$39,5,FALSE)</f>
        <v>HT1</v>
      </c>
      <c r="X151" t="s">
        <v>217</v>
      </c>
      <c r="Y151" t="str">
        <f t="shared" si="28"/>
        <v>CA</v>
      </c>
      <c r="Z151" t="str" cm="1">
        <f t="array" ref="Z151">_xlfn.IFS($Y151="AB","AB",$Y151="BA","AB",$Y151="AC","AC",$Y151="CA","AC",$Y151="AD","AD",$Y151="DA","AD",$Y151="BC","BC",$Y151="CB","BC",$Y151="BD","BD",$Y151="DB","BD",$Y151="CD","CD",$Y151="DC", "CD",$Y151="AE","AE",$Y151="EA","AE",$Y151="AF","AF",$Y151="FA","AF",$Y151="BE","BE",$Y151="EB","BE",$Y151="BF","BF",$Y151="FB","BF",$Y151="CE","CE",$Y151="EC","CE",$Y151="CF","CF",$Y151="FC","CF",$Y151="DE","DE",$Y151="ED","DE",$Y151="EF","EF",$Y151="FE","EF",$Y151="DF","DF",$Y151="FD","DF")</f>
        <v>AC</v>
      </c>
      <c r="AA151" s="6" t="s">
        <v>28</v>
      </c>
      <c r="AB151" t="str">
        <f>VLOOKUP($X151&amp;$Z151&amp;$AA151,Stories!$A$1:$I$151,7,FALSE)</f>
        <v>Alex is singing to Jordan</v>
      </c>
      <c r="AC151" t="str">
        <f>VLOOKUP($X151&amp;$Z151&amp;$AA151,Stories!$A$1:$I$151,8,FALSE)</f>
        <v>and there's a big disco ball overhead</v>
      </c>
      <c r="AD151" s="37" t="s">
        <v>22</v>
      </c>
      <c r="AE151" s="13" t="s">
        <v>27</v>
      </c>
      <c r="AF151" s="13" t="s">
        <v>25</v>
      </c>
      <c r="AG151" s="13" t="str">
        <f t="shared" si="30"/>
        <v>he's standing in a yellow square</v>
      </c>
      <c r="AH151" t="str">
        <f>VLOOKUP($X151&amp;$Z151&amp;$AA151,Stories!$A$1:$I$151,9,FALSE)</f>
        <v>and all the colored lights look fun</v>
      </c>
      <c r="AI151" t="str" cm="1">
        <f t="array" ref="AI151">_xlfn.IFS($AA151="first",_xlfn.CONCAT($X151, "_", $H151, "_", $L151),$AA151="second",_xlfn.CONCAT($X151, "_", $L151, "_", $H151))</f>
        <v>S11_Jordan_Alex</v>
      </c>
      <c r="AJ151" t="str">
        <f t="shared" si="32"/>
        <v>he_yellow_square</v>
      </c>
      <c r="AK151" t="str">
        <f t="shared" si="29"/>
        <v>S11_end</v>
      </c>
      <c r="AL151" s="13" t="s">
        <v>27</v>
      </c>
      <c r="AM151" s="13" t="s">
        <v>25</v>
      </c>
      <c r="AN151" s="13" t="s">
        <v>27</v>
      </c>
      <c r="AO151" s="13" t="s">
        <v>26</v>
      </c>
      <c r="AP151" s="13" t="s">
        <v>24</v>
      </c>
      <c r="AQ151" s="13" t="s">
        <v>26</v>
      </c>
      <c r="AR151" s="13" t="s">
        <v>24</v>
      </c>
      <c r="AS151" s="13" t="s">
        <v>25</v>
      </c>
      <c r="AT151" s="13" t="s">
        <v>29</v>
      </c>
      <c r="AU151" s="13" t="s">
        <v>26</v>
      </c>
      <c r="AV151" s="13" t="s">
        <v>29</v>
      </c>
      <c r="AW151" s="13" t="s">
        <v>25</v>
      </c>
      <c r="AX151" t="str">
        <f t="shared" si="33"/>
        <v>HT2_yellow-square.png</v>
      </c>
      <c r="AY151" t="str">
        <f t="shared" si="34"/>
        <v>ST3_yellow-triangle.png</v>
      </c>
      <c r="AZ151" t="str">
        <f t="shared" si="35"/>
        <v>ST1_red-triangle.png</v>
      </c>
      <c r="BA151" t="str">
        <f t="shared" si="36"/>
        <v>ST2_red-square.png</v>
      </c>
      <c r="BB151" t="str">
        <f t="shared" si="37"/>
        <v>HT3_blue-triangle.png</v>
      </c>
      <c r="BC151" t="str">
        <f t="shared" si="38"/>
        <v>HT1_blue-square.png</v>
      </c>
    </row>
    <row r="152" spans="1:55" x14ac:dyDescent="0.2">
      <c r="A152" s="30" t="s">
        <v>81</v>
      </c>
      <c r="B152" s="5" t="s">
        <v>108</v>
      </c>
      <c r="C152" s="5" t="s">
        <v>138</v>
      </c>
      <c r="D152" t="str">
        <f t="shared" si="31"/>
        <v>L02_CR30_S11</v>
      </c>
      <c r="E152">
        <v>150</v>
      </c>
      <c r="F152" s="94" t="s">
        <v>698</v>
      </c>
      <c r="G152" s="155" t="str">
        <f>VLOOKUP($A152&amp;"_"&amp;$F152,'Character Sets'!$B$3:$J$39,5,FALSE)</f>
        <v>HT2</v>
      </c>
      <c r="H152" s="155" t="str">
        <f>VLOOKUP($A152&amp;"_"&amp;$F152,'Character Sets'!$B$3:$J$39,7,FALSE)</f>
        <v>Jordan</v>
      </c>
      <c r="I152" s="5" t="str">
        <f>VLOOKUP($A152&amp;"_"&amp;$F152,'Character Sets'!$B$3:$J$39,6,FALSE)</f>
        <v>C</v>
      </c>
      <c r="J152" s="96" t="s">
        <v>701</v>
      </c>
      <c r="K152" s="155" t="str">
        <f>VLOOKUP($A152&amp;"_"&amp;$J152, 'Character Sets'!$B$3:$J$39,5,FALSE)</f>
        <v>ST3</v>
      </c>
      <c r="L152" s="155" t="str">
        <f>VLOOKUP($A152&amp;"_"&amp;$J152,'Character Sets'!$B$3:$J$39,7,FALSE)</f>
        <v>Alex</v>
      </c>
      <c r="M152" s="5" t="str">
        <f>VLOOKUP($A152&amp;"_"&amp;$J152,'Character Sets'!$B$3:$J$39,6,FALSE)</f>
        <v>A</v>
      </c>
      <c r="N152" s="187" t="s">
        <v>2395</v>
      </c>
      <c r="O152" s="5" t="s">
        <v>2398</v>
      </c>
      <c r="P152" s="37" t="s">
        <v>697</v>
      </c>
      <c r="Q152" t="str">
        <f>VLOOKUP($A152&amp;"_"&amp;$P152,'Character Sets'!$B$3:$J$39,5,FALSE)</f>
        <v>ST1</v>
      </c>
      <c r="R152" s="37" t="s">
        <v>699</v>
      </c>
      <c r="S152" t="str">
        <f>VLOOKUP($A152&amp;"_"&amp;$R152,'Character Sets'!$B$3:$J$39,5,FALSE)</f>
        <v>ST2</v>
      </c>
      <c r="T152" s="37" t="s">
        <v>700</v>
      </c>
      <c r="U152" t="str">
        <f>VLOOKUP($A152&amp;"_"&amp;$T152,'Character Sets'!$B$3:$J$39,5,FALSE)</f>
        <v>HT3</v>
      </c>
      <c r="V152" s="37" t="s">
        <v>696</v>
      </c>
      <c r="W152" t="str">
        <f>VLOOKUP($A152&amp;"_"&amp;$V152,'Character Sets'!$B$3:$J$39,5,FALSE)</f>
        <v>HT1</v>
      </c>
      <c r="X152" t="s">
        <v>217</v>
      </c>
      <c r="Y152" t="str">
        <f t="shared" si="28"/>
        <v>CA</v>
      </c>
      <c r="Z152" t="str" cm="1">
        <f t="array" ref="Z152">_xlfn.IFS($Y152="AB","AB",$Y152="BA","AB",$Y152="AC","AC",$Y152="CA","AC",$Y152="AD","AD",$Y152="DA","AD",$Y152="BC","BC",$Y152="CB","BC",$Y152="BD","BD",$Y152="DB","BD",$Y152="CD","CD",$Y152="DC", "CD",$Y152="AE","AE",$Y152="EA","AE",$Y152="AF","AF",$Y152="FA","AF",$Y152="BE","BE",$Y152="EB","BE",$Y152="BF","BF",$Y152="FB","BF",$Y152="CE","CE",$Y152="EC","CE",$Y152="CF","CF",$Y152="FC","CF",$Y152="DE","DE",$Y152="ED","DE",$Y152="EF","EF",$Y152="FE","EF",$Y152="DF","DF",$Y152="FD","DF")</f>
        <v>AC</v>
      </c>
      <c r="AA152" s="6" t="s">
        <v>30</v>
      </c>
      <c r="AB152" t="str">
        <f>VLOOKUP($X152&amp;$Z152&amp;$AA152,Stories!$A$1:$I$151,7,FALSE)</f>
        <v>Jordan is singing to Alex</v>
      </c>
      <c r="AC152" t="str">
        <f>VLOOKUP($X152&amp;$Z152&amp;$AA152,Stories!$A$1:$I$151,8,FALSE)</f>
        <v>and there's a big disco ball overhead</v>
      </c>
      <c r="AD152" s="37" t="s">
        <v>22</v>
      </c>
      <c r="AE152" s="13" t="s">
        <v>24</v>
      </c>
      <c r="AF152" s="13" t="s">
        <v>26</v>
      </c>
      <c r="AG152" s="13" t="str">
        <f t="shared" si="30"/>
        <v>he's standing in a red triangle</v>
      </c>
      <c r="AH152" t="str">
        <f>VLOOKUP($X152&amp;$Z152&amp;$AA152,Stories!$A$1:$I$151,9,FALSE)</f>
        <v>and all the colored lights look fun</v>
      </c>
      <c r="AI152" t="str" cm="1">
        <f t="array" ref="AI152">_xlfn.IFS($AA152="first",_xlfn.CONCAT($X152, "_", $H152, "_", $L152),$AA152="second",_xlfn.CONCAT($X152, "_", $L152, "_", $H152))</f>
        <v>S11_Alex_Jordan</v>
      </c>
      <c r="AJ152" t="str">
        <f t="shared" si="32"/>
        <v>he_red_triangle</v>
      </c>
      <c r="AK152" t="str">
        <f t="shared" si="29"/>
        <v>S11_end</v>
      </c>
      <c r="AL152" s="13" t="s">
        <v>24</v>
      </c>
      <c r="AM152" s="13" t="s">
        <v>26</v>
      </c>
      <c r="AN152" s="13" t="s">
        <v>24</v>
      </c>
      <c r="AO152" s="13" t="s">
        <v>25</v>
      </c>
      <c r="AP152" s="13" t="s">
        <v>27</v>
      </c>
      <c r="AQ152" s="13" t="s">
        <v>25</v>
      </c>
      <c r="AR152" s="13" t="s">
        <v>27</v>
      </c>
      <c r="AS152" s="13" t="s">
        <v>26</v>
      </c>
      <c r="AT152" s="13" t="s">
        <v>31</v>
      </c>
      <c r="AU152" s="13" t="s">
        <v>25</v>
      </c>
      <c r="AV152" s="13" t="s">
        <v>31</v>
      </c>
      <c r="AW152" s="13" t="s">
        <v>26</v>
      </c>
      <c r="AX152" t="str">
        <f t="shared" si="33"/>
        <v>HT2_red-triangle.png</v>
      </c>
      <c r="AY152" t="str">
        <f t="shared" si="34"/>
        <v>ST3_red-square.png</v>
      </c>
      <c r="AZ152" t="str">
        <f t="shared" si="35"/>
        <v>ST1_yellow-square.png</v>
      </c>
      <c r="BA152" t="str">
        <f t="shared" si="36"/>
        <v>ST2_yellow-triangle.png</v>
      </c>
      <c r="BB152" t="str">
        <f t="shared" si="37"/>
        <v>HT3_green-square.png</v>
      </c>
      <c r="BC152" t="str">
        <f t="shared" si="38"/>
        <v>HT1_green-triangle.png</v>
      </c>
    </row>
    <row r="153" spans="1:55" x14ac:dyDescent="0.2">
      <c r="A153" s="30" t="s">
        <v>81</v>
      </c>
      <c r="B153" s="5" t="s">
        <v>108</v>
      </c>
      <c r="C153" s="5" t="s">
        <v>139</v>
      </c>
      <c r="D153" t="str">
        <f t="shared" si="31"/>
        <v>L02_CR31_S12</v>
      </c>
      <c r="E153">
        <v>151</v>
      </c>
      <c r="F153" s="94" t="s">
        <v>698</v>
      </c>
      <c r="G153" s="155" t="str">
        <f>VLOOKUP($A153&amp;"_"&amp;$F153,'Character Sets'!$B$3:$J$39,5,FALSE)</f>
        <v>HT2</v>
      </c>
      <c r="H153" s="155" t="str">
        <f>VLOOKUP($A153&amp;"_"&amp;$F153,'Character Sets'!$B$3:$J$39,7,FALSE)</f>
        <v>Jordan</v>
      </c>
      <c r="I153" s="5" t="str">
        <f>VLOOKUP($A153&amp;"_"&amp;$F153,'Character Sets'!$B$3:$J$39,6,FALSE)</f>
        <v>C</v>
      </c>
      <c r="J153" s="96" t="s">
        <v>701</v>
      </c>
      <c r="K153" s="155" t="str">
        <f>VLOOKUP($A153&amp;"_"&amp;$J153, 'Character Sets'!$B$3:$J$39,5,FALSE)</f>
        <v>ST3</v>
      </c>
      <c r="L153" s="155" t="str">
        <f>VLOOKUP($A153&amp;"_"&amp;$J153,'Character Sets'!$B$3:$J$39,7,FALSE)</f>
        <v>Alex</v>
      </c>
      <c r="M153" s="5" t="str">
        <f>VLOOKUP($A153&amp;"_"&amp;$J153,'Character Sets'!$B$3:$J$39,6,FALSE)</f>
        <v>A</v>
      </c>
      <c r="N153" s="187" t="s">
        <v>2395</v>
      </c>
      <c r="O153" s="5" t="s">
        <v>2398</v>
      </c>
      <c r="P153" s="37" t="s">
        <v>697</v>
      </c>
      <c r="Q153" t="str">
        <f>VLOOKUP($A153&amp;"_"&amp;$P153,'Character Sets'!$B$3:$J$39,5,FALSE)</f>
        <v>ST1</v>
      </c>
      <c r="R153" s="37" t="s">
        <v>699</v>
      </c>
      <c r="S153" t="str">
        <f>VLOOKUP($A153&amp;"_"&amp;$R153,'Character Sets'!$B$3:$J$39,5,FALSE)</f>
        <v>ST2</v>
      </c>
      <c r="T153" s="37" t="s">
        <v>700</v>
      </c>
      <c r="U153" t="str">
        <f>VLOOKUP($A153&amp;"_"&amp;$T153,'Character Sets'!$B$3:$J$39,5,FALSE)</f>
        <v>HT3</v>
      </c>
      <c r="V153" s="37" t="s">
        <v>696</v>
      </c>
      <c r="W153" t="str">
        <f>VLOOKUP($A153&amp;"_"&amp;$V153,'Character Sets'!$B$3:$J$39,5,FALSE)</f>
        <v>HT1</v>
      </c>
      <c r="X153" t="s">
        <v>218</v>
      </c>
      <c r="Y153" t="str">
        <f t="shared" si="28"/>
        <v>CA</v>
      </c>
      <c r="Z153" t="str" cm="1">
        <f t="array" ref="Z153">_xlfn.IFS($Y153="AB","AB",$Y153="BA","AB",$Y153="AC","AC",$Y153="CA","AC",$Y153="AD","AD",$Y153="DA","AD",$Y153="BC","BC",$Y153="CB","BC",$Y153="BD","BD",$Y153="DB","BD",$Y153="CD","CD",$Y153="DC", "CD",$Y153="AE","AE",$Y153="EA","AE",$Y153="AF","AF",$Y153="FA","AF",$Y153="BE","BE",$Y153="EB","BE",$Y153="BF","BF",$Y153="FB","BF",$Y153="CE","CE",$Y153="EC","CE",$Y153="CF","CF",$Y153="FC","CF",$Y153="DE","DE",$Y153="ED","DE",$Y153="EF","EF",$Y153="FE","EF",$Y153="DF","DF",$Y153="FD","DF")</f>
        <v>AC</v>
      </c>
      <c r="AA153" s="6" t="s">
        <v>28</v>
      </c>
      <c r="AB153" t="str">
        <f>VLOOKUP($X153&amp;$Z153&amp;$AA153,Stories!$A$1:$I$151,7,FALSE)</f>
        <v>Alex is showing a happy birthday sign to Jordan</v>
      </c>
      <c r="AC153" t="str">
        <f>VLOOKUP($X153&amp;$Z153&amp;$AA153,Stories!$A$1:$I$151,8,FALSE)</f>
        <v xml:space="preserve">while some balloons are floating up to the ceiling </v>
      </c>
      <c r="AD153" s="37" t="s">
        <v>22</v>
      </c>
      <c r="AE153" s="13" t="s">
        <v>29</v>
      </c>
      <c r="AF153" s="13" t="s">
        <v>25</v>
      </c>
      <c r="AG153" s="13" t="str">
        <f t="shared" si="30"/>
        <v>he's standing in a blue square</v>
      </c>
      <c r="AH153" t="str">
        <f>VLOOKUP($X153&amp;$Z153&amp;$AA153,Stories!$A$1:$I$151,9,FALSE)</f>
        <v>and it looks like the party is starting</v>
      </c>
      <c r="AI153" t="str" cm="1">
        <f t="array" ref="AI153">_xlfn.IFS($AA153="first",_xlfn.CONCAT($X153, "_", $H153, "_", $L153),$AA153="second",_xlfn.CONCAT($X153, "_", $L153, "_", $H153))</f>
        <v>S12_Jordan_Alex</v>
      </c>
      <c r="AJ153" t="str">
        <f t="shared" si="32"/>
        <v>he_blue_square</v>
      </c>
      <c r="AK153" t="str">
        <f t="shared" si="29"/>
        <v>S12_end</v>
      </c>
      <c r="AL153" s="13" t="s">
        <v>29</v>
      </c>
      <c r="AM153" s="13" t="s">
        <v>25</v>
      </c>
      <c r="AN153" s="13" t="s">
        <v>29</v>
      </c>
      <c r="AO153" s="13" t="s">
        <v>26</v>
      </c>
      <c r="AP153" s="13" t="s">
        <v>31</v>
      </c>
      <c r="AQ153" s="13" t="s">
        <v>26</v>
      </c>
      <c r="AR153" s="13" t="s">
        <v>31</v>
      </c>
      <c r="AS153" s="13" t="s">
        <v>25</v>
      </c>
      <c r="AT153" s="13" t="s">
        <v>27</v>
      </c>
      <c r="AU153" s="13" t="s">
        <v>26</v>
      </c>
      <c r="AV153" s="13" t="s">
        <v>27</v>
      </c>
      <c r="AW153" s="13" t="s">
        <v>25</v>
      </c>
      <c r="AX153" t="str">
        <f t="shared" si="33"/>
        <v>HT2_blue-square.png</v>
      </c>
      <c r="AY153" t="str">
        <f t="shared" si="34"/>
        <v>ST3_blue-triangle.png</v>
      </c>
      <c r="AZ153" t="str">
        <f t="shared" si="35"/>
        <v>ST1_green-triangle.png</v>
      </c>
      <c r="BA153" t="str">
        <f t="shared" si="36"/>
        <v>ST2_green-square.png</v>
      </c>
      <c r="BB153" t="str">
        <f t="shared" si="37"/>
        <v>HT3_yellow-triangle.png</v>
      </c>
      <c r="BC153" t="str">
        <f t="shared" si="38"/>
        <v>HT1_yellow-square.png</v>
      </c>
    </row>
    <row r="154" spans="1:55" x14ac:dyDescent="0.2">
      <c r="A154" s="30" t="s">
        <v>81</v>
      </c>
      <c r="B154" s="5" t="s">
        <v>108</v>
      </c>
      <c r="C154" s="5" t="s">
        <v>140</v>
      </c>
      <c r="D154" t="str">
        <f t="shared" si="31"/>
        <v>L02_CR32_S15</v>
      </c>
      <c r="E154">
        <v>152</v>
      </c>
      <c r="F154" s="94" t="s">
        <v>698</v>
      </c>
      <c r="G154" s="155" t="str">
        <f>VLOOKUP($A154&amp;"_"&amp;$F154,'Character Sets'!$B$3:$J$39,5,FALSE)</f>
        <v>HT2</v>
      </c>
      <c r="H154" s="155" t="str">
        <f>VLOOKUP($A154&amp;"_"&amp;$F154,'Character Sets'!$B$3:$J$39,7,FALSE)</f>
        <v>Jordan</v>
      </c>
      <c r="I154" s="5" t="str">
        <f>VLOOKUP($A154&amp;"_"&amp;$F154,'Character Sets'!$B$3:$J$39,6,FALSE)</f>
        <v>C</v>
      </c>
      <c r="J154" s="96" t="s">
        <v>701</v>
      </c>
      <c r="K154" s="155" t="str">
        <f>VLOOKUP($A154&amp;"_"&amp;$J154, 'Character Sets'!$B$3:$J$39,5,FALSE)</f>
        <v>ST3</v>
      </c>
      <c r="L154" s="155" t="str">
        <f>VLOOKUP($A154&amp;"_"&amp;$J154,'Character Sets'!$B$3:$J$39,7,FALSE)</f>
        <v>Alex</v>
      </c>
      <c r="M154" s="5" t="str">
        <f>VLOOKUP($A154&amp;"_"&amp;$J154,'Character Sets'!$B$3:$J$39,6,FALSE)</f>
        <v>A</v>
      </c>
      <c r="N154" s="187" t="s">
        <v>2395</v>
      </c>
      <c r="O154" s="5" t="s">
        <v>2398</v>
      </c>
      <c r="P154" s="37" t="s">
        <v>697</v>
      </c>
      <c r="Q154" t="str">
        <f>VLOOKUP($A154&amp;"_"&amp;$P154,'Character Sets'!$B$3:$J$39,5,FALSE)</f>
        <v>ST1</v>
      </c>
      <c r="R154" s="37" t="s">
        <v>699</v>
      </c>
      <c r="S154" t="str">
        <f>VLOOKUP($A154&amp;"_"&amp;$R154,'Character Sets'!$B$3:$J$39,5,FALSE)</f>
        <v>ST2</v>
      </c>
      <c r="T154" s="37" t="s">
        <v>700</v>
      </c>
      <c r="U154" t="str">
        <f>VLOOKUP($A154&amp;"_"&amp;$T154,'Character Sets'!$B$3:$J$39,5,FALSE)</f>
        <v>HT3</v>
      </c>
      <c r="V154" s="37" t="s">
        <v>696</v>
      </c>
      <c r="W154" t="str">
        <f>VLOOKUP($A154&amp;"_"&amp;$V154,'Character Sets'!$B$3:$J$39,5,FALSE)</f>
        <v>HT1</v>
      </c>
      <c r="X154" t="s">
        <v>221</v>
      </c>
      <c r="Y154" t="str">
        <f t="shared" si="28"/>
        <v>CA</v>
      </c>
      <c r="Z154" t="str" cm="1">
        <f t="array" ref="Z154">_xlfn.IFS($Y154="AB","AB",$Y154="BA","AB",$Y154="AC","AC",$Y154="CA","AC",$Y154="AD","AD",$Y154="DA","AD",$Y154="BC","BC",$Y154="CB","BC",$Y154="BD","BD",$Y154="DB","BD",$Y154="CD","CD",$Y154="DC", "CD",$Y154="AE","AE",$Y154="EA","AE",$Y154="AF","AF",$Y154="FA","AF",$Y154="BE","BE",$Y154="EB","BE",$Y154="BF","BF",$Y154="FB","BF",$Y154="CE","CE",$Y154="EC","CE",$Y154="CF","CF",$Y154="FC","CF",$Y154="DE","DE",$Y154="ED","DE",$Y154="EF","EF",$Y154="FE","EF",$Y154="DF","DF",$Y154="FD","DF")</f>
        <v>AC</v>
      </c>
      <c r="AA154" s="6" t="s">
        <v>30</v>
      </c>
      <c r="AB154" t="str">
        <f>VLOOKUP($X154&amp;$Z154&amp;$AA154,Stories!$A$1:$I$151,7,FALSE)</f>
        <v>Jordan is looking at Alex</v>
      </c>
      <c r="AC154" t="str">
        <f>VLOOKUP($X154&amp;$Z154&amp;$AA154,Stories!$A$1:$I$151,8,FALSE)</f>
        <v>as the train whistle is blowing loudly</v>
      </c>
      <c r="AD154" s="37" t="s">
        <v>22</v>
      </c>
      <c r="AE154" s="13" t="s">
        <v>31</v>
      </c>
      <c r="AF154" s="13" t="s">
        <v>26</v>
      </c>
      <c r="AG154" s="13" t="str">
        <f t="shared" si="30"/>
        <v>he's standing in a green triangle</v>
      </c>
      <c r="AH154" t="str">
        <f>VLOOKUP($X154&amp;$Z154&amp;$AA154,Stories!$A$1:$I$151,9,FALSE)</f>
        <v>but the whistle is too loud to hear anything</v>
      </c>
      <c r="AI154" t="str" cm="1">
        <f t="array" ref="AI154">_xlfn.IFS($AA154="first",_xlfn.CONCAT($X154, "_", $H154, "_", $L154),$AA154="second",_xlfn.CONCAT($X154, "_", $L154, "_", $H154))</f>
        <v>S15_Alex_Jordan</v>
      </c>
      <c r="AJ154" t="str">
        <f t="shared" si="32"/>
        <v>he_green_triangle</v>
      </c>
      <c r="AK154" t="str">
        <f t="shared" si="29"/>
        <v>S15_end</v>
      </c>
      <c r="AL154" s="13" t="s">
        <v>31</v>
      </c>
      <c r="AM154" s="13" t="s">
        <v>26</v>
      </c>
      <c r="AN154" s="13" t="s">
        <v>31</v>
      </c>
      <c r="AO154" s="13" t="s">
        <v>25</v>
      </c>
      <c r="AP154" s="13" t="s">
        <v>29</v>
      </c>
      <c r="AQ154" s="13" t="s">
        <v>25</v>
      </c>
      <c r="AR154" s="13" t="s">
        <v>29</v>
      </c>
      <c r="AS154" s="13" t="s">
        <v>26</v>
      </c>
      <c r="AT154" s="13" t="s">
        <v>24</v>
      </c>
      <c r="AU154" s="13" t="s">
        <v>25</v>
      </c>
      <c r="AV154" s="13" t="s">
        <v>24</v>
      </c>
      <c r="AW154" s="13" t="s">
        <v>26</v>
      </c>
      <c r="AX154" t="str">
        <f t="shared" si="33"/>
        <v>HT2_green-triangle.png</v>
      </c>
      <c r="AY154" t="str">
        <f t="shared" si="34"/>
        <v>ST3_green-square.png</v>
      </c>
      <c r="AZ154" t="str">
        <f t="shared" si="35"/>
        <v>ST1_blue-square.png</v>
      </c>
      <c r="BA154" t="str">
        <f t="shared" si="36"/>
        <v>ST2_blue-triangle.png</v>
      </c>
      <c r="BB154" t="str">
        <f t="shared" si="37"/>
        <v>HT3_red-square.png</v>
      </c>
      <c r="BC154" t="str">
        <f t="shared" si="38"/>
        <v>HT1_red-triangle.png</v>
      </c>
    </row>
    <row r="155" spans="1:55" x14ac:dyDescent="0.2">
      <c r="A155" s="30" t="s">
        <v>81</v>
      </c>
      <c r="B155" s="5" t="s">
        <v>108</v>
      </c>
      <c r="C155" s="5" t="s">
        <v>141</v>
      </c>
      <c r="D155" t="str">
        <f t="shared" si="31"/>
        <v>L02_CR33_S28</v>
      </c>
      <c r="E155">
        <v>153</v>
      </c>
      <c r="F155" s="95" t="s">
        <v>697</v>
      </c>
      <c r="G155" s="155" t="str">
        <f>VLOOKUP($A155&amp;"_"&amp;$F155,'Character Sets'!$B$3:$J$39,5,FALSE)</f>
        <v>ST1</v>
      </c>
      <c r="H155" s="155" t="str">
        <f>VLOOKUP($A155&amp;"_"&amp;$F155,'Character Sets'!$B$3:$J$39,7,FALSE)</f>
        <v>Taylor</v>
      </c>
      <c r="I155" s="5" t="str">
        <f>VLOOKUP($A155&amp;"_"&amp;$F155,'Character Sets'!$B$3:$J$39,6,FALSE)</f>
        <v>D</v>
      </c>
      <c r="J155" s="94" t="s">
        <v>696</v>
      </c>
      <c r="K155" s="155" t="str">
        <f>VLOOKUP($A155&amp;"_"&amp;$J155, 'Character Sets'!$B$3:$J$39,5,FALSE)</f>
        <v>HT1</v>
      </c>
      <c r="L155" s="155" t="str">
        <f>VLOOKUP($A155&amp;"_"&amp;$J155,'Character Sets'!$B$3:$J$39,7,FALSE)</f>
        <v>Sam</v>
      </c>
      <c r="M155" s="5" t="str">
        <f>VLOOKUP($A155&amp;"_"&amp;$J155,'Character Sets'!$B$3:$J$39,6,FALSE)</f>
        <v>B</v>
      </c>
      <c r="N155" s="187" t="s">
        <v>2394</v>
      </c>
      <c r="O155" s="5" t="s">
        <v>2398</v>
      </c>
      <c r="P155" s="37" t="s">
        <v>700</v>
      </c>
      <c r="Q155" t="str">
        <f>VLOOKUP($A155&amp;"_"&amp;$P155,'Character Sets'!$B$3:$J$39,5,FALSE)</f>
        <v>HT3</v>
      </c>
      <c r="R155" s="37" t="s">
        <v>701</v>
      </c>
      <c r="S155" t="str">
        <f>VLOOKUP($A155&amp;"_"&amp;$R155,'Character Sets'!$B$3:$J$39,5,FALSE)</f>
        <v>ST3</v>
      </c>
      <c r="T155" s="37" t="s">
        <v>698</v>
      </c>
      <c r="U155" t="str">
        <f>VLOOKUP($A155&amp;"_"&amp;$T155,'Character Sets'!$B$3:$J$39,5,FALSE)</f>
        <v>HT2</v>
      </c>
      <c r="V155" s="37" t="s">
        <v>699</v>
      </c>
      <c r="W155" t="str">
        <f>VLOOKUP($A155&amp;"_"&amp;$V155,'Character Sets'!$B$3:$J$39,5,FALSE)</f>
        <v>ST2</v>
      </c>
      <c r="X155" t="s">
        <v>234</v>
      </c>
      <c r="Y155" t="str">
        <f t="shared" si="28"/>
        <v>DB</v>
      </c>
      <c r="Z155" t="str" cm="1">
        <f t="array" ref="Z155">_xlfn.IFS($Y155="AB","AB",$Y155="BA","AB",$Y155="AC","AC",$Y155="CA","AC",$Y155="AD","AD",$Y155="DA","AD",$Y155="BC","BC",$Y155="CB","BC",$Y155="BD","BD",$Y155="DB","BD",$Y155="CD","CD",$Y155="DC", "CD",$Y155="AE","AE",$Y155="EA","AE",$Y155="AF","AF",$Y155="FA","AF",$Y155="BE","BE",$Y155="EB","BE",$Y155="BF","BF",$Y155="FB","BF",$Y155="CE","CE",$Y155="EC","CE",$Y155="CF","CF",$Y155="FC","CF",$Y155="DE","DE",$Y155="ED","DE",$Y155="EF","EF",$Y155="FE","EF",$Y155="DF","DF",$Y155="FD","DF")</f>
        <v>BD</v>
      </c>
      <c r="AA155" s="6" t="s">
        <v>28</v>
      </c>
      <c r="AB155" t="str">
        <f>VLOOKUP($X155&amp;$Z155&amp;$AA155,Stories!$A$1:$I$151,7,FALSE)</f>
        <v>Sam is flying on a broom above Taylor</v>
      </c>
      <c r="AC155" t="str">
        <f>VLOOKUP($X155&amp;$Z155&amp;$AA155,Stories!$A$1:$I$151,8,FALSE)</f>
        <v>while a bat flutters through the air</v>
      </c>
      <c r="AD155" s="37" t="s">
        <v>23</v>
      </c>
      <c r="AE155" s="13" t="s">
        <v>24</v>
      </c>
      <c r="AF155" s="13" t="s">
        <v>25</v>
      </c>
      <c r="AG155" s="13" t="str">
        <f>_xlfn.CONCAT("she's standing in a ", $AE155, " ",$AF155)</f>
        <v>she's standing in a red square</v>
      </c>
      <c r="AH155" t="str">
        <f>VLOOKUP($X155&amp;$Z155&amp;$AA155,Stories!$A$1:$I$151,9,FALSE)</f>
        <v>and it looks like it is Halloween</v>
      </c>
      <c r="AI155" t="str" cm="1">
        <f t="array" ref="AI155">_xlfn.IFS($AA155="first",_xlfn.CONCAT($X155, "_", $H155, "_", $L155),$AA155="second",_xlfn.CONCAT($X155, "_", $L155, "_", $H155))</f>
        <v>S28_Taylor_Sam</v>
      </c>
      <c r="AJ155" t="str">
        <f t="shared" si="32"/>
        <v>she_red_square</v>
      </c>
      <c r="AK155" t="str">
        <f t="shared" si="29"/>
        <v>S28_end</v>
      </c>
      <c r="AL155" s="13" t="s">
        <v>24</v>
      </c>
      <c r="AM155" s="13" t="s">
        <v>25</v>
      </c>
      <c r="AN155" s="13" t="s">
        <v>24</v>
      </c>
      <c r="AO155" s="13" t="s">
        <v>26</v>
      </c>
      <c r="AP155" s="13" t="s">
        <v>27</v>
      </c>
      <c r="AQ155" s="13" t="s">
        <v>26</v>
      </c>
      <c r="AR155" s="13" t="s">
        <v>27</v>
      </c>
      <c r="AS155" s="13" t="s">
        <v>25</v>
      </c>
      <c r="AT155" s="13" t="s">
        <v>31</v>
      </c>
      <c r="AU155" s="13" t="s">
        <v>26</v>
      </c>
      <c r="AV155" s="13" t="s">
        <v>31</v>
      </c>
      <c r="AW155" s="13" t="s">
        <v>25</v>
      </c>
      <c r="AX155" t="str">
        <f t="shared" si="33"/>
        <v>ST1_red-square.png</v>
      </c>
      <c r="AY155" t="str">
        <f t="shared" si="34"/>
        <v>HT1_red-triangle.png</v>
      </c>
      <c r="AZ155" t="str">
        <f t="shared" si="35"/>
        <v>HT3_yellow-triangle.png</v>
      </c>
      <c r="BA155" t="str">
        <f t="shared" si="36"/>
        <v>ST3_yellow-square.png</v>
      </c>
      <c r="BB155" t="str">
        <f t="shared" si="37"/>
        <v>HT2_green-triangle.png</v>
      </c>
      <c r="BC155" t="str">
        <f t="shared" si="38"/>
        <v>ST2_green-square.png</v>
      </c>
    </row>
    <row r="156" spans="1:55" x14ac:dyDescent="0.2">
      <c r="A156" s="30" t="s">
        <v>81</v>
      </c>
      <c r="B156" s="5" t="s">
        <v>108</v>
      </c>
      <c r="C156" s="5" t="s">
        <v>142</v>
      </c>
      <c r="D156" t="str">
        <f t="shared" si="31"/>
        <v>L02_CR34_S28</v>
      </c>
      <c r="E156">
        <v>154</v>
      </c>
      <c r="F156" s="95" t="s">
        <v>697</v>
      </c>
      <c r="G156" s="155" t="str">
        <f>VLOOKUP($A156&amp;"_"&amp;$F156,'Character Sets'!$B$3:$J$39,5,FALSE)</f>
        <v>ST1</v>
      </c>
      <c r="H156" s="155" t="str">
        <f>VLOOKUP($A156&amp;"_"&amp;$F156,'Character Sets'!$B$3:$J$39,7,FALSE)</f>
        <v>Taylor</v>
      </c>
      <c r="I156" s="5" t="str">
        <f>VLOOKUP($A156&amp;"_"&amp;$F156,'Character Sets'!$B$3:$J$39,6,FALSE)</f>
        <v>D</v>
      </c>
      <c r="J156" s="94" t="s">
        <v>696</v>
      </c>
      <c r="K156" s="155" t="str">
        <f>VLOOKUP($A156&amp;"_"&amp;$J156, 'Character Sets'!$B$3:$J$39,5,FALSE)</f>
        <v>HT1</v>
      </c>
      <c r="L156" s="155" t="str">
        <f>VLOOKUP($A156&amp;"_"&amp;$J156,'Character Sets'!$B$3:$J$39,7,FALSE)</f>
        <v>Sam</v>
      </c>
      <c r="M156" s="5" t="str">
        <f>VLOOKUP($A156&amp;"_"&amp;$J156,'Character Sets'!$B$3:$J$39,6,FALSE)</f>
        <v>B</v>
      </c>
      <c r="N156" s="187" t="s">
        <v>2394</v>
      </c>
      <c r="O156" s="5" t="s">
        <v>2398</v>
      </c>
      <c r="P156" s="37" t="s">
        <v>700</v>
      </c>
      <c r="Q156" t="str">
        <f>VLOOKUP($A156&amp;"_"&amp;$P156,'Character Sets'!$B$3:$J$39,5,FALSE)</f>
        <v>HT3</v>
      </c>
      <c r="R156" s="37" t="s">
        <v>701</v>
      </c>
      <c r="S156" t="str">
        <f>VLOOKUP($A156&amp;"_"&amp;$R156,'Character Sets'!$B$3:$J$39,5,FALSE)</f>
        <v>ST3</v>
      </c>
      <c r="T156" s="37" t="s">
        <v>698</v>
      </c>
      <c r="U156" t="str">
        <f>VLOOKUP($A156&amp;"_"&amp;$T156,'Character Sets'!$B$3:$J$39,5,FALSE)</f>
        <v>HT2</v>
      </c>
      <c r="V156" s="37" t="s">
        <v>699</v>
      </c>
      <c r="W156" t="str">
        <f>VLOOKUP($A156&amp;"_"&amp;$V156,'Character Sets'!$B$3:$J$39,5,FALSE)</f>
        <v>ST2</v>
      </c>
      <c r="X156" t="s">
        <v>234</v>
      </c>
      <c r="Y156" t="str">
        <f t="shared" si="28"/>
        <v>DB</v>
      </c>
      <c r="Z156" t="str" cm="1">
        <f t="array" ref="Z156">_xlfn.IFS($Y156="AB","AB",$Y156="BA","AB",$Y156="AC","AC",$Y156="CA","AC",$Y156="AD","AD",$Y156="DA","AD",$Y156="BC","BC",$Y156="CB","BC",$Y156="BD","BD",$Y156="DB","BD",$Y156="CD","CD",$Y156="DC", "CD",$Y156="AE","AE",$Y156="EA","AE",$Y156="AF","AF",$Y156="FA","AF",$Y156="BE","BE",$Y156="EB","BE",$Y156="BF","BF",$Y156="FB","BF",$Y156="CE","CE",$Y156="EC","CE",$Y156="CF","CF",$Y156="FC","CF",$Y156="DE","DE",$Y156="ED","DE",$Y156="EF","EF",$Y156="FE","EF",$Y156="DF","DF",$Y156="FD","DF")</f>
        <v>BD</v>
      </c>
      <c r="AA156" s="6" t="s">
        <v>30</v>
      </c>
      <c r="AB156" t="str">
        <f>VLOOKUP($X156&amp;$Z156&amp;$AA156,Stories!$A$1:$I$151,7,FALSE)</f>
        <v>Taylor is flying on a broom above Sam</v>
      </c>
      <c r="AC156" t="str">
        <f>VLOOKUP($X156&amp;$Z156&amp;$AA156,Stories!$A$1:$I$151,8,FALSE)</f>
        <v>while a bat flutters through the air</v>
      </c>
      <c r="AD156" s="37" t="s">
        <v>23</v>
      </c>
      <c r="AE156" s="13" t="s">
        <v>27</v>
      </c>
      <c r="AF156" s="13" t="s">
        <v>26</v>
      </c>
      <c r="AG156" s="13" t="str">
        <f t="shared" ref="AG156:AG186" si="39">_xlfn.CONCAT("she's standing in a ", $AE156, " ",$AF156)</f>
        <v>she's standing in a yellow triangle</v>
      </c>
      <c r="AH156" t="str">
        <f>VLOOKUP($X156&amp;$Z156&amp;$AA156,Stories!$A$1:$I$151,9,FALSE)</f>
        <v>and it looks like it is Halloween</v>
      </c>
      <c r="AI156" t="str" cm="1">
        <f t="array" ref="AI156">_xlfn.IFS($AA156="first",_xlfn.CONCAT($X156, "_", $H156, "_", $L156),$AA156="second",_xlfn.CONCAT($X156, "_", $L156, "_", $H156))</f>
        <v>S28_Sam_Taylor</v>
      </c>
      <c r="AJ156" t="str">
        <f t="shared" si="32"/>
        <v>she_yellow_triangle</v>
      </c>
      <c r="AK156" t="str">
        <f t="shared" si="29"/>
        <v>S28_end</v>
      </c>
      <c r="AL156" s="13" t="s">
        <v>27</v>
      </c>
      <c r="AM156" s="13" t="s">
        <v>26</v>
      </c>
      <c r="AN156" s="13" t="s">
        <v>27</v>
      </c>
      <c r="AO156" s="13" t="s">
        <v>25</v>
      </c>
      <c r="AP156" s="13" t="s">
        <v>24</v>
      </c>
      <c r="AQ156" s="13" t="s">
        <v>25</v>
      </c>
      <c r="AR156" s="13" t="s">
        <v>24</v>
      </c>
      <c r="AS156" s="13" t="s">
        <v>26</v>
      </c>
      <c r="AT156" s="13" t="s">
        <v>29</v>
      </c>
      <c r="AU156" s="13" t="s">
        <v>25</v>
      </c>
      <c r="AV156" s="13" t="s">
        <v>29</v>
      </c>
      <c r="AW156" s="13" t="s">
        <v>26</v>
      </c>
      <c r="AX156" t="str">
        <f t="shared" si="33"/>
        <v>ST1_yellow-triangle.png</v>
      </c>
      <c r="AY156" t="str">
        <f t="shared" si="34"/>
        <v>HT1_yellow-square.png</v>
      </c>
      <c r="AZ156" t="str">
        <f t="shared" si="35"/>
        <v>HT3_red-square.png</v>
      </c>
      <c r="BA156" t="str">
        <f t="shared" si="36"/>
        <v>ST3_red-triangle.png</v>
      </c>
      <c r="BB156" t="str">
        <f t="shared" si="37"/>
        <v>HT2_blue-square.png</v>
      </c>
      <c r="BC156" t="str">
        <f t="shared" si="38"/>
        <v>ST2_blue-triangle.png</v>
      </c>
    </row>
    <row r="157" spans="1:55" x14ac:dyDescent="0.2">
      <c r="A157" s="30" t="s">
        <v>81</v>
      </c>
      <c r="B157" s="5" t="s">
        <v>108</v>
      </c>
      <c r="C157" s="5" t="s">
        <v>143</v>
      </c>
      <c r="D157" t="str">
        <f t="shared" si="31"/>
        <v>L02_CR35_S29</v>
      </c>
      <c r="E157">
        <v>155</v>
      </c>
      <c r="F157" s="95" t="s">
        <v>697</v>
      </c>
      <c r="G157" s="155" t="str">
        <f>VLOOKUP($A157&amp;"_"&amp;$F157,'Character Sets'!$B$3:$J$39,5,FALSE)</f>
        <v>ST1</v>
      </c>
      <c r="H157" s="155" t="str">
        <f>VLOOKUP($A157&amp;"_"&amp;$F157,'Character Sets'!$B$3:$J$39,7,FALSE)</f>
        <v>Taylor</v>
      </c>
      <c r="I157" s="5" t="str">
        <f>VLOOKUP($A157&amp;"_"&amp;$F157,'Character Sets'!$B$3:$J$39,6,FALSE)</f>
        <v>D</v>
      </c>
      <c r="J157" s="94" t="s">
        <v>696</v>
      </c>
      <c r="K157" s="155" t="str">
        <f>VLOOKUP($A157&amp;"_"&amp;$J157, 'Character Sets'!$B$3:$J$39,5,FALSE)</f>
        <v>HT1</v>
      </c>
      <c r="L157" s="155" t="str">
        <f>VLOOKUP($A157&amp;"_"&amp;$J157,'Character Sets'!$B$3:$J$39,7,FALSE)</f>
        <v>Sam</v>
      </c>
      <c r="M157" s="5" t="str">
        <f>VLOOKUP($A157&amp;"_"&amp;$J157,'Character Sets'!$B$3:$J$39,6,FALSE)</f>
        <v>B</v>
      </c>
      <c r="N157" s="187" t="s">
        <v>2394</v>
      </c>
      <c r="O157" s="5" t="s">
        <v>2398</v>
      </c>
      <c r="P157" s="37" t="s">
        <v>700</v>
      </c>
      <c r="Q157" t="str">
        <f>VLOOKUP($A157&amp;"_"&amp;$P157,'Character Sets'!$B$3:$J$39,5,FALSE)</f>
        <v>HT3</v>
      </c>
      <c r="R157" s="37" t="s">
        <v>701</v>
      </c>
      <c r="S157" t="str">
        <f>VLOOKUP($A157&amp;"_"&amp;$R157,'Character Sets'!$B$3:$J$39,5,FALSE)</f>
        <v>ST3</v>
      </c>
      <c r="T157" s="37" t="s">
        <v>698</v>
      </c>
      <c r="U157" t="str">
        <f>VLOOKUP($A157&amp;"_"&amp;$T157,'Character Sets'!$B$3:$J$39,5,FALSE)</f>
        <v>HT2</v>
      </c>
      <c r="V157" s="37" t="s">
        <v>699</v>
      </c>
      <c r="W157" t="str">
        <f>VLOOKUP($A157&amp;"_"&amp;$V157,'Character Sets'!$B$3:$J$39,5,FALSE)</f>
        <v>ST2</v>
      </c>
      <c r="X157" t="s">
        <v>235</v>
      </c>
      <c r="Y157" t="str">
        <f t="shared" si="28"/>
        <v>DB</v>
      </c>
      <c r="Z157" t="str" cm="1">
        <f t="array" ref="Z157">_xlfn.IFS($Y157="AB","AB",$Y157="BA","AB",$Y157="AC","AC",$Y157="CA","AC",$Y157="AD","AD",$Y157="DA","AD",$Y157="BC","BC",$Y157="CB","BC",$Y157="BD","BD",$Y157="DB","BD",$Y157="CD","CD",$Y157="DC", "CD",$Y157="AE","AE",$Y157="EA","AE",$Y157="AF","AF",$Y157="FA","AF",$Y157="BE","BE",$Y157="EB","BE",$Y157="BF","BF",$Y157="FB","BF",$Y157="CE","CE",$Y157="EC","CE",$Y157="CF","CF",$Y157="FC","CF",$Y157="DE","DE",$Y157="ED","DE",$Y157="EF","EF",$Y157="FE","EF",$Y157="DF","DF",$Y157="FD","DF")</f>
        <v>BD</v>
      </c>
      <c r="AA157" s="6" t="s">
        <v>28</v>
      </c>
      <c r="AB157" t="str">
        <f>VLOOKUP($X157&amp;$Z157&amp;$AA157,Stories!$A$1:$I$151,7,FALSE)</f>
        <v>Sam is playing basketball with Taylor</v>
      </c>
      <c r="AC157" t="str">
        <f>VLOOKUP($X157&amp;$Z157&amp;$AA157,Stories!$A$1:$I$151,8,FALSE)</f>
        <v>as the scoreboard shows the time winding down</v>
      </c>
      <c r="AD157" s="37" t="s">
        <v>23</v>
      </c>
      <c r="AE157" s="13" t="s">
        <v>31</v>
      </c>
      <c r="AF157" s="13" t="s">
        <v>25</v>
      </c>
      <c r="AG157" s="13" t="str">
        <f t="shared" si="39"/>
        <v>she's standing in a green square</v>
      </c>
      <c r="AH157" t="str">
        <f>VLOOKUP($X157&amp;$Z157&amp;$AA157,Stories!$A$1:$I$151,9,FALSE)</f>
        <v>and the game appears to be one-sided</v>
      </c>
      <c r="AI157" t="str" cm="1">
        <f t="array" ref="AI157">_xlfn.IFS($AA157="first",_xlfn.CONCAT($X157, "_", $H157, "_", $L157),$AA157="second",_xlfn.CONCAT($X157, "_", $L157, "_", $H157))</f>
        <v>S29_Taylor_Sam</v>
      </c>
      <c r="AJ157" t="str">
        <f t="shared" si="32"/>
        <v>she_green_square</v>
      </c>
      <c r="AK157" t="str">
        <f t="shared" si="29"/>
        <v>S29_end</v>
      </c>
      <c r="AL157" s="13" t="s">
        <v>31</v>
      </c>
      <c r="AM157" s="13" t="s">
        <v>25</v>
      </c>
      <c r="AN157" s="13" t="s">
        <v>31</v>
      </c>
      <c r="AO157" s="13" t="s">
        <v>26</v>
      </c>
      <c r="AP157" s="13" t="s">
        <v>29</v>
      </c>
      <c r="AQ157" s="13" t="s">
        <v>26</v>
      </c>
      <c r="AR157" s="13" t="s">
        <v>29</v>
      </c>
      <c r="AS157" s="13" t="s">
        <v>25</v>
      </c>
      <c r="AT157" s="13" t="s">
        <v>24</v>
      </c>
      <c r="AU157" s="13" t="s">
        <v>26</v>
      </c>
      <c r="AV157" s="13" t="s">
        <v>24</v>
      </c>
      <c r="AW157" s="13" t="s">
        <v>25</v>
      </c>
      <c r="AX157" t="str">
        <f t="shared" si="33"/>
        <v>ST1_green-square.png</v>
      </c>
      <c r="AY157" t="str">
        <f t="shared" si="34"/>
        <v>HT1_green-triangle.png</v>
      </c>
      <c r="AZ157" t="str">
        <f t="shared" si="35"/>
        <v>HT3_blue-triangle.png</v>
      </c>
      <c r="BA157" t="str">
        <f t="shared" si="36"/>
        <v>ST3_blue-square.png</v>
      </c>
      <c r="BB157" t="str">
        <f t="shared" si="37"/>
        <v>HT2_red-triangle.png</v>
      </c>
      <c r="BC157" t="str">
        <f t="shared" si="38"/>
        <v>ST2_red-square.png</v>
      </c>
    </row>
    <row r="158" spans="1:55" x14ac:dyDescent="0.2">
      <c r="A158" s="30" t="s">
        <v>81</v>
      </c>
      <c r="B158" s="5" t="s">
        <v>108</v>
      </c>
      <c r="C158" s="5" t="s">
        <v>144</v>
      </c>
      <c r="D158" t="str">
        <f t="shared" si="31"/>
        <v>L02_CR36_S30</v>
      </c>
      <c r="E158">
        <v>156</v>
      </c>
      <c r="F158" s="95" t="s">
        <v>697</v>
      </c>
      <c r="G158" s="155" t="str">
        <f>VLOOKUP($A158&amp;"_"&amp;$F158,'Character Sets'!$B$3:$J$39,5,FALSE)</f>
        <v>ST1</v>
      </c>
      <c r="H158" s="155" t="str">
        <f>VLOOKUP($A158&amp;"_"&amp;$F158,'Character Sets'!$B$3:$J$39,7,FALSE)</f>
        <v>Taylor</v>
      </c>
      <c r="I158" s="5" t="str">
        <f>VLOOKUP($A158&amp;"_"&amp;$F158,'Character Sets'!$B$3:$J$39,6,FALSE)</f>
        <v>D</v>
      </c>
      <c r="J158" s="94" t="s">
        <v>696</v>
      </c>
      <c r="K158" s="155" t="str">
        <f>VLOOKUP($A158&amp;"_"&amp;$J158, 'Character Sets'!$B$3:$J$39,5,FALSE)</f>
        <v>HT1</v>
      </c>
      <c r="L158" s="155" t="str">
        <f>VLOOKUP($A158&amp;"_"&amp;$J158,'Character Sets'!$B$3:$J$39,7,FALSE)</f>
        <v>Sam</v>
      </c>
      <c r="M158" s="5" t="str">
        <f>VLOOKUP($A158&amp;"_"&amp;$J158,'Character Sets'!$B$3:$J$39,6,FALSE)</f>
        <v>B</v>
      </c>
      <c r="N158" s="187" t="s">
        <v>2394</v>
      </c>
      <c r="O158" s="5" t="s">
        <v>2398</v>
      </c>
      <c r="P158" s="37" t="s">
        <v>700</v>
      </c>
      <c r="Q158" t="str">
        <f>VLOOKUP($A158&amp;"_"&amp;$P158,'Character Sets'!$B$3:$J$39,5,FALSE)</f>
        <v>HT3</v>
      </c>
      <c r="R158" s="37" t="s">
        <v>701</v>
      </c>
      <c r="S158" t="str">
        <f>VLOOKUP($A158&amp;"_"&amp;$R158,'Character Sets'!$B$3:$J$39,5,FALSE)</f>
        <v>ST3</v>
      </c>
      <c r="T158" s="37" t="s">
        <v>698</v>
      </c>
      <c r="U158" t="str">
        <f>VLOOKUP($A158&amp;"_"&amp;$T158,'Character Sets'!$B$3:$J$39,5,FALSE)</f>
        <v>HT2</v>
      </c>
      <c r="V158" s="37" t="s">
        <v>699</v>
      </c>
      <c r="W158" t="str">
        <f>VLOOKUP($A158&amp;"_"&amp;$V158,'Character Sets'!$B$3:$J$39,5,FALSE)</f>
        <v>ST2</v>
      </c>
      <c r="X158" t="s">
        <v>236</v>
      </c>
      <c r="Y158" t="str">
        <f t="shared" si="28"/>
        <v>DB</v>
      </c>
      <c r="Z158" t="str" cm="1">
        <f t="array" ref="Z158">_xlfn.IFS($Y158="AB","AB",$Y158="BA","AB",$Y158="AC","AC",$Y158="CA","AC",$Y158="AD","AD",$Y158="DA","AD",$Y158="BC","BC",$Y158="CB","BC",$Y158="BD","BD",$Y158="DB","BD",$Y158="CD","CD",$Y158="DC", "CD",$Y158="AE","AE",$Y158="EA","AE",$Y158="AF","AF",$Y158="FA","AF",$Y158="BE","BE",$Y158="EB","BE",$Y158="BF","BF",$Y158="FB","BF",$Y158="CE","CE",$Y158="EC","CE",$Y158="CF","CF",$Y158="FC","CF",$Y158="DE","DE",$Y158="ED","DE",$Y158="EF","EF",$Y158="FE","EF",$Y158="DF","DF",$Y158="FD","DF")</f>
        <v>BD</v>
      </c>
      <c r="AA158" s="6" t="s">
        <v>30</v>
      </c>
      <c r="AB158" t="str">
        <f>VLOOKUP($X158&amp;$Z158&amp;$AA158,Stories!$A$1:$I$151,7,FALSE)</f>
        <v>Taylor is playing the violin for Sam</v>
      </c>
      <c r="AC158" t="str">
        <f>VLOOKUP($X158&amp;$Z158&amp;$AA158,Stories!$A$1:$I$151,8,FALSE)</f>
        <v>while the sun is shining brightly</v>
      </c>
      <c r="AD158" s="37" t="s">
        <v>23</v>
      </c>
      <c r="AE158" s="13" t="s">
        <v>29</v>
      </c>
      <c r="AF158" s="13" t="s">
        <v>26</v>
      </c>
      <c r="AG158" s="13" t="str">
        <f t="shared" si="39"/>
        <v>she's standing in a blue triangle</v>
      </c>
      <c r="AH158" t="str">
        <f>VLOOKUP($X158&amp;$Z158&amp;$AA158,Stories!$A$1:$I$151,9,FALSE)</f>
        <v>and it looks like the song is being played well</v>
      </c>
      <c r="AI158" t="str" cm="1">
        <f t="array" ref="AI158">_xlfn.IFS($AA158="first",_xlfn.CONCAT($X158, "_", $H158, "_", $L158),$AA158="second",_xlfn.CONCAT($X158, "_", $L158, "_", $H158))</f>
        <v>S30_Sam_Taylor</v>
      </c>
      <c r="AJ158" t="str">
        <f t="shared" si="32"/>
        <v>she_blue_triangle</v>
      </c>
      <c r="AK158" t="str">
        <f t="shared" si="29"/>
        <v>S30_end</v>
      </c>
      <c r="AL158" s="13" t="s">
        <v>29</v>
      </c>
      <c r="AM158" s="13" t="s">
        <v>26</v>
      </c>
      <c r="AN158" s="13" t="s">
        <v>29</v>
      </c>
      <c r="AO158" s="13" t="s">
        <v>25</v>
      </c>
      <c r="AP158" s="13" t="s">
        <v>31</v>
      </c>
      <c r="AQ158" s="13" t="s">
        <v>25</v>
      </c>
      <c r="AR158" s="13" t="s">
        <v>31</v>
      </c>
      <c r="AS158" s="13" t="s">
        <v>26</v>
      </c>
      <c r="AT158" s="13" t="s">
        <v>27</v>
      </c>
      <c r="AU158" s="13" t="s">
        <v>25</v>
      </c>
      <c r="AV158" s="13" t="s">
        <v>27</v>
      </c>
      <c r="AW158" s="13" t="s">
        <v>26</v>
      </c>
      <c r="AX158" t="str">
        <f t="shared" si="33"/>
        <v>ST1_blue-triangle.png</v>
      </c>
      <c r="AY158" t="str">
        <f t="shared" si="34"/>
        <v>HT1_blue-square.png</v>
      </c>
      <c r="AZ158" t="str">
        <f t="shared" si="35"/>
        <v>HT3_green-square.png</v>
      </c>
      <c r="BA158" t="str">
        <f t="shared" si="36"/>
        <v>ST3_green-triangle.png</v>
      </c>
      <c r="BB158" t="str">
        <f t="shared" si="37"/>
        <v>HT2_yellow-square.png</v>
      </c>
      <c r="BC158" t="str">
        <f t="shared" si="38"/>
        <v>ST2_yellow-triangle.png</v>
      </c>
    </row>
    <row r="159" spans="1:55" x14ac:dyDescent="0.2">
      <c r="A159" s="30" t="s">
        <v>81</v>
      </c>
      <c r="B159" s="5" t="s">
        <v>108</v>
      </c>
      <c r="C159" s="5" t="s">
        <v>145</v>
      </c>
      <c r="D159" t="str">
        <f t="shared" si="31"/>
        <v>L02_CR37_S06</v>
      </c>
      <c r="E159">
        <v>157</v>
      </c>
      <c r="F159" s="95" t="s">
        <v>697</v>
      </c>
      <c r="G159" s="155" t="str">
        <f>VLOOKUP($A159&amp;"_"&amp;$F159,'Character Sets'!$B$3:$J$39,5,FALSE)</f>
        <v>ST1</v>
      </c>
      <c r="H159" s="155" t="str">
        <f>VLOOKUP($A159&amp;"_"&amp;$F159,'Character Sets'!$B$3:$J$39,7,FALSE)</f>
        <v>Taylor</v>
      </c>
      <c r="I159" s="5" t="str">
        <f>VLOOKUP($A159&amp;"_"&amp;$F159,'Character Sets'!$B$3:$J$39,6,FALSE)</f>
        <v>D</v>
      </c>
      <c r="J159" s="94" t="s">
        <v>698</v>
      </c>
      <c r="K159" s="155" t="str">
        <f>VLOOKUP($A159&amp;"_"&amp;$J159, 'Character Sets'!$B$3:$J$39,5,FALSE)</f>
        <v>HT2</v>
      </c>
      <c r="L159" s="155" t="str">
        <f>VLOOKUP($A159&amp;"_"&amp;$J159,'Character Sets'!$B$3:$J$39,7,FALSE)</f>
        <v>Jordan</v>
      </c>
      <c r="M159" s="5" t="str">
        <f>VLOOKUP($A159&amp;"_"&amp;$J159,'Character Sets'!$B$3:$J$39,6,FALSE)</f>
        <v>C</v>
      </c>
      <c r="N159" s="187" t="s">
        <v>2394</v>
      </c>
      <c r="O159" s="5" t="s">
        <v>2398</v>
      </c>
      <c r="P159" s="37" t="s">
        <v>700</v>
      </c>
      <c r="Q159" t="str">
        <f>VLOOKUP($A159&amp;"_"&amp;$P159,'Character Sets'!$B$3:$J$39,5,FALSE)</f>
        <v>HT3</v>
      </c>
      <c r="R159" s="37" t="s">
        <v>701</v>
      </c>
      <c r="S159" t="str">
        <f>VLOOKUP($A159&amp;"_"&amp;$R159,'Character Sets'!$B$3:$J$39,5,FALSE)</f>
        <v>ST3</v>
      </c>
      <c r="T159" s="37" t="s">
        <v>696</v>
      </c>
      <c r="U159" t="str">
        <f>VLOOKUP($A159&amp;"_"&amp;$T159,'Character Sets'!$B$3:$J$39,5,FALSE)</f>
        <v>HT1</v>
      </c>
      <c r="V159" s="37" t="s">
        <v>699</v>
      </c>
      <c r="W159" t="str">
        <f>VLOOKUP($A159&amp;"_"&amp;$V159,'Character Sets'!$B$3:$J$39,5,FALSE)</f>
        <v>ST2</v>
      </c>
      <c r="X159" t="s">
        <v>212</v>
      </c>
      <c r="Y159" t="str">
        <f t="shared" si="28"/>
        <v>DC</v>
      </c>
      <c r="Z159" t="str" cm="1">
        <f t="array" ref="Z159">_xlfn.IFS($Y159="AB","AB",$Y159="BA","AB",$Y159="AC","AC",$Y159="CA","AC",$Y159="AD","AD",$Y159="DA","AD",$Y159="BC","BC",$Y159="CB","BC",$Y159="BD","BD",$Y159="DB","BD",$Y159="CD","CD",$Y159="DC", "CD",$Y159="AE","AE",$Y159="EA","AE",$Y159="AF","AF",$Y159="FA","AF",$Y159="BE","BE",$Y159="EB","BE",$Y159="BF","BF",$Y159="FB","BF",$Y159="CE","CE",$Y159="EC","CE",$Y159="CF","CF",$Y159="FC","CF",$Y159="DE","DE",$Y159="ED","DE",$Y159="EF","EF",$Y159="FE","EF",$Y159="DF","DF",$Y159="FD","DF")</f>
        <v>CD</v>
      </c>
      <c r="AA159" s="6" t="s">
        <v>28</v>
      </c>
      <c r="AB159" t="str">
        <f>VLOOKUP($X159&amp;$Z159&amp;$AA159,Stories!$A$1:$I$151,7,FALSE)</f>
        <v>Jordan is bringing some mail to Taylor</v>
      </c>
      <c r="AC159" t="str">
        <f>VLOOKUP($X159&amp;$Z159&amp;$AA159,Stories!$A$1:$I$151,8,FALSE)</f>
        <v>as a violent storm is beginning</v>
      </c>
      <c r="AD159" s="37" t="s">
        <v>23</v>
      </c>
      <c r="AE159" s="13" t="s">
        <v>27</v>
      </c>
      <c r="AF159" s="13" t="s">
        <v>25</v>
      </c>
      <c r="AG159" s="13" t="str">
        <f t="shared" si="39"/>
        <v>she's standing in a yellow square</v>
      </c>
      <c r="AH159" t="str">
        <f>VLOOKUP($X159&amp;$Z159&amp;$AA159,Stories!$A$1:$I$151,9,FALSE)</f>
        <v>and it looks like a bad day to go outside</v>
      </c>
      <c r="AI159" t="str" cm="1">
        <f t="array" ref="AI159">_xlfn.IFS($AA159="first",_xlfn.CONCAT($X159, "_", $H159, "_", $L159),$AA159="second",_xlfn.CONCAT($X159, "_", $L159, "_", $H159))</f>
        <v>S06_Taylor_Jordan</v>
      </c>
      <c r="AJ159" t="str">
        <f t="shared" si="32"/>
        <v>she_yellow_square</v>
      </c>
      <c r="AK159" t="str">
        <f t="shared" si="29"/>
        <v>S06_end</v>
      </c>
      <c r="AL159" s="13" t="s">
        <v>27</v>
      </c>
      <c r="AM159" s="13" t="s">
        <v>25</v>
      </c>
      <c r="AN159" s="13" t="s">
        <v>27</v>
      </c>
      <c r="AO159" s="13" t="s">
        <v>26</v>
      </c>
      <c r="AP159" s="13" t="s">
        <v>24</v>
      </c>
      <c r="AQ159" s="13" t="s">
        <v>26</v>
      </c>
      <c r="AR159" s="13" t="s">
        <v>24</v>
      </c>
      <c r="AS159" s="13" t="s">
        <v>25</v>
      </c>
      <c r="AT159" s="13" t="s">
        <v>29</v>
      </c>
      <c r="AU159" s="13" t="s">
        <v>26</v>
      </c>
      <c r="AV159" s="13" t="s">
        <v>29</v>
      </c>
      <c r="AW159" s="13" t="s">
        <v>25</v>
      </c>
      <c r="AX159" t="str">
        <f t="shared" si="33"/>
        <v>ST1_yellow-square.png</v>
      </c>
      <c r="AY159" t="str">
        <f t="shared" si="34"/>
        <v>HT2_yellow-triangle.png</v>
      </c>
      <c r="AZ159" t="str">
        <f t="shared" si="35"/>
        <v>HT3_red-triangle.png</v>
      </c>
      <c r="BA159" t="str">
        <f t="shared" si="36"/>
        <v>ST3_red-square.png</v>
      </c>
      <c r="BB159" t="str">
        <f t="shared" si="37"/>
        <v>HT1_blue-triangle.png</v>
      </c>
      <c r="BC159" t="str">
        <f t="shared" si="38"/>
        <v>ST2_blue-square.png</v>
      </c>
    </row>
    <row r="160" spans="1:55" x14ac:dyDescent="0.2">
      <c r="A160" s="30" t="s">
        <v>81</v>
      </c>
      <c r="B160" s="5" t="s">
        <v>108</v>
      </c>
      <c r="C160" s="5" t="s">
        <v>146</v>
      </c>
      <c r="D160" t="str">
        <f t="shared" si="31"/>
        <v>L02_CR38_S06</v>
      </c>
      <c r="E160">
        <v>158</v>
      </c>
      <c r="F160" s="95" t="s">
        <v>697</v>
      </c>
      <c r="G160" s="155" t="str">
        <f>VLOOKUP($A160&amp;"_"&amp;$F160,'Character Sets'!$B$3:$J$39,5,FALSE)</f>
        <v>ST1</v>
      </c>
      <c r="H160" s="155" t="str">
        <f>VLOOKUP($A160&amp;"_"&amp;$F160,'Character Sets'!$B$3:$J$39,7,FALSE)</f>
        <v>Taylor</v>
      </c>
      <c r="I160" s="5" t="str">
        <f>VLOOKUP($A160&amp;"_"&amp;$F160,'Character Sets'!$B$3:$J$39,6,FALSE)</f>
        <v>D</v>
      </c>
      <c r="J160" s="94" t="s">
        <v>698</v>
      </c>
      <c r="K160" s="155" t="str">
        <f>VLOOKUP($A160&amp;"_"&amp;$J160, 'Character Sets'!$B$3:$J$39,5,FALSE)</f>
        <v>HT2</v>
      </c>
      <c r="L160" s="155" t="str">
        <f>VLOOKUP($A160&amp;"_"&amp;$J160,'Character Sets'!$B$3:$J$39,7,FALSE)</f>
        <v>Jordan</v>
      </c>
      <c r="M160" s="5" t="str">
        <f>VLOOKUP($A160&amp;"_"&amp;$J160,'Character Sets'!$B$3:$J$39,6,FALSE)</f>
        <v>C</v>
      </c>
      <c r="N160" s="187" t="s">
        <v>2394</v>
      </c>
      <c r="O160" s="5" t="s">
        <v>2398</v>
      </c>
      <c r="P160" s="37" t="s">
        <v>700</v>
      </c>
      <c r="Q160" t="str">
        <f>VLOOKUP($A160&amp;"_"&amp;$P160,'Character Sets'!$B$3:$J$39,5,FALSE)</f>
        <v>HT3</v>
      </c>
      <c r="R160" s="37" t="s">
        <v>701</v>
      </c>
      <c r="S160" t="str">
        <f>VLOOKUP($A160&amp;"_"&amp;$R160,'Character Sets'!$B$3:$J$39,5,FALSE)</f>
        <v>ST3</v>
      </c>
      <c r="T160" s="37" t="s">
        <v>696</v>
      </c>
      <c r="U160" t="str">
        <f>VLOOKUP($A160&amp;"_"&amp;$T160,'Character Sets'!$B$3:$J$39,5,FALSE)</f>
        <v>HT1</v>
      </c>
      <c r="V160" s="37" t="s">
        <v>699</v>
      </c>
      <c r="W160" t="str">
        <f>VLOOKUP($A160&amp;"_"&amp;$V160,'Character Sets'!$B$3:$J$39,5,FALSE)</f>
        <v>ST2</v>
      </c>
      <c r="X160" t="s">
        <v>212</v>
      </c>
      <c r="Y160" t="str">
        <f t="shared" si="28"/>
        <v>DC</v>
      </c>
      <c r="Z160" t="str" cm="1">
        <f t="array" ref="Z160">_xlfn.IFS($Y160="AB","AB",$Y160="BA","AB",$Y160="AC","AC",$Y160="CA","AC",$Y160="AD","AD",$Y160="DA","AD",$Y160="BC","BC",$Y160="CB","BC",$Y160="BD","BD",$Y160="DB","BD",$Y160="CD","CD",$Y160="DC", "CD",$Y160="AE","AE",$Y160="EA","AE",$Y160="AF","AF",$Y160="FA","AF",$Y160="BE","BE",$Y160="EB","BE",$Y160="BF","BF",$Y160="FB","BF",$Y160="CE","CE",$Y160="EC","CE",$Y160="CF","CF",$Y160="FC","CF",$Y160="DE","DE",$Y160="ED","DE",$Y160="EF","EF",$Y160="FE","EF",$Y160="DF","DF",$Y160="FD","DF")</f>
        <v>CD</v>
      </c>
      <c r="AA160" s="6" t="s">
        <v>30</v>
      </c>
      <c r="AB160" t="str">
        <f>VLOOKUP($X160&amp;$Z160&amp;$AA160,Stories!$A$1:$I$151,7,FALSE)</f>
        <v>Taylor is bringing some mail to Jordan</v>
      </c>
      <c r="AC160" t="str">
        <f>VLOOKUP($X160&amp;$Z160&amp;$AA160,Stories!$A$1:$I$151,8,FALSE)</f>
        <v>as a violent storm is beginning</v>
      </c>
      <c r="AD160" s="37" t="s">
        <v>23</v>
      </c>
      <c r="AE160" s="13" t="s">
        <v>24</v>
      </c>
      <c r="AF160" s="13" t="s">
        <v>26</v>
      </c>
      <c r="AG160" s="13" t="str">
        <f t="shared" si="39"/>
        <v>she's standing in a red triangle</v>
      </c>
      <c r="AH160" t="str">
        <f>VLOOKUP($X160&amp;$Z160&amp;$AA160,Stories!$A$1:$I$151,9,FALSE)</f>
        <v>and it looks like a bad day to go outside</v>
      </c>
      <c r="AI160" t="str" cm="1">
        <f t="array" ref="AI160">_xlfn.IFS($AA160="first",_xlfn.CONCAT($X160, "_", $H160, "_", $L160),$AA160="second",_xlfn.CONCAT($X160, "_", $L160, "_", $H160))</f>
        <v>S06_Jordan_Taylor</v>
      </c>
      <c r="AJ160" t="str">
        <f t="shared" si="32"/>
        <v>she_red_triangle</v>
      </c>
      <c r="AK160" t="str">
        <f t="shared" si="29"/>
        <v>S06_end</v>
      </c>
      <c r="AL160" s="13" t="s">
        <v>24</v>
      </c>
      <c r="AM160" s="13" t="s">
        <v>26</v>
      </c>
      <c r="AN160" s="13" t="s">
        <v>24</v>
      </c>
      <c r="AO160" s="13" t="s">
        <v>25</v>
      </c>
      <c r="AP160" s="13" t="s">
        <v>27</v>
      </c>
      <c r="AQ160" s="13" t="s">
        <v>25</v>
      </c>
      <c r="AR160" s="13" t="s">
        <v>27</v>
      </c>
      <c r="AS160" s="13" t="s">
        <v>26</v>
      </c>
      <c r="AT160" s="13" t="s">
        <v>31</v>
      </c>
      <c r="AU160" s="13" t="s">
        <v>25</v>
      </c>
      <c r="AV160" s="13" t="s">
        <v>31</v>
      </c>
      <c r="AW160" s="13" t="s">
        <v>26</v>
      </c>
      <c r="AX160" t="str">
        <f t="shared" si="33"/>
        <v>ST1_red-triangle.png</v>
      </c>
      <c r="AY160" t="str">
        <f t="shared" si="34"/>
        <v>HT2_red-square.png</v>
      </c>
      <c r="AZ160" t="str">
        <f t="shared" si="35"/>
        <v>HT3_yellow-square.png</v>
      </c>
      <c r="BA160" t="str">
        <f t="shared" si="36"/>
        <v>ST3_yellow-triangle.png</v>
      </c>
      <c r="BB160" t="str">
        <f t="shared" si="37"/>
        <v>HT1_green-square.png</v>
      </c>
      <c r="BC160" t="str">
        <f t="shared" si="38"/>
        <v>ST2_green-triangle.png</v>
      </c>
    </row>
    <row r="161" spans="1:55" x14ac:dyDescent="0.2">
      <c r="A161" s="30" t="s">
        <v>81</v>
      </c>
      <c r="B161" s="5" t="s">
        <v>108</v>
      </c>
      <c r="C161" s="5" t="s">
        <v>147</v>
      </c>
      <c r="D161" t="str">
        <f t="shared" si="31"/>
        <v>L02_CR39_S10</v>
      </c>
      <c r="E161">
        <v>159</v>
      </c>
      <c r="F161" s="95" t="s">
        <v>697</v>
      </c>
      <c r="G161" s="155" t="str">
        <f>VLOOKUP($A161&amp;"_"&amp;$F161,'Character Sets'!$B$3:$J$39,5,FALSE)</f>
        <v>ST1</v>
      </c>
      <c r="H161" s="155" t="str">
        <f>VLOOKUP($A161&amp;"_"&amp;$F161,'Character Sets'!$B$3:$J$39,7,FALSE)</f>
        <v>Taylor</v>
      </c>
      <c r="I161" s="5" t="str">
        <f>VLOOKUP($A161&amp;"_"&amp;$F161,'Character Sets'!$B$3:$J$39,6,FALSE)</f>
        <v>D</v>
      </c>
      <c r="J161" s="94" t="s">
        <v>698</v>
      </c>
      <c r="K161" s="155" t="str">
        <f>VLOOKUP($A161&amp;"_"&amp;$J161, 'Character Sets'!$B$3:$J$39,5,FALSE)</f>
        <v>HT2</v>
      </c>
      <c r="L161" s="155" t="str">
        <f>VLOOKUP($A161&amp;"_"&amp;$J161,'Character Sets'!$B$3:$J$39,7,FALSE)</f>
        <v>Jordan</v>
      </c>
      <c r="M161" s="5" t="str">
        <f>VLOOKUP($A161&amp;"_"&amp;$J161,'Character Sets'!$B$3:$J$39,6,FALSE)</f>
        <v>C</v>
      </c>
      <c r="N161" s="187" t="s">
        <v>2394</v>
      </c>
      <c r="O161" s="5" t="s">
        <v>2398</v>
      </c>
      <c r="P161" s="37" t="s">
        <v>700</v>
      </c>
      <c r="Q161" t="str">
        <f>VLOOKUP($A161&amp;"_"&amp;$P161,'Character Sets'!$B$3:$J$39,5,FALSE)</f>
        <v>HT3</v>
      </c>
      <c r="R161" s="37" t="s">
        <v>701</v>
      </c>
      <c r="S161" t="str">
        <f>VLOOKUP($A161&amp;"_"&amp;$R161,'Character Sets'!$B$3:$J$39,5,FALSE)</f>
        <v>ST3</v>
      </c>
      <c r="T161" s="37" t="s">
        <v>696</v>
      </c>
      <c r="U161" t="str">
        <f>VLOOKUP($A161&amp;"_"&amp;$T161,'Character Sets'!$B$3:$J$39,5,FALSE)</f>
        <v>HT1</v>
      </c>
      <c r="V161" s="37" t="s">
        <v>699</v>
      </c>
      <c r="W161" t="str">
        <f>VLOOKUP($A161&amp;"_"&amp;$V161,'Character Sets'!$B$3:$J$39,5,FALSE)</f>
        <v>ST2</v>
      </c>
      <c r="X161" t="s">
        <v>216</v>
      </c>
      <c r="Y161" t="str">
        <f t="shared" si="28"/>
        <v>DC</v>
      </c>
      <c r="Z161" t="str" cm="1">
        <f t="array" ref="Z161">_xlfn.IFS($Y161="AB","AB",$Y161="BA","AB",$Y161="AC","AC",$Y161="CA","AC",$Y161="AD","AD",$Y161="DA","AD",$Y161="BC","BC",$Y161="CB","BC",$Y161="BD","BD",$Y161="DB","BD",$Y161="CD","CD",$Y161="DC", "CD",$Y161="AE","AE",$Y161="EA","AE",$Y161="AF","AF",$Y161="FA","AF",$Y161="BE","BE",$Y161="EB","BE",$Y161="BF","BF",$Y161="FB","BF",$Y161="CE","CE",$Y161="EC","CE",$Y161="CF","CF",$Y161="FC","CF",$Y161="DE","DE",$Y161="ED","DE",$Y161="EF","EF",$Y161="FE","EF",$Y161="DF","DF",$Y161="FD","DF")</f>
        <v>CD</v>
      </c>
      <c r="AA161" s="6" t="s">
        <v>28</v>
      </c>
      <c r="AB161" t="str">
        <f>VLOOKUP($X161&amp;$Z161&amp;$AA161,Stories!$A$1:$I$151,7,FALSE)</f>
        <v>Jordan is floating over to Taylor</v>
      </c>
      <c r="AC161" t="str">
        <f>VLOOKUP($X161&amp;$Z161&amp;$AA161,Stories!$A$1:$I$151,8,FALSE)</f>
        <v>while an airplane is flying overhead</v>
      </c>
      <c r="AD161" s="37" t="s">
        <v>23</v>
      </c>
      <c r="AE161" s="13" t="s">
        <v>29</v>
      </c>
      <c r="AF161" s="13" t="s">
        <v>25</v>
      </c>
      <c r="AG161" s="13" t="str">
        <f t="shared" si="39"/>
        <v>she's standing in a blue square</v>
      </c>
      <c r="AH161" t="str">
        <f>VLOOKUP($X161&amp;$Z161&amp;$AA161,Stories!$A$1:$I$151,9,FALSE)</f>
        <v>and it looks like everyone needs more sunscreen</v>
      </c>
      <c r="AI161" t="str" cm="1">
        <f t="array" ref="AI161">_xlfn.IFS($AA161="first",_xlfn.CONCAT($X161, "_", $H161, "_", $L161),$AA161="second",_xlfn.CONCAT($X161, "_", $L161, "_", $H161))</f>
        <v>S10_Taylor_Jordan</v>
      </c>
      <c r="AJ161" t="str">
        <f t="shared" si="32"/>
        <v>she_blue_square</v>
      </c>
      <c r="AK161" t="str">
        <f t="shared" si="29"/>
        <v>S10_end</v>
      </c>
      <c r="AL161" s="13" t="s">
        <v>29</v>
      </c>
      <c r="AM161" s="13" t="s">
        <v>25</v>
      </c>
      <c r="AN161" s="13" t="s">
        <v>29</v>
      </c>
      <c r="AO161" s="13" t="s">
        <v>26</v>
      </c>
      <c r="AP161" s="13" t="s">
        <v>31</v>
      </c>
      <c r="AQ161" s="13" t="s">
        <v>26</v>
      </c>
      <c r="AR161" s="13" t="s">
        <v>31</v>
      </c>
      <c r="AS161" s="13" t="s">
        <v>25</v>
      </c>
      <c r="AT161" s="13" t="s">
        <v>27</v>
      </c>
      <c r="AU161" s="13" t="s">
        <v>26</v>
      </c>
      <c r="AV161" s="13" t="s">
        <v>27</v>
      </c>
      <c r="AW161" s="13" t="s">
        <v>25</v>
      </c>
      <c r="AX161" t="str">
        <f t="shared" si="33"/>
        <v>ST1_blue-square.png</v>
      </c>
      <c r="AY161" t="str">
        <f t="shared" si="34"/>
        <v>HT2_blue-triangle.png</v>
      </c>
      <c r="AZ161" t="str">
        <f t="shared" si="35"/>
        <v>HT3_green-triangle.png</v>
      </c>
      <c r="BA161" t="str">
        <f t="shared" si="36"/>
        <v>ST3_green-square.png</v>
      </c>
      <c r="BB161" t="str">
        <f t="shared" si="37"/>
        <v>HT1_yellow-triangle.png</v>
      </c>
      <c r="BC161" t="str">
        <f t="shared" si="38"/>
        <v>ST2_yellow-square.png</v>
      </c>
    </row>
    <row r="162" spans="1:55" x14ac:dyDescent="0.2">
      <c r="A162" s="30" t="s">
        <v>81</v>
      </c>
      <c r="B162" s="5" t="s">
        <v>108</v>
      </c>
      <c r="C162" s="5" t="s">
        <v>148</v>
      </c>
      <c r="D162" t="str">
        <f t="shared" si="31"/>
        <v>L02_CR40_S07</v>
      </c>
      <c r="E162">
        <v>160</v>
      </c>
      <c r="F162" s="95" t="s">
        <v>697</v>
      </c>
      <c r="G162" s="155" t="str">
        <f>VLOOKUP($A162&amp;"_"&amp;$F162,'Character Sets'!$B$3:$J$39,5,FALSE)</f>
        <v>ST1</v>
      </c>
      <c r="H162" s="155" t="str">
        <f>VLOOKUP($A162&amp;"_"&amp;$F162,'Character Sets'!$B$3:$J$39,7,FALSE)</f>
        <v>Taylor</v>
      </c>
      <c r="I162" s="5" t="str">
        <f>VLOOKUP($A162&amp;"_"&amp;$F162,'Character Sets'!$B$3:$J$39,6,FALSE)</f>
        <v>D</v>
      </c>
      <c r="J162" s="94" t="s">
        <v>698</v>
      </c>
      <c r="K162" s="155" t="str">
        <f>VLOOKUP($A162&amp;"_"&amp;$J162, 'Character Sets'!$B$3:$J$39,5,FALSE)</f>
        <v>HT2</v>
      </c>
      <c r="L162" s="155" t="str">
        <f>VLOOKUP($A162&amp;"_"&amp;$J162,'Character Sets'!$B$3:$J$39,7,FALSE)</f>
        <v>Jordan</v>
      </c>
      <c r="M162" s="5" t="str">
        <f>VLOOKUP($A162&amp;"_"&amp;$J162,'Character Sets'!$B$3:$J$39,6,FALSE)</f>
        <v>C</v>
      </c>
      <c r="N162" s="187" t="s">
        <v>2394</v>
      </c>
      <c r="O162" s="5" t="s">
        <v>2398</v>
      </c>
      <c r="P162" s="37" t="s">
        <v>700</v>
      </c>
      <c r="Q162" t="str">
        <f>VLOOKUP($A162&amp;"_"&amp;$P162,'Character Sets'!$B$3:$J$39,5,FALSE)</f>
        <v>HT3</v>
      </c>
      <c r="R162" s="37" t="s">
        <v>701</v>
      </c>
      <c r="S162" t="str">
        <f>VLOOKUP($A162&amp;"_"&amp;$R162,'Character Sets'!$B$3:$J$39,5,FALSE)</f>
        <v>ST3</v>
      </c>
      <c r="T162" s="37" t="s">
        <v>696</v>
      </c>
      <c r="U162" t="str">
        <f>VLOOKUP($A162&amp;"_"&amp;$T162,'Character Sets'!$B$3:$J$39,5,FALSE)</f>
        <v>HT1</v>
      </c>
      <c r="V162" s="37" t="s">
        <v>699</v>
      </c>
      <c r="W162" t="str">
        <f>VLOOKUP($A162&amp;"_"&amp;$V162,'Character Sets'!$B$3:$J$39,5,FALSE)</f>
        <v>ST2</v>
      </c>
      <c r="X162" t="s">
        <v>213</v>
      </c>
      <c r="Y162" t="str">
        <f t="shared" si="28"/>
        <v>DC</v>
      </c>
      <c r="Z162" t="str" cm="1">
        <f t="array" ref="Z162">_xlfn.IFS($Y162="AB","AB",$Y162="BA","AB",$Y162="AC","AC",$Y162="CA","AC",$Y162="AD","AD",$Y162="DA","AD",$Y162="BC","BC",$Y162="CB","BC",$Y162="BD","BD",$Y162="DB","BD",$Y162="CD","CD",$Y162="DC", "CD",$Y162="AE","AE",$Y162="EA","AE",$Y162="AF","AF",$Y162="FA","AF",$Y162="BE","BE",$Y162="EB","BE",$Y162="BF","BF",$Y162="FB","BF",$Y162="CE","CE",$Y162="EC","CE",$Y162="CF","CF",$Y162="FC","CF",$Y162="DE","DE",$Y162="ED","DE",$Y162="EF","EF",$Y162="FE","EF",$Y162="DF","DF",$Y162="FD","DF")</f>
        <v>CD</v>
      </c>
      <c r="AA162" s="6" t="s">
        <v>30</v>
      </c>
      <c r="AB162" t="str">
        <f>VLOOKUP($X162&amp;$Z162&amp;$AA162,Stories!$A$1:$I$151,7,FALSE)</f>
        <v>Taylor is doing a dance for Jordan</v>
      </c>
      <c r="AC162" t="str">
        <f>VLOOKUP($X162&amp;$Z162&amp;$AA162,Stories!$A$1:$I$151,8,FALSE)</f>
        <v>while the music is blasting out of a record player</v>
      </c>
      <c r="AD162" s="37" t="s">
        <v>23</v>
      </c>
      <c r="AE162" s="13" t="s">
        <v>31</v>
      </c>
      <c r="AF162" s="13" t="s">
        <v>26</v>
      </c>
      <c r="AG162" s="13" t="str">
        <f t="shared" si="39"/>
        <v>she's standing in a green triangle</v>
      </c>
      <c r="AH162" t="str">
        <f>VLOOKUP($X162&amp;$Z162&amp;$AA162,Stories!$A$1:$I$151,9,FALSE)</f>
        <v>and the chandelier is shaking from all the noise</v>
      </c>
      <c r="AI162" t="str" cm="1">
        <f t="array" ref="AI162">_xlfn.IFS($AA162="first",_xlfn.CONCAT($X162, "_", $H162, "_", $L162),$AA162="second",_xlfn.CONCAT($X162, "_", $L162, "_", $H162))</f>
        <v>S07_Jordan_Taylor</v>
      </c>
      <c r="AJ162" t="str">
        <f t="shared" si="32"/>
        <v>she_green_triangle</v>
      </c>
      <c r="AK162" t="str">
        <f t="shared" si="29"/>
        <v>S07_end</v>
      </c>
      <c r="AL162" s="13" t="s">
        <v>31</v>
      </c>
      <c r="AM162" s="13" t="s">
        <v>26</v>
      </c>
      <c r="AN162" s="13" t="s">
        <v>31</v>
      </c>
      <c r="AO162" s="13" t="s">
        <v>25</v>
      </c>
      <c r="AP162" s="13" t="s">
        <v>29</v>
      </c>
      <c r="AQ162" s="13" t="s">
        <v>25</v>
      </c>
      <c r="AR162" s="13" t="s">
        <v>29</v>
      </c>
      <c r="AS162" s="13" t="s">
        <v>26</v>
      </c>
      <c r="AT162" s="13" t="s">
        <v>24</v>
      </c>
      <c r="AU162" s="13" t="s">
        <v>25</v>
      </c>
      <c r="AV162" s="13" t="s">
        <v>24</v>
      </c>
      <c r="AW162" s="13" t="s">
        <v>26</v>
      </c>
      <c r="AX162" t="str">
        <f t="shared" si="33"/>
        <v>ST1_green-triangle.png</v>
      </c>
      <c r="AY162" t="str">
        <f t="shared" si="34"/>
        <v>HT2_green-square.png</v>
      </c>
      <c r="AZ162" t="str">
        <f t="shared" si="35"/>
        <v>HT3_blue-square.png</v>
      </c>
      <c r="BA162" t="str">
        <f t="shared" si="36"/>
        <v>ST3_blue-triangle.png</v>
      </c>
      <c r="BB162" t="str">
        <f t="shared" si="37"/>
        <v>HT1_red-square.png</v>
      </c>
      <c r="BC162" t="str">
        <f t="shared" si="38"/>
        <v>ST2_red-triangle.png</v>
      </c>
    </row>
    <row r="163" spans="1:55" x14ac:dyDescent="0.2">
      <c r="A163" s="30" t="s">
        <v>81</v>
      </c>
      <c r="B163" s="5" t="s">
        <v>108</v>
      </c>
      <c r="C163" s="5" t="s">
        <v>149</v>
      </c>
      <c r="D163" t="str">
        <f t="shared" si="31"/>
        <v>L02_CR41_S35</v>
      </c>
      <c r="E163">
        <v>161</v>
      </c>
      <c r="F163" s="95" t="s">
        <v>699</v>
      </c>
      <c r="G163" s="155" t="str">
        <f>VLOOKUP($A163&amp;"_"&amp;$F163,'Character Sets'!$B$3:$J$39,5,FALSE)</f>
        <v>ST2</v>
      </c>
      <c r="H163" s="155" t="str">
        <f>VLOOKUP($A163&amp;"_"&amp;$F163,'Character Sets'!$B$3:$J$39,7,FALSE)</f>
        <v>Casey</v>
      </c>
      <c r="I163" s="5" t="str">
        <f>VLOOKUP($A163&amp;"_"&amp;$F163,'Character Sets'!$B$3:$J$39,6,FALSE)</f>
        <v>E</v>
      </c>
      <c r="J163" s="94" t="s">
        <v>696</v>
      </c>
      <c r="K163" s="155" t="str">
        <f>VLOOKUP($A163&amp;"_"&amp;$J163, 'Character Sets'!$B$3:$J$39,5,FALSE)</f>
        <v>HT1</v>
      </c>
      <c r="L163" s="155" t="str">
        <f>VLOOKUP($A163&amp;"_"&amp;$J163,'Character Sets'!$B$3:$J$39,7,FALSE)</f>
        <v>Sam</v>
      </c>
      <c r="M163" s="5" t="str">
        <f>VLOOKUP($A163&amp;"_"&amp;$J163,'Character Sets'!$B$3:$J$39,6,FALSE)</f>
        <v>B</v>
      </c>
      <c r="N163" s="187" t="s">
        <v>2394</v>
      </c>
      <c r="O163" s="5" t="s">
        <v>2398</v>
      </c>
      <c r="P163" s="37" t="s">
        <v>700</v>
      </c>
      <c r="Q163" t="str">
        <f>VLOOKUP($A163&amp;"_"&amp;$P163,'Character Sets'!$B$3:$J$39,5,FALSE)</f>
        <v>HT3</v>
      </c>
      <c r="R163" s="37" t="s">
        <v>701</v>
      </c>
      <c r="S163" t="str">
        <f>VLOOKUP($A163&amp;"_"&amp;$R163,'Character Sets'!$B$3:$J$39,5,FALSE)</f>
        <v>ST3</v>
      </c>
      <c r="T163" s="37" t="s">
        <v>698</v>
      </c>
      <c r="U163" t="str">
        <f>VLOOKUP($A163&amp;"_"&amp;$T163,'Character Sets'!$B$3:$J$39,5,FALSE)</f>
        <v>HT2</v>
      </c>
      <c r="V163" s="37" t="s">
        <v>697</v>
      </c>
      <c r="W163" t="str">
        <f>VLOOKUP($A163&amp;"_"&amp;$V163,'Character Sets'!$B$3:$J$39,5,FALSE)</f>
        <v>ST1</v>
      </c>
      <c r="X163" t="s">
        <v>241</v>
      </c>
      <c r="Y163" t="str">
        <f t="shared" si="28"/>
        <v>EB</v>
      </c>
      <c r="Z163" t="str" cm="1">
        <f t="array" ref="Z163">_xlfn.IFS($Y163="AB","AB",$Y163="BA","AB",$Y163="AC","AC",$Y163="CA","AC",$Y163="AD","AD",$Y163="DA","AD",$Y163="BC","BC",$Y163="CB","BC",$Y163="BD","BD",$Y163="DB","BD",$Y163="CD","CD",$Y163="DC", "CD",$Y163="AE","AE",$Y163="EA","AE",$Y163="AF","AF",$Y163="FA","AF",$Y163="BE","BE",$Y163="EB","BE",$Y163="BF","BF",$Y163="FB","BF",$Y163="CE","CE",$Y163="EC","CE",$Y163="CF","CF",$Y163="FC","CF",$Y163="DE","DE",$Y163="ED","DE",$Y163="EF","EF",$Y163="FE","EF",$Y163="DF","DF",$Y163="FD","DF")</f>
        <v>BE</v>
      </c>
      <c r="AA163" s="6" t="s">
        <v>28</v>
      </c>
      <c r="AB163" t="str">
        <f>VLOOKUP($X163&amp;$Z163&amp;$AA163,Stories!$A$1:$I$151,7,FALSE)</f>
        <v>Sam is swimming towards Casey</v>
      </c>
      <c r="AC163" t="str">
        <f>VLOOKUP($X163&amp;$Z163&amp;$AA163,Stories!$A$1:$I$151,8,FALSE)</f>
        <v>and a goose is swimming nearby</v>
      </c>
      <c r="AD163" s="37" t="s">
        <v>23</v>
      </c>
      <c r="AE163" s="13" t="s">
        <v>24</v>
      </c>
      <c r="AF163" s="13" t="s">
        <v>25</v>
      </c>
      <c r="AG163" s="13" t="str">
        <f t="shared" si="39"/>
        <v>she's standing in a red square</v>
      </c>
      <c r="AH163" t="str">
        <f>VLOOKUP($X163&amp;$Z163&amp;$AA163,Stories!$A$1:$I$151,9,FALSE)</f>
        <v>and it is a beautiful sunny day</v>
      </c>
      <c r="AI163" t="str" cm="1">
        <f t="array" ref="AI163">_xlfn.IFS($AA163="first",_xlfn.CONCAT($X163, "_", $H163, "_", $L163),$AA163="second",_xlfn.CONCAT($X163, "_", $L163, "_", $H163))</f>
        <v>S35_Casey_Sam</v>
      </c>
      <c r="AJ163" t="str">
        <f t="shared" si="32"/>
        <v>she_red_square</v>
      </c>
      <c r="AK163" t="str">
        <f t="shared" si="29"/>
        <v>S35_end</v>
      </c>
      <c r="AL163" s="13" t="s">
        <v>24</v>
      </c>
      <c r="AM163" s="13" t="s">
        <v>25</v>
      </c>
      <c r="AN163" s="13" t="s">
        <v>24</v>
      </c>
      <c r="AO163" s="13" t="s">
        <v>26</v>
      </c>
      <c r="AP163" s="13" t="s">
        <v>27</v>
      </c>
      <c r="AQ163" s="13" t="s">
        <v>26</v>
      </c>
      <c r="AR163" s="13" t="s">
        <v>27</v>
      </c>
      <c r="AS163" s="13" t="s">
        <v>25</v>
      </c>
      <c r="AT163" s="13" t="s">
        <v>31</v>
      </c>
      <c r="AU163" s="13" t="s">
        <v>26</v>
      </c>
      <c r="AV163" s="13" t="s">
        <v>31</v>
      </c>
      <c r="AW163" s="13" t="s">
        <v>25</v>
      </c>
      <c r="AX163" t="str">
        <f t="shared" si="33"/>
        <v>ST2_red-square.png</v>
      </c>
      <c r="AY163" t="str">
        <f t="shared" si="34"/>
        <v>HT1_red-triangle.png</v>
      </c>
      <c r="AZ163" t="str">
        <f t="shared" si="35"/>
        <v>HT3_yellow-triangle.png</v>
      </c>
      <c r="BA163" t="str">
        <f t="shared" si="36"/>
        <v>ST3_yellow-square.png</v>
      </c>
      <c r="BB163" t="str">
        <f t="shared" si="37"/>
        <v>HT2_green-triangle.png</v>
      </c>
      <c r="BC163" t="str">
        <f t="shared" si="38"/>
        <v>ST1_green-square.png</v>
      </c>
    </row>
    <row r="164" spans="1:55" x14ac:dyDescent="0.2">
      <c r="A164" s="30" t="s">
        <v>81</v>
      </c>
      <c r="B164" s="5" t="s">
        <v>108</v>
      </c>
      <c r="C164" s="5" t="s">
        <v>150</v>
      </c>
      <c r="D164" t="str">
        <f t="shared" si="31"/>
        <v>L02_CR42_S33</v>
      </c>
      <c r="E164">
        <v>162</v>
      </c>
      <c r="F164" s="95" t="s">
        <v>699</v>
      </c>
      <c r="G164" s="155" t="str">
        <f>VLOOKUP($A164&amp;"_"&amp;$F164,'Character Sets'!$B$3:$J$39,5,FALSE)</f>
        <v>ST2</v>
      </c>
      <c r="H164" s="155" t="str">
        <f>VLOOKUP($A164&amp;"_"&amp;$F164,'Character Sets'!$B$3:$J$39,7,FALSE)</f>
        <v>Casey</v>
      </c>
      <c r="I164" s="5" t="str">
        <f>VLOOKUP($A164&amp;"_"&amp;$F164,'Character Sets'!$B$3:$J$39,6,FALSE)</f>
        <v>E</v>
      </c>
      <c r="J164" s="94" t="s">
        <v>696</v>
      </c>
      <c r="K164" s="155" t="str">
        <f>VLOOKUP($A164&amp;"_"&amp;$J164, 'Character Sets'!$B$3:$J$39,5,FALSE)</f>
        <v>HT1</v>
      </c>
      <c r="L164" s="155" t="str">
        <f>VLOOKUP($A164&amp;"_"&amp;$J164,'Character Sets'!$B$3:$J$39,7,FALSE)</f>
        <v>Sam</v>
      </c>
      <c r="M164" s="5" t="str">
        <f>VLOOKUP($A164&amp;"_"&amp;$J164,'Character Sets'!$B$3:$J$39,6,FALSE)</f>
        <v>B</v>
      </c>
      <c r="N164" s="187" t="s">
        <v>2394</v>
      </c>
      <c r="O164" s="5" t="s">
        <v>2398</v>
      </c>
      <c r="P164" s="37" t="s">
        <v>700</v>
      </c>
      <c r="Q164" t="str">
        <f>VLOOKUP($A164&amp;"_"&amp;$P164,'Character Sets'!$B$3:$J$39,5,FALSE)</f>
        <v>HT3</v>
      </c>
      <c r="R164" s="37" t="s">
        <v>701</v>
      </c>
      <c r="S164" t="str">
        <f>VLOOKUP($A164&amp;"_"&amp;$R164,'Character Sets'!$B$3:$J$39,5,FALSE)</f>
        <v>ST3</v>
      </c>
      <c r="T164" s="37" t="s">
        <v>698</v>
      </c>
      <c r="U164" t="str">
        <f>VLOOKUP($A164&amp;"_"&amp;$T164,'Character Sets'!$B$3:$J$39,5,FALSE)</f>
        <v>HT2</v>
      </c>
      <c r="V164" s="37" t="s">
        <v>697</v>
      </c>
      <c r="W164" t="str">
        <f>VLOOKUP($A164&amp;"_"&amp;$V164,'Character Sets'!$B$3:$J$39,5,FALSE)</f>
        <v>ST1</v>
      </c>
      <c r="X164" t="s">
        <v>239</v>
      </c>
      <c r="Y164" t="str">
        <f t="shared" si="28"/>
        <v>EB</v>
      </c>
      <c r="Z164" t="str" cm="1">
        <f t="array" ref="Z164">_xlfn.IFS($Y164="AB","AB",$Y164="BA","AB",$Y164="AC","AC",$Y164="CA","AC",$Y164="AD","AD",$Y164="DA","AD",$Y164="BC","BC",$Y164="CB","BC",$Y164="BD","BD",$Y164="DB","BD",$Y164="CD","CD",$Y164="DC", "CD",$Y164="AE","AE",$Y164="EA","AE",$Y164="AF","AF",$Y164="FA","AF",$Y164="BE","BE",$Y164="EB","BE",$Y164="BF","BF",$Y164="FB","BF",$Y164="CE","CE",$Y164="EC","CE",$Y164="CF","CF",$Y164="FC","CF",$Y164="DE","DE",$Y164="ED","DE",$Y164="EF","EF",$Y164="FE","EF",$Y164="DF","DF",$Y164="FD","DF")</f>
        <v>BE</v>
      </c>
      <c r="AA164" s="6" t="s">
        <v>30</v>
      </c>
      <c r="AB164" t="str">
        <f>VLOOKUP($X164&amp;$Z164&amp;$AA164,Stories!$A$1:$I$151,7,FALSE)</f>
        <v>Casey is calling Sam</v>
      </c>
      <c r="AC164" t="str">
        <f>VLOOKUP($X164&amp;$Z164&amp;$AA164,Stories!$A$1:$I$151,8,FALSE)</f>
        <v>while a cat is walking by</v>
      </c>
      <c r="AD164" s="37" t="s">
        <v>23</v>
      </c>
      <c r="AE164" s="13" t="s">
        <v>27</v>
      </c>
      <c r="AF164" s="13" t="s">
        <v>26</v>
      </c>
      <c r="AG164" s="13" t="str">
        <f t="shared" si="39"/>
        <v>she's standing in a yellow triangle</v>
      </c>
      <c r="AH164" t="str">
        <f>VLOOKUP($X164&amp;$Z164&amp;$AA164,Stories!$A$1:$I$151,9,FALSE)</f>
        <v>and it looks like the cat is very friendly</v>
      </c>
      <c r="AI164" t="str" cm="1">
        <f t="array" ref="AI164">_xlfn.IFS($AA164="first",_xlfn.CONCAT($X164, "_", $H164, "_", $L164),$AA164="second",_xlfn.CONCAT($X164, "_", $L164, "_", $H164))</f>
        <v>S33_Sam_Casey</v>
      </c>
      <c r="AJ164" t="str">
        <f t="shared" si="32"/>
        <v>she_yellow_triangle</v>
      </c>
      <c r="AK164" t="str">
        <f t="shared" si="29"/>
        <v>S33_end</v>
      </c>
      <c r="AL164" s="13" t="s">
        <v>27</v>
      </c>
      <c r="AM164" s="13" t="s">
        <v>26</v>
      </c>
      <c r="AN164" s="13" t="s">
        <v>27</v>
      </c>
      <c r="AO164" s="13" t="s">
        <v>25</v>
      </c>
      <c r="AP164" s="13" t="s">
        <v>24</v>
      </c>
      <c r="AQ164" s="13" t="s">
        <v>25</v>
      </c>
      <c r="AR164" s="13" t="s">
        <v>24</v>
      </c>
      <c r="AS164" s="13" t="s">
        <v>26</v>
      </c>
      <c r="AT164" s="13" t="s">
        <v>29</v>
      </c>
      <c r="AU164" s="13" t="s">
        <v>25</v>
      </c>
      <c r="AV164" s="13" t="s">
        <v>29</v>
      </c>
      <c r="AW164" s="13" t="s">
        <v>26</v>
      </c>
      <c r="AX164" t="str">
        <f t="shared" si="33"/>
        <v>ST2_yellow-triangle.png</v>
      </c>
      <c r="AY164" t="str">
        <f t="shared" si="34"/>
        <v>HT1_yellow-square.png</v>
      </c>
      <c r="AZ164" t="str">
        <f t="shared" si="35"/>
        <v>HT3_red-square.png</v>
      </c>
      <c r="BA164" t="str">
        <f t="shared" si="36"/>
        <v>ST3_red-triangle.png</v>
      </c>
      <c r="BB164" t="str">
        <f t="shared" si="37"/>
        <v>HT2_blue-square.png</v>
      </c>
      <c r="BC164" t="str">
        <f t="shared" si="38"/>
        <v>ST1_blue-triangle.png</v>
      </c>
    </row>
    <row r="165" spans="1:55" x14ac:dyDescent="0.2">
      <c r="A165" s="30" t="s">
        <v>81</v>
      </c>
      <c r="B165" s="5" t="s">
        <v>108</v>
      </c>
      <c r="C165" s="5" t="s">
        <v>151</v>
      </c>
      <c r="D165" t="str">
        <f t="shared" si="31"/>
        <v>L02_CR43_S34</v>
      </c>
      <c r="E165">
        <v>163</v>
      </c>
      <c r="F165" s="95" t="s">
        <v>699</v>
      </c>
      <c r="G165" s="155" t="str">
        <f>VLOOKUP($A165&amp;"_"&amp;$F165,'Character Sets'!$B$3:$J$39,5,FALSE)</f>
        <v>ST2</v>
      </c>
      <c r="H165" s="155" t="str">
        <f>VLOOKUP($A165&amp;"_"&amp;$F165,'Character Sets'!$B$3:$J$39,7,FALSE)</f>
        <v>Casey</v>
      </c>
      <c r="I165" s="5" t="str">
        <f>VLOOKUP($A165&amp;"_"&amp;$F165,'Character Sets'!$B$3:$J$39,6,FALSE)</f>
        <v>E</v>
      </c>
      <c r="J165" s="94" t="s">
        <v>696</v>
      </c>
      <c r="K165" s="155" t="str">
        <f>VLOOKUP($A165&amp;"_"&amp;$J165, 'Character Sets'!$B$3:$J$39,5,FALSE)</f>
        <v>HT1</v>
      </c>
      <c r="L165" s="155" t="str">
        <f>VLOOKUP($A165&amp;"_"&amp;$J165,'Character Sets'!$B$3:$J$39,7,FALSE)</f>
        <v>Sam</v>
      </c>
      <c r="M165" s="5" t="str">
        <f>VLOOKUP($A165&amp;"_"&amp;$J165,'Character Sets'!$B$3:$J$39,6,FALSE)</f>
        <v>B</v>
      </c>
      <c r="N165" s="187" t="s">
        <v>2394</v>
      </c>
      <c r="O165" s="5" t="s">
        <v>2398</v>
      </c>
      <c r="P165" s="37" t="s">
        <v>700</v>
      </c>
      <c r="Q165" t="str">
        <f>VLOOKUP($A165&amp;"_"&amp;$P165,'Character Sets'!$B$3:$J$39,5,FALSE)</f>
        <v>HT3</v>
      </c>
      <c r="R165" s="37" t="s">
        <v>701</v>
      </c>
      <c r="S165" t="str">
        <f>VLOOKUP($A165&amp;"_"&amp;$R165,'Character Sets'!$B$3:$J$39,5,FALSE)</f>
        <v>ST3</v>
      </c>
      <c r="T165" s="37" t="s">
        <v>698</v>
      </c>
      <c r="U165" t="str">
        <f>VLOOKUP($A165&amp;"_"&amp;$T165,'Character Sets'!$B$3:$J$39,5,FALSE)</f>
        <v>HT2</v>
      </c>
      <c r="V165" s="37" t="s">
        <v>697</v>
      </c>
      <c r="W165" t="str">
        <f>VLOOKUP($A165&amp;"_"&amp;$V165,'Character Sets'!$B$3:$J$39,5,FALSE)</f>
        <v>ST1</v>
      </c>
      <c r="X165" t="s">
        <v>240</v>
      </c>
      <c r="Y165" t="str">
        <f t="shared" si="28"/>
        <v>EB</v>
      </c>
      <c r="Z165" t="str" cm="1">
        <f t="array" ref="Z165">_xlfn.IFS($Y165="AB","AB",$Y165="BA","AB",$Y165="AC","AC",$Y165="CA","AC",$Y165="AD","AD",$Y165="DA","AD",$Y165="BC","BC",$Y165="CB","BC",$Y165="BD","BD",$Y165="DB","BD",$Y165="CD","CD",$Y165="DC", "CD",$Y165="AE","AE",$Y165="EA","AE",$Y165="AF","AF",$Y165="FA","AF",$Y165="BE","BE",$Y165="EB","BE",$Y165="BF","BF",$Y165="FB","BF",$Y165="CE","CE",$Y165="EC","CE",$Y165="CF","CF",$Y165="FC","CF",$Y165="DE","DE",$Y165="ED","DE",$Y165="EF","EF",$Y165="FE","EF",$Y165="DF","DF",$Y165="FD","DF")</f>
        <v>BE</v>
      </c>
      <c r="AA165" s="6" t="s">
        <v>28</v>
      </c>
      <c r="AB165" t="str">
        <f>VLOOKUP($X165&amp;$Z165&amp;$AA165,Stories!$A$1:$I$151,7,FALSE)</f>
        <v>Sam is buying a gift for Casey</v>
      </c>
      <c r="AC165" t="str">
        <f>VLOOKUP($X165&amp;$Z165&amp;$AA165,Stories!$A$1:$I$151,8,FALSE)</f>
        <v>but it is almost lunchtime</v>
      </c>
      <c r="AD165" s="37" t="s">
        <v>23</v>
      </c>
      <c r="AE165" s="13" t="s">
        <v>31</v>
      </c>
      <c r="AF165" s="13" t="s">
        <v>25</v>
      </c>
      <c r="AG165" s="13" t="str">
        <f t="shared" si="39"/>
        <v>she's standing in a green square</v>
      </c>
      <c r="AH165" t="str">
        <f>VLOOKUP($X165&amp;$Z165&amp;$AA165,Stories!$A$1:$I$151,9,FALSE)</f>
        <v>and there might not be a chance to buy the gift today</v>
      </c>
      <c r="AI165" t="str" cm="1">
        <f t="array" ref="AI165">_xlfn.IFS($AA165="first",_xlfn.CONCAT($X165, "_", $H165, "_", $L165),$AA165="second",_xlfn.CONCAT($X165, "_", $L165, "_", $H165))</f>
        <v>S34_Casey_Sam</v>
      </c>
      <c r="AJ165" t="str">
        <f t="shared" si="32"/>
        <v>she_green_square</v>
      </c>
      <c r="AK165" t="str">
        <f t="shared" si="29"/>
        <v>S34_end</v>
      </c>
      <c r="AL165" s="13" t="s">
        <v>31</v>
      </c>
      <c r="AM165" s="13" t="s">
        <v>25</v>
      </c>
      <c r="AN165" s="13" t="s">
        <v>31</v>
      </c>
      <c r="AO165" s="13" t="s">
        <v>26</v>
      </c>
      <c r="AP165" s="13" t="s">
        <v>29</v>
      </c>
      <c r="AQ165" s="13" t="s">
        <v>26</v>
      </c>
      <c r="AR165" s="13" t="s">
        <v>29</v>
      </c>
      <c r="AS165" s="13" t="s">
        <v>25</v>
      </c>
      <c r="AT165" s="13" t="s">
        <v>24</v>
      </c>
      <c r="AU165" s="13" t="s">
        <v>26</v>
      </c>
      <c r="AV165" s="13" t="s">
        <v>24</v>
      </c>
      <c r="AW165" s="13" t="s">
        <v>25</v>
      </c>
      <c r="AX165" t="str">
        <f t="shared" si="33"/>
        <v>ST2_green-square.png</v>
      </c>
      <c r="AY165" t="str">
        <f t="shared" si="34"/>
        <v>HT1_green-triangle.png</v>
      </c>
      <c r="AZ165" t="str">
        <f t="shared" si="35"/>
        <v>HT3_blue-triangle.png</v>
      </c>
      <c r="BA165" t="str">
        <f t="shared" si="36"/>
        <v>ST3_blue-square.png</v>
      </c>
      <c r="BB165" t="str">
        <f t="shared" si="37"/>
        <v>HT2_red-triangle.png</v>
      </c>
      <c r="BC165" t="str">
        <f t="shared" si="38"/>
        <v>ST1_red-square.png</v>
      </c>
    </row>
    <row r="166" spans="1:55" x14ac:dyDescent="0.2">
      <c r="A166" s="30" t="s">
        <v>81</v>
      </c>
      <c r="B166" s="5" t="s">
        <v>108</v>
      </c>
      <c r="C166" s="5" t="s">
        <v>152</v>
      </c>
      <c r="D166" t="str">
        <f t="shared" si="31"/>
        <v>L02_CR44_S34</v>
      </c>
      <c r="E166">
        <v>164</v>
      </c>
      <c r="F166" s="95" t="s">
        <v>699</v>
      </c>
      <c r="G166" s="155" t="str">
        <f>VLOOKUP($A166&amp;"_"&amp;$F166,'Character Sets'!$B$3:$J$39,5,FALSE)</f>
        <v>ST2</v>
      </c>
      <c r="H166" s="155" t="str">
        <f>VLOOKUP($A166&amp;"_"&amp;$F166,'Character Sets'!$B$3:$J$39,7,FALSE)</f>
        <v>Casey</v>
      </c>
      <c r="I166" s="5" t="str">
        <f>VLOOKUP($A166&amp;"_"&amp;$F166,'Character Sets'!$B$3:$J$39,6,FALSE)</f>
        <v>E</v>
      </c>
      <c r="J166" s="94" t="s">
        <v>696</v>
      </c>
      <c r="K166" s="155" t="str">
        <f>VLOOKUP($A166&amp;"_"&amp;$J166, 'Character Sets'!$B$3:$J$39,5,FALSE)</f>
        <v>HT1</v>
      </c>
      <c r="L166" s="155" t="str">
        <f>VLOOKUP($A166&amp;"_"&amp;$J166,'Character Sets'!$B$3:$J$39,7,FALSE)</f>
        <v>Sam</v>
      </c>
      <c r="M166" s="5" t="str">
        <f>VLOOKUP($A166&amp;"_"&amp;$J166,'Character Sets'!$B$3:$J$39,6,FALSE)</f>
        <v>B</v>
      </c>
      <c r="N166" s="187" t="s">
        <v>2394</v>
      </c>
      <c r="O166" s="5" t="s">
        <v>2398</v>
      </c>
      <c r="P166" s="37" t="s">
        <v>700</v>
      </c>
      <c r="Q166" t="str">
        <f>VLOOKUP($A166&amp;"_"&amp;$P166,'Character Sets'!$B$3:$J$39,5,FALSE)</f>
        <v>HT3</v>
      </c>
      <c r="R166" s="37" t="s">
        <v>701</v>
      </c>
      <c r="S166" t="str">
        <f>VLOOKUP($A166&amp;"_"&amp;$R166,'Character Sets'!$B$3:$J$39,5,FALSE)</f>
        <v>ST3</v>
      </c>
      <c r="T166" s="37" t="s">
        <v>698</v>
      </c>
      <c r="U166" t="str">
        <f>VLOOKUP($A166&amp;"_"&amp;$T166,'Character Sets'!$B$3:$J$39,5,FALSE)</f>
        <v>HT2</v>
      </c>
      <c r="V166" s="37" t="s">
        <v>697</v>
      </c>
      <c r="W166" t="str">
        <f>VLOOKUP($A166&amp;"_"&amp;$V166,'Character Sets'!$B$3:$J$39,5,FALSE)</f>
        <v>ST1</v>
      </c>
      <c r="X166" t="s">
        <v>240</v>
      </c>
      <c r="Y166" t="str">
        <f t="shared" si="28"/>
        <v>EB</v>
      </c>
      <c r="Z166" t="str" cm="1">
        <f t="array" ref="Z166">_xlfn.IFS($Y166="AB","AB",$Y166="BA","AB",$Y166="AC","AC",$Y166="CA","AC",$Y166="AD","AD",$Y166="DA","AD",$Y166="BC","BC",$Y166="CB","BC",$Y166="BD","BD",$Y166="DB","BD",$Y166="CD","CD",$Y166="DC", "CD",$Y166="AE","AE",$Y166="EA","AE",$Y166="AF","AF",$Y166="FA","AF",$Y166="BE","BE",$Y166="EB","BE",$Y166="BF","BF",$Y166="FB","BF",$Y166="CE","CE",$Y166="EC","CE",$Y166="CF","CF",$Y166="FC","CF",$Y166="DE","DE",$Y166="ED","DE",$Y166="EF","EF",$Y166="FE","EF",$Y166="DF","DF",$Y166="FD","DF")</f>
        <v>BE</v>
      </c>
      <c r="AA166" s="6" t="s">
        <v>30</v>
      </c>
      <c r="AB166" t="str">
        <f>VLOOKUP($X166&amp;$Z166&amp;$AA166,Stories!$A$1:$I$151,7,FALSE)</f>
        <v>Casey is buying a gift for Sam</v>
      </c>
      <c r="AC166" t="str">
        <f>VLOOKUP($X166&amp;$Z166&amp;$AA166,Stories!$A$1:$I$151,8,FALSE)</f>
        <v>but it is almost lunchtime</v>
      </c>
      <c r="AD166" s="37" t="s">
        <v>23</v>
      </c>
      <c r="AE166" s="13" t="s">
        <v>29</v>
      </c>
      <c r="AF166" s="13" t="s">
        <v>26</v>
      </c>
      <c r="AG166" s="13" t="str">
        <f t="shared" si="39"/>
        <v>she's standing in a blue triangle</v>
      </c>
      <c r="AH166" t="str">
        <f>VLOOKUP($X166&amp;$Z166&amp;$AA166,Stories!$A$1:$I$151,9,FALSE)</f>
        <v>and there might not be a chance to buy the gift today</v>
      </c>
      <c r="AI166" t="str" cm="1">
        <f t="array" ref="AI166">_xlfn.IFS($AA166="first",_xlfn.CONCAT($X166, "_", $H166, "_", $L166),$AA166="second",_xlfn.CONCAT($X166, "_", $L166, "_", $H166))</f>
        <v>S34_Sam_Casey</v>
      </c>
      <c r="AJ166" t="str">
        <f t="shared" si="32"/>
        <v>she_blue_triangle</v>
      </c>
      <c r="AK166" t="str">
        <f t="shared" si="29"/>
        <v>S34_end</v>
      </c>
      <c r="AL166" s="13" t="s">
        <v>29</v>
      </c>
      <c r="AM166" s="13" t="s">
        <v>26</v>
      </c>
      <c r="AN166" s="13" t="s">
        <v>29</v>
      </c>
      <c r="AO166" s="13" t="s">
        <v>25</v>
      </c>
      <c r="AP166" s="13" t="s">
        <v>31</v>
      </c>
      <c r="AQ166" s="13" t="s">
        <v>25</v>
      </c>
      <c r="AR166" s="13" t="s">
        <v>31</v>
      </c>
      <c r="AS166" s="13" t="s">
        <v>26</v>
      </c>
      <c r="AT166" s="13" t="s">
        <v>27</v>
      </c>
      <c r="AU166" s="13" t="s">
        <v>25</v>
      </c>
      <c r="AV166" s="13" t="s">
        <v>27</v>
      </c>
      <c r="AW166" s="13" t="s">
        <v>26</v>
      </c>
      <c r="AX166" t="str">
        <f t="shared" si="33"/>
        <v>ST2_blue-triangle.png</v>
      </c>
      <c r="AY166" t="str">
        <f t="shared" si="34"/>
        <v>HT1_blue-square.png</v>
      </c>
      <c r="AZ166" t="str">
        <f t="shared" si="35"/>
        <v>HT3_green-square.png</v>
      </c>
      <c r="BA166" t="str">
        <f t="shared" si="36"/>
        <v>ST3_green-triangle.png</v>
      </c>
      <c r="BB166" t="str">
        <f t="shared" si="37"/>
        <v>HT2_yellow-square.png</v>
      </c>
      <c r="BC166" t="str">
        <f t="shared" si="38"/>
        <v>ST1_yellow-triangle.png</v>
      </c>
    </row>
    <row r="167" spans="1:55" x14ac:dyDescent="0.2">
      <c r="A167" s="30" t="s">
        <v>81</v>
      </c>
      <c r="B167" s="5" t="s">
        <v>108</v>
      </c>
      <c r="C167" s="5" t="s">
        <v>153</v>
      </c>
      <c r="D167" t="str">
        <f t="shared" si="31"/>
        <v>L02_CR45_S36</v>
      </c>
      <c r="E167">
        <v>165</v>
      </c>
      <c r="F167" s="95" t="s">
        <v>699</v>
      </c>
      <c r="G167" s="155" t="str">
        <f>VLOOKUP($A167&amp;"_"&amp;$F167,'Character Sets'!$B$3:$J$39,5,FALSE)</f>
        <v>ST2</v>
      </c>
      <c r="H167" s="155" t="str">
        <f>VLOOKUP($A167&amp;"_"&amp;$F167,'Character Sets'!$B$3:$J$39,7,FALSE)</f>
        <v>Casey</v>
      </c>
      <c r="I167" s="5" t="str">
        <f>VLOOKUP($A167&amp;"_"&amp;$F167,'Character Sets'!$B$3:$J$39,6,FALSE)</f>
        <v>E</v>
      </c>
      <c r="J167" s="94" t="s">
        <v>698</v>
      </c>
      <c r="K167" s="155" t="str">
        <f>VLOOKUP($A167&amp;"_"&amp;$J167, 'Character Sets'!$B$3:$J$39,5,FALSE)</f>
        <v>HT2</v>
      </c>
      <c r="L167" s="155" t="str">
        <f>VLOOKUP($A167&amp;"_"&amp;$J167,'Character Sets'!$B$3:$J$39,7,FALSE)</f>
        <v>Jordan</v>
      </c>
      <c r="M167" s="5" t="str">
        <f>VLOOKUP($A167&amp;"_"&amp;$J167,'Character Sets'!$B$3:$J$39,6,FALSE)</f>
        <v>C</v>
      </c>
      <c r="N167" s="187" t="s">
        <v>2394</v>
      </c>
      <c r="O167" s="5" t="s">
        <v>2398</v>
      </c>
      <c r="P167" s="37" t="s">
        <v>700</v>
      </c>
      <c r="Q167" t="str">
        <f>VLOOKUP($A167&amp;"_"&amp;$P167,'Character Sets'!$B$3:$J$39,5,FALSE)</f>
        <v>HT3</v>
      </c>
      <c r="R167" s="37" t="s">
        <v>701</v>
      </c>
      <c r="S167" t="str">
        <f>VLOOKUP($A167&amp;"_"&amp;$R167,'Character Sets'!$B$3:$J$39,5,FALSE)</f>
        <v>ST3</v>
      </c>
      <c r="T167" s="37" t="s">
        <v>696</v>
      </c>
      <c r="U167" t="str">
        <f>VLOOKUP($A167&amp;"_"&amp;$T167,'Character Sets'!$B$3:$J$39,5,FALSE)</f>
        <v>HT1</v>
      </c>
      <c r="V167" s="37" t="s">
        <v>697</v>
      </c>
      <c r="W167" t="str">
        <f>VLOOKUP($A167&amp;"_"&amp;$V167,'Character Sets'!$B$3:$J$39,5,FALSE)</f>
        <v>ST1</v>
      </c>
      <c r="X167" t="s">
        <v>242</v>
      </c>
      <c r="Y167" t="str">
        <f t="shared" si="28"/>
        <v>EC</v>
      </c>
      <c r="Z167" t="str" cm="1">
        <f t="array" ref="Z167">_xlfn.IFS($Y167="AB","AB",$Y167="BA","AB",$Y167="AC","AC",$Y167="CA","AC",$Y167="AD","AD",$Y167="DA","AD",$Y167="BC","BC",$Y167="CB","BC",$Y167="BD","BD",$Y167="DB","BD",$Y167="CD","CD",$Y167="DC", "CD",$Y167="AE","AE",$Y167="EA","AE",$Y167="AF","AF",$Y167="FA","AF",$Y167="BE","BE",$Y167="EB","BE",$Y167="BF","BF",$Y167="FB","BF",$Y167="CE","CE",$Y167="EC","CE",$Y167="CF","CF",$Y167="FC","CF",$Y167="DE","DE",$Y167="ED","DE",$Y167="EF","EF",$Y167="FE","EF",$Y167="DF","DF",$Y167="FD","DF")</f>
        <v>CE</v>
      </c>
      <c r="AA167" s="6" t="s">
        <v>28</v>
      </c>
      <c r="AB167" t="str">
        <f>VLOOKUP($X167&amp;$Z167&amp;$AA167,Stories!$A$1:$I$151,7,FALSE)</f>
        <v>Jordan is scuba diving with Casey</v>
      </c>
      <c r="AC167" t="str">
        <f>VLOOKUP($X167&amp;$Z167&amp;$AA167,Stories!$A$1:$I$151,8,FALSE)</f>
        <v>and a big fish just came out of nowhere</v>
      </c>
      <c r="AD167" s="37" t="s">
        <v>23</v>
      </c>
      <c r="AE167" s="13" t="s">
        <v>27</v>
      </c>
      <c r="AF167" s="13" t="s">
        <v>25</v>
      </c>
      <c r="AG167" s="13" t="str">
        <f t="shared" si="39"/>
        <v>she's standing in a yellow square</v>
      </c>
      <c r="AH167" t="str">
        <f>VLOOKUP($X167&amp;$Z167&amp;$AA167,Stories!$A$1:$I$151,9,FALSE)</f>
        <v>and it looks like there's a lot more fish about to come by</v>
      </c>
      <c r="AI167" t="str" cm="1">
        <f t="array" ref="AI167">_xlfn.IFS($AA167="first",_xlfn.CONCAT($X167, "_", $H167, "_", $L167),$AA167="second",_xlfn.CONCAT($X167, "_", $L167, "_", $H167))</f>
        <v>S36_Casey_Jordan</v>
      </c>
      <c r="AJ167" t="str">
        <f t="shared" si="32"/>
        <v>she_yellow_square</v>
      </c>
      <c r="AK167" t="str">
        <f t="shared" si="29"/>
        <v>S36_end</v>
      </c>
      <c r="AL167" s="13" t="s">
        <v>27</v>
      </c>
      <c r="AM167" s="13" t="s">
        <v>25</v>
      </c>
      <c r="AN167" s="13" t="s">
        <v>27</v>
      </c>
      <c r="AO167" s="13" t="s">
        <v>26</v>
      </c>
      <c r="AP167" s="13" t="s">
        <v>24</v>
      </c>
      <c r="AQ167" s="13" t="s">
        <v>26</v>
      </c>
      <c r="AR167" s="13" t="s">
        <v>24</v>
      </c>
      <c r="AS167" s="13" t="s">
        <v>25</v>
      </c>
      <c r="AT167" s="13" t="s">
        <v>29</v>
      </c>
      <c r="AU167" s="13" t="s">
        <v>26</v>
      </c>
      <c r="AV167" s="13" t="s">
        <v>29</v>
      </c>
      <c r="AW167" s="13" t="s">
        <v>25</v>
      </c>
      <c r="AX167" t="str">
        <f t="shared" si="33"/>
        <v>ST2_yellow-square.png</v>
      </c>
      <c r="AY167" t="str">
        <f t="shared" si="34"/>
        <v>HT2_yellow-triangle.png</v>
      </c>
      <c r="AZ167" t="str">
        <f t="shared" si="35"/>
        <v>HT3_red-triangle.png</v>
      </c>
      <c r="BA167" t="str">
        <f t="shared" si="36"/>
        <v>ST3_red-square.png</v>
      </c>
      <c r="BB167" t="str">
        <f t="shared" si="37"/>
        <v>HT1_blue-triangle.png</v>
      </c>
      <c r="BC167" t="str">
        <f t="shared" si="38"/>
        <v>ST1_blue-square.png</v>
      </c>
    </row>
    <row r="168" spans="1:55" x14ac:dyDescent="0.2">
      <c r="A168" s="30" t="s">
        <v>81</v>
      </c>
      <c r="B168" s="5" t="s">
        <v>108</v>
      </c>
      <c r="C168" s="5" t="s">
        <v>154</v>
      </c>
      <c r="D168" t="str">
        <f t="shared" si="31"/>
        <v>L02_CR46_S36</v>
      </c>
      <c r="E168">
        <v>166</v>
      </c>
      <c r="F168" s="95" t="s">
        <v>699</v>
      </c>
      <c r="G168" s="155" t="str">
        <f>VLOOKUP($A168&amp;"_"&amp;$F168,'Character Sets'!$B$3:$J$39,5,FALSE)</f>
        <v>ST2</v>
      </c>
      <c r="H168" s="155" t="str">
        <f>VLOOKUP($A168&amp;"_"&amp;$F168,'Character Sets'!$B$3:$J$39,7,FALSE)</f>
        <v>Casey</v>
      </c>
      <c r="I168" s="5" t="str">
        <f>VLOOKUP($A168&amp;"_"&amp;$F168,'Character Sets'!$B$3:$J$39,6,FALSE)</f>
        <v>E</v>
      </c>
      <c r="J168" s="94" t="s">
        <v>698</v>
      </c>
      <c r="K168" s="155" t="str">
        <f>VLOOKUP($A168&amp;"_"&amp;$J168, 'Character Sets'!$B$3:$J$39,5,FALSE)</f>
        <v>HT2</v>
      </c>
      <c r="L168" s="155" t="str">
        <f>VLOOKUP($A168&amp;"_"&amp;$J168,'Character Sets'!$B$3:$J$39,7,FALSE)</f>
        <v>Jordan</v>
      </c>
      <c r="M168" s="5" t="str">
        <f>VLOOKUP($A168&amp;"_"&amp;$J168,'Character Sets'!$B$3:$J$39,6,FALSE)</f>
        <v>C</v>
      </c>
      <c r="N168" s="187" t="s">
        <v>2394</v>
      </c>
      <c r="O168" s="5" t="s">
        <v>2398</v>
      </c>
      <c r="P168" s="37" t="s">
        <v>700</v>
      </c>
      <c r="Q168" t="str">
        <f>VLOOKUP($A168&amp;"_"&amp;$P168,'Character Sets'!$B$3:$J$39,5,FALSE)</f>
        <v>HT3</v>
      </c>
      <c r="R168" s="37" t="s">
        <v>701</v>
      </c>
      <c r="S168" t="str">
        <f>VLOOKUP($A168&amp;"_"&amp;$R168,'Character Sets'!$B$3:$J$39,5,FALSE)</f>
        <v>ST3</v>
      </c>
      <c r="T168" s="37" t="s">
        <v>696</v>
      </c>
      <c r="U168" t="str">
        <f>VLOOKUP($A168&amp;"_"&amp;$T168,'Character Sets'!$B$3:$J$39,5,FALSE)</f>
        <v>HT1</v>
      </c>
      <c r="V168" s="37" t="s">
        <v>697</v>
      </c>
      <c r="W168" t="str">
        <f>VLOOKUP($A168&amp;"_"&amp;$V168,'Character Sets'!$B$3:$J$39,5,FALSE)</f>
        <v>ST1</v>
      </c>
      <c r="X168" t="s">
        <v>242</v>
      </c>
      <c r="Y168" t="str">
        <f t="shared" si="28"/>
        <v>EC</v>
      </c>
      <c r="Z168" t="str" cm="1">
        <f t="array" ref="Z168">_xlfn.IFS($Y168="AB","AB",$Y168="BA","AB",$Y168="AC","AC",$Y168="CA","AC",$Y168="AD","AD",$Y168="DA","AD",$Y168="BC","BC",$Y168="CB","BC",$Y168="BD","BD",$Y168="DB","BD",$Y168="CD","CD",$Y168="DC", "CD",$Y168="AE","AE",$Y168="EA","AE",$Y168="AF","AF",$Y168="FA","AF",$Y168="BE","BE",$Y168="EB","BE",$Y168="BF","BF",$Y168="FB","BF",$Y168="CE","CE",$Y168="EC","CE",$Y168="CF","CF",$Y168="FC","CF",$Y168="DE","DE",$Y168="ED","DE",$Y168="EF","EF",$Y168="FE","EF",$Y168="DF","DF",$Y168="FD","DF")</f>
        <v>CE</v>
      </c>
      <c r="AA168" s="6" t="s">
        <v>30</v>
      </c>
      <c r="AB168" t="str">
        <f>VLOOKUP($X168&amp;$Z168&amp;$AA168,Stories!$A$1:$I$151,7,FALSE)</f>
        <v>Casey is scuba diving with Jordan</v>
      </c>
      <c r="AC168" t="str">
        <f>VLOOKUP($X168&amp;$Z168&amp;$AA168,Stories!$A$1:$I$151,8,FALSE)</f>
        <v>and a big fish just came out of nowhere</v>
      </c>
      <c r="AD168" s="37" t="s">
        <v>23</v>
      </c>
      <c r="AE168" s="13" t="s">
        <v>24</v>
      </c>
      <c r="AF168" s="13" t="s">
        <v>26</v>
      </c>
      <c r="AG168" s="13" t="str">
        <f t="shared" si="39"/>
        <v>she's standing in a red triangle</v>
      </c>
      <c r="AH168" t="str">
        <f>VLOOKUP($X168&amp;$Z168&amp;$AA168,Stories!$A$1:$I$151,9,FALSE)</f>
        <v>and it looks like there's a lot more fish about to come by</v>
      </c>
      <c r="AI168" t="str" cm="1">
        <f t="array" ref="AI168">_xlfn.IFS($AA168="first",_xlfn.CONCAT($X168, "_", $H168, "_", $L168),$AA168="second",_xlfn.CONCAT($X168, "_", $L168, "_", $H168))</f>
        <v>S36_Jordan_Casey</v>
      </c>
      <c r="AJ168" t="str">
        <f t="shared" si="32"/>
        <v>she_red_triangle</v>
      </c>
      <c r="AK168" t="str">
        <f t="shared" si="29"/>
        <v>S36_end</v>
      </c>
      <c r="AL168" s="13" t="s">
        <v>24</v>
      </c>
      <c r="AM168" s="13" t="s">
        <v>26</v>
      </c>
      <c r="AN168" s="13" t="s">
        <v>24</v>
      </c>
      <c r="AO168" s="13" t="s">
        <v>25</v>
      </c>
      <c r="AP168" s="13" t="s">
        <v>27</v>
      </c>
      <c r="AQ168" s="13" t="s">
        <v>25</v>
      </c>
      <c r="AR168" s="13" t="s">
        <v>27</v>
      </c>
      <c r="AS168" s="13" t="s">
        <v>26</v>
      </c>
      <c r="AT168" s="13" t="s">
        <v>31</v>
      </c>
      <c r="AU168" s="13" t="s">
        <v>25</v>
      </c>
      <c r="AV168" s="13" t="s">
        <v>31</v>
      </c>
      <c r="AW168" s="13" t="s">
        <v>26</v>
      </c>
      <c r="AX168" t="str">
        <f t="shared" si="33"/>
        <v>ST2_red-triangle.png</v>
      </c>
      <c r="AY168" t="str">
        <f t="shared" si="34"/>
        <v>HT2_red-square.png</v>
      </c>
      <c r="AZ168" t="str">
        <f t="shared" si="35"/>
        <v>HT3_yellow-square.png</v>
      </c>
      <c r="BA168" t="str">
        <f t="shared" si="36"/>
        <v>ST3_yellow-triangle.png</v>
      </c>
      <c r="BB168" t="str">
        <f t="shared" si="37"/>
        <v>HT1_green-square.png</v>
      </c>
      <c r="BC168" t="str">
        <f t="shared" si="38"/>
        <v>ST1_green-triangle.png</v>
      </c>
    </row>
    <row r="169" spans="1:55" x14ac:dyDescent="0.2">
      <c r="A169" s="30" t="s">
        <v>81</v>
      </c>
      <c r="B169" s="5" t="s">
        <v>108</v>
      </c>
      <c r="C169" s="5" t="s">
        <v>155</v>
      </c>
      <c r="D169" t="str">
        <f t="shared" si="31"/>
        <v>L02_CR47_S37</v>
      </c>
      <c r="E169">
        <v>167</v>
      </c>
      <c r="F169" s="95" t="s">
        <v>699</v>
      </c>
      <c r="G169" s="155" t="str">
        <f>VLOOKUP($A169&amp;"_"&amp;$F169,'Character Sets'!$B$3:$J$39,5,FALSE)</f>
        <v>ST2</v>
      </c>
      <c r="H169" s="155" t="str">
        <f>VLOOKUP($A169&amp;"_"&amp;$F169,'Character Sets'!$B$3:$J$39,7,FALSE)</f>
        <v>Casey</v>
      </c>
      <c r="I169" s="5" t="str">
        <f>VLOOKUP($A169&amp;"_"&amp;$F169,'Character Sets'!$B$3:$J$39,6,FALSE)</f>
        <v>E</v>
      </c>
      <c r="J169" s="94" t="s">
        <v>698</v>
      </c>
      <c r="K169" s="155" t="str">
        <f>VLOOKUP($A169&amp;"_"&amp;$J169, 'Character Sets'!$B$3:$J$39,5,FALSE)</f>
        <v>HT2</v>
      </c>
      <c r="L169" s="155" t="str">
        <f>VLOOKUP($A169&amp;"_"&amp;$J169,'Character Sets'!$B$3:$J$39,7,FALSE)</f>
        <v>Jordan</v>
      </c>
      <c r="M169" s="5" t="str">
        <f>VLOOKUP($A169&amp;"_"&amp;$J169,'Character Sets'!$B$3:$J$39,6,FALSE)</f>
        <v>C</v>
      </c>
      <c r="N169" s="187" t="s">
        <v>2394</v>
      </c>
      <c r="O169" s="5" t="s">
        <v>2398</v>
      </c>
      <c r="P169" s="37" t="s">
        <v>700</v>
      </c>
      <c r="Q169" t="str">
        <f>VLOOKUP($A169&amp;"_"&amp;$P169,'Character Sets'!$B$3:$J$39,5,FALSE)</f>
        <v>HT3</v>
      </c>
      <c r="R169" s="37" t="s">
        <v>701</v>
      </c>
      <c r="S169" t="str">
        <f>VLOOKUP($A169&amp;"_"&amp;$R169,'Character Sets'!$B$3:$J$39,5,FALSE)</f>
        <v>ST3</v>
      </c>
      <c r="T169" s="37" t="s">
        <v>696</v>
      </c>
      <c r="U169" t="str">
        <f>VLOOKUP($A169&amp;"_"&amp;$T169,'Character Sets'!$B$3:$J$39,5,FALSE)</f>
        <v>HT1</v>
      </c>
      <c r="V169" s="37" t="s">
        <v>697</v>
      </c>
      <c r="W169" t="str">
        <f>VLOOKUP($A169&amp;"_"&amp;$V169,'Character Sets'!$B$3:$J$39,5,FALSE)</f>
        <v>ST1</v>
      </c>
      <c r="X169" t="s">
        <v>243</v>
      </c>
      <c r="Y169" t="str">
        <f t="shared" si="28"/>
        <v>EC</v>
      </c>
      <c r="Z169" t="str" cm="1">
        <f t="array" ref="Z169">_xlfn.IFS($Y169="AB","AB",$Y169="BA","AB",$Y169="AC","AC",$Y169="CA","AC",$Y169="AD","AD",$Y169="DA","AD",$Y169="BC","BC",$Y169="CB","BC",$Y169="BD","BD",$Y169="DB","BD",$Y169="CD","CD",$Y169="DC", "CD",$Y169="AE","AE",$Y169="EA","AE",$Y169="AF","AF",$Y169="FA","AF",$Y169="BE","BE",$Y169="EB","BE",$Y169="BF","BF",$Y169="FB","BF",$Y169="CE","CE",$Y169="EC","CE",$Y169="CF","CF",$Y169="FC","CF",$Y169="DE","DE",$Y169="ED","DE",$Y169="EF","EF",$Y169="FE","EF",$Y169="DF","DF",$Y169="FD","DF")</f>
        <v>CE</v>
      </c>
      <c r="AA169" s="6" t="s">
        <v>28</v>
      </c>
      <c r="AB169" t="str">
        <f>VLOOKUP($X169&amp;$Z169&amp;$AA169,Stories!$A$1:$I$151,7,FALSE)</f>
        <v>Jordan is looking for Casey</v>
      </c>
      <c r="AC169" t="str">
        <f>VLOOKUP($X169&amp;$Z169&amp;$AA169,Stories!$A$1:$I$151,8,FALSE)</f>
        <v xml:space="preserve">and it looks like it's about to rain </v>
      </c>
      <c r="AD169" s="37" t="s">
        <v>23</v>
      </c>
      <c r="AE169" s="13" t="s">
        <v>29</v>
      </c>
      <c r="AF169" s="13" t="s">
        <v>25</v>
      </c>
      <c r="AG169" s="13" t="str">
        <f t="shared" si="39"/>
        <v>she's standing in a blue square</v>
      </c>
      <c r="AH169" t="str">
        <f>VLOOKUP($X169&amp;$Z169&amp;$AA169,Stories!$A$1:$I$151,9,FALSE)</f>
        <v>and it's past time to get inside</v>
      </c>
      <c r="AI169" t="str" cm="1">
        <f t="array" ref="AI169">_xlfn.IFS($AA169="first",_xlfn.CONCAT($X169, "_", $H169, "_", $L169),$AA169="second",_xlfn.CONCAT($X169, "_", $L169, "_", $H169))</f>
        <v>S37_Casey_Jordan</v>
      </c>
      <c r="AJ169" t="str">
        <f t="shared" si="32"/>
        <v>she_blue_square</v>
      </c>
      <c r="AK169" t="str">
        <f t="shared" si="29"/>
        <v>S37_end</v>
      </c>
      <c r="AL169" s="13" t="s">
        <v>29</v>
      </c>
      <c r="AM169" s="13" t="s">
        <v>25</v>
      </c>
      <c r="AN169" s="13" t="s">
        <v>29</v>
      </c>
      <c r="AO169" s="13" t="s">
        <v>26</v>
      </c>
      <c r="AP169" s="13" t="s">
        <v>31</v>
      </c>
      <c r="AQ169" s="13" t="s">
        <v>26</v>
      </c>
      <c r="AR169" s="13" t="s">
        <v>31</v>
      </c>
      <c r="AS169" s="13" t="s">
        <v>25</v>
      </c>
      <c r="AT169" s="13" t="s">
        <v>27</v>
      </c>
      <c r="AU169" s="13" t="s">
        <v>26</v>
      </c>
      <c r="AV169" s="13" t="s">
        <v>27</v>
      </c>
      <c r="AW169" s="13" t="s">
        <v>25</v>
      </c>
      <c r="AX169" t="str">
        <f t="shared" si="33"/>
        <v>ST2_blue-square.png</v>
      </c>
      <c r="AY169" t="str">
        <f t="shared" si="34"/>
        <v>HT2_blue-triangle.png</v>
      </c>
      <c r="AZ169" t="str">
        <f t="shared" si="35"/>
        <v>HT3_green-triangle.png</v>
      </c>
      <c r="BA169" t="str">
        <f t="shared" si="36"/>
        <v>ST3_green-square.png</v>
      </c>
      <c r="BB169" t="str">
        <f t="shared" si="37"/>
        <v>HT1_yellow-triangle.png</v>
      </c>
      <c r="BC169" t="str">
        <f t="shared" si="38"/>
        <v>ST1_yellow-square.png</v>
      </c>
    </row>
    <row r="170" spans="1:55" x14ac:dyDescent="0.2">
      <c r="A170" s="30" t="s">
        <v>81</v>
      </c>
      <c r="B170" s="5" t="s">
        <v>108</v>
      </c>
      <c r="C170" s="5" t="s">
        <v>156</v>
      </c>
      <c r="D170" t="str">
        <f t="shared" si="31"/>
        <v>L02_CR48_S40</v>
      </c>
      <c r="E170">
        <v>168</v>
      </c>
      <c r="F170" s="95" t="s">
        <v>699</v>
      </c>
      <c r="G170" s="155" t="str">
        <f>VLOOKUP($A170&amp;"_"&amp;$F170,'Character Sets'!$B$3:$J$39,5,FALSE)</f>
        <v>ST2</v>
      </c>
      <c r="H170" s="155" t="str">
        <f>VLOOKUP($A170&amp;"_"&amp;$F170,'Character Sets'!$B$3:$J$39,7,FALSE)</f>
        <v>Casey</v>
      </c>
      <c r="I170" s="5" t="str">
        <f>VLOOKUP($A170&amp;"_"&amp;$F170,'Character Sets'!$B$3:$J$39,6,FALSE)</f>
        <v>E</v>
      </c>
      <c r="J170" s="94" t="s">
        <v>698</v>
      </c>
      <c r="K170" s="155" t="str">
        <f>VLOOKUP($A170&amp;"_"&amp;$J170, 'Character Sets'!$B$3:$J$39,5,FALSE)</f>
        <v>HT2</v>
      </c>
      <c r="L170" s="155" t="str">
        <f>VLOOKUP($A170&amp;"_"&amp;$J170,'Character Sets'!$B$3:$J$39,7,FALSE)</f>
        <v>Jordan</v>
      </c>
      <c r="M170" s="5" t="str">
        <f>VLOOKUP($A170&amp;"_"&amp;$J170,'Character Sets'!$B$3:$J$39,6,FALSE)</f>
        <v>C</v>
      </c>
      <c r="N170" s="187" t="s">
        <v>2394</v>
      </c>
      <c r="O170" s="5" t="s">
        <v>2398</v>
      </c>
      <c r="P170" s="37" t="s">
        <v>700</v>
      </c>
      <c r="Q170" t="str">
        <f>VLOOKUP($A170&amp;"_"&amp;$P170,'Character Sets'!$B$3:$J$39,5,FALSE)</f>
        <v>HT3</v>
      </c>
      <c r="R170" s="37" t="s">
        <v>701</v>
      </c>
      <c r="S170" t="str">
        <f>VLOOKUP($A170&amp;"_"&amp;$R170,'Character Sets'!$B$3:$J$39,5,FALSE)</f>
        <v>ST3</v>
      </c>
      <c r="T170" s="37" t="s">
        <v>696</v>
      </c>
      <c r="U170" t="str">
        <f>VLOOKUP($A170&amp;"_"&amp;$T170,'Character Sets'!$B$3:$J$39,5,FALSE)</f>
        <v>HT1</v>
      </c>
      <c r="V170" s="37" t="s">
        <v>697</v>
      </c>
      <c r="W170" t="str">
        <f>VLOOKUP($A170&amp;"_"&amp;$V170,'Character Sets'!$B$3:$J$39,5,FALSE)</f>
        <v>ST1</v>
      </c>
      <c r="X170" t="s">
        <v>246</v>
      </c>
      <c r="Y170" t="str">
        <f t="shared" si="28"/>
        <v>EC</v>
      </c>
      <c r="Z170" t="str" cm="1">
        <f t="array" ref="Z170">_xlfn.IFS($Y170="AB","AB",$Y170="BA","AB",$Y170="AC","AC",$Y170="CA","AC",$Y170="AD","AD",$Y170="DA","AD",$Y170="BC","BC",$Y170="CB","BC",$Y170="BD","BD",$Y170="DB","BD",$Y170="CD","CD",$Y170="DC", "CD",$Y170="AE","AE",$Y170="EA","AE",$Y170="AF","AF",$Y170="FA","AF",$Y170="BE","BE",$Y170="EB","BE",$Y170="BF","BF",$Y170="FB","BF",$Y170="CE","CE",$Y170="EC","CE",$Y170="CF","CF",$Y170="FC","CF",$Y170="DE","DE",$Y170="ED","DE",$Y170="EF","EF",$Y170="FE","EF",$Y170="DF","DF",$Y170="FD","DF")</f>
        <v>CE</v>
      </c>
      <c r="AA170" s="6" t="s">
        <v>30</v>
      </c>
      <c r="AB170" t="str">
        <f>VLOOKUP($X170&amp;$Z170&amp;$AA170,Stories!$A$1:$I$151,7,FALSE)</f>
        <v>Casey is bringing a coffee to Jordan</v>
      </c>
      <c r="AC170" t="str">
        <f>VLOOKUP($X170&amp;$Z170&amp;$AA170,Stories!$A$1:$I$151,8,FALSE)</f>
        <v>since it's very early in the morning</v>
      </c>
      <c r="AD170" s="37" t="s">
        <v>23</v>
      </c>
      <c r="AE170" s="13" t="s">
        <v>31</v>
      </c>
      <c r="AF170" s="13" t="s">
        <v>26</v>
      </c>
      <c r="AG170" s="13" t="str">
        <f t="shared" si="39"/>
        <v>she's standing in a green triangle</v>
      </c>
      <c r="AH170" t="str">
        <f>VLOOKUP($X170&amp;$Z170&amp;$AA170,Stories!$A$1:$I$151,9,FALSE)</f>
        <v>and it looks like it's almost 6am</v>
      </c>
      <c r="AI170" t="str" cm="1">
        <f t="array" ref="AI170">_xlfn.IFS($AA170="first",_xlfn.CONCAT($X170, "_", $H170, "_", $L170),$AA170="second",_xlfn.CONCAT($X170, "_", $L170, "_", $H170))</f>
        <v>S40_Jordan_Casey</v>
      </c>
      <c r="AJ170" t="str">
        <f t="shared" si="32"/>
        <v>she_green_triangle</v>
      </c>
      <c r="AK170" t="str">
        <f t="shared" si="29"/>
        <v>S40_end</v>
      </c>
      <c r="AL170" s="13" t="s">
        <v>31</v>
      </c>
      <c r="AM170" s="13" t="s">
        <v>26</v>
      </c>
      <c r="AN170" s="13" t="s">
        <v>31</v>
      </c>
      <c r="AO170" s="13" t="s">
        <v>25</v>
      </c>
      <c r="AP170" s="13" t="s">
        <v>29</v>
      </c>
      <c r="AQ170" s="13" t="s">
        <v>25</v>
      </c>
      <c r="AR170" s="13" t="s">
        <v>29</v>
      </c>
      <c r="AS170" s="13" t="s">
        <v>26</v>
      </c>
      <c r="AT170" s="13" t="s">
        <v>24</v>
      </c>
      <c r="AU170" s="13" t="s">
        <v>25</v>
      </c>
      <c r="AV170" s="13" t="s">
        <v>24</v>
      </c>
      <c r="AW170" s="13" t="s">
        <v>26</v>
      </c>
      <c r="AX170" t="str">
        <f t="shared" si="33"/>
        <v>ST2_green-triangle.png</v>
      </c>
      <c r="AY170" t="str">
        <f t="shared" si="34"/>
        <v>HT2_green-square.png</v>
      </c>
      <c r="AZ170" t="str">
        <f t="shared" si="35"/>
        <v>HT3_blue-square.png</v>
      </c>
      <c r="BA170" t="str">
        <f t="shared" si="36"/>
        <v>ST3_blue-triangle.png</v>
      </c>
      <c r="BB170" t="str">
        <f t="shared" si="37"/>
        <v>HT1_red-square.png</v>
      </c>
      <c r="BC170" t="str">
        <f t="shared" si="38"/>
        <v>ST1_red-triangle.png</v>
      </c>
    </row>
    <row r="171" spans="1:55" x14ac:dyDescent="0.2">
      <c r="A171" s="30" t="s">
        <v>81</v>
      </c>
      <c r="B171" s="5" t="s">
        <v>108</v>
      </c>
      <c r="C171" s="5" t="s">
        <v>157</v>
      </c>
      <c r="D171" t="str">
        <f t="shared" si="31"/>
        <v>L02_CR49_S56</v>
      </c>
      <c r="E171">
        <v>169</v>
      </c>
      <c r="F171" s="95" t="s">
        <v>697</v>
      </c>
      <c r="G171" s="155" t="str">
        <f>VLOOKUP($A171&amp;"_"&amp;$F171,'Character Sets'!$B$3:$J$39,5,FALSE)</f>
        <v>ST1</v>
      </c>
      <c r="H171" s="155" t="str">
        <f>VLOOKUP($A171&amp;"_"&amp;$F171,'Character Sets'!$B$3:$J$39,7,FALSE)</f>
        <v>Taylor</v>
      </c>
      <c r="I171" s="5" t="str">
        <f>VLOOKUP($A171&amp;"_"&amp;$F171,'Character Sets'!$B$3:$J$39,6,FALSE)</f>
        <v>D</v>
      </c>
      <c r="J171" s="96" t="s">
        <v>700</v>
      </c>
      <c r="K171" s="155" t="str">
        <f>VLOOKUP($A171&amp;"_"&amp;$J171, 'Character Sets'!$B$3:$J$39,5,FALSE)</f>
        <v>HT3</v>
      </c>
      <c r="L171" s="155" t="str">
        <f>VLOOKUP($A171&amp;"_"&amp;$J171,'Character Sets'!$B$3:$J$39,7,FALSE)</f>
        <v>Jaime</v>
      </c>
      <c r="M171" s="5" t="str">
        <f>VLOOKUP($A171&amp;"_"&amp;$J171,'Character Sets'!$B$3:$J$39,6,FALSE)</f>
        <v>F</v>
      </c>
      <c r="N171" s="187" t="s">
        <v>2395</v>
      </c>
      <c r="O171" s="5" t="s">
        <v>2398</v>
      </c>
      <c r="P171" s="37" t="s">
        <v>696</v>
      </c>
      <c r="Q171" t="str">
        <f>VLOOKUP($A171&amp;"_"&amp;$P171,'Character Sets'!$B$3:$J$39,5,FALSE)</f>
        <v>HT1</v>
      </c>
      <c r="R171" s="37" t="s">
        <v>698</v>
      </c>
      <c r="S171" t="str">
        <f>VLOOKUP($A171&amp;"_"&amp;$R171,'Character Sets'!$B$3:$J$39,5,FALSE)</f>
        <v>HT2</v>
      </c>
      <c r="T171" s="37" t="s">
        <v>701</v>
      </c>
      <c r="U171" t="str">
        <f>VLOOKUP($A171&amp;"_"&amp;$T171,'Character Sets'!$B$3:$J$39,5,FALSE)</f>
        <v>ST3</v>
      </c>
      <c r="V171" s="37" t="s">
        <v>699</v>
      </c>
      <c r="W171" t="str">
        <f>VLOOKUP($A171&amp;"_"&amp;$V171,'Character Sets'!$B$3:$J$39,5,FALSE)</f>
        <v>ST2</v>
      </c>
      <c r="X171" t="s">
        <v>732</v>
      </c>
      <c r="Y171" t="str">
        <f t="shared" si="28"/>
        <v>DF</v>
      </c>
      <c r="Z171" t="str" cm="1">
        <f t="array" ref="Z171">_xlfn.IFS($Y171="AB","AB",$Y171="BA","AB",$Y171="AC","AC",$Y171="CA","AC",$Y171="AD","AD",$Y171="DA","AD",$Y171="BC","BC",$Y171="CB","BC",$Y171="BD","BD",$Y171="DB","BD",$Y171="CD","CD",$Y171="DC", "CD",$Y171="AE","AE",$Y171="EA","AE",$Y171="AF","AF",$Y171="FA","AF",$Y171="BE","BE",$Y171="EB","BE",$Y171="BF","BF",$Y171="FB","BF",$Y171="CE","CE",$Y171="EC","CE",$Y171="CF","CF",$Y171="FC","CF",$Y171="DE","DE",$Y171="ED","DE",$Y171="EF","EF",$Y171="FE","EF",$Y171="DF","DF",$Y171="FD","DF")</f>
        <v>DF</v>
      </c>
      <c r="AA171" s="6" t="s">
        <v>28</v>
      </c>
      <c r="AB171" t="str">
        <f>VLOOKUP($X171&amp;$Z171&amp;$AA171,Stories!$A$1:$I$151,7,FALSE)</f>
        <v>Taylor is carrying a box for Jaime</v>
      </c>
      <c r="AC171" t="str">
        <f>VLOOKUP($X171&amp;$Z171&amp;$AA171,Stories!$A$1:$I$151,8,FALSE)</f>
        <v>since it's very heavy</v>
      </c>
      <c r="AD171" s="37" t="s">
        <v>23</v>
      </c>
      <c r="AE171" s="13" t="s">
        <v>24</v>
      </c>
      <c r="AF171" s="13" t="s">
        <v>25</v>
      </c>
      <c r="AG171" s="13" t="str">
        <f t="shared" si="39"/>
        <v>she's standing in a red square</v>
      </c>
      <c r="AH171" t="str">
        <f>VLOOKUP($X171&amp;$Z171&amp;$AA171,Stories!$A$1:$I$151,9,FALSE)</f>
        <v xml:space="preserve">but there's not much left to move </v>
      </c>
      <c r="AI171" t="str" cm="1">
        <f t="array" ref="AI171">_xlfn.IFS($AA171="first",_xlfn.CONCAT($X171, "_", $H171, "_", $L171),$AA171="second",_xlfn.CONCAT($X171, "_", $L171, "_", $H171))</f>
        <v>S56_Taylor_Jaime</v>
      </c>
      <c r="AJ171" t="str">
        <f t="shared" si="32"/>
        <v>she_red_square</v>
      </c>
      <c r="AK171" t="str">
        <f t="shared" si="29"/>
        <v>S56_end</v>
      </c>
      <c r="AL171" s="13" t="s">
        <v>24</v>
      </c>
      <c r="AM171" s="13" t="s">
        <v>25</v>
      </c>
      <c r="AN171" s="13" t="s">
        <v>24</v>
      </c>
      <c r="AO171" s="13" t="s">
        <v>26</v>
      </c>
      <c r="AP171" s="13" t="s">
        <v>27</v>
      </c>
      <c r="AQ171" s="13" t="s">
        <v>26</v>
      </c>
      <c r="AR171" s="13" t="s">
        <v>27</v>
      </c>
      <c r="AS171" s="13" t="s">
        <v>25</v>
      </c>
      <c r="AT171" s="13" t="s">
        <v>31</v>
      </c>
      <c r="AU171" s="13" t="s">
        <v>26</v>
      </c>
      <c r="AV171" s="13" t="s">
        <v>31</v>
      </c>
      <c r="AW171" s="13" t="s">
        <v>25</v>
      </c>
      <c r="AX171" t="str">
        <f t="shared" si="33"/>
        <v>ST1_red-square.png</v>
      </c>
      <c r="AY171" t="str">
        <f t="shared" si="34"/>
        <v>HT3_red-triangle.png</v>
      </c>
      <c r="AZ171" t="str">
        <f t="shared" si="35"/>
        <v>HT1_yellow-triangle.png</v>
      </c>
      <c r="BA171" t="str">
        <f t="shared" si="36"/>
        <v>HT2_yellow-square.png</v>
      </c>
      <c r="BB171" t="str">
        <f t="shared" si="37"/>
        <v>ST3_green-triangle.png</v>
      </c>
      <c r="BC171" t="str">
        <f t="shared" si="38"/>
        <v>ST2_green-square.png</v>
      </c>
    </row>
    <row r="172" spans="1:55" x14ac:dyDescent="0.2">
      <c r="A172" s="30" t="s">
        <v>81</v>
      </c>
      <c r="B172" s="5" t="s">
        <v>108</v>
      </c>
      <c r="C172" s="5" t="s">
        <v>158</v>
      </c>
      <c r="D172" t="str">
        <f t="shared" si="31"/>
        <v>L02_CR50_S56</v>
      </c>
      <c r="E172">
        <v>170</v>
      </c>
      <c r="F172" s="95" t="s">
        <v>697</v>
      </c>
      <c r="G172" s="155" t="str">
        <f>VLOOKUP($A172&amp;"_"&amp;$F172,'Character Sets'!$B$3:$J$39,5,FALSE)</f>
        <v>ST1</v>
      </c>
      <c r="H172" s="155" t="str">
        <f>VLOOKUP($A172&amp;"_"&amp;$F172,'Character Sets'!$B$3:$J$39,7,FALSE)</f>
        <v>Taylor</v>
      </c>
      <c r="I172" s="5" t="str">
        <f>VLOOKUP($A172&amp;"_"&amp;$F172,'Character Sets'!$B$3:$J$39,6,FALSE)</f>
        <v>D</v>
      </c>
      <c r="J172" s="96" t="s">
        <v>700</v>
      </c>
      <c r="K172" s="155" t="str">
        <f>VLOOKUP($A172&amp;"_"&amp;$J172, 'Character Sets'!$B$3:$J$39,5,FALSE)</f>
        <v>HT3</v>
      </c>
      <c r="L172" s="155" t="str">
        <f>VLOOKUP($A172&amp;"_"&amp;$J172,'Character Sets'!$B$3:$J$39,7,FALSE)</f>
        <v>Jaime</v>
      </c>
      <c r="M172" s="5" t="str">
        <f>VLOOKUP($A172&amp;"_"&amp;$J172,'Character Sets'!$B$3:$J$39,6,FALSE)</f>
        <v>F</v>
      </c>
      <c r="N172" s="187" t="s">
        <v>2395</v>
      </c>
      <c r="O172" s="5" t="s">
        <v>2398</v>
      </c>
      <c r="P172" s="37" t="s">
        <v>696</v>
      </c>
      <c r="Q172" t="str">
        <f>VLOOKUP($A172&amp;"_"&amp;$P172,'Character Sets'!$B$3:$J$39,5,FALSE)</f>
        <v>HT1</v>
      </c>
      <c r="R172" s="37" t="s">
        <v>698</v>
      </c>
      <c r="S172" t="str">
        <f>VLOOKUP($A172&amp;"_"&amp;$R172,'Character Sets'!$B$3:$J$39,5,FALSE)</f>
        <v>HT2</v>
      </c>
      <c r="T172" s="37" t="s">
        <v>701</v>
      </c>
      <c r="U172" t="str">
        <f>VLOOKUP($A172&amp;"_"&amp;$T172,'Character Sets'!$B$3:$J$39,5,FALSE)</f>
        <v>ST3</v>
      </c>
      <c r="V172" s="37" t="s">
        <v>699</v>
      </c>
      <c r="W172" t="str">
        <f>VLOOKUP($A172&amp;"_"&amp;$V172,'Character Sets'!$B$3:$J$39,5,FALSE)</f>
        <v>ST2</v>
      </c>
      <c r="X172" t="s">
        <v>732</v>
      </c>
      <c r="Y172" t="str">
        <f t="shared" si="28"/>
        <v>DF</v>
      </c>
      <c r="Z172" t="str" cm="1">
        <f t="array" ref="Z172">_xlfn.IFS($Y172="AB","AB",$Y172="BA","AB",$Y172="AC","AC",$Y172="CA","AC",$Y172="AD","AD",$Y172="DA","AD",$Y172="BC","BC",$Y172="CB","BC",$Y172="BD","BD",$Y172="DB","BD",$Y172="CD","CD",$Y172="DC", "CD",$Y172="AE","AE",$Y172="EA","AE",$Y172="AF","AF",$Y172="FA","AF",$Y172="BE","BE",$Y172="EB","BE",$Y172="BF","BF",$Y172="FB","BF",$Y172="CE","CE",$Y172="EC","CE",$Y172="CF","CF",$Y172="FC","CF",$Y172="DE","DE",$Y172="ED","DE",$Y172="EF","EF",$Y172="FE","EF",$Y172="DF","DF",$Y172="FD","DF")</f>
        <v>DF</v>
      </c>
      <c r="AA172" s="6" t="s">
        <v>30</v>
      </c>
      <c r="AB172" t="str">
        <f>VLOOKUP($X172&amp;$Z172&amp;$AA172,Stories!$A$1:$I$151,7,FALSE)</f>
        <v>Jaime is carrying a box for Taylor</v>
      </c>
      <c r="AC172" t="str">
        <f>VLOOKUP($X172&amp;$Z172&amp;$AA172,Stories!$A$1:$I$151,8,FALSE)</f>
        <v>since it's very heavy</v>
      </c>
      <c r="AD172" s="37" t="s">
        <v>23</v>
      </c>
      <c r="AE172" s="13" t="s">
        <v>27</v>
      </c>
      <c r="AF172" s="13" t="s">
        <v>26</v>
      </c>
      <c r="AG172" s="13" t="str">
        <f t="shared" si="39"/>
        <v>she's standing in a yellow triangle</v>
      </c>
      <c r="AH172" t="str">
        <f>VLOOKUP($X172&amp;$Z172&amp;$AA172,Stories!$A$1:$I$151,9,FALSE)</f>
        <v xml:space="preserve">but there's not much left to move </v>
      </c>
      <c r="AI172" t="str" cm="1">
        <f t="array" ref="AI172">_xlfn.IFS($AA172="first",_xlfn.CONCAT($X172, "_", $H172, "_", $L172),$AA172="second",_xlfn.CONCAT($X172, "_", $L172, "_", $H172))</f>
        <v>S56_Jaime_Taylor</v>
      </c>
      <c r="AJ172" t="str">
        <f t="shared" si="32"/>
        <v>she_yellow_triangle</v>
      </c>
      <c r="AK172" t="str">
        <f t="shared" si="29"/>
        <v>S56_end</v>
      </c>
      <c r="AL172" s="13" t="s">
        <v>27</v>
      </c>
      <c r="AM172" s="13" t="s">
        <v>26</v>
      </c>
      <c r="AN172" s="13" t="s">
        <v>27</v>
      </c>
      <c r="AO172" s="13" t="s">
        <v>25</v>
      </c>
      <c r="AP172" s="13" t="s">
        <v>24</v>
      </c>
      <c r="AQ172" s="13" t="s">
        <v>25</v>
      </c>
      <c r="AR172" s="13" t="s">
        <v>24</v>
      </c>
      <c r="AS172" s="13" t="s">
        <v>26</v>
      </c>
      <c r="AT172" s="13" t="s">
        <v>29</v>
      </c>
      <c r="AU172" s="13" t="s">
        <v>25</v>
      </c>
      <c r="AV172" s="13" t="s">
        <v>29</v>
      </c>
      <c r="AW172" s="13" t="s">
        <v>26</v>
      </c>
      <c r="AX172" t="str">
        <f t="shared" si="33"/>
        <v>ST1_yellow-triangle.png</v>
      </c>
      <c r="AY172" t="str">
        <f t="shared" si="34"/>
        <v>HT3_yellow-square.png</v>
      </c>
      <c r="AZ172" t="str">
        <f t="shared" si="35"/>
        <v>HT1_red-square.png</v>
      </c>
      <c r="BA172" t="str">
        <f t="shared" si="36"/>
        <v>HT2_red-triangle.png</v>
      </c>
      <c r="BB172" t="str">
        <f t="shared" si="37"/>
        <v>ST3_blue-square.png</v>
      </c>
      <c r="BC172" t="str">
        <f t="shared" si="38"/>
        <v>ST2_blue-triangle.png</v>
      </c>
    </row>
    <row r="173" spans="1:55" x14ac:dyDescent="0.2">
      <c r="A173" s="30" t="s">
        <v>81</v>
      </c>
      <c r="B173" s="5" t="s">
        <v>108</v>
      </c>
      <c r="C173" s="5" t="s">
        <v>159</v>
      </c>
      <c r="D173" t="str">
        <f t="shared" si="31"/>
        <v>L02_CR51_S60</v>
      </c>
      <c r="E173">
        <v>171</v>
      </c>
      <c r="F173" s="95" t="s">
        <v>697</v>
      </c>
      <c r="G173" s="155" t="str">
        <f>VLOOKUP($A173&amp;"_"&amp;$F173,'Character Sets'!$B$3:$J$39,5,FALSE)</f>
        <v>ST1</v>
      </c>
      <c r="H173" s="155" t="str">
        <f>VLOOKUP($A173&amp;"_"&amp;$F173,'Character Sets'!$B$3:$J$39,7,FALSE)</f>
        <v>Taylor</v>
      </c>
      <c r="I173" s="5" t="str">
        <f>VLOOKUP($A173&amp;"_"&amp;$F173,'Character Sets'!$B$3:$J$39,6,FALSE)</f>
        <v>D</v>
      </c>
      <c r="J173" s="96" t="s">
        <v>700</v>
      </c>
      <c r="K173" s="155" t="str">
        <f>VLOOKUP($A173&amp;"_"&amp;$J173, 'Character Sets'!$B$3:$J$39,5,FALSE)</f>
        <v>HT3</v>
      </c>
      <c r="L173" s="155" t="str">
        <f>VLOOKUP($A173&amp;"_"&amp;$J173,'Character Sets'!$B$3:$J$39,7,FALSE)</f>
        <v>Jaime</v>
      </c>
      <c r="M173" s="5" t="str">
        <f>VLOOKUP($A173&amp;"_"&amp;$J173,'Character Sets'!$B$3:$J$39,6,FALSE)</f>
        <v>F</v>
      </c>
      <c r="N173" s="187" t="s">
        <v>2395</v>
      </c>
      <c r="O173" s="5" t="s">
        <v>2398</v>
      </c>
      <c r="P173" s="37" t="s">
        <v>696</v>
      </c>
      <c r="Q173" t="str">
        <f>VLOOKUP($A173&amp;"_"&amp;$P173,'Character Sets'!$B$3:$J$39,5,FALSE)</f>
        <v>HT1</v>
      </c>
      <c r="R173" s="37" t="s">
        <v>698</v>
      </c>
      <c r="S173" t="str">
        <f>VLOOKUP($A173&amp;"_"&amp;$R173,'Character Sets'!$B$3:$J$39,5,FALSE)</f>
        <v>HT2</v>
      </c>
      <c r="T173" s="37" t="s">
        <v>701</v>
      </c>
      <c r="U173" t="str">
        <f>VLOOKUP($A173&amp;"_"&amp;$T173,'Character Sets'!$B$3:$J$39,5,FALSE)</f>
        <v>ST3</v>
      </c>
      <c r="V173" s="37" t="s">
        <v>699</v>
      </c>
      <c r="W173" t="str">
        <f>VLOOKUP($A173&amp;"_"&amp;$V173,'Character Sets'!$B$3:$J$39,5,FALSE)</f>
        <v>ST2</v>
      </c>
      <c r="X173" t="s">
        <v>738</v>
      </c>
      <c r="Y173" t="str">
        <f t="shared" si="28"/>
        <v>DF</v>
      </c>
      <c r="Z173" t="str" cm="1">
        <f t="array" ref="Z173">_xlfn.IFS($Y173="AB","AB",$Y173="BA","AB",$Y173="AC","AC",$Y173="CA","AC",$Y173="AD","AD",$Y173="DA","AD",$Y173="BC","BC",$Y173="CB","BC",$Y173="BD","BD",$Y173="DB","BD",$Y173="CD","CD",$Y173="DC", "CD",$Y173="AE","AE",$Y173="EA","AE",$Y173="AF","AF",$Y173="FA","AF",$Y173="BE","BE",$Y173="EB","BE",$Y173="BF","BF",$Y173="FB","BF",$Y173="CE","CE",$Y173="EC","CE",$Y173="CF","CF",$Y173="FC","CF",$Y173="DE","DE",$Y173="ED","DE",$Y173="EF","EF",$Y173="FE","EF",$Y173="DF","DF",$Y173="FD","DF")</f>
        <v>DF</v>
      </c>
      <c r="AA173" s="6" t="s">
        <v>28</v>
      </c>
      <c r="AB173" t="str">
        <f>VLOOKUP($X173&amp;$Z173&amp;$AA173,Stories!$A$1:$I$151,7,FALSE)</f>
        <v>Taylor is hiking along the trail with Jaime</v>
      </c>
      <c r="AC173" t="str">
        <f>VLOOKUP($X173&amp;$Z173&amp;$AA173,Stories!$A$1:$I$151,8,FALSE)</f>
        <v>and the leaves are starting to turn</v>
      </c>
      <c r="AD173" s="37" t="s">
        <v>23</v>
      </c>
      <c r="AE173" s="13" t="s">
        <v>31</v>
      </c>
      <c r="AF173" s="13" t="s">
        <v>25</v>
      </c>
      <c r="AG173" s="13" t="str">
        <f t="shared" si="39"/>
        <v>she's standing in a green square</v>
      </c>
      <c r="AH173" t="str">
        <f>VLOOKUP($X173&amp;$Z173&amp;$AA173,Stories!$A$1:$I$151,9,FALSE)</f>
        <v>and the top of the mountain isn't much further</v>
      </c>
      <c r="AI173" t="str" cm="1">
        <f t="array" ref="AI173">_xlfn.IFS($AA173="first",_xlfn.CONCAT($X173, "_", $H173, "_", $L173),$AA173="second",_xlfn.CONCAT($X173, "_", $L173, "_", $H173))</f>
        <v>S60_Taylor_Jaime</v>
      </c>
      <c r="AJ173" t="str">
        <f t="shared" si="32"/>
        <v>she_green_square</v>
      </c>
      <c r="AK173" t="str">
        <f t="shared" si="29"/>
        <v>S60_end</v>
      </c>
      <c r="AL173" s="13" t="s">
        <v>31</v>
      </c>
      <c r="AM173" s="13" t="s">
        <v>25</v>
      </c>
      <c r="AN173" s="13" t="s">
        <v>31</v>
      </c>
      <c r="AO173" s="13" t="s">
        <v>26</v>
      </c>
      <c r="AP173" s="13" t="s">
        <v>29</v>
      </c>
      <c r="AQ173" s="13" t="s">
        <v>26</v>
      </c>
      <c r="AR173" s="13" t="s">
        <v>29</v>
      </c>
      <c r="AS173" s="13" t="s">
        <v>25</v>
      </c>
      <c r="AT173" s="13" t="s">
        <v>24</v>
      </c>
      <c r="AU173" s="13" t="s">
        <v>26</v>
      </c>
      <c r="AV173" s="13" t="s">
        <v>24</v>
      </c>
      <c r="AW173" s="13" t="s">
        <v>25</v>
      </c>
      <c r="AX173" t="str">
        <f t="shared" si="33"/>
        <v>ST1_green-square.png</v>
      </c>
      <c r="AY173" t="str">
        <f t="shared" si="34"/>
        <v>HT3_green-triangle.png</v>
      </c>
      <c r="AZ173" t="str">
        <f t="shared" si="35"/>
        <v>HT1_blue-triangle.png</v>
      </c>
      <c r="BA173" t="str">
        <f t="shared" si="36"/>
        <v>HT2_blue-square.png</v>
      </c>
      <c r="BB173" t="str">
        <f t="shared" si="37"/>
        <v>ST3_red-triangle.png</v>
      </c>
      <c r="BC173" t="str">
        <f t="shared" si="38"/>
        <v>ST2_red-square.png</v>
      </c>
    </row>
    <row r="174" spans="1:55" x14ac:dyDescent="0.2">
      <c r="A174" s="30" t="s">
        <v>81</v>
      </c>
      <c r="B174" s="5" t="s">
        <v>108</v>
      </c>
      <c r="C174" s="5" t="s">
        <v>160</v>
      </c>
      <c r="D174" t="str">
        <f t="shared" si="31"/>
        <v>L02_CR52_S57</v>
      </c>
      <c r="E174">
        <v>172</v>
      </c>
      <c r="F174" s="95" t="s">
        <v>697</v>
      </c>
      <c r="G174" s="155" t="str">
        <f>VLOOKUP($A174&amp;"_"&amp;$F174,'Character Sets'!$B$3:$J$39,5,FALSE)</f>
        <v>ST1</v>
      </c>
      <c r="H174" s="155" t="str">
        <f>VLOOKUP($A174&amp;"_"&amp;$F174,'Character Sets'!$B$3:$J$39,7,FALSE)</f>
        <v>Taylor</v>
      </c>
      <c r="I174" s="5" t="str">
        <f>VLOOKUP($A174&amp;"_"&amp;$F174,'Character Sets'!$B$3:$J$39,6,FALSE)</f>
        <v>D</v>
      </c>
      <c r="J174" s="96" t="s">
        <v>700</v>
      </c>
      <c r="K174" s="155" t="str">
        <f>VLOOKUP($A174&amp;"_"&amp;$J174, 'Character Sets'!$B$3:$J$39,5,FALSE)</f>
        <v>HT3</v>
      </c>
      <c r="L174" s="155" t="str">
        <f>VLOOKUP($A174&amp;"_"&amp;$J174,'Character Sets'!$B$3:$J$39,7,FALSE)</f>
        <v>Jaime</v>
      </c>
      <c r="M174" s="5" t="str">
        <f>VLOOKUP($A174&amp;"_"&amp;$J174,'Character Sets'!$B$3:$J$39,6,FALSE)</f>
        <v>F</v>
      </c>
      <c r="N174" s="187" t="s">
        <v>2395</v>
      </c>
      <c r="O174" s="5" t="s">
        <v>2398</v>
      </c>
      <c r="P174" s="37" t="s">
        <v>696</v>
      </c>
      <c r="Q174" t="str">
        <f>VLOOKUP($A174&amp;"_"&amp;$P174,'Character Sets'!$B$3:$J$39,5,FALSE)</f>
        <v>HT1</v>
      </c>
      <c r="R174" s="37" t="s">
        <v>698</v>
      </c>
      <c r="S174" t="str">
        <f>VLOOKUP($A174&amp;"_"&amp;$R174,'Character Sets'!$B$3:$J$39,5,FALSE)</f>
        <v>HT2</v>
      </c>
      <c r="T174" s="37" t="s">
        <v>701</v>
      </c>
      <c r="U174" t="str">
        <f>VLOOKUP($A174&amp;"_"&amp;$T174,'Character Sets'!$B$3:$J$39,5,FALSE)</f>
        <v>ST3</v>
      </c>
      <c r="V174" s="37" t="s">
        <v>699</v>
      </c>
      <c r="W174" t="str">
        <f>VLOOKUP($A174&amp;"_"&amp;$V174,'Character Sets'!$B$3:$J$39,5,FALSE)</f>
        <v>ST2</v>
      </c>
      <c r="X174" t="s">
        <v>733</v>
      </c>
      <c r="Y174" t="str">
        <f t="shared" si="28"/>
        <v>DF</v>
      </c>
      <c r="Z174" t="str" cm="1">
        <f t="array" ref="Z174">_xlfn.IFS($Y174="AB","AB",$Y174="BA","AB",$Y174="AC","AC",$Y174="CA","AC",$Y174="AD","AD",$Y174="DA","AD",$Y174="BC","BC",$Y174="CB","BC",$Y174="BD","BD",$Y174="DB","BD",$Y174="CD","CD",$Y174="DC", "CD",$Y174="AE","AE",$Y174="EA","AE",$Y174="AF","AF",$Y174="FA","AF",$Y174="BE","BE",$Y174="EB","BE",$Y174="BF","BF",$Y174="FB","BF",$Y174="CE","CE",$Y174="EC","CE",$Y174="CF","CF",$Y174="FC","CF",$Y174="DE","DE",$Y174="ED","DE",$Y174="EF","EF",$Y174="FE","EF",$Y174="DF","DF",$Y174="FD","DF")</f>
        <v>DF</v>
      </c>
      <c r="AA174" s="6" t="s">
        <v>30</v>
      </c>
      <c r="AB174" t="str">
        <f>VLOOKUP($X174&amp;$Z174&amp;$AA174,Stories!$A$1:$I$151,7,FALSE)</f>
        <v>Jaime is giving directions to Taylor</v>
      </c>
      <c r="AC174" t="str">
        <f>VLOOKUP($X174&amp;$Z174&amp;$AA174,Stories!$A$1:$I$151,8,FALSE)</f>
        <v>and the traffic is starting to clear</v>
      </c>
      <c r="AD174" s="37" t="s">
        <v>23</v>
      </c>
      <c r="AE174" s="13" t="s">
        <v>29</v>
      </c>
      <c r="AF174" s="13" t="s">
        <v>26</v>
      </c>
      <c r="AG174" s="13" t="str">
        <f t="shared" si="39"/>
        <v>she's standing in a blue triangle</v>
      </c>
      <c r="AH174" t="str">
        <f>VLOOKUP($X174&amp;$Z174&amp;$AA174,Stories!$A$1:$I$151,9,FALSE)</f>
        <v>and it looks like the rest of the trip will be easy</v>
      </c>
      <c r="AI174" t="str" cm="1">
        <f t="array" ref="AI174">_xlfn.IFS($AA174="first",_xlfn.CONCAT($X174, "_", $H174, "_", $L174),$AA174="second",_xlfn.CONCAT($X174, "_", $L174, "_", $H174))</f>
        <v>S57_Jaime_Taylor</v>
      </c>
      <c r="AJ174" t="str">
        <f t="shared" si="32"/>
        <v>she_blue_triangle</v>
      </c>
      <c r="AK174" t="str">
        <f t="shared" si="29"/>
        <v>S57_end</v>
      </c>
      <c r="AL174" s="13" t="s">
        <v>29</v>
      </c>
      <c r="AM174" s="13" t="s">
        <v>26</v>
      </c>
      <c r="AN174" s="13" t="s">
        <v>29</v>
      </c>
      <c r="AO174" s="13" t="s">
        <v>25</v>
      </c>
      <c r="AP174" s="13" t="s">
        <v>31</v>
      </c>
      <c r="AQ174" s="13" t="s">
        <v>25</v>
      </c>
      <c r="AR174" s="13" t="s">
        <v>31</v>
      </c>
      <c r="AS174" s="13" t="s">
        <v>26</v>
      </c>
      <c r="AT174" s="13" t="s">
        <v>27</v>
      </c>
      <c r="AU174" s="13" t="s">
        <v>25</v>
      </c>
      <c r="AV174" s="13" t="s">
        <v>27</v>
      </c>
      <c r="AW174" s="13" t="s">
        <v>26</v>
      </c>
      <c r="AX174" t="str">
        <f t="shared" si="33"/>
        <v>ST1_blue-triangle.png</v>
      </c>
      <c r="AY174" t="str">
        <f t="shared" si="34"/>
        <v>HT3_blue-square.png</v>
      </c>
      <c r="AZ174" t="str">
        <f t="shared" si="35"/>
        <v>HT1_green-square.png</v>
      </c>
      <c r="BA174" t="str">
        <f t="shared" si="36"/>
        <v>HT2_green-triangle.png</v>
      </c>
      <c r="BB174" t="str">
        <f t="shared" si="37"/>
        <v>ST3_yellow-square.png</v>
      </c>
      <c r="BC174" t="str">
        <f t="shared" si="38"/>
        <v>ST2_yellow-triangle.png</v>
      </c>
    </row>
    <row r="175" spans="1:55" x14ac:dyDescent="0.2">
      <c r="A175" s="30" t="s">
        <v>81</v>
      </c>
      <c r="B175" s="5" t="s">
        <v>108</v>
      </c>
      <c r="C175" s="5" t="s">
        <v>161</v>
      </c>
      <c r="D175" t="str">
        <f t="shared" si="31"/>
        <v>L02_CR53_S16</v>
      </c>
      <c r="E175">
        <v>173</v>
      </c>
      <c r="F175" s="95" t="s">
        <v>697</v>
      </c>
      <c r="G175" s="155" t="str">
        <f>VLOOKUP($A175&amp;"_"&amp;$F175,'Character Sets'!$B$3:$J$39,5,FALSE)</f>
        <v>ST1</v>
      </c>
      <c r="H175" s="155" t="str">
        <f>VLOOKUP($A175&amp;"_"&amp;$F175,'Character Sets'!$B$3:$J$39,7,FALSE)</f>
        <v>Taylor</v>
      </c>
      <c r="I175" s="5" t="str">
        <f>VLOOKUP($A175&amp;"_"&amp;$F175,'Character Sets'!$B$3:$J$39,6,FALSE)</f>
        <v>D</v>
      </c>
      <c r="J175" s="96" t="s">
        <v>701</v>
      </c>
      <c r="K175" s="155" t="str">
        <f>VLOOKUP($A175&amp;"_"&amp;$J175, 'Character Sets'!$B$3:$J$39,5,FALSE)</f>
        <v>ST3</v>
      </c>
      <c r="L175" s="155" t="str">
        <f>VLOOKUP($A175&amp;"_"&amp;$J175,'Character Sets'!$B$3:$J$39,7,FALSE)</f>
        <v>Alex</v>
      </c>
      <c r="M175" s="5" t="str">
        <f>VLOOKUP($A175&amp;"_"&amp;$J175,'Character Sets'!$B$3:$J$39,6,FALSE)</f>
        <v>A</v>
      </c>
      <c r="N175" s="187" t="s">
        <v>2395</v>
      </c>
      <c r="O175" s="5" t="s">
        <v>2399</v>
      </c>
      <c r="P175" s="37" t="s">
        <v>696</v>
      </c>
      <c r="Q175" t="str">
        <f>VLOOKUP($A175&amp;"_"&amp;$P175,'Character Sets'!$B$3:$J$39,5,FALSE)</f>
        <v>HT1</v>
      </c>
      <c r="R175" s="37" t="s">
        <v>698</v>
      </c>
      <c r="S175" t="str">
        <f>VLOOKUP($A175&amp;"_"&amp;$R175,'Character Sets'!$B$3:$J$39,5,FALSE)</f>
        <v>HT2</v>
      </c>
      <c r="T175" s="37" t="s">
        <v>700</v>
      </c>
      <c r="U175" t="str">
        <f>VLOOKUP($A175&amp;"_"&amp;$T175,'Character Sets'!$B$3:$J$39,5,FALSE)</f>
        <v>HT3</v>
      </c>
      <c r="V175" s="37" t="s">
        <v>699</v>
      </c>
      <c r="W175" t="str">
        <f>VLOOKUP($A175&amp;"_"&amp;$V175,'Character Sets'!$B$3:$J$39,5,FALSE)</f>
        <v>ST2</v>
      </c>
      <c r="X175" t="s">
        <v>222</v>
      </c>
      <c r="Y175" t="str">
        <f t="shared" si="28"/>
        <v>DA</v>
      </c>
      <c r="Z175" t="str" cm="1">
        <f t="array" ref="Z175">_xlfn.IFS($Y175="AB","AB",$Y175="BA","AB",$Y175="AC","AC",$Y175="CA","AC",$Y175="AD","AD",$Y175="DA","AD",$Y175="BC","BC",$Y175="CB","BC",$Y175="BD","BD",$Y175="DB","BD",$Y175="CD","CD",$Y175="DC", "CD",$Y175="AE","AE",$Y175="EA","AE",$Y175="AF","AF",$Y175="FA","AF",$Y175="BE","BE",$Y175="EB","BE",$Y175="BF","BF",$Y175="FB","BF",$Y175="CE","CE",$Y175="EC","CE",$Y175="CF","CF",$Y175="FC","CF",$Y175="DE","DE",$Y175="ED","DE",$Y175="EF","EF",$Y175="FE","EF",$Y175="DF","DF",$Y175="FD","DF")</f>
        <v>AD</v>
      </c>
      <c r="AA175" s="6" t="s">
        <v>28</v>
      </c>
      <c r="AB175" t="str">
        <f>VLOOKUP($X175&amp;$Z175&amp;$AA175,Stories!$A$1:$I$151,7,FALSE)</f>
        <v>Alex is skateboarding toward Taylor</v>
      </c>
      <c r="AC175" t="str">
        <f>VLOOKUP($X175&amp;$Z175&amp;$AA175,Stories!$A$1:$I$151,8,FALSE)</f>
        <v>as a car is speeding down the road</v>
      </c>
      <c r="AD175" s="37" t="s">
        <v>23</v>
      </c>
      <c r="AE175" s="13" t="s">
        <v>27</v>
      </c>
      <c r="AF175" s="13" t="s">
        <v>25</v>
      </c>
      <c r="AG175" s="13" t="str">
        <f t="shared" si="39"/>
        <v>she's standing in a yellow square</v>
      </c>
      <c r="AH175" t="str">
        <f>VLOOKUP($X175&amp;$Z175&amp;$AA175,Stories!$A$1:$I$151,9,FALSE)</f>
        <v>and it looks like there might be an accident</v>
      </c>
      <c r="AI175" t="str" cm="1">
        <f t="array" ref="AI175">_xlfn.IFS($AA175="first",_xlfn.CONCAT($X175, "_", $H175, "_", $L175),$AA175="second",_xlfn.CONCAT($X175, "_", $L175, "_", $H175))</f>
        <v>S16_Taylor_Alex</v>
      </c>
      <c r="AJ175" t="str">
        <f t="shared" si="32"/>
        <v>she_yellow_square</v>
      </c>
      <c r="AK175" t="str">
        <f t="shared" si="29"/>
        <v>S16_end</v>
      </c>
      <c r="AL175" s="13" t="s">
        <v>27</v>
      </c>
      <c r="AM175" s="13" t="s">
        <v>25</v>
      </c>
      <c r="AN175" s="13" t="s">
        <v>27</v>
      </c>
      <c r="AO175" s="13" t="s">
        <v>26</v>
      </c>
      <c r="AP175" s="13" t="s">
        <v>24</v>
      </c>
      <c r="AQ175" s="13" t="s">
        <v>26</v>
      </c>
      <c r="AR175" s="13" t="s">
        <v>24</v>
      </c>
      <c r="AS175" s="13" t="s">
        <v>25</v>
      </c>
      <c r="AT175" s="13" t="s">
        <v>29</v>
      </c>
      <c r="AU175" s="13" t="s">
        <v>26</v>
      </c>
      <c r="AV175" s="13" t="s">
        <v>29</v>
      </c>
      <c r="AW175" s="13" t="s">
        <v>25</v>
      </c>
      <c r="AX175" t="str">
        <f t="shared" si="33"/>
        <v>ST1_yellow-square.png</v>
      </c>
      <c r="AY175" t="str">
        <f t="shared" si="34"/>
        <v>ST3_yellow-triangle.png</v>
      </c>
      <c r="AZ175" t="str">
        <f t="shared" si="35"/>
        <v>HT1_red-triangle.png</v>
      </c>
      <c r="BA175" t="str">
        <f t="shared" si="36"/>
        <v>HT2_red-square.png</v>
      </c>
      <c r="BB175" t="str">
        <f t="shared" si="37"/>
        <v>HT3_blue-triangle.png</v>
      </c>
      <c r="BC175" t="str">
        <f t="shared" si="38"/>
        <v>ST2_blue-square.png</v>
      </c>
    </row>
    <row r="176" spans="1:55" x14ac:dyDescent="0.2">
      <c r="A176" s="30" t="s">
        <v>81</v>
      </c>
      <c r="B176" s="5" t="s">
        <v>108</v>
      </c>
      <c r="C176" s="5" t="s">
        <v>162</v>
      </c>
      <c r="D176" t="str">
        <f t="shared" si="31"/>
        <v>L02_CR54_S16</v>
      </c>
      <c r="E176">
        <v>174</v>
      </c>
      <c r="F176" s="95" t="s">
        <v>697</v>
      </c>
      <c r="G176" s="155" t="str">
        <f>VLOOKUP($A176&amp;"_"&amp;$F176,'Character Sets'!$B$3:$J$39,5,FALSE)</f>
        <v>ST1</v>
      </c>
      <c r="H176" s="155" t="str">
        <f>VLOOKUP($A176&amp;"_"&amp;$F176,'Character Sets'!$B$3:$J$39,7,FALSE)</f>
        <v>Taylor</v>
      </c>
      <c r="I176" s="5" t="str">
        <f>VLOOKUP($A176&amp;"_"&amp;$F176,'Character Sets'!$B$3:$J$39,6,FALSE)</f>
        <v>D</v>
      </c>
      <c r="J176" s="96" t="s">
        <v>701</v>
      </c>
      <c r="K176" s="155" t="str">
        <f>VLOOKUP($A176&amp;"_"&amp;$J176, 'Character Sets'!$B$3:$J$39,5,FALSE)</f>
        <v>ST3</v>
      </c>
      <c r="L176" s="155" t="str">
        <f>VLOOKUP($A176&amp;"_"&amp;$J176,'Character Sets'!$B$3:$J$39,7,FALSE)</f>
        <v>Alex</v>
      </c>
      <c r="M176" s="5" t="str">
        <f>VLOOKUP($A176&amp;"_"&amp;$J176,'Character Sets'!$B$3:$J$39,6,FALSE)</f>
        <v>A</v>
      </c>
      <c r="N176" s="187" t="s">
        <v>2395</v>
      </c>
      <c r="O176" s="5" t="s">
        <v>2399</v>
      </c>
      <c r="P176" s="37" t="s">
        <v>696</v>
      </c>
      <c r="Q176" t="str">
        <f>VLOOKUP($A176&amp;"_"&amp;$P176,'Character Sets'!$B$3:$J$39,5,FALSE)</f>
        <v>HT1</v>
      </c>
      <c r="R176" s="37" t="s">
        <v>698</v>
      </c>
      <c r="S176" t="str">
        <f>VLOOKUP($A176&amp;"_"&amp;$R176,'Character Sets'!$B$3:$J$39,5,FALSE)</f>
        <v>HT2</v>
      </c>
      <c r="T176" s="37" t="s">
        <v>700</v>
      </c>
      <c r="U176" t="str">
        <f>VLOOKUP($A176&amp;"_"&amp;$T176,'Character Sets'!$B$3:$J$39,5,FALSE)</f>
        <v>HT3</v>
      </c>
      <c r="V176" s="37" t="s">
        <v>699</v>
      </c>
      <c r="W176" t="str">
        <f>VLOOKUP($A176&amp;"_"&amp;$V176,'Character Sets'!$B$3:$J$39,5,FALSE)</f>
        <v>ST2</v>
      </c>
      <c r="X176" t="s">
        <v>222</v>
      </c>
      <c r="Y176" t="str">
        <f t="shared" si="28"/>
        <v>DA</v>
      </c>
      <c r="Z176" t="str" cm="1">
        <f t="array" ref="Z176">_xlfn.IFS($Y176="AB","AB",$Y176="BA","AB",$Y176="AC","AC",$Y176="CA","AC",$Y176="AD","AD",$Y176="DA","AD",$Y176="BC","BC",$Y176="CB","BC",$Y176="BD","BD",$Y176="DB","BD",$Y176="CD","CD",$Y176="DC", "CD",$Y176="AE","AE",$Y176="EA","AE",$Y176="AF","AF",$Y176="FA","AF",$Y176="BE","BE",$Y176="EB","BE",$Y176="BF","BF",$Y176="FB","BF",$Y176="CE","CE",$Y176="EC","CE",$Y176="CF","CF",$Y176="FC","CF",$Y176="DE","DE",$Y176="ED","DE",$Y176="EF","EF",$Y176="FE","EF",$Y176="DF","DF",$Y176="FD","DF")</f>
        <v>AD</v>
      </c>
      <c r="AA176" s="6" t="s">
        <v>30</v>
      </c>
      <c r="AB176" t="str">
        <f>VLOOKUP($X176&amp;$Z176&amp;$AA176,Stories!$A$1:$I$151,7,FALSE)</f>
        <v>Taylor is skateboarding toward Alex</v>
      </c>
      <c r="AC176" t="str">
        <f>VLOOKUP($X176&amp;$Z176&amp;$AA176,Stories!$A$1:$I$151,8,FALSE)</f>
        <v>as a car is speeding down the road</v>
      </c>
      <c r="AD176" s="37" t="s">
        <v>23</v>
      </c>
      <c r="AE176" s="13" t="s">
        <v>24</v>
      </c>
      <c r="AF176" s="13" t="s">
        <v>26</v>
      </c>
      <c r="AG176" s="13" t="str">
        <f t="shared" si="39"/>
        <v>she's standing in a red triangle</v>
      </c>
      <c r="AH176" t="str">
        <f>VLOOKUP($X176&amp;$Z176&amp;$AA176,Stories!$A$1:$I$151,9,FALSE)</f>
        <v>and it looks like there might be an accident</v>
      </c>
      <c r="AI176" t="str" cm="1">
        <f t="array" ref="AI176">_xlfn.IFS($AA176="first",_xlfn.CONCAT($X176, "_", $H176, "_", $L176),$AA176="second",_xlfn.CONCAT($X176, "_", $L176, "_", $H176))</f>
        <v>S16_Alex_Taylor</v>
      </c>
      <c r="AJ176" t="str">
        <f t="shared" si="32"/>
        <v>she_red_triangle</v>
      </c>
      <c r="AK176" t="str">
        <f t="shared" si="29"/>
        <v>S16_end</v>
      </c>
      <c r="AL176" s="13" t="s">
        <v>24</v>
      </c>
      <c r="AM176" s="13" t="s">
        <v>26</v>
      </c>
      <c r="AN176" s="13" t="s">
        <v>24</v>
      </c>
      <c r="AO176" s="13" t="s">
        <v>25</v>
      </c>
      <c r="AP176" s="13" t="s">
        <v>27</v>
      </c>
      <c r="AQ176" s="13" t="s">
        <v>25</v>
      </c>
      <c r="AR176" s="13" t="s">
        <v>27</v>
      </c>
      <c r="AS176" s="13" t="s">
        <v>26</v>
      </c>
      <c r="AT176" s="13" t="s">
        <v>31</v>
      </c>
      <c r="AU176" s="13" t="s">
        <v>25</v>
      </c>
      <c r="AV176" s="13" t="s">
        <v>31</v>
      </c>
      <c r="AW176" s="13" t="s">
        <v>26</v>
      </c>
      <c r="AX176" t="str">
        <f t="shared" si="33"/>
        <v>ST1_red-triangle.png</v>
      </c>
      <c r="AY176" t="str">
        <f t="shared" si="34"/>
        <v>ST3_red-square.png</v>
      </c>
      <c r="AZ176" t="str">
        <f t="shared" si="35"/>
        <v>HT1_yellow-square.png</v>
      </c>
      <c r="BA176" t="str">
        <f t="shared" si="36"/>
        <v>HT2_yellow-triangle.png</v>
      </c>
      <c r="BB176" t="str">
        <f t="shared" si="37"/>
        <v>HT3_green-square.png</v>
      </c>
      <c r="BC176" t="str">
        <f t="shared" si="38"/>
        <v>ST2_green-triangle.png</v>
      </c>
    </row>
    <row r="177" spans="1:55" x14ac:dyDescent="0.2">
      <c r="A177" s="30" t="s">
        <v>81</v>
      </c>
      <c r="B177" s="5" t="s">
        <v>108</v>
      </c>
      <c r="C177" s="5" t="s">
        <v>163</v>
      </c>
      <c r="D177" t="str">
        <f t="shared" si="31"/>
        <v>L02_CR55_S17</v>
      </c>
      <c r="E177">
        <v>175</v>
      </c>
      <c r="F177" s="95" t="s">
        <v>697</v>
      </c>
      <c r="G177" s="155" t="str">
        <f>VLOOKUP($A177&amp;"_"&amp;$F177,'Character Sets'!$B$3:$J$39,5,FALSE)</f>
        <v>ST1</v>
      </c>
      <c r="H177" s="155" t="str">
        <f>VLOOKUP($A177&amp;"_"&amp;$F177,'Character Sets'!$B$3:$J$39,7,FALSE)</f>
        <v>Taylor</v>
      </c>
      <c r="I177" s="5" t="str">
        <f>VLOOKUP($A177&amp;"_"&amp;$F177,'Character Sets'!$B$3:$J$39,6,FALSE)</f>
        <v>D</v>
      </c>
      <c r="J177" s="96" t="s">
        <v>701</v>
      </c>
      <c r="K177" s="155" t="str">
        <f>VLOOKUP($A177&amp;"_"&amp;$J177, 'Character Sets'!$B$3:$J$39,5,FALSE)</f>
        <v>ST3</v>
      </c>
      <c r="L177" s="155" t="str">
        <f>VLOOKUP($A177&amp;"_"&amp;$J177,'Character Sets'!$B$3:$J$39,7,FALSE)</f>
        <v>Alex</v>
      </c>
      <c r="M177" s="5" t="str">
        <f>VLOOKUP($A177&amp;"_"&amp;$J177,'Character Sets'!$B$3:$J$39,6,FALSE)</f>
        <v>A</v>
      </c>
      <c r="N177" s="187" t="s">
        <v>2395</v>
      </c>
      <c r="O177" s="5" t="s">
        <v>2399</v>
      </c>
      <c r="P177" s="37" t="s">
        <v>696</v>
      </c>
      <c r="Q177" t="str">
        <f>VLOOKUP($A177&amp;"_"&amp;$P177,'Character Sets'!$B$3:$J$39,5,FALSE)</f>
        <v>HT1</v>
      </c>
      <c r="R177" s="37" t="s">
        <v>698</v>
      </c>
      <c r="S177" t="str">
        <f>VLOOKUP($A177&amp;"_"&amp;$R177,'Character Sets'!$B$3:$J$39,5,FALSE)</f>
        <v>HT2</v>
      </c>
      <c r="T177" s="37" t="s">
        <v>700</v>
      </c>
      <c r="U177" t="str">
        <f>VLOOKUP($A177&amp;"_"&amp;$T177,'Character Sets'!$B$3:$J$39,5,FALSE)</f>
        <v>HT3</v>
      </c>
      <c r="V177" s="37" t="s">
        <v>699</v>
      </c>
      <c r="W177" t="str">
        <f>VLOOKUP($A177&amp;"_"&amp;$V177,'Character Sets'!$B$3:$J$39,5,FALSE)</f>
        <v>ST2</v>
      </c>
      <c r="X177" t="s">
        <v>223</v>
      </c>
      <c r="Y177" t="str">
        <f t="shared" si="28"/>
        <v>DA</v>
      </c>
      <c r="Z177" t="str" cm="1">
        <f t="array" ref="Z177">_xlfn.IFS($Y177="AB","AB",$Y177="BA","AB",$Y177="AC","AC",$Y177="CA","AC",$Y177="AD","AD",$Y177="DA","AD",$Y177="BC","BC",$Y177="CB","BC",$Y177="BD","BD",$Y177="DB","BD",$Y177="CD","CD",$Y177="DC", "CD",$Y177="AE","AE",$Y177="EA","AE",$Y177="AF","AF",$Y177="FA","AF",$Y177="BE","BE",$Y177="EB","BE",$Y177="BF","BF",$Y177="FB","BF",$Y177="CE","CE",$Y177="EC","CE",$Y177="CF","CF",$Y177="FC","CF",$Y177="DE","DE",$Y177="ED","DE",$Y177="EF","EF",$Y177="FE","EF",$Y177="DF","DF",$Y177="FD","DF")</f>
        <v>AD</v>
      </c>
      <c r="AA177" s="6" t="s">
        <v>28</v>
      </c>
      <c r="AB177" t="str">
        <f>VLOOKUP($X177&amp;$Z177&amp;$AA177,Stories!$A$1:$I$151,7,FALSE)</f>
        <v>Alex is singing a song to Taylor</v>
      </c>
      <c r="AC177" t="str">
        <f>VLOOKUP($X177&amp;$Z177&amp;$AA177,Stories!$A$1:$I$151,8,FALSE)</f>
        <v>as the moon is high in the sky</v>
      </c>
      <c r="AD177" s="37" t="s">
        <v>23</v>
      </c>
      <c r="AE177" s="13" t="s">
        <v>29</v>
      </c>
      <c r="AF177" s="13" t="s">
        <v>25</v>
      </c>
      <c r="AG177" s="13" t="str">
        <f t="shared" si="39"/>
        <v>she's standing in a blue square</v>
      </c>
      <c r="AH177" t="str">
        <f>VLOOKUP($X177&amp;$Z177&amp;$AA177,Stories!$A$1:$I$151,9,FALSE)</f>
        <v>and it sounds like the song is almost over</v>
      </c>
      <c r="AI177" t="str" cm="1">
        <f t="array" ref="AI177">_xlfn.IFS($AA177="first",_xlfn.CONCAT($X177, "_", $H177, "_", $L177),$AA177="second",_xlfn.CONCAT($X177, "_", $L177, "_", $H177))</f>
        <v>S17_Taylor_Alex</v>
      </c>
      <c r="AJ177" t="str">
        <f t="shared" si="32"/>
        <v>she_blue_square</v>
      </c>
      <c r="AK177" t="str">
        <f t="shared" si="29"/>
        <v>S17_end</v>
      </c>
      <c r="AL177" s="13" t="s">
        <v>29</v>
      </c>
      <c r="AM177" s="13" t="s">
        <v>25</v>
      </c>
      <c r="AN177" s="13" t="s">
        <v>29</v>
      </c>
      <c r="AO177" s="13" t="s">
        <v>26</v>
      </c>
      <c r="AP177" s="13" t="s">
        <v>31</v>
      </c>
      <c r="AQ177" s="13" t="s">
        <v>26</v>
      </c>
      <c r="AR177" s="13" t="s">
        <v>31</v>
      </c>
      <c r="AS177" s="13" t="s">
        <v>25</v>
      </c>
      <c r="AT177" s="13" t="s">
        <v>27</v>
      </c>
      <c r="AU177" s="13" t="s">
        <v>26</v>
      </c>
      <c r="AV177" s="13" t="s">
        <v>27</v>
      </c>
      <c r="AW177" s="13" t="s">
        <v>25</v>
      </c>
      <c r="AX177" t="str">
        <f t="shared" si="33"/>
        <v>ST1_blue-square.png</v>
      </c>
      <c r="AY177" t="str">
        <f t="shared" si="34"/>
        <v>ST3_blue-triangle.png</v>
      </c>
      <c r="AZ177" t="str">
        <f t="shared" si="35"/>
        <v>HT1_green-triangle.png</v>
      </c>
      <c r="BA177" t="str">
        <f t="shared" si="36"/>
        <v>HT2_green-square.png</v>
      </c>
      <c r="BB177" t="str">
        <f t="shared" si="37"/>
        <v>HT3_yellow-triangle.png</v>
      </c>
      <c r="BC177" t="str">
        <f t="shared" si="38"/>
        <v>ST2_yellow-square.png</v>
      </c>
    </row>
    <row r="178" spans="1:55" x14ac:dyDescent="0.2">
      <c r="A178" s="30" t="s">
        <v>81</v>
      </c>
      <c r="B178" s="5" t="s">
        <v>108</v>
      </c>
      <c r="C178" s="5" t="s">
        <v>164</v>
      </c>
      <c r="D178" t="str">
        <f t="shared" si="31"/>
        <v>L02_CR56_S20</v>
      </c>
      <c r="E178">
        <v>176</v>
      </c>
      <c r="F178" s="95" t="s">
        <v>697</v>
      </c>
      <c r="G178" s="155" t="str">
        <f>VLOOKUP($A178&amp;"_"&amp;$F178,'Character Sets'!$B$3:$J$39,5,FALSE)</f>
        <v>ST1</v>
      </c>
      <c r="H178" s="155" t="str">
        <f>VLOOKUP($A178&amp;"_"&amp;$F178,'Character Sets'!$B$3:$J$39,7,FALSE)</f>
        <v>Taylor</v>
      </c>
      <c r="I178" s="5" t="str">
        <f>VLOOKUP($A178&amp;"_"&amp;$F178,'Character Sets'!$B$3:$J$39,6,FALSE)</f>
        <v>D</v>
      </c>
      <c r="J178" s="96" t="s">
        <v>701</v>
      </c>
      <c r="K178" s="155" t="str">
        <f>VLOOKUP($A178&amp;"_"&amp;$J178, 'Character Sets'!$B$3:$J$39,5,FALSE)</f>
        <v>ST3</v>
      </c>
      <c r="L178" s="155" t="str">
        <f>VLOOKUP($A178&amp;"_"&amp;$J178,'Character Sets'!$B$3:$J$39,7,FALSE)</f>
        <v>Alex</v>
      </c>
      <c r="M178" s="5" t="str">
        <f>VLOOKUP($A178&amp;"_"&amp;$J178,'Character Sets'!$B$3:$J$39,6,FALSE)</f>
        <v>A</v>
      </c>
      <c r="N178" s="187" t="s">
        <v>2395</v>
      </c>
      <c r="O178" s="5" t="s">
        <v>2399</v>
      </c>
      <c r="P178" s="37" t="s">
        <v>696</v>
      </c>
      <c r="Q178" t="str">
        <f>VLOOKUP($A178&amp;"_"&amp;$P178,'Character Sets'!$B$3:$J$39,5,FALSE)</f>
        <v>HT1</v>
      </c>
      <c r="R178" s="37" t="s">
        <v>698</v>
      </c>
      <c r="S178" t="str">
        <f>VLOOKUP($A178&amp;"_"&amp;$R178,'Character Sets'!$B$3:$J$39,5,FALSE)</f>
        <v>HT2</v>
      </c>
      <c r="T178" s="37" t="s">
        <v>700</v>
      </c>
      <c r="U178" t="str">
        <f>VLOOKUP($A178&amp;"_"&amp;$T178,'Character Sets'!$B$3:$J$39,5,FALSE)</f>
        <v>HT3</v>
      </c>
      <c r="V178" s="37" t="s">
        <v>699</v>
      </c>
      <c r="W178" t="str">
        <f>VLOOKUP($A178&amp;"_"&amp;$V178,'Character Sets'!$B$3:$J$39,5,FALSE)</f>
        <v>ST2</v>
      </c>
      <c r="X178" t="s">
        <v>226</v>
      </c>
      <c r="Y178" t="str">
        <f t="shared" si="28"/>
        <v>DA</v>
      </c>
      <c r="Z178" t="str" cm="1">
        <f t="array" ref="Z178">_xlfn.IFS($Y178="AB","AB",$Y178="BA","AB",$Y178="AC","AC",$Y178="CA","AC",$Y178="AD","AD",$Y178="DA","AD",$Y178="BC","BC",$Y178="CB","BC",$Y178="BD","BD",$Y178="DB","BD",$Y178="CD","CD",$Y178="DC", "CD",$Y178="AE","AE",$Y178="EA","AE",$Y178="AF","AF",$Y178="FA","AF",$Y178="BE","BE",$Y178="EB","BE",$Y178="BF","BF",$Y178="FB","BF",$Y178="CE","CE",$Y178="EC","CE",$Y178="CF","CF",$Y178="FC","CF",$Y178="DE","DE",$Y178="ED","DE",$Y178="EF","EF",$Y178="FE","EF",$Y178="DF","DF",$Y178="FD","DF")</f>
        <v>AD</v>
      </c>
      <c r="AA178" s="6" t="s">
        <v>30</v>
      </c>
      <c r="AB178" t="str">
        <f>VLOOKUP($X178&amp;$Z178&amp;$AA178,Stories!$A$1:$I$151,7,FALSE)</f>
        <v>Taylor is shouting at Alex</v>
      </c>
      <c r="AC178" t="str">
        <f>VLOOKUP($X178&amp;$Z178&amp;$AA178,Stories!$A$1:$I$151,8,FALSE)</f>
        <v>while a shooting star streaks across the sky</v>
      </c>
      <c r="AD178" s="37" t="s">
        <v>23</v>
      </c>
      <c r="AE178" s="13" t="s">
        <v>31</v>
      </c>
      <c r="AF178" s="13" t="s">
        <v>26</v>
      </c>
      <c r="AG178" s="13" t="str">
        <f t="shared" si="39"/>
        <v>she's standing in a green triangle</v>
      </c>
      <c r="AH178" t="str">
        <f>VLOOKUP($X178&amp;$Z178&amp;$AA178,Stories!$A$1:$I$151,9,FALSE)</f>
        <v>but it looks like an argument has started</v>
      </c>
      <c r="AI178" t="str" cm="1">
        <f t="array" ref="AI178">_xlfn.IFS($AA178="first",_xlfn.CONCAT($X178, "_", $H178, "_", $L178),$AA178="second",_xlfn.CONCAT($X178, "_", $L178, "_", $H178))</f>
        <v>S20_Alex_Taylor</v>
      </c>
      <c r="AJ178" t="str">
        <f t="shared" si="32"/>
        <v>she_green_triangle</v>
      </c>
      <c r="AK178" t="str">
        <f t="shared" si="29"/>
        <v>S20_end</v>
      </c>
      <c r="AL178" s="13" t="s">
        <v>31</v>
      </c>
      <c r="AM178" s="13" t="s">
        <v>26</v>
      </c>
      <c r="AN178" s="13" t="s">
        <v>31</v>
      </c>
      <c r="AO178" s="13" t="s">
        <v>25</v>
      </c>
      <c r="AP178" s="13" t="s">
        <v>29</v>
      </c>
      <c r="AQ178" s="13" t="s">
        <v>25</v>
      </c>
      <c r="AR178" s="13" t="s">
        <v>29</v>
      </c>
      <c r="AS178" s="13" t="s">
        <v>26</v>
      </c>
      <c r="AT178" s="13" t="s">
        <v>24</v>
      </c>
      <c r="AU178" s="13" t="s">
        <v>25</v>
      </c>
      <c r="AV178" s="13" t="s">
        <v>24</v>
      </c>
      <c r="AW178" s="13" t="s">
        <v>26</v>
      </c>
      <c r="AX178" t="str">
        <f t="shared" si="33"/>
        <v>ST1_green-triangle.png</v>
      </c>
      <c r="AY178" t="str">
        <f t="shared" si="34"/>
        <v>ST3_green-square.png</v>
      </c>
      <c r="AZ178" t="str">
        <f t="shared" si="35"/>
        <v>HT1_blue-square.png</v>
      </c>
      <c r="BA178" t="str">
        <f t="shared" si="36"/>
        <v>HT2_blue-triangle.png</v>
      </c>
      <c r="BB178" t="str">
        <f t="shared" si="37"/>
        <v>HT3_red-square.png</v>
      </c>
      <c r="BC178" t="str">
        <f t="shared" si="38"/>
        <v>ST2_red-triangle.png</v>
      </c>
    </row>
    <row r="179" spans="1:55" x14ac:dyDescent="0.2">
      <c r="A179" s="30" t="s">
        <v>81</v>
      </c>
      <c r="B179" s="5" t="s">
        <v>108</v>
      </c>
      <c r="C179" s="5" t="s">
        <v>165</v>
      </c>
      <c r="D179" t="str">
        <f t="shared" si="31"/>
        <v>L02_CR57_S53</v>
      </c>
      <c r="E179">
        <v>177</v>
      </c>
      <c r="F179" s="95" t="s">
        <v>699</v>
      </c>
      <c r="G179" s="155" t="str">
        <f>VLOOKUP($A179&amp;"_"&amp;$F179,'Character Sets'!$B$3:$J$39,5,FALSE)</f>
        <v>ST2</v>
      </c>
      <c r="H179" s="155" t="str">
        <f>VLOOKUP($A179&amp;"_"&amp;$F179,'Character Sets'!$B$3:$J$39,7,FALSE)</f>
        <v>Casey</v>
      </c>
      <c r="I179" s="5" t="str">
        <f>VLOOKUP($A179&amp;"_"&amp;$F179,'Character Sets'!$B$3:$J$39,6,FALSE)</f>
        <v>E</v>
      </c>
      <c r="J179" s="96" t="s">
        <v>700</v>
      </c>
      <c r="K179" s="155" t="str">
        <f>VLOOKUP($A179&amp;"_"&amp;$J179, 'Character Sets'!$B$3:$J$39,5,FALSE)</f>
        <v>HT3</v>
      </c>
      <c r="L179" s="155" t="str">
        <f>VLOOKUP($A179&amp;"_"&amp;$J179,'Character Sets'!$B$3:$J$39,7,FALSE)</f>
        <v>Jaime</v>
      </c>
      <c r="M179" s="5" t="str">
        <f>VLOOKUP($A179&amp;"_"&amp;$J179,'Character Sets'!$B$3:$J$39,6,FALSE)</f>
        <v>F</v>
      </c>
      <c r="N179" s="187" t="s">
        <v>2395</v>
      </c>
      <c r="O179" s="5" t="s">
        <v>2398</v>
      </c>
      <c r="P179" s="37" t="s">
        <v>696</v>
      </c>
      <c r="Q179" t="str">
        <f>VLOOKUP($A179&amp;"_"&amp;$P179,'Character Sets'!$B$3:$J$39,5,FALSE)</f>
        <v>HT1</v>
      </c>
      <c r="R179" s="37" t="s">
        <v>698</v>
      </c>
      <c r="S179" t="str">
        <f>VLOOKUP($A179&amp;"_"&amp;$R179,'Character Sets'!$B$3:$J$39,5,FALSE)</f>
        <v>HT2</v>
      </c>
      <c r="T179" s="37" t="s">
        <v>701</v>
      </c>
      <c r="U179" t="str">
        <f>VLOOKUP($A179&amp;"_"&amp;$T179,'Character Sets'!$B$3:$J$39,5,FALSE)</f>
        <v>ST3</v>
      </c>
      <c r="V179" s="37" t="s">
        <v>697</v>
      </c>
      <c r="W179" t="str">
        <f>VLOOKUP($A179&amp;"_"&amp;$V179,'Character Sets'!$B$3:$J$39,5,FALSE)</f>
        <v>ST1</v>
      </c>
      <c r="X179" t="s">
        <v>730</v>
      </c>
      <c r="Y179" t="str">
        <f t="shared" si="28"/>
        <v>EF</v>
      </c>
      <c r="Z179" t="str" cm="1">
        <f t="array" ref="Z179">_xlfn.IFS($Y179="AB","AB",$Y179="BA","AB",$Y179="AC","AC",$Y179="CA","AC",$Y179="AD","AD",$Y179="DA","AD",$Y179="BC","BC",$Y179="CB","BC",$Y179="BD","BD",$Y179="DB","BD",$Y179="CD","CD",$Y179="DC", "CD",$Y179="AE","AE",$Y179="EA","AE",$Y179="AF","AF",$Y179="FA","AF",$Y179="BE","BE",$Y179="EB","BE",$Y179="BF","BF",$Y179="FB","BF",$Y179="CE","CE",$Y179="EC","CE",$Y179="CF","CF",$Y179="FC","CF",$Y179="DE","DE",$Y179="ED","DE",$Y179="EF","EF",$Y179="FE","EF",$Y179="DF","DF",$Y179="FD","DF")</f>
        <v>EF</v>
      </c>
      <c r="AA179" s="6" t="s">
        <v>28</v>
      </c>
      <c r="AB179" t="str">
        <f>VLOOKUP($X179&amp;$Z179&amp;$AA179,Stories!$A$1:$I$151,7,FALSE)</f>
        <v>Casey is making a smoothie for Jaime</v>
      </c>
      <c r="AC179" t="str">
        <f>VLOOKUP($X179&amp;$Z179&amp;$AA179,Stories!$A$1:$I$151,8,FALSE)</f>
        <v>before it's time to leave</v>
      </c>
      <c r="AD179" s="37" t="s">
        <v>23</v>
      </c>
      <c r="AE179" s="13" t="s">
        <v>24</v>
      </c>
      <c r="AF179" s="13" t="s">
        <v>25</v>
      </c>
      <c r="AG179" s="13" t="str">
        <f t="shared" si="39"/>
        <v>she's standing in a red square</v>
      </c>
      <c r="AH179" t="str">
        <f>VLOOKUP($X179&amp;$Z179&amp;$AA179,Stories!$A$1:$I$151,9,FALSE)</f>
        <v>and it's hard to hear above the blender</v>
      </c>
      <c r="AI179" t="str" cm="1">
        <f t="array" ref="AI179">_xlfn.IFS($AA179="first",_xlfn.CONCAT($X179, "_", $H179, "_", $L179),$AA179="second",_xlfn.CONCAT($X179, "_", $L179, "_", $H179))</f>
        <v>S53_Casey_Jaime</v>
      </c>
      <c r="AJ179" t="str">
        <f t="shared" si="32"/>
        <v>she_red_square</v>
      </c>
      <c r="AK179" t="str">
        <f t="shared" si="29"/>
        <v>S53_end</v>
      </c>
      <c r="AL179" s="13" t="s">
        <v>24</v>
      </c>
      <c r="AM179" s="13" t="s">
        <v>25</v>
      </c>
      <c r="AN179" s="13" t="s">
        <v>24</v>
      </c>
      <c r="AO179" s="13" t="s">
        <v>26</v>
      </c>
      <c r="AP179" s="13" t="s">
        <v>27</v>
      </c>
      <c r="AQ179" s="13" t="s">
        <v>26</v>
      </c>
      <c r="AR179" s="13" t="s">
        <v>27</v>
      </c>
      <c r="AS179" s="13" t="s">
        <v>25</v>
      </c>
      <c r="AT179" s="13" t="s">
        <v>31</v>
      </c>
      <c r="AU179" s="13" t="s">
        <v>26</v>
      </c>
      <c r="AV179" s="13" t="s">
        <v>31</v>
      </c>
      <c r="AW179" s="13" t="s">
        <v>25</v>
      </c>
      <c r="AX179" t="str">
        <f t="shared" si="33"/>
        <v>ST2_red-square.png</v>
      </c>
      <c r="AY179" t="str">
        <f t="shared" si="34"/>
        <v>HT3_red-triangle.png</v>
      </c>
      <c r="AZ179" t="str">
        <f t="shared" si="35"/>
        <v>HT1_yellow-triangle.png</v>
      </c>
      <c r="BA179" t="str">
        <f t="shared" si="36"/>
        <v>HT2_yellow-square.png</v>
      </c>
      <c r="BB179" t="str">
        <f t="shared" si="37"/>
        <v>ST3_green-triangle.png</v>
      </c>
      <c r="BC179" t="str">
        <f t="shared" si="38"/>
        <v>ST1_green-square.png</v>
      </c>
    </row>
    <row r="180" spans="1:55" x14ac:dyDescent="0.2">
      <c r="A180" s="30" t="s">
        <v>81</v>
      </c>
      <c r="B180" s="5" t="s">
        <v>108</v>
      </c>
      <c r="C180" s="5" t="s">
        <v>166</v>
      </c>
      <c r="D180" t="str">
        <f t="shared" si="31"/>
        <v>L02_CR58_S54</v>
      </c>
      <c r="E180">
        <v>178</v>
      </c>
      <c r="F180" s="95" t="s">
        <v>699</v>
      </c>
      <c r="G180" s="155" t="str">
        <f>VLOOKUP($A180&amp;"_"&amp;$F180,'Character Sets'!$B$3:$J$39,5,FALSE)</f>
        <v>ST2</v>
      </c>
      <c r="H180" s="155" t="str">
        <f>VLOOKUP($A180&amp;"_"&amp;$F180,'Character Sets'!$B$3:$J$39,7,FALSE)</f>
        <v>Casey</v>
      </c>
      <c r="I180" s="5" t="str">
        <f>VLOOKUP($A180&amp;"_"&amp;$F180,'Character Sets'!$B$3:$J$39,6,FALSE)</f>
        <v>E</v>
      </c>
      <c r="J180" s="96" t="s">
        <v>700</v>
      </c>
      <c r="K180" s="155" t="str">
        <f>VLOOKUP($A180&amp;"_"&amp;$J180, 'Character Sets'!$B$3:$J$39,5,FALSE)</f>
        <v>HT3</v>
      </c>
      <c r="L180" s="155" t="str">
        <f>VLOOKUP($A180&amp;"_"&amp;$J180,'Character Sets'!$B$3:$J$39,7,FALSE)</f>
        <v>Jaime</v>
      </c>
      <c r="M180" s="5" t="str">
        <f>VLOOKUP($A180&amp;"_"&amp;$J180,'Character Sets'!$B$3:$J$39,6,FALSE)</f>
        <v>F</v>
      </c>
      <c r="N180" s="187" t="s">
        <v>2395</v>
      </c>
      <c r="O180" s="5" t="s">
        <v>2398</v>
      </c>
      <c r="P180" s="37" t="s">
        <v>696</v>
      </c>
      <c r="Q180" t="str">
        <f>VLOOKUP($A180&amp;"_"&amp;$P180,'Character Sets'!$B$3:$J$39,5,FALSE)</f>
        <v>HT1</v>
      </c>
      <c r="R180" s="37" t="s">
        <v>698</v>
      </c>
      <c r="S180" t="str">
        <f>VLOOKUP($A180&amp;"_"&amp;$R180,'Character Sets'!$B$3:$J$39,5,FALSE)</f>
        <v>HT2</v>
      </c>
      <c r="T180" s="37" t="s">
        <v>701</v>
      </c>
      <c r="U180" t="str">
        <f>VLOOKUP($A180&amp;"_"&amp;$T180,'Character Sets'!$B$3:$J$39,5,FALSE)</f>
        <v>ST3</v>
      </c>
      <c r="V180" s="37" t="s">
        <v>697</v>
      </c>
      <c r="W180" t="str">
        <f>VLOOKUP($A180&amp;"_"&amp;$V180,'Character Sets'!$B$3:$J$39,5,FALSE)</f>
        <v>ST1</v>
      </c>
      <c r="X180" t="s">
        <v>731</v>
      </c>
      <c r="Y180" t="str">
        <f t="shared" si="28"/>
        <v>EF</v>
      </c>
      <c r="Z180" t="str" cm="1">
        <f t="array" ref="Z180">_xlfn.IFS($Y180="AB","AB",$Y180="BA","AB",$Y180="AC","AC",$Y180="CA","AC",$Y180="AD","AD",$Y180="DA","AD",$Y180="BC","BC",$Y180="CB","BC",$Y180="BD","BD",$Y180="DB","BD",$Y180="CD","CD",$Y180="DC", "CD",$Y180="AE","AE",$Y180="EA","AE",$Y180="AF","AF",$Y180="FA","AF",$Y180="BE","BE",$Y180="EB","BE",$Y180="BF","BF",$Y180="FB","BF",$Y180="CE","CE",$Y180="EC","CE",$Y180="CF","CF",$Y180="FC","CF",$Y180="DE","DE",$Y180="ED","DE",$Y180="EF","EF",$Y180="FE","EF",$Y180="DF","DF",$Y180="FD","DF")</f>
        <v>EF</v>
      </c>
      <c r="AA180" s="6" t="s">
        <v>30</v>
      </c>
      <c r="AB180" t="str">
        <f>VLOOKUP($X180&amp;$Z180&amp;$AA180,Stories!$A$1:$I$151,7,FALSE)</f>
        <v>Jaime is opening the door for Casey</v>
      </c>
      <c r="AC180" t="str">
        <f>VLOOKUP($X180&amp;$Z180&amp;$AA180,Stories!$A$1:$I$151,8,FALSE)</f>
        <v>as the keys rattle in the lock</v>
      </c>
      <c r="AD180" s="37" t="s">
        <v>23</v>
      </c>
      <c r="AE180" s="13" t="s">
        <v>27</v>
      </c>
      <c r="AF180" s="13" t="s">
        <v>26</v>
      </c>
      <c r="AG180" s="13" t="str">
        <f t="shared" si="39"/>
        <v>she's standing in a yellow triangle</v>
      </c>
      <c r="AH180" t="str">
        <f>VLOOKUP($X180&amp;$Z180&amp;$AA180,Stories!$A$1:$I$151,9,FALSE)</f>
        <v>and no one else is in the house</v>
      </c>
      <c r="AI180" t="str" cm="1">
        <f t="array" ref="AI180">_xlfn.IFS($AA180="first",_xlfn.CONCAT($X180, "_", $H180, "_", $L180),$AA180="second",_xlfn.CONCAT($X180, "_", $L180, "_", $H180))</f>
        <v>S54_Jaime_Casey</v>
      </c>
      <c r="AJ180" t="str">
        <f t="shared" si="32"/>
        <v>she_yellow_triangle</v>
      </c>
      <c r="AK180" t="str">
        <f t="shared" si="29"/>
        <v>S54_end</v>
      </c>
      <c r="AL180" s="13" t="s">
        <v>27</v>
      </c>
      <c r="AM180" s="13" t="s">
        <v>26</v>
      </c>
      <c r="AN180" s="13" t="s">
        <v>27</v>
      </c>
      <c r="AO180" s="13" t="s">
        <v>25</v>
      </c>
      <c r="AP180" s="13" t="s">
        <v>24</v>
      </c>
      <c r="AQ180" s="13" t="s">
        <v>25</v>
      </c>
      <c r="AR180" s="13" t="s">
        <v>24</v>
      </c>
      <c r="AS180" s="13" t="s">
        <v>26</v>
      </c>
      <c r="AT180" s="13" t="s">
        <v>29</v>
      </c>
      <c r="AU180" s="13" t="s">
        <v>25</v>
      </c>
      <c r="AV180" s="13" t="s">
        <v>29</v>
      </c>
      <c r="AW180" s="13" t="s">
        <v>26</v>
      </c>
      <c r="AX180" t="str">
        <f t="shared" si="33"/>
        <v>ST2_yellow-triangle.png</v>
      </c>
      <c r="AY180" t="str">
        <f t="shared" si="34"/>
        <v>HT3_yellow-square.png</v>
      </c>
      <c r="AZ180" t="str">
        <f t="shared" si="35"/>
        <v>HT1_red-square.png</v>
      </c>
      <c r="BA180" t="str">
        <f t="shared" si="36"/>
        <v>HT2_red-triangle.png</v>
      </c>
      <c r="BB180" t="str">
        <f t="shared" si="37"/>
        <v>ST3_blue-square.png</v>
      </c>
      <c r="BC180" t="str">
        <f t="shared" si="38"/>
        <v>ST1_blue-triangle.png</v>
      </c>
    </row>
    <row r="181" spans="1:55" x14ac:dyDescent="0.2">
      <c r="A181" s="30" t="s">
        <v>81</v>
      </c>
      <c r="B181" s="5" t="s">
        <v>108</v>
      </c>
      <c r="C181" s="5" t="s">
        <v>167</v>
      </c>
      <c r="D181" t="str">
        <f t="shared" si="31"/>
        <v>L02_CR59_S55</v>
      </c>
      <c r="E181">
        <v>179</v>
      </c>
      <c r="F181" s="95" t="s">
        <v>699</v>
      </c>
      <c r="G181" s="155" t="str">
        <f>VLOOKUP($A181&amp;"_"&amp;$F181,'Character Sets'!$B$3:$J$39,5,FALSE)</f>
        <v>ST2</v>
      </c>
      <c r="H181" s="155" t="str">
        <f>VLOOKUP($A181&amp;"_"&amp;$F181,'Character Sets'!$B$3:$J$39,7,FALSE)</f>
        <v>Casey</v>
      </c>
      <c r="I181" s="5" t="str">
        <f>VLOOKUP($A181&amp;"_"&amp;$F181,'Character Sets'!$B$3:$J$39,6,FALSE)</f>
        <v>E</v>
      </c>
      <c r="J181" s="96" t="s">
        <v>700</v>
      </c>
      <c r="K181" s="155" t="str">
        <f>VLOOKUP($A181&amp;"_"&amp;$J181, 'Character Sets'!$B$3:$J$39,5,FALSE)</f>
        <v>HT3</v>
      </c>
      <c r="L181" s="155" t="str">
        <f>VLOOKUP($A181&amp;"_"&amp;$J181,'Character Sets'!$B$3:$J$39,7,FALSE)</f>
        <v>Jaime</v>
      </c>
      <c r="M181" s="5" t="str">
        <f>VLOOKUP($A181&amp;"_"&amp;$J181,'Character Sets'!$B$3:$J$39,6,FALSE)</f>
        <v>F</v>
      </c>
      <c r="N181" s="187" t="s">
        <v>2395</v>
      </c>
      <c r="O181" s="5" t="s">
        <v>2398</v>
      </c>
      <c r="P181" s="37" t="s">
        <v>696</v>
      </c>
      <c r="Q181" t="str">
        <f>VLOOKUP($A181&amp;"_"&amp;$P181,'Character Sets'!$B$3:$J$39,5,FALSE)</f>
        <v>HT1</v>
      </c>
      <c r="R181" s="37" t="s">
        <v>698</v>
      </c>
      <c r="S181" t="str">
        <f>VLOOKUP($A181&amp;"_"&amp;$R181,'Character Sets'!$B$3:$J$39,5,FALSE)</f>
        <v>HT2</v>
      </c>
      <c r="T181" s="37" t="s">
        <v>701</v>
      </c>
      <c r="U181" t="str">
        <f>VLOOKUP($A181&amp;"_"&amp;$T181,'Character Sets'!$B$3:$J$39,5,FALSE)</f>
        <v>ST3</v>
      </c>
      <c r="V181" s="37" t="s">
        <v>697</v>
      </c>
      <c r="W181" t="str">
        <f>VLOOKUP($A181&amp;"_"&amp;$V181,'Character Sets'!$B$3:$J$39,5,FALSE)</f>
        <v>ST1</v>
      </c>
      <c r="X181" t="s">
        <v>737</v>
      </c>
      <c r="Y181" t="str">
        <f t="shared" si="28"/>
        <v>EF</v>
      </c>
      <c r="Z181" t="str" cm="1">
        <f t="array" ref="Z181">_xlfn.IFS($Y181="AB","AB",$Y181="BA","AB",$Y181="AC","AC",$Y181="CA","AC",$Y181="AD","AD",$Y181="DA","AD",$Y181="BC","BC",$Y181="CB","BC",$Y181="BD","BD",$Y181="DB","BD",$Y181="CD","CD",$Y181="DC", "CD",$Y181="AE","AE",$Y181="EA","AE",$Y181="AF","AF",$Y181="FA","AF",$Y181="BE","BE",$Y181="EB","BE",$Y181="BF","BF",$Y181="FB","BF",$Y181="CE","CE",$Y181="EC","CE",$Y181="CF","CF",$Y181="FC","CF",$Y181="DE","DE",$Y181="ED","DE",$Y181="EF","EF",$Y181="FE","EF",$Y181="DF","DF",$Y181="FD","DF")</f>
        <v>EF</v>
      </c>
      <c r="AA181" s="6" t="s">
        <v>28</v>
      </c>
      <c r="AB181" t="str">
        <f>VLOOKUP($X181&amp;$Z181&amp;$AA181,Stories!$A$1:$I$151,7,FALSE)</f>
        <v>Casey is holding a spot for Jaime</v>
      </c>
      <c r="AC181" t="str">
        <f>VLOOKUP($X181&amp;$Z181&amp;$AA181,Stories!$A$1:$I$151,8,FALSE)</f>
        <v>because the line is moving slowly</v>
      </c>
      <c r="AD181" s="37" t="s">
        <v>23</v>
      </c>
      <c r="AE181" s="13" t="s">
        <v>31</v>
      </c>
      <c r="AF181" s="13" t="s">
        <v>25</v>
      </c>
      <c r="AG181" s="13" t="str">
        <f t="shared" si="39"/>
        <v>she's standing in a green square</v>
      </c>
      <c r="AH181" t="str">
        <f>VLOOKUP($X181&amp;$Z181&amp;$AA181,Stories!$A$1:$I$151,9,FALSE)</f>
        <v>and the day keeps getting hotter</v>
      </c>
      <c r="AI181" t="str" cm="1">
        <f t="array" ref="AI181">_xlfn.IFS($AA181="first",_xlfn.CONCAT($X181, "_", $H181, "_", $L181),$AA181="second",_xlfn.CONCAT($X181, "_", $L181, "_", $H181))</f>
        <v>S55_Casey_Jaime</v>
      </c>
      <c r="AJ181" t="str">
        <f t="shared" si="32"/>
        <v>she_green_square</v>
      </c>
      <c r="AK181" t="str">
        <f t="shared" si="29"/>
        <v>S55_end</v>
      </c>
      <c r="AL181" s="13" t="s">
        <v>31</v>
      </c>
      <c r="AM181" s="13" t="s">
        <v>25</v>
      </c>
      <c r="AN181" s="13" t="s">
        <v>31</v>
      </c>
      <c r="AO181" s="13" t="s">
        <v>26</v>
      </c>
      <c r="AP181" s="13" t="s">
        <v>29</v>
      </c>
      <c r="AQ181" s="13" t="s">
        <v>26</v>
      </c>
      <c r="AR181" s="13" t="s">
        <v>29</v>
      </c>
      <c r="AS181" s="13" t="s">
        <v>25</v>
      </c>
      <c r="AT181" s="13" t="s">
        <v>24</v>
      </c>
      <c r="AU181" s="13" t="s">
        <v>26</v>
      </c>
      <c r="AV181" s="13" t="s">
        <v>24</v>
      </c>
      <c r="AW181" s="13" t="s">
        <v>25</v>
      </c>
      <c r="AX181" t="str">
        <f t="shared" si="33"/>
        <v>ST2_green-square.png</v>
      </c>
      <c r="AY181" t="str">
        <f t="shared" si="34"/>
        <v>HT3_green-triangle.png</v>
      </c>
      <c r="AZ181" t="str">
        <f t="shared" si="35"/>
        <v>HT1_blue-triangle.png</v>
      </c>
      <c r="BA181" t="str">
        <f t="shared" si="36"/>
        <v>HT2_blue-square.png</v>
      </c>
      <c r="BB181" t="str">
        <f t="shared" si="37"/>
        <v>ST3_red-triangle.png</v>
      </c>
      <c r="BC181" t="str">
        <f t="shared" si="38"/>
        <v>ST1_red-square.png</v>
      </c>
    </row>
    <row r="182" spans="1:55" x14ac:dyDescent="0.2">
      <c r="A182" s="30" t="s">
        <v>81</v>
      </c>
      <c r="B182" s="5" t="s">
        <v>108</v>
      </c>
      <c r="C182" s="5" t="s">
        <v>168</v>
      </c>
      <c r="D182" t="str">
        <f t="shared" si="31"/>
        <v>L02_CR60_S54</v>
      </c>
      <c r="E182">
        <v>180</v>
      </c>
      <c r="F182" s="95" t="s">
        <v>699</v>
      </c>
      <c r="G182" s="155" t="str">
        <f>VLOOKUP($A182&amp;"_"&amp;$F182,'Character Sets'!$B$3:$J$39,5,FALSE)</f>
        <v>ST2</v>
      </c>
      <c r="H182" s="155" t="str">
        <f>VLOOKUP($A182&amp;"_"&amp;$F182,'Character Sets'!$B$3:$J$39,7,FALSE)</f>
        <v>Casey</v>
      </c>
      <c r="I182" s="5" t="str">
        <f>VLOOKUP($A182&amp;"_"&amp;$F182,'Character Sets'!$B$3:$J$39,6,FALSE)</f>
        <v>E</v>
      </c>
      <c r="J182" s="96" t="s">
        <v>700</v>
      </c>
      <c r="K182" s="155" t="str">
        <f>VLOOKUP($A182&amp;"_"&amp;$J182, 'Character Sets'!$B$3:$J$39,5,FALSE)</f>
        <v>HT3</v>
      </c>
      <c r="L182" s="155" t="str">
        <f>VLOOKUP($A182&amp;"_"&amp;$J182,'Character Sets'!$B$3:$J$39,7,FALSE)</f>
        <v>Jaime</v>
      </c>
      <c r="M182" s="5" t="str">
        <f>VLOOKUP($A182&amp;"_"&amp;$J182,'Character Sets'!$B$3:$J$39,6,FALSE)</f>
        <v>F</v>
      </c>
      <c r="N182" s="187" t="s">
        <v>2395</v>
      </c>
      <c r="O182" s="5" t="s">
        <v>2398</v>
      </c>
      <c r="P182" s="37" t="s">
        <v>696</v>
      </c>
      <c r="Q182" t="str">
        <f>VLOOKUP($A182&amp;"_"&amp;$P182,'Character Sets'!$B$3:$J$39,5,FALSE)</f>
        <v>HT1</v>
      </c>
      <c r="R182" s="37" t="s">
        <v>698</v>
      </c>
      <c r="S182" t="str">
        <f>VLOOKUP($A182&amp;"_"&amp;$R182,'Character Sets'!$B$3:$J$39,5,FALSE)</f>
        <v>HT2</v>
      </c>
      <c r="T182" s="37" t="s">
        <v>701</v>
      </c>
      <c r="U182" t="str">
        <f>VLOOKUP($A182&amp;"_"&amp;$T182,'Character Sets'!$B$3:$J$39,5,FALSE)</f>
        <v>ST3</v>
      </c>
      <c r="V182" s="37" t="s">
        <v>697</v>
      </c>
      <c r="W182" t="str">
        <f>VLOOKUP($A182&amp;"_"&amp;$V182,'Character Sets'!$B$3:$J$39,5,FALSE)</f>
        <v>ST1</v>
      </c>
      <c r="X182" t="s">
        <v>731</v>
      </c>
      <c r="Y182" t="str">
        <f t="shared" si="28"/>
        <v>EF</v>
      </c>
      <c r="Z182" t="str" cm="1">
        <f t="array" ref="Z182">_xlfn.IFS($Y182="AB","AB",$Y182="BA","AB",$Y182="AC","AC",$Y182="CA","AC",$Y182="AD","AD",$Y182="DA","AD",$Y182="BC","BC",$Y182="CB","BC",$Y182="BD","BD",$Y182="DB","BD",$Y182="CD","CD",$Y182="DC", "CD",$Y182="AE","AE",$Y182="EA","AE",$Y182="AF","AF",$Y182="FA","AF",$Y182="BE","BE",$Y182="EB","BE",$Y182="BF","BF",$Y182="FB","BF",$Y182="CE","CE",$Y182="EC","CE",$Y182="CF","CF",$Y182="FC","CF",$Y182="DE","DE",$Y182="ED","DE",$Y182="EF","EF",$Y182="FE","EF",$Y182="DF","DF",$Y182="FD","DF")</f>
        <v>EF</v>
      </c>
      <c r="AA182" s="6" t="s">
        <v>30</v>
      </c>
      <c r="AB182" t="str">
        <f>VLOOKUP($X182&amp;$Z182&amp;$AA182,Stories!$A$1:$I$151,7,FALSE)</f>
        <v>Jaime is opening the door for Casey</v>
      </c>
      <c r="AC182" t="str">
        <f>VLOOKUP($X182&amp;$Z182&amp;$AA182,Stories!$A$1:$I$151,8,FALSE)</f>
        <v>as the keys rattle in the lock</v>
      </c>
      <c r="AD182" s="37" t="s">
        <v>23</v>
      </c>
      <c r="AE182" s="13" t="s">
        <v>29</v>
      </c>
      <c r="AF182" s="13" t="s">
        <v>26</v>
      </c>
      <c r="AG182" s="13" t="str">
        <f t="shared" si="39"/>
        <v>she's standing in a blue triangle</v>
      </c>
      <c r="AH182" t="str">
        <f>VLOOKUP($X182&amp;$Z182&amp;$AA182,Stories!$A$1:$I$151,9,FALSE)</f>
        <v>and no one else is in the house</v>
      </c>
      <c r="AI182" t="str" cm="1">
        <f t="array" ref="AI182">_xlfn.IFS($AA182="first",_xlfn.CONCAT($X182, "_", $H182, "_", $L182),$AA182="second",_xlfn.CONCAT($X182, "_", $L182, "_", $H182))</f>
        <v>S54_Jaime_Casey</v>
      </c>
      <c r="AJ182" t="str">
        <f t="shared" si="32"/>
        <v>she_blue_triangle</v>
      </c>
      <c r="AK182" t="str">
        <f t="shared" si="29"/>
        <v>S54_end</v>
      </c>
      <c r="AL182" s="13" t="s">
        <v>29</v>
      </c>
      <c r="AM182" s="13" t="s">
        <v>26</v>
      </c>
      <c r="AN182" s="13" t="s">
        <v>29</v>
      </c>
      <c r="AO182" s="13" t="s">
        <v>25</v>
      </c>
      <c r="AP182" s="13" t="s">
        <v>31</v>
      </c>
      <c r="AQ182" s="13" t="s">
        <v>25</v>
      </c>
      <c r="AR182" s="13" t="s">
        <v>31</v>
      </c>
      <c r="AS182" s="13" t="s">
        <v>26</v>
      </c>
      <c r="AT182" s="13" t="s">
        <v>27</v>
      </c>
      <c r="AU182" s="13" t="s">
        <v>25</v>
      </c>
      <c r="AV182" s="13" t="s">
        <v>27</v>
      </c>
      <c r="AW182" s="13" t="s">
        <v>26</v>
      </c>
      <c r="AX182" t="str">
        <f t="shared" si="33"/>
        <v>ST2_blue-triangle.png</v>
      </c>
      <c r="AY182" t="str">
        <f t="shared" si="34"/>
        <v>HT3_blue-square.png</v>
      </c>
      <c r="AZ182" t="str">
        <f t="shared" si="35"/>
        <v>HT1_green-square.png</v>
      </c>
      <c r="BA182" t="str">
        <f t="shared" si="36"/>
        <v>HT2_green-triangle.png</v>
      </c>
      <c r="BB182" t="str">
        <f t="shared" si="37"/>
        <v>ST3_yellow-square.png</v>
      </c>
      <c r="BC182" t="str">
        <f t="shared" si="38"/>
        <v>ST1_yellow-triangle.png</v>
      </c>
    </row>
    <row r="183" spans="1:55" x14ac:dyDescent="0.2">
      <c r="A183" s="30" t="s">
        <v>81</v>
      </c>
      <c r="B183" s="5" t="s">
        <v>108</v>
      </c>
      <c r="C183" s="5" t="s">
        <v>169</v>
      </c>
      <c r="D183" t="str">
        <f t="shared" si="31"/>
        <v>L02_CR61_S23</v>
      </c>
      <c r="E183">
        <v>181</v>
      </c>
      <c r="F183" s="95" t="s">
        <v>699</v>
      </c>
      <c r="G183" s="155" t="str">
        <f>VLOOKUP($A183&amp;"_"&amp;$F183,'Character Sets'!$B$3:$J$39,5,FALSE)</f>
        <v>ST2</v>
      </c>
      <c r="H183" s="155" t="str">
        <f>VLOOKUP($A183&amp;"_"&amp;$F183,'Character Sets'!$B$3:$J$39,7,FALSE)</f>
        <v>Casey</v>
      </c>
      <c r="I183" s="5" t="str">
        <f>VLOOKUP($A183&amp;"_"&amp;$F183,'Character Sets'!$B$3:$J$39,6,FALSE)</f>
        <v>E</v>
      </c>
      <c r="J183" s="96" t="s">
        <v>701</v>
      </c>
      <c r="K183" s="155" t="str">
        <f>VLOOKUP($A183&amp;"_"&amp;$J183, 'Character Sets'!$B$3:$J$39,5,FALSE)</f>
        <v>ST3</v>
      </c>
      <c r="L183" s="155" t="str">
        <f>VLOOKUP($A183&amp;"_"&amp;$J183,'Character Sets'!$B$3:$J$39,7,FALSE)</f>
        <v>Alex</v>
      </c>
      <c r="M183" s="5" t="str">
        <f>VLOOKUP($A183&amp;"_"&amp;$J183,'Character Sets'!$B$3:$J$39,6,FALSE)</f>
        <v>A</v>
      </c>
      <c r="N183" s="187" t="s">
        <v>2395</v>
      </c>
      <c r="O183" s="5" t="s">
        <v>2399</v>
      </c>
      <c r="P183" s="37" t="s">
        <v>696</v>
      </c>
      <c r="Q183" t="str">
        <f>VLOOKUP($A183&amp;"_"&amp;$P183,'Character Sets'!$B$3:$J$39,5,FALSE)</f>
        <v>HT1</v>
      </c>
      <c r="R183" s="37" t="s">
        <v>698</v>
      </c>
      <c r="S183" t="str">
        <f>VLOOKUP($A183&amp;"_"&amp;$R183,'Character Sets'!$B$3:$J$39,5,FALSE)</f>
        <v>HT2</v>
      </c>
      <c r="T183" s="37" t="s">
        <v>700</v>
      </c>
      <c r="U183" t="str">
        <f>VLOOKUP($A183&amp;"_"&amp;$T183,'Character Sets'!$B$3:$J$39,5,FALSE)</f>
        <v>HT3</v>
      </c>
      <c r="V183" s="37" t="s">
        <v>697</v>
      </c>
      <c r="W183" t="str">
        <f>VLOOKUP($A183&amp;"_"&amp;$V183,'Character Sets'!$B$3:$J$39,5,FALSE)</f>
        <v>ST1</v>
      </c>
      <c r="X183" t="s">
        <v>229</v>
      </c>
      <c r="Y183" t="str">
        <f t="shared" si="28"/>
        <v>EA</v>
      </c>
      <c r="Z183" t="str" cm="1">
        <f t="array" ref="Z183">_xlfn.IFS($Y183="AB","AB",$Y183="BA","AB",$Y183="AC","AC",$Y183="CA","AC",$Y183="AD","AD",$Y183="DA","AD",$Y183="BC","BC",$Y183="CB","BC",$Y183="BD","BD",$Y183="DB","BD",$Y183="CD","CD",$Y183="DC", "CD",$Y183="AE","AE",$Y183="EA","AE",$Y183="AF","AF",$Y183="FA","AF",$Y183="BE","BE",$Y183="EB","BE",$Y183="BF","BF",$Y183="FB","BF",$Y183="CE","CE",$Y183="EC","CE",$Y183="CF","CF",$Y183="FC","CF",$Y183="DE","DE",$Y183="ED","DE",$Y183="EF","EF",$Y183="FE","EF",$Y183="DF","DF",$Y183="FD","DF")</f>
        <v>AE</v>
      </c>
      <c r="AA183" s="6" t="s">
        <v>28</v>
      </c>
      <c r="AB183" t="str">
        <f>VLOOKUP($X183&amp;$Z183&amp;$AA183,Stories!$A$1:$I$151,7,FALSE)</f>
        <v>Alex is talking to Casey</v>
      </c>
      <c r="AC183" t="str">
        <f>VLOOKUP($X183&amp;$Z183&amp;$AA183,Stories!$A$1:$I$151,8,FALSE)</f>
        <v>while a spotlight is shining overhead</v>
      </c>
      <c r="AD183" s="37" t="s">
        <v>23</v>
      </c>
      <c r="AE183" s="13" t="s">
        <v>27</v>
      </c>
      <c r="AF183" s="13" t="s">
        <v>25</v>
      </c>
      <c r="AG183" s="13" t="str">
        <f t="shared" si="39"/>
        <v>she's standing in a yellow square</v>
      </c>
      <c r="AH183" t="str">
        <f>VLOOKUP($X183&amp;$Z183&amp;$AA183,Stories!$A$1:$I$151,9,FALSE)</f>
        <v>and it looks like rehearsal just started</v>
      </c>
      <c r="AI183" t="str" cm="1">
        <f t="array" ref="AI183">_xlfn.IFS($AA183="first",_xlfn.CONCAT($X183, "_", $H183, "_", $L183),$AA183="second",_xlfn.CONCAT($X183, "_", $L183, "_", $H183))</f>
        <v>S23_Casey_Alex</v>
      </c>
      <c r="AJ183" t="str">
        <f t="shared" si="32"/>
        <v>she_yellow_square</v>
      </c>
      <c r="AK183" t="str">
        <f t="shared" si="29"/>
        <v>S23_end</v>
      </c>
      <c r="AL183" s="13" t="s">
        <v>27</v>
      </c>
      <c r="AM183" s="13" t="s">
        <v>25</v>
      </c>
      <c r="AN183" s="13" t="s">
        <v>27</v>
      </c>
      <c r="AO183" s="13" t="s">
        <v>26</v>
      </c>
      <c r="AP183" s="13" t="s">
        <v>24</v>
      </c>
      <c r="AQ183" s="13" t="s">
        <v>26</v>
      </c>
      <c r="AR183" s="13" t="s">
        <v>24</v>
      </c>
      <c r="AS183" s="13" t="s">
        <v>25</v>
      </c>
      <c r="AT183" s="13" t="s">
        <v>29</v>
      </c>
      <c r="AU183" s="13" t="s">
        <v>26</v>
      </c>
      <c r="AV183" s="13" t="s">
        <v>29</v>
      </c>
      <c r="AW183" s="13" t="s">
        <v>25</v>
      </c>
      <c r="AX183" t="str">
        <f t="shared" si="33"/>
        <v>ST2_yellow-square.png</v>
      </c>
      <c r="AY183" t="str">
        <f t="shared" si="34"/>
        <v>ST3_yellow-triangle.png</v>
      </c>
      <c r="AZ183" t="str">
        <f t="shared" si="35"/>
        <v>HT1_red-triangle.png</v>
      </c>
      <c r="BA183" t="str">
        <f t="shared" si="36"/>
        <v>HT2_red-square.png</v>
      </c>
      <c r="BB183" t="str">
        <f t="shared" si="37"/>
        <v>HT3_blue-triangle.png</v>
      </c>
      <c r="BC183" t="str">
        <f t="shared" si="38"/>
        <v>ST1_blue-square.png</v>
      </c>
    </row>
    <row r="184" spans="1:55" x14ac:dyDescent="0.2">
      <c r="A184" s="30" t="s">
        <v>81</v>
      </c>
      <c r="B184" s="5" t="s">
        <v>108</v>
      </c>
      <c r="C184" s="5" t="s">
        <v>170</v>
      </c>
      <c r="D184" t="str">
        <f t="shared" si="31"/>
        <v>L02_CR62_S23</v>
      </c>
      <c r="E184">
        <v>182</v>
      </c>
      <c r="F184" s="95" t="s">
        <v>699</v>
      </c>
      <c r="G184" s="155" t="str">
        <f>VLOOKUP($A184&amp;"_"&amp;$F184,'Character Sets'!$B$3:$J$39,5,FALSE)</f>
        <v>ST2</v>
      </c>
      <c r="H184" s="155" t="str">
        <f>VLOOKUP($A184&amp;"_"&amp;$F184,'Character Sets'!$B$3:$J$39,7,FALSE)</f>
        <v>Casey</v>
      </c>
      <c r="I184" s="5" t="str">
        <f>VLOOKUP($A184&amp;"_"&amp;$F184,'Character Sets'!$B$3:$J$39,6,FALSE)</f>
        <v>E</v>
      </c>
      <c r="J184" s="96" t="s">
        <v>701</v>
      </c>
      <c r="K184" s="155" t="str">
        <f>VLOOKUP($A184&amp;"_"&amp;$J184, 'Character Sets'!$B$3:$J$39,5,FALSE)</f>
        <v>ST3</v>
      </c>
      <c r="L184" s="155" t="str">
        <f>VLOOKUP($A184&amp;"_"&amp;$J184,'Character Sets'!$B$3:$J$39,7,FALSE)</f>
        <v>Alex</v>
      </c>
      <c r="M184" s="5" t="str">
        <f>VLOOKUP($A184&amp;"_"&amp;$J184,'Character Sets'!$B$3:$J$39,6,FALSE)</f>
        <v>A</v>
      </c>
      <c r="N184" s="187" t="s">
        <v>2395</v>
      </c>
      <c r="O184" s="5" t="s">
        <v>2399</v>
      </c>
      <c r="P184" s="37" t="s">
        <v>696</v>
      </c>
      <c r="Q184" t="str">
        <f>VLOOKUP($A184&amp;"_"&amp;$P184,'Character Sets'!$B$3:$J$39,5,FALSE)</f>
        <v>HT1</v>
      </c>
      <c r="R184" s="37" t="s">
        <v>698</v>
      </c>
      <c r="S184" t="str">
        <f>VLOOKUP($A184&amp;"_"&amp;$R184,'Character Sets'!$B$3:$J$39,5,FALSE)</f>
        <v>HT2</v>
      </c>
      <c r="T184" s="37" t="s">
        <v>700</v>
      </c>
      <c r="U184" t="str">
        <f>VLOOKUP($A184&amp;"_"&amp;$T184,'Character Sets'!$B$3:$J$39,5,FALSE)</f>
        <v>HT3</v>
      </c>
      <c r="V184" s="37" t="s">
        <v>697</v>
      </c>
      <c r="W184" t="str">
        <f>VLOOKUP($A184&amp;"_"&amp;$V184,'Character Sets'!$B$3:$J$39,5,FALSE)</f>
        <v>ST1</v>
      </c>
      <c r="X184" t="s">
        <v>229</v>
      </c>
      <c r="Y184" t="str">
        <f t="shared" si="28"/>
        <v>EA</v>
      </c>
      <c r="Z184" t="str" cm="1">
        <f t="array" ref="Z184">_xlfn.IFS($Y184="AB","AB",$Y184="BA","AB",$Y184="AC","AC",$Y184="CA","AC",$Y184="AD","AD",$Y184="DA","AD",$Y184="BC","BC",$Y184="CB","BC",$Y184="BD","BD",$Y184="DB","BD",$Y184="CD","CD",$Y184="DC", "CD",$Y184="AE","AE",$Y184="EA","AE",$Y184="AF","AF",$Y184="FA","AF",$Y184="BE","BE",$Y184="EB","BE",$Y184="BF","BF",$Y184="FB","BF",$Y184="CE","CE",$Y184="EC","CE",$Y184="CF","CF",$Y184="FC","CF",$Y184="DE","DE",$Y184="ED","DE",$Y184="EF","EF",$Y184="FE","EF",$Y184="DF","DF",$Y184="FD","DF")</f>
        <v>AE</v>
      </c>
      <c r="AA184" s="6" t="s">
        <v>30</v>
      </c>
      <c r="AB184" t="str">
        <f>VLOOKUP($X184&amp;$Z184&amp;$AA184,Stories!$A$1:$I$151,7,FALSE)</f>
        <v>Casey is talking to Alex</v>
      </c>
      <c r="AC184" t="str">
        <f>VLOOKUP($X184&amp;$Z184&amp;$AA184,Stories!$A$1:$I$151,8,FALSE)</f>
        <v>while a spotlight is shining overhead</v>
      </c>
      <c r="AD184" s="37" t="s">
        <v>23</v>
      </c>
      <c r="AE184" s="13" t="s">
        <v>24</v>
      </c>
      <c r="AF184" s="13" t="s">
        <v>26</v>
      </c>
      <c r="AG184" s="13" t="str">
        <f t="shared" si="39"/>
        <v>she's standing in a red triangle</v>
      </c>
      <c r="AH184" t="str">
        <f>VLOOKUP($X184&amp;$Z184&amp;$AA184,Stories!$A$1:$I$151,9,FALSE)</f>
        <v>and it looks like rehearsal just started</v>
      </c>
      <c r="AI184" t="str" cm="1">
        <f t="array" ref="AI184">_xlfn.IFS($AA184="first",_xlfn.CONCAT($X184, "_", $H184, "_", $L184),$AA184="second",_xlfn.CONCAT($X184, "_", $L184, "_", $H184))</f>
        <v>S23_Alex_Casey</v>
      </c>
      <c r="AJ184" t="str">
        <f t="shared" si="32"/>
        <v>she_red_triangle</v>
      </c>
      <c r="AK184" t="str">
        <f t="shared" si="29"/>
        <v>S23_end</v>
      </c>
      <c r="AL184" s="13" t="s">
        <v>24</v>
      </c>
      <c r="AM184" s="13" t="s">
        <v>26</v>
      </c>
      <c r="AN184" s="13" t="s">
        <v>24</v>
      </c>
      <c r="AO184" s="13" t="s">
        <v>25</v>
      </c>
      <c r="AP184" s="13" t="s">
        <v>27</v>
      </c>
      <c r="AQ184" s="13" t="s">
        <v>25</v>
      </c>
      <c r="AR184" s="13" t="s">
        <v>27</v>
      </c>
      <c r="AS184" s="13" t="s">
        <v>26</v>
      </c>
      <c r="AT184" s="13" t="s">
        <v>31</v>
      </c>
      <c r="AU184" s="13" t="s">
        <v>25</v>
      </c>
      <c r="AV184" s="13" t="s">
        <v>31</v>
      </c>
      <c r="AW184" s="13" t="s">
        <v>26</v>
      </c>
      <c r="AX184" t="str">
        <f t="shared" si="33"/>
        <v>ST2_red-triangle.png</v>
      </c>
      <c r="AY184" t="str">
        <f t="shared" si="34"/>
        <v>ST3_red-square.png</v>
      </c>
      <c r="AZ184" t="str">
        <f t="shared" si="35"/>
        <v>HT1_yellow-square.png</v>
      </c>
      <c r="BA184" t="str">
        <f t="shared" si="36"/>
        <v>HT2_yellow-triangle.png</v>
      </c>
      <c r="BB184" t="str">
        <f t="shared" si="37"/>
        <v>HT3_green-square.png</v>
      </c>
      <c r="BC184" t="str">
        <f t="shared" si="38"/>
        <v>ST1_green-triangle.png</v>
      </c>
    </row>
    <row r="185" spans="1:55" x14ac:dyDescent="0.2">
      <c r="A185" s="30" t="s">
        <v>81</v>
      </c>
      <c r="B185" s="5" t="s">
        <v>108</v>
      </c>
      <c r="C185" s="5" t="s">
        <v>171</v>
      </c>
      <c r="D185" t="str">
        <f t="shared" si="31"/>
        <v>L02_CR63_S25</v>
      </c>
      <c r="E185">
        <v>183</v>
      </c>
      <c r="F185" s="95" t="s">
        <v>699</v>
      </c>
      <c r="G185" s="155" t="str">
        <f>VLOOKUP($A185&amp;"_"&amp;$F185,'Character Sets'!$B$3:$J$39,5,FALSE)</f>
        <v>ST2</v>
      </c>
      <c r="H185" s="155" t="str">
        <f>VLOOKUP($A185&amp;"_"&amp;$F185,'Character Sets'!$B$3:$J$39,7,FALSE)</f>
        <v>Casey</v>
      </c>
      <c r="I185" s="5" t="str">
        <f>VLOOKUP($A185&amp;"_"&amp;$F185,'Character Sets'!$B$3:$J$39,6,FALSE)</f>
        <v>E</v>
      </c>
      <c r="J185" s="96" t="s">
        <v>701</v>
      </c>
      <c r="K185" s="155" t="str">
        <f>VLOOKUP($A185&amp;"_"&amp;$J185, 'Character Sets'!$B$3:$J$39,5,FALSE)</f>
        <v>ST3</v>
      </c>
      <c r="L185" s="155" t="str">
        <f>VLOOKUP($A185&amp;"_"&amp;$J185,'Character Sets'!$B$3:$J$39,7,FALSE)</f>
        <v>Alex</v>
      </c>
      <c r="M185" s="5" t="str">
        <f>VLOOKUP($A185&amp;"_"&amp;$J185,'Character Sets'!$B$3:$J$39,6,FALSE)</f>
        <v>A</v>
      </c>
      <c r="N185" s="187" t="s">
        <v>2395</v>
      </c>
      <c r="O185" s="5" t="s">
        <v>2399</v>
      </c>
      <c r="P185" s="37" t="s">
        <v>696</v>
      </c>
      <c r="Q185" t="str">
        <f>VLOOKUP($A185&amp;"_"&amp;$P185,'Character Sets'!$B$3:$J$39,5,FALSE)</f>
        <v>HT1</v>
      </c>
      <c r="R185" s="37" t="s">
        <v>698</v>
      </c>
      <c r="S185" t="str">
        <f>VLOOKUP($A185&amp;"_"&amp;$R185,'Character Sets'!$B$3:$J$39,5,FALSE)</f>
        <v>HT2</v>
      </c>
      <c r="T185" s="37" t="s">
        <v>700</v>
      </c>
      <c r="U185" t="str">
        <f>VLOOKUP($A185&amp;"_"&amp;$T185,'Character Sets'!$B$3:$J$39,5,FALSE)</f>
        <v>HT3</v>
      </c>
      <c r="V185" s="37" t="s">
        <v>697</v>
      </c>
      <c r="W185" t="str">
        <f>VLOOKUP($A185&amp;"_"&amp;$V185,'Character Sets'!$B$3:$J$39,5,FALSE)</f>
        <v>ST1</v>
      </c>
      <c r="X185" t="s">
        <v>231</v>
      </c>
      <c r="Y185" t="str">
        <f t="shared" si="28"/>
        <v>EA</v>
      </c>
      <c r="Z185" t="str" cm="1">
        <f t="array" ref="Z185">_xlfn.IFS($Y185="AB","AB",$Y185="BA","AB",$Y185="AC","AC",$Y185="CA","AC",$Y185="AD","AD",$Y185="DA","AD",$Y185="BC","BC",$Y185="CB","BC",$Y185="BD","BD",$Y185="DB","BD",$Y185="CD","CD",$Y185="DC", "CD",$Y185="AE","AE",$Y185="EA","AE",$Y185="AF","AF",$Y185="FA","AF",$Y185="BE","BE",$Y185="EB","BE",$Y185="BF","BF",$Y185="FB","BF",$Y185="CE","CE",$Y185="EC","CE",$Y185="CF","CF",$Y185="FC","CF",$Y185="DE","DE",$Y185="ED","DE",$Y185="EF","EF",$Y185="FE","EF",$Y185="DF","DF",$Y185="FD","DF")</f>
        <v>AE</v>
      </c>
      <c r="AA185" s="6" t="s">
        <v>28</v>
      </c>
      <c r="AB185" t="str">
        <f>VLOOKUP($X185&amp;$Z185&amp;$AA185,Stories!$A$1:$I$151,7,FALSE)</f>
        <v>Alex is dancing with Casey</v>
      </c>
      <c r="AC185" t="str">
        <f>VLOOKUP($X185&amp;$Z185&amp;$AA185,Stories!$A$1:$I$151,8,FALSE)</f>
        <v>while a pinata is hanging overhead</v>
      </c>
      <c r="AD185" s="37" t="s">
        <v>23</v>
      </c>
      <c r="AE185" s="13" t="s">
        <v>29</v>
      </c>
      <c r="AF185" s="13" t="s">
        <v>25</v>
      </c>
      <c r="AG185" s="13" t="str">
        <f t="shared" si="39"/>
        <v>she's standing in a blue square</v>
      </c>
      <c r="AH185" t="str">
        <f>VLOOKUP($X185&amp;$Z185&amp;$AA185,Stories!$A$1:$I$151,9,FALSE)</f>
        <v>and everyone at the party is having fun</v>
      </c>
      <c r="AI185" t="str" cm="1">
        <f t="array" ref="AI185">_xlfn.IFS($AA185="first",_xlfn.CONCAT($X185, "_", $H185, "_", $L185),$AA185="second",_xlfn.CONCAT($X185, "_", $L185, "_", $H185))</f>
        <v>S25_Casey_Alex</v>
      </c>
      <c r="AJ185" t="str">
        <f t="shared" si="32"/>
        <v>she_blue_square</v>
      </c>
      <c r="AK185" t="str">
        <f t="shared" si="29"/>
        <v>S25_end</v>
      </c>
      <c r="AL185" s="13" t="s">
        <v>29</v>
      </c>
      <c r="AM185" s="13" t="s">
        <v>25</v>
      </c>
      <c r="AN185" s="13" t="s">
        <v>29</v>
      </c>
      <c r="AO185" s="13" t="s">
        <v>26</v>
      </c>
      <c r="AP185" s="13" t="s">
        <v>31</v>
      </c>
      <c r="AQ185" s="13" t="s">
        <v>26</v>
      </c>
      <c r="AR185" s="13" t="s">
        <v>31</v>
      </c>
      <c r="AS185" s="13" t="s">
        <v>25</v>
      </c>
      <c r="AT185" s="13" t="s">
        <v>27</v>
      </c>
      <c r="AU185" s="13" t="s">
        <v>26</v>
      </c>
      <c r="AV185" s="13" t="s">
        <v>27</v>
      </c>
      <c r="AW185" s="13" t="s">
        <v>25</v>
      </c>
      <c r="AX185" t="str">
        <f t="shared" si="33"/>
        <v>ST2_blue-square.png</v>
      </c>
      <c r="AY185" t="str">
        <f t="shared" si="34"/>
        <v>ST3_blue-triangle.png</v>
      </c>
      <c r="AZ185" t="str">
        <f t="shared" si="35"/>
        <v>HT1_green-triangle.png</v>
      </c>
      <c r="BA185" t="str">
        <f t="shared" si="36"/>
        <v>HT2_green-square.png</v>
      </c>
      <c r="BB185" t="str">
        <f t="shared" si="37"/>
        <v>HT3_yellow-triangle.png</v>
      </c>
      <c r="BC185" t="str">
        <f t="shared" si="38"/>
        <v>ST1_yellow-square.png</v>
      </c>
    </row>
    <row r="186" spans="1:55" x14ac:dyDescent="0.2">
      <c r="A186" s="30" t="s">
        <v>81</v>
      </c>
      <c r="B186" s="5" t="s">
        <v>108</v>
      </c>
      <c r="C186" s="5" t="s">
        <v>172</v>
      </c>
      <c r="D186" t="str">
        <f t="shared" si="31"/>
        <v>L02_CR64_S24</v>
      </c>
      <c r="E186">
        <v>184</v>
      </c>
      <c r="F186" s="95" t="s">
        <v>699</v>
      </c>
      <c r="G186" s="155" t="str">
        <f>VLOOKUP($A186&amp;"_"&amp;$F186,'Character Sets'!$B$3:$J$39,5,FALSE)</f>
        <v>ST2</v>
      </c>
      <c r="H186" s="155" t="str">
        <f>VLOOKUP($A186&amp;"_"&amp;$F186,'Character Sets'!$B$3:$J$39,7,FALSE)</f>
        <v>Casey</v>
      </c>
      <c r="I186" s="5" t="str">
        <f>VLOOKUP($A186&amp;"_"&amp;$F186,'Character Sets'!$B$3:$J$39,6,FALSE)</f>
        <v>E</v>
      </c>
      <c r="J186" s="96" t="s">
        <v>701</v>
      </c>
      <c r="K186" s="155" t="str">
        <f>VLOOKUP($A186&amp;"_"&amp;$J186, 'Character Sets'!$B$3:$J$39,5,FALSE)</f>
        <v>ST3</v>
      </c>
      <c r="L186" s="155" t="str">
        <f>VLOOKUP($A186&amp;"_"&amp;$J186,'Character Sets'!$B$3:$J$39,7,FALSE)</f>
        <v>Alex</v>
      </c>
      <c r="M186" s="5" t="str">
        <f>VLOOKUP($A186&amp;"_"&amp;$J186,'Character Sets'!$B$3:$J$39,6,FALSE)</f>
        <v>A</v>
      </c>
      <c r="N186" s="187" t="s">
        <v>2395</v>
      </c>
      <c r="O186" s="5" t="s">
        <v>2399</v>
      </c>
      <c r="P186" s="37" t="s">
        <v>696</v>
      </c>
      <c r="Q186" t="str">
        <f>VLOOKUP($A186&amp;"_"&amp;$P186,'Character Sets'!$B$3:$J$39,5,FALSE)</f>
        <v>HT1</v>
      </c>
      <c r="R186" s="37" t="s">
        <v>698</v>
      </c>
      <c r="S186" t="str">
        <f>VLOOKUP($A186&amp;"_"&amp;$R186,'Character Sets'!$B$3:$J$39,5,FALSE)</f>
        <v>HT2</v>
      </c>
      <c r="T186" s="37" t="s">
        <v>700</v>
      </c>
      <c r="U186" t="str">
        <f>VLOOKUP($A186&amp;"_"&amp;$T186,'Character Sets'!$B$3:$J$39,5,FALSE)</f>
        <v>HT3</v>
      </c>
      <c r="V186" s="37" t="s">
        <v>697</v>
      </c>
      <c r="W186" t="str">
        <f>VLOOKUP($A186&amp;"_"&amp;$V186,'Character Sets'!$B$3:$J$39,5,FALSE)</f>
        <v>ST1</v>
      </c>
      <c r="X186" t="s">
        <v>230</v>
      </c>
      <c r="Y186" t="str">
        <f t="shared" si="28"/>
        <v>EA</v>
      </c>
      <c r="Z186" t="str" cm="1">
        <f t="array" ref="Z186">_xlfn.IFS($Y186="AB","AB",$Y186="BA","AB",$Y186="AC","AC",$Y186="CA","AC",$Y186="AD","AD",$Y186="DA","AD",$Y186="BC","BC",$Y186="CB","BC",$Y186="BD","BD",$Y186="DB","BD",$Y186="CD","CD",$Y186="DC", "CD",$Y186="AE","AE",$Y186="EA","AE",$Y186="AF","AF",$Y186="FA","AF",$Y186="BE","BE",$Y186="EB","BE",$Y186="BF","BF",$Y186="FB","BF",$Y186="CE","CE",$Y186="EC","CE",$Y186="CF","CF",$Y186="FC","CF",$Y186="DE","DE",$Y186="ED","DE",$Y186="EF","EF",$Y186="FE","EF",$Y186="DF","DF",$Y186="FD","DF")</f>
        <v>AE</v>
      </c>
      <c r="AA186" s="6" t="s">
        <v>30</v>
      </c>
      <c r="AB186" t="str">
        <f>VLOOKUP($X186&amp;$Z186&amp;$AA186,Stories!$A$1:$I$151,7,FALSE)</f>
        <v>Casey is skiing with Alex</v>
      </c>
      <c r="AC186" t="str">
        <f>VLOOKUP($X186&amp;$Z186&amp;$AA186,Stories!$A$1:$I$151,8,FALSE)</f>
        <v>and snow is falling from the sky</v>
      </c>
      <c r="AD186" s="37" t="s">
        <v>23</v>
      </c>
      <c r="AE186" s="13" t="s">
        <v>31</v>
      </c>
      <c r="AF186" s="13" t="s">
        <v>26</v>
      </c>
      <c r="AG186" s="13" t="str">
        <f t="shared" si="39"/>
        <v>she's standing in a green triangle</v>
      </c>
      <c r="AH186" t="str">
        <f>VLOOKUP($X186&amp;$Z186&amp;$AA186,Stories!$A$1:$I$151,9,FALSE)</f>
        <v>and it looks like everyone might be cold</v>
      </c>
      <c r="AI186" t="str" cm="1">
        <f t="array" ref="AI186">_xlfn.IFS($AA186="first",_xlfn.CONCAT($X186, "_", $H186, "_", $L186),$AA186="second",_xlfn.CONCAT($X186, "_", $L186, "_", $H186))</f>
        <v>S24_Alex_Casey</v>
      </c>
      <c r="AJ186" t="str">
        <f t="shared" si="32"/>
        <v>she_green_triangle</v>
      </c>
      <c r="AK186" t="str">
        <f t="shared" si="29"/>
        <v>S24_end</v>
      </c>
      <c r="AL186" s="13" t="s">
        <v>31</v>
      </c>
      <c r="AM186" s="13" t="s">
        <v>26</v>
      </c>
      <c r="AN186" s="13" t="s">
        <v>31</v>
      </c>
      <c r="AO186" s="13" t="s">
        <v>25</v>
      </c>
      <c r="AP186" s="13" t="s">
        <v>29</v>
      </c>
      <c r="AQ186" s="13" t="s">
        <v>25</v>
      </c>
      <c r="AR186" s="13" t="s">
        <v>29</v>
      </c>
      <c r="AS186" s="13" t="s">
        <v>26</v>
      </c>
      <c r="AT186" s="13" t="s">
        <v>24</v>
      </c>
      <c r="AU186" s="13" t="s">
        <v>25</v>
      </c>
      <c r="AV186" s="13" t="s">
        <v>24</v>
      </c>
      <c r="AW186" s="13" t="s">
        <v>26</v>
      </c>
      <c r="AX186" t="str">
        <f t="shared" si="33"/>
        <v>ST2_green-triangle.png</v>
      </c>
      <c r="AY186" t="str">
        <f t="shared" si="34"/>
        <v>ST3_green-square.png</v>
      </c>
      <c r="AZ186" t="str">
        <f t="shared" si="35"/>
        <v>HT1_blue-square.png</v>
      </c>
      <c r="BA186" t="str">
        <f t="shared" si="36"/>
        <v>HT2_blue-triangle.png</v>
      </c>
      <c r="BB186" t="str">
        <f t="shared" si="37"/>
        <v>HT3_red-square.png</v>
      </c>
      <c r="BC186" t="str">
        <f t="shared" si="38"/>
        <v>ST1_red-triangle.png</v>
      </c>
    </row>
    <row r="187" spans="1:55" x14ac:dyDescent="0.2">
      <c r="A187" s="30" t="s">
        <v>81</v>
      </c>
      <c r="B187" s="5" t="s">
        <v>108</v>
      </c>
      <c r="C187" s="5" t="s">
        <v>173</v>
      </c>
      <c r="D187" t="str">
        <f t="shared" si="31"/>
        <v>L02_CR65_S48</v>
      </c>
      <c r="E187">
        <v>185</v>
      </c>
      <c r="F187" s="96" t="s">
        <v>700</v>
      </c>
      <c r="G187" s="155" t="str">
        <f>VLOOKUP($A187&amp;"_"&amp;$F187,'Character Sets'!$B$3:$J$39,5,FALSE)</f>
        <v>HT3</v>
      </c>
      <c r="H187" s="155" t="str">
        <f>VLOOKUP($A187&amp;"_"&amp;$F187,'Character Sets'!$B$3:$J$39,7,FALSE)</f>
        <v>Jaime</v>
      </c>
      <c r="I187" s="5" t="str">
        <f>VLOOKUP($A187&amp;"_"&amp;$F187,'Character Sets'!$B$3:$J$39,6,FALSE)</f>
        <v>F</v>
      </c>
      <c r="J187" s="94" t="s">
        <v>696</v>
      </c>
      <c r="K187" s="155" t="str">
        <f>VLOOKUP($A187&amp;"_"&amp;$J187, 'Character Sets'!$B$3:$J$39,5,FALSE)</f>
        <v>HT1</v>
      </c>
      <c r="L187" s="155" t="str">
        <f>VLOOKUP($A187&amp;"_"&amp;$J187,'Character Sets'!$B$3:$J$39,7,FALSE)</f>
        <v>Sam</v>
      </c>
      <c r="M187" s="5" t="str">
        <f>VLOOKUP($A187&amp;"_"&amp;$J187,'Character Sets'!$B$3:$J$39,6,FALSE)</f>
        <v>B</v>
      </c>
      <c r="N187" s="187" t="s">
        <v>2396</v>
      </c>
      <c r="O187" s="5" t="s">
        <v>2399</v>
      </c>
      <c r="P187" s="37" t="s">
        <v>697</v>
      </c>
      <c r="Q187" t="str">
        <f>VLOOKUP($A187&amp;"_"&amp;$P187,'Character Sets'!$B$3:$J$39,5,FALSE)</f>
        <v>ST1</v>
      </c>
      <c r="R187" s="37" t="s">
        <v>699</v>
      </c>
      <c r="S187" t="str">
        <f>VLOOKUP($A187&amp;"_"&amp;$R187,'Character Sets'!$B$3:$J$39,5,FALSE)</f>
        <v>ST2</v>
      </c>
      <c r="T187" s="37" t="s">
        <v>698</v>
      </c>
      <c r="U187" t="str">
        <f>VLOOKUP($A187&amp;"_"&amp;$T187,'Character Sets'!$B$3:$J$39,5,FALSE)</f>
        <v>HT2</v>
      </c>
      <c r="V187" s="37" t="s">
        <v>701</v>
      </c>
      <c r="W187" t="str">
        <f>VLOOKUP($A187&amp;"_"&amp;$V187,'Character Sets'!$B$3:$J$39,5,FALSE)</f>
        <v>ST3</v>
      </c>
      <c r="X187" t="s">
        <v>449</v>
      </c>
      <c r="Y187" t="str">
        <f t="shared" ref="Y187:Y250" si="40">_xlfn.CONCAT($I187,$M187)</f>
        <v>FB</v>
      </c>
      <c r="Z187" t="str" cm="1">
        <f t="array" ref="Z187">_xlfn.IFS($Y187="AB","AB",$Y187="BA","AB",$Y187="AC","AC",$Y187="CA","AC",$Y187="AD","AD",$Y187="DA","AD",$Y187="BC","BC",$Y187="CB","BC",$Y187="BD","BD",$Y187="DB","BD",$Y187="CD","CD",$Y187="DC", "CD",$Y187="AE","AE",$Y187="EA","AE",$Y187="AF","AF",$Y187="FA","AF",$Y187="BE","BE",$Y187="EB","BE",$Y187="BF","BF",$Y187="FB","BF",$Y187="CE","CE",$Y187="EC","CE",$Y187="CF","CF",$Y187="FC","CF",$Y187="DE","DE",$Y187="ED","DE",$Y187="EF","EF",$Y187="FE","EF",$Y187="DF","DF",$Y187="FD","DF")</f>
        <v>BF</v>
      </c>
      <c r="AA187" s="6" t="s">
        <v>28</v>
      </c>
      <c r="AB187" t="str">
        <f>VLOOKUP($X187&amp;$Z187&amp;$AA187,Stories!$A$1:$I$151,7,FALSE)</f>
        <v>Sam is playing a video game with Jaime</v>
      </c>
      <c r="AC187" t="str">
        <f>VLOOKUP($X187&amp;$Z187&amp;$AA187,Stories!$A$1:$I$151,8,FALSE)</f>
        <v>and it's starting to get late</v>
      </c>
      <c r="AD187" s="37" t="s">
        <v>702</v>
      </c>
      <c r="AE187" s="13" t="s">
        <v>24</v>
      </c>
      <c r="AF187" s="13" t="s">
        <v>25</v>
      </c>
      <c r="AG187" s="13" t="str">
        <f>_xlfn.CONCAT("they're standing in a ", $AE187, " ",$AF187)</f>
        <v>they're standing in a red square</v>
      </c>
      <c r="AH187" t="str">
        <f>VLOOKUP($X187&amp;$Z187&amp;$AA187,Stories!$A$1:$I$151,9,FALSE)</f>
        <v>but the final level hasn't been beaten yet</v>
      </c>
      <c r="AI187" t="str" cm="1">
        <f t="array" ref="AI187">_xlfn.IFS($AA187="first",_xlfn.CONCAT($X187, "_", $H187, "_", $L187),$AA187="second",_xlfn.CONCAT($X187, "_", $L187, "_", $H187))</f>
        <v>S48_Jaime_Sam</v>
      </c>
      <c r="AJ187" t="str">
        <f t="shared" si="32"/>
        <v>they_red_square</v>
      </c>
      <c r="AK187" t="str">
        <f t="shared" ref="AK187:AK250" si="41">_xlfn.CONCAT($X187,"_end")</f>
        <v>S48_end</v>
      </c>
      <c r="AL187" s="13" t="s">
        <v>24</v>
      </c>
      <c r="AM187" s="13" t="s">
        <v>25</v>
      </c>
      <c r="AN187" s="13" t="s">
        <v>24</v>
      </c>
      <c r="AO187" s="13" t="s">
        <v>26</v>
      </c>
      <c r="AP187" s="13" t="s">
        <v>27</v>
      </c>
      <c r="AQ187" s="13" t="s">
        <v>26</v>
      </c>
      <c r="AR187" s="13" t="s">
        <v>27</v>
      </c>
      <c r="AS187" s="13" t="s">
        <v>25</v>
      </c>
      <c r="AT187" s="13" t="s">
        <v>31</v>
      </c>
      <c r="AU187" s="13" t="s">
        <v>26</v>
      </c>
      <c r="AV187" s="13" t="s">
        <v>31</v>
      </c>
      <c r="AW187" s="13" t="s">
        <v>25</v>
      </c>
      <c r="AX187" t="str">
        <f t="shared" si="33"/>
        <v>HT3_red-square.png</v>
      </c>
      <c r="AY187" t="str">
        <f t="shared" si="34"/>
        <v>HT1_red-triangle.png</v>
      </c>
      <c r="AZ187" t="str">
        <f t="shared" si="35"/>
        <v>ST1_yellow-triangle.png</v>
      </c>
      <c r="BA187" t="str">
        <f t="shared" si="36"/>
        <v>ST2_yellow-square.png</v>
      </c>
      <c r="BB187" t="str">
        <f t="shared" si="37"/>
        <v>HT2_green-triangle.png</v>
      </c>
      <c r="BC187" t="str">
        <f t="shared" si="38"/>
        <v>ST3_green-square.png</v>
      </c>
    </row>
    <row r="188" spans="1:55" x14ac:dyDescent="0.2">
      <c r="A188" s="30" t="s">
        <v>81</v>
      </c>
      <c r="B188" s="5" t="s">
        <v>108</v>
      </c>
      <c r="C188" s="5" t="s">
        <v>174</v>
      </c>
      <c r="D188" t="str">
        <f t="shared" si="31"/>
        <v>L02_CR66_S48</v>
      </c>
      <c r="E188">
        <v>186</v>
      </c>
      <c r="F188" s="96" t="s">
        <v>700</v>
      </c>
      <c r="G188" s="155" t="str">
        <f>VLOOKUP($A188&amp;"_"&amp;$F188,'Character Sets'!$B$3:$J$39,5,FALSE)</f>
        <v>HT3</v>
      </c>
      <c r="H188" s="155" t="str">
        <f>VLOOKUP($A188&amp;"_"&amp;$F188,'Character Sets'!$B$3:$J$39,7,FALSE)</f>
        <v>Jaime</v>
      </c>
      <c r="I188" s="5" t="str">
        <f>VLOOKUP($A188&amp;"_"&amp;$F188,'Character Sets'!$B$3:$J$39,6,FALSE)</f>
        <v>F</v>
      </c>
      <c r="J188" s="94" t="s">
        <v>696</v>
      </c>
      <c r="K188" s="155" t="str">
        <f>VLOOKUP($A188&amp;"_"&amp;$J188, 'Character Sets'!$B$3:$J$39,5,FALSE)</f>
        <v>HT1</v>
      </c>
      <c r="L188" s="155" t="str">
        <f>VLOOKUP($A188&amp;"_"&amp;$J188,'Character Sets'!$B$3:$J$39,7,FALSE)</f>
        <v>Sam</v>
      </c>
      <c r="M188" s="5" t="str">
        <f>VLOOKUP($A188&amp;"_"&amp;$J188,'Character Sets'!$B$3:$J$39,6,FALSE)</f>
        <v>B</v>
      </c>
      <c r="N188" s="187" t="s">
        <v>2396</v>
      </c>
      <c r="O188" s="5" t="s">
        <v>2399</v>
      </c>
      <c r="P188" s="37" t="s">
        <v>697</v>
      </c>
      <c r="Q188" t="str">
        <f>VLOOKUP($A188&amp;"_"&amp;$P188,'Character Sets'!$B$3:$J$39,5,FALSE)</f>
        <v>ST1</v>
      </c>
      <c r="R188" s="37" t="s">
        <v>699</v>
      </c>
      <c r="S188" t="str">
        <f>VLOOKUP($A188&amp;"_"&amp;$R188,'Character Sets'!$B$3:$J$39,5,FALSE)</f>
        <v>ST2</v>
      </c>
      <c r="T188" s="37" t="s">
        <v>698</v>
      </c>
      <c r="U188" t="str">
        <f>VLOOKUP($A188&amp;"_"&amp;$T188,'Character Sets'!$B$3:$J$39,5,FALSE)</f>
        <v>HT2</v>
      </c>
      <c r="V188" s="37" t="s">
        <v>701</v>
      </c>
      <c r="W188" t="str">
        <f>VLOOKUP($A188&amp;"_"&amp;$V188,'Character Sets'!$B$3:$J$39,5,FALSE)</f>
        <v>ST3</v>
      </c>
      <c r="X188" t="s">
        <v>449</v>
      </c>
      <c r="Y188" t="str">
        <f t="shared" si="40"/>
        <v>FB</v>
      </c>
      <c r="Z188" t="str" cm="1">
        <f t="array" ref="Z188">_xlfn.IFS($Y188="AB","AB",$Y188="BA","AB",$Y188="AC","AC",$Y188="CA","AC",$Y188="AD","AD",$Y188="DA","AD",$Y188="BC","BC",$Y188="CB","BC",$Y188="BD","BD",$Y188="DB","BD",$Y188="CD","CD",$Y188="DC", "CD",$Y188="AE","AE",$Y188="EA","AE",$Y188="AF","AF",$Y188="FA","AF",$Y188="BE","BE",$Y188="EB","BE",$Y188="BF","BF",$Y188="FB","BF",$Y188="CE","CE",$Y188="EC","CE",$Y188="CF","CF",$Y188="FC","CF",$Y188="DE","DE",$Y188="ED","DE",$Y188="EF","EF",$Y188="FE","EF",$Y188="DF","DF",$Y188="FD","DF")</f>
        <v>BF</v>
      </c>
      <c r="AA188" s="6" t="s">
        <v>30</v>
      </c>
      <c r="AB188" t="str">
        <f>VLOOKUP($X188&amp;$Z188&amp;$AA188,Stories!$A$1:$I$151,7,FALSE)</f>
        <v>Jaime is playing a video game with Sam</v>
      </c>
      <c r="AC188" t="str">
        <f>VLOOKUP($X188&amp;$Z188&amp;$AA188,Stories!$A$1:$I$151,8,FALSE)</f>
        <v>and it's starting to get late</v>
      </c>
      <c r="AD188" s="37" t="s">
        <v>702</v>
      </c>
      <c r="AE188" s="13" t="s">
        <v>27</v>
      </c>
      <c r="AF188" s="13" t="s">
        <v>26</v>
      </c>
      <c r="AG188" s="13" t="str">
        <f t="shared" ref="AG188:AG218" si="42">_xlfn.CONCAT("they're standing in a ", $AE188, " ",$AF188)</f>
        <v>they're standing in a yellow triangle</v>
      </c>
      <c r="AH188" t="str">
        <f>VLOOKUP($X188&amp;$Z188&amp;$AA188,Stories!$A$1:$I$151,9,FALSE)</f>
        <v>but the final level hasn't been beaten yet</v>
      </c>
      <c r="AI188" t="str" cm="1">
        <f t="array" ref="AI188">_xlfn.IFS($AA188="first",_xlfn.CONCAT($X188, "_", $H188, "_", $L188),$AA188="second",_xlfn.CONCAT($X188, "_", $L188, "_", $H188))</f>
        <v>S48_Sam_Jaime</v>
      </c>
      <c r="AJ188" t="str">
        <f t="shared" si="32"/>
        <v>they_yellow_triangle</v>
      </c>
      <c r="AK188" t="str">
        <f t="shared" si="41"/>
        <v>S48_end</v>
      </c>
      <c r="AL188" s="13" t="s">
        <v>27</v>
      </c>
      <c r="AM188" s="13" t="s">
        <v>26</v>
      </c>
      <c r="AN188" s="13" t="s">
        <v>27</v>
      </c>
      <c r="AO188" s="13" t="s">
        <v>25</v>
      </c>
      <c r="AP188" s="13" t="s">
        <v>24</v>
      </c>
      <c r="AQ188" s="13" t="s">
        <v>25</v>
      </c>
      <c r="AR188" s="13" t="s">
        <v>24</v>
      </c>
      <c r="AS188" s="13" t="s">
        <v>26</v>
      </c>
      <c r="AT188" s="13" t="s">
        <v>29</v>
      </c>
      <c r="AU188" s="13" t="s">
        <v>25</v>
      </c>
      <c r="AV188" s="13" t="s">
        <v>29</v>
      </c>
      <c r="AW188" s="13" t="s">
        <v>26</v>
      </c>
      <c r="AX188" t="str">
        <f t="shared" si="33"/>
        <v>HT3_yellow-triangle.png</v>
      </c>
      <c r="AY188" t="str">
        <f t="shared" si="34"/>
        <v>HT1_yellow-square.png</v>
      </c>
      <c r="AZ188" t="str">
        <f t="shared" si="35"/>
        <v>ST1_red-square.png</v>
      </c>
      <c r="BA188" t="str">
        <f t="shared" si="36"/>
        <v>ST2_red-triangle.png</v>
      </c>
      <c r="BB188" t="str">
        <f t="shared" si="37"/>
        <v>HT2_blue-square.png</v>
      </c>
      <c r="BC188" t="str">
        <f t="shared" si="38"/>
        <v>ST3_blue-triangle.png</v>
      </c>
    </row>
    <row r="189" spans="1:55" x14ac:dyDescent="0.2">
      <c r="A189" s="30" t="s">
        <v>81</v>
      </c>
      <c r="B189" s="5" t="s">
        <v>108</v>
      </c>
      <c r="C189" s="5" t="s">
        <v>175</v>
      </c>
      <c r="D189" t="str">
        <f t="shared" si="31"/>
        <v>L02_CR67_S49</v>
      </c>
      <c r="E189">
        <v>187</v>
      </c>
      <c r="F189" s="96" t="s">
        <v>700</v>
      </c>
      <c r="G189" s="155" t="str">
        <f>VLOOKUP($A189&amp;"_"&amp;$F189,'Character Sets'!$B$3:$J$39,5,FALSE)</f>
        <v>HT3</v>
      </c>
      <c r="H189" s="155" t="str">
        <f>VLOOKUP($A189&amp;"_"&amp;$F189,'Character Sets'!$B$3:$J$39,7,FALSE)</f>
        <v>Jaime</v>
      </c>
      <c r="I189" s="5" t="str">
        <f>VLOOKUP($A189&amp;"_"&amp;$F189,'Character Sets'!$B$3:$J$39,6,FALSE)</f>
        <v>F</v>
      </c>
      <c r="J189" s="94" t="s">
        <v>696</v>
      </c>
      <c r="K189" s="155" t="str">
        <f>VLOOKUP($A189&amp;"_"&amp;$J189, 'Character Sets'!$B$3:$J$39,5,FALSE)</f>
        <v>HT1</v>
      </c>
      <c r="L189" s="155" t="str">
        <f>VLOOKUP($A189&amp;"_"&amp;$J189,'Character Sets'!$B$3:$J$39,7,FALSE)</f>
        <v>Sam</v>
      </c>
      <c r="M189" s="5" t="str">
        <f>VLOOKUP($A189&amp;"_"&amp;$J189,'Character Sets'!$B$3:$J$39,6,FALSE)</f>
        <v>B</v>
      </c>
      <c r="N189" s="187" t="s">
        <v>2396</v>
      </c>
      <c r="O189" s="5" t="s">
        <v>2399</v>
      </c>
      <c r="P189" s="37" t="s">
        <v>697</v>
      </c>
      <c r="Q189" t="str">
        <f>VLOOKUP($A189&amp;"_"&amp;$P189,'Character Sets'!$B$3:$J$39,5,FALSE)</f>
        <v>ST1</v>
      </c>
      <c r="R189" s="37" t="s">
        <v>699</v>
      </c>
      <c r="S189" t="str">
        <f>VLOOKUP($A189&amp;"_"&amp;$R189,'Character Sets'!$B$3:$J$39,5,FALSE)</f>
        <v>ST2</v>
      </c>
      <c r="T189" s="37" t="s">
        <v>698</v>
      </c>
      <c r="U189" t="str">
        <f>VLOOKUP($A189&amp;"_"&amp;$T189,'Character Sets'!$B$3:$J$39,5,FALSE)</f>
        <v>HT2</v>
      </c>
      <c r="V189" s="37" t="s">
        <v>701</v>
      </c>
      <c r="W189" t="str">
        <f>VLOOKUP($A189&amp;"_"&amp;$V189,'Character Sets'!$B$3:$J$39,5,FALSE)</f>
        <v>ST3</v>
      </c>
      <c r="X189" t="s">
        <v>727</v>
      </c>
      <c r="Y189" t="str">
        <f t="shared" si="40"/>
        <v>FB</v>
      </c>
      <c r="Z189" t="str" cm="1">
        <f t="array" ref="Z189">_xlfn.IFS($Y189="AB","AB",$Y189="BA","AB",$Y189="AC","AC",$Y189="CA","AC",$Y189="AD","AD",$Y189="DA","AD",$Y189="BC","BC",$Y189="CB","BC",$Y189="BD","BD",$Y189="DB","BD",$Y189="CD","CD",$Y189="DC", "CD",$Y189="AE","AE",$Y189="EA","AE",$Y189="AF","AF",$Y189="FA","AF",$Y189="BE","BE",$Y189="EB","BE",$Y189="BF","BF",$Y189="FB","BF",$Y189="CE","CE",$Y189="EC","CE",$Y189="CF","CF",$Y189="FC","CF",$Y189="DE","DE",$Y189="ED","DE",$Y189="EF","EF",$Y189="FE","EF",$Y189="DF","DF",$Y189="FD","DF")</f>
        <v>BF</v>
      </c>
      <c r="AA189" s="6" t="s">
        <v>28</v>
      </c>
      <c r="AB189" t="str">
        <f>VLOOKUP($X189&amp;$Z189&amp;$AA189,Stories!$A$1:$I$151,7,FALSE)</f>
        <v>Sam is whispering to Jaime</v>
      </c>
      <c r="AC189" t="str">
        <f>VLOOKUP($X189&amp;$Z189&amp;$AA189,Stories!$A$1:$I$151,8,FALSE)</f>
        <v>as the movie is starting</v>
      </c>
      <c r="AD189" s="37" t="s">
        <v>702</v>
      </c>
      <c r="AE189" s="13" t="s">
        <v>31</v>
      </c>
      <c r="AF189" s="13" t="s">
        <v>25</v>
      </c>
      <c r="AG189" s="13" t="str">
        <f t="shared" si="42"/>
        <v>they're standing in a green square</v>
      </c>
      <c r="AH189" t="str">
        <f>VLOOKUP($X189&amp;$Z189&amp;$AA189,Stories!$A$1:$I$151,9,FALSE)</f>
        <v>and everyone is quieting down</v>
      </c>
      <c r="AI189" t="str" cm="1">
        <f t="array" ref="AI189">_xlfn.IFS($AA189="first",_xlfn.CONCAT($X189, "_", $H189, "_", $L189),$AA189="second",_xlfn.CONCAT($X189, "_", $L189, "_", $H189))</f>
        <v>S49_Jaime_Sam</v>
      </c>
      <c r="AJ189" t="str">
        <f t="shared" si="32"/>
        <v>they_green_square</v>
      </c>
      <c r="AK189" t="str">
        <f t="shared" si="41"/>
        <v>S49_end</v>
      </c>
      <c r="AL189" s="13" t="s">
        <v>31</v>
      </c>
      <c r="AM189" s="13" t="s">
        <v>25</v>
      </c>
      <c r="AN189" s="13" t="s">
        <v>31</v>
      </c>
      <c r="AO189" s="13" t="s">
        <v>26</v>
      </c>
      <c r="AP189" s="13" t="s">
        <v>29</v>
      </c>
      <c r="AQ189" s="13" t="s">
        <v>26</v>
      </c>
      <c r="AR189" s="13" t="s">
        <v>29</v>
      </c>
      <c r="AS189" s="13" t="s">
        <v>25</v>
      </c>
      <c r="AT189" s="13" t="s">
        <v>24</v>
      </c>
      <c r="AU189" s="13" t="s">
        <v>26</v>
      </c>
      <c r="AV189" s="13" t="s">
        <v>24</v>
      </c>
      <c r="AW189" s="13" t="s">
        <v>25</v>
      </c>
      <c r="AX189" t="str">
        <f t="shared" si="33"/>
        <v>HT3_green-square.png</v>
      </c>
      <c r="AY189" t="str">
        <f t="shared" si="34"/>
        <v>HT1_green-triangle.png</v>
      </c>
      <c r="AZ189" t="str">
        <f t="shared" si="35"/>
        <v>ST1_blue-triangle.png</v>
      </c>
      <c r="BA189" t="str">
        <f t="shared" si="36"/>
        <v>ST2_blue-square.png</v>
      </c>
      <c r="BB189" t="str">
        <f t="shared" si="37"/>
        <v>HT2_red-triangle.png</v>
      </c>
      <c r="BC189" t="str">
        <f t="shared" si="38"/>
        <v>ST3_red-square.png</v>
      </c>
    </row>
    <row r="190" spans="1:55" x14ac:dyDescent="0.2">
      <c r="A190" s="30" t="s">
        <v>81</v>
      </c>
      <c r="B190" s="5" t="s">
        <v>108</v>
      </c>
      <c r="C190" s="5" t="s">
        <v>176</v>
      </c>
      <c r="D190" t="str">
        <f t="shared" si="31"/>
        <v>L02_CR68_S50</v>
      </c>
      <c r="E190">
        <v>188</v>
      </c>
      <c r="F190" s="96" t="s">
        <v>700</v>
      </c>
      <c r="G190" s="155" t="str">
        <f>VLOOKUP($A190&amp;"_"&amp;$F190,'Character Sets'!$B$3:$J$39,5,FALSE)</f>
        <v>HT3</v>
      </c>
      <c r="H190" s="155" t="str">
        <f>VLOOKUP($A190&amp;"_"&amp;$F190,'Character Sets'!$B$3:$J$39,7,FALSE)</f>
        <v>Jaime</v>
      </c>
      <c r="I190" s="5" t="str">
        <f>VLOOKUP($A190&amp;"_"&amp;$F190,'Character Sets'!$B$3:$J$39,6,FALSE)</f>
        <v>F</v>
      </c>
      <c r="J190" s="94" t="s">
        <v>696</v>
      </c>
      <c r="K190" s="155" t="str">
        <f>VLOOKUP($A190&amp;"_"&amp;$J190, 'Character Sets'!$B$3:$J$39,5,FALSE)</f>
        <v>HT1</v>
      </c>
      <c r="L190" s="155" t="str">
        <f>VLOOKUP($A190&amp;"_"&amp;$J190,'Character Sets'!$B$3:$J$39,7,FALSE)</f>
        <v>Sam</v>
      </c>
      <c r="M190" s="5" t="str">
        <f>VLOOKUP($A190&amp;"_"&amp;$J190,'Character Sets'!$B$3:$J$39,6,FALSE)</f>
        <v>B</v>
      </c>
      <c r="N190" s="187" t="s">
        <v>2396</v>
      </c>
      <c r="O190" s="5" t="s">
        <v>2399</v>
      </c>
      <c r="P190" s="37" t="s">
        <v>697</v>
      </c>
      <c r="Q190" t="str">
        <f>VLOOKUP($A190&amp;"_"&amp;$P190,'Character Sets'!$B$3:$J$39,5,FALSE)</f>
        <v>ST1</v>
      </c>
      <c r="R190" s="37" t="s">
        <v>699</v>
      </c>
      <c r="S190" t="str">
        <f>VLOOKUP($A190&amp;"_"&amp;$R190,'Character Sets'!$B$3:$J$39,5,FALSE)</f>
        <v>ST2</v>
      </c>
      <c r="T190" s="37" t="s">
        <v>698</v>
      </c>
      <c r="U190" t="str">
        <f>VLOOKUP($A190&amp;"_"&amp;$T190,'Character Sets'!$B$3:$J$39,5,FALSE)</f>
        <v>HT2</v>
      </c>
      <c r="V190" s="37" t="s">
        <v>701</v>
      </c>
      <c r="W190" t="str">
        <f>VLOOKUP($A190&amp;"_"&amp;$V190,'Character Sets'!$B$3:$J$39,5,FALSE)</f>
        <v>ST3</v>
      </c>
      <c r="X190" t="s">
        <v>736</v>
      </c>
      <c r="Y190" t="str">
        <f t="shared" si="40"/>
        <v>FB</v>
      </c>
      <c r="Z190" t="str" cm="1">
        <f t="array" ref="Z190">_xlfn.IFS($Y190="AB","AB",$Y190="BA","AB",$Y190="AC","AC",$Y190="CA","AC",$Y190="AD","AD",$Y190="DA","AD",$Y190="BC","BC",$Y190="CB","BC",$Y190="BD","BD",$Y190="DB","BD",$Y190="CD","CD",$Y190="DC", "CD",$Y190="AE","AE",$Y190="EA","AE",$Y190="AF","AF",$Y190="FA","AF",$Y190="BE","BE",$Y190="EB","BE",$Y190="BF","BF",$Y190="FB","BF",$Y190="CE","CE",$Y190="EC","CE",$Y190="CF","CF",$Y190="FC","CF",$Y190="DE","DE",$Y190="ED","DE",$Y190="EF","EF",$Y190="FE","EF",$Y190="DF","DF",$Y190="FD","DF")</f>
        <v>BF</v>
      </c>
      <c r="AA190" s="6" t="s">
        <v>30</v>
      </c>
      <c r="AB190" t="str">
        <f>VLOOKUP($X190&amp;$Z190&amp;$AA190,Stories!$A$1:$I$151,7,FALSE)</f>
        <v>Jaime is throwing the ball to Sam</v>
      </c>
      <c r="AC190" t="str">
        <f>VLOOKUP($X190&amp;$Z190&amp;$AA190,Stories!$A$1:$I$151,8,FALSE)</f>
        <v>while the dog is getting excited</v>
      </c>
      <c r="AD190" s="37" t="s">
        <v>702</v>
      </c>
      <c r="AE190" s="13" t="s">
        <v>29</v>
      </c>
      <c r="AF190" s="13" t="s">
        <v>26</v>
      </c>
      <c r="AG190" s="13" t="str">
        <f t="shared" si="42"/>
        <v>they're standing in a blue triangle</v>
      </c>
      <c r="AH190" t="str">
        <f>VLOOKUP($X190&amp;$Z190&amp;$AA190,Stories!$A$1:$I$151,9,FALSE)</f>
        <v>and the dog caught the ball instead</v>
      </c>
      <c r="AI190" t="str" cm="1">
        <f t="array" ref="AI190">_xlfn.IFS($AA190="first",_xlfn.CONCAT($X190, "_", $H190, "_", $L190),$AA190="second",_xlfn.CONCAT($X190, "_", $L190, "_", $H190))</f>
        <v>S50_Sam_Jaime</v>
      </c>
      <c r="AJ190" t="str">
        <f t="shared" si="32"/>
        <v>they_blue_triangle</v>
      </c>
      <c r="AK190" t="str">
        <f t="shared" si="41"/>
        <v>S50_end</v>
      </c>
      <c r="AL190" s="13" t="s">
        <v>29</v>
      </c>
      <c r="AM190" s="13" t="s">
        <v>26</v>
      </c>
      <c r="AN190" s="13" t="s">
        <v>29</v>
      </c>
      <c r="AO190" s="13" t="s">
        <v>25</v>
      </c>
      <c r="AP190" s="13" t="s">
        <v>31</v>
      </c>
      <c r="AQ190" s="13" t="s">
        <v>25</v>
      </c>
      <c r="AR190" s="13" t="s">
        <v>31</v>
      </c>
      <c r="AS190" s="13" t="s">
        <v>26</v>
      </c>
      <c r="AT190" s="13" t="s">
        <v>27</v>
      </c>
      <c r="AU190" s="13" t="s">
        <v>25</v>
      </c>
      <c r="AV190" s="13" t="s">
        <v>27</v>
      </c>
      <c r="AW190" s="13" t="s">
        <v>26</v>
      </c>
      <c r="AX190" t="str">
        <f t="shared" si="33"/>
        <v>HT3_blue-triangle.png</v>
      </c>
      <c r="AY190" t="str">
        <f t="shared" si="34"/>
        <v>HT1_blue-square.png</v>
      </c>
      <c r="AZ190" t="str">
        <f t="shared" si="35"/>
        <v>ST1_green-square.png</v>
      </c>
      <c r="BA190" t="str">
        <f t="shared" si="36"/>
        <v>ST2_green-triangle.png</v>
      </c>
      <c r="BB190" t="str">
        <f t="shared" si="37"/>
        <v>HT2_yellow-square.png</v>
      </c>
      <c r="BC190" t="str">
        <f t="shared" si="38"/>
        <v>ST3_yellow-triangle.png</v>
      </c>
    </row>
    <row r="191" spans="1:55" x14ac:dyDescent="0.2">
      <c r="A191" s="30" t="s">
        <v>81</v>
      </c>
      <c r="B191" s="5" t="s">
        <v>108</v>
      </c>
      <c r="C191" s="5" t="s">
        <v>177</v>
      </c>
      <c r="D191" t="str">
        <f t="shared" si="31"/>
        <v>L02_CR69_S43</v>
      </c>
      <c r="E191">
        <v>189</v>
      </c>
      <c r="F191" s="96" t="s">
        <v>700</v>
      </c>
      <c r="G191" s="155" t="str">
        <f>VLOOKUP($A191&amp;"_"&amp;$F191,'Character Sets'!$B$3:$J$39,5,FALSE)</f>
        <v>HT3</v>
      </c>
      <c r="H191" s="155" t="str">
        <f>VLOOKUP($A191&amp;"_"&amp;$F191,'Character Sets'!$B$3:$J$39,7,FALSE)</f>
        <v>Jaime</v>
      </c>
      <c r="I191" s="5" t="str">
        <f>VLOOKUP($A191&amp;"_"&amp;$F191,'Character Sets'!$B$3:$J$39,6,FALSE)</f>
        <v>F</v>
      </c>
      <c r="J191" s="94" t="s">
        <v>698</v>
      </c>
      <c r="K191" s="155" t="str">
        <f>VLOOKUP($A191&amp;"_"&amp;$J191, 'Character Sets'!$B$3:$J$39,5,FALSE)</f>
        <v>HT2</v>
      </c>
      <c r="L191" s="155" t="str">
        <f>VLOOKUP($A191&amp;"_"&amp;$J191,'Character Sets'!$B$3:$J$39,7,FALSE)</f>
        <v>Jordan</v>
      </c>
      <c r="M191" s="5" t="str">
        <f>VLOOKUP($A191&amp;"_"&amp;$J191,'Character Sets'!$B$3:$J$39,6,FALSE)</f>
        <v>C</v>
      </c>
      <c r="N191" s="187" t="s">
        <v>2396</v>
      </c>
      <c r="O191" s="5" t="s">
        <v>2399</v>
      </c>
      <c r="P191" s="37" t="s">
        <v>697</v>
      </c>
      <c r="Q191" t="str">
        <f>VLOOKUP($A191&amp;"_"&amp;$P191,'Character Sets'!$B$3:$J$39,5,FALSE)</f>
        <v>ST1</v>
      </c>
      <c r="R191" s="37" t="s">
        <v>699</v>
      </c>
      <c r="S191" t="str">
        <f>VLOOKUP($A191&amp;"_"&amp;$R191,'Character Sets'!$B$3:$J$39,5,FALSE)</f>
        <v>ST2</v>
      </c>
      <c r="T191" s="37" t="s">
        <v>696</v>
      </c>
      <c r="U191" t="str">
        <f>VLOOKUP($A191&amp;"_"&amp;$T191,'Character Sets'!$B$3:$J$39,5,FALSE)</f>
        <v>HT1</v>
      </c>
      <c r="V191" s="37" t="s">
        <v>701</v>
      </c>
      <c r="W191" t="str">
        <f>VLOOKUP($A191&amp;"_"&amp;$V191,'Character Sets'!$B$3:$J$39,5,FALSE)</f>
        <v>ST3</v>
      </c>
      <c r="X191" t="s">
        <v>249</v>
      </c>
      <c r="Y191" t="str">
        <f t="shared" si="40"/>
        <v>FC</v>
      </c>
      <c r="Z191" t="str" cm="1">
        <f t="array" ref="Z191">_xlfn.IFS($Y191="AB","AB",$Y191="BA","AB",$Y191="AC","AC",$Y191="CA","AC",$Y191="AD","AD",$Y191="DA","AD",$Y191="BC","BC",$Y191="CB","BC",$Y191="BD","BD",$Y191="DB","BD",$Y191="CD","CD",$Y191="DC", "CD",$Y191="AE","AE",$Y191="EA","AE",$Y191="AF","AF",$Y191="FA","AF",$Y191="BE","BE",$Y191="EB","BE",$Y191="BF","BF",$Y191="FB","BF",$Y191="CE","CE",$Y191="EC","CE",$Y191="CF","CF",$Y191="FC","CF",$Y191="DE","DE",$Y191="ED","DE",$Y191="EF","EF",$Y191="FE","EF",$Y191="DF","DF",$Y191="FD","DF")</f>
        <v>CF</v>
      </c>
      <c r="AA191" s="6" t="s">
        <v>28</v>
      </c>
      <c r="AB191" t="str">
        <f>VLOOKUP($X191&amp;$Z191&amp;$AA191,Stories!$A$1:$I$151,7,FALSE)</f>
        <v>Jordan is getting a chair for Jaime</v>
      </c>
      <c r="AC191" t="str">
        <f>VLOOKUP($X191&amp;$Z191&amp;$AA191,Stories!$A$1:$I$151,8,FALSE)</f>
        <v>because the wait will be a while</v>
      </c>
      <c r="AD191" s="37" t="s">
        <v>702</v>
      </c>
      <c r="AE191" s="13" t="s">
        <v>27</v>
      </c>
      <c r="AF191" s="13" t="s">
        <v>25</v>
      </c>
      <c r="AG191" s="13" t="str">
        <f t="shared" si="42"/>
        <v>they're standing in a yellow square</v>
      </c>
      <c r="AH191" t="str">
        <f>VLOOKUP($X191&amp;$Z191&amp;$AA191,Stories!$A$1:$I$151,9,FALSE)</f>
        <v>but it looks like the wait will be worth it</v>
      </c>
      <c r="AI191" t="str" cm="1">
        <f t="array" ref="AI191">_xlfn.IFS($AA191="first",_xlfn.CONCAT($X191, "_", $H191, "_", $L191),$AA191="second",_xlfn.CONCAT($X191, "_", $L191, "_", $H191))</f>
        <v>S43_Jaime_Jordan</v>
      </c>
      <c r="AJ191" t="str">
        <f t="shared" si="32"/>
        <v>they_yellow_square</v>
      </c>
      <c r="AK191" t="str">
        <f t="shared" si="41"/>
        <v>S43_end</v>
      </c>
      <c r="AL191" s="13" t="s">
        <v>27</v>
      </c>
      <c r="AM191" s="13" t="s">
        <v>25</v>
      </c>
      <c r="AN191" s="13" t="s">
        <v>27</v>
      </c>
      <c r="AO191" s="13" t="s">
        <v>26</v>
      </c>
      <c r="AP191" s="13" t="s">
        <v>24</v>
      </c>
      <c r="AQ191" s="13" t="s">
        <v>26</v>
      </c>
      <c r="AR191" s="13" t="s">
        <v>24</v>
      </c>
      <c r="AS191" s="13" t="s">
        <v>25</v>
      </c>
      <c r="AT191" s="13" t="s">
        <v>29</v>
      </c>
      <c r="AU191" s="13" t="s">
        <v>26</v>
      </c>
      <c r="AV191" s="13" t="s">
        <v>29</v>
      </c>
      <c r="AW191" s="13" t="s">
        <v>25</v>
      </c>
      <c r="AX191" t="str">
        <f t="shared" si="33"/>
        <v>HT3_yellow-square.png</v>
      </c>
      <c r="AY191" t="str">
        <f t="shared" si="34"/>
        <v>HT2_yellow-triangle.png</v>
      </c>
      <c r="AZ191" t="str">
        <f t="shared" si="35"/>
        <v>ST1_red-triangle.png</v>
      </c>
      <c r="BA191" t="str">
        <f t="shared" si="36"/>
        <v>ST2_red-square.png</v>
      </c>
      <c r="BB191" t="str">
        <f t="shared" si="37"/>
        <v>HT1_blue-triangle.png</v>
      </c>
      <c r="BC191" t="str">
        <f t="shared" si="38"/>
        <v>ST3_blue-square.png</v>
      </c>
    </row>
    <row r="192" spans="1:55" x14ac:dyDescent="0.2">
      <c r="A192" s="30" t="s">
        <v>81</v>
      </c>
      <c r="B192" s="5" t="s">
        <v>108</v>
      </c>
      <c r="C192" s="5" t="s">
        <v>178</v>
      </c>
      <c r="D192" t="str">
        <f t="shared" si="31"/>
        <v>L02_CR70_S43</v>
      </c>
      <c r="E192">
        <v>190</v>
      </c>
      <c r="F192" s="96" t="s">
        <v>700</v>
      </c>
      <c r="G192" s="155" t="str">
        <f>VLOOKUP($A192&amp;"_"&amp;$F192,'Character Sets'!$B$3:$J$39,5,FALSE)</f>
        <v>HT3</v>
      </c>
      <c r="H192" s="155" t="str">
        <f>VLOOKUP($A192&amp;"_"&amp;$F192,'Character Sets'!$B$3:$J$39,7,FALSE)</f>
        <v>Jaime</v>
      </c>
      <c r="I192" s="5" t="str">
        <f>VLOOKUP($A192&amp;"_"&amp;$F192,'Character Sets'!$B$3:$J$39,6,FALSE)</f>
        <v>F</v>
      </c>
      <c r="J192" s="94" t="s">
        <v>698</v>
      </c>
      <c r="K192" s="155" t="str">
        <f>VLOOKUP($A192&amp;"_"&amp;$J192, 'Character Sets'!$B$3:$J$39,5,FALSE)</f>
        <v>HT2</v>
      </c>
      <c r="L192" s="155" t="str">
        <f>VLOOKUP($A192&amp;"_"&amp;$J192,'Character Sets'!$B$3:$J$39,7,FALSE)</f>
        <v>Jordan</v>
      </c>
      <c r="M192" s="5" t="str">
        <f>VLOOKUP($A192&amp;"_"&amp;$J192,'Character Sets'!$B$3:$J$39,6,FALSE)</f>
        <v>C</v>
      </c>
      <c r="N192" s="187" t="s">
        <v>2396</v>
      </c>
      <c r="O192" s="5" t="s">
        <v>2399</v>
      </c>
      <c r="P192" s="37" t="s">
        <v>697</v>
      </c>
      <c r="Q192" t="str">
        <f>VLOOKUP($A192&amp;"_"&amp;$P192,'Character Sets'!$B$3:$J$39,5,FALSE)</f>
        <v>ST1</v>
      </c>
      <c r="R192" s="37" t="s">
        <v>699</v>
      </c>
      <c r="S192" t="str">
        <f>VLOOKUP($A192&amp;"_"&amp;$R192,'Character Sets'!$B$3:$J$39,5,FALSE)</f>
        <v>ST2</v>
      </c>
      <c r="T192" s="37" t="s">
        <v>696</v>
      </c>
      <c r="U192" t="str">
        <f>VLOOKUP($A192&amp;"_"&amp;$T192,'Character Sets'!$B$3:$J$39,5,FALSE)</f>
        <v>HT1</v>
      </c>
      <c r="V192" s="37" t="s">
        <v>701</v>
      </c>
      <c r="W192" t="str">
        <f>VLOOKUP($A192&amp;"_"&amp;$V192,'Character Sets'!$B$3:$J$39,5,FALSE)</f>
        <v>ST3</v>
      </c>
      <c r="X192" t="s">
        <v>249</v>
      </c>
      <c r="Y192" t="str">
        <f t="shared" si="40"/>
        <v>FC</v>
      </c>
      <c r="Z192" t="str" cm="1">
        <f t="array" ref="Z192">_xlfn.IFS($Y192="AB","AB",$Y192="BA","AB",$Y192="AC","AC",$Y192="CA","AC",$Y192="AD","AD",$Y192="DA","AD",$Y192="BC","BC",$Y192="CB","BC",$Y192="BD","BD",$Y192="DB","BD",$Y192="CD","CD",$Y192="DC", "CD",$Y192="AE","AE",$Y192="EA","AE",$Y192="AF","AF",$Y192="FA","AF",$Y192="BE","BE",$Y192="EB","BE",$Y192="BF","BF",$Y192="FB","BF",$Y192="CE","CE",$Y192="EC","CE",$Y192="CF","CF",$Y192="FC","CF",$Y192="DE","DE",$Y192="ED","DE",$Y192="EF","EF",$Y192="FE","EF",$Y192="DF","DF",$Y192="FD","DF")</f>
        <v>CF</v>
      </c>
      <c r="AA192" s="6" t="s">
        <v>30</v>
      </c>
      <c r="AB192" t="str">
        <f>VLOOKUP($X192&amp;$Z192&amp;$AA192,Stories!$A$1:$I$151,7,FALSE)</f>
        <v>Jaime is getting a chair for Jordan</v>
      </c>
      <c r="AC192" t="str">
        <f>VLOOKUP($X192&amp;$Z192&amp;$AA192,Stories!$A$1:$I$151,8,FALSE)</f>
        <v>because the wait will be a while</v>
      </c>
      <c r="AD192" s="37" t="s">
        <v>702</v>
      </c>
      <c r="AE192" s="13" t="s">
        <v>24</v>
      </c>
      <c r="AF192" s="13" t="s">
        <v>26</v>
      </c>
      <c r="AG192" s="13" t="str">
        <f t="shared" si="42"/>
        <v>they're standing in a red triangle</v>
      </c>
      <c r="AH192" t="str">
        <f>VLOOKUP($X192&amp;$Z192&amp;$AA192,Stories!$A$1:$I$151,9,FALSE)</f>
        <v>but it looks like the wait will be worth it</v>
      </c>
      <c r="AI192" t="str" cm="1">
        <f t="array" ref="AI192">_xlfn.IFS($AA192="first",_xlfn.CONCAT($X192, "_", $H192, "_", $L192),$AA192="second",_xlfn.CONCAT($X192, "_", $L192, "_", $H192))</f>
        <v>S43_Jordan_Jaime</v>
      </c>
      <c r="AJ192" t="str">
        <f t="shared" si="32"/>
        <v>they_red_triangle</v>
      </c>
      <c r="AK192" t="str">
        <f t="shared" si="41"/>
        <v>S43_end</v>
      </c>
      <c r="AL192" s="13" t="s">
        <v>24</v>
      </c>
      <c r="AM192" s="13" t="s">
        <v>26</v>
      </c>
      <c r="AN192" s="13" t="s">
        <v>24</v>
      </c>
      <c r="AO192" s="13" t="s">
        <v>25</v>
      </c>
      <c r="AP192" s="13" t="s">
        <v>27</v>
      </c>
      <c r="AQ192" s="13" t="s">
        <v>25</v>
      </c>
      <c r="AR192" s="13" t="s">
        <v>27</v>
      </c>
      <c r="AS192" s="13" t="s">
        <v>26</v>
      </c>
      <c r="AT192" s="13" t="s">
        <v>31</v>
      </c>
      <c r="AU192" s="13" t="s">
        <v>25</v>
      </c>
      <c r="AV192" s="13" t="s">
        <v>31</v>
      </c>
      <c r="AW192" s="13" t="s">
        <v>26</v>
      </c>
      <c r="AX192" t="str">
        <f t="shared" si="33"/>
        <v>HT3_red-triangle.png</v>
      </c>
      <c r="AY192" t="str">
        <f t="shared" si="34"/>
        <v>HT2_red-square.png</v>
      </c>
      <c r="AZ192" t="str">
        <f t="shared" si="35"/>
        <v>ST1_yellow-square.png</v>
      </c>
      <c r="BA192" t="str">
        <f t="shared" si="36"/>
        <v>ST2_yellow-triangle.png</v>
      </c>
      <c r="BB192" t="str">
        <f t="shared" si="37"/>
        <v>HT1_green-square.png</v>
      </c>
      <c r="BC192" t="str">
        <f t="shared" si="38"/>
        <v>ST3_green-triangle.png</v>
      </c>
    </row>
    <row r="193" spans="1:55" x14ac:dyDescent="0.2">
      <c r="A193" s="30" t="s">
        <v>81</v>
      </c>
      <c r="B193" s="5" t="s">
        <v>108</v>
      </c>
      <c r="C193" s="5" t="s">
        <v>179</v>
      </c>
      <c r="D193" t="str">
        <f t="shared" si="31"/>
        <v>L02_CR71_S44</v>
      </c>
      <c r="E193">
        <v>191</v>
      </c>
      <c r="F193" s="96" t="s">
        <v>700</v>
      </c>
      <c r="G193" s="155" t="str">
        <f>VLOOKUP($A193&amp;"_"&amp;$F193,'Character Sets'!$B$3:$J$39,5,FALSE)</f>
        <v>HT3</v>
      </c>
      <c r="H193" s="155" t="str">
        <f>VLOOKUP($A193&amp;"_"&amp;$F193,'Character Sets'!$B$3:$J$39,7,FALSE)</f>
        <v>Jaime</v>
      </c>
      <c r="I193" s="5" t="str">
        <f>VLOOKUP($A193&amp;"_"&amp;$F193,'Character Sets'!$B$3:$J$39,6,FALSE)</f>
        <v>F</v>
      </c>
      <c r="J193" s="94" t="s">
        <v>698</v>
      </c>
      <c r="K193" s="155" t="str">
        <f>VLOOKUP($A193&amp;"_"&amp;$J193, 'Character Sets'!$B$3:$J$39,5,FALSE)</f>
        <v>HT2</v>
      </c>
      <c r="L193" s="155" t="str">
        <f>VLOOKUP($A193&amp;"_"&amp;$J193,'Character Sets'!$B$3:$J$39,7,FALSE)</f>
        <v>Jordan</v>
      </c>
      <c r="M193" s="5" t="str">
        <f>VLOOKUP($A193&amp;"_"&amp;$J193,'Character Sets'!$B$3:$J$39,6,FALSE)</f>
        <v>C</v>
      </c>
      <c r="N193" s="187" t="s">
        <v>2396</v>
      </c>
      <c r="O193" s="5" t="s">
        <v>2399</v>
      </c>
      <c r="P193" s="37" t="s">
        <v>697</v>
      </c>
      <c r="Q193" t="str">
        <f>VLOOKUP($A193&amp;"_"&amp;$P193,'Character Sets'!$B$3:$J$39,5,FALSE)</f>
        <v>ST1</v>
      </c>
      <c r="R193" s="37" t="s">
        <v>699</v>
      </c>
      <c r="S193" t="str">
        <f>VLOOKUP($A193&amp;"_"&amp;$R193,'Character Sets'!$B$3:$J$39,5,FALSE)</f>
        <v>ST2</v>
      </c>
      <c r="T193" s="37" t="s">
        <v>696</v>
      </c>
      <c r="U193" t="str">
        <f>VLOOKUP($A193&amp;"_"&amp;$T193,'Character Sets'!$B$3:$J$39,5,FALSE)</f>
        <v>HT1</v>
      </c>
      <c r="V193" s="37" t="s">
        <v>701</v>
      </c>
      <c r="W193" t="str">
        <f>VLOOKUP($A193&amp;"_"&amp;$V193,'Character Sets'!$B$3:$J$39,5,FALSE)</f>
        <v>ST3</v>
      </c>
      <c r="X193" t="s">
        <v>250</v>
      </c>
      <c r="Y193" t="str">
        <f t="shared" si="40"/>
        <v>FC</v>
      </c>
      <c r="Z193" t="str" cm="1">
        <f t="array" ref="Z193">_xlfn.IFS($Y193="AB","AB",$Y193="BA","AB",$Y193="AC","AC",$Y193="CA","AC",$Y193="AD","AD",$Y193="DA","AD",$Y193="BC","BC",$Y193="CB","BC",$Y193="BD","BD",$Y193="DB","BD",$Y193="CD","CD",$Y193="DC", "CD",$Y193="AE","AE",$Y193="EA","AE",$Y193="AF","AF",$Y193="FA","AF",$Y193="BE","BE",$Y193="EB","BE",$Y193="BF","BF",$Y193="FB","BF",$Y193="CE","CE",$Y193="EC","CE",$Y193="CF","CF",$Y193="FC","CF",$Y193="DE","DE",$Y193="ED","DE",$Y193="EF","EF",$Y193="FE","EF",$Y193="DF","DF",$Y193="FD","DF")</f>
        <v>CF</v>
      </c>
      <c r="AA193" s="6" t="s">
        <v>28</v>
      </c>
      <c r="AB193" t="str">
        <f>VLOOKUP($X193&amp;$Z193&amp;$AA193,Stories!$A$1:$I$151,7,FALSE)</f>
        <v>Jordan is showing a picture to Jaime</v>
      </c>
      <c r="AC193" t="str">
        <f>VLOOKUP($X193&amp;$Z193&amp;$AA193,Stories!$A$1:$I$151,8,FALSE)</f>
        <v>while the dog is coming over</v>
      </c>
      <c r="AD193" s="37" t="s">
        <v>702</v>
      </c>
      <c r="AE193" s="13" t="s">
        <v>29</v>
      </c>
      <c r="AF193" s="13" t="s">
        <v>25</v>
      </c>
      <c r="AG193" s="13" t="str">
        <f t="shared" si="42"/>
        <v>they're standing in a blue square</v>
      </c>
      <c r="AH193" t="str">
        <f>VLOOKUP($X193&amp;$Z193&amp;$AA193,Stories!$A$1:$I$151,9,FALSE)</f>
        <v>and the dog is just as cute as in the picture</v>
      </c>
      <c r="AI193" t="str" cm="1">
        <f t="array" ref="AI193">_xlfn.IFS($AA193="first",_xlfn.CONCAT($X193, "_", $H193, "_", $L193),$AA193="second",_xlfn.CONCAT($X193, "_", $L193, "_", $H193))</f>
        <v>S44_Jaime_Jordan</v>
      </c>
      <c r="AJ193" t="str">
        <f t="shared" si="32"/>
        <v>they_blue_square</v>
      </c>
      <c r="AK193" t="str">
        <f t="shared" si="41"/>
        <v>S44_end</v>
      </c>
      <c r="AL193" s="13" t="s">
        <v>29</v>
      </c>
      <c r="AM193" s="13" t="s">
        <v>25</v>
      </c>
      <c r="AN193" s="13" t="s">
        <v>29</v>
      </c>
      <c r="AO193" s="13" t="s">
        <v>26</v>
      </c>
      <c r="AP193" s="13" t="s">
        <v>31</v>
      </c>
      <c r="AQ193" s="13" t="s">
        <v>26</v>
      </c>
      <c r="AR193" s="13" t="s">
        <v>31</v>
      </c>
      <c r="AS193" s="13" t="s">
        <v>25</v>
      </c>
      <c r="AT193" s="13" t="s">
        <v>27</v>
      </c>
      <c r="AU193" s="13" t="s">
        <v>26</v>
      </c>
      <c r="AV193" s="13" t="s">
        <v>27</v>
      </c>
      <c r="AW193" s="13" t="s">
        <v>25</v>
      </c>
      <c r="AX193" t="str">
        <f t="shared" si="33"/>
        <v>HT3_blue-square.png</v>
      </c>
      <c r="AY193" t="str">
        <f t="shared" si="34"/>
        <v>HT2_blue-triangle.png</v>
      </c>
      <c r="AZ193" t="str">
        <f t="shared" si="35"/>
        <v>ST1_green-triangle.png</v>
      </c>
      <c r="BA193" t="str">
        <f t="shared" si="36"/>
        <v>ST2_green-square.png</v>
      </c>
      <c r="BB193" t="str">
        <f t="shared" si="37"/>
        <v>HT1_yellow-triangle.png</v>
      </c>
      <c r="BC193" t="str">
        <f t="shared" si="38"/>
        <v>ST3_yellow-square.png</v>
      </c>
    </row>
    <row r="194" spans="1:55" x14ac:dyDescent="0.2">
      <c r="A194" s="30" t="s">
        <v>81</v>
      </c>
      <c r="B194" s="5" t="s">
        <v>108</v>
      </c>
      <c r="C194" s="5" t="s">
        <v>180</v>
      </c>
      <c r="D194" t="str">
        <f t="shared" si="31"/>
        <v>L02_CR72_S45</v>
      </c>
      <c r="E194">
        <v>192</v>
      </c>
      <c r="F194" s="96" t="s">
        <v>700</v>
      </c>
      <c r="G194" s="155" t="str">
        <f>VLOOKUP($A194&amp;"_"&amp;$F194,'Character Sets'!$B$3:$J$39,5,FALSE)</f>
        <v>HT3</v>
      </c>
      <c r="H194" s="155" t="str">
        <f>VLOOKUP($A194&amp;"_"&amp;$F194,'Character Sets'!$B$3:$J$39,7,FALSE)</f>
        <v>Jaime</v>
      </c>
      <c r="I194" s="5" t="str">
        <f>VLOOKUP($A194&amp;"_"&amp;$F194,'Character Sets'!$B$3:$J$39,6,FALSE)</f>
        <v>F</v>
      </c>
      <c r="J194" s="94" t="s">
        <v>698</v>
      </c>
      <c r="K194" s="155" t="str">
        <f>VLOOKUP($A194&amp;"_"&amp;$J194, 'Character Sets'!$B$3:$J$39,5,FALSE)</f>
        <v>HT2</v>
      </c>
      <c r="L194" s="155" t="str">
        <f>VLOOKUP($A194&amp;"_"&amp;$J194,'Character Sets'!$B$3:$J$39,7,FALSE)</f>
        <v>Jordan</v>
      </c>
      <c r="M194" s="5" t="str">
        <f>VLOOKUP($A194&amp;"_"&amp;$J194,'Character Sets'!$B$3:$J$39,6,FALSE)</f>
        <v>C</v>
      </c>
      <c r="N194" s="187" t="s">
        <v>2396</v>
      </c>
      <c r="O194" s="5" t="s">
        <v>2399</v>
      </c>
      <c r="P194" s="37" t="s">
        <v>697</v>
      </c>
      <c r="Q194" t="str">
        <f>VLOOKUP($A194&amp;"_"&amp;$P194,'Character Sets'!$B$3:$J$39,5,FALSE)</f>
        <v>ST1</v>
      </c>
      <c r="R194" s="37" t="s">
        <v>699</v>
      </c>
      <c r="S194" t="str">
        <f>VLOOKUP($A194&amp;"_"&amp;$R194,'Character Sets'!$B$3:$J$39,5,FALSE)</f>
        <v>ST2</v>
      </c>
      <c r="T194" s="37" t="s">
        <v>696</v>
      </c>
      <c r="U194" t="str">
        <f>VLOOKUP($A194&amp;"_"&amp;$T194,'Character Sets'!$B$3:$J$39,5,FALSE)</f>
        <v>HT1</v>
      </c>
      <c r="V194" s="37" t="s">
        <v>701</v>
      </c>
      <c r="W194" t="str">
        <f>VLOOKUP($A194&amp;"_"&amp;$V194,'Character Sets'!$B$3:$J$39,5,FALSE)</f>
        <v>ST3</v>
      </c>
      <c r="X194" t="s">
        <v>434</v>
      </c>
      <c r="Y194" t="str">
        <f t="shared" si="40"/>
        <v>FC</v>
      </c>
      <c r="Z194" t="str" cm="1">
        <f t="array" ref="Z194">_xlfn.IFS($Y194="AB","AB",$Y194="BA","AB",$Y194="AC","AC",$Y194="CA","AC",$Y194="AD","AD",$Y194="DA","AD",$Y194="BC","BC",$Y194="CB","BC",$Y194="BD","BD",$Y194="DB","BD",$Y194="CD","CD",$Y194="DC", "CD",$Y194="AE","AE",$Y194="EA","AE",$Y194="AF","AF",$Y194="FA","AF",$Y194="BE","BE",$Y194="EB","BE",$Y194="BF","BF",$Y194="FB","BF",$Y194="CE","CE",$Y194="EC","CE",$Y194="CF","CF",$Y194="FC","CF",$Y194="DE","DE",$Y194="ED","DE",$Y194="EF","EF",$Y194="FE","EF",$Y194="DF","DF",$Y194="FD","DF")</f>
        <v>CF</v>
      </c>
      <c r="AA194" s="6" t="s">
        <v>30</v>
      </c>
      <c r="AB194" t="str">
        <f>VLOOKUP($X194&amp;$Z194&amp;$AA194,Stories!$A$1:$I$151,7,FALSE)</f>
        <v>Jaime is explaining the game to Jordan</v>
      </c>
      <c r="AC194" t="str">
        <f>VLOOKUP($X194&amp;$Z194&amp;$AA194,Stories!$A$1:$I$151,8,FALSE)</f>
        <v>since it's kind of complicated</v>
      </c>
      <c r="AD194" s="37" t="s">
        <v>702</v>
      </c>
      <c r="AE194" s="13" t="s">
        <v>31</v>
      </c>
      <c r="AF194" s="13" t="s">
        <v>26</v>
      </c>
      <c r="AG194" s="13" t="str">
        <f t="shared" si="42"/>
        <v>they're standing in a green triangle</v>
      </c>
      <c r="AH194" t="str">
        <f>VLOOKUP($X194&amp;$Z194&amp;$AA194,Stories!$A$1:$I$151,9,FALSE)</f>
        <v>and it looks like the game will be fun</v>
      </c>
      <c r="AI194" t="str" cm="1">
        <f t="array" ref="AI194">_xlfn.IFS($AA194="first",_xlfn.CONCAT($X194, "_", $H194, "_", $L194),$AA194="second",_xlfn.CONCAT($X194, "_", $L194, "_", $H194))</f>
        <v>S45_Jordan_Jaime</v>
      </c>
      <c r="AJ194" t="str">
        <f t="shared" si="32"/>
        <v>they_green_triangle</v>
      </c>
      <c r="AK194" t="str">
        <f t="shared" si="41"/>
        <v>S45_end</v>
      </c>
      <c r="AL194" s="13" t="s">
        <v>31</v>
      </c>
      <c r="AM194" s="13" t="s">
        <v>26</v>
      </c>
      <c r="AN194" s="13" t="s">
        <v>31</v>
      </c>
      <c r="AO194" s="13" t="s">
        <v>25</v>
      </c>
      <c r="AP194" s="13" t="s">
        <v>29</v>
      </c>
      <c r="AQ194" s="13" t="s">
        <v>25</v>
      </c>
      <c r="AR194" s="13" t="s">
        <v>29</v>
      </c>
      <c r="AS194" s="13" t="s">
        <v>26</v>
      </c>
      <c r="AT194" s="13" t="s">
        <v>24</v>
      </c>
      <c r="AU194" s="13" t="s">
        <v>25</v>
      </c>
      <c r="AV194" s="13" t="s">
        <v>24</v>
      </c>
      <c r="AW194" s="13" t="s">
        <v>26</v>
      </c>
      <c r="AX194" t="str">
        <f t="shared" si="33"/>
        <v>HT3_green-triangle.png</v>
      </c>
      <c r="AY194" t="str">
        <f t="shared" si="34"/>
        <v>HT2_green-square.png</v>
      </c>
      <c r="AZ194" t="str">
        <f t="shared" si="35"/>
        <v>ST1_blue-square.png</v>
      </c>
      <c r="BA194" t="str">
        <f t="shared" si="36"/>
        <v>ST2_blue-triangle.png</v>
      </c>
      <c r="BB194" t="str">
        <f t="shared" si="37"/>
        <v>HT1_red-square.png</v>
      </c>
      <c r="BC194" t="str">
        <f t="shared" si="38"/>
        <v>ST3_red-triangle.png</v>
      </c>
    </row>
    <row r="195" spans="1:55" x14ac:dyDescent="0.2">
      <c r="A195" s="30" t="s">
        <v>81</v>
      </c>
      <c r="B195" s="5" t="s">
        <v>108</v>
      </c>
      <c r="C195" s="5" t="s">
        <v>181</v>
      </c>
      <c r="D195" t="str">
        <f t="shared" ref="D195:D258" si="43">_xlfn.CONCAT($A195,"_",$C195,"_",$X195)</f>
        <v>L02_CR73_S03</v>
      </c>
      <c r="E195">
        <v>193</v>
      </c>
      <c r="F195" s="96" t="s">
        <v>701</v>
      </c>
      <c r="G195" s="155" t="str">
        <f>VLOOKUP($A195&amp;"_"&amp;$F195,'Character Sets'!$B$3:$J$39,5,FALSE)</f>
        <v>ST3</v>
      </c>
      <c r="H195" s="155" t="str">
        <f>VLOOKUP($A195&amp;"_"&amp;$F195,'Character Sets'!$B$3:$J$39,7,FALSE)</f>
        <v>Alex</v>
      </c>
      <c r="I195" s="5" t="str">
        <f>VLOOKUP($A195&amp;"_"&amp;$F195,'Character Sets'!$B$3:$J$39,6,FALSE)</f>
        <v>A</v>
      </c>
      <c r="J195" s="94" t="s">
        <v>696</v>
      </c>
      <c r="K195" s="155" t="str">
        <f>VLOOKUP($A195&amp;"_"&amp;$J195, 'Character Sets'!$B$3:$J$39,5,FALSE)</f>
        <v>HT1</v>
      </c>
      <c r="L195" s="155" t="str">
        <f>VLOOKUP($A195&amp;"_"&amp;$J195,'Character Sets'!$B$3:$J$39,7,FALSE)</f>
        <v>Sam</v>
      </c>
      <c r="M195" s="5" t="str">
        <f>VLOOKUP($A195&amp;"_"&amp;$J195,'Character Sets'!$B$3:$J$39,6,FALSE)</f>
        <v>B</v>
      </c>
      <c r="N195" s="187" t="s">
        <v>2396</v>
      </c>
      <c r="O195" s="5" t="s">
        <v>2398</v>
      </c>
      <c r="P195" s="37" t="s">
        <v>697</v>
      </c>
      <c r="Q195" t="str">
        <f>VLOOKUP($A195&amp;"_"&amp;$P195,'Character Sets'!$B$3:$J$39,5,FALSE)</f>
        <v>ST1</v>
      </c>
      <c r="R195" s="37" t="s">
        <v>699</v>
      </c>
      <c r="S195" t="str">
        <f>VLOOKUP($A195&amp;"_"&amp;$R195,'Character Sets'!$B$3:$J$39,5,FALSE)</f>
        <v>ST2</v>
      </c>
      <c r="T195" s="37" t="s">
        <v>698</v>
      </c>
      <c r="U195" t="str">
        <f>VLOOKUP($A195&amp;"_"&amp;$T195,'Character Sets'!$B$3:$J$39,5,FALSE)</f>
        <v>HT2</v>
      </c>
      <c r="V195" s="37" t="s">
        <v>700</v>
      </c>
      <c r="W195" t="str">
        <f>VLOOKUP($A195&amp;"_"&amp;$V195,'Character Sets'!$B$3:$J$39,5,FALSE)</f>
        <v>HT3</v>
      </c>
      <c r="X195" t="s">
        <v>209</v>
      </c>
      <c r="Y195" t="str">
        <f t="shared" si="40"/>
        <v>AB</v>
      </c>
      <c r="Z195" t="str" cm="1">
        <f t="array" ref="Z195">_xlfn.IFS($Y195="AB","AB",$Y195="BA","AB",$Y195="AC","AC",$Y195="CA","AC",$Y195="AD","AD",$Y195="DA","AD",$Y195="BC","BC",$Y195="CB","BC",$Y195="BD","BD",$Y195="DB","BD",$Y195="CD","CD",$Y195="DC", "CD",$Y195="AE","AE",$Y195="EA","AE",$Y195="AF","AF",$Y195="FA","AF",$Y195="BE","BE",$Y195="EB","BE",$Y195="BF","BF",$Y195="FB","BF",$Y195="CE","CE",$Y195="EC","CE",$Y195="CF","CF",$Y195="FC","CF",$Y195="DE","DE",$Y195="ED","DE",$Y195="EF","EF",$Y195="FE","EF",$Y195="DF","DF",$Y195="FD","DF")</f>
        <v>AB</v>
      </c>
      <c r="AA195" s="6" t="s">
        <v>28</v>
      </c>
      <c r="AB195" t="str">
        <f>VLOOKUP($X195&amp;$Z195&amp;$AA195,Stories!$A$1:$I$151,7,FALSE)</f>
        <v>Alex is making a salad for Sam</v>
      </c>
      <c r="AC195" t="str">
        <f>VLOOKUP($X195&amp;$Z195&amp;$AA195,Stories!$A$1:$I$151,8,FALSE)</f>
        <v>while a pot is boiling on the stove</v>
      </c>
      <c r="AD195" s="37" t="s">
        <v>702</v>
      </c>
      <c r="AE195" s="13" t="s">
        <v>24</v>
      </c>
      <c r="AF195" s="13" t="s">
        <v>25</v>
      </c>
      <c r="AG195" s="13" t="str">
        <f t="shared" si="42"/>
        <v>they're standing in a red square</v>
      </c>
      <c r="AH195" t="str">
        <f>VLOOKUP($X195&amp;$Z195&amp;$AA195,Stories!$A$1:$I$151,9,FALSE)</f>
        <v>and it looks like dinner is almost ready</v>
      </c>
      <c r="AI195" t="str" cm="1">
        <f t="array" ref="AI195">_xlfn.IFS($AA195="first",_xlfn.CONCAT($X195, "_", $H195, "_", $L195),$AA195="second",_xlfn.CONCAT($X195, "_", $L195, "_", $H195))</f>
        <v>S03_Alex_Sam</v>
      </c>
      <c r="AJ195" t="str">
        <f t="shared" si="32"/>
        <v>they_red_square</v>
      </c>
      <c r="AK195" t="str">
        <f t="shared" si="41"/>
        <v>S03_end</v>
      </c>
      <c r="AL195" s="13" t="s">
        <v>24</v>
      </c>
      <c r="AM195" s="13" t="s">
        <v>25</v>
      </c>
      <c r="AN195" s="13" t="s">
        <v>24</v>
      </c>
      <c r="AO195" s="13" t="s">
        <v>26</v>
      </c>
      <c r="AP195" s="13" t="s">
        <v>27</v>
      </c>
      <c r="AQ195" s="13" t="s">
        <v>26</v>
      </c>
      <c r="AR195" s="13" t="s">
        <v>27</v>
      </c>
      <c r="AS195" s="13" t="s">
        <v>25</v>
      </c>
      <c r="AT195" s="13" t="s">
        <v>31</v>
      </c>
      <c r="AU195" s="13" t="s">
        <v>26</v>
      </c>
      <c r="AV195" s="13" t="s">
        <v>31</v>
      </c>
      <c r="AW195" s="13" t="s">
        <v>25</v>
      </c>
      <c r="AX195" t="str">
        <f t="shared" si="33"/>
        <v>ST3_red-square.png</v>
      </c>
      <c r="AY195" t="str">
        <f t="shared" si="34"/>
        <v>HT1_red-triangle.png</v>
      </c>
      <c r="AZ195" t="str">
        <f t="shared" si="35"/>
        <v>ST1_yellow-triangle.png</v>
      </c>
      <c r="BA195" t="str">
        <f t="shared" si="36"/>
        <v>ST2_yellow-square.png</v>
      </c>
      <c r="BB195" t="str">
        <f t="shared" si="37"/>
        <v>HT2_green-triangle.png</v>
      </c>
      <c r="BC195" t="str">
        <f t="shared" si="38"/>
        <v>HT3_green-square.png</v>
      </c>
    </row>
    <row r="196" spans="1:55" x14ac:dyDescent="0.2">
      <c r="A196" s="30" t="s">
        <v>81</v>
      </c>
      <c r="B196" s="5" t="s">
        <v>108</v>
      </c>
      <c r="C196" s="5" t="s">
        <v>182</v>
      </c>
      <c r="D196" t="str">
        <f t="shared" si="43"/>
        <v>L02_CR74_S03</v>
      </c>
      <c r="E196">
        <v>194</v>
      </c>
      <c r="F196" s="96" t="s">
        <v>701</v>
      </c>
      <c r="G196" s="155" t="str">
        <f>VLOOKUP($A196&amp;"_"&amp;$F196,'Character Sets'!$B$3:$J$39,5,FALSE)</f>
        <v>ST3</v>
      </c>
      <c r="H196" s="155" t="str">
        <f>VLOOKUP($A196&amp;"_"&amp;$F196,'Character Sets'!$B$3:$J$39,7,FALSE)</f>
        <v>Alex</v>
      </c>
      <c r="I196" s="5" t="str">
        <f>VLOOKUP($A196&amp;"_"&amp;$F196,'Character Sets'!$B$3:$J$39,6,FALSE)</f>
        <v>A</v>
      </c>
      <c r="J196" s="94" t="s">
        <v>696</v>
      </c>
      <c r="K196" s="155" t="str">
        <f>VLOOKUP($A196&amp;"_"&amp;$J196, 'Character Sets'!$B$3:$J$39,5,FALSE)</f>
        <v>HT1</v>
      </c>
      <c r="L196" s="155" t="str">
        <f>VLOOKUP($A196&amp;"_"&amp;$J196,'Character Sets'!$B$3:$J$39,7,FALSE)</f>
        <v>Sam</v>
      </c>
      <c r="M196" s="5" t="str">
        <f>VLOOKUP($A196&amp;"_"&amp;$J196,'Character Sets'!$B$3:$J$39,6,FALSE)</f>
        <v>B</v>
      </c>
      <c r="N196" s="187" t="s">
        <v>2396</v>
      </c>
      <c r="O196" s="5" t="s">
        <v>2398</v>
      </c>
      <c r="P196" s="37" t="s">
        <v>697</v>
      </c>
      <c r="Q196" t="str">
        <f>VLOOKUP($A196&amp;"_"&amp;$P196,'Character Sets'!$B$3:$J$39,5,FALSE)</f>
        <v>ST1</v>
      </c>
      <c r="R196" s="37" t="s">
        <v>699</v>
      </c>
      <c r="S196" t="str">
        <f>VLOOKUP($A196&amp;"_"&amp;$R196,'Character Sets'!$B$3:$J$39,5,FALSE)</f>
        <v>ST2</v>
      </c>
      <c r="T196" s="37" t="s">
        <v>698</v>
      </c>
      <c r="U196" t="str">
        <f>VLOOKUP($A196&amp;"_"&amp;$T196,'Character Sets'!$B$3:$J$39,5,FALSE)</f>
        <v>HT2</v>
      </c>
      <c r="V196" s="37" t="s">
        <v>700</v>
      </c>
      <c r="W196" t="str">
        <f>VLOOKUP($A196&amp;"_"&amp;$V196,'Character Sets'!$B$3:$J$39,5,FALSE)</f>
        <v>HT3</v>
      </c>
      <c r="X196" t="s">
        <v>209</v>
      </c>
      <c r="Y196" t="str">
        <f t="shared" si="40"/>
        <v>AB</v>
      </c>
      <c r="Z196" t="str" cm="1">
        <f t="array" ref="Z196">_xlfn.IFS($Y196="AB","AB",$Y196="BA","AB",$Y196="AC","AC",$Y196="CA","AC",$Y196="AD","AD",$Y196="DA","AD",$Y196="BC","BC",$Y196="CB","BC",$Y196="BD","BD",$Y196="DB","BD",$Y196="CD","CD",$Y196="DC", "CD",$Y196="AE","AE",$Y196="EA","AE",$Y196="AF","AF",$Y196="FA","AF",$Y196="BE","BE",$Y196="EB","BE",$Y196="BF","BF",$Y196="FB","BF",$Y196="CE","CE",$Y196="EC","CE",$Y196="CF","CF",$Y196="FC","CF",$Y196="DE","DE",$Y196="ED","DE",$Y196="EF","EF",$Y196="FE","EF",$Y196="DF","DF",$Y196="FD","DF")</f>
        <v>AB</v>
      </c>
      <c r="AA196" s="6" t="s">
        <v>30</v>
      </c>
      <c r="AB196" t="str">
        <f>VLOOKUP($X196&amp;$Z196&amp;$AA196,Stories!$A$1:$I$151,7,FALSE)</f>
        <v>Sam is making a salad for Alex</v>
      </c>
      <c r="AC196" t="str">
        <f>VLOOKUP($X196&amp;$Z196&amp;$AA196,Stories!$A$1:$I$151,8,FALSE)</f>
        <v>while a pot is boiling on the stove</v>
      </c>
      <c r="AD196" s="37" t="s">
        <v>702</v>
      </c>
      <c r="AE196" s="13" t="s">
        <v>27</v>
      </c>
      <c r="AF196" s="13" t="s">
        <v>26</v>
      </c>
      <c r="AG196" s="13" t="str">
        <f t="shared" si="42"/>
        <v>they're standing in a yellow triangle</v>
      </c>
      <c r="AH196" t="str">
        <f>VLOOKUP($X196&amp;$Z196&amp;$AA196,Stories!$A$1:$I$151,9,FALSE)</f>
        <v>and it looks like dinner is almost ready</v>
      </c>
      <c r="AI196" t="str" cm="1">
        <f t="array" ref="AI196">_xlfn.IFS($AA196="first",_xlfn.CONCAT($X196, "_", $H196, "_", $L196),$AA196="second",_xlfn.CONCAT($X196, "_", $L196, "_", $H196))</f>
        <v>S03_Sam_Alex</v>
      </c>
      <c r="AJ196" t="str">
        <f t="shared" ref="AJ196:AJ259" si="44">_xlfn.CONCAT($AD196,"_", $AE196, "_", $AF196)</f>
        <v>they_yellow_triangle</v>
      </c>
      <c r="AK196" t="str">
        <f t="shared" si="41"/>
        <v>S03_end</v>
      </c>
      <c r="AL196" s="13" t="s">
        <v>27</v>
      </c>
      <c r="AM196" s="13" t="s">
        <v>26</v>
      </c>
      <c r="AN196" s="13" t="s">
        <v>27</v>
      </c>
      <c r="AO196" s="13" t="s">
        <v>25</v>
      </c>
      <c r="AP196" s="13" t="s">
        <v>24</v>
      </c>
      <c r="AQ196" s="13" t="s">
        <v>25</v>
      </c>
      <c r="AR196" s="13" t="s">
        <v>24</v>
      </c>
      <c r="AS196" s="13" t="s">
        <v>26</v>
      </c>
      <c r="AT196" s="13" t="s">
        <v>29</v>
      </c>
      <c r="AU196" s="13" t="s">
        <v>25</v>
      </c>
      <c r="AV196" s="13" t="s">
        <v>29</v>
      </c>
      <c r="AW196" s="13" t="s">
        <v>26</v>
      </c>
      <c r="AX196" t="str">
        <f t="shared" ref="AX196:AX259" si="45">_xlfn.CONCAT($G196, "_", $AL196, "-", $AM196, ".png")</f>
        <v>ST3_yellow-triangle.png</v>
      </c>
      <c r="AY196" t="str">
        <f t="shared" ref="AY196:AY259" si="46">_xlfn.CONCAT($K196, "_", $AN196, "-", $AO196, ".png")</f>
        <v>HT1_yellow-square.png</v>
      </c>
      <c r="AZ196" t="str">
        <f t="shared" ref="AZ196:AZ259" si="47">_xlfn.CONCAT($Q196, "_", $AP196, "-", $AQ196, ".png")</f>
        <v>ST1_red-square.png</v>
      </c>
      <c r="BA196" t="str">
        <f t="shared" ref="BA196:BA259" si="48">_xlfn.CONCAT($S196, "_", $AR196, "-", $AS196, ".png")</f>
        <v>ST2_red-triangle.png</v>
      </c>
      <c r="BB196" t="str">
        <f t="shared" ref="BB196:BB259" si="49">_xlfn.CONCAT($U196, "_", $AT196, "-", $AU196, ".png")</f>
        <v>HT2_blue-square.png</v>
      </c>
      <c r="BC196" t="str">
        <f t="shared" ref="BC196:BC259" si="50">_xlfn.CONCAT($W196, "_", $AV196, "-", $AW196, ".png")</f>
        <v>HT3_blue-triangle.png</v>
      </c>
    </row>
    <row r="197" spans="1:55" x14ac:dyDescent="0.2">
      <c r="A197" s="30" t="s">
        <v>81</v>
      </c>
      <c r="B197" s="5" t="s">
        <v>108</v>
      </c>
      <c r="C197" s="5" t="s">
        <v>183</v>
      </c>
      <c r="D197" t="str">
        <f t="shared" si="43"/>
        <v>L02_CR75_S04</v>
      </c>
      <c r="E197">
        <v>195</v>
      </c>
      <c r="F197" s="96" t="s">
        <v>701</v>
      </c>
      <c r="G197" s="155" t="str">
        <f>VLOOKUP($A197&amp;"_"&amp;$F197,'Character Sets'!$B$3:$J$39,5,FALSE)</f>
        <v>ST3</v>
      </c>
      <c r="H197" s="155" t="str">
        <f>VLOOKUP($A197&amp;"_"&amp;$F197,'Character Sets'!$B$3:$J$39,7,FALSE)</f>
        <v>Alex</v>
      </c>
      <c r="I197" s="5" t="str">
        <f>VLOOKUP($A197&amp;"_"&amp;$F197,'Character Sets'!$B$3:$J$39,6,FALSE)</f>
        <v>A</v>
      </c>
      <c r="J197" s="94" t="s">
        <v>696</v>
      </c>
      <c r="K197" s="155" t="str">
        <f>VLOOKUP($A197&amp;"_"&amp;$J197, 'Character Sets'!$B$3:$J$39,5,FALSE)</f>
        <v>HT1</v>
      </c>
      <c r="L197" s="155" t="str">
        <f>VLOOKUP($A197&amp;"_"&amp;$J197,'Character Sets'!$B$3:$J$39,7,FALSE)</f>
        <v>Sam</v>
      </c>
      <c r="M197" s="5" t="str">
        <f>VLOOKUP($A197&amp;"_"&amp;$J197,'Character Sets'!$B$3:$J$39,6,FALSE)</f>
        <v>B</v>
      </c>
      <c r="N197" s="187" t="s">
        <v>2396</v>
      </c>
      <c r="O197" s="5" t="s">
        <v>2398</v>
      </c>
      <c r="P197" s="37" t="s">
        <v>697</v>
      </c>
      <c r="Q197" t="str">
        <f>VLOOKUP($A197&amp;"_"&amp;$P197,'Character Sets'!$B$3:$J$39,5,FALSE)</f>
        <v>ST1</v>
      </c>
      <c r="R197" s="37" t="s">
        <v>699</v>
      </c>
      <c r="S197" t="str">
        <f>VLOOKUP($A197&amp;"_"&amp;$R197,'Character Sets'!$B$3:$J$39,5,FALSE)</f>
        <v>ST2</v>
      </c>
      <c r="T197" s="37" t="s">
        <v>698</v>
      </c>
      <c r="U197" t="str">
        <f>VLOOKUP($A197&amp;"_"&amp;$T197,'Character Sets'!$B$3:$J$39,5,FALSE)</f>
        <v>HT2</v>
      </c>
      <c r="V197" s="37" t="s">
        <v>700</v>
      </c>
      <c r="W197" t="str">
        <f>VLOOKUP($A197&amp;"_"&amp;$V197,'Character Sets'!$B$3:$J$39,5,FALSE)</f>
        <v>HT3</v>
      </c>
      <c r="X197" t="s">
        <v>210</v>
      </c>
      <c r="Y197" t="str">
        <f t="shared" si="40"/>
        <v>AB</v>
      </c>
      <c r="Z197" t="str" cm="1">
        <f t="array" ref="Z197">_xlfn.IFS($Y197="AB","AB",$Y197="BA","AB",$Y197="AC","AC",$Y197="CA","AC",$Y197="AD","AD",$Y197="DA","AD",$Y197="BC","BC",$Y197="CB","BC",$Y197="BD","BD",$Y197="DB","BD",$Y197="CD","CD",$Y197="DC", "CD",$Y197="AE","AE",$Y197="EA","AE",$Y197="AF","AF",$Y197="FA","AF",$Y197="BE","BE",$Y197="EB","BE",$Y197="BF","BF",$Y197="FB","BF",$Y197="CE","CE",$Y197="EC","CE",$Y197="CF","CF",$Y197="FC","CF",$Y197="DE","DE",$Y197="ED","DE",$Y197="EF","EF",$Y197="FE","EF",$Y197="DF","DF",$Y197="FD","DF")</f>
        <v>AB</v>
      </c>
      <c r="AA197" s="6" t="s">
        <v>28</v>
      </c>
      <c r="AB197" t="str">
        <f>VLOOKUP($X197&amp;$Z197&amp;$AA197,Stories!$A$1:$I$151,7,FALSE)</f>
        <v>Alex is walking over to Sam</v>
      </c>
      <c r="AC197" t="str">
        <f>VLOOKUP($X197&amp;$Z197&amp;$AA197,Stories!$A$1:$I$151,8,FALSE)</f>
        <v>and a broken radio is lying on the ground</v>
      </c>
      <c r="AD197" s="37" t="s">
        <v>702</v>
      </c>
      <c r="AE197" s="13" t="s">
        <v>31</v>
      </c>
      <c r="AF197" s="13" t="s">
        <v>25</v>
      </c>
      <c r="AG197" s="13" t="str">
        <f t="shared" si="42"/>
        <v>they're standing in a green square</v>
      </c>
      <c r="AH197" t="str">
        <f>VLOOKUP($X197&amp;$Z197&amp;$AA197,Stories!$A$1:$I$151,9,FALSE)</f>
        <v>but it doesn't look like the radio can be fixed</v>
      </c>
      <c r="AI197" t="str" cm="1">
        <f t="array" ref="AI197">_xlfn.IFS($AA197="first",_xlfn.CONCAT($X197, "_", $H197, "_", $L197),$AA197="second",_xlfn.CONCAT($X197, "_", $L197, "_", $H197))</f>
        <v>S04_Alex_Sam</v>
      </c>
      <c r="AJ197" t="str">
        <f t="shared" si="44"/>
        <v>they_green_square</v>
      </c>
      <c r="AK197" t="str">
        <f t="shared" si="41"/>
        <v>S04_end</v>
      </c>
      <c r="AL197" s="13" t="s">
        <v>31</v>
      </c>
      <c r="AM197" s="13" t="s">
        <v>25</v>
      </c>
      <c r="AN197" s="13" t="s">
        <v>31</v>
      </c>
      <c r="AO197" s="13" t="s">
        <v>26</v>
      </c>
      <c r="AP197" s="13" t="s">
        <v>29</v>
      </c>
      <c r="AQ197" s="13" t="s">
        <v>26</v>
      </c>
      <c r="AR197" s="13" t="s">
        <v>29</v>
      </c>
      <c r="AS197" s="13" t="s">
        <v>25</v>
      </c>
      <c r="AT197" s="13" t="s">
        <v>24</v>
      </c>
      <c r="AU197" s="13" t="s">
        <v>26</v>
      </c>
      <c r="AV197" s="13" t="s">
        <v>24</v>
      </c>
      <c r="AW197" s="13" t="s">
        <v>25</v>
      </c>
      <c r="AX197" t="str">
        <f t="shared" si="45"/>
        <v>ST3_green-square.png</v>
      </c>
      <c r="AY197" t="str">
        <f t="shared" si="46"/>
        <v>HT1_green-triangle.png</v>
      </c>
      <c r="AZ197" t="str">
        <f t="shared" si="47"/>
        <v>ST1_blue-triangle.png</v>
      </c>
      <c r="BA197" t="str">
        <f t="shared" si="48"/>
        <v>ST2_blue-square.png</v>
      </c>
      <c r="BB197" t="str">
        <f t="shared" si="49"/>
        <v>HT2_red-triangle.png</v>
      </c>
      <c r="BC197" t="str">
        <f t="shared" si="50"/>
        <v>HT3_red-square.png</v>
      </c>
    </row>
    <row r="198" spans="1:55" x14ac:dyDescent="0.2">
      <c r="A198" s="30" t="s">
        <v>81</v>
      </c>
      <c r="B198" s="5" t="s">
        <v>108</v>
      </c>
      <c r="C198" s="5" t="s">
        <v>184</v>
      </c>
      <c r="D198" t="str">
        <f t="shared" si="43"/>
        <v>L02_CR76_S05</v>
      </c>
      <c r="E198">
        <v>196</v>
      </c>
      <c r="F198" s="96" t="s">
        <v>701</v>
      </c>
      <c r="G198" s="155" t="str">
        <f>VLOOKUP($A198&amp;"_"&amp;$F198,'Character Sets'!$B$3:$J$39,5,FALSE)</f>
        <v>ST3</v>
      </c>
      <c r="H198" s="155" t="str">
        <f>VLOOKUP($A198&amp;"_"&amp;$F198,'Character Sets'!$B$3:$J$39,7,FALSE)</f>
        <v>Alex</v>
      </c>
      <c r="I198" s="5" t="str">
        <f>VLOOKUP($A198&amp;"_"&amp;$F198,'Character Sets'!$B$3:$J$39,6,FALSE)</f>
        <v>A</v>
      </c>
      <c r="J198" s="94" t="s">
        <v>696</v>
      </c>
      <c r="K198" s="155" t="str">
        <f>VLOOKUP($A198&amp;"_"&amp;$J198, 'Character Sets'!$B$3:$J$39,5,FALSE)</f>
        <v>HT1</v>
      </c>
      <c r="L198" s="155" t="str">
        <f>VLOOKUP($A198&amp;"_"&amp;$J198,'Character Sets'!$B$3:$J$39,7,FALSE)</f>
        <v>Sam</v>
      </c>
      <c r="M198" s="5" t="str">
        <f>VLOOKUP($A198&amp;"_"&amp;$J198,'Character Sets'!$B$3:$J$39,6,FALSE)</f>
        <v>B</v>
      </c>
      <c r="N198" s="187" t="s">
        <v>2396</v>
      </c>
      <c r="O198" s="5" t="s">
        <v>2398</v>
      </c>
      <c r="P198" s="37" t="s">
        <v>697</v>
      </c>
      <c r="Q198" t="str">
        <f>VLOOKUP($A198&amp;"_"&amp;$P198,'Character Sets'!$B$3:$J$39,5,FALSE)</f>
        <v>ST1</v>
      </c>
      <c r="R198" s="37" t="s">
        <v>699</v>
      </c>
      <c r="S198" t="str">
        <f>VLOOKUP($A198&amp;"_"&amp;$R198,'Character Sets'!$B$3:$J$39,5,FALSE)</f>
        <v>ST2</v>
      </c>
      <c r="T198" s="37" t="s">
        <v>698</v>
      </c>
      <c r="U198" t="str">
        <f>VLOOKUP($A198&amp;"_"&amp;$T198,'Character Sets'!$B$3:$J$39,5,FALSE)</f>
        <v>HT2</v>
      </c>
      <c r="V198" s="37" t="s">
        <v>700</v>
      </c>
      <c r="W198" t="str">
        <f>VLOOKUP($A198&amp;"_"&amp;$V198,'Character Sets'!$B$3:$J$39,5,FALSE)</f>
        <v>HT3</v>
      </c>
      <c r="X198" t="s">
        <v>211</v>
      </c>
      <c r="Y198" t="str">
        <f t="shared" si="40"/>
        <v>AB</v>
      </c>
      <c r="Z198" t="str" cm="1">
        <f t="array" ref="Z198">_xlfn.IFS($Y198="AB","AB",$Y198="BA","AB",$Y198="AC","AC",$Y198="CA","AC",$Y198="AD","AD",$Y198="DA","AD",$Y198="BC","BC",$Y198="CB","BC",$Y198="BD","BD",$Y198="DB","BD",$Y198="CD","CD",$Y198="DC", "CD",$Y198="AE","AE",$Y198="EA","AE",$Y198="AF","AF",$Y198="FA","AF",$Y198="BE","BE",$Y198="EB","BE",$Y198="BF","BF",$Y198="FB","BF",$Y198="CE","CE",$Y198="EC","CE",$Y198="CF","CF",$Y198="FC","CF",$Y198="DE","DE",$Y198="ED","DE",$Y198="EF","EF",$Y198="FE","EF",$Y198="DF","DF",$Y198="FD","DF")</f>
        <v>AB</v>
      </c>
      <c r="AA198" s="6" t="s">
        <v>30</v>
      </c>
      <c r="AB198" t="str">
        <f>VLOOKUP($X198&amp;$Z198&amp;$AA198,Stories!$A$1:$I$151,7,FALSE)</f>
        <v>Sam is picking up Alex from school</v>
      </c>
      <c r="AC198" t="str">
        <f>VLOOKUP($X198&amp;$Z198&amp;$AA198,Stories!$A$1:$I$151,8,FALSE)</f>
        <v>as the bell is ringing</v>
      </c>
      <c r="AD198" s="37" t="s">
        <v>702</v>
      </c>
      <c r="AE198" s="13" t="s">
        <v>29</v>
      </c>
      <c r="AF198" s="13" t="s">
        <v>26</v>
      </c>
      <c r="AG198" s="13" t="str">
        <f t="shared" si="42"/>
        <v>they're standing in a blue triangle</v>
      </c>
      <c r="AH198" t="str">
        <f>VLOOKUP($X198&amp;$Z198&amp;$AA198,Stories!$A$1:$I$151,9,FALSE)</f>
        <v>and the bell is very loud</v>
      </c>
      <c r="AI198" t="str" cm="1">
        <f t="array" ref="AI198">_xlfn.IFS($AA198="first",_xlfn.CONCAT($X198, "_", $H198, "_", $L198),$AA198="second",_xlfn.CONCAT($X198, "_", $L198, "_", $H198))</f>
        <v>S05_Sam_Alex</v>
      </c>
      <c r="AJ198" t="str">
        <f t="shared" si="44"/>
        <v>they_blue_triangle</v>
      </c>
      <c r="AK198" t="str">
        <f t="shared" si="41"/>
        <v>S05_end</v>
      </c>
      <c r="AL198" s="13" t="s">
        <v>29</v>
      </c>
      <c r="AM198" s="13" t="s">
        <v>26</v>
      </c>
      <c r="AN198" s="13" t="s">
        <v>29</v>
      </c>
      <c r="AO198" s="13" t="s">
        <v>25</v>
      </c>
      <c r="AP198" s="13" t="s">
        <v>31</v>
      </c>
      <c r="AQ198" s="13" t="s">
        <v>25</v>
      </c>
      <c r="AR198" s="13" t="s">
        <v>31</v>
      </c>
      <c r="AS198" s="13" t="s">
        <v>26</v>
      </c>
      <c r="AT198" s="13" t="s">
        <v>27</v>
      </c>
      <c r="AU198" s="13" t="s">
        <v>25</v>
      </c>
      <c r="AV198" s="13" t="s">
        <v>27</v>
      </c>
      <c r="AW198" s="13" t="s">
        <v>26</v>
      </c>
      <c r="AX198" t="str">
        <f t="shared" si="45"/>
        <v>ST3_blue-triangle.png</v>
      </c>
      <c r="AY198" t="str">
        <f t="shared" si="46"/>
        <v>HT1_blue-square.png</v>
      </c>
      <c r="AZ198" t="str">
        <f t="shared" si="47"/>
        <v>ST1_green-square.png</v>
      </c>
      <c r="BA198" t="str">
        <f t="shared" si="48"/>
        <v>ST2_green-triangle.png</v>
      </c>
      <c r="BB198" t="str">
        <f t="shared" si="49"/>
        <v>HT2_yellow-square.png</v>
      </c>
      <c r="BC198" t="str">
        <f t="shared" si="50"/>
        <v>HT3_yellow-triangle.png</v>
      </c>
    </row>
    <row r="199" spans="1:55" x14ac:dyDescent="0.2">
      <c r="A199" s="30" t="s">
        <v>81</v>
      </c>
      <c r="B199" s="5" t="s">
        <v>108</v>
      </c>
      <c r="C199" s="5" t="s">
        <v>185</v>
      </c>
      <c r="D199" t="str">
        <f t="shared" si="43"/>
        <v>L02_CR77_S13</v>
      </c>
      <c r="E199">
        <v>197</v>
      </c>
      <c r="F199" s="96" t="s">
        <v>701</v>
      </c>
      <c r="G199" s="155" t="str">
        <f>VLOOKUP($A199&amp;"_"&amp;$F199,'Character Sets'!$B$3:$J$39,5,FALSE)</f>
        <v>ST3</v>
      </c>
      <c r="H199" s="155" t="str">
        <f>VLOOKUP($A199&amp;"_"&amp;$F199,'Character Sets'!$B$3:$J$39,7,FALSE)</f>
        <v>Alex</v>
      </c>
      <c r="I199" s="5" t="str">
        <f>VLOOKUP($A199&amp;"_"&amp;$F199,'Character Sets'!$B$3:$J$39,6,FALSE)</f>
        <v>A</v>
      </c>
      <c r="J199" s="94" t="s">
        <v>698</v>
      </c>
      <c r="K199" s="155" t="str">
        <f>VLOOKUP($A199&amp;"_"&amp;$J199, 'Character Sets'!$B$3:$J$39,5,FALSE)</f>
        <v>HT2</v>
      </c>
      <c r="L199" s="155" t="str">
        <f>VLOOKUP($A199&amp;"_"&amp;$J199,'Character Sets'!$B$3:$J$39,7,FALSE)</f>
        <v>Jordan</v>
      </c>
      <c r="M199" s="5" t="str">
        <f>VLOOKUP($A199&amp;"_"&amp;$J199,'Character Sets'!$B$3:$J$39,6,FALSE)</f>
        <v>C</v>
      </c>
      <c r="N199" s="187" t="s">
        <v>2396</v>
      </c>
      <c r="O199" s="5" t="s">
        <v>2398</v>
      </c>
      <c r="P199" s="37" t="s">
        <v>697</v>
      </c>
      <c r="Q199" t="str">
        <f>VLOOKUP($A199&amp;"_"&amp;$P199,'Character Sets'!$B$3:$J$39,5,FALSE)</f>
        <v>ST1</v>
      </c>
      <c r="R199" s="37" t="s">
        <v>699</v>
      </c>
      <c r="S199" t="str">
        <f>VLOOKUP($A199&amp;"_"&amp;$R199,'Character Sets'!$B$3:$J$39,5,FALSE)</f>
        <v>ST2</v>
      </c>
      <c r="T199" s="37" t="s">
        <v>696</v>
      </c>
      <c r="U199" t="str">
        <f>VLOOKUP($A199&amp;"_"&amp;$T199,'Character Sets'!$B$3:$J$39,5,FALSE)</f>
        <v>HT1</v>
      </c>
      <c r="V199" s="37" t="s">
        <v>700</v>
      </c>
      <c r="W199" t="str">
        <f>VLOOKUP($A199&amp;"_"&amp;$V199,'Character Sets'!$B$3:$J$39,5,FALSE)</f>
        <v>HT3</v>
      </c>
      <c r="X199" t="s">
        <v>219</v>
      </c>
      <c r="Y199" t="str">
        <f t="shared" si="40"/>
        <v>AC</v>
      </c>
      <c r="Z199" t="str" cm="1">
        <f t="array" ref="Z199">_xlfn.IFS($Y199="AB","AB",$Y199="BA","AB",$Y199="AC","AC",$Y199="CA","AC",$Y199="AD","AD",$Y199="DA","AD",$Y199="BC","BC",$Y199="CB","BC",$Y199="BD","BD",$Y199="DB","BD",$Y199="CD","CD",$Y199="DC", "CD",$Y199="AE","AE",$Y199="EA","AE",$Y199="AF","AF",$Y199="FA","AF",$Y199="BE","BE",$Y199="EB","BE",$Y199="BF","BF",$Y199="FB","BF",$Y199="CE","CE",$Y199="EC","CE",$Y199="CF","CF",$Y199="FC","CF",$Y199="DE","DE",$Y199="ED","DE",$Y199="EF","EF",$Y199="FE","EF",$Y199="DF","DF",$Y199="FD","DF")</f>
        <v>AC</v>
      </c>
      <c r="AA199" s="6" t="s">
        <v>28</v>
      </c>
      <c r="AB199" t="str">
        <f>VLOOKUP($X199&amp;$Z199&amp;$AA199,Stories!$A$1:$I$151,7,FALSE)</f>
        <v>Alex is surfing at the beach with Jordan</v>
      </c>
      <c r="AC199" t="str">
        <f>VLOOKUP($X199&amp;$Z199&amp;$AA199,Stories!$A$1:$I$151,8,FALSE)</f>
        <v>and a crab is scuttling by</v>
      </c>
      <c r="AD199" s="37" t="s">
        <v>702</v>
      </c>
      <c r="AE199" s="13" t="s">
        <v>27</v>
      </c>
      <c r="AF199" s="13" t="s">
        <v>25</v>
      </c>
      <c r="AG199" s="13" t="str">
        <f t="shared" si="42"/>
        <v>they're standing in a yellow square</v>
      </c>
      <c r="AH199" t="str">
        <f>VLOOKUP($X199&amp;$Z199&amp;$AA199,Stories!$A$1:$I$151,9,FALSE)</f>
        <v>and the waves keep getting bigger</v>
      </c>
      <c r="AI199" t="str" cm="1">
        <f t="array" ref="AI199">_xlfn.IFS($AA199="first",_xlfn.CONCAT($X199, "_", $H199, "_", $L199),$AA199="second",_xlfn.CONCAT($X199, "_", $L199, "_", $H199))</f>
        <v>S13_Alex_Jordan</v>
      </c>
      <c r="AJ199" t="str">
        <f t="shared" si="44"/>
        <v>they_yellow_square</v>
      </c>
      <c r="AK199" t="str">
        <f t="shared" si="41"/>
        <v>S13_end</v>
      </c>
      <c r="AL199" s="13" t="s">
        <v>27</v>
      </c>
      <c r="AM199" s="13" t="s">
        <v>25</v>
      </c>
      <c r="AN199" s="13" t="s">
        <v>27</v>
      </c>
      <c r="AO199" s="13" t="s">
        <v>26</v>
      </c>
      <c r="AP199" s="13" t="s">
        <v>24</v>
      </c>
      <c r="AQ199" s="13" t="s">
        <v>26</v>
      </c>
      <c r="AR199" s="13" t="s">
        <v>24</v>
      </c>
      <c r="AS199" s="13" t="s">
        <v>25</v>
      </c>
      <c r="AT199" s="13" t="s">
        <v>29</v>
      </c>
      <c r="AU199" s="13" t="s">
        <v>26</v>
      </c>
      <c r="AV199" s="13" t="s">
        <v>29</v>
      </c>
      <c r="AW199" s="13" t="s">
        <v>25</v>
      </c>
      <c r="AX199" t="str">
        <f t="shared" si="45"/>
        <v>ST3_yellow-square.png</v>
      </c>
      <c r="AY199" t="str">
        <f t="shared" si="46"/>
        <v>HT2_yellow-triangle.png</v>
      </c>
      <c r="AZ199" t="str">
        <f t="shared" si="47"/>
        <v>ST1_red-triangle.png</v>
      </c>
      <c r="BA199" t="str">
        <f t="shared" si="48"/>
        <v>ST2_red-square.png</v>
      </c>
      <c r="BB199" t="str">
        <f t="shared" si="49"/>
        <v>HT1_blue-triangle.png</v>
      </c>
      <c r="BC199" t="str">
        <f t="shared" si="50"/>
        <v>HT3_blue-square.png</v>
      </c>
    </row>
    <row r="200" spans="1:55" x14ac:dyDescent="0.2">
      <c r="A200" s="30" t="s">
        <v>81</v>
      </c>
      <c r="B200" s="5" t="s">
        <v>108</v>
      </c>
      <c r="C200" s="5" t="s">
        <v>186</v>
      </c>
      <c r="D200" t="str">
        <f t="shared" si="43"/>
        <v>L02_CR78_S13</v>
      </c>
      <c r="E200">
        <v>198</v>
      </c>
      <c r="F200" s="96" t="s">
        <v>701</v>
      </c>
      <c r="G200" s="155" t="str">
        <f>VLOOKUP($A200&amp;"_"&amp;$F200,'Character Sets'!$B$3:$J$39,5,FALSE)</f>
        <v>ST3</v>
      </c>
      <c r="H200" s="155" t="str">
        <f>VLOOKUP($A200&amp;"_"&amp;$F200,'Character Sets'!$B$3:$J$39,7,FALSE)</f>
        <v>Alex</v>
      </c>
      <c r="I200" s="5" t="str">
        <f>VLOOKUP($A200&amp;"_"&amp;$F200,'Character Sets'!$B$3:$J$39,6,FALSE)</f>
        <v>A</v>
      </c>
      <c r="J200" s="94" t="s">
        <v>698</v>
      </c>
      <c r="K200" s="155" t="str">
        <f>VLOOKUP($A200&amp;"_"&amp;$J200, 'Character Sets'!$B$3:$J$39,5,FALSE)</f>
        <v>HT2</v>
      </c>
      <c r="L200" s="155" t="str">
        <f>VLOOKUP($A200&amp;"_"&amp;$J200,'Character Sets'!$B$3:$J$39,7,FALSE)</f>
        <v>Jordan</v>
      </c>
      <c r="M200" s="5" t="str">
        <f>VLOOKUP($A200&amp;"_"&amp;$J200,'Character Sets'!$B$3:$J$39,6,FALSE)</f>
        <v>C</v>
      </c>
      <c r="N200" s="187" t="s">
        <v>2396</v>
      </c>
      <c r="O200" s="5" t="s">
        <v>2398</v>
      </c>
      <c r="P200" s="37" t="s">
        <v>697</v>
      </c>
      <c r="Q200" t="str">
        <f>VLOOKUP($A200&amp;"_"&amp;$P200,'Character Sets'!$B$3:$J$39,5,FALSE)</f>
        <v>ST1</v>
      </c>
      <c r="R200" s="37" t="s">
        <v>699</v>
      </c>
      <c r="S200" t="str">
        <f>VLOOKUP($A200&amp;"_"&amp;$R200,'Character Sets'!$B$3:$J$39,5,FALSE)</f>
        <v>ST2</v>
      </c>
      <c r="T200" s="37" t="s">
        <v>696</v>
      </c>
      <c r="U200" t="str">
        <f>VLOOKUP($A200&amp;"_"&amp;$T200,'Character Sets'!$B$3:$J$39,5,FALSE)</f>
        <v>HT1</v>
      </c>
      <c r="V200" s="37" t="s">
        <v>700</v>
      </c>
      <c r="W200" t="str">
        <f>VLOOKUP($A200&amp;"_"&amp;$V200,'Character Sets'!$B$3:$J$39,5,FALSE)</f>
        <v>HT3</v>
      </c>
      <c r="X200" t="s">
        <v>219</v>
      </c>
      <c r="Y200" t="str">
        <f t="shared" si="40"/>
        <v>AC</v>
      </c>
      <c r="Z200" t="str" cm="1">
        <f t="array" ref="Z200">_xlfn.IFS($Y200="AB","AB",$Y200="BA","AB",$Y200="AC","AC",$Y200="CA","AC",$Y200="AD","AD",$Y200="DA","AD",$Y200="BC","BC",$Y200="CB","BC",$Y200="BD","BD",$Y200="DB","BD",$Y200="CD","CD",$Y200="DC", "CD",$Y200="AE","AE",$Y200="EA","AE",$Y200="AF","AF",$Y200="FA","AF",$Y200="BE","BE",$Y200="EB","BE",$Y200="BF","BF",$Y200="FB","BF",$Y200="CE","CE",$Y200="EC","CE",$Y200="CF","CF",$Y200="FC","CF",$Y200="DE","DE",$Y200="ED","DE",$Y200="EF","EF",$Y200="FE","EF",$Y200="DF","DF",$Y200="FD","DF")</f>
        <v>AC</v>
      </c>
      <c r="AA200" s="6" t="s">
        <v>30</v>
      </c>
      <c r="AB200" t="str">
        <f>VLOOKUP($X200&amp;$Z200&amp;$AA200,Stories!$A$1:$I$151,7,FALSE)</f>
        <v>Jordan is surfing at the beach with Alex</v>
      </c>
      <c r="AC200" t="str">
        <f>VLOOKUP($X200&amp;$Z200&amp;$AA200,Stories!$A$1:$I$151,8,FALSE)</f>
        <v>and a crab is scuttling by</v>
      </c>
      <c r="AD200" s="37" t="s">
        <v>702</v>
      </c>
      <c r="AE200" s="13" t="s">
        <v>24</v>
      </c>
      <c r="AF200" s="13" t="s">
        <v>26</v>
      </c>
      <c r="AG200" s="13" t="str">
        <f t="shared" si="42"/>
        <v>they're standing in a red triangle</v>
      </c>
      <c r="AH200" t="str">
        <f>VLOOKUP($X200&amp;$Z200&amp;$AA200,Stories!$A$1:$I$151,9,FALSE)</f>
        <v>and the waves keep getting bigger</v>
      </c>
      <c r="AI200" t="str" cm="1">
        <f t="array" ref="AI200">_xlfn.IFS($AA200="first",_xlfn.CONCAT($X200, "_", $H200, "_", $L200),$AA200="second",_xlfn.CONCAT($X200, "_", $L200, "_", $H200))</f>
        <v>S13_Jordan_Alex</v>
      </c>
      <c r="AJ200" t="str">
        <f t="shared" si="44"/>
        <v>they_red_triangle</v>
      </c>
      <c r="AK200" t="str">
        <f t="shared" si="41"/>
        <v>S13_end</v>
      </c>
      <c r="AL200" s="13" t="s">
        <v>24</v>
      </c>
      <c r="AM200" s="13" t="s">
        <v>26</v>
      </c>
      <c r="AN200" s="13" t="s">
        <v>24</v>
      </c>
      <c r="AO200" s="13" t="s">
        <v>25</v>
      </c>
      <c r="AP200" s="13" t="s">
        <v>27</v>
      </c>
      <c r="AQ200" s="13" t="s">
        <v>25</v>
      </c>
      <c r="AR200" s="13" t="s">
        <v>27</v>
      </c>
      <c r="AS200" s="13" t="s">
        <v>26</v>
      </c>
      <c r="AT200" s="13" t="s">
        <v>31</v>
      </c>
      <c r="AU200" s="13" t="s">
        <v>25</v>
      </c>
      <c r="AV200" s="13" t="s">
        <v>31</v>
      </c>
      <c r="AW200" s="13" t="s">
        <v>26</v>
      </c>
      <c r="AX200" t="str">
        <f t="shared" si="45"/>
        <v>ST3_red-triangle.png</v>
      </c>
      <c r="AY200" t="str">
        <f t="shared" si="46"/>
        <v>HT2_red-square.png</v>
      </c>
      <c r="AZ200" t="str">
        <f t="shared" si="47"/>
        <v>ST1_yellow-square.png</v>
      </c>
      <c r="BA200" t="str">
        <f t="shared" si="48"/>
        <v>ST2_yellow-triangle.png</v>
      </c>
      <c r="BB200" t="str">
        <f t="shared" si="49"/>
        <v>HT1_green-square.png</v>
      </c>
      <c r="BC200" t="str">
        <f t="shared" si="50"/>
        <v>HT3_green-triangle.png</v>
      </c>
    </row>
    <row r="201" spans="1:55" x14ac:dyDescent="0.2">
      <c r="A201" s="30" t="s">
        <v>81</v>
      </c>
      <c r="B201" s="5" t="s">
        <v>108</v>
      </c>
      <c r="C201" s="5" t="s">
        <v>187</v>
      </c>
      <c r="D201" t="str">
        <f t="shared" si="43"/>
        <v>L02_CR79_S14</v>
      </c>
      <c r="E201">
        <v>199</v>
      </c>
      <c r="F201" s="96" t="s">
        <v>701</v>
      </c>
      <c r="G201" s="155" t="str">
        <f>VLOOKUP($A201&amp;"_"&amp;$F201,'Character Sets'!$B$3:$J$39,5,FALSE)</f>
        <v>ST3</v>
      </c>
      <c r="H201" s="155" t="str">
        <f>VLOOKUP($A201&amp;"_"&amp;$F201,'Character Sets'!$B$3:$J$39,7,FALSE)</f>
        <v>Alex</v>
      </c>
      <c r="I201" s="5" t="str">
        <f>VLOOKUP($A201&amp;"_"&amp;$F201,'Character Sets'!$B$3:$J$39,6,FALSE)</f>
        <v>A</v>
      </c>
      <c r="J201" s="94" t="s">
        <v>698</v>
      </c>
      <c r="K201" s="155" t="str">
        <f>VLOOKUP($A201&amp;"_"&amp;$J201, 'Character Sets'!$B$3:$J$39,5,FALSE)</f>
        <v>HT2</v>
      </c>
      <c r="L201" s="155" t="str">
        <f>VLOOKUP($A201&amp;"_"&amp;$J201,'Character Sets'!$B$3:$J$39,7,FALSE)</f>
        <v>Jordan</v>
      </c>
      <c r="M201" s="5" t="str">
        <f>VLOOKUP($A201&amp;"_"&amp;$J201,'Character Sets'!$B$3:$J$39,6,FALSE)</f>
        <v>C</v>
      </c>
      <c r="N201" s="187" t="s">
        <v>2396</v>
      </c>
      <c r="O201" s="5" t="s">
        <v>2398</v>
      </c>
      <c r="P201" s="37" t="s">
        <v>697</v>
      </c>
      <c r="Q201" t="str">
        <f>VLOOKUP($A201&amp;"_"&amp;$P201,'Character Sets'!$B$3:$J$39,5,FALSE)</f>
        <v>ST1</v>
      </c>
      <c r="R201" s="37" t="s">
        <v>699</v>
      </c>
      <c r="S201" t="str">
        <f>VLOOKUP($A201&amp;"_"&amp;$R201,'Character Sets'!$B$3:$J$39,5,FALSE)</f>
        <v>ST2</v>
      </c>
      <c r="T201" s="37" t="s">
        <v>696</v>
      </c>
      <c r="U201" t="str">
        <f>VLOOKUP($A201&amp;"_"&amp;$T201,'Character Sets'!$B$3:$J$39,5,FALSE)</f>
        <v>HT1</v>
      </c>
      <c r="V201" s="37" t="s">
        <v>700</v>
      </c>
      <c r="W201" t="str">
        <f>VLOOKUP($A201&amp;"_"&amp;$V201,'Character Sets'!$B$3:$J$39,5,FALSE)</f>
        <v>HT3</v>
      </c>
      <c r="X201" t="s">
        <v>220</v>
      </c>
      <c r="Y201" t="str">
        <f t="shared" si="40"/>
        <v>AC</v>
      </c>
      <c r="Z201" t="str" cm="1">
        <f t="array" ref="Z201">_xlfn.IFS($Y201="AB","AB",$Y201="BA","AB",$Y201="AC","AC",$Y201="CA","AC",$Y201="AD","AD",$Y201="DA","AD",$Y201="BC","BC",$Y201="CB","BC",$Y201="BD","BD",$Y201="DB","BD",$Y201="CD","CD",$Y201="DC", "CD",$Y201="AE","AE",$Y201="EA","AE",$Y201="AF","AF",$Y201="FA","AF",$Y201="BE","BE",$Y201="EB","BE",$Y201="BF","BF",$Y201="FB","BF",$Y201="CE","CE",$Y201="EC","CE",$Y201="CF","CF",$Y201="FC","CF",$Y201="DE","DE",$Y201="ED","DE",$Y201="EF","EF",$Y201="FE","EF",$Y201="DF","DF",$Y201="FD","DF")</f>
        <v>AC</v>
      </c>
      <c r="AA201" s="6" t="s">
        <v>28</v>
      </c>
      <c r="AB201" t="str">
        <f>VLOOKUP($X201&amp;$Z201&amp;$AA201,Stories!$A$1:$I$151,7,FALSE)</f>
        <v>Alex is racing toward Jordan</v>
      </c>
      <c r="AC201" t="str">
        <f>VLOOKUP($X201&amp;$Z201&amp;$AA201,Stories!$A$1:$I$151,8,FALSE)</f>
        <v>while a house is burning down</v>
      </c>
      <c r="AD201" s="37" t="s">
        <v>702</v>
      </c>
      <c r="AE201" s="13" t="s">
        <v>29</v>
      </c>
      <c r="AF201" s="13" t="s">
        <v>25</v>
      </c>
      <c r="AG201" s="13" t="str">
        <f t="shared" si="42"/>
        <v>they're standing in a blue square</v>
      </c>
      <c r="AH201" t="str">
        <f>VLOOKUP($X201&amp;$Z201&amp;$AA201,Stories!$A$1:$I$151,9,FALSE)</f>
        <v>and it sounds like the fire truck is coming</v>
      </c>
      <c r="AI201" t="str" cm="1">
        <f t="array" ref="AI201">_xlfn.IFS($AA201="first",_xlfn.CONCAT($X201, "_", $H201, "_", $L201),$AA201="second",_xlfn.CONCAT($X201, "_", $L201, "_", $H201))</f>
        <v>S14_Alex_Jordan</v>
      </c>
      <c r="AJ201" t="str">
        <f t="shared" si="44"/>
        <v>they_blue_square</v>
      </c>
      <c r="AK201" t="str">
        <f t="shared" si="41"/>
        <v>S14_end</v>
      </c>
      <c r="AL201" s="13" t="s">
        <v>29</v>
      </c>
      <c r="AM201" s="13" t="s">
        <v>25</v>
      </c>
      <c r="AN201" s="13" t="s">
        <v>29</v>
      </c>
      <c r="AO201" s="13" t="s">
        <v>26</v>
      </c>
      <c r="AP201" s="13" t="s">
        <v>31</v>
      </c>
      <c r="AQ201" s="13" t="s">
        <v>26</v>
      </c>
      <c r="AR201" s="13" t="s">
        <v>31</v>
      </c>
      <c r="AS201" s="13" t="s">
        <v>25</v>
      </c>
      <c r="AT201" s="13" t="s">
        <v>27</v>
      </c>
      <c r="AU201" s="13" t="s">
        <v>26</v>
      </c>
      <c r="AV201" s="13" t="s">
        <v>27</v>
      </c>
      <c r="AW201" s="13" t="s">
        <v>25</v>
      </c>
      <c r="AX201" t="str">
        <f t="shared" si="45"/>
        <v>ST3_blue-square.png</v>
      </c>
      <c r="AY201" t="str">
        <f t="shared" si="46"/>
        <v>HT2_blue-triangle.png</v>
      </c>
      <c r="AZ201" t="str">
        <f t="shared" si="47"/>
        <v>ST1_green-triangle.png</v>
      </c>
      <c r="BA201" t="str">
        <f t="shared" si="48"/>
        <v>ST2_green-square.png</v>
      </c>
      <c r="BB201" t="str">
        <f t="shared" si="49"/>
        <v>HT1_yellow-triangle.png</v>
      </c>
      <c r="BC201" t="str">
        <f t="shared" si="50"/>
        <v>HT3_yellow-square.png</v>
      </c>
    </row>
    <row r="202" spans="1:55" x14ac:dyDescent="0.2">
      <c r="A202" s="30" t="s">
        <v>81</v>
      </c>
      <c r="B202" s="5" t="s">
        <v>108</v>
      </c>
      <c r="C202" s="5" t="s">
        <v>188</v>
      </c>
      <c r="D202" t="str">
        <f t="shared" si="43"/>
        <v>L02_CR80_S15</v>
      </c>
      <c r="E202">
        <v>200</v>
      </c>
      <c r="F202" s="96" t="s">
        <v>701</v>
      </c>
      <c r="G202" s="155" t="str">
        <f>VLOOKUP($A202&amp;"_"&amp;$F202,'Character Sets'!$B$3:$J$39,5,FALSE)</f>
        <v>ST3</v>
      </c>
      <c r="H202" s="155" t="str">
        <f>VLOOKUP($A202&amp;"_"&amp;$F202,'Character Sets'!$B$3:$J$39,7,FALSE)</f>
        <v>Alex</v>
      </c>
      <c r="I202" s="5" t="str">
        <f>VLOOKUP($A202&amp;"_"&amp;$F202,'Character Sets'!$B$3:$J$39,6,FALSE)</f>
        <v>A</v>
      </c>
      <c r="J202" s="94" t="s">
        <v>698</v>
      </c>
      <c r="K202" s="155" t="str">
        <f>VLOOKUP($A202&amp;"_"&amp;$J202, 'Character Sets'!$B$3:$J$39,5,FALSE)</f>
        <v>HT2</v>
      </c>
      <c r="L202" s="155" t="str">
        <f>VLOOKUP($A202&amp;"_"&amp;$J202,'Character Sets'!$B$3:$J$39,7,FALSE)</f>
        <v>Jordan</v>
      </c>
      <c r="M202" s="5" t="str">
        <f>VLOOKUP($A202&amp;"_"&amp;$J202,'Character Sets'!$B$3:$J$39,6,FALSE)</f>
        <v>C</v>
      </c>
      <c r="N202" s="187" t="s">
        <v>2396</v>
      </c>
      <c r="O202" s="5" t="s">
        <v>2398</v>
      </c>
      <c r="P202" s="37" t="s">
        <v>697</v>
      </c>
      <c r="Q202" t="str">
        <f>VLOOKUP($A202&amp;"_"&amp;$P202,'Character Sets'!$B$3:$J$39,5,FALSE)</f>
        <v>ST1</v>
      </c>
      <c r="R202" s="37" t="s">
        <v>699</v>
      </c>
      <c r="S202" t="str">
        <f>VLOOKUP($A202&amp;"_"&amp;$R202,'Character Sets'!$B$3:$J$39,5,FALSE)</f>
        <v>ST2</v>
      </c>
      <c r="T202" s="37" t="s">
        <v>696</v>
      </c>
      <c r="U202" t="str">
        <f>VLOOKUP($A202&amp;"_"&amp;$T202,'Character Sets'!$B$3:$J$39,5,FALSE)</f>
        <v>HT1</v>
      </c>
      <c r="V202" s="37" t="s">
        <v>700</v>
      </c>
      <c r="W202" t="str">
        <f>VLOOKUP($A202&amp;"_"&amp;$V202,'Character Sets'!$B$3:$J$39,5,FALSE)</f>
        <v>HT3</v>
      </c>
      <c r="X202" t="s">
        <v>221</v>
      </c>
      <c r="Y202" t="str">
        <f t="shared" si="40"/>
        <v>AC</v>
      </c>
      <c r="Z202" t="str" cm="1">
        <f t="array" ref="Z202">_xlfn.IFS($Y202="AB","AB",$Y202="BA","AB",$Y202="AC","AC",$Y202="CA","AC",$Y202="AD","AD",$Y202="DA","AD",$Y202="BC","BC",$Y202="CB","BC",$Y202="BD","BD",$Y202="DB","BD",$Y202="CD","CD",$Y202="DC", "CD",$Y202="AE","AE",$Y202="EA","AE",$Y202="AF","AF",$Y202="FA","AF",$Y202="BE","BE",$Y202="EB","BE",$Y202="BF","BF",$Y202="FB","BF",$Y202="CE","CE",$Y202="EC","CE",$Y202="CF","CF",$Y202="FC","CF",$Y202="DE","DE",$Y202="ED","DE",$Y202="EF","EF",$Y202="FE","EF",$Y202="DF","DF",$Y202="FD","DF")</f>
        <v>AC</v>
      </c>
      <c r="AA202" s="6" t="s">
        <v>30</v>
      </c>
      <c r="AB202" t="str">
        <f>VLOOKUP($X202&amp;$Z202&amp;$AA202,Stories!$A$1:$I$151,7,FALSE)</f>
        <v>Jordan is looking at Alex</v>
      </c>
      <c r="AC202" t="str">
        <f>VLOOKUP($X202&amp;$Z202&amp;$AA202,Stories!$A$1:$I$151,8,FALSE)</f>
        <v>as the train whistle is blowing loudly</v>
      </c>
      <c r="AD202" s="37" t="s">
        <v>702</v>
      </c>
      <c r="AE202" s="13" t="s">
        <v>31</v>
      </c>
      <c r="AF202" s="13" t="s">
        <v>26</v>
      </c>
      <c r="AG202" s="13" t="str">
        <f t="shared" si="42"/>
        <v>they're standing in a green triangle</v>
      </c>
      <c r="AH202" t="str">
        <f>VLOOKUP($X202&amp;$Z202&amp;$AA202,Stories!$A$1:$I$151,9,FALSE)</f>
        <v>but the whistle is too loud to hear anything</v>
      </c>
      <c r="AI202" t="str" cm="1">
        <f t="array" ref="AI202">_xlfn.IFS($AA202="first",_xlfn.CONCAT($X202, "_", $H202, "_", $L202),$AA202="second",_xlfn.CONCAT($X202, "_", $L202, "_", $H202))</f>
        <v>S15_Jordan_Alex</v>
      </c>
      <c r="AJ202" t="str">
        <f t="shared" si="44"/>
        <v>they_green_triangle</v>
      </c>
      <c r="AK202" t="str">
        <f t="shared" si="41"/>
        <v>S15_end</v>
      </c>
      <c r="AL202" s="13" t="s">
        <v>31</v>
      </c>
      <c r="AM202" s="13" t="s">
        <v>26</v>
      </c>
      <c r="AN202" s="13" t="s">
        <v>31</v>
      </c>
      <c r="AO202" s="13" t="s">
        <v>25</v>
      </c>
      <c r="AP202" s="13" t="s">
        <v>29</v>
      </c>
      <c r="AQ202" s="13" t="s">
        <v>25</v>
      </c>
      <c r="AR202" s="13" t="s">
        <v>29</v>
      </c>
      <c r="AS202" s="13" t="s">
        <v>26</v>
      </c>
      <c r="AT202" s="13" t="s">
        <v>24</v>
      </c>
      <c r="AU202" s="13" t="s">
        <v>25</v>
      </c>
      <c r="AV202" s="13" t="s">
        <v>24</v>
      </c>
      <c r="AW202" s="13" t="s">
        <v>26</v>
      </c>
      <c r="AX202" t="str">
        <f t="shared" si="45"/>
        <v>ST3_green-triangle.png</v>
      </c>
      <c r="AY202" t="str">
        <f t="shared" si="46"/>
        <v>HT2_green-square.png</v>
      </c>
      <c r="AZ202" t="str">
        <f t="shared" si="47"/>
        <v>ST1_blue-square.png</v>
      </c>
      <c r="BA202" t="str">
        <f t="shared" si="48"/>
        <v>ST2_blue-triangle.png</v>
      </c>
      <c r="BB202" t="str">
        <f t="shared" si="49"/>
        <v>HT1_red-square.png</v>
      </c>
      <c r="BC202" t="str">
        <f t="shared" si="50"/>
        <v>HT3_red-triangle.png</v>
      </c>
    </row>
    <row r="203" spans="1:55" x14ac:dyDescent="0.2">
      <c r="A203" s="30" t="s">
        <v>81</v>
      </c>
      <c r="B203" s="5" t="s">
        <v>108</v>
      </c>
      <c r="C203" s="5" t="s">
        <v>189</v>
      </c>
      <c r="D203" t="str">
        <f t="shared" si="43"/>
        <v>L02_CR81_S58</v>
      </c>
      <c r="E203">
        <v>201</v>
      </c>
      <c r="F203" s="96" t="s">
        <v>700</v>
      </c>
      <c r="G203" s="155" t="str">
        <f>VLOOKUP($A203&amp;"_"&amp;$F203,'Character Sets'!$B$3:$J$39,5,FALSE)</f>
        <v>HT3</v>
      </c>
      <c r="H203" s="155" t="str">
        <f>VLOOKUP($A203&amp;"_"&amp;$F203,'Character Sets'!$B$3:$J$39,7,FALSE)</f>
        <v>Jaime</v>
      </c>
      <c r="I203" s="5" t="str">
        <f>VLOOKUP($A203&amp;"_"&amp;$F203,'Character Sets'!$B$3:$J$39,6,FALSE)</f>
        <v>F</v>
      </c>
      <c r="J203" s="95" t="s">
        <v>697</v>
      </c>
      <c r="K203" s="155" t="str">
        <f>VLOOKUP($A203&amp;"_"&amp;$J203, 'Character Sets'!$B$3:$J$39,5,FALSE)</f>
        <v>ST1</v>
      </c>
      <c r="L203" s="155" t="str">
        <f>VLOOKUP($A203&amp;"_"&amp;$J203,'Character Sets'!$B$3:$J$39,7,FALSE)</f>
        <v>Taylor</v>
      </c>
      <c r="M203" s="5" t="str">
        <f>VLOOKUP($A203&amp;"_"&amp;$J203,'Character Sets'!$B$3:$J$39,6,FALSE)</f>
        <v>D</v>
      </c>
      <c r="N203" s="187" t="s">
        <v>2396</v>
      </c>
      <c r="O203" s="5" t="s">
        <v>2398</v>
      </c>
      <c r="P203" s="37" t="s">
        <v>696</v>
      </c>
      <c r="Q203" t="str">
        <f>VLOOKUP($A203&amp;"_"&amp;$P203,'Character Sets'!$B$3:$J$39,5,FALSE)</f>
        <v>HT1</v>
      </c>
      <c r="R203" s="37" t="s">
        <v>698</v>
      </c>
      <c r="S203" t="str">
        <f>VLOOKUP($A203&amp;"_"&amp;$R203,'Character Sets'!$B$3:$J$39,5,FALSE)</f>
        <v>HT2</v>
      </c>
      <c r="T203" s="37" t="s">
        <v>699</v>
      </c>
      <c r="U203" t="str">
        <f>VLOOKUP($A203&amp;"_"&amp;$T203,'Character Sets'!$B$3:$J$39,5,FALSE)</f>
        <v>ST2</v>
      </c>
      <c r="V203" s="37" t="s">
        <v>701</v>
      </c>
      <c r="W203" t="str">
        <f>VLOOKUP($A203&amp;"_"&amp;$V203,'Character Sets'!$B$3:$J$39,5,FALSE)</f>
        <v>ST3</v>
      </c>
      <c r="X203" t="s">
        <v>734</v>
      </c>
      <c r="Y203" t="str">
        <f t="shared" si="40"/>
        <v>FD</v>
      </c>
      <c r="Z203" t="str" cm="1">
        <f t="array" ref="Z203">_xlfn.IFS($Y203="AB","AB",$Y203="BA","AB",$Y203="AC","AC",$Y203="CA","AC",$Y203="AD","AD",$Y203="DA","AD",$Y203="BC","BC",$Y203="CB","BC",$Y203="BD","BD",$Y203="DB","BD",$Y203="CD","CD",$Y203="DC", "CD",$Y203="AE","AE",$Y203="EA","AE",$Y203="AF","AF",$Y203="FA","AF",$Y203="BE","BE",$Y203="EB","BE",$Y203="BF","BF",$Y203="FB","BF",$Y203="CE","CE",$Y203="EC","CE",$Y203="CF","CF",$Y203="FC","CF",$Y203="DE","DE",$Y203="ED","DE",$Y203="EF","EF",$Y203="FE","EF",$Y203="DF","DF",$Y203="FD","DF")</f>
        <v>DF</v>
      </c>
      <c r="AA203" s="6" t="s">
        <v>28</v>
      </c>
      <c r="AB203" t="str">
        <f>VLOOKUP($X203&amp;$Z203&amp;$AA203,Stories!$A$1:$I$151,7,FALSE)</f>
        <v>Taylor is telling a joke to Jaime</v>
      </c>
      <c r="AC203" t="str">
        <f>VLOOKUP($X203&amp;$Z203&amp;$AA203,Stories!$A$1:$I$151,8,FALSE)</f>
        <v>while the party is getting started</v>
      </c>
      <c r="AD203" s="37" t="s">
        <v>702</v>
      </c>
      <c r="AE203" s="13" t="s">
        <v>24</v>
      </c>
      <c r="AF203" s="13" t="s">
        <v>25</v>
      </c>
      <c r="AG203" s="13" t="str">
        <f t="shared" si="42"/>
        <v>they're standing in a red square</v>
      </c>
      <c r="AH203" t="str">
        <f>VLOOKUP($X203&amp;$Z203&amp;$AA203,Stories!$A$1:$I$151,9,FALSE)</f>
        <v>and everyone is laughing at how funny it is</v>
      </c>
      <c r="AI203" t="str" cm="1">
        <f t="array" ref="AI203">_xlfn.IFS($AA203="first",_xlfn.CONCAT($X203, "_", $H203, "_", $L203),$AA203="second",_xlfn.CONCAT($X203, "_", $L203, "_", $H203))</f>
        <v>S58_Jaime_Taylor</v>
      </c>
      <c r="AJ203" t="str">
        <f t="shared" si="44"/>
        <v>they_red_square</v>
      </c>
      <c r="AK203" t="str">
        <f t="shared" si="41"/>
        <v>S58_end</v>
      </c>
      <c r="AL203" s="13" t="s">
        <v>24</v>
      </c>
      <c r="AM203" s="13" t="s">
        <v>25</v>
      </c>
      <c r="AN203" s="13" t="s">
        <v>24</v>
      </c>
      <c r="AO203" s="13" t="s">
        <v>26</v>
      </c>
      <c r="AP203" s="13" t="s">
        <v>27</v>
      </c>
      <c r="AQ203" s="13" t="s">
        <v>26</v>
      </c>
      <c r="AR203" s="13" t="s">
        <v>27</v>
      </c>
      <c r="AS203" s="13" t="s">
        <v>25</v>
      </c>
      <c r="AT203" s="13" t="s">
        <v>31</v>
      </c>
      <c r="AU203" s="13" t="s">
        <v>26</v>
      </c>
      <c r="AV203" s="13" t="s">
        <v>31</v>
      </c>
      <c r="AW203" s="13" t="s">
        <v>25</v>
      </c>
      <c r="AX203" t="str">
        <f t="shared" si="45"/>
        <v>HT3_red-square.png</v>
      </c>
      <c r="AY203" t="str">
        <f t="shared" si="46"/>
        <v>ST1_red-triangle.png</v>
      </c>
      <c r="AZ203" t="str">
        <f t="shared" si="47"/>
        <v>HT1_yellow-triangle.png</v>
      </c>
      <c r="BA203" t="str">
        <f t="shared" si="48"/>
        <v>HT2_yellow-square.png</v>
      </c>
      <c r="BB203" t="str">
        <f t="shared" si="49"/>
        <v>ST2_green-triangle.png</v>
      </c>
      <c r="BC203" t="str">
        <f t="shared" si="50"/>
        <v>ST3_green-square.png</v>
      </c>
    </row>
    <row r="204" spans="1:55" x14ac:dyDescent="0.2">
      <c r="A204" s="30" t="s">
        <v>81</v>
      </c>
      <c r="B204" s="5" t="s">
        <v>108</v>
      </c>
      <c r="C204" s="5" t="s">
        <v>190</v>
      </c>
      <c r="D204" t="str">
        <f t="shared" si="43"/>
        <v>L02_CR82_S58</v>
      </c>
      <c r="E204">
        <v>202</v>
      </c>
      <c r="F204" s="96" t="s">
        <v>700</v>
      </c>
      <c r="G204" s="155" t="str">
        <f>VLOOKUP($A204&amp;"_"&amp;$F204,'Character Sets'!$B$3:$J$39,5,FALSE)</f>
        <v>HT3</v>
      </c>
      <c r="H204" s="155" t="str">
        <f>VLOOKUP($A204&amp;"_"&amp;$F204,'Character Sets'!$B$3:$J$39,7,FALSE)</f>
        <v>Jaime</v>
      </c>
      <c r="I204" s="5" t="str">
        <f>VLOOKUP($A204&amp;"_"&amp;$F204,'Character Sets'!$B$3:$J$39,6,FALSE)</f>
        <v>F</v>
      </c>
      <c r="J204" s="95" t="s">
        <v>697</v>
      </c>
      <c r="K204" s="155" t="str">
        <f>VLOOKUP($A204&amp;"_"&amp;$J204, 'Character Sets'!$B$3:$J$39,5,FALSE)</f>
        <v>ST1</v>
      </c>
      <c r="L204" s="155" t="str">
        <f>VLOOKUP($A204&amp;"_"&amp;$J204,'Character Sets'!$B$3:$J$39,7,FALSE)</f>
        <v>Taylor</v>
      </c>
      <c r="M204" s="5" t="str">
        <f>VLOOKUP($A204&amp;"_"&amp;$J204,'Character Sets'!$B$3:$J$39,6,FALSE)</f>
        <v>D</v>
      </c>
      <c r="N204" s="187" t="s">
        <v>2396</v>
      </c>
      <c r="O204" s="5" t="s">
        <v>2398</v>
      </c>
      <c r="P204" s="37" t="s">
        <v>696</v>
      </c>
      <c r="Q204" t="str">
        <f>VLOOKUP($A204&amp;"_"&amp;$P204,'Character Sets'!$B$3:$J$39,5,FALSE)</f>
        <v>HT1</v>
      </c>
      <c r="R204" s="37" t="s">
        <v>698</v>
      </c>
      <c r="S204" t="str">
        <f>VLOOKUP($A204&amp;"_"&amp;$R204,'Character Sets'!$B$3:$J$39,5,FALSE)</f>
        <v>HT2</v>
      </c>
      <c r="T204" s="37" t="s">
        <v>699</v>
      </c>
      <c r="U204" t="str">
        <f>VLOOKUP($A204&amp;"_"&amp;$T204,'Character Sets'!$B$3:$J$39,5,FALSE)</f>
        <v>ST2</v>
      </c>
      <c r="V204" s="37" t="s">
        <v>701</v>
      </c>
      <c r="W204" t="str">
        <f>VLOOKUP($A204&amp;"_"&amp;$V204,'Character Sets'!$B$3:$J$39,5,FALSE)</f>
        <v>ST3</v>
      </c>
      <c r="X204" t="s">
        <v>734</v>
      </c>
      <c r="Y204" t="str">
        <f t="shared" si="40"/>
        <v>FD</v>
      </c>
      <c r="Z204" t="str" cm="1">
        <f t="array" ref="Z204">_xlfn.IFS($Y204="AB","AB",$Y204="BA","AB",$Y204="AC","AC",$Y204="CA","AC",$Y204="AD","AD",$Y204="DA","AD",$Y204="BC","BC",$Y204="CB","BC",$Y204="BD","BD",$Y204="DB","BD",$Y204="CD","CD",$Y204="DC", "CD",$Y204="AE","AE",$Y204="EA","AE",$Y204="AF","AF",$Y204="FA","AF",$Y204="BE","BE",$Y204="EB","BE",$Y204="BF","BF",$Y204="FB","BF",$Y204="CE","CE",$Y204="EC","CE",$Y204="CF","CF",$Y204="FC","CF",$Y204="DE","DE",$Y204="ED","DE",$Y204="EF","EF",$Y204="FE","EF",$Y204="DF","DF",$Y204="FD","DF")</f>
        <v>DF</v>
      </c>
      <c r="AA204" s="6" t="s">
        <v>30</v>
      </c>
      <c r="AB204" t="str">
        <f>VLOOKUP($X204&amp;$Z204&amp;$AA204,Stories!$A$1:$I$151,7,FALSE)</f>
        <v>Jaime is telling a joke to Taylor</v>
      </c>
      <c r="AC204" t="str">
        <f>VLOOKUP($X204&amp;$Z204&amp;$AA204,Stories!$A$1:$I$151,8,FALSE)</f>
        <v>while the party is getting started</v>
      </c>
      <c r="AD204" s="37" t="s">
        <v>702</v>
      </c>
      <c r="AE204" s="13" t="s">
        <v>27</v>
      </c>
      <c r="AF204" s="13" t="s">
        <v>26</v>
      </c>
      <c r="AG204" s="13" t="str">
        <f t="shared" si="42"/>
        <v>they're standing in a yellow triangle</v>
      </c>
      <c r="AH204" t="str">
        <f>VLOOKUP($X204&amp;$Z204&amp;$AA204,Stories!$A$1:$I$151,9,FALSE)</f>
        <v>and everyone is laughing at how funny it is</v>
      </c>
      <c r="AI204" t="str" cm="1">
        <f t="array" ref="AI204">_xlfn.IFS($AA204="first",_xlfn.CONCAT($X204, "_", $H204, "_", $L204),$AA204="second",_xlfn.CONCAT($X204, "_", $L204, "_", $H204))</f>
        <v>S58_Taylor_Jaime</v>
      </c>
      <c r="AJ204" t="str">
        <f t="shared" si="44"/>
        <v>they_yellow_triangle</v>
      </c>
      <c r="AK204" t="str">
        <f t="shared" si="41"/>
        <v>S58_end</v>
      </c>
      <c r="AL204" s="13" t="s">
        <v>27</v>
      </c>
      <c r="AM204" s="13" t="s">
        <v>26</v>
      </c>
      <c r="AN204" s="13" t="s">
        <v>27</v>
      </c>
      <c r="AO204" s="13" t="s">
        <v>25</v>
      </c>
      <c r="AP204" s="13" t="s">
        <v>24</v>
      </c>
      <c r="AQ204" s="13" t="s">
        <v>25</v>
      </c>
      <c r="AR204" s="13" t="s">
        <v>24</v>
      </c>
      <c r="AS204" s="13" t="s">
        <v>26</v>
      </c>
      <c r="AT204" s="13" t="s">
        <v>29</v>
      </c>
      <c r="AU204" s="13" t="s">
        <v>25</v>
      </c>
      <c r="AV204" s="13" t="s">
        <v>29</v>
      </c>
      <c r="AW204" s="13" t="s">
        <v>26</v>
      </c>
      <c r="AX204" t="str">
        <f t="shared" si="45"/>
        <v>HT3_yellow-triangle.png</v>
      </c>
      <c r="AY204" t="str">
        <f t="shared" si="46"/>
        <v>ST1_yellow-square.png</v>
      </c>
      <c r="AZ204" t="str">
        <f t="shared" si="47"/>
        <v>HT1_red-square.png</v>
      </c>
      <c r="BA204" t="str">
        <f t="shared" si="48"/>
        <v>HT2_red-triangle.png</v>
      </c>
      <c r="BB204" t="str">
        <f t="shared" si="49"/>
        <v>ST2_blue-square.png</v>
      </c>
      <c r="BC204" t="str">
        <f t="shared" si="50"/>
        <v>ST3_blue-triangle.png</v>
      </c>
    </row>
    <row r="205" spans="1:55" x14ac:dyDescent="0.2">
      <c r="A205" s="30" t="s">
        <v>81</v>
      </c>
      <c r="B205" s="5" t="s">
        <v>108</v>
      </c>
      <c r="C205" s="5" t="s">
        <v>191</v>
      </c>
      <c r="D205" t="str">
        <f t="shared" si="43"/>
        <v>L02_CR83_S59</v>
      </c>
      <c r="E205">
        <v>203</v>
      </c>
      <c r="F205" s="96" t="s">
        <v>700</v>
      </c>
      <c r="G205" s="155" t="str">
        <f>VLOOKUP($A205&amp;"_"&amp;$F205,'Character Sets'!$B$3:$J$39,5,FALSE)</f>
        <v>HT3</v>
      </c>
      <c r="H205" s="155" t="str">
        <f>VLOOKUP($A205&amp;"_"&amp;$F205,'Character Sets'!$B$3:$J$39,7,FALSE)</f>
        <v>Jaime</v>
      </c>
      <c r="I205" s="5" t="str">
        <f>VLOOKUP($A205&amp;"_"&amp;$F205,'Character Sets'!$B$3:$J$39,6,FALSE)</f>
        <v>F</v>
      </c>
      <c r="J205" s="95" t="s">
        <v>697</v>
      </c>
      <c r="K205" s="155" t="str">
        <f>VLOOKUP($A205&amp;"_"&amp;$J205, 'Character Sets'!$B$3:$J$39,5,FALSE)</f>
        <v>ST1</v>
      </c>
      <c r="L205" s="155" t="str">
        <f>VLOOKUP($A205&amp;"_"&amp;$J205,'Character Sets'!$B$3:$J$39,7,FALSE)</f>
        <v>Taylor</v>
      </c>
      <c r="M205" s="5" t="str">
        <f>VLOOKUP($A205&amp;"_"&amp;$J205,'Character Sets'!$B$3:$J$39,6,FALSE)</f>
        <v>D</v>
      </c>
      <c r="N205" s="187" t="s">
        <v>2396</v>
      </c>
      <c r="O205" s="5" t="s">
        <v>2398</v>
      </c>
      <c r="P205" s="37" t="s">
        <v>696</v>
      </c>
      <c r="Q205" t="str">
        <f>VLOOKUP($A205&amp;"_"&amp;$P205,'Character Sets'!$B$3:$J$39,5,FALSE)</f>
        <v>HT1</v>
      </c>
      <c r="R205" s="37" t="s">
        <v>698</v>
      </c>
      <c r="S205" t="str">
        <f>VLOOKUP($A205&amp;"_"&amp;$R205,'Character Sets'!$B$3:$J$39,5,FALSE)</f>
        <v>HT2</v>
      </c>
      <c r="T205" s="37" t="s">
        <v>699</v>
      </c>
      <c r="U205" t="str">
        <f>VLOOKUP($A205&amp;"_"&amp;$T205,'Character Sets'!$B$3:$J$39,5,FALSE)</f>
        <v>ST2</v>
      </c>
      <c r="V205" s="37" t="s">
        <v>701</v>
      </c>
      <c r="W205" t="str">
        <f>VLOOKUP($A205&amp;"_"&amp;$V205,'Character Sets'!$B$3:$J$39,5,FALSE)</f>
        <v>ST3</v>
      </c>
      <c r="X205" t="s">
        <v>735</v>
      </c>
      <c r="Y205" t="str">
        <f t="shared" si="40"/>
        <v>FD</v>
      </c>
      <c r="Z205" t="str" cm="1">
        <f t="array" ref="Z205">_xlfn.IFS($Y205="AB","AB",$Y205="BA","AB",$Y205="AC","AC",$Y205="CA","AC",$Y205="AD","AD",$Y205="DA","AD",$Y205="BC","BC",$Y205="CB","BC",$Y205="BD","BD",$Y205="DB","BD",$Y205="CD","CD",$Y205="DC", "CD",$Y205="AE","AE",$Y205="EA","AE",$Y205="AF","AF",$Y205="FA","AF",$Y205="BE","BE",$Y205="EB","BE",$Y205="BF","BF",$Y205="FB","BF",$Y205="CE","CE",$Y205="EC","CE",$Y205="CF","CF",$Y205="FC","CF",$Y205="DE","DE",$Y205="ED","DE",$Y205="EF","EF",$Y205="FE","EF",$Y205="DF","DF",$Y205="FD","DF")</f>
        <v>DF</v>
      </c>
      <c r="AA205" s="6" t="s">
        <v>28</v>
      </c>
      <c r="AB205" t="str">
        <f>VLOOKUP($X205&amp;$Z205&amp;$AA205,Stories!$A$1:$I$151,7,FALSE)</f>
        <v>Taylor is taking notes for Jaime</v>
      </c>
      <c r="AC205" t="str">
        <f>VLOOKUP($X205&amp;$Z205&amp;$AA205,Stories!$A$1:$I$151,8,FALSE)</f>
        <v>under the fluorescent lights</v>
      </c>
      <c r="AD205" s="37" t="s">
        <v>702</v>
      </c>
      <c r="AE205" s="13" t="s">
        <v>31</v>
      </c>
      <c r="AF205" s="13" t="s">
        <v>25</v>
      </c>
      <c r="AG205" s="13" t="str">
        <f t="shared" si="42"/>
        <v>they're standing in a green square</v>
      </c>
      <c r="AH205" t="str">
        <f>VLOOKUP($X205&amp;$Z205&amp;$AA205,Stories!$A$1:$I$151,9,FALSE)</f>
        <v>and it looks like the meeting is almost finished</v>
      </c>
      <c r="AI205" t="str" cm="1">
        <f t="array" ref="AI205">_xlfn.IFS($AA205="first",_xlfn.CONCAT($X205, "_", $H205, "_", $L205),$AA205="second",_xlfn.CONCAT($X205, "_", $L205, "_", $H205))</f>
        <v>S59_Jaime_Taylor</v>
      </c>
      <c r="AJ205" t="str">
        <f t="shared" si="44"/>
        <v>they_green_square</v>
      </c>
      <c r="AK205" t="str">
        <f t="shared" si="41"/>
        <v>S59_end</v>
      </c>
      <c r="AL205" s="13" t="s">
        <v>31</v>
      </c>
      <c r="AM205" s="13" t="s">
        <v>25</v>
      </c>
      <c r="AN205" s="13" t="s">
        <v>31</v>
      </c>
      <c r="AO205" s="13" t="s">
        <v>26</v>
      </c>
      <c r="AP205" s="13" t="s">
        <v>29</v>
      </c>
      <c r="AQ205" s="13" t="s">
        <v>26</v>
      </c>
      <c r="AR205" s="13" t="s">
        <v>29</v>
      </c>
      <c r="AS205" s="13" t="s">
        <v>25</v>
      </c>
      <c r="AT205" s="13" t="s">
        <v>24</v>
      </c>
      <c r="AU205" s="13" t="s">
        <v>26</v>
      </c>
      <c r="AV205" s="13" t="s">
        <v>24</v>
      </c>
      <c r="AW205" s="13" t="s">
        <v>25</v>
      </c>
      <c r="AX205" t="str">
        <f t="shared" si="45"/>
        <v>HT3_green-square.png</v>
      </c>
      <c r="AY205" t="str">
        <f t="shared" si="46"/>
        <v>ST1_green-triangle.png</v>
      </c>
      <c r="AZ205" t="str">
        <f t="shared" si="47"/>
        <v>HT1_blue-triangle.png</v>
      </c>
      <c r="BA205" t="str">
        <f t="shared" si="48"/>
        <v>HT2_blue-square.png</v>
      </c>
      <c r="BB205" t="str">
        <f t="shared" si="49"/>
        <v>ST2_red-triangle.png</v>
      </c>
      <c r="BC205" t="str">
        <f t="shared" si="50"/>
        <v>ST3_red-square.png</v>
      </c>
    </row>
    <row r="206" spans="1:55" x14ac:dyDescent="0.2">
      <c r="A206" s="30" t="s">
        <v>81</v>
      </c>
      <c r="B206" s="5" t="s">
        <v>108</v>
      </c>
      <c r="C206" s="5" t="s">
        <v>192</v>
      </c>
      <c r="D206" t="str">
        <f t="shared" si="43"/>
        <v>L02_CR84_S60</v>
      </c>
      <c r="E206">
        <v>204</v>
      </c>
      <c r="F206" s="96" t="s">
        <v>700</v>
      </c>
      <c r="G206" s="155" t="str">
        <f>VLOOKUP($A206&amp;"_"&amp;$F206,'Character Sets'!$B$3:$J$39,5,FALSE)</f>
        <v>HT3</v>
      </c>
      <c r="H206" s="155" t="str">
        <f>VLOOKUP($A206&amp;"_"&amp;$F206,'Character Sets'!$B$3:$J$39,7,FALSE)</f>
        <v>Jaime</v>
      </c>
      <c r="I206" s="5" t="str">
        <f>VLOOKUP($A206&amp;"_"&amp;$F206,'Character Sets'!$B$3:$J$39,6,FALSE)</f>
        <v>F</v>
      </c>
      <c r="J206" s="95" t="s">
        <v>697</v>
      </c>
      <c r="K206" s="155" t="str">
        <f>VLOOKUP($A206&amp;"_"&amp;$J206, 'Character Sets'!$B$3:$J$39,5,FALSE)</f>
        <v>ST1</v>
      </c>
      <c r="L206" s="155" t="str">
        <f>VLOOKUP($A206&amp;"_"&amp;$J206,'Character Sets'!$B$3:$J$39,7,FALSE)</f>
        <v>Taylor</v>
      </c>
      <c r="M206" s="5" t="str">
        <f>VLOOKUP($A206&amp;"_"&amp;$J206,'Character Sets'!$B$3:$J$39,6,FALSE)</f>
        <v>D</v>
      </c>
      <c r="N206" s="187" t="s">
        <v>2396</v>
      </c>
      <c r="O206" s="5" t="s">
        <v>2398</v>
      </c>
      <c r="P206" s="37" t="s">
        <v>696</v>
      </c>
      <c r="Q206" t="str">
        <f>VLOOKUP($A206&amp;"_"&amp;$P206,'Character Sets'!$B$3:$J$39,5,FALSE)</f>
        <v>HT1</v>
      </c>
      <c r="R206" s="37" t="s">
        <v>698</v>
      </c>
      <c r="S206" t="str">
        <f>VLOOKUP($A206&amp;"_"&amp;$R206,'Character Sets'!$B$3:$J$39,5,FALSE)</f>
        <v>HT2</v>
      </c>
      <c r="T206" s="37" t="s">
        <v>699</v>
      </c>
      <c r="U206" t="str">
        <f>VLOOKUP($A206&amp;"_"&amp;$T206,'Character Sets'!$B$3:$J$39,5,FALSE)</f>
        <v>ST2</v>
      </c>
      <c r="V206" s="37" t="s">
        <v>701</v>
      </c>
      <c r="W206" t="str">
        <f>VLOOKUP($A206&amp;"_"&amp;$V206,'Character Sets'!$B$3:$J$39,5,FALSE)</f>
        <v>ST3</v>
      </c>
      <c r="X206" t="s">
        <v>738</v>
      </c>
      <c r="Y206" t="str">
        <f t="shared" si="40"/>
        <v>FD</v>
      </c>
      <c r="Z206" t="str" cm="1">
        <f t="array" ref="Z206">_xlfn.IFS($Y206="AB","AB",$Y206="BA","AB",$Y206="AC","AC",$Y206="CA","AC",$Y206="AD","AD",$Y206="DA","AD",$Y206="BC","BC",$Y206="CB","BC",$Y206="BD","BD",$Y206="DB","BD",$Y206="CD","CD",$Y206="DC", "CD",$Y206="AE","AE",$Y206="EA","AE",$Y206="AF","AF",$Y206="FA","AF",$Y206="BE","BE",$Y206="EB","BE",$Y206="BF","BF",$Y206="FB","BF",$Y206="CE","CE",$Y206="EC","CE",$Y206="CF","CF",$Y206="FC","CF",$Y206="DE","DE",$Y206="ED","DE",$Y206="EF","EF",$Y206="FE","EF",$Y206="DF","DF",$Y206="FD","DF")</f>
        <v>DF</v>
      </c>
      <c r="AA206" s="6" t="s">
        <v>30</v>
      </c>
      <c r="AB206" t="str">
        <f>VLOOKUP($X206&amp;$Z206&amp;$AA206,Stories!$A$1:$I$151,7,FALSE)</f>
        <v>Jaime is hiking along the trail with Taylor</v>
      </c>
      <c r="AC206" t="str">
        <f>VLOOKUP($X206&amp;$Z206&amp;$AA206,Stories!$A$1:$I$151,8,FALSE)</f>
        <v>and the leaves are starting to turn</v>
      </c>
      <c r="AD206" s="37" t="s">
        <v>702</v>
      </c>
      <c r="AE206" s="13" t="s">
        <v>29</v>
      </c>
      <c r="AF206" s="13" t="s">
        <v>26</v>
      </c>
      <c r="AG206" s="13" t="str">
        <f t="shared" si="42"/>
        <v>they're standing in a blue triangle</v>
      </c>
      <c r="AH206" t="str">
        <f>VLOOKUP($X206&amp;$Z206&amp;$AA206,Stories!$A$1:$I$151,9,FALSE)</f>
        <v>and the top of the mountain isn't much further</v>
      </c>
      <c r="AI206" t="str" cm="1">
        <f t="array" ref="AI206">_xlfn.IFS($AA206="first",_xlfn.CONCAT($X206, "_", $H206, "_", $L206),$AA206="second",_xlfn.CONCAT($X206, "_", $L206, "_", $H206))</f>
        <v>S60_Taylor_Jaime</v>
      </c>
      <c r="AJ206" t="str">
        <f t="shared" si="44"/>
        <v>they_blue_triangle</v>
      </c>
      <c r="AK206" t="str">
        <f t="shared" si="41"/>
        <v>S60_end</v>
      </c>
      <c r="AL206" s="13" t="s">
        <v>29</v>
      </c>
      <c r="AM206" s="13" t="s">
        <v>26</v>
      </c>
      <c r="AN206" s="13" t="s">
        <v>29</v>
      </c>
      <c r="AO206" s="13" t="s">
        <v>25</v>
      </c>
      <c r="AP206" s="13" t="s">
        <v>31</v>
      </c>
      <c r="AQ206" s="13" t="s">
        <v>25</v>
      </c>
      <c r="AR206" s="13" t="s">
        <v>31</v>
      </c>
      <c r="AS206" s="13" t="s">
        <v>26</v>
      </c>
      <c r="AT206" s="13" t="s">
        <v>27</v>
      </c>
      <c r="AU206" s="13" t="s">
        <v>25</v>
      </c>
      <c r="AV206" s="13" t="s">
        <v>27</v>
      </c>
      <c r="AW206" s="13" t="s">
        <v>26</v>
      </c>
      <c r="AX206" t="str">
        <f t="shared" si="45"/>
        <v>HT3_blue-triangle.png</v>
      </c>
      <c r="AY206" t="str">
        <f t="shared" si="46"/>
        <v>ST1_blue-square.png</v>
      </c>
      <c r="AZ206" t="str">
        <f t="shared" si="47"/>
        <v>HT1_green-square.png</v>
      </c>
      <c r="BA206" t="str">
        <f t="shared" si="48"/>
        <v>HT2_green-triangle.png</v>
      </c>
      <c r="BB206" t="str">
        <f t="shared" si="49"/>
        <v>ST2_yellow-square.png</v>
      </c>
      <c r="BC206" t="str">
        <f t="shared" si="50"/>
        <v>ST3_yellow-triangle.png</v>
      </c>
    </row>
    <row r="207" spans="1:55" x14ac:dyDescent="0.2">
      <c r="A207" s="30" t="s">
        <v>81</v>
      </c>
      <c r="B207" s="5" t="s">
        <v>108</v>
      </c>
      <c r="C207" s="5" t="s">
        <v>193</v>
      </c>
      <c r="D207" t="str">
        <f t="shared" si="43"/>
        <v>L02_CR85_S55</v>
      </c>
      <c r="E207">
        <v>205</v>
      </c>
      <c r="F207" s="96" t="s">
        <v>700</v>
      </c>
      <c r="G207" s="155" t="str">
        <f>VLOOKUP($A207&amp;"_"&amp;$F207,'Character Sets'!$B$3:$J$39,5,FALSE)</f>
        <v>HT3</v>
      </c>
      <c r="H207" s="155" t="str">
        <f>VLOOKUP($A207&amp;"_"&amp;$F207,'Character Sets'!$B$3:$J$39,7,FALSE)</f>
        <v>Jaime</v>
      </c>
      <c r="I207" s="5" t="str">
        <f>VLOOKUP($A207&amp;"_"&amp;$F207,'Character Sets'!$B$3:$J$39,6,FALSE)</f>
        <v>F</v>
      </c>
      <c r="J207" s="95" t="s">
        <v>699</v>
      </c>
      <c r="K207" s="155" t="str">
        <f>VLOOKUP($A207&amp;"_"&amp;$J207, 'Character Sets'!$B$3:$J$39,5,FALSE)</f>
        <v>ST2</v>
      </c>
      <c r="L207" s="155" t="str">
        <f>VLOOKUP($A207&amp;"_"&amp;$J207,'Character Sets'!$B$3:$J$39,7,FALSE)</f>
        <v>Casey</v>
      </c>
      <c r="M207" s="5" t="str">
        <f>VLOOKUP($A207&amp;"_"&amp;$J207,'Character Sets'!$B$3:$J$39,6,FALSE)</f>
        <v>E</v>
      </c>
      <c r="N207" s="187" t="s">
        <v>2396</v>
      </c>
      <c r="O207" s="5" t="s">
        <v>2398</v>
      </c>
      <c r="P207" s="37" t="s">
        <v>696</v>
      </c>
      <c r="Q207" t="str">
        <f>VLOOKUP($A207&amp;"_"&amp;$P207,'Character Sets'!$B$3:$J$39,5,FALSE)</f>
        <v>HT1</v>
      </c>
      <c r="R207" s="37" t="s">
        <v>698</v>
      </c>
      <c r="S207" t="str">
        <f>VLOOKUP($A207&amp;"_"&amp;$R207,'Character Sets'!$B$3:$J$39,5,FALSE)</f>
        <v>HT2</v>
      </c>
      <c r="T207" s="37" t="s">
        <v>697</v>
      </c>
      <c r="U207" t="str">
        <f>VLOOKUP($A207&amp;"_"&amp;$T207,'Character Sets'!$B$3:$J$39,5,FALSE)</f>
        <v>ST1</v>
      </c>
      <c r="V207" s="37" t="s">
        <v>701</v>
      </c>
      <c r="W207" t="str">
        <f>VLOOKUP($A207&amp;"_"&amp;$V207,'Character Sets'!$B$3:$J$39,5,FALSE)</f>
        <v>ST3</v>
      </c>
      <c r="X207" t="s">
        <v>737</v>
      </c>
      <c r="Y207" t="str">
        <f t="shared" si="40"/>
        <v>FE</v>
      </c>
      <c r="Z207" t="str" cm="1">
        <f t="array" ref="Z207">_xlfn.IFS($Y207="AB","AB",$Y207="BA","AB",$Y207="AC","AC",$Y207="CA","AC",$Y207="AD","AD",$Y207="DA","AD",$Y207="BC","BC",$Y207="CB","BC",$Y207="BD","BD",$Y207="DB","BD",$Y207="CD","CD",$Y207="DC", "CD",$Y207="AE","AE",$Y207="EA","AE",$Y207="AF","AF",$Y207="FA","AF",$Y207="BE","BE",$Y207="EB","BE",$Y207="BF","BF",$Y207="FB","BF",$Y207="CE","CE",$Y207="EC","CE",$Y207="CF","CF",$Y207="FC","CF",$Y207="DE","DE",$Y207="ED","DE",$Y207="EF","EF",$Y207="FE","EF",$Y207="DF","DF",$Y207="FD","DF")</f>
        <v>EF</v>
      </c>
      <c r="AA207" s="6" t="s">
        <v>28</v>
      </c>
      <c r="AB207" t="str">
        <f>VLOOKUP($X207&amp;$Z207&amp;$AA207,Stories!$A$1:$I$151,7,FALSE)</f>
        <v>Casey is holding a spot for Jaime</v>
      </c>
      <c r="AC207" t="str">
        <f>VLOOKUP($X207&amp;$Z207&amp;$AA207,Stories!$A$1:$I$151,8,FALSE)</f>
        <v>because the line is moving slowly</v>
      </c>
      <c r="AD207" s="37" t="s">
        <v>702</v>
      </c>
      <c r="AE207" s="13" t="s">
        <v>27</v>
      </c>
      <c r="AF207" s="13" t="s">
        <v>25</v>
      </c>
      <c r="AG207" s="13" t="str">
        <f t="shared" si="42"/>
        <v>they're standing in a yellow square</v>
      </c>
      <c r="AH207" t="str">
        <f>VLOOKUP($X207&amp;$Z207&amp;$AA207,Stories!$A$1:$I$151,9,FALSE)</f>
        <v>and the day keeps getting hotter</v>
      </c>
      <c r="AI207" t="str" cm="1">
        <f t="array" ref="AI207">_xlfn.IFS($AA207="first",_xlfn.CONCAT($X207, "_", $H207, "_", $L207),$AA207="second",_xlfn.CONCAT($X207, "_", $L207, "_", $H207))</f>
        <v>S55_Jaime_Casey</v>
      </c>
      <c r="AJ207" t="str">
        <f t="shared" si="44"/>
        <v>they_yellow_square</v>
      </c>
      <c r="AK207" t="str">
        <f t="shared" si="41"/>
        <v>S55_end</v>
      </c>
      <c r="AL207" s="13" t="s">
        <v>27</v>
      </c>
      <c r="AM207" s="13" t="s">
        <v>25</v>
      </c>
      <c r="AN207" s="13" t="s">
        <v>27</v>
      </c>
      <c r="AO207" s="13" t="s">
        <v>26</v>
      </c>
      <c r="AP207" s="13" t="s">
        <v>24</v>
      </c>
      <c r="AQ207" s="13" t="s">
        <v>26</v>
      </c>
      <c r="AR207" s="13" t="s">
        <v>24</v>
      </c>
      <c r="AS207" s="13" t="s">
        <v>25</v>
      </c>
      <c r="AT207" s="13" t="s">
        <v>29</v>
      </c>
      <c r="AU207" s="13" t="s">
        <v>26</v>
      </c>
      <c r="AV207" s="13" t="s">
        <v>29</v>
      </c>
      <c r="AW207" s="13" t="s">
        <v>25</v>
      </c>
      <c r="AX207" t="str">
        <f t="shared" si="45"/>
        <v>HT3_yellow-square.png</v>
      </c>
      <c r="AY207" t="str">
        <f t="shared" si="46"/>
        <v>ST2_yellow-triangle.png</v>
      </c>
      <c r="AZ207" t="str">
        <f t="shared" si="47"/>
        <v>HT1_red-triangle.png</v>
      </c>
      <c r="BA207" t="str">
        <f t="shared" si="48"/>
        <v>HT2_red-square.png</v>
      </c>
      <c r="BB207" t="str">
        <f t="shared" si="49"/>
        <v>ST1_blue-triangle.png</v>
      </c>
      <c r="BC207" t="str">
        <f t="shared" si="50"/>
        <v>ST3_blue-square.png</v>
      </c>
    </row>
    <row r="208" spans="1:55" x14ac:dyDescent="0.2">
      <c r="A208" s="30" t="s">
        <v>81</v>
      </c>
      <c r="B208" s="5" t="s">
        <v>108</v>
      </c>
      <c r="C208" s="5" t="s">
        <v>194</v>
      </c>
      <c r="D208" t="str">
        <f t="shared" si="43"/>
        <v>L02_CR86_S51</v>
      </c>
      <c r="E208">
        <v>206</v>
      </c>
      <c r="F208" s="96" t="s">
        <v>700</v>
      </c>
      <c r="G208" s="155" t="str">
        <f>VLOOKUP($A208&amp;"_"&amp;$F208,'Character Sets'!$B$3:$J$39,5,FALSE)</f>
        <v>HT3</v>
      </c>
      <c r="H208" s="155" t="str">
        <f>VLOOKUP($A208&amp;"_"&amp;$F208,'Character Sets'!$B$3:$J$39,7,FALSE)</f>
        <v>Jaime</v>
      </c>
      <c r="I208" s="5" t="str">
        <f>VLOOKUP($A208&amp;"_"&amp;$F208,'Character Sets'!$B$3:$J$39,6,FALSE)</f>
        <v>F</v>
      </c>
      <c r="J208" s="95" t="s">
        <v>699</v>
      </c>
      <c r="K208" s="155" t="str">
        <f>VLOOKUP($A208&amp;"_"&amp;$J208, 'Character Sets'!$B$3:$J$39,5,FALSE)</f>
        <v>ST2</v>
      </c>
      <c r="L208" s="155" t="str">
        <f>VLOOKUP($A208&amp;"_"&amp;$J208,'Character Sets'!$B$3:$J$39,7,FALSE)</f>
        <v>Casey</v>
      </c>
      <c r="M208" s="5" t="str">
        <f>VLOOKUP($A208&amp;"_"&amp;$J208,'Character Sets'!$B$3:$J$39,6,FALSE)</f>
        <v>E</v>
      </c>
      <c r="N208" s="187" t="s">
        <v>2396</v>
      </c>
      <c r="O208" s="5" t="s">
        <v>2398</v>
      </c>
      <c r="P208" s="37" t="s">
        <v>696</v>
      </c>
      <c r="Q208" t="str">
        <f>VLOOKUP($A208&amp;"_"&amp;$P208,'Character Sets'!$B$3:$J$39,5,FALSE)</f>
        <v>HT1</v>
      </c>
      <c r="R208" s="37" t="s">
        <v>698</v>
      </c>
      <c r="S208" t="str">
        <f>VLOOKUP($A208&amp;"_"&amp;$R208,'Character Sets'!$B$3:$J$39,5,FALSE)</f>
        <v>HT2</v>
      </c>
      <c r="T208" s="37" t="s">
        <v>697</v>
      </c>
      <c r="U208" t="str">
        <f>VLOOKUP($A208&amp;"_"&amp;$T208,'Character Sets'!$B$3:$J$39,5,FALSE)</f>
        <v>ST1</v>
      </c>
      <c r="V208" s="37" t="s">
        <v>701</v>
      </c>
      <c r="W208" t="str">
        <f>VLOOKUP($A208&amp;"_"&amp;$V208,'Character Sets'!$B$3:$J$39,5,FALSE)</f>
        <v>ST3</v>
      </c>
      <c r="X208" t="s">
        <v>728</v>
      </c>
      <c r="Y208" t="str">
        <f t="shared" si="40"/>
        <v>FE</v>
      </c>
      <c r="Z208" t="str" cm="1">
        <f t="array" ref="Z208">_xlfn.IFS($Y208="AB","AB",$Y208="BA","AB",$Y208="AC","AC",$Y208="CA","AC",$Y208="AD","AD",$Y208="DA","AD",$Y208="BC","BC",$Y208="CB","BC",$Y208="BD","BD",$Y208="DB","BD",$Y208="CD","CD",$Y208="DC", "CD",$Y208="AE","AE",$Y208="EA","AE",$Y208="AF","AF",$Y208="FA","AF",$Y208="BE","BE",$Y208="EB","BE",$Y208="BF","BF",$Y208="FB","BF",$Y208="CE","CE",$Y208="EC","CE",$Y208="CF","CF",$Y208="FC","CF",$Y208="DE","DE",$Y208="ED","DE",$Y208="EF","EF",$Y208="FE","EF",$Y208="DF","DF",$Y208="FD","DF")</f>
        <v>EF</v>
      </c>
      <c r="AA208" s="6" t="s">
        <v>30</v>
      </c>
      <c r="AB208" t="str">
        <f>VLOOKUP($X208&amp;$Z208&amp;$AA208,Stories!$A$1:$I$151,7,FALSE)</f>
        <v>Jaime is starting a video call with Casey</v>
      </c>
      <c r="AC208" t="str">
        <f>VLOOKUP($X208&amp;$Z208&amp;$AA208,Stories!$A$1:$I$151,8,FALSE)</f>
        <v>but the connection is kind of slow</v>
      </c>
      <c r="AD208" s="37" t="s">
        <v>702</v>
      </c>
      <c r="AE208" s="13" t="s">
        <v>24</v>
      </c>
      <c r="AF208" s="13" t="s">
        <v>26</v>
      </c>
      <c r="AG208" s="13" t="str">
        <f t="shared" si="42"/>
        <v>they're standing in a red triangle</v>
      </c>
      <c r="AH208" t="str">
        <f>VLOOKUP($X208&amp;$Z208&amp;$AA208,Stories!$A$1:$I$151,9,FALSE)</f>
        <v xml:space="preserve">and it's great to see each other </v>
      </c>
      <c r="AI208" t="str" cm="1">
        <f t="array" ref="AI208">_xlfn.IFS($AA208="first",_xlfn.CONCAT($X208, "_", $H208, "_", $L208),$AA208="second",_xlfn.CONCAT($X208, "_", $L208, "_", $H208))</f>
        <v>S51_Casey_Jaime</v>
      </c>
      <c r="AJ208" t="str">
        <f t="shared" si="44"/>
        <v>they_red_triangle</v>
      </c>
      <c r="AK208" t="str">
        <f t="shared" si="41"/>
        <v>S51_end</v>
      </c>
      <c r="AL208" s="13" t="s">
        <v>24</v>
      </c>
      <c r="AM208" s="13" t="s">
        <v>26</v>
      </c>
      <c r="AN208" s="13" t="s">
        <v>24</v>
      </c>
      <c r="AO208" s="13" t="s">
        <v>25</v>
      </c>
      <c r="AP208" s="13" t="s">
        <v>27</v>
      </c>
      <c r="AQ208" s="13" t="s">
        <v>25</v>
      </c>
      <c r="AR208" s="13" t="s">
        <v>27</v>
      </c>
      <c r="AS208" s="13" t="s">
        <v>26</v>
      </c>
      <c r="AT208" s="13" t="s">
        <v>31</v>
      </c>
      <c r="AU208" s="13" t="s">
        <v>25</v>
      </c>
      <c r="AV208" s="13" t="s">
        <v>31</v>
      </c>
      <c r="AW208" s="13" t="s">
        <v>26</v>
      </c>
      <c r="AX208" t="str">
        <f t="shared" si="45"/>
        <v>HT3_red-triangle.png</v>
      </c>
      <c r="AY208" t="str">
        <f t="shared" si="46"/>
        <v>ST2_red-square.png</v>
      </c>
      <c r="AZ208" t="str">
        <f t="shared" si="47"/>
        <v>HT1_yellow-square.png</v>
      </c>
      <c r="BA208" t="str">
        <f t="shared" si="48"/>
        <v>HT2_yellow-triangle.png</v>
      </c>
      <c r="BB208" t="str">
        <f t="shared" si="49"/>
        <v>ST1_green-square.png</v>
      </c>
      <c r="BC208" t="str">
        <f t="shared" si="50"/>
        <v>ST3_green-triangle.png</v>
      </c>
    </row>
    <row r="209" spans="1:55" x14ac:dyDescent="0.2">
      <c r="A209" s="30" t="s">
        <v>81</v>
      </c>
      <c r="B209" s="5" t="s">
        <v>108</v>
      </c>
      <c r="C209" s="5" t="s">
        <v>195</v>
      </c>
      <c r="D209" t="str">
        <f t="shared" si="43"/>
        <v>L02_CR87_S52</v>
      </c>
      <c r="E209">
        <v>207</v>
      </c>
      <c r="F209" s="96" t="s">
        <v>700</v>
      </c>
      <c r="G209" s="155" t="str">
        <f>VLOOKUP($A209&amp;"_"&amp;$F209,'Character Sets'!$B$3:$J$39,5,FALSE)</f>
        <v>HT3</v>
      </c>
      <c r="H209" s="155" t="str">
        <f>VLOOKUP($A209&amp;"_"&amp;$F209,'Character Sets'!$B$3:$J$39,7,FALSE)</f>
        <v>Jaime</v>
      </c>
      <c r="I209" s="5" t="str">
        <f>VLOOKUP($A209&amp;"_"&amp;$F209,'Character Sets'!$B$3:$J$39,6,FALSE)</f>
        <v>F</v>
      </c>
      <c r="J209" s="95" t="s">
        <v>699</v>
      </c>
      <c r="K209" s="155" t="str">
        <f>VLOOKUP($A209&amp;"_"&amp;$J209, 'Character Sets'!$B$3:$J$39,5,FALSE)</f>
        <v>ST2</v>
      </c>
      <c r="L209" s="155" t="str">
        <f>VLOOKUP($A209&amp;"_"&amp;$J209,'Character Sets'!$B$3:$J$39,7,FALSE)</f>
        <v>Casey</v>
      </c>
      <c r="M209" s="5" t="str">
        <f>VLOOKUP($A209&amp;"_"&amp;$J209,'Character Sets'!$B$3:$J$39,6,FALSE)</f>
        <v>E</v>
      </c>
      <c r="N209" s="187" t="s">
        <v>2396</v>
      </c>
      <c r="O209" s="5" t="s">
        <v>2398</v>
      </c>
      <c r="P209" s="37" t="s">
        <v>696</v>
      </c>
      <c r="Q209" t="str">
        <f>VLOOKUP($A209&amp;"_"&amp;$P209,'Character Sets'!$B$3:$J$39,5,FALSE)</f>
        <v>HT1</v>
      </c>
      <c r="R209" s="37" t="s">
        <v>698</v>
      </c>
      <c r="S209" t="str">
        <f>VLOOKUP($A209&amp;"_"&amp;$R209,'Character Sets'!$B$3:$J$39,5,FALSE)</f>
        <v>HT2</v>
      </c>
      <c r="T209" s="37" t="s">
        <v>697</v>
      </c>
      <c r="U209" t="str">
        <f>VLOOKUP($A209&amp;"_"&amp;$T209,'Character Sets'!$B$3:$J$39,5,FALSE)</f>
        <v>ST1</v>
      </c>
      <c r="V209" s="37" t="s">
        <v>701</v>
      </c>
      <c r="W209" t="str">
        <f>VLOOKUP($A209&amp;"_"&amp;$V209,'Character Sets'!$B$3:$J$39,5,FALSE)</f>
        <v>ST3</v>
      </c>
      <c r="X209" t="s">
        <v>729</v>
      </c>
      <c r="Y209" t="str">
        <f t="shared" si="40"/>
        <v>FE</v>
      </c>
      <c r="Z209" t="str" cm="1">
        <f t="array" ref="Z209">_xlfn.IFS($Y209="AB","AB",$Y209="BA","AB",$Y209="AC","AC",$Y209="CA","AC",$Y209="AD","AD",$Y209="DA","AD",$Y209="BC","BC",$Y209="CB","BC",$Y209="BD","BD",$Y209="DB","BD",$Y209="CD","CD",$Y209="DC", "CD",$Y209="AE","AE",$Y209="EA","AE",$Y209="AF","AF",$Y209="FA","AF",$Y209="BE","BE",$Y209="EB","BE",$Y209="BF","BF",$Y209="FB","BF",$Y209="CE","CE",$Y209="EC","CE",$Y209="CF","CF",$Y209="FC","CF",$Y209="DE","DE",$Y209="ED","DE",$Y209="EF","EF",$Y209="FE","EF",$Y209="DF","DF",$Y209="FD","DF")</f>
        <v>EF</v>
      </c>
      <c r="AA209" s="6" t="s">
        <v>28</v>
      </c>
      <c r="AB209" t="str">
        <f>VLOOKUP($X209&amp;$Z209&amp;$AA209,Stories!$A$1:$I$151,7,FALSE)</f>
        <v>Casey is passing a blanket to Jaime</v>
      </c>
      <c r="AC209" t="str">
        <f>VLOOKUP($X209&amp;$Z209&amp;$AA209,Stories!$A$1:$I$151,8,FALSE)</f>
        <v>because the room is cold</v>
      </c>
      <c r="AD209" s="37" t="s">
        <v>702</v>
      </c>
      <c r="AE209" s="13" t="s">
        <v>29</v>
      </c>
      <c r="AF209" s="13" t="s">
        <v>25</v>
      </c>
      <c r="AG209" s="13" t="str">
        <f t="shared" si="42"/>
        <v>they're standing in a blue square</v>
      </c>
      <c r="AH209" t="str">
        <f>VLOOKUP($X209&amp;$Z209&amp;$AA209,Stories!$A$1:$I$151,9,FALSE)</f>
        <v>and everyone is comfortable now</v>
      </c>
      <c r="AI209" t="str" cm="1">
        <f t="array" ref="AI209">_xlfn.IFS($AA209="first",_xlfn.CONCAT($X209, "_", $H209, "_", $L209),$AA209="second",_xlfn.CONCAT($X209, "_", $L209, "_", $H209))</f>
        <v>S52_Jaime_Casey</v>
      </c>
      <c r="AJ209" t="str">
        <f t="shared" si="44"/>
        <v>they_blue_square</v>
      </c>
      <c r="AK209" t="str">
        <f t="shared" si="41"/>
        <v>S52_end</v>
      </c>
      <c r="AL209" s="13" t="s">
        <v>29</v>
      </c>
      <c r="AM209" s="13" t="s">
        <v>25</v>
      </c>
      <c r="AN209" s="13" t="s">
        <v>29</v>
      </c>
      <c r="AO209" s="13" t="s">
        <v>26</v>
      </c>
      <c r="AP209" s="13" t="s">
        <v>31</v>
      </c>
      <c r="AQ209" s="13" t="s">
        <v>26</v>
      </c>
      <c r="AR209" s="13" t="s">
        <v>31</v>
      </c>
      <c r="AS209" s="13" t="s">
        <v>25</v>
      </c>
      <c r="AT209" s="13" t="s">
        <v>27</v>
      </c>
      <c r="AU209" s="13" t="s">
        <v>26</v>
      </c>
      <c r="AV209" s="13" t="s">
        <v>27</v>
      </c>
      <c r="AW209" s="13" t="s">
        <v>25</v>
      </c>
      <c r="AX209" t="str">
        <f t="shared" si="45"/>
        <v>HT3_blue-square.png</v>
      </c>
      <c r="AY209" t="str">
        <f t="shared" si="46"/>
        <v>ST2_blue-triangle.png</v>
      </c>
      <c r="AZ209" t="str">
        <f t="shared" si="47"/>
        <v>HT1_green-triangle.png</v>
      </c>
      <c r="BA209" t="str">
        <f t="shared" si="48"/>
        <v>HT2_green-square.png</v>
      </c>
      <c r="BB209" t="str">
        <f t="shared" si="49"/>
        <v>ST1_yellow-triangle.png</v>
      </c>
      <c r="BC209" t="str">
        <f t="shared" si="50"/>
        <v>ST3_yellow-square.png</v>
      </c>
    </row>
    <row r="210" spans="1:55" x14ac:dyDescent="0.2">
      <c r="A210" s="30" t="s">
        <v>81</v>
      </c>
      <c r="B210" s="5" t="s">
        <v>108</v>
      </c>
      <c r="C210" s="5" t="s">
        <v>196</v>
      </c>
      <c r="D210" t="str">
        <f t="shared" si="43"/>
        <v>L02_CR88_S52</v>
      </c>
      <c r="E210">
        <v>208</v>
      </c>
      <c r="F210" s="96" t="s">
        <v>700</v>
      </c>
      <c r="G210" s="155" t="str">
        <f>VLOOKUP($A210&amp;"_"&amp;$F210,'Character Sets'!$B$3:$J$39,5,FALSE)</f>
        <v>HT3</v>
      </c>
      <c r="H210" s="155" t="str">
        <f>VLOOKUP($A210&amp;"_"&amp;$F210,'Character Sets'!$B$3:$J$39,7,FALSE)</f>
        <v>Jaime</v>
      </c>
      <c r="I210" s="5" t="str">
        <f>VLOOKUP($A210&amp;"_"&amp;$F210,'Character Sets'!$B$3:$J$39,6,FALSE)</f>
        <v>F</v>
      </c>
      <c r="J210" s="95" t="s">
        <v>699</v>
      </c>
      <c r="K210" s="155" t="str">
        <f>VLOOKUP($A210&amp;"_"&amp;$J210, 'Character Sets'!$B$3:$J$39,5,FALSE)</f>
        <v>ST2</v>
      </c>
      <c r="L210" s="155" t="str">
        <f>VLOOKUP($A210&amp;"_"&amp;$J210,'Character Sets'!$B$3:$J$39,7,FALSE)</f>
        <v>Casey</v>
      </c>
      <c r="M210" s="5" t="str">
        <f>VLOOKUP($A210&amp;"_"&amp;$J210,'Character Sets'!$B$3:$J$39,6,FALSE)</f>
        <v>E</v>
      </c>
      <c r="N210" s="187" t="s">
        <v>2396</v>
      </c>
      <c r="O210" s="5" t="s">
        <v>2398</v>
      </c>
      <c r="P210" s="37" t="s">
        <v>696</v>
      </c>
      <c r="Q210" t="str">
        <f>VLOOKUP($A210&amp;"_"&amp;$P210,'Character Sets'!$B$3:$J$39,5,FALSE)</f>
        <v>HT1</v>
      </c>
      <c r="R210" s="37" t="s">
        <v>698</v>
      </c>
      <c r="S210" t="str">
        <f>VLOOKUP($A210&amp;"_"&amp;$R210,'Character Sets'!$B$3:$J$39,5,FALSE)</f>
        <v>HT2</v>
      </c>
      <c r="T210" s="37" t="s">
        <v>697</v>
      </c>
      <c r="U210" t="str">
        <f>VLOOKUP($A210&amp;"_"&amp;$T210,'Character Sets'!$B$3:$J$39,5,FALSE)</f>
        <v>ST1</v>
      </c>
      <c r="V210" s="37" t="s">
        <v>701</v>
      </c>
      <c r="W210" t="str">
        <f>VLOOKUP($A210&amp;"_"&amp;$V210,'Character Sets'!$B$3:$J$39,5,FALSE)</f>
        <v>ST3</v>
      </c>
      <c r="X210" t="s">
        <v>729</v>
      </c>
      <c r="Y210" t="str">
        <f t="shared" si="40"/>
        <v>FE</v>
      </c>
      <c r="Z210" t="str" cm="1">
        <f t="array" ref="Z210">_xlfn.IFS($Y210="AB","AB",$Y210="BA","AB",$Y210="AC","AC",$Y210="CA","AC",$Y210="AD","AD",$Y210="DA","AD",$Y210="BC","BC",$Y210="CB","BC",$Y210="BD","BD",$Y210="DB","BD",$Y210="CD","CD",$Y210="DC", "CD",$Y210="AE","AE",$Y210="EA","AE",$Y210="AF","AF",$Y210="FA","AF",$Y210="BE","BE",$Y210="EB","BE",$Y210="BF","BF",$Y210="FB","BF",$Y210="CE","CE",$Y210="EC","CE",$Y210="CF","CF",$Y210="FC","CF",$Y210="DE","DE",$Y210="ED","DE",$Y210="EF","EF",$Y210="FE","EF",$Y210="DF","DF",$Y210="FD","DF")</f>
        <v>EF</v>
      </c>
      <c r="AA210" s="6" t="s">
        <v>30</v>
      </c>
      <c r="AB210" t="str">
        <f>VLOOKUP($X210&amp;$Z210&amp;$AA210,Stories!$A$1:$I$151,7,FALSE)</f>
        <v>Jaime is passing a blanket to Casey</v>
      </c>
      <c r="AC210" t="str">
        <f>VLOOKUP($X210&amp;$Z210&amp;$AA210,Stories!$A$1:$I$151,8,FALSE)</f>
        <v>because the room is cold</v>
      </c>
      <c r="AD210" s="37" t="s">
        <v>702</v>
      </c>
      <c r="AE210" s="13" t="s">
        <v>31</v>
      </c>
      <c r="AF210" s="13" t="s">
        <v>26</v>
      </c>
      <c r="AG210" s="13" t="str">
        <f t="shared" si="42"/>
        <v>they're standing in a green triangle</v>
      </c>
      <c r="AH210" t="str">
        <f>VLOOKUP($X210&amp;$Z210&amp;$AA210,Stories!$A$1:$I$151,9,FALSE)</f>
        <v>and everyone is comfortable now</v>
      </c>
      <c r="AI210" t="str" cm="1">
        <f t="array" ref="AI210">_xlfn.IFS($AA210="first",_xlfn.CONCAT($X210, "_", $H210, "_", $L210),$AA210="second",_xlfn.CONCAT($X210, "_", $L210, "_", $H210))</f>
        <v>S52_Casey_Jaime</v>
      </c>
      <c r="AJ210" t="str">
        <f t="shared" si="44"/>
        <v>they_green_triangle</v>
      </c>
      <c r="AK210" t="str">
        <f t="shared" si="41"/>
        <v>S52_end</v>
      </c>
      <c r="AL210" s="13" t="s">
        <v>31</v>
      </c>
      <c r="AM210" s="13" t="s">
        <v>26</v>
      </c>
      <c r="AN210" s="13" t="s">
        <v>31</v>
      </c>
      <c r="AO210" s="13" t="s">
        <v>25</v>
      </c>
      <c r="AP210" s="13" t="s">
        <v>29</v>
      </c>
      <c r="AQ210" s="13" t="s">
        <v>25</v>
      </c>
      <c r="AR210" s="13" t="s">
        <v>29</v>
      </c>
      <c r="AS210" s="13" t="s">
        <v>26</v>
      </c>
      <c r="AT210" s="13" t="s">
        <v>24</v>
      </c>
      <c r="AU210" s="13" t="s">
        <v>25</v>
      </c>
      <c r="AV210" s="13" t="s">
        <v>24</v>
      </c>
      <c r="AW210" s="13" t="s">
        <v>26</v>
      </c>
      <c r="AX210" t="str">
        <f t="shared" si="45"/>
        <v>HT3_green-triangle.png</v>
      </c>
      <c r="AY210" t="str">
        <f t="shared" si="46"/>
        <v>ST2_green-square.png</v>
      </c>
      <c r="AZ210" t="str">
        <f t="shared" si="47"/>
        <v>HT1_blue-square.png</v>
      </c>
      <c r="BA210" t="str">
        <f t="shared" si="48"/>
        <v>HT2_blue-triangle.png</v>
      </c>
      <c r="BB210" t="str">
        <f t="shared" si="49"/>
        <v>ST1_red-square.png</v>
      </c>
      <c r="BC210" t="str">
        <f t="shared" si="50"/>
        <v>ST3_red-triangle.png</v>
      </c>
    </row>
    <row r="211" spans="1:55" x14ac:dyDescent="0.2">
      <c r="A211" s="30" t="s">
        <v>81</v>
      </c>
      <c r="B211" s="5" t="s">
        <v>108</v>
      </c>
      <c r="C211" s="5" t="s">
        <v>197</v>
      </c>
      <c r="D211" t="str">
        <f t="shared" si="43"/>
        <v>L02_CR89_S18</v>
      </c>
      <c r="E211">
        <v>209</v>
      </c>
      <c r="F211" s="96" t="s">
        <v>701</v>
      </c>
      <c r="G211" s="155" t="str">
        <f>VLOOKUP($A211&amp;"_"&amp;$F211,'Character Sets'!$B$3:$J$39,5,FALSE)</f>
        <v>ST3</v>
      </c>
      <c r="H211" s="155" t="str">
        <f>VLOOKUP($A211&amp;"_"&amp;$F211,'Character Sets'!$B$3:$J$39,7,FALSE)</f>
        <v>Alex</v>
      </c>
      <c r="I211" s="5" t="str">
        <f>VLOOKUP($A211&amp;"_"&amp;$F211,'Character Sets'!$B$3:$J$39,6,FALSE)</f>
        <v>A</v>
      </c>
      <c r="J211" s="95" t="s">
        <v>697</v>
      </c>
      <c r="K211" s="155" t="str">
        <f>VLOOKUP($A211&amp;"_"&amp;$J211, 'Character Sets'!$B$3:$J$39,5,FALSE)</f>
        <v>ST1</v>
      </c>
      <c r="L211" s="155" t="str">
        <f>VLOOKUP($A211&amp;"_"&amp;$J211,'Character Sets'!$B$3:$J$39,7,FALSE)</f>
        <v>Taylor</v>
      </c>
      <c r="M211" s="5" t="str">
        <f>VLOOKUP($A211&amp;"_"&amp;$J211,'Character Sets'!$B$3:$J$39,6,FALSE)</f>
        <v>D</v>
      </c>
      <c r="N211" s="187" t="s">
        <v>2396</v>
      </c>
      <c r="O211" s="5" t="s">
        <v>2399</v>
      </c>
      <c r="P211" s="37" t="s">
        <v>696</v>
      </c>
      <c r="Q211" t="str">
        <f>VLOOKUP($A211&amp;"_"&amp;$P211,'Character Sets'!$B$3:$J$39,5,FALSE)</f>
        <v>HT1</v>
      </c>
      <c r="R211" s="37" t="s">
        <v>698</v>
      </c>
      <c r="S211" t="str">
        <f>VLOOKUP($A211&amp;"_"&amp;$R211,'Character Sets'!$B$3:$J$39,5,FALSE)</f>
        <v>HT2</v>
      </c>
      <c r="T211" s="37" t="s">
        <v>699</v>
      </c>
      <c r="U211" t="str">
        <f>VLOOKUP($A211&amp;"_"&amp;$T211,'Character Sets'!$B$3:$J$39,5,FALSE)</f>
        <v>ST2</v>
      </c>
      <c r="V211" s="37" t="s">
        <v>700</v>
      </c>
      <c r="W211" t="str">
        <f>VLOOKUP($A211&amp;"_"&amp;$V211,'Character Sets'!$B$3:$J$39,5,FALSE)</f>
        <v>HT3</v>
      </c>
      <c r="X211" t="s">
        <v>224</v>
      </c>
      <c r="Y211" t="str">
        <f t="shared" si="40"/>
        <v>AD</v>
      </c>
      <c r="Z211" t="str" cm="1">
        <f t="array" ref="Z211">_xlfn.IFS($Y211="AB","AB",$Y211="BA","AB",$Y211="AC","AC",$Y211="CA","AC",$Y211="AD","AD",$Y211="DA","AD",$Y211="BC","BC",$Y211="CB","BC",$Y211="BD","BD",$Y211="DB","BD",$Y211="CD","CD",$Y211="DC", "CD",$Y211="AE","AE",$Y211="EA","AE",$Y211="AF","AF",$Y211="FA","AF",$Y211="BE","BE",$Y211="EB","BE",$Y211="BF","BF",$Y211="FB","BF",$Y211="CE","CE",$Y211="EC","CE",$Y211="CF","CF",$Y211="FC","CF",$Y211="DE","DE",$Y211="ED","DE",$Y211="EF","EF",$Y211="FE","EF",$Y211="DF","DF",$Y211="FD","DF")</f>
        <v>AD</v>
      </c>
      <c r="AA211" s="6" t="s">
        <v>28</v>
      </c>
      <c r="AB211" t="str">
        <f>VLOOKUP($X211&amp;$Z211&amp;$AA211,Stories!$A$1:$I$151,7,FALSE)</f>
        <v>Alex is rollerblading towards Taylor</v>
      </c>
      <c r="AC211" t="str">
        <f>VLOOKUP($X211&amp;$Z211&amp;$AA211,Stories!$A$1:$I$151,8,FALSE)</f>
        <v>while several birds fly overhead</v>
      </c>
      <c r="AD211" s="37" t="s">
        <v>702</v>
      </c>
      <c r="AE211" s="13" t="s">
        <v>24</v>
      </c>
      <c r="AF211" s="13" t="s">
        <v>25</v>
      </c>
      <c r="AG211" s="13" t="str">
        <f t="shared" si="42"/>
        <v>they're standing in a red square</v>
      </c>
      <c r="AH211" t="str">
        <f>VLOOKUP($X211&amp;$Z211&amp;$AA211,Stories!$A$1:$I$151,9,FALSE)</f>
        <v>but it looks very easy to fall down</v>
      </c>
      <c r="AI211" t="str" cm="1">
        <f t="array" ref="AI211">_xlfn.IFS($AA211="first",_xlfn.CONCAT($X211, "_", $H211, "_", $L211),$AA211="second",_xlfn.CONCAT($X211, "_", $L211, "_", $H211))</f>
        <v>S18_Alex_Taylor</v>
      </c>
      <c r="AJ211" t="str">
        <f t="shared" si="44"/>
        <v>they_red_square</v>
      </c>
      <c r="AK211" t="str">
        <f t="shared" si="41"/>
        <v>S18_end</v>
      </c>
      <c r="AL211" s="13" t="s">
        <v>24</v>
      </c>
      <c r="AM211" s="13" t="s">
        <v>25</v>
      </c>
      <c r="AN211" s="13" t="s">
        <v>24</v>
      </c>
      <c r="AO211" s="13" t="s">
        <v>26</v>
      </c>
      <c r="AP211" s="13" t="s">
        <v>27</v>
      </c>
      <c r="AQ211" s="13" t="s">
        <v>26</v>
      </c>
      <c r="AR211" s="13" t="s">
        <v>27</v>
      </c>
      <c r="AS211" s="13" t="s">
        <v>25</v>
      </c>
      <c r="AT211" s="13" t="s">
        <v>31</v>
      </c>
      <c r="AU211" s="13" t="s">
        <v>26</v>
      </c>
      <c r="AV211" s="13" t="s">
        <v>31</v>
      </c>
      <c r="AW211" s="13" t="s">
        <v>25</v>
      </c>
      <c r="AX211" t="str">
        <f t="shared" si="45"/>
        <v>ST3_red-square.png</v>
      </c>
      <c r="AY211" t="str">
        <f t="shared" si="46"/>
        <v>ST1_red-triangle.png</v>
      </c>
      <c r="AZ211" t="str">
        <f t="shared" si="47"/>
        <v>HT1_yellow-triangle.png</v>
      </c>
      <c r="BA211" t="str">
        <f t="shared" si="48"/>
        <v>HT2_yellow-square.png</v>
      </c>
      <c r="BB211" t="str">
        <f t="shared" si="49"/>
        <v>ST2_green-triangle.png</v>
      </c>
      <c r="BC211" t="str">
        <f t="shared" si="50"/>
        <v>HT3_green-square.png</v>
      </c>
    </row>
    <row r="212" spans="1:55" x14ac:dyDescent="0.2">
      <c r="A212" s="30" t="s">
        <v>81</v>
      </c>
      <c r="B212" s="5" t="s">
        <v>108</v>
      </c>
      <c r="C212" s="5" t="s">
        <v>198</v>
      </c>
      <c r="D212" t="str">
        <f t="shared" si="43"/>
        <v>L02_CR90_S18</v>
      </c>
      <c r="E212">
        <v>210</v>
      </c>
      <c r="F212" s="96" t="s">
        <v>701</v>
      </c>
      <c r="G212" s="155" t="str">
        <f>VLOOKUP($A212&amp;"_"&amp;$F212,'Character Sets'!$B$3:$J$39,5,FALSE)</f>
        <v>ST3</v>
      </c>
      <c r="H212" s="155" t="str">
        <f>VLOOKUP($A212&amp;"_"&amp;$F212,'Character Sets'!$B$3:$J$39,7,FALSE)</f>
        <v>Alex</v>
      </c>
      <c r="I212" s="5" t="str">
        <f>VLOOKUP($A212&amp;"_"&amp;$F212,'Character Sets'!$B$3:$J$39,6,FALSE)</f>
        <v>A</v>
      </c>
      <c r="J212" s="95" t="s">
        <v>697</v>
      </c>
      <c r="K212" s="155" t="str">
        <f>VLOOKUP($A212&amp;"_"&amp;$J212, 'Character Sets'!$B$3:$J$39,5,FALSE)</f>
        <v>ST1</v>
      </c>
      <c r="L212" s="155" t="str">
        <f>VLOOKUP($A212&amp;"_"&amp;$J212,'Character Sets'!$B$3:$J$39,7,FALSE)</f>
        <v>Taylor</v>
      </c>
      <c r="M212" s="5" t="str">
        <f>VLOOKUP($A212&amp;"_"&amp;$J212,'Character Sets'!$B$3:$J$39,6,FALSE)</f>
        <v>D</v>
      </c>
      <c r="N212" s="187" t="s">
        <v>2396</v>
      </c>
      <c r="O212" s="5" t="s">
        <v>2399</v>
      </c>
      <c r="P212" s="37" t="s">
        <v>696</v>
      </c>
      <c r="Q212" t="str">
        <f>VLOOKUP($A212&amp;"_"&amp;$P212,'Character Sets'!$B$3:$J$39,5,FALSE)</f>
        <v>HT1</v>
      </c>
      <c r="R212" s="37" t="s">
        <v>698</v>
      </c>
      <c r="S212" t="str">
        <f>VLOOKUP($A212&amp;"_"&amp;$R212,'Character Sets'!$B$3:$J$39,5,FALSE)</f>
        <v>HT2</v>
      </c>
      <c r="T212" s="37" t="s">
        <v>699</v>
      </c>
      <c r="U212" t="str">
        <f>VLOOKUP($A212&amp;"_"&amp;$T212,'Character Sets'!$B$3:$J$39,5,FALSE)</f>
        <v>ST2</v>
      </c>
      <c r="V212" s="37" t="s">
        <v>700</v>
      </c>
      <c r="W212" t="str">
        <f>VLOOKUP($A212&amp;"_"&amp;$V212,'Character Sets'!$B$3:$J$39,5,FALSE)</f>
        <v>HT3</v>
      </c>
      <c r="X212" t="s">
        <v>224</v>
      </c>
      <c r="Y212" t="str">
        <f t="shared" si="40"/>
        <v>AD</v>
      </c>
      <c r="Z212" t="str" cm="1">
        <f t="array" ref="Z212">_xlfn.IFS($Y212="AB","AB",$Y212="BA","AB",$Y212="AC","AC",$Y212="CA","AC",$Y212="AD","AD",$Y212="DA","AD",$Y212="BC","BC",$Y212="CB","BC",$Y212="BD","BD",$Y212="DB","BD",$Y212="CD","CD",$Y212="DC", "CD",$Y212="AE","AE",$Y212="EA","AE",$Y212="AF","AF",$Y212="FA","AF",$Y212="BE","BE",$Y212="EB","BE",$Y212="BF","BF",$Y212="FB","BF",$Y212="CE","CE",$Y212="EC","CE",$Y212="CF","CF",$Y212="FC","CF",$Y212="DE","DE",$Y212="ED","DE",$Y212="EF","EF",$Y212="FE","EF",$Y212="DF","DF",$Y212="FD","DF")</f>
        <v>AD</v>
      </c>
      <c r="AA212" s="6" t="s">
        <v>30</v>
      </c>
      <c r="AB212" t="str">
        <f>VLOOKUP($X212&amp;$Z212&amp;$AA212,Stories!$A$1:$I$151,7,FALSE)</f>
        <v>Taylor is rollerblading towards Alex</v>
      </c>
      <c r="AC212" t="str">
        <f>VLOOKUP($X212&amp;$Z212&amp;$AA212,Stories!$A$1:$I$151,8,FALSE)</f>
        <v>while several birds fly overhead</v>
      </c>
      <c r="AD212" s="37" t="s">
        <v>702</v>
      </c>
      <c r="AE212" s="13" t="s">
        <v>27</v>
      </c>
      <c r="AF212" s="13" t="s">
        <v>26</v>
      </c>
      <c r="AG212" s="13" t="str">
        <f t="shared" si="42"/>
        <v>they're standing in a yellow triangle</v>
      </c>
      <c r="AH212" t="str">
        <f>VLOOKUP($X212&amp;$Z212&amp;$AA212,Stories!$A$1:$I$151,9,FALSE)</f>
        <v>but it looks very easy to fall down</v>
      </c>
      <c r="AI212" t="str" cm="1">
        <f t="array" ref="AI212">_xlfn.IFS($AA212="first",_xlfn.CONCAT($X212, "_", $H212, "_", $L212),$AA212="second",_xlfn.CONCAT($X212, "_", $L212, "_", $H212))</f>
        <v>S18_Taylor_Alex</v>
      </c>
      <c r="AJ212" t="str">
        <f t="shared" si="44"/>
        <v>they_yellow_triangle</v>
      </c>
      <c r="AK212" t="str">
        <f t="shared" si="41"/>
        <v>S18_end</v>
      </c>
      <c r="AL212" s="13" t="s">
        <v>27</v>
      </c>
      <c r="AM212" s="13" t="s">
        <v>26</v>
      </c>
      <c r="AN212" s="13" t="s">
        <v>27</v>
      </c>
      <c r="AO212" s="13" t="s">
        <v>25</v>
      </c>
      <c r="AP212" s="13" t="s">
        <v>24</v>
      </c>
      <c r="AQ212" s="13" t="s">
        <v>25</v>
      </c>
      <c r="AR212" s="13" t="s">
        <v>24</v>
      </c>
      <c r="AS212" s="13" t="s">
        <v>26</v>
      </c>
      <c r="AT212" s="13" t="s">
        <v>29</v>
      </c>
      <c r="AU212" s="13" t="s">
        <v>25</v>
      </c>
      <c r="AV212" s="13" t="s">
        <v>29</v>
      </c>
      <c r="AW212" s="13" t="s">
        <v>26</v>
      </c>
      <c r="AX212" t="str">
        <f t="shared" si="45"/>
        <v>ST3_yellow-triangle.png</v>
      </c>
      <c r="AY212" t="str">
        <f t="shared" si="46"/>
        <v>ST1_yellow-square.png</v>
      </c>
      <c r="AZ212" t="str">
        <f t="shared" si="47"/>
        <v>HT1_red-square.png</v>
      </c>
      <c r="BA212" t="str">
        <f t="shared" si="48"/>
        <v>HT2_red-triangle.png</v>
      </c>
      <c r="BB212" t="str">
        <f t="shared" si="49"/>
        <v>ST2_blue-square.png</v>
      </c>
      <c r="BC212" t="str">
        <f t="shared" si="50"/>
        <v>HT3_blue-triangle.png</v>
      </c>
    </row>
    <row r="213" spans="1:55" x14ac:dyDescent="0.2">
      <c r="A213" s="30" t="s">
        <v>81</v>
      </c>
      <c r="B213" s="5" t="s">
        <v>108</v>
      </c>
      <c r="C213" s="5" t="s">
        <v>199</v>
      </c>
      <c r="D213" t="str">
        <f t="shared" si="43"/>
        <v>L02_CR91_S20</v>
      </c>
      <c r="E213">
        <v>211</v>
      </c>
      <c r="F213" s="96" t="s">
        <v>701</v>
      </c>
      <c r="G213" s="155" t="str">
        <f>VLOOKUP($A213&amp;"_"&amp;$F213,'Character Sets'!$B$3:$J$39,5,FALSE)</f>
        <v>ST3</v>
      </c>
      <c r="H213" s="155" t="str">
        <f>VLOOKUP($A213&amp;"_"&amp;$F213,'Character Sets'!$B$3:$J$39,7,FALSE)</f>
        <v>Alex</v>
      </c>
      <c r="I213" s="5" t="str">
        <f>VLOOKUP($A213&amp;"_"&amp;$F213,'Character Sets'!$B$3:$J$39,6,FALSE)</f>
        <v>A</v>
      </c>
      <c r="J213" s="95" t="s">
        <v>697</v>
      </c>
      <c r="K213" s="155" t="str">
        <f>VLOOKUP($A213&amp;"_"&amp;$J213, 'Character Sets'!$B$3:$J$39,5,FALSE)</f>
        <v>ST1</v>
      </c>
      <c r="L213" s="155" t="str">
        <f>VLOOKUP($A213&amp;"_"&amp;$J213,'Character Sets'!$B$3:$J$39,7,FALSE)</f>
        <v>Taylor</v>
      </c>
      <c r="M213" s="5" t="str">
        <f>VLOOKUP($A213&amp;"_"&amp;$J213,'Character Sets'!$B$3:$J$39,6,FALSE)</f>
        <v>D</v>
      </c>
      <c r="N213" s="187" t="s">
        <v>2396</v>
      </c>
      <c r="O213" s="5" t="s">
        <v>2399</v>
      </c>
      <c r="P213" s="37" t="s">
        <v>696</v>
      </c>
      <c r="Q213" t="str">
        <f>VLOOKUP($A213&amp;"_"&amp;$P213,'Character Sets'!$B$3:$J$39,5,FALSE)</f>
        <v>HT1</v>
      </c>
      <c r="R213" s="37" t="s">
        <v>698</v>
      </c>
      <c r="S213" t="str">
        <f>VLOOKUP($A213&amp;"_"&amp;$R213,'Character Sets'!$B$3:$J$39,5,FALSE)</f>
        <v>HT2</v>
      </c>
      <c r="T213" s="37" t="s">
        <v>699</v>
      </c>
      <c r="U213" t="str">
        <f>VLOOKUP($A213&amp;"_"&amp;$T213,'Character Sets'!$B$3:$J$39,5,FALSE)</f>
        <v>ST2</v>
      </c>
      <c r="V213" s="37" t="s">
        <v>700</v>
      </c>
      <c r="W213" t="str">
        <f>VLOOKUP($A213&amp;"_"&amp;$V213,'Character Sets'!$B$3:$J$39,5,FALSE)</f>
        <v>HT3</v>
      </c>
      <c r="X213" t="s">
        <v>226</v>
      </c>
      <c r="Y213" t="str">
        <f t="shared" si="40"/>
        <v>AD</v>
      </c>
      <c r="Z213" t="str" cm="1">
        <f t="array" ref="Z213">_xlfn.IFS($Y213="AB","AB",$Y213="BA","AB",$Y213="AC","AC",$Y213="CA","AC",$Y213="AD","AD",$Y213="DA","AD",$Y213="BC","BC",$Y213="CB","BC",$Y213="BD","BD",$Y213="DB","BD",$Y213="CD","CD",$Y213="DC", "CD",$Y213="AE","AE",$Y213="EA","AE",$Y213="AF","AF",$Y213="FA","AF",$Y213="BE","BE",$Y213="EB","BE",$Y213="BF","BF",$Y213="FB","BF",$Y213="CE","CE",$Y213="EC","CE",$Y213="CF","CF",$Y213="FC","CF",$Y213="DE","DE",$Y213="ED","DE",$Y213="EF","EF",$Y213="FE","EF",$Y213="DF","DF",$Y213="FD","DF")</f>
        <v>AD</v>
      </c>
      <c r="AA213" s="6" t="s">
        <v>28</v>
      </c>
      <c r="AB213" t="str">
        <f>VLOOKUP($X213&amp;$Z213&amp;$AA213,Stories!$A$1:$I$151,7,FALSE)</f>
        <v>Alex is shouting at Taylor</v>
      </c>
      <c r="AC213" t="str">
        <f>VLOOKUP($X213&amp;$Z213&amp;$AA213,Stories!$A$1:$I$151,8,FALSE)</f>
        <v>while a shooting star streaks across the sky</v>
      </c>
      <c r="AD213" s="37" t="s">
        <v>702</v>
      </c>
      <c r="AE213" s="13" t="s">
        <v>31</v>
      </c>
      <c r="AF213" s="13" t="s">
        <v>25</v>
      </c>
      <c r="AG213" s="13" t="str">
        <f t="shared" si="42"/>
        <v>they're standing in a green square</v>
      </c>
      <c r="AH213" t="str">
        <f>VLOOKUP($X213&amp;$Z213&amp;$AA213,Stories!$A$1:$I$151,9,FALSE)</f>
        <v>but it looks like an argument has started</v>
      </c>
      <c r="AI213" t="str" cm="1">
        <f t="array" ref="AI213">_xlfn.IFS($AA213="first",_xlfn.CONCAT($X213, "_", $H213, "_", $L213),$AA213="second",_xlfn.CONCAT($X213, "_", $L213, "_", $H213))</f>
        <v>S20_Alex_Taylor</v>
      </c>
      <c r="AJ213" t="str">
        <f t="shared" si="44"/>
        <v>they_green_square</v>
      </c>
      <c r="AK213" t="str">
        <f t="shared" si="41"/>
        <v>S20_end</v>
      </c>
      <c r="AL213" s="13" t="s">
        <v>31</v>
      </c>
      <c r="AM213" s="13" t="s">
        <v>25</v>
      </c>
      <c r="AN213" s="13" t="s">
        <v>31</v>
      </c>
      <c r="AO213" s="13" t="s">
        <v>26</v>
      </c>
      <c r="AP213" s="13" t="s">
        <v>29</v>
      </c>
      <c r="AQ213" s="13" t="s">
        <v>26</v>
      </c>
      <c r="AR213" s="13" t="s">
        <v>29</v>
      </c>
      <c r="AS213" s="13" t="s">
        <v>25</v>
      </c>
      <c r="AT213" s="13" t="s">
        <v>24</v>
      </c>
      <c r="AU213" s="13" t="s">
        <v>26</v>
      </c>
      <c r="AV213" s="13" t="s">
        <v>24</v>
      </c>
      <c r="AW213" s="13" t="s">
        <v>25</v>
      </c>
      <c r="AX213" t="str">
        <f t="shared" si="45"/>
        <v>ST3_green-square.png</v>
      </c>
      <c r="AY213" t="str">
        <f t="shared" si="46"/>
        <v>ST1_green-triangle.png</v>
      </c>
      <c r="AZ213" t="str">
        <f t="shared" si="47"/>
        <v>HT1_blue-triangle.png</v>
      </c>
      <c r="BA213" t="str">
        <f t="shared" si="48"/>
        <v>HT2_blue-square.png</v>
      </c>
      <c r="BB213" t="str">
        <f t="shared" si="49"/>
        <v>ST2_red-triangle.png</v>
      </c>
      <c r="BC213" t="str">
        <f t="shared" si="50"/>
        <v>HT3_red-square.png</v>
      </c>
    </row>
    <row r="214" spans="1:55" x14ac:dyDescent="0.2">
      <c r="A214" s="30" t="s">
        <v>81</v>
      </c>
      <c r="B214" s="5" t="s">
        <v>108</v>
      </c>
      <c r="C214" s="5" t="s">
        <v>200</v>
      </c>
      <c r="D214" t="str">
        <f t="shared" si="43"/>
        <v>L02_CR92_S19</v>
      </c>
      <c r="E214">
        <v>212</v>
      </c>
      <c r="F214" s="96" t="s">
        <v>701</v>
      </c>
      <c r="G214" s="155" t="str">
        <f>VLOOKUP($A214&amp;"_"&amp;$F214,'Character Sets'!$B$3:$J$39,5,FALSE)</f>
        <v>ST3</v>
      </c>
      <c r="H214" s="155" t="str">
        <f>VLOOKUP($A214&amp;"_"&amp;$F214,'Character Sets'!$B$3:$J$39,7,FALSE)</f>
        <v>Alex</v>
      </c>
      <c r="I214" s="5" t="str">
        <f>VLOOKUP($A214&amp;"_"&amp;$F214,'Character Sets'!$B$3:$J$39,6,FALSE)</f>
        <v>A</v>
      </c>
      <c r="J214" s="95" t="s">
        <v>697</v>
      </c>
      <c r="K214" s="155" t="str">
        <f>VLOOKUP($A214&amp;"_"&amp;$J214, 'Character Sets'!$B$3:$J$39,5,FALSE)</f>
        <v>ST1</v>
      </c>
      <c r="L214" s="155" t="str">
        <f>VLOOKUP($A214&amp;"_"&amp;$J214,'Character Sets'!$B$3:$J$39,7,FALSE)</f>
        <v>Taylor</v>
      </c>
      <c r="M214" s="5" t="str">
        <f>VLOOKUP($A214&amp;"_"&amp;$J214,'Character Sets'!$B$3:$J$39,6,FALSE)</f>
        <v>D</v>
      </c>
      <c r="N214" s="187" t="s">
        <v>2396</v>
      </c>
      <c r="O214" s="5" t="s">
        <v>2399</v>
      </c>
      <c r="P214" s="37" t="s">
        <v>696</v>
      </c>
      <c r="Q214" t="str">
        <f>VLOOKUP($A214&amp;"_"&amp;$P214,'Character Sets'!$B$3:$J$39,5,FALSE)</f>
        <v>HT1</v>
      </c>
      <c r="R214" s="37" t="s">
        <v>698</v>
      </c>
      <c r="S214" t="str">
        <f>VLOOKUP($A214&amp;"_"&amp;$R214,'Character Sets'!$B$3:$J$39,5,FALSE)</f>
        <v>HT2</v>
      </c>
      <c r="T214" s="37" t="s">
        <v>699</v>
      </c>
      <c r="U214" t="str">
        <f>VLOOKUP($A214&amp;"_"&amp;$T214,'Character Sets'!$B$3:$J$39,5,FALSE)</f>
        <v>ST2</v>
      </c>
      <c r="V214" s="37" t="s">
        <v>700</v>
      </c>
      <c r="W214" t="str">
        <f>VLOOKUP($A214&amp;"_"&amp;$V214,'Character Sets'!$B$3:$J$39,5,FALSE)</f>
        <v>HT3</v>
      </c>
      <c r="X214" t="s">
        <v>225</v>
      </c>
      <c r="Y214" t="str">
        <f t="shared" si="40"/>
        <v>AD</v>
      </c>
      <c r="Z214" t="str" cm="1">
        <f t="array" ref="Z214">_xlfn.IFS($Y214="AB","AB",$Y214="BA","AB",$Y214="AC","AC",$Y214="CA","AC",$Y214="AD","AD",$Y214="DA","AD",$Y214="BC","BC",$Y214="CB","BC",$Y214="BD","BD",$Y214="DB","BD",$Y214="CD","CD",$Y214="DC", "CD",$Y214="AE","AE",$Y214="EA","AE",$Y214="AF","AF",$Y214="FA","AF",$Y214="BE","BE",$Y214="EB","BE",$Y214="BF","BF",$Y214="FB","BF",$Y214="CE","CE",$Y214="EC","CE",$Y214="CF","CF",$Y214="FC","CF",$Y214="DE","DE",$Y214="ED","DE",$Y214="EF","EF",$Y214="FE","EF",$Y214="DF","DF",$Y214="FD","DF")</f>
        <v>AD</v>
      </c>
      <c r="AA214" s="6" t="s">
        <v>30</v>
      </c>
      <c r="AB214" t="str">
        <f>VLOOKUP($X214&amp;$Z214&amp;$AA214,Stories!$A$1:$I$151,7,FALSE)</f>
        <v>Taylor is trying to teach some algebra to Alex</v>
      </c>
      <c r="AC214" t="str">
        <f>VLOOKUP($X214&amp;$Z214&amp;$AA214,Stories!$A$1:$I$151,8,FALSE)</f>
        <v>as the clock reads three</v>
      </c>
      <c r="AD214" s="37" t="s">
        <v>702</v>
      </c>
      <c r="AE214" s="13" t="s">
        <v>29</v>
      </c>
      <c r="AF214" s="13" t="s">
        <v>26</v>
      </c>
      <c r="AG214" s="13" t="str">
        <f t="shared" si="42"/>
        <v>they're standing in a blue triangle</v>
      </c>
      <c r="AH214" t="str">
        <f>VLOOKUP($X214&amp;$Z214&amp;$AA214,Stories!$A$1:$I$151,9,FALSE)</f>
        <v>and it appears that the lecture is about to end</v>
      </c>
      <c r="AI214" t="str" cm="1">
        <f t="array" ref="AI214">_xlfn.IFS($AA214="first",_xlfn.CONCAT($X214, "_", $H214, "_", $L214),$AA214="second",_xlfn.CONCAT($X214, "_", $L214, "_", $H214))</f>
        <v>S19_Taylor_Alex</v>
      </c>
      <c r="AJ214" t="str">
        <f t="shared" si="44"/>
        <v>they_blue_triangle</v>
      </c>
      <c r="AK214" t="str">
        <f t="shared" si="41"/>
        <v>S19_end</v>
      </c>
      <c r="AL214" s="13" t="s">
        <v>29</v>
      </c>
      <c r="AM214" s="13" t="s">
        <v>26</v>
      </c>
      <c r="AN214" s="13" t="s">
        <v>29</v>
      </c>
      <c r="AO214" s="13" t="s">
        <v>25</v>
      </c>
      <c r="AP214" s="13" t="s">
        <v>31</v>
      </c>
      <c r="AQ214" s="13" t="s">
        <v>25</v>
      </c>
      <c r="AR214" s="13" t="s">
        <v>31</v>
      </c>
      <c r="AS214" s="13" t="s">
        <v>26</v>
      </c>
      <c r="AT214" s="13" t="s">
        <v>27</v>
      </c>
      <c r="AU214" s="13" t="s">
        <v>25</v>
      </c>
      <c r="AV214" s="13" t="s">
        <v>27</v>
      </c>
      <c r="AW214" s="13" t="s">
        <v>26</v>
      </c>
      <c r="AX214" t="str">
        <f t="shared" si="45"/>
        <v>ST3_blue-triangle.png</v>
      </c>
      <c r="AY214" t="str">
        <f t="shared" si="46"/>
        <v>ST1_blue-square.png</v>
      </c>
      <c r="AZ214" t="str">
        <f t="shared" si="47"/>
        <v>HT1_green-square.png</v>
      </c>
      <c r="BA214" t="str">
        <f t="shared" si="48"/>
        <v>HT2_green-triangle.png</v>
      </c>
      <c r="BB214" t="str">
        <f t="shared" si="49"/>
        <v>ST2_yellow-square.png</v>
      </c>
      <c r="BC214" t="str">
        <f t="shared" si="50"/>
        <v>HT3_yellow-triangle.png</v>
      </c>
    </row>
    <row r="215" spans="1:55" x14ac:dyDescent="0.2">
      <c r="A215" s="30" t="s">
        <v>81</v>
      </c>
      <c r="B215" s="5" t="s">
        <v>108</v>
      </c>
      <c r="C215" s="5" t="s">
        <v>201</v>
      </c>
      <c r="D215" t="str">
        <f t="shared" si="43"/>
        <v>L02_CR93_S21</v>
      </c>
      <c r="E215">
        <v>213</v>
      </c>
      <c r="F215" s="96" t="s">
        <v>701</v>
      </c>
      <c r="G215" s="155" t="str">
        <f>VLOOKUP($A215&amp;"_"&amp;$F215,'Character Sets'!$B$3:$J$39,5,FALSE)</f>
        <v>ST3</v>
      </c>
      <c r="H215" s="155" t="str">
        <f>VLOOKUP($A215&amp;"_"&amp;$F215,'Character Sets'!$B$3:$J$39,7,FALSE)</f>
        <v>Alex</v>
      </c>
      <c r="I215" s="5" t="str">
        <f>VLOOKUP($A215&amp;"_"&amp;$F215,'Character Sets'!$B$3:$J$39,6,FALSE)</f>
        <v>A</v>
      </c>
      <c r="J215" s="95" t="s">
        <v>699</v>
      </c>
      <c r="K215" s="155" t="str">
        <f>VLOOKUP($A215&amp;"_"&amp;$J215, 'Character Sets'!$B$3:$J$39,5,FALSE)</f>
        <v>ST2</v>
      </c>
      <c r="L215" s="155" t="str">
        <f>VLOOKUP($A215&amp;"_"&amp;$J215,'Character Sets'!$B$3:$J$39,7,FALSE)</f>
        <v>Casey</v>
      </c>
      <c r="M215" s="5" t="str">
        <f>VLOOKUP($A215&amp;"_"&amp;$J215,'Character Sets'!$B$3:$J$39,6,FALSE)</f>
        <v>E</v>
      </c>
      <c r="N215" s="187" t="s">
        <v>2396</v>
      </c>
      <c r="O215" s="5" t="s">
        <v>2399</v>
      </c>
      <c r="P215" s="37" t="s">
        <v>696</v>
      </c>
      <c r="Q215" t="str">
        <f>VLOOKUP($A215&amp;"_"&amp;$P215,'Character Sets'!$B$3:$J$39,5,FALSE)</f>
        <v>HT1</v>
      </c>
      <c r="R215" s="37" t="s">
        <v>698</v>
      </c>
      <c r="S215" t="str">
        <f>VLOOKUP($A215&amp;"_"&amp;$R215,'Character Sets'!$B$3:$J$39,5,FALSE)</f>
        <v>HT2</v>
      </c>
      <c r="T215" s="37" t="s">
        <v>697</v>
      </c>
      <c r="U215" t="str">
        <f>VLOOKUP($A215&amp;"_"&amp;$T215,'Character Sets'!$B$3:$J$39,5,FALSE)</f>
        <v>ST1</v>
      </c>
      <c r="V215" s="37" t="s">
        <v>700</v>
      </c>
      <c r="W215" t="str">
        <f>VLOOKUP($A215&amp;"_"&amp;$V215,'Character Sets'!$B$3:$J$39,5,FALSE)</f>
        <v>HT3</v>
      </c>
      <c r="X215" t="s">
        <v>227</v>
      </c>
      <c r="Y215" t="str">
        <f t="shared" si="40"/>
        <v>AE</v>
      </c>
      <c r="Z215" t="str" cm="1">
        <f t="array" ref="Z215">_xlfn.IFS($Y215="AB","AB",$Y215="BA","AB",$Y215="AC","AC",$Y215="CA","AC",$Y215="AD","AD",$Y215="DA","AD",$Y215="BC","BC",$Y215="CB","BC",$Y215="BD","BD",$Y215="DB","BD",$Y215="CD","CD",$Y215="DC", "CD",$Y215="AE","AE",$Y215="EA","AE",$Y215="AF","AF",$Y215="FA","AF",$Y215="BE","BE",$Y215="EB","BE",$Y215="BF","BF",$Y215="FB","BF",$Y215="CE","CE",$Y215="EC","CE",$Y215="CF","CF",$Y215="FC","CF",$Y215="DE","DE",$Y215="ED","DE",$Y215="EF","EF",$Y215="FE","EF",$Y215="DF","DF",$Y215="FD","DF")</f>
        <v>AE</v>
      </c>
      <c r="AA215" s="6" t="s">
        <v>28</v>
      </c>
      <c r="AB215" t="str">
        <f>VLOOKUP($X215&amp;$Z215&amp;$AA215,Stories!$A$1:$I$151,7,FALSE)</f>
        <v>Alex is carrying a cake to Casey</v>
      </c>
      <c r="AC215" t="str">
        <f>VLOOKUP($X215&amp;$Z215&amp;$AA215,Stories!$A$1:$I$151,8,FALSE)</f>
        <v>as the refridgerator starts to hum</v>
      </c>
      <c r="AD215" s="37" t="s">
        <v>702</v>
      </c>
      <c r="AE215" s="13" t="s">
        <v>27</v>
      </c>
      <c r="AF215" s="13" t="s">
        <v>25</v>
      </c>
      <c r="AG215" s="13" t="str">
        <f t="shared" si="42"/>
        <v>they're standing in a yellow square</v>
      </c>
      <c r="AH215" t="str">
        <f>VLOOKUP($X215&amp;$Z215&amp;$AA215,Stories!$A$1:$I$151,9,FALSE)</f>
        <v>and it looks like the cake is fresh out of the oven</v>
      </c>
      <c r="AI215" t="str" cm="1">
        <f t="array" ref="AI215">_xlfn.IFS($AA215="first",_xlfn.CONCAT($X215, "_", $H215, "_", $L215),$AA215="second",_xlfn.CONCAT($X215, "_", $L215, "_", $H215))</f>
        <v>S21_Alex_Casey</v>
      </c>
      <c r="AJ215" t="str">
        <f t="shared" si="44"/>
        <v>they_yellow_square</v>
      </c>
      <c r="AK215" t="str">
        <f t="shared" si="41"/>
        <v>S21_end</v>
      </c>
      <c r="AL215" s="13" t="s">
        <v>27</v>
      </c>
      <c r="AM215" s="13" t="s">
        <v>25</v>
      </c>
      <c r="AN215" s="13" t="s">
        <v>27</v>
      </c>
      <c r="AO215" s="13" t="s">
        <v>26</v>
      </c>
      <c r="AP215" s="13" t="s">
        <v>24</v>
      </c>
      <c r="AQ215" s="13" t="s">
        <v>26</v>
      </c>
      <c r="AR215" s="13" t="s">
        <v>24</v>
      </c>
      <c r="AS215" s="13" t="s">
        <v>25</v>
      </c>
      <c r="AT215" s="13" t="s">
        <v>29</v>
      </c>
      <c r="AU215" s="13" t="s">
        <v>26</v>
      </c>
      <c r="AV215" s="13" t="s">
        <v>29</v>
      </c>
      <c r="AW215" s="13" t="s">
        <v>25</v>
      </c>
      <c r="AX215" t="str">
        <f t="shared" si="45"/>
        <v>ST3_yellow-square.png</v>
      </c>
      <c r="AY215" t="str">
        <f t="shared" si="46"/>
        <v>ST2_yellow-triangle.png</v>
      </c>
      <c r="AZ215" t="str">
        <f t="shared" si="47"/>
        <v>HT1_red-triangle.png</v>
      </c>
      <c r="BA215" t="str">
        <f t="shared" si="48"/>
        <v>HT2_red-square.png</v>
      </c>
      <c r="BB215" t="str">
        <f t="shared" si="49"/>
        <v>ST1_blue-triangle.png</v>
      </c>
      <c r="BC215" t="str">
        <f t="shared" si="50"/>
        <v>HT3_blue-square.png</v>
      </c>
    </row>
    <row r="216" spans="1:55" x14ac:dyDescent="0.2">
      <c r="A216" s="30" t="s">
        <v>81</v>
      </c>
      <c r="B216" s="5" t="s">
        <v>108</v>
      </c>
      <c r="C216" s="5" t="s">
        <v>202</v>
      </c>
      <c r="D216" t="str">
        <f t="shared" si="43"/>
        <v>L02_CR94_S21</v>
      </c>
      <c r="E216">
        <v>214</v>
      </c>
      <c r="F216" s="96" t="s">
        <v>701</v>
      </c>
      <c r="G216" s="155" t="str">
        <f>VLOOKUP($A216&amp;"_"&amp;$F216,'Character Sets'!$B$3:$J$39,5,FALSE)</f>
        <v>ST3</v>
      </c>
      <c r="H216" s="155" t="str">
        <f>VLOOKUP($A216&amp;"_"&amp;$F216,'Character Sets'!$B$3:$J$39,7,FALSE)</f>
        <v>Alex</v>
      </c>
      <c r="I216" s="5" t="str">
        <f>VLOOKUP($A216&amp;"_"&amp;$F216,'Character Sets'!$B$3:$J$39,6,FALSE)</f>
        <v>A</v>
      </c>
      <c r="J216" s="95" t="s">
        <v>699</v>
      </c>
      <c r="K216" s="155" t="str">
        <f>VLOOKUP($A216&amp;"_"&amp;$J216, 'Character Sets'!$B$3:$J$39,5,FALSE)</f>
        <v>ST2</v>
      </c>
      <c r="L216" s="155" t="str">
        <f>VLOOKUP($A216&amp;"_"&amp;$J216,'Character Sets'!$B$3:$J$39,7,FALSE)</f>
        <v>Casey</v>
      </c>
      <c r="M216" s="5" t="str">
        <f>VLOOKUP($A216&amp;"_"&amp;$J216,'Character Sets'!$B$3:$J$39,6,FALSE)</f>
        <v>E</v>
      </c>
      <c r="N216" s="187" t="s">
        <v>2396</v>
      </c>
      <c r="O216" s="5" t="s">
        <v>2399</v>
      </c>
      <c r="P216" s="37" t="s">
        <v>696</v>
      </c>
      <c r="Q216" t="str">
        <f>VLOOKUP($A216&amp;"_"&amp;$P216,'Character Sets'!$B$3:$J$39,5,FALSE)</f>
        <v>HT1</v>
      </c>
      <c r="R216" s="37" t="s">
        <v>698</v>
      </c>
      <c r="S216" t="str">
        <f>VLOOKUP($A216&amp;"_"&amp;$R216,'Character Sets'!$B$3:$J$39,5,FALSE)</f>
        <v>HT2</v>
      </c>
      <c r="T216" s="37" t="s">
        <v>697</v>
      </c>
      <c r="U216" t="str">
        <f>VLOOKUP($A216&amp;"_"&amp;$T216,'Character Sets'!$B$3:$J$39,5,FALSE)</f>
        <v>ST1</v>
      </c>
      <c r="V216" s="37" t="s">
        <v>700</v>
      </c>
      <c r="W216" t="str">
        <f>VLOOKUP($A216&amp;"_"&amp;$V216,'Character Sets'!$B$3:$J$39,5,FALSE)</f>
        <v>HT3</v>
      </c>
      <c r="X216" t="s">
        <v>227</v>
      </c>
      <c r="Y216" t="str">
        <f t="shared" si="40"/>
        <v>AE</v>
      </c>
      <c r="Z216" t="str" cm="1">
        <f t="array" ref="Z216">_xlfn.IFS($Y216="AB","AB",$Y216="BA","AB",$Y216="AC","AC",$Y216="CA","AC",$Y216="AD","AD",$Y216="DA","AD",$Y216="BC","BC",$Y216="CB","BC",$Y216="BD","BD",$Y216="DB","BD",$Y216="CD","CD",$Y216="DC", "CD",$Y216="AE","AE",$Y216="EA","AE",$Y216="AF","AF",$Y216="FA","AF",$Y216="BE","BE",$Y216="EB","BE",$Y216="BF","BF",$Y216="FB","BF",$Y216="CE","CE",$Y216="EC","CE",$Y216="CF","CF",$Y216="FC","CF",$Y216="DE","DE",$Y216="ED","DE",$Y216="EF","EF",$Y216="FE","EF",$Y216="DF","DF",$Y216="FD","DF")</f>
        <v>AE</v>
      </c>
      <c r="AA216" s="6" t="s">
        <v>30</v>
      </c>
      <c r="AB216" t="str">
        <f>VLOOKUP($X216&amp;$Z216&amp;$AA216,Stories!$A$1:$I$151,7,FALSE)</f>
        <v>Casey is carrying a cake to Alex</v>
      </c>
      <c r="AC216" t="str">
        <f>VLOOKUP($X216&amp;$Z216&amp;$AA216,Stories!$A$1:$I$151,8,FALSE)</f>
        <v>as the refridgerator starts to hum</v>
      </c>
      <c r="AD216" s="37" t="s">
        <v>702</v>
      </c>
      <c r="AE216" s="13" t="s">
        <v>24</v>
      </c>
      <c r="AF216" s="13" t="s">
        <v>26</v>
      </c>
      <c r="AG216" s="13" t="str">
        <f t="shared" si="42"/>
        <v>they're standing in a red triangle</v>
      </c>
      <c r="AH216" t="str">
        <f>VLOOKUP($X216&amp;$Z216&amp;$AA216,Stories!$A$1:$I$151,9,FALSE)</f>
        <v>and it looks like the cake is fresh out of the oven</v>
      </c>
      <c r="AI216" t="str" cm="1">
        <f t="array" ref="AI216">_xlfn.IFS($AA216="first",_xlfn.CONCAT($X216, "_", $H216, "_", $L216),$AA216="second",_xlfn.CONCAT($X216, "_", $L216, "_", $H216))</f>
        <v>S21_Casey_Alex</v>
      </c>
      <c r="AJ216" t="str">
        <f t="shared" si="44"/>
        <v>they_red_triangle</v>
      </c>
      <c r="AK216" t="str">
        <f t="shared" si="41"/>
        <v>S21_end</v>
      </c>
      <c r="AL216" s="13" t="s">
        <v>24</v>
      </c>
      <c r="AM216" s="13" t="s">
        <v>26</v>
      </c>
      <c r="AN216" s="13" t="s">
        <v>24</v>
      </c>
      <c r="AO216" s="13" t="s">
        <v>25</v>
      </c>
      <c r="AP216" s="13" t="s">
        <v>27</v>
      </c>
      <c r="AQ216" s="13" t="s">
        <v>25</v>
      </c>
      <c r="AR216" s="13" t="s">
        <v>27</v>
      </c>
      <c r="AS216" s="13" t="s">
        <v>26</v>
      </c>
      <c r="AT216" s="13" t="s">
        <v>31</v>
      </c>
      <c r="AU216" s="13" t="s">
        <v>25</v>
      </c>
      <c r="AV216" s="13" t="s">
        <v>31</v>
      </c>
      <c r="AW216" s="13" t="s">
        <v>26</v>
      </c>
      <c r="AX216" t="str">
        <f t="shared" si="45"/>
        <v>ST3_red-triangle.png</v>
      </c>
      <c r="AY216" t="str">
        <f t="shared" si="46"/>
        <v>ST2_red-square.png</v>
      </c>
      <c r="AZ216" t="str">
        <f t="shared" si="47"/>
        <v>HT1_yellow-square.png</v>
      </c>
      <c r="BA216" t="str">
        <f t="shared" si="48"/>
        <v>HT2_yellow-triangle.png</v>
      </c>
      <c r="BB216" t="str">
        <f t="shared" si="49"/>
        <v>ST1_green-square.png</v>
      </c>
      <c r="BC216" t="str">
        <f t="shared" si="50"/>
        <v>HT3_green-triangle.png</v>
      </c>
    </row>
    <row r="217" spans="1:55" x14ac:dyDescent="0.2">
      <c r="A217" s="30" t="s">
        <v>81</v>
      </c>
      <c r="B217" s="5" t="s">
        <v>108</v>
      </c>
      <c r="C217" s="5" t="s">
        <v>203</v>
      </c>
      <c r="D217" t="str">
        <f t="shared" si="43"/>
        <v>L02_CR95_S25</v>
      </c>
      <c r="E217">
        <v>215</v>
      </c>
      <c r="F217" s="96" t="s">
        <v>701</v>
      </c>
      <c r="G217" s="155" t="str">
        <f>VLOOKUP($A217&amp;"_"&amp;$F217,'Character Sets'!$B$3:$J$39,5,FALSE)</f>
        <v>ST3</v>
      </c>
      <c r="H217" s="155" t="str">
        <f>VLOOKUP($A217&amp;"_"&amp;$F217,'Character Sets'!$B$3:$J$39,7,FALSE)</f>
        <v>Alex</v>
      </c>
      <c r="I217" s="5" t="str">
        <f>VLOOKUP($A217&amp;"_"&amp;$F217,'Character Sets'!$B$3:$J$39,6,FALSE)</f>
        <v>A</v>
      </c>
      <c r="J217" s="95" t="s">
        <v>699</v>
      </c>
      <c r="K217" s="155" t="str">
        <f>VLOOKUP($A217&amp;"_"&amp;$J217, 'Character Sets'!$B$3:$J$39,5,FALSE)</f>
        <v>ST2</v>
      </c>
      <c r="L217" s="155" t="str">
        <f>VLOOKUP($A217&amp;"_"&amp;$J217,'Character Sets'!$B$3:$J$39,7,FALSE)</f>
        <v>Casey</v>
      </c>
      <c r="M217" s="5" t="str">
        <f>VLOOKUP($A217&amp;"_"&amp;$J217,'Character Sets'!$B$3:$J$39,6,FALSE)</f>
        <v>E</v>
      </c>
      <c r="N217" s="187" t="s">
        <v>2396</v>
      </c>
      <c r="O217" s="5" t="s">
        <v>2399</v>
      </c>
      <c r="P217" s="37" t="s">
        <v>696</v>
      </c>
      <c r="Q217" t="str">
        <f>VLOOKUP($A217&amp;"_"&amp;$P217,'Character Sets'!$B$3:$J$39,5,FALSE)</f>
        <v>HT1</v>
      </c>
      <c r="R217" s="37" t="s">
        <v>698</v>
      </c>
      <c r="S217" t="str">
        <f>VLOOKUP($A217&amp;"_"&amp;$R217,'Character Sets'!$B$3:$J$39,5,FALSE)</f>
        <v>HT2</v>
      </c>
      <c r="T217" s="37" t="s">
        <v>697</v>
      </c>
      <c r="U217" t="str">
        <f>VLOOKUP($A217&amp;"_"&amp;$T217,'Character Sets'!$B$3:$J$39,5,FALSE)</f>
        <v>ST1</v>
      </c>
      <c r="V217" s="37" t="s">
        <v>700</v>
      </c>
      <c r="W217" t="str">
        <f>VLOOKUP($A217&amp;"_"&amp;$V217,'Character Sets'!$B$3:$J$39,5,FALSE)</f>
        <v>HT3</v>
      </c>
      <c r="X217" t="s">
        <v>231</v>
      </c>
      <c r="Y217" t="str">
        <f t="shared" si="40"/>
        <v>AE</v>
      </c>
      <c r="Z217" t="str" cm="1">
        <f t="array" ref="Z217">_xlfn.IFS($Y217="AB","AB",$Y217="BA","AB",$Y217="AC","AC",$Y217="CA","AC",$Y217="AD","AD",$Y217="DA","AD",$Y217="BC","BC",$Y217="CB","BC",$Y217="BD","BD",$Y217="DB","BD",$Y217="CD","CD",$Y217="DC", "CD",$Y217="AE","AE",$Y217="EA","AE",$Y217="AF","AF",$Y217="FA","AF",$Y217="BE","BE",$Y217="EB","BE",$Y217="BF","BF",$Y217="FB","BF",$Y217="CE","CE",$Y217="EC","CE",$Y217="CF","CF",$Y217="FC","CF",$Y217="DE","DE",$Y217="ED","DE",$Y217="EF","EF",$Y217="FE","EF",$Y217="DF","DF",$Y217="FD","DF")</f>
        <v>AE</v>
      </c>
      <c r="AA217" s="6" t="s">
        <v>28</v>
      </c>
      <c r="AB217" t="str">
        <f>VLOOKUP($X217&amp;$Z217&amp;$AA217,Stories!$A$1:$I$151,7,FALSE)</f>
        <v>Alex is dancing with Casey</v>
      </c>
      <c r="AC217" t="str">
        <f>VLOOKUP($X217&amp;$Z217&amp;$AA217,Stories!$A$1:$I$151,8,FALSE)</f>
        <v>while a pinata is hanging overhead</v>
      </c>
      <c r="AD217" s="37" t="s">
        <v>702</v>
      </c>
      <c r="AE217" s="13" t="s">
        <v>29</v>
      </c>
      <c r="AF217" s="13" t="s">
        <v>25</v>
      </c>
      <c r="AG217" s="13" t="str">
        <f t="shared" si="42"/>
        <v>they're standing in a blue square</v>
      </c>
      <c r="AH217" t="str">
        <f>VLOOKUP($X217&amp;$Z217&amp;$AA217,Stories!$A$1:$I$151,9,FALSE)</f>
        <v>and everyone at the party is having fun</v>
      </c>
      <c r="AI217" t="str" cm="1">
        <f t="array" ref="AI217">_xlfn.IFS($AA217="first",_xlfn.CONCAT($X217, "_", $H217, "_", $L217),$AA217="second",_xlfn.CONCAT($X217, "_", $L217, "_", $H217))</f>
        <v>S25_Alex_Casey</v>
      </c>
      <c r="AJ217" t="str">
        <f t="shared" si="44"/>
        <v>they_blue_square</v>
      </c>
      <c r="AK217" t="str">
        <f t="shared" si="41"/>
        <v>S25_end</v>
      </c>
      <c r="AL217" s="13" t="s">
        <v>29</v>
      </c>
      <c r="AM217" s="13" t="s">
        <v>25</v>
      </c>
      <c r="AN217" s="13" t="s">
        <v>29</v>
      </c>
      <c r="AO217" s="13" t="s">
        <v>26</v>
      </c>
      <c r="AP217" s="13" t="s">
        <v>31</v>
      </c>
      <c r="AQ217" s="13" t="s">
        <v>26</v>
      </c>
      <c r="AR217" s="13" t="s">
        <v>31</v>
      </c>
      <c r="AS217" s="13" t="s">
        <v>25</v>
      </c>
      <c r="AT217" s="13" t="s">
        <v>27</v>
      </c>
      <c r="AU217" s="13" t="s">
        <v>26</v>
      </c>
      <c r="AV217" s="13" t="s">
        <v>27</v>
      </c>
      <c r="AW217" s="13" t="s">
        <v>25</v>
      </c>
      <c r="AX217" t="str">
        <f t="shared" si="45"/>
        <v>ST3_blue-square.png</v>
      </c>
      <c r="AY217" t="str">
        <f t="shared" si="46"/>
        <v>ST2_blue-triangle.png</v>
      </c>
      <c r="AZ217" t="str">
        <f t="shared" si="47"/>
        <v>HT1_green-triangle.png</v>
      </c>
      <c r="BA217" t="str">
        <f t="shared" si="48"/>
        <v>HT2_green-square.png</v>
      </c>
      <c r="BB217" t="str">
        <f t="shared" si="49"/>
        <v>ST1_yellow-triangle.png</v>
      </c>
      <c r="BC217" t="str">
        <f t="shared" si="50"/>
        <v>HT3_yellow-square.png</v>
      </c>
    </row>
    <row r="218" spans="1:55" x14ac:dyDescent="0.2">
      <c r="A218" s="30" t="s">
        <v>81</v>
      </c>
      <c r="B218" s="5" t="s">
        <v>108</v>
      </c>
      <c r="C218" s="5" t="s">
        <v>204</v>
      </c>
      <c r="D218" t="str">
        <f t="shared" si="43"/>
        <v>L02_CR96_S22</v>
      </c>
      <c r="E218">
        <v>216</v>
      </c>
      <c r="F218" s="96" t="s">
        <v>701</v>
      </c>
      <c r="G218" s="155" t="str">
        <f>VLOOKUP($A218&amp;"_"&amp;$F218,'Character Sets'!$B$3:$J$39,5,FALSE)</f>
        <v>ST3</v>
      </c>
      <c r="H218" s="155" t="str">
        <f>VLOOKUP($A218&amp;"_"&amp;$F218,'Character Sets'!$B$3:$J$39,7,FALSE)</f>
        <v>Alex</v>
      </c>
      <c r="I218" s="5" t="str">
        <f>VLOOKUP($A218&amp;"_"&amp;$F218,'Character Sets'!$B$3:$J$39,6,FALSE)</f>
        <v>A</v>
      </c>
      <c r="J218" s="95" t="s">
        <v>699</v>
      </c>
      <c r="K218" s="155" t="str">
        <f>VLOOKUP($A218&amp;"_"&amp;$J218, 'Character Sets'!$B$3:$J$39,5,FALSE)</f>
        <v>ST2</v>
      </c>
      <c r="L218" s="155" t="str">
        <f>VLOOKUP($A218&amp;"_"&amp;$J218,'Character Sets'!$B$3:$J$39,7,FALSE)</f>
        <v>Casey</v>
      </c>
      <c r="M218" s="5" t="str">
        <f>VLOOKUP($A218&amp;"_"&amp;$J218,'Character Sets'!$B$3:$J$39,6,FALSE)</f>
        <v>E</v>
      </c>
      <c r="N218" s="187" t="s">
        <v>2396</v>
      </c>
      <c r="O218" s="5" t="s">
        <v>2399</v>
      </c>
      <c r="P218" s="37" t="s">
        <v>696</v>
      </c>
      <c r="Q218" t="str">
        <f>VLOOKUP($A218&amp;"_"&amp;$P218,'Character Sets'!$B$3:$J$39,5,FALSE)</f>
        <v>HT1</v>
      </c>
      <c r="R218" s="37" t="s">
        <v>698</v>
      </c>
      <c r="S218" t="str">
        <f>VLOOKUP($A218&amp;"_"&amp;$R218,'Character Sets'!$B$3:$J$39,5,FALSE)</f>
        <v>HT2</v>
      </c>
      <c r="T218" s="37" t="s">
        <v>697</v>
      </c>
      <c r="U218" t="str">
        <f>VLOOKUP($A218&amp;"_"&amp;$T218,'Character Sets'!$B$3:$J$39,5,FALSE)</f>
        <v>ST1</v>
      </c>
      <c r="V218" s="37" t="s">
        <v>700</v>
      </c>
      <c r="W218" t="str">
        <f>VLOOKUP($A218&amp;"_"&amp;$V218,'Character Sets'!$B$3:$J$39,5,FALSE)</f>
        <v>HT3</v>
      </c>
      <c r="X218" t="s">
        <v>228</v>
      </c>
      <c r="Y218" t="str">
        <f t="shared" si="40"/>
        <v>AE</v>
      </c>
      <c r="Z218" t="str" cm="1">
        <f t="array" ref="Z218">_xlfn.IFS($Y218="AB","AB",$Y218="BA","AB",$Y218="AC","AC",$Y218="CA","AC",$Y218="AD","AD",$Y218="DA","AD",$Y218="BC","BC",$Y218="CB","BC",$Y218="BD","BD",$Y218="DB","BD",$Y218="CD","CD",$Y218="DC", "CD",$Y218="AE","AE",$Y218="EA","AE",$Y218="AF","AF",$Y218="FA","AF",$Y218="BE","BE",$Y218="EB","BE",$Y218="BF","BF",$Y218="FB","BF",$Y218="CE","CE",$Y218="EC","CE",$Y218="CF","CF",$Y218="FC","CF",$Y218="DE","DE",$Y218="ED","DE",$Y218="EF","EF",$Y218="FE","EF",$Y218="DF","DF",$Y218="FD","DF")</f>
        <v>AE</v>
      </c>
      <c r="AA218" s="6" t="s">
        <v>30</v>
      </c>
      <c r="AB218" t="str">
        <f>VLOOKUP($X218&amp;$Z218&amp;$AA218,Stories!$A$1:$I$151,7,FALSE)</f>
        <v>Casey is filming a video for Alex</v>
      </c>
      <c r="AC218" t="str">
        <f>VLOOKUP($X218&amp;$Z218&amp;$AA218,Stories!$A$1:$I$151,8,FALSE)</f>
        <v>as clouds start to cover up the sun</v>
      </c>
      <c r="AD218" s="37" t="s">
        <v>702</v>
      </c>
      <c r="AE218" s="13" t="s">
        <v>31</v>
      </c>
      <c r="AF218" s="13" t="s">
        <v>26</v>
      </c>
      <c r="AG218" s="13" t="str">
        <f t="shared" si="42"/>
        <v>they're standing in a green triangle</v>
      </c>
      <c r="AH218" t="str">
        <f>VLOOKUP($X218&amp;$Z218&amp;$AA218,Stories!$A$1:$I$151,9,FALSE)</f>
        <v>but it looks like it might start to rain soon</v>
      </c>
      <c r="AI218" t="str" cm="1">
        <f t="array" ref="AI218">_xlfn.IFS($AA218="first",_xlfn.CONCAT($X218, "_", $H218, "_", $L218),$AA218="second",_xlfn.CONCAT($X218, "_", $L218, "_", $H218))</f>
        <v>S22_Casey_Alex</v>
      </c>
      <c r="AJ218" t="str">
        <f t="shared" si="44"/>
        <v>they_green_triangle</v>
      </c>
      <c r="AK218" t="str">
        <f t="shared" si="41"/>
        <v>S22_end</v>
      </c>
      <c r="AL218" s="13" t="s">
        <v>31</v>
      </c>
      <c r="AM218" s="13" t="s">
        <v>26</v>
      </c>
      <c r="AN218" s="13" t="s">
        <v>31</v>
      </c>
      <c r="AO218" s="13" t="s">
        <v>25</v>
      </c>
      <c r="AP218" s="13" t="s">
        <v>29</v>
      </c>
      <c r="AQ218" s="13" t="s">
        <v>25</v>
      </c>
      <c r="AR218" s="13" t="s">
        <v>29</v>
      </c>
      <c r="AS218" s="13" t="s">
        <v>26</v>
      </c>
      <c r="AT218" s="13" t="s">
        <v>24</v>
      </c>
      <c r="AU218" s="13" t="s">
        <v>25</v>
      </c>
      <c r="AV218" s="13" t="s">
        <v>24</v>
      </c>
      <c r="AW218" s="13" t="s">
        <v>26</v>
      </c>
      <c r="AX218" t="str">
        <f t="shared" si="45"/>
        <v>ST3_green-triangle.png</v>
      </c>
      <c r="AY218" t="str">
        <f t="shared" si="46"/>
        <v>ST2_green-square.png</v>
      </c>
      <c r="AZ218" t="str">
        <f t="shared" si="47"/>
        <v>HT1_blue-square.png</v>
      </c>
      <c r="BA218" t="str">
        <f t="shared" si="48"/>
        <v>HT2_blue-triangle.png</v>
      </c>
      <c r="BB218" t="str">
        <f t="shared" si="49"/>
        <v>ST1_red-square.png</v>
      </c>
      <c r="BC218" t="str">
        <f t="shared" si="50"/>
        <v>HT3_red-triangle.png</v>
      </c>
    </row>
    <row r="219" spans="1:55" x14ac:dyDescent="0.2">
      <c r="A219" s="30" t="s">
        <v>81</v>
      </c>
      <c r="B219" s="5" t="s">
        <v>32</v>
      </c>
      <c r="C219" s="5" t="s">
        <v>33</v>
      </c>
      <c r="D219" t="str">
        <f t="shared" si="43"/>
        <v>L02_FD01_S47</v>
      </c>
      <c r="E219">
        <v>217</v>
      </c>
      <c r="F219" s="94" t="s">
        <v>696</v>
      </c>
      <c r="G219" s="155" t="str">
        <f>VLOOKUP($A219&amp;"_"&amp;$F219,'Character Sets'!$B$3:$J$39,5,FALSE)</f>
        <v>HT1</v>
      </c>
      <c r="H219" s="155" t="str">
        <f>VLOOKUP($A219&amp;"_"&amp;$F219,'Character Sets'!$B$3:$J$39,7,FALSE)</f>
        <v>Sam</v>
      </c>
      <c r="I219" s="5" t="str">
        <f>VLOOKUP($A219&amp;"_"&amp;$F219,'Character Sets'!$B$3:$J$39,6,FALSE)</f>
        <v>B</v>
      </c>
      <c r="J219" s="95" t="s">
        <v>700</v>
      </c>
      <c r="K219" s="155" t="str">
        <f>VLOOKUP($A219&amp;"_"&amp;$J219, 'Character Sets'!$B$3:$J$39,5,FALSE)</f>
        <v>HT3</v>
      </c>
      <c r="L219" s="155" t="str">
        <f>VLOOKUP($A219&amp;"_"&amp;$J219,'Character Sets'!$B$3:$J$39,7,FALSE)</f>
        <v>Jaime</v>
      </c>
      <c r="M219" s="5" t="str">
        <f>VLOOKUP($A219&amp;"_"&amp;$J219,'Character Sets'!$B$3:$J$39,6,FALSE)</f>
        <v>F</v>
      </c>
      <c r="N219" s="187" t="s">
        <v>2395</v>
      </c>
      <c r="O219" s="5" t="s">
        <v>2399</v>
      </c>
      <c r="P219" s="37" t="s">
        <v>698</v>
      </c>
      <c r="Q219" t="str">
        <f>VLOOKUP($A219&amp;"_"&amp;$P219,'Character Sets'!$B$3:$J$39,5,FALSE)</f>
        <v>HT2</v>
      </c>
      <c r="R219" s="37" t="s">
        <v>697</v>
      </c>
      <c r="S219" t="str">
        <f>VLOOKUP($A219&amp;"_"&amp;$R219,'Character Sets'!$B$3:$J$39,5,FALSE)</f>
        <v>ST1</v>
      </c>
      <c r="T219" s="37" t="s">
        <v>699</v>
      </c>
      <c r="U219" t="str">
        <f>VLOOKUP($A219&amp;"_"&amp;$T219,'Character Sets'!$B$3:$J$39,5,FALSE)</f>
        <v>ST2</v>
      </c>
      <c r="V219" s="37" t="s">
        <v>701</v>
      </c>
      <c r="W219" t="str">
        <f>VLOOKUP($A219&amp;"_"&amp;$V219,'Character Sets'!$B$3:$J$39,5,FALSE)</f>
        <v>ST3</v>
      </c>
      <c r="X219" t="s">
        <v>444</v>
      </c>
      <c r="Y219" t="str">
        <f t="shared" si="40"/>
        <v>BF</v>
      </c>
      <c r="Z219" t="str" cm="1">
        <f t="array" ref="Z219">_xlfn.IFS($Y219="AB","AB",$Y219="BA","AB",$Y219="AC","AC",$Y219="CA","AC",$Y219="AD","AD",$Y219="DA","AD",$Y219="BC","BC",$Y219="CB","BC",$Y219="BD","BD",$Y219="DB","BD",$Y219="CD","CD",$Y219="DC", "CD",$Y219="AE","AE",$Y219="EA","AE",$Y219="AF","AF",$Y219="FA","AF",$Y219="BE","BE",$Y219="EB","BE",$Y219="BF","BF",$Y219="FB","BF",$Y219="CE","CE",$Y219="EC","CE",$Y219="CF","CF",$Y219="FC","CF",$Y219="DE","DE",$Y219="ED","DE",$Y219="EF","EF",$Y219="FE","EF",$Y219="DF","DF",$Y219="FD","DF")</f>
        <v>BF</v>
      </c>
      <c r="AA219" s="6" t="s">
        <v>28</v>
      </c>
      <c r="AB219" t="str">
        <f>VLOOKUP($X219&amp;$Z219&amp;$AA219,Stories!$A$1:$I$151,7,FALSE)</f>
        <v>Sam is driving away from Jaime</v>
      </c>
      <c r="AC219" t="str">
        <f>VLOOKUP($X219&amp;$Z219&amp;$AA219,Stories!$A$1:$I$151,8,FALSE)</f>
        <v>while the sun is starting to set</v>
      </c>
      <c r="AD219" s="37" t="s">
        <v>22</v>
      </c>
      <c r="AE219" s="13" t="s">
        <v>27</v>
      </c>
      <c r="AF219" s="13" t="s">
        <v>26</v>
      </c>
      <c r="AG219" s="13" t="s">
        <v>774</v>
      </c>
      <c r="AH219" t="str">
        <f>VLOOKUP($X219&amp;$Z219&amp;$AA219,Stories!$A$1:$I$151,9,FALSE)</f>
        <v>and it looks like it's a long drive home</v>
      </c>
      <c r="AI219" t="str" cm="1">
        <f t="array" ref="AI219">_xlfn.IFS($AA219="first",_xlfn.CONCAT($X219, "_", $H219, "_", $L219),$AA219="second",_xlfn.CONCAT($X219, "_", $L219, "_", $H219))</f>
        <v>S47_Sam_Jaime</v>
      </c>
      <c r="AJ219" t="str">
        <f t="shared" si="44"/>
        <v>he_yellow_triangle</v>
      </c>
      <c r="AK219" t="str">
        <f t="shared" si="41"/>
        <v>S47_end</v>
      </c>
      <c r="AL219" s="13" t="s">
        <v>29</v>
      </c>
      <c r="AM219" s="13" t="s">
        <v>25</v>
      </c>
      <c r="AN219" s="13" t="s">
        <v>29</v>
      </c>
      <c r="AO219" s="13" t="s">
        <v>26</v>
      </c>
      <c r="AP219" s="13" t="s">
        <v>24</v>
      </c>
      <c r="AQ219" s="13" t="s">
        <v>25</v>
      </c>
      <c r="AR219" s="13" t="s">
        <v>24</v>
      </c>
      <c r="AS219" s="13" t="s">
        <v>26</v>
      </c>
      <c r="AT219" s="13" t="s">
        <v>31</v>
      </c>
      <c r="AU219" s="13" t="s">
        <v>25</v>
      </c>
      <c r="AV219" s="13" t="s">
        <v>31</v>
      </c>
      <c r="AW219" s="13" t="s">
        <v>26</v>
      </c>
      <c r="AX219" t="str">
        <f t="shared" si="45"/>
        <v>HT1_blue-square.png</v>
      </c>
      <c r="AY219" t="str">
        <f t="shared" si="46"/>
        <v>HT3_blue-triangle.png</v>
      </c>
      <c r="AZ219" t="str">
        <f t="shared" si="47"/>
        <v>HT2_red-square.png</v>
      </c>
      <c r="BA219" t="str">
        <f t="shared" si="48"/>
        <v>ST1_red-triangle.png</v>
      </c>
      <c r="BB219" t="str">
        <f t="shared" si="49"/>
        <v>ST2_green-square.png</v>
      </c>
      <c r="BC219" t="str">
        <f t="shared" si="50"/>
        <v>ST3_green-triangle.png</v>
      </c>
    </row>
    <row r="220" spans="1:55" x14ac:dyDescent="0.2">
      <c r="A220" s="30" t="s">
        <v>81</v>
      </c>
      <c r="B220" s="5" t="s">
        <v>32</v>
      </c>
      <c r="C220" s="5" t="s">
        <v>34</v>
      </c>
      <c r="D220" t="str">
        <f t="shared" si="43"/>
        <v>L02_FD02_S01</v>
      </c>
      <c r="E220">
        <v>218</v>
      </c>
      <c r="F220" s="94" t="s">
        <v>696</v>
      </c>
      <c r="G220" s="155" t="str">
        <f>VLOOKUP($A220&amp;"_"&amp;$F220,'Character Sets'!$B$3:$J$39,5,FALSE)</f>
        <v>HT1</v>
      </c>
      <c r="H220" s="155" t="str">
        <f>VLOOKUP($A220&amp;"_"&amp;$F220,'Character Sets'!$B$3:$J$39,7,FALSE)</f>
        <v>Sam</v>
      </c>
      <c r="I220" s="5" t="str">
        <f>VLOOKUP($A220&amp;"_"&amp;$F220,'Character Sets'!$B$3:$J$39,6,FALSE)</f>
        <v>B</v>
      </c>
      <c r="J220" s="95" t="s">
        <v>701</v>
      </c>
      <c r="K220" s="155" t="str">
        <f>VLOOKUP($A220&amp;"_"&amp;$J220, 'Character Sets'!$B$3:$J$39,5,FALSE)</f>
        <v>ST3</v>
      </c>
      <c r="L220" s="155" t="str">
        <f>VLOOKUP($A220&amp;"_"&amp;$J220,'Character Sets'!$B$3:$J$39,7,FALSE)</f>
        <v>Alex</v>
      </c>
      <c r="M220" s="5" t="str">
        <f>VLOOKUP($A220&amp;"_"&amp;$J220,'Character Sets'!$B$3:$J$39,6,FALSE)</f>
        <v>A</v>
      </c>
      <c r="N220" s="187" t="s">
        <v>2395</v>
      </c>
      <c r="O220" s="5" t="s">
        <v>2398</v>
      </c>
      <c r="P220" s="37" t="s">
        <v>698</v>
      </c>
      <c r="Q220" t="str">
        <f>VLOOKUP($A220&amp;"_"&amp;$P220,'Character Sets'!$B$3:$J$39,5,FALSE)</f>
        <v>HT2</v>
      </c>
      <c r="R220" s="37" t="s">
        <v>697</v>
      </c>
      <c r="S220" t="str">
        <f>VLOOKUP($A220&amp;"_"&amp;$R220,'Character Sets'!$B$3:$J$39,5,FALSE)</f>
        <v>ST1</v>
      </c>
      <c r="T220" s="37" t="s">
        <v>699</v>
      </c>
      <c r="U220" t="str">
        <f>VLOOKUP($A220&amp;"_"&amp;$T220,'Character Sets'!$B$3:$J$39,5,FALSE)</f>
        <v>ST2</v>
      </c>
      <c r="V220" s="37" t="s">
        <v>700</v>
      </c>
      <c r="W220" t="str">
        <f>VLOOKUP($A220&amp;"_"&amp;$V220,'Character Sets'!$B$3:$J$39,5,FALSE)</f>
        <v>HT3</v>
      </c>
      <c r="X220" t="s">
        <v>207</v>
      </c>
      <c r="Y220" t="str">
        <f t="shared" si="40"/>
        <v>BA</v>
      </c>
      <c r="Z220" t="str" cm="1">
        <f t="array" ref="Z220">_xlfn.IFS($Y220="AB","AB",$Y220="BA","AB",$Y220="AC","AC",$Y220="CA","AC",$Y220="AD","AD",$Y220="DA","AD",$Y220="BC","BC",$Y220="CB","BC",$Y220="BD","BD",$Y220="DB","BD",$Y220="CD","CD",$Y220="DC", "CD",$Y220="AE","AE",$Y220="EA","AE",$Y220="AF","AF",$Y220="FA","AF",$Y220="BE","BE",$Y220="EB","BE",$Y220="BF","BF",$Y220="FB","BF",$Y220="CE","CE",$Y220="EC","CE",$Y220="CF","CF",$Y220="FC","CF",$Y220="DE","DE",$Y220="ED","DE",$Y220="EF","EF",$Y220="FE","EF",$Y220="DF","DF",$Y220="FD","DF")</f>
        <v>AB</v>
      </c>
      <c r="AA220" s="6" t="s">
        <v>30</v>
      </c>
      <c r="AB220" t="str">
        <f>VLOOKUP($X220&amp;$Z220&amp;$AA220,Stories!$A$1:$I$151,7,FALSE)</f>
        <v>Sam is painting a portrait of Alex</v>
      </c>
      <c r="AC220" t="str">
        <f>VLOOKUP($X220&amp;$Z220&amp;$AA220,Stories!$A$1:$I$151,8,FALSE)</f>
        <v>and some paint is spilling on the floor</v>
      </c>
      <c r="AD220" s="37" t="s">
        <v>22</v>
      </c>
      <c r="AE220" s="13" t="s">
        <v>24</v>
      </c>
      <c r="AF220" s="13" t="s">
        <v>25</v>
      </c>
      <c r="AG220" s="13" t="s">
        <v>757</v>
      </c>
      <c r="AH220" t="str">
        <f>VLOOKUP($X220&amp;$Z220&amp;$AA220,Stories!$A$1:$I$151,9,FALSE)</f>
        <v>and the painting looks amazing</v>
      </c>
      <c r="AI220" t="str" cm="1">
        <f t="array" ref="AI220">_xlfn.IFS($AA220="first",_xlfn.CONCAT($X220, "_", $H220, "_", $L220),$AA220="second",_xlfn.CONCAT($X220, "_", $L220, "_", $H220))</f>
        <v>S01_Alex_Sam</v>
      </c>
      <c r="AJ220" t="str">
        <f t="shared" si="44"/>
        <v>he_red_square</v>
      </c>
      <c r="AK220" t="str">
        <f t="shared" si="41"/>
        <v>S01_end</v>
      </c>
      <c r="AL220" s="13" t="s">
        <v>31</v>
      </c>
      <c r="AM220" s="13" t="s">
        <v>26</v>
      </c>
      <c r="AN220" s="13" t="s">
        <v>31</v>
      </c>
      <c r="AO220" s="13" t="s">
        <v>25</v>
      </c>
      <c r="AP220" s="13" t="s">
        <v>27</v>
      </c>
      <c r="AQ220" s="13" t="s">
        <v>26</v>
      </c>
      <c r="AR220" s="13" t="s">
        <v>27</v>
      </c>
      <c r="AS220" s="13" t="s">
        <v>25</v>
      </c>
      <c r="AT220" s="13" t="s">
        <v>29</v>
      </c>
      <c r="AU220" s="13" t="s">
        <v>26</v>
      </c>
      <c r="AV220" s="13" t="s">
        <v>29</v>
      </c>
      <c r="AW220" s="13" t="s">
        <v>25</v>
      </c>
      <c r="AX220" t="str">
        <f t="shared" si="45"/>
        <v>HT1_green-triangle.png</v>
      </c>
      <c r="AY220" t="str">
        <f t="shared" si="46"/>
        <v>ST3_green-square.png</v>
      </c>
      <c r="AZ220" t="str">
        <f t="shared" si="47"/>
        <v>HT2_yellow-triangle.png</v>
      </c>
      <c r="BA220" t="str">
        <f t="shared" si="48"/>
        <v>ST1_yellow-square.png</v>
      </c>
      <c r="BB220" t="str">
        <f t="shared" si="49"/>
        <v>ST2_blue-triangle.png</v>
      </c>
      <c r="BC220" t="str">
        <f t="shared" si="50"/>
        <v>HT3_blue-square.png</v>
      </c>
    </row>
    <row r="221" spans="1:55" x14ac:dyDescent="0.2">
      <c r="A221" s="30" t="s">
        <v>81</v>
      </c>
      <c r="B221" s="5" t="s">
        <v>32</v>
      </c>
      <c r="C221" s="5" t="s">
        <v>35</v>
      </c>
      <c r="D221" t="str">
        <f t="shared" si="43"/>
        <v>L02_FD03_S09</v>
      </c>
      <c r="E221">
        <v>219</v>
      </c>
      <c r="F221" s="94" t="s">
        <v>698</v>
      </c>
      <c r="G221" s="155" t="str">
        <f>VLOOKUP($A221&amp;"_"&amp;$F221,'Character Sets'!$B$3:$J$39,5,FALSE)</f>
        <v>HT2</v>
      </c>
      <c r="H221" s="155" t="str">
        <f>VLOOKUP($A221&amp;"_"&amp;$F221,'Character Sets'!$B$3:$J$39,7,FALSE)</f>
        <v>Jordan</v>
      </c>
      <c r="I221" s="5" t="str">
        <f>VLOOKUP($A221&amp;"_"&amp;$F221,'Character Sets'!$B$3:$J$39,6,FALSE)</f>
        <v>C</v>
      </c>
      <c r="J221" s="5" t="s">
        <v>697</v>
      </c>
      <c r="K221" s="155" t="str">
        <f>VLOOKUP($A221&amp;"_"&amp;$J221, 'Character Sets'!$B$3:$J$39,5,FALSE)</f>
        <v>ST1</v>
      </c>
      <c r="L221" s="155" t="str">
        <f>VLOOKUP($A221&amp;"_"&amp;$J221,'Character Sets'!$B$3:$J$39,7,FALSE)</f>
        <v>Taylor</v>
      </c>
      <c r="M221" s="5" t="str">
        <f>VLOOKUP($A221&amp;"_"&amp;$J221,'Character Sets'!$B$3:$J$39,6,FALSE)</f>
        <v>D</v>
      </c>
      <c r="N221" s="187" t="s">
        <v>2394</v>
      </c>
      <c r="O221" s="5" t="s">
        <v>2398</v>
      </c>
      <c r="P221" s="37" t="s">
        <v>696</v>
      </c>
      <c r="Q221" t="str">
        <f>VLOOKUP($A221&amp;"_"&amp;$P221,'Character Sets'!$B$3:$J$39,5,FALSE)</f>
        <v>HT1</v>
      </c>
      <c r="R221" s="37" t="s">
        <v>699</v>
      </c>
      <c r="S221" t="str">
        <f>VLOOKUP($A221&amp;"_"&amp;$R221,'Character Sets'!$B$3:$J$39,5,FALSE)</f>
        <v>ST2</v>
      </c>
      <c r="T221" s="37" t="s">
        <v>700</v>
      </c>
      <c r="U221" t="str">
        <f>VLOOKUP($A221&amp;"_"&amp;$T221,'Character Sets'!$B$3:$J$39,5,FALSE)</f>
        <v>HT3</v>
      </c>
      <c r="V221" s="37" t="s">
        <v>701</v>
      </c>
      <c r="W221" t="str">
        <f>VLOOKUP($A221&amp;"_"&amp;$V221,'Character Sets'!$B$3:$J$39,5,FALSE)</f>
        <v>ST3</v>
      </c>
      <c r="X221" t="s">
        <v>215</v>
      </c>
      <c r="Y221" t="str">
        <f t="shared" si="40"/>
        <v>CD</v>
      </c>
      <c r="Z221" t="str" cm="1">
        <f t="array" ref="Z221">_xlfn.IFS($Y221="AB","AB",$Y221="BA","AB",$Y221="AC","AC",$Y221="CA","AC",$Y221="AD","AD",$Y221="DA","AD",$Y221="BC","BC",$Y221="CB","BC",$Y221="BD","BD",$Y221="DB","BD",$Y221="CD","CD",$Y221="DC", "CD",$Y221="AE","AE",$Y221="EA","AE",$Y221="AF","AF",$Y221="FA","AF",$Y221="BE","BE",$Y221="EB","BE",$Y221="BF","BF",$Y221="FB","BF",$Y221="CE","CE",$Y221="EC","CE",$Y221="CF","CF",$Y221="FC","CF",$Y221="DE","DE",$Y221="ED","DE",$Y221="EF","EF",$Y221="FE","EF",$Y221="DF","DF",$Y221="FD","DF")</f>
        <v>CD</v>
      </c>
      <c r="AA221" s="6" t="s">
        <v>28</v>
      </c>
      <c r="AB221" t="str">
        <f>VLOOKUP($X221&amp;$Z221&amp;$AA221,Stories!$A$1:$I$151,7,FALSE)</f>
        <v>Jordan is playing golf with Taylor</v>
      </c>
      <c r="AC221" t="str">
        <f>VLOOKUP($X221&amp;$Z221&amp;$AA221,Stories!$A$1:$I$151,8,FALSE)</f>
        <v>as the sun is shining overhead</v>
      </c>
      <c r="AD221" s="37" t="s">
        <v>22</v>
      </c>
      <c r="AE221" s="13" t="s">
        <v>29</v>
      </c>
      <c r="AF221" s="13" t="s">
        <v>26</v>
      </c>
      <c r="AG221" s="13" t="s">
        <v>758</v>
      </c>
      <c r="AH221" t="str">
        <f>VLOOKUP($X221&amp;$Z221&amp;$AA221,Stories!$A$1:$I$151,9,FALSE)</f>
        <v>and the grass is very green</v>
      </c>
      <c r="AI221" t="str" cm="1">
        <f t="array" ref="AI221">_xlfn.IFS($AA221="first",_xlfn.CONCAT($X221, "_", $H221, "_", $L221),$AA221="second",_xlfn.CONCAT($X221, "_", $L221, "_", $H221))</f>
        <v>S09_Jordan_Taylor</v>
      </c>
      <c r="AJ221" t="str">
        <f t="shared" si="44"/>
        <v>he_blue_triangle</v>
      </c>
      <c r="AK221" t="str">
        <f t="shared" si="41"/>
        <v>S09_end</v>
      </c>
      <c r="AL221" s="13" t="s">
        <v>31</v>
      </c>
      <c r="AM221" s="13" t="s">
        <v>25</v>
      </c>
      <c r="AN221" s="13" t="s">
        <v>31</v>
      </c>
      <c r="AO221" s="13" t="s">
        <v>26</v>
      </c>
      <c r="AP221" s="13" t="s">
        <v>24</v>
      </c>
      <c r="AQ221" s="13" t="s">
        <v>25</v>
      </c>
      <c r="AR221" s="13" t="s">
        <v>24</v>
      </c>
      <c r="AS221" s="13" t="s">
        <v>26</v>
      </c>
      <c r="AT221" s="13" t="s">
        <v>27</v>
      </c>
      <c r="AU221" s="13" t="s">
        <v>25</v>
      </c>
      <c r="AV221" s="13" t="s">
        <v>27</v>
      </c>
      <c r="AW221" s="13" t="s">
        <v>26</v>
      </c>
      <c r="AX221" t="str">
        <f t="shared" si="45"/>
        <v>HT2_green-square.png</v>
      </c>
      <c r="AY221" t="str">
        <f t="shared" si="46"/>
        <v>ST1_green-triangle.png</v>
      </c>
      <c r="AZ221" t="str">
        <f t="shared" si="47"/>
        <v>HT1_red-square.png</v>
      </c>
      <c r="BA221" t="str">
        <f t="shared" si="48"/>
        <v>ST2_red-triangle.png</v>
      </c>
      <c r="BB221" t="str">
        <f t="shared" si="49"/>
        <v>HT3_yellow-square.png</v>
      </c>
      <c r="BC221" t="str">
        <f t="shared" si="50"/>
        <v>ST3_yellow-triangle.png</v>
      </c>
    </row>
    <row r="222" spans="1:55" x14ac:dyDescent="0.2">
      <c r="A222" s="30" t="s">
        <v>81</v>
      </c>
      <c r="B222" s="5" t="s">
        <v>32</v>
      </c>
      <c r="C222" s="5" t="s">
        <v>36</v>
      </c>
      <c r="D222" t="str">
        <f t="shared" si="43"/>
        <v>L02_FD04_S12</v>
      </c>
      <c r="E222">
        <v>220</v>
      </c>
      <c r="F222" s="94" t="s">
        <v>698</v>
      </c>
      <c r="G222" s="155" t="str">
        <f>VLOOKUP($A222&amp;"_"&amp;$F222,'Character Sets'!$B$3:$J$39,5,FALSE)</f>
        <v>HT2</v>
      </c>
      <c r="H222" s="155" t="str">
        <f>VLOOKUP($A222&amp;"_"&amp;$F222,'Character Sets'!$B$3:$J$39,7,FALSE)</f>
        <v>Jordan</v>
      </c>
      <c r="I222" s="5" t="str">
        <f>VLOOKUP($A222&amp;"_"&amp;$F222,'Character Sets'!$B$3:$J$39,6,FALSE)</f>
        <v>C</v>
      </c>
      <c r="J222" s="95" t="s">
        <v>701</v>
      </c>
      <c r="K222" s="155" t="str">
        <f>VLOOKUP($A222&amp;"_"&amp;$J222, 'Character Sets'!$B$3:$J$39,5,FALSE)</f>
        <v>ST3</v>
      </c>
      <c r="L222" s="155" t="str">
        <f>VLOOKUP($A222&amp;"_"&amp;$J222,'Character Sets'!$B$3:$J$39,7,FALSE)</f>
        <v>Alex</v>
      </c>
      <c r="M222" s="5" t="str">
        <f>VLOOKUP($A222&amp;"_"&amp;$J222,'Character Sets'!$B$3:$J$39,6,FALSE)</f>
        <v>A</v>
      </c>
      <c r="N222" s="187" t="s">
        <v>2395</v>
      </c>
      <c r="O222" s="5" t="s">
        <v>2398</v>
      </c>
      <c r="P222" s="37" t="s">
        <v>696</v>
      </c>
      <c r="Q222" t="str">
        <f>VLOOKUP($A222&amp;"_"&amp;$P222,'Character Sets'!$B$3:$J$39,5,FALSE)</f>
        <v>HT1</v>
      </c>
      <c r="R222" s="37" t="s">
        <v>697</v>
      </c>
      <c r="S222" t="str">
        <f>VLOOKUP($A222&amp;"_"&amp;$R222,'Character Sets'!$B$3:$J$39,5,FALSE)</f>
        <v>ST1</v>
      </c>
      <c r="T222" s="37" t="s">
        <v>699</v>
      </c>
      <c r="U222" t="str">
        <f>VLOOKUP($A222&amp;"_"&amp;$T222,'Character Sets'!$B$3:$J$39,5,FALSE)</f>
        <v>ST2</v>
      </c>
      <c r="V222" s="37" t="s">
        <v>700</v>
      </c>
      <c r="W222" t="str">
        <f>VLOOKUP($A222&amp;"_"&amp;$V222,'Character Sets'!$B$3:$J$39,5,FALSE)</f>
        <v>HT3</v>
      </c>
      <c r="X222" t="s">
        <v>218</v>
      </c>
      <c r="Y222" t="str">
        <f t="shared" si="40"/>
        <v>CA</v>
      </c>
      <c r="Z222" t="str" cm="1">
        <f t="array" ref="Z222">_xlfn.IFS($Y222="AB","AB",$Y222="BA","AB",$Y222="AC","AC",$Y222="CA","AC",$Y222="AD","AD",$Y222="DA","AD",$Y222="BC","BC",$Y222="CB","BC",$Y222="BD","BD",$Y222="DB","BD",$Y222="CD","CD",$Y222="DC", "CD",$Y222="AE","AE",$Y222="EA","AE",$Y222="AF","AF",$Y222="FA","AF",$Y222="BE","BE",$Y222="EB","BE",$Y222="BF","BF",$Y222="FB","BF",$Y222="CE","CE",$Y222="EC","CE",$Y222="CF","CF",$Y222="FC","CF",$Y222="DE","DE",$Y222="ED","DE",$Y222="EF","EF",$Y222="FE","EF",$Y222="DF","DF",$Y222="FD","DF")</f>
        <v>AC</v>
      </c>
      <c r="AA222" s="6" t="s">
        <v>30</v>
      </c>
      <c r="AB222" t="str">
        <f>VLOOKUP($X222&amp;$Z222&amp;$AA222,Stories!$A$1:$I$151,7,FALSE)</f>
        <v>Jordan is showing a happy birthday sign to Alex</v>
      </c>
      <c r="AC222" t="str">
        <f>VLOOKUP($X222&amp;$Z222&amp;$AA222,Stories!$A$1:$I$151,8,FALSE)</f>
        <v xml:space="preserve">while some balloons are floating up to the ceiling </v>
      </c>
      <c r="AD222" s="37" t="s">
        <v>22</v>
      </c>
      <c r="AE222" s="13" t="s">
        <v>31</v>
      </c>
      <c r="AF222" s="13" t="s">
        <v>25</v>
      </c>
      <c r="AG222" s="13" t="s">
        <v>759</v>
      </c>
      <c r="AH222" t="str">
        <f>VLOOKUP($X222&amp;$Z222&amp;$AA222,Stories!$A$1:$I$151,9,FALSE)</f>
        <v>and it looks like the party is starting</v>
      </c>
      <c r="AI222" t="str" cm="1">
        <f t="array" ref="AI222">_xlfn.IFS($AA222="first",_xlfn.CONCAT($X222, "_", $H222, "_", $L222),$AA222="second",_xlfn.CONCAT($X222, "_", $L222, "_", $H222))</f>
        <v>S12_Alex_Jordan</v>
      </c>
      <c r="AJ222" t="str">
        <f t="shared" si="44"/>
        <v>he_green_square</v>
      </c>
      <c r="AK222" t="str">
        <f t="shared" si="41"/>
        <v>S12_end</v>
      </c>
      <c r="AL222" s="13" t="s">
        <v>29</v>
      </c>
      <c r="AM222" s="13" t="s">
        <v>26</v>
      </c>
      <c r="AN222" s="13" t="s">
        <v>29</v>
      </c>
      <c r="AO222" s="13" t="s">
        <v>25</v>
      </c>
      <c r="AP222" s="13" t="s">
        <v>24</v>
      </c>
      <c r="AQ222" s="13" t="s">
        <v>26</v>
      </c>
      <c r="AR222" s="13" t="s">
        <v>24</v>
      </c>
      <c r="AS222" s="13" t="s">
        <v>25</v>
      </c>
      <c r="AT222" s="13" t="s">
        <v>27</v>
      </c>
      <c r="AU222" s="13" t="s">
        <v>26</v>
      </c>
      <c r="AV222" s="13" t="s">
        <v>27</v>
      </c>
      <c r="AW222" s="13" t="s">
        <v>25</v>
      </c>
      <c r="AX222" t="str">
        <f t="shared" si="45"/>
        <v>HT2_blue-triangle.png</v>
      </c>
      <c r="AY222" t="str">
        <f t="shared" si="46"/>
        <v>ST3_blue-square.png</v>
      </c>
      <c r="AZ222" t="str">
        <f t="shared" si="47"/>
        <v>HT1_red-triangle.png</v>
      </c>
      <c r="BA222" t="str">
        <f t="shared" si="48"/>
        <v>ST1_red-square.png</v>
      </c>
      <c r="BB222" t="str">
        <f t="shared" si="49"/>
        <v>ST2_yellow-triangle.png</v>
      </c>
      <c r="BC222" t="str">
        <f t="shared" si="50"/>
        <v>HT3_yellow-square.png</v>
      </c>
    </row>
    <row r="223" spans="1:55" x14ac:dyDescent="0.2">
      <c r="A223" s="30" t="s">
        <v>81</v>
      </c>
      <c r="B223" s="5" t="s">
        <v>32</v>
      </c>
      <c r="C223" s="5" t="s">
        <v>37</v>
      </c>
      <c r="D223" t="str">
        <f t="shared" si="43"/>
        <v>L02_FD05_S57</v>
      </c>
      <c r="E223">
        <v>221</v>
      </c>
      <c r="F223" s="95" t="s">
        <v>697</v>
      </c>
      <c r="G223" s="155" t="str">
        <f>VLOOKUP($A223&amp;"_"&amp;$F223,'Character Sets'!$B$3:$J$39,5,FALSE)</f>
        <v>ST1</v>
      </c>
      <c r="H223" s="155" t="str">
        <f>VLOOKUP($A223&amp;"_"&amp;$F223,'Character Sets'!$B$3:$J$39,7,FALSE)</f>
        <v>Taylor</v>
      </c>
      <c r="I223" s="5" t="str">
        <f>VLOOKUP($A223&amp;"_"&amp;$F223,'Character Sets'!$B$3:$J$39,6,FALSE)</f>
        <v>D</v>
      </c>
      <c r="J223" s="95" t="s">
        <v>700</v>
      </c>
      <c r="K223" s="155" t="str">
        <f>VLOOKUP($A223&amp;"_"&amp;$J223, 'Character Sets'!$B$3:$J$39,5,FALSE)</f>
        <v>HT3</v>
      </c>
      <c r="L223" s="155" t="str">
        <f>VLOOKUP($A223&amp;"_"&amp;$J223,'Character Sets'!$B$3:$J$39,7,FALSE)</f>
        <v>Jaime</v>
      </c>
      <c r="M223" s="5" t="str">
        <f>VLOOKUP($A223&amp;"_"&amp;$J223,'Character Sets'!$B$3:$J$39,6,FALSE)</f>
        <v>F</v>
      </c>
      <c r="N223" s="187" t="s">
        <v>2395</v>
      </c>
      <c r="O223" s="5" t="s">
        <v>2398</v>
      </c>
      <c r="P223" s="37" t="s">
        <v>696</v>
      </c>
      <c r="Q223" t="str">
        <f>VLOOKUP($A223&amp;"_"&amp;$P223,'Character Sets'!$B$3:$J$39,5,FALSE)</f>
        <v>HT1</v>
      </c>
      <c r="R223" s="37" t="s">
        <v>698</v>
      </c>
      <c r="S223" t="str">
        <f>VLOOKUP($A223&amp;"_"&amp;$R223,'Character Sets'!$B$3:$J$39,5,FALSE)</f>
        <v>HT2</v>
      </c>
      <c r="T223" s="37" t="s">
        <v>699</v>
      </c>
      <c r="U223" t="str">
        <f>VLOOKUP($A223&amp;"_"&amp;$T223,'Character Sets'!$B$3:$J$39,5,FALSE)</f>
        <v>ST2</v>
      </c>
      <c r="V223" s="37" t="s">
        <v>701</v>
      </c>
      <c r="W223" t="str">
        <f>VLOOKUP($A223&amp;"_"&amp;$V223,'Character Sets'!$B$3:$J$39,5,FALSE)</f>
        <v>ST3</v>
      </c>
      <c r="X223" t="s">
        <v>733</v>
      </c>
      <c r="Y223" t="str">
        <f t="shared" si="40"/>
        <v>DF</v>
      </c>
      <c r="Z223" t="str" cm="1">
        <f t="array" ref="Z223">_xlfn.IFS($Y223="AB","AB",$Y223="BA","AB",$Y223="AC","AC",$Y223="CA","AC",$Y223="AD","AD",$Y223="DA","AD",$Y223="BC","BC",$Y223="CB","BC",$Y223="BD","BD",$Y223="DB","BD",$Y223="CD","CD",$Y223="DC", "CD",$Y223="AE","AE",$Y223="EA","AE",$Y223="AF","AF",$Y223="FA","AF",$Y223="BE","BE",$Y223="EB","BE",$Y223="BF","BF",$Y223="FB","BF",$Y223="CE","CE",$Y223="EC","CE",$Y223="CF","CF",$Y223="FC","CF",$Y223="DE","DE",$Y223="ED","DE",$Y223="EF","EF",$Y223="FE","EF",$Y223="DF","DF",$Y223="FD","DF")</f>
        <v>DF</v>
      </c>
      <c r="AA223" s="6" t="s">
        <v>28</v>
      </c>
      <c r="AB223" t="str">
        <f>VLOOKUP($X223&amp;$Z223&amp;$AA223,Stories!$A$1:$I$151,7,FALSE)</f>
        <v>Taylor is giving directions to Jaime</v>
      </c>
      <c r="AC223" t="str">
        <f>VLOOKUP($X223&amp;$Z223&amp;$AA223,Stories!$A$1:$I$151,8,FALSE)</f>
        <v>and the traffic is starting to clear</v>
      </c>
      <c r="AD223" s="37" t="s">
        <v>23</v>
      </c>
      <c r="AE223" s="13" t="s">
        <v>29</v>
      </c>
      <c r="AF223" s="13" t="s">
        <v>26</v>
      </c>
      <c r="AG223" s="13" t="s">
        <v>760</v>
      </c>
      <c r="AH223" t="str">
        <f>VLOOKUP($X223&amp;$Z223&amp;$AA223,Stories!$A$1:$I$151,9,FALSE)</f>
        <v>and it looks like the rest of the trip will be easy</v>
      </c>
      <c r="AI223" t="str" cm="1">
        <f t="array" ref="AI223">_xlfn.IFS($AA223="first",_xlfn.CONCAT($X223, "_", $H223, "_", $L223),$AA223="second",_xlfn.CONCAT($X223, "_", $L223, "_", $H223))</f>
        <v>S57_Taylor_Jaime</v>
      </c>
      <c r="AJ223" t="str">
        <f t="shared" si="44"/>
        <v>she_blue_triangle</v>
      </c>
      <c r="AK223" t="str">
        <f t="shared" si="41"/>
        <v>S57_end</v>
      </c>
      <c r="AL223" s="13" t="s">
        <v>24</v>
      </c>
      <c r="AM223" s="13" t="s">
        <v>25</v>
      </c>
      <c r="AN223" s="13" t="s">
        <v>24</v>
      </c>
      <c r="AO223" s="13" t="s">
        <v>26</v>
      </c>
      <c r="AP223" s="13" t="s">
        <v>27</v>
      </c>
      <c r="AQ223" s="13" t="s">
        <v>25</v>
      </c>
      <c r="AR223" s="13" t="s">
        <v>27</v>
      </c>
      <c r="AS223" s="13" t="s">
        <v>26</v>
      </c>
      <c r="AT223" s="13" t="s">
        <v>31</v>
      </c>
      <c r="AU223" s="13" t="s">
        <v>25</v>
      </c>
      <c r="AV223" s="13" t="s">
        <v>31</v>
      </c>
      <c r="AW223" s="13" t="s">
        <v>26</v>
      </c>
      <c r="AX223" t="str">
        <f t="shared" si="45"/>
        <v>ST1_red-square.png</v>
      </c>
      <c r="AY223" t="str">
        <f t="shared" si="46"/>
        <v>HT3_red-triangle.png</v>
      </c>
      <c r="AZ223" t="str">
        <f t="shared" si="47"/>
        <v>HT1_yellow-square.png</v>
      </c>
      <c r="BA223" t="str">
        <f t="shared" si="48"/>
        <v>HT2_yellow-triangle.png</v>
      </c>
      <c r="BB223" t="str">
        <f t="shared" si="49"/>
        <v>ST2_green-square.png</v>
      </c>
      <c r="BC223" t="str">
        <f t="shared" si="50"/>
        <v>ST3_green-triangle.png</v>
      </c>
    </row>
    <row r="224" spans="1:55" x14ac:dyDescent="0.2">
      <c r="A224" s="30" t="s">
        <v>81</v>
      </c>
      <c r="B224" s="5" t="s">
        <v>32</v>
      </c>
      <c r="C224" s="5" t="s">
        <v>38</v>
      </c>
      <c r="D224" t="str">
        <f t="shared" si="43"/>
        <v>L02_FD06_S17</v>
      </c>
      <c r="E224">
        <v>222</v>
      </c>
      <c r="F224" s="95" t="s">
        <v>697</v>
      </c>
      <c r="G224" s="155" t="str">
        <f>VLOOKUP($A224&amp;"_"&amp;$F224,'Character Sets'!$B$3:$J$39,5,FALSE)</f>
        <v>ST1</v>
      </c>
      <c r="H224" s="155" t="str">
        <f>VLOOKUP($A224&amp;"_"&amp;$F224,'Character Sets'!$B$3:$J$39,7,FALSE)</f>
        <v>Taylor</v>
      </c>
      <c r="I224" s="5" t="str">
        <f>VLOOKUP($A224&amp;"_"&amp;$F224,'Character Sets'!$B$3:$J$39,6,FALSE)</f>
        <v>D</v>
      </c>
      <c r="J224" s="95" t="s">
        <v>701</v>
      </c>
      <c r="K224" s="155" t="str">
        <f>VLOOKUP($A224&amp;"_"&amp;$J224, 'Character Sets'!$B$3:$J$39,5,FALSE)</f>
        <v>ST3</v>
      </c>
      <c r="L224" s="155" t="str">
        <f>VLOOKUP($A224&amp;"_"&amp;$J224,'Character Sets'!$B$3:$J$39,7,FALSE)</f>
        <v>Alex</v>
      </c>
      <c r="M224" s="5" t="str">
        <f>VLOOKUP($A224&amp;"_"&amp;$J224,'Character Sets'!$B$3:$J$39,6,FALSE)</f>
        <v>A</v>
      </c>
      <c r="N224" s="187" t="s">
        <v>2395</v>
      </c>
      <c r="O224" s="5" t="s">
        <v>2399</v>
      </c>
      <c r="P224" s="37" t="s">
        <v>696</v>
      </c>
      <c r="Q224" t="str">
        <f>VLOOKUP($A224&amp;"_"&amp;$P224,'Character Sets'!$B$3:$J$39,5,FALSE)</f>
        <v>HT1</v>
      </c>
      <c r="R224" s="37" t="s">
        <v>698</v>
      </c>
      <c r="S224" t="str">
        <f>VLOOKUP($A224&amp;"_"&amp;$R224,'Character Sets'!$B$3:$J$39,5,FALSE)</f>
        <v>HT2</v>
      </c>
      <c r="T224" s="37" t="s">
        <v>699</v>
      </c>
      <c r="U224" t="str">
        <f>VLOOKUP($A224&amp;"_"&amp;$T224,'Character Sets'!$B$3:$J$39,5,FALSE)</f>
        <v>ST2</v>
      </c>
      <c r="V224" s="37" t="s">
        <v>700</v>
      </c>
      <c r="W224" t="str">
        <f>VLOOKUP($A224&amp;"_"&amp;$V224,'Character Sets'!$B$3:$J$39,5,FALSE)</f>
        <v>HT3</v>
      </c>
      <c r="X224" t="s">
        <v>223</v>
      </c>
      <c r="Y224" t="str">
        <f t="shared" si="40"/>
        <v>DA</v>
      </c>
      <c r="Z224" t="str" cm="1">
        <f t="array" ref="Z224">_xlfn.IFS($Y224="AB","AB",$Y224="BA","AB",$Y224="AC","AC",$Y224="CA","AC",$Y224="AD","AD",$Y224="DA","AD",$Y224="BC","BC",$Y224="CB","BC",$Y224="BD","BD",$Y224="DB","BD",$Y224="CD","CD",$Y224="DC", "CD",$Y224="AE","AE",$Y224="EA","AE",$Y224="AF","AF",$Y224="FA","AF",$Y224="BE","BE",$Y224="EB","BE",$Y224="BF","BF",$Y224="FB","BF",$Y224="CE","CE",$Y224="EC","CE",$Y224="CF","CF",$Y224="FC","CF",$Y224="DE","DE",$Y224="ED","DE",$Y224="EF","EF",$Y224="FE","EF",$Y224="DF","DF",$Y224="FD","DF")</f>
        <v>AD</v>
      </c>
      <c r="AA224" s="6" t="s">
        <v>30</v>
      </c>
      <c r="AB224" t="str">
        <f>VLOOKUP($X224&amp;$Z224&amp;$AA224,Stories!$A$1:$I$151,7,FALSE)</f>
        <v>Taylor is singing a song to Alex</v>
      </c>
      <c r="AC224" t="str">
        <f>VLOOKUP($X224&amp;$Z224&amp;$AA224,Stories!$A$1:$I$151,8,FALSE)</f>
        <v>as the moon is high in the sky</v>
      </c>
      <c r="AD224" s="37" t="s">
        <v>23</v>
      </c>
      <c r="AE224" s="13" t="s">
        <v>31</v>
      </c>
      <c r="AF224" s="13" t="s">
        <v>25</v>
      </c>
      <c r="AG224" s="13" t="s">
        <v>761</v>
      </c>
      <c r="AH224" t="str">
        <f>VLOOKUP($X224&amp;$Z224&amp;$AA224,Stories!$A$1:$I$151,9,FALSE)</f>
        <v>and it sounds like the song is almost over</v>
      </c>
      <c r="AI224" t="str" cm="1">
        <f t="array" ref="AI224">_xlfn.IFS($AA224="first",_xlfn.CONCAT($X224, "_", $H224, "_", $L224),$AA224="second",_xlfn.CONCAT($X224, "_", $L224, "_", $H224))</f>
        <v>S17_Alex_Taylor</v>
      </c>
      <c r="AJ224" t="str">
        <f t="shared" si="44"/>
        <v>she_green_square</v>
      </c>
      <c r="AK224" t="str">
        <f t="shared" si="41"/>
        <v>S17_end</v>
      </c>
      <c r="AL224" s="13" t="s">
        <v>27</v>
      </c>
      <c r="AM224" s="13" t="s">
        <v>26</v>
      </c>
      <c r="AN224" s="13" t="s">
        <v>27</v>
      </c>
      <c r="AO224" s="13" t="s">
        <v>25</v>
      </c>
      <c r="AP224" s="13" t="s">
        <v>24</v>
      </c>
      <c r="AQ224" s="13" t="s">
        <v>26</v>
      </c>
      <c r="AR224" s="13" t="s">
        <v>24</v>
      </c>
      <c r="AS224" s="13" t="s">
        <v>25</v>
      </c>
      <c r="AT224" s="13" t="s">
        <v>29</v>
      </c>
      <c r="AU224" s="13" t="s">
        <v>26</v>
      </c>
      <c r="AV224" s="13" t="s">
        <v>29</v>
      </c>
      <c r="AW224" s="13" t="s">
        <v>25</v>
      </c>
      <c r="AX224" t="str">
        <f t="shared" si="45"/>
        <v>ST1_yellow-triangle.png</v>
      </c>
      <c r="AY224" t="str">
        <f t="shared" si="46"/>
        <v>ST3_yellow-square.png</v>
      </c>
      <c r="AZ224" t="str">
        <f t="shared" si="47"/>
        <v>HT1_red-triangle.png</v>
      </c>
      <c r="BA224" t="str">
        <f t="shared" si="48"/>
        <v>HT2_red-square.png</v>
      </c>
      <c r="BB224" t="str">
        <f t="shared" si="49"/>
        <v>ST2_blue-triangle.png</v>
      </c>
      <c r="BC224" t="str">
        <f t="shared" si="50"/>
        <v>HT3_blue-square.png</v>
      </c>
    </row>
    <row r="225" spans="1:57" x14ac:dyDescent="0.2">
      <c r="A225" s="30" t="s">
        <v>81</v>
      </c>
      <c r="B225" s="5" t="s">
        <v>32</v>
      </c>
      <c r="C225" s="5" t="s">
        <v>39</v>
      </c>
      <c r="D225" t="str">
        <f t="shared" si="43"/>
        <v>L02_FD07_S24</v>
      </c>
      <c r="E225">
        <v>223</v>
      </c>
      <c r="F225" s="95" t="s">
        <v>699</v>
      </c>
      <c r="G225" s="155" t="str">
        <f>VLOOKUP($A225&amp;"_"&amp;$F225,'Character Sets'!$B$3:$J$39,5,FALSE)</f>
        <v>ST2</v>
      </c>
      <c r="H225" s="155" t="str">
        <f>VLOOKUP($A225&amp;"_"&amp;$F225,'Character Sets'!$B$3:$J$39,7,FALSE)</f>
        <v>Casey</v>
      </c>
      <c r="I225" s="5" t="str">
        <f>VLOOKUP($A225&amp;"_"&amp;$F225,'Character Sets'!$B$3:$J$39,6,FALSE)</f>
        <v>E</v>
      </c>
      <c r="J225" s="95" t="s">
        <v>701</v>
      </c>
      <c r="K225" s="155" t="str">
        <f>VLOOKUP($A225&amp;"_"&amp;$J225, 'Character Sets'!$B$3:$J$39,5,FALSE)</f>
        <v>ST3</v>
      </c>
      <c r="L225" s="155" t="str">
        <f>VLOOKUP($A225&amp;"_"&amp;$J225,'Character Sets'!$B$3:$J$39,7,FALSE)</f>
        <v>Alex</v>
      </c>
      <c r="M225" s="5" t="str">
        <f>VLOOKUP($A225&amp;"_"&amp;$J225,'Character Sets'!$B$3:$J$39,6,FALSE)</f>
        <v>A</v>
      </c>
      <c r="N225" s="187" t="s">
        <v>2395</v>
      </c>
      <c r="O225" s="5" t="s">
        <v>2399</v>
      </c>
      <c r="P225" s="37" t="s">
        <v>696</v>
      </c>
      <c r="Q225" t="str">
        <f>VLOOKUP($A225&amp;"_"&amp;$P225,'Character Sets'!$B$3:$J$39,5,FALSE)</f>
        <v>HT1</v>
      </c>
      <c r="R225" s="37" t="s">
        <v>698</v>
      </c>
      <c r="S225" t="str">
        <f>VLOOKUP($A225&amp;"_"&amp;$R225,'Character Sets'!$B$3:$J$39,5,FALSE)</f>
        <v>HT2</v>
      </c>
      <c r="T225" s="37" t="s">
        <v>697</v>
      </c>
      <c r="U225" t="str">
        <f>VLOOKUP($A225&amp;"_"&amp;$T225,'Character Sets'!$B$3:$J$39,5,FALSE)</f>
        <v>ST1</v>
      </c>
      <c r="V225" s="37" t="s">
        <v>700</v>
      </c>
      <c r="W225" t="str">
        <f>VLOOKUP($A225&amp;"_"&amp;$V225,'Character Sets'!$B$3:$J$39,5,FALSE)</f>
        <v>HT3</v>
      </c>
      <c r="X225" t="s">
        <v>230</v>
      </c>
      <c r="Y225" t="str">
        <f t="shared" si="40"/>
        <v>EA</v>
      </c>
      <c r="Z225" t="str" cm="1">
        <f t="array" ref="Z225">_xlfn.IFS($Y225="AB","AB",$Y225="BA","AB",$Y225="AC","AC",$Y225="CA","AC",$Y225="AD","AD",$Y225="DA","AD",$Y225="BC","BC",$Y225="CB","BC",$Y225="BD","BD",$Y225="DB","BD",$Y225="CD","CD",$Y225="DC", "CD",$Y225="AE","AE",$Y225="EA","AE",$Y225="AF","AF",$Y225="FA","AF",$Y225="BE","BE",$Y225="EB","BE",$Y225="BF","BF",$Y225="FB","BF",$Y225="CE","CE",$Y225="EC","CE",$Y225="CF","CF",$Y225="FC","CF",$Y225="DE","DE",$Y225="ED","DE",$Y225="EF","EF",$Y225="FE","EF",$Y225="DF","DF",$Y225="FD","DF")</f>
        <v>AE</v>
      </c>
      <c r="AA225" s="6" t="s">
        <v>28</v>
      </c>
      <c r="AB225" t="str">
        <f>VLOOKUP($X225&amp;$Z225&amp;$AA225,Stories!$A$1:$I$151,7,FALSE)</f>
        <v>Alex is skiing with Casey</v>
      </c>
      <c r="AC225" t="str">
        <f>VLOOKUP($X225&amp;$Z225&amp;$AA225,Stories!$A$1:$I$151,8,FALSE)</f>
        <v>and snow is falling from the sky</v>
      </c>
      <c r="AD225" s="37" t="s">
        <v>23</v>
      </c>
      <c r="AE225" s="13" t="s">
        <v>24</v>
      </c>
      <c r="AF225" s="13" t="s">
        <v>26</v>
      </c>
      <c r="AG225" s="13" t="s">
        <v>762</v>
      </c>
      <c r="AH225" t="str">
        <f>VLOOKUP($X225&amp;$Z225&amp;$AA225,Stories!$A$1:$I$151,9,FALSE)</f>
        <v>and it looks like everyone might be cold</v>
      </c>
      <c r="AI225" t="str" cm="1">
        <f t="array" ref="AI225">_xlfn.IFS($AA225="first",_xlfn.CONCAT($X225, "_", $H225, "_", $L225),$AA225="second",_xlfn.CONCAT($X225, "_", $L225, "_", $H225))</f>
        <v>S24_Casey_Alex</v>
      </c>
      <c r="AJ225" t="str">
        <f t="shared" si="44"/>
        <v>she_red_triangle</v>
      </c>
      <c r="AK225" t="str">
        <f t="shared" si="41"/>
        <v>S24_end</v>
      </c>
      <c r="AL225" s="13" t="s">
        <v>27</v>
      </c>
      <c r="AM225" s="13" t="s">
        <v>25</v>
      </c>
      <c r="AN225" s="13" t="s">
        <v>27</v>
      </c>
      <c r="AO225" s="13" t="s">
        <v>26</v>
      </c>
      <c r="AP225" s="13" t="s">
        <v>31</v>
      </c>
      <c r="AQ225" s="13" t="s">
        <v>25</v>
      </c>
      <c r="AR225" s="13" t="s">
        <v>31</v>
      </c>
      <c r="AS225" s="13" t="s">
        <v>26</v>
      </c>
      <c r="AT225" s="13" t="s">
        <v>29</v>
      </c>
      <c r="AU225" s="13" t="s">
        <v>25</v>
      </c>
      <c r="AV225" s="13" t="s">
        <v>29</v>
      </c>
      <c r="AW225" s="13" t="s">
        <v>26</v>
      </c>
      <c r="AX225" t="str">
        <f t="shared" si="45"/>
        <v>ST2_yellow-square.png</v>
      </c>
      <c r="AY225" t="str">
        <f t="shared" si="46"/>
        <v>ST3_yellow-triangle.png</v>
      </c>
      <c r="AZ225" t="str">
        <f t="shared" si="47"/>
        <v>HT1_green-square.png</v>
      </c>
      <c r="BA225" t="str">
        <f t="shared" si="48"/>
        <v>HT2_green-triangle.png</v>
      </c>
      <c r="BB225" t="str">
        <f t="shared" si="49"/>
        <v>ST1_blue-square.png</v>
      </c>
      <c r="BC225" t="str">
        <f t="shared" si="50"/>
        <v>HT3_blue-triangle.png</v>
      </c>
    </row>
    <row r="226" spans="1:57" x14ac:dyDescent="0.2">
      <c r="A226" s="30" t="s">
        <v>81</v>
      </c>
      <c r="B226" s="5" t="s">
        <v>32</v>
      </c>
      <c r="C226" s="5" t="s">
        <v>40</v>
      </c>
      <c r="D226" t="str">
        <f t="shared" si="43"/>
        <v>L02_FD08_S53</v>
      </c>
      <c r="E226">
        <v>224</v>
      </c>
      <c r="F226" s="95" t="s">
        <v>699</v>
      </c>
      <c r="G226" s="155" t="str">
        <f>VLOOKUP($A226&amp;"_"&amp;$F226,'Character Sets'!$B$3:$J$39,5,FALSE)</f>
        <v>ST2</v>
      </c>
      <c r="H226" s="155" t="str">
        <f>VLOOKUP($A226&amp;"_"&amp;$F226,'Character Sets'!$B$3:$J$39,7,FALSE)</f>
        <v>Casey</v>
      </c>
      <c r="I226" s="5" t="str">
        <f>VLOOKUP($A226&amp;"_"&amp;$F226,'Character Sets'!$B$3:$J$39,6,FALSE)</f>
        <v>E</v>
      </c>
      <c r="J226" s="95" t="s">
        <v>700</v>
      </c>
      <c r="K226" s="155" t="str">
        <f>VLOOKUP($A226&amp;"_"&amp;$J226, 'Character Sets'!$B$3:$J$39,5,FALSE)</f>
        <v>HT3</v>
      </c>
      <c r="L226" s="155" t="str">
        <f>VLOOKUP($A226&amp;"_"&amp;$J226,'Character Sets'!$B$3:$J$39,7,FALSE)</f>
        <v>Jaime</v>
      </c>
      <c r="M226" s="5" t="str">
        <f>VLOOKUP($A226&amp;"_"&amp;$J226,'Character Sets'!$B$3:$J$39,6,FALSE)</f>
        <v>F</v>
      </c>
      <c r="N226" s="187" t="s">
        <v>2395</v>
      </c>
      <c r="O226" s="5" t="s">
        <v>2398</v>
      </c>
      <c r="P226" s="37" t="s">
        <v>696</v>
      </c>
      <c r="Q226" t="str">
        <f>VLOOKUP($A226&amp;"_"&amp;$P226,'Character Sets'!$B$3:$J$39,5,FALSE)</f>
        <v>HT1</v>
      </c>
      <c r="R226" s="37" t="s">
        <v>698</v>
      </c>
      <c r="S226" t="str">
        <f>VLOOKUP($A226&amp;"_"&amp;$R226,'Character Sets'!$B$3:$J$39,5,FALSE)</f>
        <v>HT2</v>
      </c>
      <c r="T226" s="37" t="s">
        <v>697</v>
      </c>
      <c r="U226" t="str">
        <f>VLOOKUP($A226&amp;"_"&amp;$T226,'Character Sets'!$B$3:$J$39,5,FALSE)</f>
        <v>ST1</v>
      </c>
      <c r="V226" s="37" t="s">
        <v>701</v>
      </c>
      <c r="W226" t="str">
        <f>VLOOKUP($A226&amp;"_"&amp;$V226,'Character Sets'!$B$3:$J$39,5,FALSE)</f>
        <v>ST3</v>
      </c>
      <c r="X226" t="s">
        <v>730</v>
      </c>
      <c r="Y226" t="str">
        <f t="shared" si="40"/>
        <v>EF</v>
      </c>
      <c r="Z226" t="str" cm="1">
        <f t="array" ref="Z226">_xlfn.IFS($Y226="AB","AB",$Y226="BA","AB",$Y226="AC","AC",$Y226="CA","AC",$Y226="AD","AD",$Y226="DA","AD",$Y226="BC","BC",$Y226="CB","BC",$Y226="BD","BD",$Y226="DB","BD",$Y226="CD","CD",$Y226="DC", "CD",$Y226="AE","AE",$Y226="EA","AE",$Y226="AF","AF",$Y226="FA","AF",$Y226="BE","BE",$Y226="EB","BE",$Y226="BF","BF",$Y226="FB","BF",$Y226="CE","CE",$Y226="EC","CE",$Y226="CF","CF",$Y226="FC","CF",$Y226="DE","DE",$Y226="ED","DE",$Y226="EF","EF",$Y226="FE","EF",$Y226="DF","DF",$Y226="FD","DF")</f>
        <v>EF</v>
      </c>
      <c r="AA226" s="6" t="s">
        <v>30</v>
      </c>
      <c r="AB226" t="str">
        <f>VLOOKUP($X226&amp;$Z226&amp;$AA226,Stories!$A$1:$I$151,7,FALSE)</f>
        <v>Jaime is making a smoothie for Casey</v>
      </c>
      <c r="AC226" t="str">
        <f>VLOOKUP($X226&amp;$Z226&amp;$AA226,Stories!$A$1:$I$151,8,FALSE)</f>
        <v>before it's time to leave</v>
      </c>
      <c r="AD226" s="37" t="s">
        <v>23</v>
      </c>
      <c r="AE226" s="13" t="s">
        <v>27</v>
      </c>
      <c r="AF226" s="13" t="s">
        <v>25</v>
      </c>
      <c r="AG226" s="13" t="s">
        <v>763</v>
      </c>
      <c r="AH226" t="str">
        <f>VLOOKUP($X226&amp;$Z226&amp;$AA226,Stories!$A$1:$I$151,9,FALSE)</f>
        <v>and it's hard to hear above the blender</v>
      </c>
      <c r="AI226" t="str" cm="1">
        <f t="array" ref="AI226">_xlfn.IFS($AA226="first",_xlfn.CONCAT($X226, "_", $H226, "_", $L226),$AA226="second",_xlfn.CONCAT($X226, "_", $L226, "_", $H226))</f>
        <v>S53_Jaime_Casey</v>
      </c>
      <c r="AJ226" t="str">
        <f t="shared" si="44"/>
        <v>she_yellow_square</v>
      </c>
      <c r="AK226" t="str">
        <f t="shared" si="41"/>
        <v>S53_end</v>
      </c>
      <c r="AL226" s="13" t="s">
        <v>24</v>
      </c>
      <c r="AM226" s="13" t="s">
        <v>26</v>
      </c>
      <c r="AN226" s="13" t="s">
        <v>24</v>
      </c>
      <c r="AO226" s="13" t="s">
        <v>25</v>
      </c>
      <c r="AP226" s="13" t="s">
        <v>31</v>
      </c>
      <c r="AQ226" s="13" t="s">
        <v>26</v>
      </c>
      <c r="AR226" s="13" t="s">
        <v>31</v>
      </c>
      <c r="AS226" s="13" t="s">
        <v>25</v>
      </c>
      <c r="AT226" s="13" t="s">
        <v>29</v>
      </c>
      <c r="AU226" s="13" t="s">
        <v>26</v>
      </c>
      <c r="AV226" s="13" t="s">
        <v>29</v>
      </c>
      <c r="AW226" s="13" t="s">
        <v>25</v>
      </c>
      <c r="AX226" t="str">
        <f t="shared" si="45"/>
        <v>ST2_red-triangle.png</v>
      </c>
      <c r="AY226" t="str">
        <f t="shared" si="46"/>
        <v>HT3_red-square.png</v>
      </c>
      <c r="AZ226" t="str">
        <f t="shared" si="47"/>
        <v>HT1_green-triangle.png</v>
      </c>
      <c r="BA226" t="str">
        <f t="shared" si="48"/>
        <v>HT2_green-square.png</v>
      </c>
      <c r="BB226" t="str">
        <f t="shared" si="49"/>
        <v>ST1_blue-triangle.png</v>
      </c>
      <c r="BC226" t="str">
        <f t="shared" si="50"/>
        <v>ST3_blue-square.png</v>
      </c>
    </row>
    <row r="227" spans="1:57" x14ac:dyDescent="0.2">
      <c r="A227" s="30" t="s">
        <v>81</v>
      </c>
      <c r="B227" s="5" t="s">
        <v>32</v>
      </c>
      <c r="C227" s="5" t="s">
        <v>41</v>
      </c>
      <c r="D227" t="str">
        <f t="shared" si="43"/>
        <v>L02_FD09_S51</v>
      </c>
      <c r="E227">
        <v>225</v>
      </c>
      <c r="F227" s="96" t="s">
        <v>700</v>
      </c>
      <c r="G227" s="155" t="str">
        <f>VLOOKUP($A227&amp;"_"&amp;$F227,'Character Sets'!$B$3:$J$39,5,FALSE)</f>
        <v>HT3</v>
      </c>
      <c r="H227" s="155" t="str">
        <f>VLOOKUP($A227&amp;"_"&amp;$F227,'Character Sets'!$B$3:$J$39,7,FALSE)</f>
        <v>Jaime</v>
      </c>
      <c r="I227" s="5" t="str">
        <f>VLOOKUP($A227&amp;"_"&amp;$F227,'Character Sets'!$B$3:$J$39,6,FALSE)</f>
        <v>F</v>
      </c>
      <c r="J227" s="5" t="s">
        <v>699</v>
      </c>
      <c r="K227" s="155" t="str">
        <f>VLOOKUP($A227&amp;"_"&amp;$J227, 'Character Sets'!$B$3:$J$39,5,FALSE)</f>
        <v>ST2</v>
      </c>
      <c r="L227" s="155" t="str">
        <f>VLOOKUP($A227&amp;"_"&amp;$J227,'Character Sets'!$B$3:$J$39,7,FALSE)</f>
        <v>Casey</v>
      </c>
      <c r="M227" s="5" t="str">
        <f>VLOOKUP($A227&amp;"_"&amp;$J227,'Character Sets'!$B$3:$J$39,6,FALSE)</f>
        <v>E</v>
      </c>
      <c r="N227" s="187" t="s">
        <v>2396</v>
      </c>
      <c r="O227" s="5" t="s">
        <v>2398</v>
      </c>
      <c r="P227" s="37" t="s">
        <v>696</v>
      </c>
      <c r="Q227" t="str">
        <f>VLOOKUP($A227&amp;"_"&amp;$P227,'Character Sets'!$B$3:$J$39,5,FALSE)</f>
        <v>HT1</v>
      </c>
      <c r="R227" s="37" t="s">
        <v>698</v>
      </c>
      <c r="S227" t="str">
        <f>VLOOKUP($A227&amp;"_"&amp;$R227,'Character Sets'!$B$3:$J$39,5,FALSE)</f>
        <v>HT2</v>
      </c>
      <c r="T227" s="37" t="s">
        <v>697</v>
      </c>
      <c r="U227" t="str">
        <f>VLOOKUP($A227&amp;"_"&amp;$T227,'Character Sets'!$B$3:$J$39,5,FALSE)</f>
        <v>ST1</v>
      </c>
      <c r="V227" s="37" t="s">
        <v>701</v>
      </c>
      <c r="W227" t="str">
        <f>VLOOKUP($A227&amp;"_"&amp;$V227,'Character Sets'!$B$3:$J$39,5,FALSE)</f>
        <v>ST3</v>
      </c>
      <c r="X227" t="s">
        <v>728</v>
      </c>
      <c r="Y227" t="str">
        <f t="shared" si="40"/>
        <v>FE</v>
      </c>
      <c r="Z227" t="str" cm="1">
        <f t="array" ref="Z227">_xlfn.IFS($Y227="AB","AB",$Y227="BA","AB",$Y227="AC","AC",$Y227="CA","AC",$Y227="AD","AD",$Y227="DA","AD",$Y227="BC","BC",$Y227="CB","BC",$Y227="BD","BD",$Y227="DB","BD",$Y227="CD","CD",$Y227="DC", "CD",$Y227="AE","AE",$Y227="EA","AE",$Y227="AF","AF",$Y227="FA","AF",$Y227="BE","BE",$Y227="EB","BE",$Y227="BF","BF",$Y227="FB","BF",$Y227="CE","CE",$Y227="EC","CE",$Y227="CF","CF",$Y227="FC","CF",$Y227="DE","DE",$Y227="ED","DE",$Y227="EF","EF",$Y227="FE","EF",$Y227="DF","DF",$Y227="FD","DF")</f>
        <v>EF</v>
      </c>
      <c r="AA227" s="6" t="s">
        <v>28</v>
      </c>
      <c r="AB227" t="str">
        <f>VLOOKUP($X227&amp;$Z227&amp;$AA227,Stories!$A$1:$I$151,7,FALSE)</f>
        <v>Casey is starting a video call with Jaime</v>
      </c>
      <c r="AC227" t="str">
        <f>VLOOKUP($X227&amp;$Z227&amp;$AA227,Stories!$A$1:$I$151,8,FALSE)</f>
        <v>but the connection is kind of slow</v>
      </c>
      <c r="AD227" s="37" t="s">
        <v>702</v>
      </c>
      <c r="AE227" s="13" t="s">
        <v>27</v>
      </c>
      <c r="AF227" s="13" t="s">
        <v>26</v>
      </c>
      <c r="AG227" s="13" t="s">
        <v>764</v>
      </c>
      <c r="AH227" t="str">
        <f>VLOOKUP($X227&amp;$Z227&amp;$AA227,Stories!$A$1:$I$151,9,FALSE)</f>
        <v xml:space="preserve">and it's great to see each other </v>
      </c>
      <c r="AI227" t="str" cm="1">
        <f t="array" ref="AI227">_xlfn.IFS($AA227="first",_xlfn.CONCAT($X227, "_", $H227, "_", $L227),$AA227="second",_xlfn.CONCAT($X227, "_", $L227, "_", $H227))</f>
        <v>S51_Jaime_Casey</v>
      </c>
      <c r="AJ227" t="str">
        <f t="shared" si="44"/>
        <v>they_yellow_triangle</v>
      </c>
      <c r="AK227" t="str">
        <f t="shared" si="41"/>
        <v>S51_end</v>
      </c>
      <c r="AL227" s="13" t="s">
        <v>29</v>
      </c>
      <c r="AM227" s="13" t="s">
        <v>25</v>
      </c>
      <c r="AN227" s="13" t="s">
        <v>29</v>
      </c>
      <c r="AO227" s="13" t="s">
        <v>26</v>
      </c>
      <c r="AP227" s="13" t="s">
        <v>24</v>
      </c>
      <c r="AQ227" s="13" t="s">
        <v>25</v>
      </c>
      <c r="AR227" s="13" t="s">
        <v>24</v>
      </c>
      <c r="AS227" s="13" t="s">
        <v>26</v>
      </c>
      <c r="AT227" s="13" t="s">
        <v>31</v>
      </c>
      <c r="AU227" s="13" t="s">
        <v>25</v>
      </c>
      <c r="AV227" s="13" t="s">
        <v>31</v>
      </c>
      <c r="AW227" s="13" t="s">
        <v>26</v>
      </c>
      <c r="AX227" t="str">
        <f t="shared" si="45"/>
        <v>HT3_blue-square.png</v>
      </c>
      <c r="AY227" t="str">
        <f t="shared" si="46"/>
        <v>ST2_blue-triangle.png</v>
      </c>
      <c r="AZ227" t="str">
        <f t="shared" si="47"/>
        <v>HT1_red-square.png</v>
      </c>
      <c r="BA227" t="str">
        <f t="shared" si="48"/>
        <v>HT2_red-triangle.png</v>
      </c>
      <c r="BB227" t="str">
        <f t="shared" si="49"/>
        <v>ST1_green-square.png</v>
      </c>
      <c r="BC227" t="str">
        <f t="shared" si="50"/>
        <v>ST3_green-triangle.png</v>
      </c>
    </row>
    <row r="228" spans="1:57" x14ac:dyDescent="0.2">
      <c r="A228" s="30" t="s">
        <v>81</v>
      </c>
      <c r="B228" s="37" t="s">
        <v>32</v>
      </c>
      <c r="C228" s="37" t="s">
        <v>42</v>
      </c>
      <c r="D228" t="str">
        <f t="shared" si="43"/>
        <v>L02_FD10_S14</v>
      </c>
      <c r="E228">
        <v>226</v>
      </c>
      <c r="F228" s="96" t="s">
        <v>701</v>
      </c>
      <c r="G228" s="155" t="str">
        <f>VLOOKUP($A228&amp;"_"&amp;$F228,'Character Sets'!$B$3:$J$39,5,FALSE)</f>
        <v>ST3</v>
      </c>
      <c r="H228" s="155" t="str">
        <f>VLOOKUP($A228&amp;"_"&amp;$F228,'Character Sets'!$B$3:$J$39,7,FALSE)</f>
        <v>Alex</v>
      </c>
      <c r="I228" s="5" t="str">
        <f>VLOOKUP($A228&amp;"_"&amp;$F228,'Character Sets'!$B$3:$J$39,6,FALSE)</f>
        <v>A</v>
      </c>
      <c r="J228" s="94" t="s">
        <v>698</v>
      </c>
      <c r="K228" s="155" t="str">
        <f>VLOOKUP($A228&amp;"_"&amp;$J228, 'Character Sets'!$B$3:$J$39,5,FALSE)</f>
        <v>HT2</v>
      </c>
      <c r="L228" s="155" t="str">
        <f>VLOOKUP($A228&amp;"_"&amp;$J228,'Character Sets'!$B$3:$J$39,7,FALSE)</f>
        <v>Jordan</v>
      </c>
      <c r="M228" s="5" t="str">
        <f>VLOOKUP($A228&amp;"_"&amp;$J228,'Character Sets'!$B$3:$J$39,6,FALSE)</f>
        <v>C</v>
      </c>
      <c r="N228" s="187" t="s">
        <v>2396</v>
      </c>
      <c r="O228" s="5" t="s">
        <v>2398</v>
      </c>
      <c r="P228" s="37" t="s">
        <v>696</v>
      </c>
      <c r="Q228" t="str">
        <f>VLOOKUP($A228&amp;"_"&amp;$P228,'Character Sets'!$B$3:$J$39,5,FALSE)</f>
        <v>HT1</v>
      </c>
      <c r="R228" s="37" t="s">
        <v>697</v>
      </c>
      <c r="S228" t="str">
        <f>VLOOKUP($A228&amp;"_"&amp;$R228,'Character Sets'!$B$3:$J$39,5,FALSE)</f>
        <v>ST1</v>
      </c>
      <c r="T228" s="37" t="s">
        <v>699</v>
      </c>
      <c r="U228" t="str">
        <f>VLOOKUP($A228&amp;"_"&amp;$T228,'Character Sets'!$B$3:$J$39,5,FALSE)</f>
        <v>ST2</v>
      </c>
      <c r="V228" s="37" t="s">
        <v>700</v>
      </c>
      <c r="W228" t="str">
        <f>VLOOKUP($A228&amp;"_"&amp;$V228,'Character Sets'!$B$3:$J$39,5,FALSE)</f>
        <v>HT3</v>
      </c>
      <c r="X228" t="s">
        <v>220</v>
      </c>
      <c r="Y228" t="str">
        <f t="shared" si="40"/>
        <v>AC</v>
      </c>
      <c r="Z228" t="str" cm="1">
        <f t="array" ref="Z228">_xlfn.IFS($Y228="AB","AB",$Y228="BA","AB",$Y228="AC","AC",$Y228="CA","AC",$Y228="AD","AD",$Y228="DA","AD",$Y228="BC","BC",$Y228="CB","BC",$Y228="BD","BD",$Y228="DB","BD",$Y228="CD","CD",$Y228="DC", "CD",$Y228="AE","AE",$Y228="EA","AE",$Y228="AF","AF",$Y228="FA","AF",$Y228="BE","BE",$Y228="EB","BE",$Y228="BF","BF",$Y228="FB","BF",$Y228="CE","CE",$Y228="EC","CE",$Y228="CF","CF",$Y228="FC","CF",$Y228="DE","DE",$Y228="ED","DE",$Y228="EF","EF",$Y228="FE","EF",$Y228="DF","DF",$Y228="FD","DF")</f>
        <v>AC</v>
      </c>
      <c r="AA228" s="6" t="s">
        <v>30</v>
      </c>
      <c r="AB228" t="str">
        <f>VLOOKUP($X228&amp;$Z228&amp;$AA228,Stories!$A$1:$I$151,7,FALSE)</f>
        <v>Jordan is racing toward Alex</v>
      </c>
      <c r="AC228" t="str">
        <f>VLOOKUP($X228&amp;$Z228&amp;$AA228,Stories!$A$1:$I$151,8,FALSE)</f>
        <v>while a house is burning down</v>
      </c>
      <c r="AD228" s="37" t="s">
        <v>702</v>
      </c>
      <c r="AE228" s="13" t="s">
        <v>31</v>
      </c>
      <c r="AF228" s="13" t="s">
        <v>25</v>
      </c>
      <c r="AG228" s="13" t="s">
        <v>765</v>
      </c>
      <c r="AH228" t="str">
        <f>VLOOKUP($X228&amp;$Z228&amp;$AA228,Stories!$A$1:$I$151,9,FALSE)</f>
        <v>and it sounds like the fire truck is coming</v>
      </c>
      <c r="AI228" t="str" cm="1">
        <f t="array" ref="AI228">_xlfn.IFS($AA228="first",_xlfn.CONCAT($X228, "_", $H228, "_", $L228),$AA228="second",_xlfn.CONCAT($X228, "_", $L228, "_", $H228))</f>
        <v>S14_Jordan_Alex</v>
      </c>
      <c r="AJ228" t="str">
        <f t="shared" si="44"/>
        <v>they_green_square</v>
      </c>
      <c r="AK228" t="str">
        <f t="shared" si="41"/>
        <v>S14_end</v>
      </c>
      <c r="AL228" s="13" t="s">
        <v>24</v>
      </c>
      <c r="AM228" s="13" t="s">
        <v>26</v>
      </c>
      <c r="AN228" s="13" t="s">
        <v>24</v>
      </c>
      <c r="AO228" s="13" t="s">
        <v>25</v>
      </c>
      <c r="AP228" s="13" t="s">
        <v>27</v>
      </c>
      <c r="AQ228" s="13" t="s">
        <v>26</v>
      </c>
      <c r="AR228" s="13" t="s">
        <v>27</v>
      </c>
      <c r="AS228" s="13" t="s">
        <v>25</v>
      </c>
      <c r="AT228" s="13" t="s">
        <v>29</v>
      </c>
      <c r="AU228" s="13" t="s">
        <v>26</v>
      </c>
      <c r="AV228" s="13" t="s">
        <v>29</v>
      </c>
      <c r="AW228" s="13" t="s">
        <v>25</v>
      </c>
      <c r="AX228" t="str">
        <f t="shared" si="45"/>
        <v>ST3_red-triangle.png</v>
      </c>
      <c r="AY228" t="str">
        <f t="shared" si="46"/>
        <v>HT2_red-square.png</v>
      </c>
      <c r="AZ228" t="str">
        <f t="shared" si="47"/>
        <v>HT1_yellow-triangle.png</v>
      </c>
      <c r="BA228" t="str">
        <f t="shared" si="48"/>
        <v>ST1_yellow-square.png</v>
      </c>
      <c r="BB228" t="str">
        <f t="shared" si="49"/>
        <v>ST2_blue-triangle.png</v>
      </c>
      <c r="BC228" t="str">
        <f t="shared" si="50"/>
        <v>HT3_blue-square.png</v>
      </c>
    </row>
    <row r="229" spans="1:57" x14ac:dyDescent="0.2">
      <c r="A229" s="30" t="s">
        <v>81</v>
      </c>
      <c r="B229" s="37" t="s">
        <v>43</v>
      </c>
      <c r="C229" s="37" t="s">
        <v>44</v>
      </c>
      <c r="D229" t="str">
        <f t="shared" si="43"/>
        <v>L02_FP01_S27</v>
      </c>
      <c r="E229">
        <v>227</v>
      </c>
      <c r="F229" s="94" t="s">
        <v>696</v>
      </c>
      <c r="G229" s="155" t="str">
        <f>VLOOKUP($A229&amp;"_"&amp;$F229,'Character Sets'!$B$3:$J$39,5,FALSE)</f>
        <v>HT1</v>
      </c>
      <c r="H229" s="155" t="str">
        <f>VLOOKUP($A229&amp;"_"&amp;$F229,'Character Sets'!$B$3:$J$39,7,FALSE)</f>
        <v>Sam</v>
      </c>
      <c r="I229" s="5" t="str">
        <f>VLOOKUP($A229&amp;"_"&amp;$F229,'Character Sets'!$B$3:$J$39,6,FALSE)</f>
        <v>B</v>
      </c>
      <c r="J229" s="5" t="s">
        <v>697</v>
      </c>
      <c r="K229" s="155" t="str">
        <f>VLOOKUP($A229&amp;"_"&amp;$J229, 'Character Sets'!$B$3:$J$39,5,FALSE)</f>
        <v>ST1</v>
      </c>
      <c r="L229" s="155" t="str">
        <f>VLOOKUP($A229&amp;"_"&amp;$J229,'Character Sets'!$B$3:$J$39,7,FALSE)</f>
        <v>Taylor</v>
      </c>
      <c r="M229" s="5" t="str">
        <f>VLOOKUP($A229&amp;"_"&amp;$J229,'Character Sets'!$B$3:$J$39,6,FALSE)</f>
        <v>D</v>
      </c>
      <c r="N229" s="187" t="s">
        <v>2394</v>
      </c>
      <c r="O229" s="5" t="s">
        <v>2398</v>
      </c>
      <c r="P229" s="37" t="s">
        <v>698</v>
      </c>
      <c r="Q229" t="str">
        <f>VLOOKUP($A229&amp;"_"&amp;$P229,'Character Sets'!$B$3:$J$39,5,FALSE)</f>
        <v>HT2</v>
      </c>
      <c r="R229" s="37" t="s">
        <v>699</v>
      </c>
      <c r="S229" t="str">
        <f>VLOOKUP($A229&amp;"_"&amp;$R229,'Character Sets'!$B$3:$J$39,5,FALSE)</f>
        <v>ST2</v>
      </c>
      <c r="T229" s="37" t="s">
        <v>700</v>
      </c>
      <c r="U229" t="str">
        <f>VLOOKUP($A229&amp;"_"&amp;$T229,'Character Sets'!$B$3:$J$39,5,FALSE)</f>
        <v>HT3</v>
      </c>
      <c r="V229" s="37" t="s">
        <v>701</v>
      </c>
      <c r="W229" t="str">
        <f>VLOOKUP($A229&amp;"_"&amp;$V229,'Character Sets'!$B$3:$J$39,5,FALSE)</f>
        <v>ST3</v>
      </c>
      <c r="X229" t="s">
        <v>233</v>
      </c>
      <c r="Y229" t="str">
        <f t="shared" si="40"/>
        <v>BD</v>
      </c>
      <c r="Z229" t="str" cm="1">
        <f t="array" ref="Z229">_xlfn.IFS($Y229="AB","AB",$Y229="BA","AB",$Y229="AC","AC",$Y229="CA","AC",$Y229="AD","AD",$Y229="DA","AD",$Y229="BC","BC",$Y229="CB","BC",$Y229="BD","BD",$Y229="DB","BD",$Y229="CD","CD",$Y229="DC", "CD",$Y229="AE","AE",$Y229="EA","AE",$Y229="AF","AF",$Y229="FA","AF",$Y229="BE","BE",$Y229="EB","BE",$Y229="BF","BF",$Y229="FB","BF",$Y229="CE","CE",$Y229="EC","CE",$Y229="CF","CF",$Y229="FC","CF",$Y229="DE","DE",$Y229="ED","DE",$Y229="EF","EF",$Y229="FE","EF",$Y229="DF","DF",$Y229="FD","DF")</f>
        <v>BD</v>
      </c>
      <c r="AA229" s="6" t="s">
        <v>28</v>
      </c>
      <c r="AB229" t="str">
        <f>VLOOKUP($X229&amp;$Z229&amp;$AA229,Stories!$A$1:$I$151,7,FALSE)</f>
        <v>Sam is walking with Taylor</v>
      </c>
      <c r="AC229" t="str">
        <f>VLOOKUP($X229&amp;$Z229&amp;$AA229,Stories!$A$1:$I$151,8,FALSE)</f>
        <v>and the clock is about to ring 3 o'clock</v>
      </c>
      <c r="AD229" s="37" t="s">
        <v>702</v>
      </c>
      <c r="AE229" s="13" t="s">
        <v>24</v>
      </c>
      <c r="AF229" s="13" t="s">
        <v>25</v>
      </c>
      <c r="AG229" s="13" t="s">
        <v>766</v>
      </c>
      <c r="AH229" t="str">
        <f>VLOOKUP($X229&amp;$Z229&amp;$AA229,Stories!$A$1:$I$151,9,FALSE)</f>
        <v>and it seems like class will be starting soon</v>
      </c>
      <c r="AI229" t="str" cm="1">
        <f t="array" ref="AI229">_xlfn.IFS($AA229="first",_xlfn.CONCAT($X229, "_", $H229, "_", $L229),$AA229="second",_xlfn.CONCAT($X229, "_", $L229, "_", $H229))</f>
        <v>S27_Sam_Taylor</v>
      </c>
      <c r="AJ229" t="str">
        <f t="shared" si="44"/>
        <v>they_red_square</v>
      </c>
      <c r="AK229" t="str">
        <f t="shared" si="41"/>
        <v>S27_end</v>
      </c>
      <c r="AL229" s="13" t="s">
        <v>24</v>
      </c>
      <c r="AM229" s="13" t="s">
        <v>25</v>
      </c>
      <c r="AN229" s="13" t="s">
        <v>24</v>
      </c>
      <c r="AO229" s="13" t="s">
        <v>26</v>
      </c>
      <c r="AP229" s="13" t="s">
        <v>27</v>
      </c>
      <c r="AQ229" s="13" t="s">
        <v>26</v>
      </c>
      <c r="AR229" s="13" t="s">
        <v>27</v>
      </c>
      <c r="AS229" s="13" t="s">
        <v>25</v>
      </c>
      <c r="AT229" s="13" t="s">
        <v>31</v>
      </c>
      <c r="AU229" s="13" t="s">
        <v>26</v>
      </c>
      <c r="AV229" s="13" t="s">
        <v>31</v>
      </c>
      <c r="AW229" s="13" t="s">
        <v>25</v>
      </c>
      <c r="AX229" t="str">
        <f t="shared" si="45"/>
        <v>HT1_red-square.png</v>
      </c>
      <c r="AY229" t="str">
        <f t="shared" si="46"/>
        <v>ST1_red-triangle.png</v>
      </c>
      <c r="AZ229" t="str">
        <f t="shared" si="47"/>
        <v>HT2_yellow-triangle.png</v>
      </c>
      <c r="BA229" t="str">
        <f t="shared" si="48"/>
        <v>ST2_yellow-square.png</v>
      </c>
      <c r="BB229" t="str">
        <f t="shared" si="49"/>
        <v>HT3_green-triangle.png</v>
      </c>
      <c r="BC229" t="str">
        <f t="shared" si="50"/>
        <v>ST3_green-square.png</v>
      </c>
    </row>
    <row r="230" spans="1:57" x14ac:dyDescent="0.2">
      <c r="A230" s="30" t="s">
        <v>81</v>
      </c>
      <c r="B230" s="37" t="s">
        <v>43</v>
      </c>
      <c r="C230" s="37" t="s">
        <v>45</v>
      </c>
      <c r="D230" t="str">
        <f t="shared" si="43"/>
        <v>L02_FP02_S39</v>
      </c>
      <c r="E230">
        <v>228</v>
      </c>
      <c r="F230" s="94" t="s">
        <v>698</v>
      </c>
      <c r="G230" s="155" t="str">
        <f>VLOOKUP($A230&amp;"_"&amp;$F230,'Character Sets'!$B$3:$J$39,5,FALSE)</f>
        <v>HT2</v>
      </c>
      <c r="H230" s="155" t="str">
        <f>VLOOKUP($A230&amp;"_"&amp;$F230,'Character Sets'!$B$3:$J$39,7,FALSE)</f>
        <v>Jordan</v>
      </c>
      <c r="I230" s="5" t="str">
        <f>VLOOKUP($A230&amp;"_"&amp;$F230,'Character Sets'!$B$3:$J$39,6,FALSE)</f>
        <v>C</v>
      </c>
      <c r="J230" s="5" t="s">
        <v>699</v>
      </c>
      <c r="K230" s="155" t="str">
        <f>VLOOKUP($A230&amp;"_"&amp;$J230, 'Character Sets'!$B$3:$J$39,5,FALSE)</f>
        <v>ST2</v>
      </c>
      <c r="L230" s="155" t="str">
        <f>VLOOKUP($A230&amp;"_"&amp;$J230,'Character Sets'!$B$3:$J$39,7,FALSE)</f>
        <v>Casey</v>
      </c>
      <c r="M230" s="5" t="str">
        <f>VLOOKUP($A230&amp;"_"&amp;$J230,'Character Sets'!$B$3:$J$39,6,FALSE)</f>
        <v>E</v>
      </c>
      <c r="N230" s="187" t="s">
        <v>2394</v>
      </c>
      <c r="O230" s="5" t="s">
        <v>2398</v>
      </c>
      <c r="P230" s="37" t="s">
        <v>696</v>
      </c>
      <c r="Q230" t="str">
        <f>VLOOKUP($A230&amp;"_"&amp;$P230,'Character Sets'!$B$3:$J$39,5,FALSE)</f>
        <v>HT1</v>
      </c>
      <c r="R230" s="37" t="s">
        <v>697</v>
      </c>
      <c r="S230" t="str">
        <f>VLOOKUP($A230&amp;"_"&amp;$R230,'Character Sets'!$B$3:$J$39,5,FALSE)</f>
        <v>ST1</v>
      </c>
      <c r="T230" s="37" t="s">
        <v>700</v>
      </c>
      <c r="U230" t="str">
        <f>VLOOKUP($A230&amp;"_"&amp;$T230,'Character Sets'!$B$3:$J$39,5,FALSE)</f>
        <v>HT3</v>
      </c>
      <c r="V230" s="37" t="s">
        <v>701</v>
      </c>
      <c r="W230" t="str">
        <f>VLOOKUP($A230&amp;"_"&amp;$V230,'Character Sets'!$B$3:$J$39,5,FALSE)</f>
        <v>ST3</v>
      </c>
      <c r="X230" t="s">
        <v>245</v>
      </c>
      <c r="Y230" t="str">
        <f t="shared" si="40"/>
        <v>CE</v>
      </c>
      <c r="Z230" t="str" cm="1">
        <f t="array" ref="Z230">_xlfn.IFS($Y230="AB","AB",$Y230="BA","AB",$Y230="AC","AC",$Y230="CA","AC",$Y230="AD","AD",$Y230="DA","AD",$Y230="BC","BC",$Y230="CB","BC",$Y230="BD","BD",$Y230="DB","BD",$Y230="CD","CD",$Y230="DC", "CD",$Y230="AE","AE",$Y230="EA","AE",$Y230="AF","AF",$Y230="FA","AF",$Y230="BE","BE",$Y230="EB","BE",$Y230="BF","BF",$Y230="FB","BF",$Y230="CE","CE",$Y230="EC","CE",$Y230="CF","CF",$Y230="FC","CF",$Y230="DE","DE",$Y230="ED","DE",$Y230="EF","EF",$Y230="FE","EF",$Y230="DF","DF",$Y230="FD","DF")</f>
        <v>CE</v>
      </c>
      <c r="AA230" s="6" t="s">
        <v>30</v>
      </c>
      <c r="AB230" t="str">
        <f>VLOOKUP($X230&amp;$Z230&amp;$AA230,Stories!$A$1:$I$151,7,FALSE)</f>
        <v>Casey is taking a selfie with Jordan</v>
      </c>
      <c r="AC230" t="str">
        <f>VLOOKUP($X230&amp;$Z230&amp;$AA230,Stories!$A$1:$I$151,8,FALSE)</f>
        <v>and the room is kind of dark</v>
      </c>
      <c r="AD230" s="37" t="s">
        <v>702</v>
      </c>
      <c r="AE230" s="13" t="s">
        <v>27</v>
      </c>
      <c r="AF230" s="13" t="s">
        <v>26</v>
      </c>
      <c r="AG230" s="13" t="s">
        <v>767</v>
      </c>
      <c r="AH230" t="str">
        <f>VLOOKUP($X230&amp;$Z230&amp;$AA230,Stories!$A$1:$I$151,9,FALSE)</f>
        <v>but the picture is coming out ok</v>
      </c>
      <c r="AI230" t="str" cm="1">
        <f t="array" ref="AI230">_xlfn.IFS($AA230="first",_xlfn.CONCAT($X230, "_", $H230, "_", $L230),$AA230="second",_xlfn.CONCAT($X230, "_", $L230, "_", $H230))</f>
        <v>S39_Casey_Jordan</v>
      </c>
      <c r="AJ230" t="str">
        <f t="shared" si="44"/>
        <v>they_yellow_triangle</v>
      </c>
      <c r="AK230" t="str">
        <f t="shared" si="41"/>
        <v>S39_end</v>
      </c>
      <c r="AL230" s="13" t="s">
        <v>27</v>
      </c>
      <c r="AM230" s="13" t="s">
        <v>26</v>
      </c>
      <c r="AN230" s="13" t="s">
        <v>27</v>
      </c>
      <c r="AO230" s="13" t="s">
        <v>25</v>
      </c>
      <c r="AP230" s="13" t="s">
        <v>31</v>
      </c>
      <c r="AQ230" s="13" t="s">
        <v>25</v>
      </c>
      <c r="AR230" s="13" t="s">
        <v>31</v>
      </c>
      <c r="AS230" s="13" t="s">
        <v>26</v>
      </c>
      <c r="AT230" s="13" t="s">
        <v>29</v>
      </c>
      <c r="AU230" s="13" t="s">
        <v>25</v>
      </c>
      <c r="AV230" s="13" t="s">
        <v>29</v>
      </c>
      <c r="AW230" s="13" t="s">
        <v>26</v>
      </c>
      <c r="AX230" t="str">
        <f t="shared" si="45"/>
        <v>HT2_yellow-triangle.png</v>
      </c>
      <c r="AY230" t="str">
        <f t="shared" si="46"/>
        <v>ST2_yellow-square.png</v>
      </c>
      <c r="AZ230" t="str">
        <f t="shared" si="47"/>
        <v>HT1_green-square.png</v>
      </c>
      <c r="BA230" t="str">
        <f t="shared" si="48"/>
        <v>ST1_green-triangle.png</v>
      </c>
      <c r="BB230" t="str">
        <f t="shared" si="49"/>
        <v>HT3_blue-square.png</v>
      </c>
      <c r="BC230" t="str">
        <f t="shared" si="50"/>
        <v>ST3_blue-triangle.png</v>
      </c>
    </row>
    <row r="231" spans="1:57" x14ac:dyDescent="0.2">
      <c r="A231" s="30" t="s">
        <v>81</v>
      </c>
      <c r="B231" s="37" t="s">
        <v>43</v>
      </c>
      <c r="C231" s="37" t="s">
        <v>46</v>
      </c>
      <c r="D231" t="str">
        <f t="shared" si="43"/>
        <v>L02_FP03_S29</v>
      </c>
      <c r="E231">
        <v>229</v>
      </c>
      <c r="F231" s="95" t="s">
        <v>697</v>
      </c>
      <c r="G231" s="155" t="str">
        <f>VLOOKUP($A231&amp;"_"&amp;$F231,'Character Sets'!$B$3:$J$39,5,FALSE)</f>
        <v>ST1</v>
      </c>
      <c r="H231" s="155" t="str">
        <f>VLOOKUP($A231&amp;"_"&amp;$F231,'Character Sets'!$B$3:$J$39,7,FALSE)</f>
        <v>Taylor</v>
      </c>
      <c r="I231" s="5" t="str">
        <f>VLOOKUP($A231&amp;"_"&amp;$F231,'Character Sets'!$B$3:$J$39,6,FALSE)</f>
        <v>D</v>
      </c>
      <c r="J231" s="94" t="s">
        <v>696</v>
      </c>
      <c r="K231" s="155" t="str">
        <f>VLOOKUP($A231&amp;"_"&amp;$J231, 'Character Sets'!$B$3:$J$39,5,FALSE)</f>
        <v>HT1</v>
      </c>
      <c r="L231" s="155" t="str">
        <f>VLOOKUP($A231&amp;"_"&amp;$J231,'Character Sets'!$B$3:$J$39,7,FALSE)</f>
        <v>Sam</v>
      </c>
      <c r="M231" s="5" t="str">
        <f>VLOOKUP($A231&amp;"_"&amp;$J231,'Character Sets'!$B$3:$J$39,6,FALSE)</f>
        <v>B</v>
      </c>
      <c r="N231" s="187" t="s">
        <v>2394</v>
      </c>
      <c r="O231" s="5" t="s">
        <v>2398</v>
      </c>
      <c r="P231" s="37" t="s">
        <v>698</v>
      </c>
      <c r="Q231" t="str">
        <f>VLOOKUP($A231&amp;"_"&amp;$P231,'Character Sets'!$B$3:$J$39,5,FALSE)</f>
        <v>HT2</v>
      </c>
      <c r="R231" s="37" t="s">
        <v>699</v>
      </c>
      <c r="S231" t="str">
        <f>VLOOKUP($A231&amp;"_"&amp;$R231,'Character Sets'!$B$3:$J$39,5,FALSE)</f>
        <v>ST2</v>
      </c>
      <c r="T231" s="37" t="s">
        <v>700</v>
      </c>
      <c r="U231" t="str">
        <f>VLOOKUP($A231&amp;"_"&amp;$T231,'Character Sets'!$B$3:$J$39,5,FALSE)</f>
        <v>HT3</v>
      </c>
      <c r="V231" s="37" t="s">
        <v>701</v>
      </c>
      <c r="W231" t="str">
        <f>VLOOKUP($A231&amp;"_"&amp;$V231,'Character Sets'!$B$3:$J$39,5,FALSE)</f>
        <v>ST3</v>
      </c>
      <c r="X231" t="s">
        <v>235</v>
      </c>
      <c r="Y231" t="str">
        <f t="shared" si="40"/>
        <v>DB</v>
      </c>
      <c r="Z231" t="str" cm="1">
        <f t="array" ref="Z231">_xlfn.IFS($Y231="AB","AB",$Y231="BA","AB",$Y231="AC","AC",$Y231="CA","AC",$Y231="AD","AD",$Y231="DA","AD",$Y231="BC","BC",$Y231="CB","BC",$Y231="BD","BD",$Y231="DB","BD",$Y231="CD","CD",$Y231="DC", "CD",$Y231="AE","AE",$Y231="EA","AE",$Y231="AF","AF",$Y231="FA","AF",$Y231="BE","BE",$Y231="EB","BE",$Y231="BF","BF",$Y231="FB","BF",$Y231="CE","CE",$Y231="EC","CE",$Y231="CF","CF",$Y231="FC","CF",$Y231="DE","DE",$Y231="ED","DE",$Y231="EF","EF",$Y231="FE","EF",$Y231="DF","DF",$Y231="FD","DF")</f>
        <v>BD</v>
      </c>
      <c r="AA231" s="6" t="s">
        <v>28</v>
      </c>
      <c r="AB231" t="str">
        <f>VLOOKUP($X231&amp;$Z231&amp;$AA231,Stories!$A$1:$I$151,7,FALSE)</f>
        <v>Sam is playing basketball with Taylor</v>
      </c>
      <c r="AC231" t="str">
        <f>VLOOKUP($X231&amp;$Z231&amp;$AA231,Stories!$A$1:$I$151,8,FALSE)</f>
        <v>as the scoreboard shows the time winding down</v>
      </c>
      <c r="AD231" s="37" t="s">
        <v>702</v>
      </c>
      <c r="AE231" s="13" t="s">
        <v>31</v>
      </c>
      <c r="AF231" s="13" t="s">
        <v>25</v>
      </c>
      <c r="AG231" s="13" t="s">
        <v>768</v>
      </c>
      <c r="AH231" t="str">
        <f>VLOOKUP($X231&amp;$Z231&amp;$AA231,Stories!$A$1:$I$151,9,FALSE)</f>
        <v>and the game appears to be one-sided</v>
      </c>
      <c r="AI231" t="str" cm="1">
        <f t="array" ref="AI231">_xlfn.IFS($AA231="first",_xlfn.CONCAT($X231, "_", $H231, "_", $L231),$AA231="second",_xlfn.CONCAT($X231, "_", $L231, "_", $H231))</f>
        <v>S29_Taylor_Sam</v>
      </c>
      <c r="AJ231" t="str">
        <f t="shared" si="44"/>
        <v>they_green_square</v>
      </c>
      <c r="AK231" t="str">
        <f t="shared" si="41"/>
        <v>S29_end</v>
      </c>
      <c r="AL231" s="13" t="s">
        <v>31</v>
      </c>
      <c r="AM231" s="13" t="s">
        <v>25</v>
      </c>
      <c r="AN231" s="13" t="s">
        <v>31</v>
      </c>
      <c r="AO231" s="13" t="s">
        <v>26</v>
      </c>
      <c r="AP231" s="13" t="s">
        <v>29</v>
      </c>
      <c r="AQ231" s="13" t="s">
        <v>26</v>
      </c>
      <c r="AR231" s="13" t="s">
        <v>29</v>
      </c>
      <c r="AS231" s="13" t="s">
        <v>25</v>
      </c>
      <c r="AT231" s="13" t="s">
        <v>24</v>
      </c>
      <c r="AU231" s="13" t="s">
        <v>26</v>
      </c>
      <c r="AV231" s="13" t="s">
        <v>24</v>
      </c>
      <c r="AW231" s="13" t="s">
        <v>25</v>
      </c>
      <c r="AX231" t="str">
        <f t="shared" si="45"/>
        <v>ST1_green-square.png</v>
      </c>
      <c r="AY231" t="str">
        <f t="shared" si="46"/>
        <v>HT1_green-triangle.png</v>
      </c>
      <c r="AZ231" t="str">
        <f t="shared" si="47"/>
        <v>HT2_blue-triangle.png</v>
      </c>
      <c r="BA231" t="str">
        <f t="shared" si="48"/>
        <v>ST2_blue-square.png</v>
      </c>
      <c r="BB231" t="str">
        <f t="shared" si="49"/>
        <v>HT3_red-triangle.png</v>
      </c>
      <c r="BC231" t="str">
        <f t="shared" si="50"/>
        <v>ST3_red-square.png</v>
      </c>
    </row>
    <row r="232" spans="1:57" x14ac:dyDescent="0.2">
      <c r="A232" s="30" t="s">
        <v>81</v>
      </c>
      <c r="B232" s="37" t="s">
        <v>43</v>
      </c>
      <c r="C232" s="37" t="s">
        <v>47</v>
      </c>
      <c r="D232" t="str">
        <f t="shared" si="43"/>
        <v>L02_FP04_S37</v>
      </c>
      <c r="E232">
        <v>230</v>
      </c>
      <c r="F232" s="95" t="s">
        <v>699</v>
      </c>
      <c r="G232" s="155" t="str">
        <f>VLOOKUP($A232&amp;"_"&amp;$F232,'Character Sets'!$B$3:$J$39,5,FALSE)</f>
        <v>ST2</v>
      </c>
      <c r="H232" s="155" t="str">
        <f>VLOOKUP($A232&amp;"_"&amp;$F232,'Character Sets'!$B$3:$J$39,7,FALSE)</f>
        <v>Casey</v>
      </c>
      <c r="I232" s="5" t="str">
        <f>VLOOKUP($A232&amp;"_"&amp;$F232,'Character Sets'!$B$3:$J$39,6,FALSE)</f>
        <v>E</v>
      </c>
      <c r="J232" s="94" t="s">
        <v>698</v>
      </c>
      <c r="K232" s="155" t="str">
        <f>VLOOKUP($A232&amp;"_"&amp;$J232, 'Character Sets'!$B$3:$J$39,5,FALSE)</f>
        <v>HT2</v>
      </c>
      <c r="L232" s="155" t="str">
        <f>VLOOKUP($A232&amp;"_"&amp;$J232,'Character Sets'!$B$3:$J$39,7,FALSE)</f>
        <v>Jordan</v>
      </c>
      <c r="M232" s="5" t="str">
        <f>VLOOKUP($A232&amp;"_"&amp;$J232,'Character Sets'!$B$3:$J$39,6,FALSE)</f>
        <v>C</v>
      </c>
      <c r="N232" s="187" t="s">
        <v>2394</v>
      </c>
      <c r="O232" s="5" t="s">
        <v>2398</v>
      </c>
      <c r="P232" s="37" t="s">
        <v>696</v>
      </c>
      <c r="Q232" t="str">
        <f>VLOOKUP($A232&amp;"_"&amp;$P232,'Character Sets'!$B$3:$J$39,5,FALSE)</f>
        <v>HT1</v>
      </c>
      <c r="R232" s="37" t="s">
        <v>697</v>
      </c>
      <c r="S232" t="str">
        <f>VLOOKUP($A232&amp;"_"&amp;$R232,'Character Sets'!$B$3:$J$39,5,FALSE)</f>
        <v>ST1</v>
      </c>
      <c r="T232" s="37" t="s">
        <v>700</v>
      </c>
      <c r="U232" t="str">
        <f>VLOOKUP($A232&amp;"_"&amp;$T232,'Character Sets'!$B$3:$J$39,5,FALSE)</f>
        <v>HT3</v>
      </c>
      <c r="V232" s="37" t="s">
        <v>701</v>
      </c>
      <c r="W232" t="str">
        <f>VLOOKUP($A232&amp;"_"&amp;$V232,'Character Sets'!$B$3:$J$39,5,FALSE)</f>
        <v>ST3</v>
      </c>
      <c r="X232" t="s">
        <v>243</v>
      </c>
      <c r="Y232" t="str">
        <f t="shared" si="40"/>
        <v>EC</v>
      </c>
      <c r="Z232" t="str" cm="1">
        <f t="array" ref="Z232">_xlfn.IFS($Y232="AB","AB",$Y232="BA","AB",$Y232="AC","AC",$Y232="CA","AC",$Y232="AD","AD",$Y232="DA","AD",$Y232="BC","BC",$Y232="CB","BC",$Y232="BD","BD",$Y232="DB","BD",$Y232="CD","CD",$Y232="DC", "CD",$Y232="AE","AE",$Y232="EA","AE",$Y232="AF","AF",$Y232="FA","AF",$Y232="BE","BE",$Y232="EB","BE",$Y232="BF","BF",$Y232="FB","BF",$Y232="CE","CE",$Y232="EC","CE",$Y232="CF","CF",$Y232="FC","CF",$Y232="DE","DE",$Y232="ED","DE",$Y232="EF","EF",$Y232="FE","EF",$Y232="DF","DF",$Y232="FD","DF")</f>
        <v>CE</v>
      </c>
      <c r="AA232" s="6" t="s">
        <v>30</v>
      </c>
      <c r="AB232" t="str">
        <f>VLOOKUP($X232&amp;$Z232&amp;$AA232,Stories!$A$1:$I$151,7,FALSE)</f>
        <v>Casey is looking for Jordan</v>
      </c>
      <c r="AC232" t="str">
        <f>VLOOKUP($X232&amp;$Z232&amp;$AA232,Stories!$A$1:$I$151,8,FALSE)</f>
        <v xml:space="preserve">and it looks like it's about to rain </v>
      </c>
      <c r="AD232" s="37" t="s">
        <v>702</v>
      </c>
      <c r="AE232" s="13" t="s">
        <v>29</v>
      </c>
      <c r="AF232" s="13" t="s">
        <v>26</v>
      </c>
      <c r="AG232" s="13" t="s">
        <v>769</v>
      </c>
      <c r="AH232" t="str">
        <f>VLOOKUP($X232&amp;$Z232&amp;$AA232,Stories!$A$1:$I$151,9,FALSE)</f>
        <v>and it's past time to get inside</v>
      </c>
      <c r="AI232" t="str" cm="1">
        <f t="array" ref="AI232">_xlfn.IFS($AA232="first",_xlfn.CONCAT($X232, "_", $H232, "_", $L232),$AA232="second",_xlfn.CONCAT($X232, "_", $L232, "_", $H232))</f>
        <v>S37_Jordan_Casey</v>
      </c>
      <c r="AJ232" t="str">
        <f t="shared" si="44"/>
        <v>they_blue_triangle</v>
      </c>
      <c r="AK232" t="str">
        <f t="shared" si="41"/>
        <v>S37_end</v>
      </c>
      <c r="AL232" s="13" t="s">
        <v>29</v>
      </c>
      <c r="AM232" s="13" t="s">
        <v>26</v>
      </c>
      <c r="AN232" s="13" t="s">
        <v>29</v>
      </c>
      <c r="AO232" s="13" t="s">
        <v>25</v>
      </c>
      <c r="AP232" s="13" t="s">
        <v>24</v>
      </c>
      <c r="AQ232" s="13" t="s">
        <v>25</v>
      </c>
      <c r="AR232" s="13" t="s">
        <v>24</v>
      </c>
      <c r="AS232" s="13" t="s">
        <v>26</v>
      </c>
      <c r="AT232" s="13" t="s">
        <v>27</v>
      </c>
      <c r="AU232" s="13" t="s">
        <v>25</v>
      </c>
      <c r="AV232" s="13" t="s">
        <v>27</v>
      </c>
      <c r="AW232" s="13" t="s">
        <v>26</v>
      </c>
      <c r="AX232" t="str">
        <f t="shared" si="45"/>
        <v>ST2_blue-triangle.png</v>
      </c>
      <c r="AY232" t="str">
        <f t="shared" si="46"/>
        <v>HT2_blue-square.png</v>
      </c>
      <c r="AZ232" t="str">
        <f t="shared" si="47"/>
        <v>HT1_red-square.png</v>
      </c>
      <c r="BA232" t="str">
        <f t="shared" si="48"/>
        <v>ST1_red-triangle.png</v>
      </c>
      <c r="BB232" t="str">
        <f t="shared" si="49"/>
        <v>HT3_yellow-square.png</v>
      </c>
      <c r="BC232" t="str">
        <f t="shared" si="50"/>
        <v>ST3_yellow-triangle.png</v>
      </c>
    </row>
    <row r="233" spans="1:57" x14ac:dyDescent="0.2">
      <c r="A233" s="30" t="s">
        <v>81</v>
      </c>
      <c r="B233" s="5" t="s">
        <v>43</v>
      </c>
      <c r="C233" s="5" t="s">
        <v>48</v>
      </c>
      <c r="D233" t="str">
        <f t="shared" si="43"/>
        <v>L02_FP05_S59</v>
      </c>
      <c r="E233">
        <v>231</v>
      </c>
      <c r="F233" s="96" t="s">
        <v>700</v>
      </c>
      <c r="G233" s="155" t="str">
        <f>VLOOKUP($A233&amp;"_"&amp;$F233,'Character Sets'!$B$3:$J$39,5,FALSE)</f>
        <v>HT3</v>
      </c>
      <c r="H233" s="155" t="str">
        <f>VLOOKUP($A233&amp;"_"&amp;$F233,'Character Sets'!$B$3:$J$39,7,FALSE)</f>
        <v>Jaime</v>
      </c>
      <c r="I233" s="5" t="str">
        <f>VLOOKUP($A233&amp;"_"&amp;$F233,'Character Sets'!$B$3:$J$39,6,FALSE)</f>
        <v>F</v>
      </c>
      <c r="J233" s="5" t="s">
        <v>697</v>
      </c>
      <c r="K233" s="155" t="str">
        <f>VLOOKUP($A233&amp;"_"&amp;$J233, 'Character Sets'!$B$3:$J$39,5,FALSE)</f>
        <v>ST1</v>
      </c>
      <c r="L233" s="155" t="str">
        <f>VLOOKUP($A233&amp;"_"&amp;$J233,'Character Sets'!$B$3:$J$39,7,FALSE)</f>
        <v>Taylor</v>
      </c>
      <c r="M233" s="5" t="str">
        <f>VLOOKUP($A233&amp;"_"&amp;$J233,'Character Sets'!$B$3:$J$39,6,FALSE)</f>
        <v>D</v>
      </c>
      <c r="N233" s="187" t="s">
        <v>2396</v>
      </c>
      <c r="O233" s="5" t="s">
        <v>2398</v>
      </c>
      <c r="P233" s="37" t="s">
        <v>696</v>
      </c>
      <c r="Q233" t="str">
        <f>VLOOKUP($A233&amp;"_"&amp;$P233,'Character Sets'!$B$3:$J$39,5,FALSE)</f>
        <v>HT1</v>
      </c>
      <c r="R233" s="37" t="s">
        <v>698</v>
      </c>
      <c r="S233" t="str">
        <f>VLOOKUP($A233&amp;"_"&amp;$R233,'Character Sets'!$B$3:$J$39,5,FALSE)</f>
        <v>HT2</v>
      </c>
      <c r="T233" s="37" t="s">
        <v>699</v>
      </c>
      <c r="U233" t="str">
        <f>VLOOKUP($A233&amp;"_"&amp;$T233,'Character Sets'!$B$3:$J$39,5,FALSE)</f>
        <v>ST2</v>
      </c>
      <c r="V233" s="37" t="s">
        <v>701</v>
      </c>
      <c r="W233" t="str">
        <f>VLOOKUP($A233&amp;"_"&amp;$V233,'Character Sets'!$B$3:$J$39,5,FALSE)</f>
        <v>ST3</v>
      </c>
      <c r="X233" t="s">
        <v>735</v>
      </c>
      <c r="Y233" t="str">
        <f t="shared" si="40"/>
        <v>FD</v>
      </c>
      <c r="Z233" t="str" cm="1">
        <f t="array" ref="Z233">_xlfn.IFS($Y233="AB","AB",$Y233="BA","AB",$Y233="AC","AC",$Y233="CA","AC",$Y233="AD","AD",$Y233="DA","AD",$Y233="BC","BC",$Y233="CB","BC",$Y233="BD","BD",$Y233="DB","BD",$Y233="CD","CD",$Y233="DC", "CD",$Y233="AE","AE",$Y233="EA","AE",$Y233="AF","AF",$Y233="FA","AF",$Y233="BE","BE",$Y233="EB","BE",$Y233="BF","BF",$Y233="FB","BF",$Y233="CE","CE",$Y233="EC","CE",$Y233="CF","CF",$Y233="FC","CF",$Y233="DE","DE",$Y233="ED","DE",$Y233="EF","EF",$Y233="FE","EF",$Y233="DF","DF",$Y233="FD","DF")</f>
        <v>DF</v>
      </c>
      <c r="AA233" s="6" t="s">
        <v>28</v>
      </c>
      <c r="AB233" t="str">
        <f>VLOOKUP($X233&amp;$Z233&amp;$AA233,Stories!$A$1:$I$151,7,FALSE)</f>
        <v>Taylor is taking notes for Jaime</v>
      </c>
      <c r="AC233" t="str">
        <f>VLOOKUP($X233&amp;$Z233&amp;$AA233,Stories!$A$1:$I$151,8,FALSE)</f>
        <v>under the fluorescent lights</v>
      </c>
      <c r="AD233" s="37" t="s">
        <v>22</v>
      </c>
      <c r="AE233" s="13" t="s">
        <v>24</v>
      </c>
      <c r="AF233" s="13" t="s">
        <v>25</v>
      </c>
      <c r="AG233" s="13" t="s">
        <v>770</v>
      </c>
      <c r="AH233" t="str">
        <f>VLOOKUP($X233&amp;$Z233&amp;$AA233,Stories!$A$1:$I$151,9,FALSE)</f>
        <v>and it looks like the meeting is almost finished</v>
      </c>
      <c r="AI233" t="str" cm="1">
        <f t="array" ref="AI233">_xlfn.IFS($AA233="first",_xlfn.CONCAT($X233, "_", $H233, "_", $L233),$AA233="second",_xlfn.CONCAT($X233, "_", $L233, "_", $H233))</f>
        <v>S59_Jaime_Taylor</v>
      </c>
      <c r="AJ233" t="str">
        <f t="shared" si="44"/>
        <v>he_red_square</v>
      </c>
      <c r="AK233" t="str">
        <f t="shared" si="41"/>
        <v>S59_end</v>
      </c>
      <c r="AL233" s="13" t="s">
        <v>24</v>
      </c>
      <c r="AM233" s="13" t="s">
        <v>25</v>
      </c>
      <c r="AN233" s="13" t="s">
        <v>24</v>
      </c>
      <c r="AO233" s="13" t="s">
        <v>26</v>
      </c>
      <c r="AP233" s="13" t="s">
        <v>27</v>
      </c>
      <c r="AQ233" s="13" t="s">
        <v>26</v>
      </c>
      <c r="AR233" s="13" t="s">
        <v>27</v>
      </c>
      <c r="AS233" s="13" t="s">
        <v>25</v>
      </c>
      <c r="AT233" s="13" t="s">
        <v>29</v>
      </c>
      <c r="AU233" s="13" t="s">
        <v>26</v>
      </c>
      <c r="AV233" s="13" t="s">
        <v>29</v>
      </c>
      <c r="AW233" s="13" t="s">
        <v>25</v>
      </c>
      <c r="AX233" t="str">
        <f t="shared" si="45"/>
        <v>HT3_red-square.png</v>
      </c>
      <c r="AY233" t="str">
        <f t="shared" si="46"/>
        <v>ST1_red-triangle.png</v>
      </c>
      <c r="AZ233" t="str">
        <f t="shared" si="47"/>
        <v>HT1_yellow-triangle.png</v>
      </c>
      <c r="BA233" t="str">
        <f t="shared" si="48"/>
        <v>HT2_yellow-square.png</v>
      </c>
      <c r="BB233" t="str">
        <f t="shared" si="49"/>
        <v>ST2_blue-triangle.png</v>
      </c>
      <c r="BC233" t="str">
        <f t="shared" si="50"/>
        <v>ST3_blue-square.png</v>
      </c>
    </row>
    <row r="234" spans="1:57" x14ac:dyDescent="0.2">
      <c r="A234" s="30" t="s">
        <v>81</v>
      </c>
      <c r="B234" s="5" t="s">
        <v>43</v>
      </c>
      <c r="C234" s="5" t="s">
        <v>49</v>
      </c>
      <c r="D234" t="str">
        <f t="shared" si="43"/>
        <v>L02_FP06_S44</v>
      </c>
      <c r="E234">
        <v>232</v>
      </c>
      <c r="F234" s="96" t="s">
        <v>700</v>
      </c>
      <c r="G234" s="155" t="str">
        <f>VLOOKUP($A234&amp;"_"&amp;$F234,'Character Sets'!$B$3:$J$39,5,FALSE)</f>
        <v>HT3</v>
      </c>
      <c r="H234" s="155" t="str">
        <f>VLOOKUP($A234&amp;"_"&amp;$F234,'Character Sets'!$B$3:$J$39,7,FALSE)</f>
        <v>Jaime</v>
      </c>
      <c r="I234" s="5" t="str">
        <f>VLOOKUP($A234&amp;"_"&amp;$F234,'Character Sets'!$B$3:$J$39,6,FALSE)</f>
        <v>F</v>
      </c>
      <c r="J234" s="94" t="s">
        <v>698</v>
      </c>
      <c r="K234" s="155" t="str">
        <f>VLOOKUP($A234&amp;"_"&amp;$J234, 'Character Sets'!$B$3:$J$39,5,FALSE)</f>
        <v>HT2</v>
      </c>
      <c r="L234" s="155" t="str">
        <f>VLOOKUP($A234&amp;"_"&amp;$J234,'Character Sets'!$B$3:$J$39,7,FALSE)</f>
        <v>Jordan</v>
      </c>
      <c r="M234" s="5" t="str">
        <f>VLOOKUP($A234&amp;"_"&amp;$J234,'Character Sets'!$B$3:$J$39,6,FALSE)</f>
        <v>C</v>
      </c>
      <c r="N234" s="187" t="s">
        <v>2396</v>
      </c>
      <c r="O234" s="5" t="s">
        <v>2399</v>
      </c>
      <c r="P234" s="37" t="s">
        <v>696</v>
      </c>
      <c r="Q234" t="str">
        <f>VLOOKUP($A234&amp;"_"&amp;$P234,'Character Sets'!$B$3:$J$39,5,FALSE)</f>
        <v>HT1</v>
      </c>
      <c r="R234" s="37" t="s">
        <v>697</v>
      </c>
      <c r="S234" t="str">
        <f>VLOOKUP($A234&amp;"_"&amp;$R234,'Character Sets'!$B$3:$J$39,5,FALSE)</f>
        <v>ST1</v>
      </c>
      <c r="T234" s="37" t="s">
        <v>699</v>
      </c>
      <c r="U234" t="str">
        <f>VLOOKUP($A234&amp;"_"&amp;$T234,'Character Sets'!$B$3:$J$39,5,FALSE)</f>
        <v>ST2</v>
      </c>
      <c r="V234" s="37" t="s">
        <v>700</v>
      </c>
      <c r="W234" t="str">
        <f>VLOOKUP($A234&amp;"_"&amp;$V234,'Character Sets'!$B$3:$J$39,5,FALSE)</f>
        <v>HT3</v>
      </c>
      <c r="X234" t="s">
        <v>250</v>
      </c>
      <c r="Y234" t="str">
        <f t="shared" si="40"/>
        <v>FC</v>
      </c>
      <c r="Z234" t="str" cm="1">
        <f t="array" ref="Z234">_xlfn.IFS($Y234="AB","AB",$Y234="BA","AB",$Y234="AC","AC",$Y234="CA","AC",$Y234="AD","AD",$Y234="DA","AD",$Y234="BC","BC",$Y234="CB","BC",$Y234="BD","BD",$Y234="DB","BD",$Y234="CD","CD",$Y234="DC", "CD",$Y234="AE","AE",$Y234="EA","AE",$Y234="AF","AF",$Y234="FA","AF",$Y234="BE","BE",$Y234="EB","BE",$Y234="BF","BF",$Y234="FB","BF",$Y234="CE","CE",$Y234="EC","CE",$Y234="CF","CF",$Y234="FC","CF",$Y234="DE","DE",$Y234="ED","DE",$Y234="EF","EF",$Y234="FE","EF",$Y234="DF","DF",$Y234="FD","DF")</f>
        <v>CF</v>
      </c>
      <c r="AA234" s="6" t="s">
        <v>30</v>
      </c>
      <c r="AB234" t="str">
        <f>VLOOKUP($X234&amp;$Z234&amp;$AA234,Stories!$A$1:$I$151,7,FALSE)</f>
        <v>Jaime is showing a picture to Jordan</v>
      </c>
      <c r="AC234" t="str">
        <f>VLOOKUP($X234&amp;$Z234&amp;$AA234,Stories!$A$1:$I$151,8,FALSE)</f>
        <v>while the dog is coming over</v>
      </c>
      <c r="AD234" s="37" t="s">
        <v>23</v>
      </c>
      <c r="AE234" s="13" t="s">
        <v>27</v>
      </c>
      <c r="AF234" s="13" t="s">
        <v>26</v>
      </c>
      <c r="AG234" s="13" t="s">
        <v>771</v>
      </c>
      <c r="AH234" t="str">
        <f>VLOOKUP($X234&amp;$Z234&amp;$AA234,Stories!$A$1:$I$151,9,FALSE)</f>
        <v>and the dog is just as cute as in the picture</v>
      </c>
      <c r="AI234" t="str" cm="1">
        <f t="array" ref="AI234">_xlfn.IFS($AA234="first",_xlfn.CONCAT($X234, "_", $H234, "_", $L234),$AA234="second",_xlfn.CONCAT($X234, "_", $L234, "_", $H234))</f>
        <v>S44_Jordan_Jaime</v>
      </c>
      <c r="AJ234" t="str">
        <f t="shared" si="44"/>
        <v>she_yellow_triangle</v>
      </c>
      <c r="AK234" t="str">
        <f t="shared" si="41"/>
        <v>S44_end</v>
      </c>
      <c r="AL234" s="13" t="s">
        <v>27</v>
      </c>
      <c r="AM234" s="13" t="s">
        <v>26</v>
      </c>
      <c r="AN234" s="13" t="s">
        <v>27</v>
      </c>
      <c r="AO234" s="13" t="s">
        <v>25</v>
      </c>
      <c r="AP234" s="13" t="s">
        <v>31</v>
      </c>
      <c r="AQ234" s="13" t="s">
        <v>25</v>
      </c>
      <c r="AR234" s="13" t="s">
        <v>31</v>
      </c>
      <c r="AS234" s="13" t="s">
        <v>26</v>
      </c>
      <c r="AT234" s="13" t="s">
        <v>31</v>
      </c>
      <c r="AU234" s="13" t="s">
        <v>25</v>
      </c>
      <c r="AV234" s="13" t="s">
        <v>31</v>
      </c>
      <c r="AW234" s="13" t="s">
        <v>26</v>
      </c>
      <c r="AX234" t="str">
        <f t="shared" si="45"/>
        <v>HT3_yellow-triangle.png</v>
      </c>
      <c r="AY234" t="str">
        <f t="shared" si="46"/>
        <v>HT2_yellow-square.png</v>
      </c>
      <c r="AZ234" t="str">
        <f t="shared" si="47"/>
        <v>HT1_green-square.png</v>
      </c>
      <c r="BA234" t="str">
        <f t="shared" si="48"/>
        <v>ST1_green-triangle.png</v>
      </c>
      <c r="BB234" t="str">
        <f t="shared" si="49"/>
        <v>ST2_green-square.png</v>
      </c>
      <c r="BC234" t="str">
        <f t="shared" si="50"/>
        <v>HT3_green-triangle.png</v>
      </c>
    </row>
    <row r="235" spans="1:57" x14ac:dyDescent="0.2">
      <c r="A235" s="30" t="s">
        <v>81</v>
      </c>
      <c r="B235" s="5" t="s">
        <v>43</v>
      </c>
      <c r="C235" s="5" t="s">
        <v>50</v>
      </c>
      <c r="D235" t="str">
        <f t="shared" si="43"/>
        <v>L02_FP07_S22</v>
      </c>
      <c r="E235">
        <v>233</v>
      </c>
      <c r="F235" s="96" t="s">
        <v>701</v>
      </c>
      <c r="G235" s="155" t="str">
        <f>VLOOKUP($A235&amp;"_"&amp;$F235,'Character Sets'!$B$3:$J$39,5,FALSE)</f>
        <v>ST3</v>
      </c>
      <c r="H235" s="155" t="str">
        <f>VLOOKUP($A235&amp;"_"&amp;$F235,'Character Sets'!$B$3:$J$39,7,FALSE)</f>
        <v>Alex</v>
      </c>
      <c r="I235" s="5" t="str">
        <f>VLOOKUP($A235&amp;"_"&amp;$F235,'Character Sets'!$B$3:$J$39,6,FALSE)</f>
        <v>A</v>
      </c>
      <c r="J235" s="5" t="s">
        <v>699</v>
      </c>
      <c r="K235" s="155" t="str">
        <f>VLOOKUP($A235&amp;"_"&amp;$J235, 'Character Sets'!$B$3:$J$39,5,FALSE)</f>
        <v>ST2</v>
      </c>
      <c r="L235" s="155" t="str">
        <f>VLOOKUP($A235&amp;"_"&amp;$J235,'Character Sets'!$B$3:$J$39,7,FALSE)</f>
        <v>Casey</v>
      </c>
      <c r="M235" s="5" t="str">
        <f>VLOOKUP($A235&amp;"_"&amp;$J235,'Character Sets'!$B$3:$J$39,6,FALSE)</f>
        <v>E</v>
      </c>
      <c r="N235" s="187" t="s">
        <v>2396</v>
      </c>
      <c r="O235" s="5" t="s">
        <v>2399</v>
      </c>
      <c r="P235" s="37" t="s">
        <v>696</v>
      </c>
      <c r="Q235" t="str">
        <f>VLOOKUP($A235&amp;"_"&amp;$P235,'Character Sets'!$B$3:$J$39,5,FALSE)</f>
        <v>HT1</v>
      </c>
      <c r="R235" s="37" t="s">
        <v>698</v>
      </c>
      <c r="S235" t="str">
        <f>VLOOKUP($A235&amp;"_"&amp;$R235,'Character Sets'!$B$3:$J$39,5,FALSE)</f>
        <v>HT2</v>
      </c>
      <c r="T235" s="37" t="s">
        <v>697</v>
      </c>
      <c r="U235" t="str">
        <f>VLOOKUP($A235&amp;"_"&amp;$T235,'Character Sets'!$B$3:$J$39,5,FALSE)</f>
        <v>ST1</v>
      </c>
      <c r="V235" s="37" t="s">
        <v>700</v>
      </c>
      <c r="W235" t="str">
        <f>VLOOKUP($A235&amp;"_"&amp;$V235,'Character Sets'!$B$3:$J$39,5,FALSE)</f>
        <v>HT3</v>
      </c>
      <c r="X235" t="s">
        <v>228</v>
      </c>
      <c r="Y235" t="str">
        <f t="shared" si="40"/>
        <v>AE</v>
      </c>
      <c r="Z235" t="str" cm="1">
        <f t="array" ref="Z235">_xlfn.IFS($Y235="AB","AB",$Y235="BA","AB",$Y235="AC","AC",$Y235="CA","AC",$Y235="AD","AD",$Y235="DA","AD",$Y235="BC","BC",$Y235="CB","BC",$Y235="BD","BD",$Y235="DB","BD",$Y235="CD","CD",$Y235="DC", "CD",$Y235="AE","AE",$Y235="EA","AE",$Y235="AF","AF",$Y235="FA","AF",$Y235="BE","BE",$Y235="EB","BE",$Y235="BF","BF",$Y235="FB","BF",$Y235="CE","CE",$Y235="EC","CE",$Y235="CF","CF",$Y235="FC","CF",$Y235="DE","DE",$Y235="ED","DE",$Y235="EF","EF",$Y235="FE","EF",$Y235="DF","DF",$Y235="FD","DF")</f>
        <v>AE</v>
      </c>
      <c r="AA235" s="6" t="s">
        <v>28</v>
      </c>
      <c r="AB235" t="str">
        <f>VLOOKUP($X235&amp;$Z235&amp;$AA235,Stories!$A$1:$I$151,7,FALSE)</f>
        <v>Alex is filming a video for Casey</v>
      </c>
      <c r="AC235" t="str">
        <f>VLOOKUP($X235&amp;$Z235&amp;$AA235,Stories!$A$1:$I$151,8,FALSE)</f>
        <v>as clouds start to cover up the sun</v>
      </c>
      <c r="AD235" s="37" t="s">
        <v>22</v>
      </c>
      <c r="AE235" s="13" t="s">
        <v>31</v>
      </c>
      <c r="AF235" s="13" t="s">
        <v>25</v>
      </c>
      <c r="AG235" s="13" t="s">
        <v>772</v>
      </c>
      <c r="AH235" t="str">
        <f>VLOOKUP($X235&amp;$Z235&amp;$AA235,Stories!$A$1:$I$151,9,FALSE)</f>
        <v>but it looks like it might start to rain soon</v>
      </c>
      <c r="AI235" t="str" cm="1">
        <f t="array" ref="AI235">_xlfn.IFS($AA235="first",_xlfn.CONCAT($X235, "_", $H235, "_", $L235),$AA235="second",_xlfn.CONCAT($X235, "_", $L235, "_", $H235))</f>
        <v>S22_Alex_Casey</v>
      </c>
      <c r="AJ235" t="str">
        <f t="shared" si="44"/>
        <v>he_green_square</v>
      </c>
      <c r="AK235" t="str">
        <f t="shared" si="41"/>
        <v>S22_end</v>
      </c>
      <c r="AL235" s="13" t="s">
        <v>31</v>
      </c>
      <c r="AM235" s="13" t="s">
        <v>25</v>
      </c>
      <c r="AN235" s="13" t="s">
        <v>31</v>
      </c>
      <c r="AO235" s="13" t="s">
        <v>26</v>
      </c>
      <c r="AP235" s="13" t="s">
        <v>29</v>
      </c>
      <c r="AQ235" s="13" t="s">
        <v>26</v>
      </c>
      <c r="AR235" s="13" t="s">
        <v>29</v>
      </c>
      <c r="AS235" s="13" t="s">
        <v>25</v>
      </c>
      <c r="AT235" s="13" t="s">
        <v>24</v>
      </c>
      <c r="AU235" s="13" t="s">
        <v>26</v>
      </c>
      <c r="AV235" s="13" t="s">
        <v>24</v>
      </c>
      <c r="AW235" s="13" t="s">
        <v>25</v>
      </c>
      <c r="AX235" t="str">
        <f t="shared" si="45"/>
        <v>ST3_green-square.png</v>
      </c>
      <c r="AY235" t="str">
        <f t="shared" si="46"/>
        <v>ST2_green-triangle.png</v>
      </c>
      <c r="AZ235" t="str">
        <f t="shared" si="47"/>
        <v>HT1_blue-triangle.png</v>
      </c>
      <c r="BA235" t="str">
        <f t="shared" si="48"/>
        <v>HT2_blue-square.png</v>
      </c>
      <c r="BB235" t="str">
        <f t="shared" si="49"/>
        <v>ST1_red-triangle.png</v>
      </c>
      <c r="BC235" t="str">
        <f t="shared" si="50"/>
        <v>HT3_red-square.png</v>
      </c>
    </row>
    <row r="236" spans="1:57" x14ac:dyDescent="0.2">
      <c r="A236" s="30" t="s">
        <v>81</v>
      </c>
      <c r="B236" s="5" t="s">
        <v>43</v>
      </c>
      <c r="C236" s="5" t="s">
        <v>51</v>
      </c>
      <c r="D236" t="str">
        <f t="shared" si="43"/>
        <v>L02_FP08_S04</v>
      </c>
      <c r="E236">
        <v>234</v>
      </c>
      <c r="F236" s="96" t="s">
        <v>701</v>
      </c>
      <c r="G236" s="155" t="str">
        <f>VLOOKUP($A236&amp;"_"&amp;$F236,'Character Sets'!$B$3:$J$39,5,FALSE)</f>
        <v>ST3</v>
      </c>
      <c r="H236" s="155" t="str">
        <f>VLOOKUP($A236&amp;"_"&amp;$F236,'Character Sets'!$B$3:$J$39,7,FALSE)</f>
        <v>Alex</v>
      </c>
      <c r="I236" s="5" t="str">
        <f>VLOOKUP($A236&amp;"_"&amp;$F236,'Character Sets'!$B$3:$J$39,6,FALSE)</f>
        <v>A</v>
      </c>
      <c r="J236" s="94" t="s">
        <v>696</v>
      </c>
      <c r="K236" s="155" t="str">
        <f>VLOOKUP($A236&amp;"_"&amp;$J236, 'Character Sets'!$B$3:$J$39,5,FALSE)</f>
        <v>HT1</v>
      </c>
      <c r="L236" s="155" t="str">
        <f>VLOOKUP($A236&amp;"_"&amp;$J236,'Character Sets'!$B$3:$J$39,7,FALSE)</f>
        <v>Sam</v>
      </c>
      <c r="M236" s="5" t="str">
        <f>VLOOKUP($A236&amp;"_"&amp;$J236,'Character Sets'!$B$3:$J$39,6,FALSE)</f>
        <v>B</v>
      </c>
      <c r="N236" s="187" t="s">
        <v>2396</v>
      </c>
      <c r="O236" s="5" t="s">
        <v>2398</v>
      </c>
      <c r="P236" s="37" t="s">
        <v>698</v>
      </c>
      <c r="Q236" t="str">
        <f>VLOOKUP($A236&amp;"_"&amp;$P236,'Character Sets'!$B$3:$J$39,5,FALSE)</f>
        <v>HT2</v>
      </c>
      <c r="R236" s="37" t="s">
        <v>697</v>
      </c>
      <c r="S236" t="str">
        <f>VLOOKUP($A236&amp;"_"&amp;$R236,'Character Sets'!$B$3:$J$39,5,FALSE)</f>
        <v>ST1</v>
      </c>
      <c r="T236" s="37" t="s">
        <v>699</v>
      </c>
      <c r="U236" t="str">
        <f>VLOOKUP($A236&amp;"_"&amp;$T236,'Character Sets'!$B$3:$J$39,5,FALSE)</f>
        <v>ST2</v>
      </c>
      <c r="V236" s="37" t="s">
        <v>700</v>
      </c>
      <c r="W236" t="str">
        <f>VLOOKUP($A236&amp;"_"&amp;$V236,'Character Sets'!$B$3:$J$39,5,FALSE)</f>
        <v>HT3</v>
      </c>
      <c r="X236" t="s">
        <v>210</v>
      </c>
      <c r="Y236" t="str">
        <f t="shared" si="40"/>
        <v>AB</v>
      </c>
      <c r="Z236" t="str" cm="1">
        <f t="array" ref="Z236">_xlfn.IFS($Y236="AB","AB",$Y236="BA","AB",$Y236="AC","AC",$Y236="CA","AC",$Y236="AD","AD",$Y236="DA","AD",$Y236="BC","BC",$Y236="CB","BC",$Y236="BD","BD",$Y236="DB","BD",$Y236="CD","CD",$Y236="DC", "CD",$Y236="AE","AE",$Y236="EA","AE",$Y236="AF","AF",$Y236="FA","AF",$Y236="BE","BE",$Y236="EB","BE",$Y236="BF","BF",$Y236="FB","BF",$Y236="CE","CE",$Y236="EC","CE",$Y236="CF","CF",$Y236="FC","CF",$Y236="DE","DE",$Y236="ED","DE",$Y236="EF","EF",$Y236="FE","EF",$Y236="DF","DF",$Y236="FD","DF")</f>
        <v>AB</v>
      </c>
      <c r="AA236" s="6" t="s">
        <v>30</v>
      </c>
      <c r="AB236" t="str">
        <f>VLOOKUP($X236&amp;$Z236&amp;$AA236,Stories!$A$1:$I$151,7,FALSE)</f>
        <v>Sam is walking over to Alex</v>
      </c>
      <c r="AC236" t="str">
        <f>VLOOKUP($X236&amp;$Z236&amp;$AA236,Stories!$A$1:$I$151,8,FALSE)</f>
        <v>and a broken radio is lying on the ground</v>
      </c>
      <c r="AD236" s="37" t="s">
        <v>23</v>
      </c>
      <c r="AE236" s="13" t="s">
        <v>29</v>
      </c>
      <c r="AF236" s="13" t="s">
        <v>26</v>
      </c>
      <c r="AG236" s="13" t="s">
        <v>773</v>
      </c>
      <c r="AH236" t="str">
        <f>VLOOKUP($X236&amp;$Z236&amp;$AA236,Stories!$A$1:$I$151,9,FALSE)</f>
        <v>but it doesn't look like the radio can be fixed</v>
      </c>
      <c r="AI236" t="str" cm="1">
        <f t="array" ref="AI236">_xlfn.IFS($AA236="first",_xlfn.CONCAT($X236, "_", $H236, "_", $L236),$AA236="second",_xlfn.CONCAT($X236, "_", $L236, "_", $H236))</f>
        <v>S04_Sam_Alex</v>
      </c>
      <c r="AJ236" t="str">
        <f t="shared" si="44"/>
        <v>she_blue_triangle</v>
      </c>
      <c r="AK236" t="str">
        <f t="shared" si="41"/>
        <v>S04_end</v>
      </c>
      <c r="AL236" s="13" t="s">
        <v>29</v>
      </c>
      <c r="AM236" s="13" t="s">
        <v>26</v>
      </c>
      <c r="AN236" s="13" t="s">
        <v>29</v>
      </c>
      <c r="AO236" s="13" t="s">
        <v>25</v>
      </c>
      <c r="AP236" s="13" t="s">
        <v>24</v>
      </c>
      <c r="AQ236" s="13" t="s">
        <v>25</v>
      </c>
      <c r="AR236" s="13" t="s">
        <v>24</v>
      </c>
      <c r="AS236" s="13" t="s">
        <v>26</v>
      </c>
      <c r="AT236" s="13" t="s">
        <v>27</v>
      </c>
      <c r="AU236" s="13" t="s">
        <v>25</v>
      </c>
      <c r="AV236" s="13" t="s">
        <v>27</v>
      </c>
      <c r="AW236" s="13" t="s">
        <v>26</v>
      </c>
      <c r="AX236" t="str">
        <f t="shared" si="45"/>
        <v>ST3_blue-triangle.png</v>
      </c>
      <c r="AY236" t="str">
        <f t="shared" si="46"/>
        <v>HT1_blue-square.png</v>
      </c>
      <c r="AZ236" t="str">
        <f t="shared" si="47"/>
        <v>HT2_red-square.png</v>
      </c>
      <c r="BA236" t="str">
        <f t="shared" si="48"/>
        <v>ST1_red-triangle.png</v>
      </c>
      <c r="BB236" t="str">
        <f t="shared" si="49"/>
        <v>ST2_yellow-square.png</v>
      </c>
      <c r="BC236" t="str">
        <f t="shared" si="50"/>
        <v>HT3_yellow-triangle.png</v>
      </c>
    </row>
    <row r="237" spans="1:57" x14ac:dyDescent="0.2">
      <c r="A237" s="30" t="s">
        <v>81</v>
      </c>
      <c r="B237" s="5" t="s">
        <v>720</v>
      </c>
      <c r="C237" s="5" t="s">
        <v>721</v>
      </c>
      <c r="D237" t="str">
        <f t="shared" si="43"/>
        <v>L02_PR01_S32</v>
      </c>
      <c r="E237">
        <v>235</v>
      </c>
      <c r="F237" s="94" t="s">
        <v>696</v>
      </c>
      <c r="G237" s="155" t="str">
        <f>VLOOKUP($A237&amp;"_"&amp;$F237,'Character Sets'!$B$3:$J$39,5,FALSE)</f>
        <v>HT1</v>
      </c>
      <c r="H237" s="155" t="str">
        <f>VLOOKUP($A237&amp;"_"&amp;$F237,'Character Sets'!$B$3:$J$39,7,FALSE)</f>
        <v>Sam</v>
      </c>
      <c r="I237" s="5" t="str">
        <f>VLOOKUP($A237&amp;"_"&amp;$F237,'Character Sets'!$B$3:$J$39,6,FALSE)</f>
        <v>B</v>
      </c>
      <c r="J237" s="94" t="s">
        <v>699</v>
      </c>
      <c r="K237" s="155" t="str">
        <f>VLOOKUP($A237&amp;"_"&amp;$J237, 'Character Sets'!$B$3:$J$39,5,FALSE)</f>
        <v>ST2</v>
      </c>
      <c r="L237" s="155" t="str">
        <f>VLOOKUP($A237&amp;"_"&amp;$J237,'Character Sets'!$B$3:$J$39,7,FALSE)</f>
        <v>Casey</v>
      </c>
      <c r="M237" s="5" t="str">
        <f>VLOOKUP($A237&amp;"_"&amp;$J237,'Character Sets'!$B$3:$J$39,6,FALSE)</f>
        <v>E</v>
      </c>
      <c r="N237" s="187" t="s">
        <v>2394</v>
      </c>
      <c r="O237" s="5" t="s">
        <v>2398</v>
      </c>
      <c r="P237" s="37" t="s">
        <v>698</v>
      </c>
      <c r="Q237" t="str">
        <f>VLOOKUP($A237&amp;"_"&amp;$P237,'Character Sets'!$B$3:$J$39,5,FALSE)</f>
        <v>HT2</v>
      </c>
      <c r="R237" s="37" t="s">
        <v>697</v>
      </c>
      <c r="S237" t="str">
        <f>VLOOKUP($A237&amp;"_"&amp;$R237,'Character Sets'!$B$3:$J$39,5,FALSE)</f>
        <v>ST1</v>
      </c>
      <c r="T237" s="37" t="s">
        <v>700</v>
      </c>
      <c r="U237" t="str">
        <f>VLOOKUP($A237&amp;"_"&amp;$T237,'Character Sets'!$B$3:$J$39,5,FALSE)</f>
        <v>HT3</v>
      </c>
      <c r="V237" s="37" t="s">
        <v>701</v>
      </c>
      <c r="W237" t="str">
        <f>VLOOKUP($A237&amp;"_"&amp;$V237,'Character Sets'!$B$3:$J$39,5,FALSE)</f>
        <v>ST3</v>
      </c>
      <c r="X237" t="s">
        <v>238</v>
      </c>
      <c r="Y237" t="str">
        <f t="shared" si="40"/>
        <v>BE</v>
      </c>
      <c r="Z237" t="str" cm="1">
        <f t="array" ref="Z237">_xlfn.IFS($Y237="AB","AB",$Y237="BA","AB",$Y237="AC","AC",$Y237="CA","AC",$Y237="AD","AD",$Y237="DA","AD",$Y237="BC","BC",$Y237="CB","BC",$Y237="BD","BD",$Y237="DB","BD",$Y237="CD","CD",$Y237="DC", "CD",$Y237="AE","AE",$Y237="EA","AE",$Y237="AF","AF",$Y237="FA","AF",$Y237="BE","BE",$Y237="EB","BE",$Y237="BF","BF",$Y237="FB","BF",$Y237="CE","CE",$Y237="EC","CE",$Y237="CF","CF",$Y237="FC","CF",$Y237="DE","DE",$Y237="ED","DE",$Y237="EF","EF",$Y237="FE","EF",$Y237="DF","DF",$Y237="FD","DF")</f>
        <v>BE</v>
      </c>
      <c r="AA237" s="6" t="s">
        <v>30</v>
      </c>
      <c r="AB237" t="str">
        <f>VLOOKUP($X237&amp;$Z237&amp;$AA237,Stories!$A$1:$I$151,7,FALSE)</f>
        <v>Casey is cheering on Sam</v>
      </c>
      <c r="AC237" t="str">
        <f>VLOOKUP($X237&amp;$Z237&amp;$AA237,Stories!$A$1:$I$151,8,FALSE)</f>
        <v>as the wind is blowing some leaves</v>
      </c>
      <c r="AD237" s="37" t="s">
        <v>2270</v>
      </c>
      <c r="AE237" s="13" t="s">
        <v>27</v>
      </c>
      <c r="AF237" s="13" t="s">
        <v>26</v>
      </c>
      <c r="AG237" s="13" t="s">
        <v>2273</v>
      </c>
      <c r="AH237" t="str">
        <f>VLOOKUP($X237&amp;$Z237&amp;$AA237,Stories!$A$1:$I$151,9,FALSE)</f>
        <v>and it looks like a race is about to start</v>
      </c>
      <c r="AI237" t="str" cm="1">
        <f t="array" ref="AI237">_xlfn.IFS($AA237="first",_xlfn.CONCAT($X237, "_", $H237, "_", $L237),$AA237="second",_xlfn.CONCAT($X237, "_", $L237, "_", $H237))</f>
        <v>S32_Casey_Sam</v>
      </c>
      <c r="AJ237" t="str">
        <f t="shared" ref="AJ237:AJ242" si="51">_xlfn.CONCAT($H237,"_", $AE237, "_", $AF237)</f>
        <v>Sam_yellow_triangle</v>
      </c>
      <c r="AK237" t="str">
        <f t="shared" si="41"/>
        <v>S32_end</v>
      </c>
      <c r="AL237" s="13" t="s">
        <v>27</v>
      </c>
      <c r="AM237" s="13" t="s">
        <v>26</v>
      </c>
      <c r="AN237" s="13" t="s">
        <v>27</v>
      </c>
      <c r="AO237" s="13" t="s">
        <v>25</v>
      </c>
      <c r="AP237" s="13" t="s">
        <v>31</v>
      </c>
      <c r="AQ237" s="13" t="s">
        <v>25</v>
      </c>
      <c r="AR237" s="13" t="s">
        <v>31</v>
      </c>
      <c r="AS237" s="13" t="s">
        <v>26</v>
      </c>
      <c r="AT237" s="13" t="s">
        <v>29</v>
      </c>
      <c r="AU237" s="13" t="s">
        <v>25</v>
      </c>
      <c r="AV237" s="13" t="s">
        <v>29</v>
      </c>
      <c r="AW237" s="13" t="s">
        <v>26</v>
      </c>
      <c r="AX237" t="str">
        <f t="shared" si="45"/>
        <v>HT1_yellow-triangle.png</v>
      </c>
      <c r="AY237" t="str">
        <f t="shared" si="46"/>
        <v>ST2_yellow-square.png</v>
      </c>
      <c r="AZ237" t="str">
        <f t="shared" si="47"/>
        <v>HT2_green-square.png</v>
      </c>
      <c r="BA237" t="str">
        <f t="shared" si="48"/>
        <v>ST1_green-triangle.png</v>
      </c>
      <c r="BB237" t="str">
        <f t="shared" si="49"/>
        <v>HT3_blue-square.png</v>
      </c>
      <c r="BC237" t="str">
        <f t="shared" si="50"/>
        <v>ST3_blue-triangle.png</v>
      </c>
      <c r="BD237" t="s">
        <v>2227</v>
      </c>
      <c r="BE237" s="13" t="str">
        <f t="shared" ref="BE237:BE242" si="52">_xlfn.CONCAT($H237, " is standing in a ", $AL237, " ", $AM237, ".")</f>
        <v>Sam is standing in a yellow triangle.</v>
      </c>
    </row>
    <row r="238" spans="1:57" x14ac:dyDescent="0.2">
      <c r="A238" s="30" t="s">
        <v>81</v>
      </c>
      <c r="B238" s="5" t="s">
        <v>720</v>
      </c>
      <c r="C238" s="5" t="s">
        <v>722</v>
      </c>
      <c r="D238" t="str">
        <f t="shared" si="43"/>
        <v>L02_PR02_S42</v>
      </c>
      <c r="E238">
        <v>236</v>
      </c>
      <c r="F238" s="94" t="s">
        <v>698</v>
      </c>
      <c r="G238" s="155" t="str">
        <f>VLOOKUP($A238&amp;"_"&amp;$F238,'Character Sets'!$B$3:$J$39,5,FALSE)</f>
        <v>HT2</v>
      </c>
      <c r="H238" s="155" t="str">
        <f>VLOOKUP($A238&amp;"_"&amp;$F238,'Character Sets'!$B$3:$J$39,7,FALSE)</f>
        <v>Jordan</v>
      </c>
      <c r="I238" s="5" t="str">
        <f>VLOOKUP($A238&amp;"_"&amp;$F238,'Character Sets'!$B$3:$J$39,6,FALSE)</f>
        <v>C</v>
      </c>
      <c r="J238" s="94" t="s">
        <v>700</v>
      </c>
      <c r="K238" s="155" t="str">
        <f>VLOOKUP($A238&amp;"_"&amp;$J238, 'Character Sets'!$B$3:$J$39,5,FALSE)</f>
        <v>HT3</v>
      </c>
      <c r="L238" s="155" t="str">
        <f>VLOOKUP($A238&amp;"_"&amp;$J238,'Character Sets'!$B$3:$J$39,7,FALSE)</f>
        <v>Jaime</v>
      </c>
      <c r="M238" s="5" t="str">
        <f>VLOOKUP($A238&amp;"_"&amp;$J238,'Character Sets'!$B$3:$J$39,6,FALSE)</f>
        <v>F</v>
      </c>
      <c r="N238" s="187" t="s">
        <v>2395</v>
      </c>
      <c r="O238" s="5" t="s">
        <v>2399</v>
      </c>
      <c r="P238" s="37" t="s">
        <v>696</v>
      </c>
      <c r="Q238" t="str">
        <f>VLOOKUP($A238&amp;"_"&amp;$P238,'Character Sets'!$B$3:$J$39,5,FALSE)</f>
        <v>HT1</v>
      </c>
      <c r="R238" s="37" t="s">
        <v>697</v>
      </c>
      <c r="S238" t="str">
        <f>VLOOKUP($A238&amp;"_"&amp;$R238,'Character Sets'!$B$3:$J$39,5,FALSE)</f>
        <v>ST1</v>
      </c>
      <c r="T238" s="37" t="s">
        <v>699</v>
      </c>
      <c r="U238" t="str">
        <f>VLOOKUP($A238&amp;"_"&amp;$T238,'Character Sets'!$B$3:$J$39,5,FALSE)</f>
        <v>ST2</v>
      </c>
      <c r="V238" s="37" t="s">
        <v>701</v>
      </c>
      <c r="W238" t="str">
        <f>VLOOKUP($A238&amp;"_"&amp;$V238,'Character Sets'!$B$3:$J$39,5,FALSE)</f>
        <v>ST3</v>
      </c>
      <c r="X238" t="s">
        <v>248</v>
      </c>
      <c r="Y238" t="str">
        <f t="shared" si="40"/>
        <v>CF</v>
      </c>
      <c r="Z238" t="str" cm="1">
        <f t="array" ref="Z238">_xlfn.IFS($Y238="AB","AB",$Y238="BA","AB",$Y238="AC","AC",$Y238="CA","AC",$Y238="AD","AD",$Y238="DA","AD",$Y238="BC","BC",$Y238="CB","BC",$Y238="BD","BD",$Y238="DB","BD",$Y238="CD","CD",$Y238="DC", "CD",$Y238="AE","AE",$Y238="EA","AE",$Y238="AF","AF",$Y238="FA","AF",$Y238="BE","BE",$Y238="EB","BE",$Y238="BF","BF",$Y238="FB","BF",$Y238="CE","CE",$Y238="EC","CE",$Y238="CF","CF",$Y238="FC","CF",$Y238="DE","DE",$Y238="ED","DE",$Y238="EF","EF",$Y238="FE","EF",$Y238="DF","DF",$Y238="FD","DF")</f>
        <v>CF</v>
      </c>
      <c r="AA238" s="6" t="s">
        <v>28</v>
      </c>
      <c r="AB238" t="str">
        <f>VLOOKUP($X238&amp;$Z238&amp;$AA238,Stories!$A$1:$I$151,7,FALSE)</f>
        <v>Jordan is sending a text to Jaime</v>
      </c>
      <c r="AC238" t="str">
        <f>VLOOKUP($X238&amp;$Z238&amp;$AA238,Stories!$A$1:$I$151,8,FALSE)</f>
        <v>as the battery is about to die</v>
      </c>
      <c r="AD238" s="37" t="s">
        <v>2270</v>
      </c>
      <c r="AE238" s="13" t="s">
        <v>24</v>
      </c>
      <c r="AF238" s="13" t="s">
        <v>25</v>
      </c>
      <c r="AG238" s="175" t="s">
        <v>2272</v>
      </c>
      <c r="AH238" t="str">
        <f>VLOOKUP($X238&amp;$Z238&amp;$AA238,Stories!$A$1:$I$151,9,FALSE)</f>
        <v>but it looks like the text still sent</v>
      </c>
      <c r="AI238" t="str" cm="1">
        <f t="array" ref="AI238">_xlfn.IFS($AA238="first",_xlfn.CONCAT($X238, "_", $H238, "_", $L238),$AA238="second",_xlfn.CONCAT($X238, "_", $L238, "_", $H238))</f>
        <v>S42_Jordan_Jaime</v>
      </c>
      <c r="AJ238" t="str">
        <f t="shared" si="51"/>
        <v>Jordan_red_square</v>
      </c>
      <c r="AK238" t="str">
        <f t="shared" si="41"/>
        <v>S42_end</v>
      </c>
      <c r="AL238" s="13" t="s">
        <v>31</v>
      </c>
      <c r="AM238" s="13" t="s">
        <v>25</v>
      </c>
      <c r="AN238" s="13" t="s">
        <v>31</v>
      </c>
      <c r="AO238" s="13" t="s">
        <v>26</v>
      </c>
      <c r="AP238" s="13" t="s">
        <v>29</v>
      </c>
      <c r="AQ238" s="13" t="s">
        <v>26</v>
      </c>
      <c r="AR238" s="13" t="s">
        <v>29</v>
      </c>
      <c r="AS238" s="13" t="s">
        <v>25</v>
      </c>
      <c r="AT238" s="13" t="s">
        <v>27</v>
      </c>
      <c r="AU238" s="13" t="s">
        <v>26</v>
      </c>
      <c r="AV238" s="13" t="s">
        <v>27</v>
      </c>
      <c r="AW238" s="13" t="s">
        <v>25</v>
      </c>
      <c r="AX238" t="str">
        <f t="shared" si="45"/>
        <v>HT2_green-square.png</v>
      </c>
      <c r="AY238" t="str">
        <f t="shared" si="46"/>
        <v>HT3_green-triangle.png</v>
      </c>
      <c r="AZ238" t="str">
        <f t="shared" si="47"/>
        <v>HT1_blue-triangle.png</v>
      </c>
      <c r="BA238" t="str">
        <f t="shared" si="48"/>
        <v>ST1_blue-square.png</v>
      </c>
      <c r="BB238" t="str">
        <f t="shared" si="49"/>
        <v>ST2_yellow-triangle.png</v>
      </c>
      <c r="BC238" t="str">
        <f t="shared" si="50"/>
        <v>ST3_yellow-square.png</v>
      </c>
      <c r="BD238" t="s">
        <v>2226</v>
      </c>
      <c r="BE238" s="13" t="str">
        <f t="shared" si="52"/>
        <v>Jordan is standing in a green square.</v>
      </c>
    </row>
    <row r="239" spans="1:57" x14ac:dyDescent="0.2">
      <c r="A239" s="30" t="s">
        <v>81</v>
      </c>
      <c r="B239" s="5" t="s">
        <v>720</v>
      </c>
      <c r="C239" s="5" t="s">
        <v>723</v>
      </c>
      <c r="D239" t="str">
        <f t="shared" si="43"/>
        <v>L02_PR03_S07</v>
      </c>
      <c r="E239">
        <v>237</v>
      </c>
      <c r="F239" s="95" t="s">
        <v>697</v>
      </c>
      <c r="G239" s="155" t="str">
        <f>VLOOKUP($A239&amp;"_"&amp;$F239,'Character Sets'!$B$3:$J$39,5,FALSE)</f>
        <v>ST1</v>
      </c>
      <c r="H239" s="155" t="str">
        <f>VLOOKUP($A239&amp;"_"&amp;$F239,'Character Sets'!$B$3:$J$39,7,FALSE)</f>
        <v>Taylor</v>
      </c>
      <c r="I239" s="5" t="str">
        <f>VLOOKUP($A239&amp;"_"&amp;$F239,'Character Sets'!$B$3:$J$39,6,FALSE)</f>
        <v>D</v>
      </c>
      <c r="J239" s="94" t="s">
        <v>698</v>
      </c>
      <c r="K239" s="155" t="str">
        <f>VLOOKUP($A239&amp;"_"&amp;$J239, 'Character Sets'!$B$3:$J$39,5,FALSE)</f>
        <v>HT2</v>
      </c>
      <c r="L239" s="155" t="str">
        <f>VLOOKUP($A239&amp;"_"&amp;$J239,'Character Sets'!$B$3:$J$39,7,FALSE)</f>
        <v>Jordan</v>
      </c>
      <c r="M239" s="5" t="str">
        <f>VLOOKUP($A239&amp;"_"&amp;$J239,'Character Sets'!$B$3:$J$39,6,FALSE)</f>
        <v>C</v>
      </c>
      <c r="N239" s="187" t="s">
        <v>2394</v>
      </c>
      <c r="O239" s="5" t="s">
        <v>2398</v>
      </c>
      <c r="P239" s="37" t="s">
        <v>696</v>
      </c>
      <c r="Q239" t="str">
        <f>VLOOKUP($A239&amp;"_"&amp;$P239,'Character Sets'!$B$3:$J$39,5,FALSE)</f>
        <v>HT1</v>
      </c>
      <c r="R239" s="37" t="s">
        <v>699</v>
      </c>
      <c r="S239" t="str">
        <f>VLOOKUP($A239&amp;"_"&amp;$R239,'Character Sets'!$B$3:$J$39,5,FALSE)</f>
        <v>ST2</v>
      </c>
      <c r="T239" s="37" t="s">
        <v>700</v>
      </c>
      <c r="U239" t="str">
        <f>VLOOKUP($A239&amp;"_"&amp;$T239,'Character Sets'!$B$3:$J$39,5,FALSE)</f>
        <v>HT3</v>
      </c>
      <c r="V239" s="37" t="s">
        <v>701</v>
      </c>
      <c r="W239" t="str">
        <f>VLOOKUP($A239&amp;"_"&amp;$V239,'Character Sets'!$B$3:$J$39,5,FALSE)</f>
        <v>ST3</v>
      </c>
      <c r="X239" t="s">
        <v>213</v>
      </c>
      <c r="Y239" t="str">
        <f t="shared" si="40"/>
        <v>DC</v>
      </c>
      <c r="Z239" t="str" cm="1">
        <f t="array" ref="Z239">_xlfn.IFS($Y239="AB","AB",$Y239="BA","AB",$Y239="AC","AC",$Y239="CA","AC",$Y239="AD","AD",$Y239="DA","AD",$Y239="BC","BC",$Y239="CB","BC",$Y239="BD","BD",$Y239="DB","BD",$Y239="CD","CD",$Y239="DC", "CD",$Y239="AE","AE",$Y239="EA","AE",$Y239="AF","AF",$Y239="FA","AF",$Y239="BE","BE",$Y239="EB","BE",$Y239="BF","BF",$Y239="FB","BF",$Y239="CE","CE",$Y239="EC","CE",$Y239="CF","CF",$Y239="FC","CF",$Y239="DE","DE",$Y239="ED","DE",$Y239="EF","EF",$Y239="FE","EF",$Y239="DF","DF",$Y239="FD","DF")</f>
        <v>CD</v>
      </c>
      <c r="AA239" s="6" t="s">
        <v>30</v>
      </c>
      <c r="AB239" t="str">
        <f>VLOOKUP($X239&amp;$Z239&amp;$AA239,Stories!$A$1:$I$151,7,FALSE)</f>
        <v>Taylor is doing a dance for Jordan</v>
      </c>
      <c r="AC239" t="str">
        <f>VLOOKUP($X239&amp;$Z239&amp;$AA239,Stories!$A$1:$I$151,8,FALSE)</f>
        <v>while the music is blasting out of a record player</v>
      </c>
      <c r="AD239" s="37" t="s">
        <v>2270</v>
      </c>
      <c r="AE239" s="13" t="s">
        <v>29</v>
      </c>
      <c r="AF239" s="13" t="s">
        <v>26</v>
      </c>
      <c r="AG239" s="13" t="s">
        <v>2274</v>
      </c>
      <c r="AH239" t="str">
        <f>VLOOKUP($X239&amp;$Z239&amp;$AA239,Stories!$A$1:$I$151,9,FALSE)</f>
        <v>and the chandelier is shaking from all the noise</v>
      </c>
      <c r="AI239" t="str" cm="1">
        <f t="array" ref="AI239">_xlfn.IFS($AA239="first",_xlfn.CONCAT($X239, "_", $H239, "_", $L239),$AA239="second",_xlfn.CONCAT($X239, "_", $L239, "_", $H239))</f>
        <v>S07_Jordan_Taylor</v>
      </c>
      <c r="AJ239" t="str">
        <f t="shared" si="51"/>
        <v>Taylor_blue_triangle</v>
      </c>
      <c r="AK239" t="str">
        <f t="shared" si="41"/>
        <v>S07_end</v>
      </c>
      <c r="AL239" s="13" t="s">
        <v>29</v>
      </c>
      <c r="AM239" s="13" t="s">
        <v>26</v>
      </c>
      <c r="AN239" s="13" t="s">
        <v>29</v>
      </c>
      <c r="AO239" s="13" t="s">
        <v>25</v>
      </c>
      <c r="AP239" s="13" t="s">
        <v>27</v>
      </c>
      <c r="AQ239" s="13" t="s">
        <v>25</v>
      </c>
      <c r="AR239" s="13" t="s">
        <v>27</v>
      </c>
      <c r="AS239" s="13" t="s">
        <v>26</v>
      </c>
      <c r="AT239" s="13" t="s">
        <v>31</v>
      </c>
      <c r="AU239" s="13" t="s">
        <v>25</v>
      </c>
      <c r="AV239" s="13" t="s">
        <v>31</v>
      </c>
      <c r="AW239" s="13" t="s">
        <v>26</v>
      </c>
      <c r="AX239" t="str">
        <f t="shared" si="45"/>
        <v>ST1_blue-triangle.png</v>
      </c>
      <c r="AY239" t="str">
        <f t="shared" si="46"/>
        <v>HT2_blue-square.png</v>
      </c>
      <c r="AZ239" t="str">
        <f t="shared" si="47"/>
        <v>HT1_yellow-square.png</v>
      </c>
      <c r="BA239" t="str">
        <f t="shared" si="48"/>
        <v>ST2_yellow-triangle.png</v>
      </c>
      <c r="BB239" t="str">
        <f t="shared" si="49"/>
        <v>HT3_green-square.png</v>
      </c>
      <c r="BC239" t="str">
        <f t="shared" si="50"/>
        <v>ST3_green-triangle.png</v>
      </c>
      <c r="BD239" t="s">
        <v>2227</v>
      </c>
      <c r="BE239" s="13" t="str">
        <f t="shared" si="52"/>
        <v>Taylor is standing in a blue triangle.</v>
      </c>
    </row>
    <row r="240" spans="1:57" x14ac:dyDescent="0.2">
      <c r="A240" s="30" t="s">
        <v>81</v>
      </c>
      <c r="B240" s="5" t="s">
        <v>720</v>
      </c>
      <c r="C240" s="5" t="s">
        <v>724</v>
      </c>
      <c r="D240" t="str">
        <f t="shared" si="43"/>
        <v>L02_PR04_S33</v>
      </c>
      <c r="E240">
        <v>238</v>
      </c>
      <c r="F240" s="95" t="s">
        <v>699</v>
      </c>
      <c r="G240" s="155" t="str">
        <f>VLOOKUP($A240&amp;"_"&amp;$F240,'Character Sets'!$B$3:$J$39,5,FALSE)</f>
        <v>ST2</v>
      </c>
      <c r="H240" s="155" t="str">
        <f>VLOOKUP($A240&amp;"_"&amp;$F240,'Character Sets'!$B$3:$J$39,7,FALSE)</f>
        <v>Casey</v>
      </c>
      <c r="I240" s="5" t="str">
        <f>VLOOKUP($A240&amp;"_"&amp;$F240,'Character Sets'!$B$3:$J$39,6,FALSE)</f>
        <v>E</v>
      </c>
      <c r="J240" s="94" t="s">
        <v>696</v>
      </c>
      <c r="K240" s="155" t="str">
        <f>VLOOKUP($A240&amp;"_"&amp;$J240, 'Character Sets'!$B$3:$J$39,5,FALSE)</f>
        <v>HT1</v>
      </c>
      <c r="L240" s="155" t="str">
        <f>VLOOKUP($A240&amp;"_"&amp;$J240,'Character Sets'!$B$3:$J$39,7,FALSE)</f>
        <v>Sam</v>
      </c>
      <c r="M240" s="5" t="str">
        <f>VLOOKUP($A240&amp;"_"&amp;$J240,'Character Sets'!$B$3:$J$39,6,FALSE)</f>
        <v>B</v>
      </c>
      <c r="N240" s="187" t="s">
        <v>2394</v>
      </c>
      <c r="O240" s="5" t="s">
        <v>2398</v>
      </c>
      <c r="P240" s="37" t="s">
        <v>698</v>
      </c>
      <c r="Q240" t="str">
        <f>VLOOKUP($A240&amp;"_"&amp;$P240,'Character Sets'!$B$3:$J$39,5,FALSE)</f>
        <v>HT2</v>
      </c>
      <c r="R240" s="37" t="s">
        <v>697</v>
      </c>
      <c r="S240" t="str">
        <f>VLOOKUP($A240&amp;"_"&amp;$R240,'Character Sets'!$B$3:$J$39,5,FALSE)</f>
        <v>ST1</v>
      </c>
      <c r="T240" s="37" t="s">
        <v>700</v>
      </c>
      <c r="U240" t="str">
        <f>VLOOKUP($A240&amp;"_"&amp;$T240,'Character Sets'!$B$3:$J$39,5,FALSE)</f>
        <v>HT3</v>
      </c>
      <c r="V240" s="37" t="s">
        <v>701</v>
      </c>
      <c r="W240" t="str">
        <f>VLOOKUP($A240&amp;"_"&amp;$V240,'Character Sets'!$B$3:$J$39,5,FALSE)</f>
        <v>ST3</v>
      </c>
      <c r="X240" t="s">
        <v>239</v>
      </c>
      <c r="Y240" t="str">
        <f t="shared" si="40"/>
        <v>EB</v>
      </c>
      <c r="Z240" t="str" cm="1">
        <f t="array" ref="Z240">_xlfn.IFS($Y240="AB","AB",$Y240="BA","AB",$Y240="AC","AC",$Y240="CA","AC",$Y240="AD","AD",$Y240="DA","AD",$Y240="BC","BC",$Y240="CB","BC",$Y240="BD","BD",$Y240="DB","BD",$Y240="CD","CD",$Y240="DC", "CD",$Y240="AE","AE",$Y240="EA","AE",$Y240="AF","AF",$Y240="FA","AF",$Y240="BE","BE",$Y240="EB","BE",$Y240="BF","BF",$Y240="FB","BF",$Y240="CE","CE",$Y240="EC","CE",$Y240="CF","CF",$Y240="FC","CF",$Y240="DE","DE",$Y240="ED","DE",$Y240="EF","EF",$Y240="FE","EF",$Y240="DF","DF",$Y240="FD","DF")</f>
        <v>BE</v>
      </c>
      <c r="AA240" s="6" t="s">
        <v>28</v>
      </c>
      <c r="AB240" t="str">
        <f>VLOOKUP($X240&amp;$Z240&amp;$AA240,Stories!$A$1:$I$151,7,FALSE)</f>
        <v>Sam is calling Casey</v>
      </c>
      <c r="AC240" t="str">
        <f>VLOOKUP($X240&amp;$Z240&amp;$AA240,Stories!$A$1:$I$151,8,FALSE)</f>
        <v>while a cat is walking by</v>
      </c>
      <c r="AD240" s="37" t="s">
        <v>2270</v>
      </c>
      <c r="AE240" s="13" t="s">
        <v>24</v>
      </c>
      <c r="AF240" s="13" t="s">
        <v>26</v>
      </c>
      <c r="AG240" s="175" t="s">
        <v>2269</v>
      </c>
      <c r="AH240" t="str">
        <f>VLOOKUP($X240&amp;$Z240&amp;$AA240,Stories!$A$1:$I$151,9,FALSE)</f>
        <v>and it looks like the cat is very friendly</v>
      </c>
      <c r="AI240" t="str" cm="1">
        <f t="array" ref="AI240">_xlfn.IFS($AA240="first",_xlfn.CONCAT($X240, "_", $H240, "_", $L240),$AA240="second",_xlfn.CONCAT($X240, "_", $L240, "_", $H240))</f>
        <v>S33_Casey_Sam</v>
      </c>
      <c r="AJ240" t="str">
        <f t="shared" si="51"/>
        <v>Casey_red_triangle</v>
      </c>
      <c r="AK240" t="str">
        <f t="shared" si="41"/>
        <v>S33_end</v>
      </c>
      <c r="AL240" s="13" t="s">
        <v>24</v>
      </c>
      <c r="AM240" s="13" t="s">
        <v>25</v>
      </c>
      <c r="AN240" s="13" t="s">
        <v>24</v>
      </c>
      <c r="AO240" s="13" t="s">
        <v>26</v>
      </c>
      <c r="AP240" s="13" t="s">
        <v>31</v>
      </c>
      <c r="AQ240" s="13" t="s">
        <v>26</v>
      </c>
      <c r="AR240" s="13" t="s">
        <v>31</v>
      </c>
      <c r="AS240" s="13" t="s">
        <v>25</v>
      </c>
      <c r="AT240" s="13" t="s">
        <v>29</v>
      </c>
      <c r="AU240" s="13" t="s">
        <v>26</v>
      </c>
      <c r="AV240" s="13" t="s">
        <v>29</v>
      </c>
      <c r="AW240" s="13" t="s">
        <v>25</v>
      </c>
      <c r="AX240" t="str">
        <f t="shared" si="45"/>
        <v>ST2_red-square.png</v>
      </c>
      <c r="AY240" t="str">
        <f t="shared" si="46"/>
        <v>HT1_red-triangle.png</v>
      </c>
      <c r="AZ240" t="str">
        <f t="shared" si="47"/>
        <v>HT2_green-triangle.png</v>
      </c>
      <c r="BA240" t="str">
        <f t="shared" si="48"/>
        <v>ST1_green-square.png</v>
      </c>
      <c r="BB240" t="str">
        <f t="shared" si="49"/>
        <v>HT3_blue-triangle.png</v>
      </c>
      <c r="BC240" t="str">
        <f t="shared" si="50"/>
        <v>ST3_blue-square.png</v>
      </c>
      <c r="BD240" t="s">
        <v>2226</v>
      </c>
      <c r="BE240" s="13" t="str">
        <f t="shared" si="52"/>
        <v>Casey is standing in a red square.</v>
      </c>
    </row>
    <row r="241" spans="1:57" x14ac:dyDescent="0.2">
      <c r="A241" s="30" t="s">
        <v>81</v>
      </c>
      <c r="B241" s="5" t="s">
        <v>720</v>
      </c>
      <c r="C241" s="5" t="s">
        <v>725</v>
      </c>
      <c r="D241" t="str">
        <f t="shared" si="43"/>
        <v>L02_PR05_S49</v>
      </c>
      <c r="E241">
        <v>239</v>
      </c>
      <c r="F241" s="96" t="s">
        <v>700</v>
      </c>
      <c r="G241" s="155" t="str">
        <f>VLOOKUP($A241&amp;"_"&amp;$F241,'Character Sets'!$B$3:$J$39,5,FALSE)</f>
        <v>HT3</v>
      </c>
      <c r="H241" s="155" t="str">
        <f>VLOOKUP($A241&amp;"_"&amp;$F241,'Character Sets'!$B$3:$J$39,7,FALSE)</f>
        <v>Jaime</v>
      </c>
      <c r="I241" s="5" t="str">
        <f>VLOOKUP($A241&amp;"_"&amp;$F241,'Character Sets'!$B$3:$J$39,6,FALSE)</f>
        <v>F</v>
      </c>
      <c r="J241" s="94" t="s">
        <v>696</v>
      </c>
      <c r="K241" s="155" t="str">
        <f>VLOOKUP($A241&amp;"_"&amp;$J241, 'Character Sets'!$B$3:$J$39,5,FALSE)</f>
        <v>HT1</v>
      </c>
      <c r="L241" s="155" t="str">
        <f>VLOOKUP($A241&amp;"_"&amp;$J241,'Character Sets'!$B$3:$J$39,7,FALSE)</f>
        <v>Sam</v>
      </c>
      <c r="M241" s="5" t="str">
        <f>VLOOKUP($A241&amp;"_"&amp;$J241,'Character Sets'!$B$3:$J$39,6,FALSE)</f>
        <v>B</v>
      </c>
      <c r="N241" s="187" t="s">
        <v>2396</v>
      </c>
      <c r="O241" s="5" t="s">
        <v>2399</v>
      </c>
      <c r="P241" s="37" t="s">
        <v>698</v>
      </c>
      <c r="Q241" t="str">
        <f>VLOOKUP($A241&amp;"_"&amp;$P241,'Character Sets'!$B$3:$J$39,5,FALSE)</f>
        <v>HT2</v>
      </c>
      <c r="R241" s="37" t="s">
        <v>697</v>
      </c>
      <c r="S241" t="str">
        <f>VLOOKUP($A241&amp;"_"&amp;$R241,'Character Sets'!$B$3:$J$39,5,FALSE)</f>
        <v>ST1</v>
      </c>
      <c r="T241" s="37" t="s">
        <v>699</v>
      </c>
      <c r="U241" t="str">
        <f>VLOOKUP($A241&amp;"_"&amp;$T241,'Character Sets'!$B$3:$J$39,5,FALSE)</f>
        <v>ST2</v>
      </c>
      <c r="V241" s="37" t="s">
        <v>701</v>
      </c>
      <c r="W241" t="str">
        <f>VLOOKUP($A241&amp;"_"&amp;$V241,'Character Sets'!$B$3:$J$39,5,FALSE)</f>
        <v>ST3</v>
      </c>
      <c r="X241" t="s">
        <v>727</v>
      </c>
      <c r="Y241" t="str">
        <f t="shared" si="40"/>
        <v>FB</v>
      </c>
      <c r="Z241" t="str" cm="1">
        <f t="array" ref="Z241">_xlfn.IFS($Y241="AB","AB",$Y241="BA","AB",$Y241="AC","AC",$Y241="CA","AC",$Y241="AD","AD",$Y241="DA","AD",$Y241="BC","BC",$Y241="CB","BC",$Y241="BD","BD",$Y241="DB","BD",$Y241="CD","CD",$Y241="DC", "CD",$Y241="AE","AE",$Y241="EA","AE",$Y241="AF","AF",$Y241="FA","AF",$Y241="BE","BE",$Y241="EB","BE",$Y241="BF","BF",$Y241="FB","BF",$Y241="CE","CE",$Y241="EC","CE",$Y241="CF","CF",$Y241="FC","CF",$Y241="DE","DE",$Y241="ED","DE",$Y241="EF","EF",$Y241="FE","EF",$Y241="DF","DF",$Y241="FD","DF")</f>
        <v>BF</v>
      </c>
      <c r="AA241" s="6" t="s">
        <v>30</v>
      </c>
      <c r="AB241" t="str">
        <f>VLOOKUP($X241&amp;$Z241&amp;$AA241,Stories!$A$1:$I$151,7,FALSE)</f>
        <v>Jaime is whispering to Sam</v>
      </c>
      <c r="AC241" t="str">
        <f>VLOOKUP($X241&amp;$Z241&amp;$AA241,Stories!$A$1:$I$151,8,FALSE)</f>
        <v>as the movie is starting</v>
      </c>
      <c r="AD241" s="37" t="s">
        <v>2270</v>
      </c>
      <c r="AE241" s="13" t="s">
        <v>31</v>
      </c>
      <c r="AF241" s="13" t="s">
        <v>26</v>
      </c>
      <c r="AG241" s="13" t="s">
        <v>2271</v>
      </c>
      <c r="AH241" t="str">
        <f>VLOOKUP($X241&amp;$Z241&amp;$AA241,Stories!$A$1:$I$151,9,FALSE)</f>
        <v>and everyone is quieting down</v>
      </c>
      <c r="AI241" t="str" cm="1">
        <f t="array" ref="AI241">_xlfn.IFS($AA241="first",_xlfn.CONCAT($X241, "_", $H241, "_", $L241),$AA241="second",_xlfn.CONCAT($X241, "_", $L241, "_", $H241))</f>
        <v>S49_Sam_Jaime</v>
      </c>
      <c r="AJ241" t="str">
        <f t="shared" si="51"/>
        <v>Jaime_green_triangle</v>
      </c>
      <c r="AK241" t="str">
        <f t="shared" si="41"/>
        <v>S49_end</v>
      </c>
      <c r="AL241" s="13" t="s">
        <v>31</v>
      </c>
      <c r="AM241" s="13" t="s">
        <v>26</v>
      </c>
      <c r="AN241" s="13" t="s">
        <v>31</v>
      </c>
      <c r="AO241" s="13" t="s">
        <v>25</v>
      </c>
      <c r="AP241" s="13" t="s">
        <v>29</v>
      </c>
      <c r="AQ241" s="13" t="s">
        <v>25</v>
      </c>
      <c r="AR241" s="13" t="s">
        <v>29</v>
      </c>
      <c r="AS241" s="13" t="s">
        <v>26</v>
      </c>
      <c r="AT241" s="13" t="s">
        <v>27</v>
      </c>
      <c r="AU241" s="13" t="s">
        <v>25</v>
      </c>
      <c r="AV241" s="13" t="s">
        <v>27</v>
      </c>
      <c r="AW241" s="13" t="s">
        <v>26</v>
      </c>
      <c r="AX241" t="str">
        <f t="shared" si="45"/>
        <v>HT3_green-triangle.png</v>
      </c>
      <c r="AY241" t="str">
        <f t="shared" si="46"/>
        <v>HT1_green-square.png</v>
      </c>
      <c r="AZ241" t="str">
        <f t="shared" si="47"/>
        <v>HT2_blue-square.png</v>
      </c>
      <c r="BA241" t="str">
        <f t="shared" si="48"/>
        <v>ST1_blue-triangle.png</v>
      </c>
      <c r="BB241" t="str">
        <f t="shared" si="49"/>
        <v>ST2_yellow-square.png</v>
      </c>
      <c r="BC241" t="str">
        <f t="shared" si="50"/>
        <v>ST3_yellow-triangle.png</v>
      </c>
      <c r="BD241" t="s">
        <v>2227</v>
      </c>
      <c r="BE241" s="13" t="str">
        <f t="shared" si="52"/>
        <v>Jaime is standing in a green triangle.</v>
      </c>
    </row>
    <row r="242" spans="1:57" x14ac:dyDescent="0.2">
      <c r="A242" s="30" t="s">
        <v>81</v>
      </c>
      <c r="B242" s="5" t="s">
        <v>720</v>
      </c>
      <c r="C242" s="5" t="s">
        <v>726</v>
      </c>
      <c r="D242" t="str">
        <f t="shared" si="43"/>
        <v>L02_PR06_S19</v>
      </c>
      <c r="E242">
        <v>240</v>
      </c>
      <c r="F242" s="96" t="s">
        <v>701</v>
      </c>
      <c r="G242" s="155" t="str">
        <f>VLOOKUP($A242&amp;"_"&amp;$F242,'Character Sets'!$B$3:$J$39,5,FALSE)</f>
        <v>ST3</v>
      </c>
      <c r="H242" s="155" t="str">
        <f>VLOOKUP($A242&amp;"_"&amp;$F242,'Character Sets'!$B$3:$J$39,7,FALSE)</f>
        <v>Alex</v>
      </c>
      <c r="I242" s="5" t="str">
        <f>VLOOKUP($A242&amp;"_"&amp;$F242,'Character Sets'!$B$3:$J$39,6,FALSE)</f>
        <v>A</v>
      </c>
      <c r="J242" s="94" t="s">
        <v>697</v>
      </c>
      <c r="K242" s="155" t="str">
        <f>VLOOKUP($A242&amp;"_"&amp;$J242, 'Character Sets'!$B$3:$J$39,5,FALSE)</f>
        <v>ST1</v>
      </c>
      <c r="L242" s="155" t="str">
        <f>VLOOKUP($A242&amp;"_"&amp;$J242,'Character Sets'!$B$3:$J$39,7,FALSE)</f>
        <v>Taylor</v>
      </c>
      <c r="M242" s="5" t="str">
        <f>VLOOKUP($A242&amp;"_"&amp;$J242,'Character Sets'!$B$3:$J$39,6,FALSE)</f>
        <v>D</v>
      </c>
      <c r="N242" s="187" t="s">
        <v>2396</v>
      </c>
      <c r="O242" s="5" t="s">
        <v>2399</v>
      </c>
      <c r="P242" s="37" t="s">
        <v>696</v>
      </c>
      <c r="Q242" t="str">
        <f>VLOOKUP($A242&amp;"_"&amp;$P242,'Character Sets'!$B$3:$J$39,5,FALSE)</f>
        <v>HT1</v>
      </c>
      <c r="R242" s="37" t="s">
        <v>698</v>
      </c>
      <c r="S242" t="str">
        <f>VLOOKUP($A242&amp;"_"&amp;$R242,'Character Sets'!$B$3:$J$39,5,FALSE)</f>
        <v>HT2</v>
      </c>
      <c r="T242" s="37" t="s">
        <v>699</v>
      </c>
      <c r="U242" t="str">
        <f>VLOOKUP($A242&amp;"_"&amp;$T242,'Character Sets'!$B$3:$J$39,5,FALSE)</f>
        <v>ST2</v>
      </c>
      <c r="V242" s="37" t="s">
        <v>700</v>
      </c>
      <c r="W242" t="str">
        <f>VLOOKUP($A242&amp;"_"&amp;$V242,'Character Sets'!$B$3:$J$39,5,FALSE)</f>
        <v>HT3</v>
      </c>
      <c r="X242" t="s">
        <v>225</v>
      </c>
      <c r="Y242" t="str">
        <f t="shared" si="40"/>
        <v>AD</v>
      </c>
      <c r="Z242" t="str" cm="1">
        <f t="array" ref="Z242">_xlfn.IFS($Y242="AB","AB",$Y242="BA","AB",$Y242="AC","AC",$Y242="CA","AC",$Y242="AD","AD",$Y242="DA","AD",$Y242="BC","BC",$Y242="CB","BC",$Y242="BD","BD",$Y242="DB","BD",$Y242="CD","CD",$Y242="DC", "CD",$Y242="AE","AE",$Y242="EA","AE",$Y242="AF","AF",$Y242="FA","AF",$Y242="BE","BE",$Y242="EB","BE",$Y242="BF","BF",$Y242="FB","BF",$Y242="CE","CE",$Y242="EC","CE",$Y242="CF","CF",$Y242="FC","CF",$Y242="DE","DE",$Y242="ED","DE",$Y242="EF","EF",$Y242="FE","EF",$Y242="DF","DF",$Y242="FD","DF")</f>
        <v>AD</v>
      </c>
      <c r="AA242" s="6" t="s">
        <v>28</v>
      </c>
      <c r="AB242" t="str">
        <f>VLOOKUP($X242&amp;$Z242&amp;$AA242,Stories!$A$1:$I$151,7,FALSE)</f>
        <v>Alex is trying to teach some algebra to Taylor</v>
      </c>
      <c r="AC242" t="str">
        <f>VLOOKUP($X242&amp;$Z242&amp;$AA242,Stories!$A$1:$I$151,8,FALSE)</f>
        <v>as the clock reads three</v>
      </c>
      <c r="AD242" s="37" t="s">
        <v>2270</v>
      </c>
      <c r="AE242" s="13" t="s">
        <v>29</v>
      </c>
      <c r="AF242" s="13" t="s">
        <v>25</v>
      </c>
      <c r="AG242" s="175" t="s">
        <v>2275</v>
      </c>
      <c r="AH242" t="str">
        <f>VLOOKUP($X242&amp;$Z242&amp;$AA242,Stories!$A$1:$I$151,9,FALSE)</f>
        <v>and it appears that the lecture is about to end</v>
      </c>
      <c r="AI242" t="str" cm="1">
        <f t="array" ref="AI242">_xlfn.IFS($AA242="first",_xlfn.CONCAT($X242, "_", $H242, "_", $L242),$AA242="second",_xlfn.CONCAT($X242, "_", $L242, "_", $H242))</f>
        <v>S19_Alex_Taylor</v>
      </c>
      <c r="AJ242" t="str">
        <f t="shared" si="51"/>
        <v>Alex_blue_square</v>
      </c>
      <c r="AK242" t="str">
        <f t="shared" si="41"/>
        <v>S19_end</v>
      </c>
      <c r="AL242" s="13" t="s">
        <v>27</v>
      </c>
      <c r="AM242" s="13" t="s">
        <v>25</v>
      </c>
      <c r="AN242" s="13" t="s">
        <v>27</v>
      </c>
      <c r="AO242" s="13" t="s">
        <v>26</v>
      </c>
      <c r="AP242" s="13" t="s">
        <v>24</v>
      </c>
      <c r="AQ242" s="13" t="s">
        <v>26</v>
      </c>
      <c r="AR242" s="13" t="s">
        <v>24</v>
      </c>
      <c r="AS242" s="13" t="s">
        <v>25</v>
      </c>
      <c r="AT242" s="13" t="s">
        <v>31</v>
      </c>
      <c r="AU242" s="13" t="s">
        <v>26</v>
      </c>
      <c r="AV242" s="13" t="s">
        <v>31</v>
      </c>
      <c r="AW242" s="13" t="s">
        <v>25</v>
      </c>
      <c r="AX242" t="str">
        <f t="shared" si="45"/>
        <v>ST3_yellow-square.png</v>
      </c>
      <c r="AY242" t="str">
        <f t="shared" si="46"/>
        <v>ST1_yellow-triangle.png</v>
      </c>
      <c r="AZ242" t="str">
        <f t="shared" si="47"/>
        <v>HT1_red-triangle.png</v>
      </c>
      <c r="BA242" t="str">
        <f t="shared" si="48"/>
        <v>HT2_red-square.png</v>
      </c>
      <c r="BB242" t="str">
        <f t="shared" si="49"/>
        <v>ST2_green-triangle.png</v>
      </c>
      <c r="BC242" t="str">
        <f t="shared" si="50"/>
        <v>HT3_green-square.png</v>
      </c>
      <c r="BD242" t="s">
        <v>2226</v>
      </c>
      <c r="BE242" s="13" t="str">
        <f t="shared" si="52"/>
        <v>Alex is standing in a yellow square.</v>
      </c>
    </row>
    <row r="243" spans="1:57" x14ac:dyDescent="0.2">
      <c r="A243" s="30" t="s">
        <v>82</v>
      </c>
      <c r="B243" s="5" t="s">
        <v>108</v>
      </c>
      <c r="C243" s="5" t="s">
        <v>109</v>
      </c>
      <c r="D243" t="str">
        <f t="shared" si="43"/>
        <v>L03_CR01_S40</v>
      </c>
      <c r="E243">
        <v>241</v>
      </c>
      <c r="F243" s="94" t="s">
        <v>696</v>
      </c>
      <c r="G243" s="155" t="str">
        <f>VLOOKUP($A243&amp;"_"&amp;$F243,'Character Sets'!$B$3:$J$39,5,FALSE)</f>
        <v>HT3</v>
      </c>
      <c r="H243" s="155" t="str">
        <f>VLOOKUP($A243&amp;"_"&amp;$F243,'Character Sets'!$B$3:$J$39,7,FALSE)</f>
        <v>Jordan</v>
      </c>
      <c r="I243" s="5" t="str">
        <f>VLOOKUP($A243&amp;"_"&amp;$F243,'Character Sets'!$B$3:$J$39,6,FALSE)</f>
        <v>C</v>
      </c>
      <c r="J243" s="95" t="s">
        <v>697</v>
      </c>
      <c r="K243" s="155" t="str">
        <f>VLOOKUP($A243&amp;"_"&amp;$J243, 'Character Sets'!$B$3:$J$39,5,FALSE)</f>
        <v>ST3</v>
      </c>
      <c r="L243" s="155" t="str">
        <f>VLOOKUP($A243&amp;"_"&amp;$J243,'Character Sets'!$B$3:$J$39,7,FALSE)</f>
        <v>Casey</v>
      </c>
      <c r="M243" s="5" t="str">
        <f>VLOOKUP($A243&amp;"_"&amp;$J243,'Character Sets'!$B$3:$J$39,6,FALSE)</f>
        <v>E</v>
      </c>
      <c r="N243" s="187" t="s">
        <v>2394</v>
      </c>
      <c r="O243" s="5" t="s">
        <v>2398</v>
      </c>
      <c r="P243" s="37" t="s">
        <v>700</v>
      </c>
      <c r="Q243" t="str">
        <f>VLOOKUP($A243&amp;"_"&amp;$P243,'Character Sets'!$B$3:$J$39,5,FALSE)</f>
        <v>HT2</v>
      </c>
      <c r="R243" s="37" t="s">
        <v>701</v>
      </c>
      <c r="S243" t="str">
        <f>VLOOKUP($A243&amp;"_"&amp;$R243,'Character Sets'!$B$3:$J$39,5,FALSE)</f>
        <v>ST2</v>
      </c>
      <c r="T243" s="37" t="s">
        <v>699</v>
      </c>
      <c r="U243" t="str">
        <f>VLOOKUP($A243&amp;"_"&amp;$T243,'Character Sets'!$B$3:$J$39,5,FALSE)</f>
        <v>ST1</v>
      </c>
      <c r="V243" s="37" t="s">
        <v>698</v>
      </c>
      <c r="W243" t="str">
        <f>VLOOKUP($A243&amp;"_"&amp;$V243,'Character Sets'!$B$3:$J$39,5,FALSE)</f>
        <v>HT1</v>
      </c>
      <c r="X243" t="s">
        <v>246</v>
      </c>
      <c r="Y243" t="str">
        <f t="shared" si="40"/>
        <v>CE</v>
      </c>
      <c r="Z243" t="str" cm="1">
        <f t="array" ref="Z243">_xlfn.IFS($Y243="AB","AB",$Y243="BA","AB",$Y243="AC","AC",$Y243="CA","AC",$Y243="AD","AD",$Y243="DA","AD",$Y243="BC","BC",$Y243="CB","BC",$Y243="BD","BD",$Y243="DB","BD",$Y243="CD","CD",$Y243="DC", "CD",$Y243="AE","AE",$Y243="EA","AE",$Y243="AF","AF",$Y243="FA","AF",$Y243="BE","BE",$Y243="EB","BE",$Y243="BF","BF",$Y243="FB","BF",$Y243="CE","CE",$Y243="EC","CE",$Y243="CF","CF",$Y243="FC","CF",$Y243="DE","DE",$Y243="ED","DE",$Y243="EF","EF",$Y243="FE","EF",$Y243="DF","DF",$Y243="FD","DF")</f>
        <v>CE</v>
      </c>
      <c r="AA243" s="6" t="s">
        <v>28</v>
      </c>
      <c r="AB243" t="str">
        <f>VLOOKUP($X243&amp;$Z243&amp;$AA243,Stories!$A$1:$I$151,7,FALSE)</f>
        <v>Jordan is bringing a coffee to Casey</v>
      </c>
      <c r="AC243" t="str">
        <f>VLOOKUP($X243&amp;$Z243&amp;$AA243,Stories!$A$1:$I$151,8,FALSE)</f>
        <v>since it's very early in the morning</v>
      </c>
      <c r="AD243" s="37" t="s">
        <v>22</v>
      </c>
      <c r="AE243" s="13" t="s">
        <v>24</v>
      </c>
      <c r="AF243" s="13" t="s">
        <v>25</v>
      </c>
      <c r="AG243" s="13" t="str">
        <f>_xlfn.CONCAT("he's standing in a ", $AE243, " ",$AF243)</f>
        <v>he's standing in a red square</v>
      </c>
      <c r="AH243" t="str">
        <f>VLOOKUP($X243&amp;$Z243&amp;$AA243,Stories!$A$1:$I$151,9,FALSE)</f>
        <v>and it looks like it's almost 6am</v>
      </c>
      <c r="AI243" t="str" cm="1">
        <f t="array" ref="AI243">_xlfn.IFS($AA243="first",_xlfn.CONCAT($X243, "_", $H243, "_", $L243),$AA243="second",_xlfn.CONCAT($X243, "_", $L243, "_", $H243))</f>
        <v>S40_Jordan_Casey</v>
      </c>
      <c r="AJ243" t="str">
        <f t="shared" si="44"/>
        <v>he_red_square</v>
      </c>
      <c r="AK243" t="str">
        <f t="shared" si="41"/>
        <v>S40_end</v>
      </c>
      <c r="AL243" s="13" t="s">
        <v>24</v>
      </c>
      <c r="AM243" s="13" t="s">
        <v>25</v>
      </c>
      <c r="AN243" s="13" t="s">
        <v>24</v>
      </c>
      <c r="AO243" s="13" t="s">
        <v>26</v>
      </c>
      <c r="AP243" s="13" t="s">
        <v>27</v>
      </c>
      <c r="AQ243" s="13" t="s">
        <v>26</v>
      </c>
      <c r="AR243" s="13" t="s">
        <v>27</v>
      </c>
      <c r="AS243" s="13" t="s">
        <v>25</v>
      </c>
      <c r="AT243" s="13" t="s">
        <v>31</v>
      </c>
      <c r="AU243" s="13" t="s">
        <v>26</v>
      </c>
      <c r="AV243" s="13" t="s">
        <v>31</v>
      </c>
      <c r="AW243" s="13" t="s">
        <v>25</v>
      </c>
      <c r="AX243" t="str">
        <f t="shared" si="45"/>
        <v>HT3_red-square.png</v>
      </c>
      <c r="AY243" t="str">
        <f t="shared" si="46"/>
        <v>ST3_red-triangle.png</v>
      </c>
      <c r="AZ243" t="str">
        <f t="shared" si="47"/>
        <v>HT2_yellow-triangle.png</v>
      </c>
      <c r="BA243" t="str">
        <f t="shared" si="48"/>
        <v>ST2_yellow-square.png</v>
      </c>
      <c r="BB243" t="str">
        <f t="shared" si="49"/>
        <v>ST1_green-triangle.png</v>
      </c>
      <c r="BC243" t="str">
        <f t="shared" si="50"/>
        <v>HT1_green-square.png</v>
      </c>
    </row>
    <row r="244" spans="1:57" x14ac:dyDescent="0.2">
      <c r="A244" s="30" t="s">
        <v>82</v>
      </c>
      <c r="B244" s="5" t="s">
        <v>108</v>
      </c>
      <c r="C244" s="5" t="s">
        <v>110</v>
      </c>
      <c r="D244" t="str">
        <f t="shared" si="43"/>
        <v>L03_CR02_S36</v>
      </c>
      <c r="E244">
        <v>242</v>
      </c>
      <c r="F244" s="94" t="s">
        <v>696</v>
      </c>
      <c r="G244" s="155" t="str">
        <f>VLOOKUP($A244&amp;"_"&amp;$F244,'Character Sets'!$B$3:$J$39,5,FALSE)</f>
        <v>HT3</v>
      </c>
      <c r="H244" s="155" t="str">
        <f>VLOOKUP($A244&amp;"_"&amp;$F244,'Character Sets'!$B$3:$J$39,7,FALSE)</f>
        <v>Jordan</v>
      </c>
      <c r="I244" s="5" t="str">
        <f>VLOOKUP($A244&amp;"_"&amp;$F244,'Character Sets'!$B$3:$J$39,6,FALSE)</f>
        <v>C</v>
      </c>
      <c r="J244" s="95" t="s">
        <v>697</v>
      </c>
      <c r="K244" s="155" t="str">
        <f>VLOOKUP($A244&amp;"_"&amp;$J244, 'Character Sets'!$B$3:$J$39,5,FALSE)</f>
        <v>ST3</v>
      </c>
      <c r="L244" s="155" t="str">
        <f>VLOOKUP($A244&amp;"_"&amp;$J244,'Character Sets'!$B$3:$J$39,7,FALSE)</f>
        <v>Casey</v>
      </c>
      <c r="M244" s="5" t="str">
        <f>VLOOKUP($A244&amp;"_"&amp;$J244,'Character Sets'!$B$3:$J$39,6,FALSE)</f>
        <v>E</v>
      </c>
      <c r="N244" s="187" t="s">
        <v>2394</v>
      </c>
      <c r="O244" s="5" t="s">
        <v>2398</v>
      </c>
      <c r="P244" s="37" t="s">
        <v>700</v>
      </c>
      <c r="Q244" t="str">
        <f>VLOOKUP($A244&amp;"_"&amp;$P244,'Character Sets'!$B$3:$J$39,5,FALSE)</f>
        <v>HT2</v>
      </c>
      <c r="R244" s="37" t="s">
        <v>701</v>
      </c>
      <c r="S244" t="str">
        <f>VLOOKUP($A244&amp;"_"&amp;$R244,'Character Sets'!$B$3:$J$39,5,FALSE)</f>
        <v>ST2</v>
      </c>
      <c r="T244" s="37" t="s">
        <v>699</v>
      </c>
      <c r="U244" t="str">
        <f>VLOOKUP($A244&amp;"_"&amp;$T244,'Character Sets'!$B$3:$J$39,5,FALSE)</f>
        <v>ST1</v>
      </c>
      <c r="V244" s="37" t="s">
        <v>698</v>
      </c>
      <c r="W244" t="str">
        <f>VLOOKUP($A244&amp;"_"&amp;$V244,'Character Sets'!$B$3:$J$39,5,FALSE)</f>
        <v>HT1</v>
      </c>
      <c r="X244" t="s">
        <v>242</v>
      </c>
      <c r="Y244" t="str">
        <f t="shared" si="40"/>
        <v>CE</v>
      </c>
      <c r="Z244" t="str" cm="1">
        <f t="array" ref="Z244">_xlfn.IFS($Y244="AB","AB",$Y244="BA","AB",$Y244="AC","AC",$Y244="CA","AC",$Y244="AD","AD",$Y244="DA","AD",$Y244="BC","BC",$Y244="CB","BC",$Y244="BD","BD",$Y244="DB","BD",$Y244="CD","CD",$Y244="DC", "CD",$Y244="AE","AE",$Y244="EA","AE",$Y244="AF","AF",$Y244="FA","AF",$Y244="BE","BE",$Y244="EB","BE",$Y244="BF","BF",$Y244="FB","BF",$Y244="CE","CE",$Y244="EC","CE",$Y244="CF","CF",$Y244="FC","CF",$Y244="DE","DE",$Y244="ED","DE",$Y244="EF","EF",$Y244="FE","EF",$Y244="DF","DF",$Y244="FD","DF")</f>
        <v>CE</v>
      </c>
      <c r="AA244" s="6" t="s">
        <v>30</v>
      </c>
      <c r="AB244" t="str">
        <f>VLOOKUP($X244&amp;$Z244&amp;$AA244,Stories!$A$1:$I$151,7,FALSE)</f>
        <v>Casey is scuba diving with Jordan</v>
      </c>
      <c r="AC244" t="str">
        <f>VLOOKUP($X244&amp;$Z244&amp;$AA244,Stories!$A$1:$I$151,8,FALSE)</f>
        <v>and a big fish just came out of nowhere</v>
      </c>
      <c r="AD244" s="37" t="s">
        <v>22</v>
      </c>
      <c r="AE244" s="13" t="s">
        <v>27</v>
      </c>
      <c r="AF244" s="13" t="s">
        <v>26</v>
      </c>
      <c r="AG244" s="13" t="str">
        <f t="shared" ref="AG244:AG274" si="53">_xlfn.CONCAT("he's standing in a ", $AE244, " ",$AF244)</f>
        <v>he's standing in a yellow triangle</v>
      </c>
      <c r="AH244" t="str">
        <f>VLOOKUP($X244&amp;$Z244&amp;$AA244,Stories!$A$1:$I$151,9,FALSE)</f>
        <v>and it looks like there's a lot more fish about to come by</v>
      </c>
      <c r="AI244" t="str" cm="1">
        <f t="array" ref="AI244">_xlfn.IFS($AA244="first",_xlfn.CONCAT($X244, "_", $H244, "_", $L244),$AA244="second",_xlfn.CONCAT($X244, "_", $L244, "_", $H244))</f>
        <v>S36_Casey_Jordan</v>
      </c>
      <c r="AJ244" t="str">
        <f t="shared" si="44"/>
        <v>he_yellow_triangle</v>
      </c>
      <c r="AK244" t="str">
        <f t="shared" si="41"/>
        <v>S36_end</v>
      </c>
      <c r="AL244" s="13" t="s">
        <v>27</v>
      </c>
      <c r="AM244" s="13" t="s">
        <v>26</v>
      </c>
      <c r="AN244" s="13" t="s">
        <v>27</v>
      </c>
      <c r="AO244" s="13" t="s">
        <v>25</v>
      </c>
      <c r="AP244" s="13" t="s">
        <v>24</v>
      </c>
      <c r="AQ244" s="13" t="s">
        <v>25</v>
      </c>
      <c r="AR244" s="13" t="s">
        <v>24</v>
      </c>
      <c r="AS244" s="13" t="s">
        <v>26</v>
      </c>
      <c r="AT244" s="13" t="s">
        <v>29</v>
      </c>
      <c r="AU244" s="13" t="s">
        <v>25</v>
      </c>
      <c r="AV244" s="13" t="s">
        <v>29</v>
      </c>
      <c r="AW244" s="13" t="s">
        <v>26</v>
      </c>
      <c r="AX244" t="str">
        <f t="shared" si="45"/>
        <v>HT3_yellow-triangle.png</v>
      </c>
      <c r="AY244" t="str">
        <f t="shared" si="46"/>
        <v>ST3_yellow-square.png</v>
      </c>
      <c r="AZ244" t="str">
        <f t="shared" si="47"/>
        <v>HT2_red-square.png</v>
      </c>
      <c r="BA244" t="str">
        <f t="shared" si="48"/>
        <v>ST2_red-triangle.png</v>
      </c>
      <c r="BB244" t="str">
        <f t="shared" si="49"/>
        <v>ST1_blue-square.png</v>
      </c>
      <c r="BC244" t="str">
        <f t="shared" si="50"/>
        <v>HT1_blue-triangle.png</v>
      </c>
    </row>
    <row r="245" spans="1:57" x14ac:dyDescent="0.2">
      <c r="A245" s="30" t="s">
        <v>82</v>
      </c>
      <c r="B245" s="5" t="s">
        <v>108</v>
      </c>
      <c r="C245" s="5" t="s">
        <v>111</v>
      </c>
      <c r="D245" t="str">
        <f t="shared" si="43"/>
        <v>L03_CR03_S37</v>
      </c>
      <c r="E245">
        <v>243</v>
      </c>
      <c r="F245" s="94" t="s">
        <v>696</v>
      </c>
      <c r="G245" s="155" t="str">
        <f>VLOOKUP($A245&amp;"_"&amp;$F245,'Character Sets'!$B$3:$J$39,5,FALSE)</f>
        <v>HT3</v>
      </c>
      <c r="H245" s="155" t="str">
        <f>VLOOKUP($A245&amp;"_"&amp;$F245,'Character Sets'!$B$3:$J$39,7,FALSE)</f>
        <v>Jordan</v>
      </c>
      <c r="I245" s="5" t="str">
        <f>VLOOKUP($A245&amp;"_"&amp;$F245,'Character Sets'!$B$3:$J$39,6,FALSE)</f>
        <v>C</v>
      </c>
      <c r="J245" s="95" t="s">
        <v>697</v>
      </c>
      <c r="K245" s="155" t="str">
        <f>VLOOKUP($A245&amp;"_"&amp;$J245, 'Character Sets'!$B$3:$J$39,5,FALSE)</f>
        <v>ST3</v>
      </c>
      <c r="L245" s="155" t="str">
        <f>VLOOKUP($A245&amp;"_"&amp;$J245,'Character Sets'!$B$3:$J$39,7,FALSE)</f>
        <v>Casey</v>
      </c>
      <c r="M245" s="5" t="str">
        <f>VLOOKUP($A245&amp;"_"&amp;$J245,'Character Sets'!$B$3:$J$39,6,FALSE)</f>
        <v>E</v>
      </c>
      <c r="N245" s="187" t="s">
        <v>2394</v>
      </c>
      <c r="O245" s="5" t="s">
        <v>2398</v>
      </c>
      <c r="P245" s="37" t="s">
        <v>700</v>
      </c>
      <c r="Q245" t="str">
        <f>VLOOKUP($A245&amp;"_"&amp;$P245,'Character Sets'!$B$3:$J$39,5,FALSE)</f>
        <v>HT2</v>
      </c>
      <c r="R245" s="37" t="s">
        <v>701</v>
      </c>
      <c r="S245" t="str">
        <f>VLOOKUP($A245&amp;"_"&amp;$R245,'Character Sets'!$B$3:$J$39,5,FALSE)</f>
        <v>ST2</v>
      </c>
      <c r="T245" s="37" t="s">
        <v>699</v>
      </c>
      <c r="U245" t="str">
        <f>VLOOKUP($A245&amp;"_"&amp;$T245,'Character Sets'!$B$3:$J$39,5,FALSE)</f>
        <v>ST1</v>
      </c>
      <c r="V245" s="37" t="s">
        <v>698</v>
      </c>
      <c r="W245" t="str">
        <f>VLOOKUP($A245&amp;"_"&amp;$V245,'Character Sets'!$B$3:$J$39,5,FALSE)</f>
        <v>HT1</v>
      </c>
      <c r="X245" t="s">
        <v>243</v>
      </c>
      <c r="Y245" t="str">
        <f t="shared" si="40"/>
        <v>CE</v>
      </c>
      <c r="Z245" t="str" cm="1">
        <f t="array" ref="Z245">_xlfn.IFS($Y245="AB","AB",$Y245="BA","AB",$Y245="AC","AC",$Y245="CA","AC",$Y245="AD","AD",$Y245="DA","AD",$Y245="BC","BC",$Y245="CB","BC",$Y245="BD","BD",$Y245="DB","BD",$Y245="CD","CD",$Y245="DC", "CD",$Y245="AE","AE",$Y245="EA","AE",$Y245="AF","AF",$Y245="FA","AF",$Y245="BE","BE",$Y245="EB","BE",$Y245="BF","BF",$Y245="FB","BF",$Y245="CE","CE",$Y245="EC","CE",$Y245="CF","CF",$Y245="FC","CF",$Y245="DE","DE",$Y245="ED","DE",$Y245="EF","EF",$Y245="FE","EF",$Y245="DF","DF",$Y245="FD","DF")</f>
        <v>CE</v>
      </c>
      <c r="AA245" s="6" t="s">
        <v>28</v>
      </c>
      <c r="AB245" t="str">
        <f>VLOOKUP($X245&amp;$Z245&amp;$AA245,Stories!$A$1:$I$151,7,FALSE)</f>
        <v>Jordan is looking for Casey</v>
      </c>
      <c r="AC245" t="str">
        <f>VLOOKUP($X245&amp;$Z245&amp;$AA245,Stories!$A$1:$I$151,8,FALSE)</f>
        <v xml:space="preserve">and it looks like it's about to rain </v>
      </c>
      <c r="AD245" s="37" t="s">
        <v>22</v>
      </c>
      <c r="AE245" s="13" t="s">
        <v>31</v>
      </c>
      <c r="AF245" s="13" t="s">
        <v>25</v>
      </c>
      <c r="AG245" s="13" t="str">
        <f t="shared" si="53"/>
        <v>he's standing in a green square</v>
      </c>
      <c r="AH245" t="str">
        <f>VLOOKUP($X245&amp;$Z245&amp;$AA245,Stories!$A$1:$I$151,9,FALSE)</f>
        <v>and it's past time to get inside</v>
      </c>
      <c r="AI245" t="str" cm="1">
        <f t="array" ref="AI245">_xlfn.IFS($AA245="first",_xlfn.CONCAT($X245, "_", $H245, "_", $L245),$AA245="second",_xlfn.CONCAT($X245, "_", $L245, "_", $H245))</f>
        <v>S37_Jordan_Casey</v>
      </c>
      <c r="AJ245" t="str">
        <f t="shared" si="44"/>
        <v>he_green_square</v>
      </c>
      <c r="AK245" t="str">
        <f t="shared" si="41"/>
        <v>S37_end</v>
      </c>
      <c r="AL245" s="13" t="s">
        <v>31</v>
      </c>
      <c r="AM245" s="13" t="s">
        <v>25</v>
      </c>
      <c r="AN245" s="13" t="s">
        <v>31</v>
      </c>
      <c r="AO245" s="13" t="s">
        <v>26</v>
      </c>
      <c r="AP245" s="13" t="s">
        <v>29</v>
      </c>
      <c r="AQ245" s="13" t="s">
        <v>26</v>
      </c>
      <c r="AR245" s="13" t="s">
        <v>29</v>
      </c>
      <c r="AS245" s="13" t="s">
        <v>25</v>
      </c>
      <c r="AT245" s="13" t="s">
        <v>24</v>
      </c>
      <c r="AU245" s="13" t="s">
        <v>26</v>
      </c>
      <c r="AV245" s="13" t="s">
        <v>24</v>
      </c>
      <c r="AW245" s="13" t="s">
        <v>25</v>
      </c>
      <c r="AX245" t="str">
        <f t="shared" si="45"/>
        <v>HT3_green-square.png</v>
      </c>
      <c r="AY245" t="str">
        <f t="shared" si="46"/>
        <v>ST3_green-triangle.png</v>
      </c>
      <c r="AZ245" t="str">
        <f t="shared" si="47"/>
        <v>HT2_blue-triangle.png</v>
      </c>
      <c r="BA245" t="str">
        <f t="shared" si="48"/>
        <v>ST2_blue-square.png</v>
      </c>
      <c r="BB245" t="str">
        <f t="shared" si="49"/>
        <v>ST1_red-triangle.png</v>
      </c>
      <c r="BC245" t="str">
        <f t="shared" si="50"/>
        <v>HT1_red-square.png</v>
      </c>
    </row>
    <row r="246" spans="1:57" x14ac:dyDescent="0.2">
      <c r="A246" s="30" t="s">
        <v>82</v>
      </c>
      <c r="B246" s="5" t="s">
        <v>108</v>
      </c>
      <c r="C246" s="5" t="s">
        <v>112</v>
      </c>
      <c r="D246" t="str">
        <f t="shared" si="43"/>
        <v>L03_CR04_S37</v>
      </c>
      <c r="E246">
        <v>244</v>
      </c>
      <c r="F246" s="94" t="s">
        <v>696</v>
      </c>
      <c r="G246" s="155" t="str">
        <f>VLOOKUP($A246&amp;"_"&amp;$F246,'Character Sets'!$B$3:$J$39,5,FALSE)</f>
        <v>HT3</v>
      </c>
      <c r="H246" s="155" t="str">
        <f>VLOOKUP($A246&amp;"_"&amp;$F246,'Character Sets'!$B$3:$J$39,7,FALSE)</f>
        <v>Jordan</v>
      </c>
      <c r="I246" s="5" t="str">
        <f>VLOOKUP($A246&amp;"_"&amp;$F246,'Character Sets'!$B$3:$J$39,6,FALSE)</f>
        <v>C</v>
      </c>
      <c r="J246" s="95" t="s">
        <v>697</v>
      </c>
      <c r="K246" s="155" t="str">
        <f>VLOOKUP($A246&amp;"_"&amp;$J246, 'Character Sets'!$B$3:$J$39,5,FALSE)</f>
        <v>ST3</v>
      </c>
      <c r="L246" s="155" t="str">
        <f>VLOOKUP($A246&amp;"_"&amp;$J246,'Character Sets'!$B$3:$J$39,7,FALSE)</f>
        <v>Casey</v>
      </c>
      <c r="M246" s="5" t="str">
        <f>VLOOKUP($A246&amp;"_"&amp;$J246,'Character Sets'!$B$3:$J$39,6,FALSE)</f>
        <v>E</v>
      </c>
      <c r="N246" s="187" t="s">
        <v>2394</v>
      </c>
      <c r="O246" s="5" t="s">
        <v>2398</v>
      </c>
      <c r="P246" s="37" t="s">
        <v>700</v>
      </c>
      <c r="Q246" t="str">
        <f>VLOOKUP($A246&amp;"_"&amp;$P246,'Character Sets'!$B$3:$J$39,5,FALSE)</f>
        <v>HT2</v>
      </c>
      <c r="R246" s="37" t="s">
        <v>701</v>
      </c>
      <c r="S246" t="str">
        <f>VLOOKUP($A246&amp;"_"&amp;$R246,'Character Sets'!$B$3:$J$39,5,FALSE)</f>
        <v>ST2</v>
      </c>
      <c r="T246" s="37" t="s">
        <v>699</v>
      </c>
      <c r="U246" t="str">
        <f>VLOOKUP($A246&amp;"_"&amp;$T246,'Character Sets'!$B$3:$J$39,5,FALSE)</f>
        <v>ST1</v>
      </c>
      <c r="V246" s="37" t="s">
        <v>698</v>
      </c>
      <c r="W246" t="str">
        <f>VLOOKUP($A246&amp;"_"&amp;$V246,'Character Sets'!$B$3:$J$39,5,FALSE)</f>
        <v>HT1</v>
      </c>
      <c r="X246" t="s">
        <v>243</v>
      </c>
      <c r="Y246" t="str">
        <f t="shared" si="40"/>
        <v>CE</v>
      </c>
      <c r="Z246" t="str" cm="1">
        <f t="array" ref="Z246">_xlfn.IFS($Y246="AB","AB",$Y246="BA","AB",$Y246="AC","AC",$Y246="CA","AC",$Y246="AD","AD",$Y246="DA","AD",$Y246="BC","BC",$Y246="CB","BC",$Y246="BD","BD",$Y246="DB","BD",$Y246="CD","CD",$Y246="DC", "CD",$Y246="AE","AE",$Y246="EA","AE",$Y246="AF","AF",$Y246="FA","AF",$Y246="BE","BE",$Y246="EB","BE",$Y246="BF","BF",$Y246="FB","BF",$Y246="CE","CE",$Y246="EC","CE",$Y246="CF","CF",$Y246="FC","CF",$Y246="DE","DE",$Y246="ED","DE",$Y246="EF","EF",$Y246="FE","EF",$Y246="DF","DF",$Y246="FD","DF")</f>
        <v>CE</v>
      </c>
      <c r="AA246" s="6" t="s">
        <v>30</v>
      </c>
      <c r="AB246" t="str">
        <f>VLOOKUP($X246&amp;$Z246&amp;$AA246,Stories!$A$1:$I$151,7,FALSE)</f>
        <v>Casey is looking for Jordan</v>
      </c>
      <c r="AC246" t="str">
        <f>VLOOKUP($X246&amp;$Z246&amp;$AA246,Stories!$A$1:$I$151,8,FALSE)</f>
        <v xml:space="preserve">and it looks like it's about to rain </v>
      </c>
      <c r="AD246" s="37" t="s">
        <v>22</v>
      </c>
      <c r="AE246" s="13" t="s">
        <v>29</v>
      </c>
      <c r="AF246" s="13" t="s">
        <v>26</v>
      </c>
      <c r="AG246" s="13" t="str">
        <f t="shared" si="53"/>
        <v>he's standing in a blue triangle</v>
      </c>
      <c r="AH246" t="str">
        <f>VLOOKUP($X246&amp;$Z246&amp;$AA246,Stories!$A$1:$I$151,9,FALSE)</f>
        <v>and it's past time to get inside</v>
      </c>
      <c r="AI246" t="str" cm="1">
        <f t="array" ref="AI246">_xlfn.IFS($AA246="first",_xlfn.CONCAT($X246, "_", $H246, "_", $L246),$AA246="second",_xlfn.CONCAT($X246, "_", $L246, "_", $H246))</f>
        <v>S37_Casey_Jordan</v>
      </c>
      <c r="AJ246" t="str">
        <f t="shared" si="44"/>
        <v>he_blue_triangle</v>
      </c>
      <c r="AK246" t="str">
        <f t="shared" si="41"/>
        <v>S37_end</v>
      </c>
      <c r="AL246" s="13" t="s">
        <v>29</v>
      </c>
      <c r="AM246" s="13" t="s">
        <v>26</v>
      </c>
      <c r="AN246" s="13" t="s">
        <v>29</v>
      </c>
      <c r="AO246" s="13" t="s">
        <v>25</v>
      </c>
      <c r="AP246" s="13" t="s">
        <v>31</v>
      </c>
      <c r="AQ246" s="13" t="s">
        <v>25</v>
      </c>
      <c r="AR246" s="13" t="s">
        <v>31</v>
      </c>
      <c r="AS246" s="13" t="s">
        <v>26</v>
      </c>
      <c r="AT246" s="13" t="s">
        <v>27</v>
      </c>
      <c r="AU246" s="13" t="s">
        <v>25</v>
      </c>
      <c r="AV246" s="13" t="s">
        <v>27</v>
      </c>
      <c r="AW246" s="13" t="s">
        <v>26</v>
      </c>
      <c r="AX246" t="str">
        <f t="shared" si="45"/>
        <v>HT3_blue-triangle.png</v>
      </c>
      <c r="AY246" t="str">
        <f t="shared" si="46"/>
        <v>ST3_blue-square.png</v>
      </c>
      <c r="AZ246" t="str">
        <f t="shared" si="47"/>
        <v>HT2_green-square.png</v>
      </c>
      <c r="BA246" t="str">
        <f t="shared" si="48"/>
        <v>ST2_green-triangle.png</v>
      </c>
      <c r="BB246" t="str">
        <f t="shared" si="49"/>
        <v>ST1_yellow-square.png</v>
      </c>
      <c r="BC246" t="str">
        <f t="shared" si="50"/>
        <v>HT1_yellow-triangle.png</v>
      </c>
    </row>
    <row r="247" spans="1:57" x14ac:dyDescent="0.2">
      <c r="A247" s="30" t="s">
        <v>82</v>
      </c>
      <c r="B247" s="5" t="s">
        <v>108</v>
      </c>
      <c r="C247" s="5" t="s">
        <v>113</v>
      </c>
      <c r="D247" t="str">
        <f t="shared" si="43"/>
        <v>L03_CR05_S41</v>
      </c>
      <c r="E247">
        <v>245</v>
      </c>
      <c r="F247" s="94" t="s">
        <v>696</v>
      </c>
      <c r="G247" s="155" t="str">
        <f>VLOOKUP($A247&amp;"_"&amp;$F247,'Character Sets'!$B$3:$J$39,5,FALSE)</f>
        <v>HT3</v>
      </c>
      <c r="H247" s="155" t="str">
        <f>VLOOKUP($A247&amp;"_"&amp;$F247,'Character Sets'!$B$3:$J$39,7,FALSE)</f>
        <v>Jordan</v>
      </c>
      <c r="I247" s="5" t="str">
        <f>VLOOKUP($A247&amp;"_"&amp;$F247,'Character Sets'!$B$3:$J$39,6,FALSE)</f>
        <v>C</v>
      </c>
      <c r="J247" s="95" t="s">
        <v>699</v>
      </c>
      <c r="K247" s="155" t="str">
        <f>VLOOKUP($A247&amp;"_"&amp;$J247, 'Character Sets'!$B$3:$J$39,5,FALSE)</f>
        <v>ST1</v>
      </c>
      <c r="L247" s="155" t="str">
        <f>VLOOKUP($A247&amp;"_"&amp;$J247,'Character Sets'!$B$3:$J$39,7,FALSE)</f>
        <v>Jaime</v>
      </c>
      <c r="M247" s="5" t="str">
        <f>VLOOKUP($A247&amp;"_"&amp;$J247,'Character Sets'!$B$3:$J$39,6,FALSE)</f>
        <v>F</v>
      </c>
      <c r="N247" s="187" t="s">
        <v>2394</v>
      </c>
      <c r="O247" s="5" t="s">
        <v>2398</v>
      </c>
      <c r="P247" s="37" t="s">
        <v>700</v>
      </c>
      <c r="Q247" t="str">
        <f>VLOOKUP($A247&amp;"_"&amp;$P247,'Character Sets'!$B$3:$J$39,5,FALSE)</f>
        <v>HT2</v>
      </c>
      <c r="R247" s="37" t="s">
        <v>701</v>
      </c>
      <c r="S247" t="str">
        <f>VLOOKUP($A247&amp;"_"&amp;$R247,'Character Sets'!$B$3:$J$39,5,FALSE)</f>
        <v>ST2</v>
      </c>
      <c r="T247" s="37" t="s">
        <v>697</v>
      </c>
      <c r="U247" t="str">
        <f>VLOOKUP($A247&amp;"_"&amp;$T247,'Character Sets'!$B$3:$J$39,5,FALSE)</f>
        <v>ST3</v>
      </c>
      <c r="V247" s="37" t="s">
        <v>698</v>
      </c>
      <c r="W247" t="str">
        <f>VLOOKUP($A247&amp;"_"&amp;$V247,'Character Sets'!$B$3:$J$39,5,FALSE)</f>
        <v>HT1</v>
      </c>
      <c r="X247" t="s">
        <v>247</v>
      </c>
      <c r="Y247" t="str">
        <f t="shared" si="40"/>
        <v>CF</v>
      </c>
      <c r="Z247" t="str" cm="1">
        <f t="array" ref="Z247">_xlfn.IFS($Y247="AB","AB",$Y247="BA","AB",$Y247="AC","AC",$Y247="CA","AC",$Y247="AD","AD",$Y247="DA","AD",$Y247="BC","BC",$Y247="CB","BC",$Y247="BD","BD",$Y247="DB","BD",$Y247="CD","CD",$Y247="DC", "CD",$Y247="AE","AE",$Y247="EA","AE",$Y247="AF","AF",$Y247="FA","AF",$Y247="BE","BE",$Y247="EB","BE",$Y247="BF","BF",$Y247="FB","BF",$Y247="CE","CE",$Y247="EC","CE",$Y247="CF","CF",$Y247="FC","CF",$Y247="DE","DE",$Y247="ED","DE",$Y247="EF","EF",$Y247="FE","EF",$Y247="DF","DF",$Y247="FD","DF")</f>
        <v>CF</v>
      </c>
      <c r="AA247" s="6" t="s">
        <v>28</v>
      </c>
      <c r="AB247" t="str">
        <f>VLOOKUP($X247&amp;$Z247&amp;$AA247,Stories!$A$1:$I$151,7,FALSE)</f>
        <v>Jordan is reading to Jaime</v>
      </c>
      <c r="AC247" t="str">
        <f>VLOOKUP($X247&amp;$Z247&amp;$AA247,Stories!$A$1:$I$151,8,FALSE)</f>
        <v>and the story is almost over</v>
      </c>
      <c r="AD247" s="37" t="s">
        <v>22</v>
      </c>
      <c r="AE247" s="13" t="s">
        <v>27</v>
      </c>
      <c r="AF247" s="13" t="s">
        <v>25</v>
      </c>
      <c r="AG247" s="13" t="str">
        <f t="shared" si="53"/>
        <v>he's standing in a yellow square</v>
      </c>
      <c r="AH247" t="str">
        <f>VLOOKUP($X247&amp;$Z247&amp;$AA247,Stories!$A$1:$I$151,9,FALSE)</f>
        <v>and it sounds like the story is a new favorite</v>
      </c>
      <c r="AI247" t="str" cm="1">
        <f t="array" ref="AI247">_xlfn.IFS($AA247="first",_xlfn.CONCAT($X247, "_", $H247, "_", $L247),$AA247="second",_xlfn.CONCAT($X247, "_", $L247, "_", $H247))</f>
        <v>S41_Jordan_Jaime</v>
      </c>
      <c r="AJ247" t="str">
        <f t="shared" si="44"/>
        <v>he_yellow_square</v>
      </c>
      <c r="AK247" t="str">
        <f t="shared" si="41"/>
        <v>S41_end</v>
      </c>
      <c r="AL247" s="13" t="s">
        <v>27</v>
      </c>
      <c r="AM247" s="13" t="s">
        <v>25</v>
      </c>
      <c r="AN247" s="13" t="s">
        <v>27</v>
      </c>
      <c r="AO247" s="13" t="s">
        <v>26</v>
      </c>
      <c r="AP247" s="13" t="s">
        <v>24</v>
      </c>
      <c r="AQ247" s="13" t="s">
        <v>26</v>
      </c>
      <c r="AR247" s="13" t="s">
        <v>24</v>
      </c>
      <c r="AS247" s="13" t="s">
        <v>25</v>
      </c>
      <c r="AT247" s="13" t="s">
        <v>29</v>
      </c>
      <c r="AU247" s="13" t="s">
        <v>26</v>
      </c>
      <c r="AV247" s="13" t="s">
        <v>29</v>
      </c>
      <c r="AW247" s="13" t="s">
        <v>25</v>
      </c>
      <c r="AX247" t="str">
        <f t="shared" si="45"/>
        <v>HT3_yellow-square.png</v>
      </c>
      <c r="AY247" t="str">
        <f t="shared" si="46"/>
        <v>ST1_yellow-triangle.png</v>
      </c>
      <c r="AZ247" t="str">
        <f t="shared" si="47"/>
        <v>HT2_red-triangle.png</v>
      </c>
      <c r="BA247" t="str">
        <f t="shared" si="48"/>
        <v>ST2_red-square.png</v>
      </c>
      <c r="BB247" t="str">
        <f t="shared" si="49"/>
        <v>ST3_blue-triangle.png</v>
      </c>
      <c r="BC247" t="str">
        <f t="shared" si="50"/>
        <v>HT1_blue-square.png</v>
      </c>
    </row>
    <row r="248" spans="1:57" x14ac:dyDescent="0.2">
      <c r="A248" s="30" t="s">
        <v>82</v>
      </c>
      <c r="B248" s="5" t="s">
        <v>108</v>
      </c>
      <c r="C248" s="5" t="s">
        <v>114</v>
      </c>
      <c r="D248" t="str">
        <f t="shared" si="43"/>
        <v>L03_CR06_S45</v>
      </c>
      <c r="E248">
        <v>246</v>
      </c>
      <c r="F248" s="94" t="s">
        <v>696</v>
      </c>
      <c r="G248" s="155" t="str">
        <f>VLOOKUP($A248&amp;"_"&amp;$F248,'Character Sets'!$B$3:$J$39,5,FALSE)</f>
        <v>HT3</v>
      </c>
      <c r="H248" s="155" t="str">
        <f>VLOOKUP($A248&amp;"_"&amp;$F248,'Character Sets'!$B$3:$J$39,7,FALSE)</f>
        <v>Jordan</v>
      </c>
      <c r="I248" s="5" t="str">
        <f>VLOOKUP($A248&amp;"_"&amp;$F248,'Character Sets'!$B$3:$J$39,6,FALSE)</f>
        <v>C</v>
      </c>
      <c r="J248" s="95" t="s">
        <v>699</v>
      </c>
      <c r="K248" s="155" t="str">
        <f>VLOOKUP($A248&amp;"_"&amp;$J248, 'Character Sets'!$B$3:$J$39,5,FALSE)</f>
        <v>ST1</v>
      </c>
      <c r="L248" s="155" t="str">
        <f>VLOOKUP($A248&amp;"_"&amp;$J248,'Character Sets'!$B$3:$J$39,7,FALSE)</f>
        <v>Jaime</v>
      </c>
      <c r="M248" s="5" t="str">
        <f>VLOOKUP($A248&amp;"_"&amp;$J248,'Character Sets'!$B$3:$J$39,6,FALSE)</f>
        <v>F</v>
      </c>
      <c r="N248" s="187" t="s">
        <v>2394</v>
      </c>
      <c r="O248" s="5" t="s">
        <v>2398</v>
      </c>
      <c r="P248" s="37" t="s">
        <v>700</v>
      </c>
      <c r="Q248" t="str">
        <f>VLOOKUP($A248&amp;"_"&amp;$P248,'Character Sets'!$B$3:$J$39,5,FALSE)</f>
        <v>HT2</v>
      </c>
      <c r="R248" s="37" t="s">
        <v>701</v>
      </c>
      <c r="S248" t="str">
        <f>VLOOKUP($A248&amp;"_"&amp;$R248,'Character Sets'!$B$3:$J$39,5,FALSE)</f>
        <v>ST2</v>
      </c>
      <c r="T248" s="37" t="s">
        <v>697</v>
      </c>
      <c r="U248" t="str">
        <f>VLOOKUP($A248&amp;"_"&amp;$T248,'Character Sets'!$B$3:$J$39,5,FALSE)</f>
        <v>ST3</v>
      </c>
      <c r="V248" s="37" t="s">
        <v>698</v>
      </c>
      <c r="W248" t="str">
        <f>VLOOKUP($A248&amp;"_"&amp;$V248,'Character Sets'!$B$3:$J$39,5,FALSE)</f>
        <v>HT1</v>
      </c>
      <c r="X248" t="s">
        <v>434</v>
      </c>
      <c r="Y248" t="str">
        <f t="shared" si="40"/>
        <v>CF</v>
      </c>
      <c r="Z248" t="str" cm="1">
        <f t="array" ref="Z248">_xlfn.IFS($Y248="AB","AB",$Y248="BA","AB",$Y248="AC","AC",$Y248="CA","AC",$Y248="AD","AD",$Y248="DA","AD",$Y248="BC","BC",$Y248="CB","BC",$Y248="BD","BD",$Y248="DB","BD",$Y248="CD","CD",$Y248="DC", "CD",$Y248="AE","AE",$Y248="EA","AE",$Y248="AF","AF",$Y248="FA","AF",$Y248="BE","BE",$Y248="EB","BE",$Y248="BF","BF",$Y248="FB","BF",$Y248="CE","CE",$Y248="EC","CE",$Y248="CF","CF",$Y248="FC","CF",$Y248="DE","DE",$Y248="ED","DE",$Y248="EF","EF",$Y248="FE","EF",$Y248="DF","DF",$Y248="FD","DF")</f>
        <v>CF</v>
      </c>
      <c r="AA248" s="6" t="s">
        <v>30</v>
      </c>
      <c r="AB248" t="str">
        <f>VLOOKUP($X248&amp;$Z248&amp;$AA248,Stories!$A$1:$I$151,7,FALSE)</f>
        <v>Jaime is explaining the game to Jordan</v>
      </c>
      <c r="AC248" t="str">
        <f>VLOOKUP($X248&amp;$Z248&amp;$AA248,Stories!$A$1:$I$151,8,FALSE)</f>
        <v>since it's kind of complicated</v>
      </c>
      <c r="AD248" s="37" t="s">
        <v>22</v>
      </c>
      <c r="AE248" s="13" t="s">
        <v>24</v>
      </c>
      <c r="AF248" s="13" t="s">
        <v>26</v>
      </c>
      <c r="AG248" s="13" t="str">
        <f t="shared" si="53"/>
        <v>he's standing in a red triangle</v>
      </c>
      <c r="AH248" t="str">
        <f>VLOOKUP($X248&amp;$Z248&amp;$AA248,Stories!$A$1:$I$151,9,FALSE)</f>
        <v>and it looks like the game will be fun</v>
      </c>
      <c r="AI248" t="str" cm="1">
        <f t="array" ref="AI248">_xlfn.IFS($AA248="first",_xlfn.CONCAT($X248, "_", $H248, "_", $L248),$AA248="second",_xlfn.CONCAT($X248, "_", $L248, "_", $H248))</f>
        <v>S45_Jaime_Jordan</v>
      </c>
      <c r="AJ248" t="str">
        <f t="shared" si="44"/>
        <v>he_red_triangle</v>
      </c>
      <c r="AK248" t="str">
        <f t="shared" si="41"/>
        <v>S45_end</v>
      </c>
      <c r="AL248" s="13" t="s">
        <v>24</v>
      </c>
      <c r="AM248" s="13" t="s">
        <v>26</v>
      </c>
      <c r="AN248" s="13" t="s">
        <v>24</v>
      </c>
      <c r="AO248" s="13" t="s">
        <v>25</v>
      </c>
      <c r="AP248" s="13" t="s">
        <v>27</v>
      </c>
      <c r="AQ248" s="13" t="s">
        <v>25</v>
      </c>
      <c r="AR248" s="13" t="s">
        <v>27</v>
      </c>
      <c r="AS248" s="13" t="s">
        <v>26</v>
      </c>
      <c r="AT248" s="13" t="s">
        <v>31</v>
      </c>
      <c r="AU248" s="13" t="s">
        <v>25</v>
      </c>
      <c r="AV248" s="13" t="s">
        <v>31</v>
      </c>
      <c r="AW248" s="13" t="s">
        <v>26</v>
      </c>
      <c r="AX248" t="str">
        <f t="shared" si="45"/>
        <v>HT3_red-triangle.png</v>
      </c>
      <c r="AY248" t="str">
        <f t="shared" si="46"/>
        <v>ST1_red-square.png</v>
      </c>
      <c r="AZ248" t="str">
        <f t="shared" si="47"/>
        <v>HT2_yellow-square.png</v>
      </c>
      <c r="BA248" t="str">
        <f t="shared" si="48"/>
        <v>ST2_yellow-triangle.png</v>
      </c>
      <c r="BB248" t="str">
        <f t="shared" si="49"/>
        <v>ST3_green-square.png</v>
      </c>
      <c r="BC248" t="str">
        <f t="shared" si="50"/>
        <v>HT1_green-triangle.png</v>
      </c>
    </row>
    <row r="249" spans="1:57" x14ac:dyDescent="0.2">
      <c r="A249" s="30" t="s">
        <v>82</v>
      </c>
      <c r="B249" s="5" t="s">
        <v>108</v>
      </c>
      <c r="C249" s="5" t="s">
        <v>115</v>
      </c>
      <c r="D249" t="str">
        <f t="shared" si="43"/>
        <v>L03_CR07_S42</v>
      </c>
      <c r="E249">
        <v>247</v>
      </c>
      <c r="F249" s="94" t="s">
        <v>696</v>
      </c>
      <c r="G249" s="155" t="str">
        <f>VLOOKUP($A249&amp;"_"&amp;$F249,'Character Sets'!$B$3:$J$39,5,FALSE)</f>
        <v>HT3</v>
      </c>
      <c r="H249" s="155" t="str">
        <f>VLOOKUP($A249&amp;"_"&amp;$F249,'Character Sets'!$B$3:$J$39,7,FALSE)</f>
        <v>Jordan</v>
      </c>
      <c r="I249" s="5" t="str">
        <f>VLOOKUP($A249&amp;"_"&amp;$F249,'Character Sets'!$B$3:$J$39,6,FALSE)</f>
        <v>C</v>
      </c>
      <c r="J249" s="95" t="s">
        <v>699</v>
      </c>
      <c r="K249" s="155" t="str">
        <f>VLOOKUP($A249&amp;"_"&amp;$J249, 'Character Sets'!$B$3:$J$39,5,FALSE)</f>
        <v>ST1</v>
      </c>
      <c r="L249" s="155" t="str">
        <f>VLOOKUP($A249&amp;"_"&amp;$J249,'Character Sets'!$B$3:$J$39,7,FALSE)</f>
        <v>Jaime</v>
      </c>
      <c r="M249" s="5" t="str">
        <f>VLOOKUP($A249&amp;"_"&amp;$J249,'Character Sets'!$B$3:$J$39,6,FALSE)</f>
        <v>F</v>
      </c>
      <c r="N249" s="187" t="s">
        <v>2394</v>
      </c>
      <c r="O249" s="5" t="s">
        <v>2398</v>
      </c>
      <c r="P249" s="37" t="s">
        <v>700</v>
      </c>
      <c r="Q249" t="str">
        <f>VLOOKUP($A249&amp;"_"&amp;$P249,'Character Sets'!$B$3:$J$39,5,FALSE)</f>
        <v>HT2</v>
      </c>
      <c r="R249" s="37" t="s">
        <v>701</v>
      </c>
      <c r="S249" t="str">
        <f>VLOOKUP($A249&amp;"_"&amp;$R249,'Character Sets'!$B$3:$J$39,5,FALSE)</f>
        <v>ST2</v>
      </c>
      <c r="T249" s="37" t="s">
        <v>697</v>
      </c>
      <c r="U249" t="str">
        <f>VLOOKUP($A249&amp;"_"&amp;$T249,'Character Sets'!$B$3:$J$39,5,FALSE)</f>
        <v>ST3</v>
      </c>
      <c r="V249" s="37" t="s">
        <v>698</v>
      </c>
      <c r="W249" t="str">
        <f>VLOOKUP($A249&amp;"_"&amp;$V249,'Character Sets'!$B$3:$J$39,5,FALSE)</f>
        <v>HT1</v>
      </c>
      <c r="X249" t="s">
        <v>248</v>
      </c>
      <c r="Y249" t="str">
        <f t="shared" si="40"/>
        <v>CF</v>
      </c>
      <c r="Z249" t="str" cm="1">
        <f t="array" ref="Z249">_xlfn.IFS($Y249="AB","AB",$Y249="BA","AB",$Y249="AC","AC",$Y249="CA","AC",$Y249="AD","AD",$Y249="DA","AD",$Y249="BC","BC",$Y249="CB","BC",$Y249="BD","BD",$Y249="DB","BD",$Y249="CD","CD",$Y249="DC", "CD",$Y249="AE","AE",$Y249="EA","AE",$Y249="AF","AF",$Y249="FA","AF",$Y249="BE","BE",$Y249="EB","BE",$Y249="BF","BF",$Y249="FB","BF",$Y249="CE","CE",$Y249="EC","CE",$Y249="CF","CF",$Y249="FC","CF",$Y249="DE","DE",$Y249="ED","DE",$Y249="EF","EF",$Y249="FE","EF",$Y249="DF","DF",$Y249="FD","DF")</f>
        <v>CF</v>
      </c>
      <c r="AA249" s="6" t="s">
        <v>28</v>
      </c>
      <c r="AB249" t="str">
        <f>VLOOKUP($X249&amp;$Z249&amp;$AA249,Stories!$A$1:$I$151,7,FALSE)</f>
        <v>Jordan is sending a text to Jaime</v>
      </c>
      <c r="AC249" t="str">
        <f>VLOOKUP($X249&amp;$Z249&amp;$AA249,Stories!$A$1:$I$151,8,FALSE)</f>
        <v>as the battery is about to die</v>
      </c>
      <c r="AD249" s="37" t="s">
        <v>22</v>
      </c>
      <c r="AE249" s="13" t="s">
        <v>29</v>
      </c>
      <c r="AF249" s="13" t="s">
        <v>25</v>
      </c>
      <c r="AG249" s="13" t="str">
        <f t="shared" si="53"/>
        <v>he's standing in a blue square</v>
      </c>
      <c r="AH249" t="str">
        <f>VLOOKUP($X249&amp;$Z249&amp;$AA249,Stories!$A$1:$I$151,9,FALSE)</f>
        <v>but it looks like the text still sent</v>
      </c>
      <c r="AI249" t="str" cm="1">
        <f t="array" ref="AI249">_xlfn.IFS($AA249="first",_xlfn.CONCAT($X249, "_", $H249, "_", $L249),$AA249="second",_xlfn.CONCAT($X249, "_", $L249, "_", $H249))</f>
        <v>S42_Jordan_Jaime</v>
      </c>
      <c r="AJ249" t="str">
        <f t="shared" si="44"/>
        <v>he_blue_square</v>
      </c>
      <c r="AK249" t="str">
        <f t="shared" si="41"/>
        <v>S42_end</v>
      </c>
      <c r="AL249" s="13" t="s">
        <v>29</v>
      </c>
      <c r="AM249" s="13" t="s">
        <v>25</v>
      </c>
      <c r="AN249" s="13" t="s">
        <v>29</v>
      </c>
      <c r="AO249" s="13" t="s">
        <v>26</v>
      </c>
      <c r="AP249" s="13" t="s">
        <v>31</v>
      </c>
      <c r="AQ249" s="13" t="s">
        <v>26</v>
      </c>
      <c r="AR249" s="13" t="s">
        <v>31</v>
      </c>
      <c r="AS249" s="13" t="s">
        <v>25</v>
      </c>
      <c r="AT249" s="13" t="s">
        <v>27</v>
      </c>
      <c r="AU249" s="13" t="s">
        <v>26</v>
      </c>
      <c r="AV249" s="13" t="s">
        <v>27</v>
      </c>
      <c r="AW249" s="13" t="s">
        <v>25</v>
      </c>
      <c r="AX249" t="str">
        <f t="shared" si="45"/>
        <v>HT3_blue-square.png</v>
      </c>
      <c r="AY249" t="str">
        <f t="shared" si="46"/>
        <v>ST1_blue-triangle.png</v>
      </c>
      <c r="AZ249" t="str">
        <f t="shared" si="47"/>
        <v>HT2_green-triangle.png</v>
      </c>
      <c r="BA249" t="str">
        <f t="shared" si="48"/>
        <v>ST2_green-square.png</v>
      </c>
      <c r="BB249" t="str">
        <f t="shared" si="49"/>
        <v>ST3_yellow-triangle.png</v>
      </c>
      <c r="BC249" t="str">
        <f t="shared" si="50"/>
        <v>HT1_yellow-square.png</v>
      </c>
    </row>
    <row r="250" spans="1:57" x14ac:dyDescent="0.2">
      <c r="A250" s="30" t="s">
        <v>82</v>
      </c>
      <c r="B250" s="5" t="s">
        <v>108</v>
      </c>
      <c r="C250" s="5" t="s">
        <v>116</v>
      </c>
      <c r="D250" t="str">
        <f t="shared" si="43"/>
        <v>L03_CR08_S42</v>
      </c>
      <c r="E250">
        <v>248</v>
      </c>
      <c r="F250" s="94" t="s">
        <v>696</v>
      </c>
      <c r="G250" s="155" t="str">
        <f>VLOOKUP($A250&amp;"_"&amp;$F250,'Character Sets'!$B$3:$J$39,5,FALSE)</f>
        <v>HT3</v>
      </c>
      <c r="H250" s="155" t="str">
        <f>VLOOKUP($A250&amp;"_"&amp;$F250,'Character Sets'!$B$3:$J$39,7,FALSE)</f>
        <v>Jordan</v>
      </c>
      <c r="I250" s="5" t="str">
        <f>VLOOKUP($A250&amp;"_"&amp;$F250,'Character Sets'!$B$3:$J$39,6,FALSE)</f>
        <v>C</v>
      </c>
      <c r="J250" s="95" t="s">
        <v>699</v>
      </c>
      <c r="K250" s="155" t="str">
        <f>VLOOKUP($A250&amp;"_"&amp;$J250, 'Character Sets'!$B$3:$J$39,5,FALSE)</f>
        <v>ST1</v>
      </c>
      <c r="L250" s="155" t="str">
        <f>VLOOKUP($A250&amp;"_"&amp;$J250,'Character Sets'!$B$3:$J$39,7,FALSE)</f>
        <v>Jaime</v>
      </c>
      <c r="M250" s="5" t="str">
        <f>VLOOKUP($A250&amp;"_"&amp;$J250,'Character Sets'!$B$3:$J$39,6,FALSE)</f>
        <v>F</v>
      </c>
      <c r="N250" s="187" t="s">
        <v>2394</v>
      </c>
      <c r="O250" s="5" t="s">
        <v>2398</v>
      </c>
      <c r="P250" s="37" t="s">
        <v>700</v>
      </c>
      <c r="Q250" t="str">
        <f>VLOOKUP($A250&amp;"_"&amp;$P250,'Character Sets'!$B$3:$J$39,5,FALSE)</f>
        <v>HT2</v>
      </c>
      <c r="R250" s="37" t="s">
        <v>701</v>
      </c>
      <c r="S250" t="str">
        <f>VLOOKUP($A250&amp;"_"&amp;$R250,'Character Sets'!$B$3:$J$39,5,FALSE)</f>
        <v>ST2</v>
      </c>
      <c r="T250" s="37" t="s">
        <v>697</v>
      </c>
      <c r="U250" t="str">
        <f>VLOOKUP($A250&amp;"_"&amp;$T250,'Character Sets'!$B$3:$J$39,5,FALSE)</f>
        <v>ST3</v>
      </c>
      <c r="V250" s="37" t="s">
        <v>698</v>
      </c>
      <c r="W250" t="str">
        <f>VLOOKUP($A250&amp;"_"&amp;$V250,'Character Sets'!$B$3:$J$39,5,FALSE)</f>
        <v>HT1</v>
      </c>
      <c r="X250" t="s">
        <v>248</v>
      </c>
      <c r="Y250" t="str">
        <f t="shared" si="40"/>
        <v>CF</v>
      </c>
      <c r="Z250" t="str" cm="1">
        <f t="array" ref="Z250">_xlfn.IFS($Y250="AB","AB",$Y250="BA","AB",$Y250="AC","AC",$Y250="CA","AC",$Y250="AD","AD",$Y250="DA","AD",$Y250="BC","BC",$Y250="CB","BC",$Y250="BD","BD",$Y250="DB","BD",$Y250="CD","CD",$Y250="DC", "CD",$Y250="AE","AE",$Y250="EA","AE",$Y250="AF","AF",$Y250="FA","AF",$Y250="BE","BE",$Y250="EB","BE",$Y250="BF","BF",$Y250="FB","BF",$Y250="CE","CE",$Y250="EC","CE",$Y250="CF","CF",$Y250="FC","CF",$Y250="DE","DE",$Y250="ED","DE",$Y250="EF","EF",$Y250="FE","EF",$Y250="DF","DF",$Y250="FD","DF")</f>
        <v>CF</v>
      </c>
      <c r="AA250" s="6" t="s">
        <v>30</v>
      </c>
      <c r="AB250" t="str">
        <f>VLOOKUP($X250&amp;$Z250&amp;$AA250,Stories!$A$1:$I$151,7,FALSE)</f>
        <v>Jaime is sending a text to Jordan</v>
      </c>
      <c r="AC250" t="str">
        <f>VLOOKUP($X250&amp;$Z250&amp;$AA250,Stories!$A$1:$I$151,8,FALSE)</f>
        <v>as the battery is about to die</v>
      </c>
      <c r="AD250" s="37" t="s">
        <v>22</v>
      </c>
      <c r="AE250" s="13" t="s">
        <v>31</v>
      </c>
      <c r="AF250" s="13" t="s">
        <v>26</v>
      </c>
      <c r="AG250" s="13" t="str">
        <f t="shared" si="53"/>
        <v>he's standing in a green triangle</v>
      </c>
      <c r="AH250" t="str">
        <f>VLOOKUP($X250&amp;$Z250&amp;$AA250,Stories!$A$1:$I$151,9,FALSE)</f>
        <v>but it looks like the text still sent</v>
      </c>
      <c r="AI250" t="str" cm="1">
        <f t="array" ref="AI250">_xlfn.IFS($AA250="first",_xlfn.CONCAT($X250, "_", $H250, "_", $L250),$AA250="second",_xlfn.CONCAT($X250, "_", $L250, "_", $H250))</f>
        <v>S42_Jaime_Jordan</v>
      </c>
      <c r="AJ250" t="str">
        <f t="shared" si="44"/>
        <v>he_green_triangle</v>
      </c>
      <c r="AK250" t="str">
        <f t="shared" si="41"/>
        <v>S42_end</v>
      </c>
      <c r="AL250" s="13" t="s">
        <v>31</v>
      </c>
      <c r="AM250" s="13" t="s">
        <v>26</v>
      </c>
      <c r="AN250" s="13" t="s">
        <v>31</v>
      </c>
      <c r="AO250" s="13" t="s">
        <v>25</v>
      </c>
      <c r="AP250" s="13" t="s">
        <v>29</v>
      </c>
      <c r="AQ250" s="13" t="s">
        <v>25</v>
      </c>
      <c r="AR250" s="13" t="s">
        <v>29</v>
      </c>
      <c r="AS250" s="13" t="s">
        <v>26</v>
      </c>
      <c r="AT250" s="13" t="s">
        <v>24</v>
      </c>
      <c r="AU250" s="13" t="s">
        <v>25</v>
      </c>
      <c r="AV250" s="13" t="s">
        <v>24</v>
      </c>
      <c r="AW250" s="13" t="s">
        <v>26</v>
      </c>
      <c r="AX250" t="str">
        <f t="shared" si="45"/>
        <v>HT3_green-triangle.png</v>
      </c>
      <c r="AY250" t="str">
        <f t="shared" si="46"/>
        <v>ST1_green-square.png</v>
      </c>
      <c r="AZ250" t="str">
        <f t="shared" si="47"/>
        <v>HT2_blue-square.png</v>
      </c>
      <c r="BA250" t="str">
        <f t="shared" si="48"/>
        <v>ST2_blue-triangle.png</v>
      </c>
      <c r="BB250" t="str">
        <f t="shared" si="49"/>
        <v>ST3_red-square.png</v>
      </c>
      <c r="BC250" t="str">
        <f t="shared" si="50"/>
        <v>HT1_red-triangle.png</v>
      </c>
    </row>
    <row r="251" spans="1:57" x14ac:dyDescent="0.2">
      <c r="A251" s="30" t="s">
        <v>82</v>
      </c>
      <c r="B251" s="5" t="s">
        <v>108</v>
      </c>
      <c r="C251" s="5" t="s">
        <v>117</v>
      </c>
      <c r="D251" t="str">
        <f t="shared" si="43"/>
        <v>L03_CR09_S51</v>
      </c>
      <c r="E251">
        <v>249</v>
      </c>
      <c r="F251" s="94" t="s">
        <v>698</v>
      </c>
      <c r="G251" s="155" t="str">
        <f>VLOOKUP($A251&amp;"_"&amp;$F251,'Character Sets'!$B$3:$J$39,5,FALSE)</f>
        <v>HT1</v>
      </c>
      <c r="H251" s="155" t="str">
        <f>VLOOKUP($A251&amp;"_"&amp;$F251,'Character Sets'!$B$3:$J$39,7,FALSE)</f>
        <v>Taylor</v>
      </c>
      <c r="I251" s="5" t="str">
        <f>VLOOKUP($A251&amp;"_"&amp;$F251,'Character Sets'!$B$3:$J$39,6,FALSE)</f>
        <v>D</v>
      </c>
      <c r="J251" s="95" t="s">
        <v>697</v>
      </c>
      <c r="K251" s="155" t="str">
        <f>VLOOKUP($A251&amp;"_"&amp;$J251, 'Character Sets'!$B$3:$J$39,5,FALSE)</f>
        <v>ST3</v>
      </c>
      <c r="L251" s="155" t="str">
        <f>VLOOKUP($A251&amp;"_"&amp;$J251,'Character Sets'!$B$3:$J$39,7,FALSE)</f>
        <v>Casey</v>
      </c>
      <c r="M251" s="5" t="str">
        <f>VLOOKUP($A251&amp;"_"&amp;$J251,'Character Sets'!$B$3:$J$39,6,FALSE)</f>
        <v>E</v>
      </c>
      <c r="N251" s="187" t="s">
        <v>2394</v>
      </c>
      <c r="O251" s="5" t="s">
        <v>2398</v>
      </c>
      <c r="P251" s="37" t="s">
        <v>700</v>
      </c>
      <c r="Q251" t="str">
        <f>VLOOKUP($A251&amp;"_"&amp;$P251,'Character Sets'!$B$3:$J$39,5,FALSE)</f>
        <v>HT2</v>
      </c>
      <c r="R251" s="37" t="s">
        <v>701</v>
      </c>
      <c r="S251" t="str">
        <f>VLOOKUP($A251&amp;"_"&amp;$R251,'Character Sets'!$B$3:$J$39,5,FALSE)</f>
        <v>ST2</v>
      </c>
      <c r="T251" s="37" t="s">
        <v>699</v>
      </c>
      <c r="U251" t="str">
        <f>VLOOKUP($A251&amp;"_"&amp;$T251,'Character Sets'!$B$3:$J$39,5,FALSE)</f>
        <v>ST1</v>
      </c>
      <c r="V251" s="37" t="s">
        <v>696</v>
      </c>
      <c r="W251" t="str">
        <f>VLOOKUP($A251&amp;"_"&amp;$V251,'Character Sets'!$B$3:$J$39,5,FALSE)</f>
        <v>HT3</v>
      </c>
      <c r="X251" t="s">
        <v>728</v>
      </c>
      <c r="Y251" t="str">
        <f t="shared" ref="Y251:Y314" si="54">_xlfn.CONCAT($I251,$M251)</f>
        <v>DE</v>
      </c>
      <c r="Z251" t="str" cm="1">
        <f t="array" ref="Z251">_xlfn.IFS($Y251="AB","AB",$Y251="BA","AB",$Y251="AC","AC",$Y251="CA","AC",$Y251="AD","AD",$Y251="DA","AD",$Y251="BC","BC",$Y251="CB","BC",$Y251="BD","BD",$Y251="DB","BD",$Y251="CD","CD",$Y251="DC", "CD",$Y251="AE","AE",$Y251="EA","AE",$Y251="AF","AF",$Y251="FA","AF",$Y251="BE","BE",$Y251="EB","BE",$Y251="BF","BF",$Y251="FB","BF",$Y251="CE","CE",$Y251="EC","CE",$Y251="CF","CF",$Y251="FC","CF",$Y251="DE","DE",$Y251="ED","DE",$Y251="EF","EF",$Y251="FE","EF",$Y251="DF","DF",$Y251="FD","DF")</f>
        <v>DE</v>
      </c>
      <c r="AA251" s="6" t="s">
        <v>28</v>
      </c>
      <c r="AB251" t="str">
        <f>VLOOKUP($X251&amp;$Z251&amp;$AA251,Stories!$A$1:$I$151,7,FALSE)</f>
        <v>Taylor is starting a video call with Casey</v>
      </c>
      <c r="AC251" t="str">
        <f>VLOOKUP($X251&amp;$Z251&amp;$AA251,Stories!$A$1:$I$151,8,FALSE)</f>
        <v>but the connection is kind of slow</v>
      </c>
      <c r="AD251" s="37" t="s">
        <v>22</v>
      </c>
      <c r="AE251" s="13" t="s">
        <v>24</v>
      </c>
      <c r="AF251" s="13" t="s">
        <v>25</v>
      </c>
      <c r="AG251" s="13" t="str">
        <f t="shared" si="53"/>
        <v>he's standing in a red square</v>
      </c>
      <c r="AH251" t="str">
        <f>VLOOKUP($X251&amp;$Z251&amp;$AA251,Stories!$A$1:$I$151,9,FALSE)</f>
        <v xml:space="preserve">and it's great to see each other </v>
      </c>
      <c r="AI251" t="str" cm="1">
        <f t="array" ref="AI251">_xlfn.IFS($AA251="first",_xlfn.CONCAT($X251, "_", $H251, "_", $L251),$AA251="second",_xlfn.CONCAT($X251, "_", $L251, "_", $H251))</f>
        <v>S51_Taylor_Casey</v>
      </c>
      <c r="AJ251" t="str">
        <f t="shared" si="44"/>
        <v>he_red_square</v>
      </c>
      <c r="AK251" t="str">
        <f t="shared" ref="AK251:AK314" si="55">_xlfn.CONCAT($X251,"_end")</f>
        <v>S51_end</v>
      </c>
      <c r="AL251" s="13" t="s">
        <v>24</v>
      </c>
      <c r="AM251" s="13" t="s">
        <v>25</v>
      </c>
      <c r="AN251" s="13" t="s">
        <v>24</v>
      </c>
      <c r="AO251" s="13" t="s">
        <v>26</v>
      </c>
      <c r="AP251" s="13" t="s">
        <v>27</v>
      </c>
      <c r="AQ251" s="13" t="s">
        <v>26</v>
      </c>
      <c r="AR251" s="13" t="s">
        <v>27</v>
      </c>
      <c r="AS251" s="13" t="s">
        <v>25</v>
      </c>
      <c r="AT251" s="13" t="s">
        <v>31</v>
      </c>
      <c r="AU251" s="13" t="s">
        <v>26</v>
      </c>
      <c r="AV251" s="13" t="s">
        <v>31</v>
      </c>
      <c r="AW251" s="13" t="s">
        <v>25</v>
      </c>
      <c r="AX251" t="str">
        <f t="shared" si="45"/>
        <v>HT1_red-square.png</v>
      </c>
      <c r="AY251" t="str">
        <f t="shared" si="46"/>
        <v>ST3_red-triangle.png</v>
      </c>
      <c r="AZ251" t="str">
        <f t="shared" si="47"/>
        <v>HT2_yellow-triangle.png</v>
      </c>
      <c r="BA251" t="str">
        <f t="shared" si="48"/>
        <v>ST2_yellow-square.png</v>
      </c>
      <c r="BB251" t="str">
        <f t="shared" si="49"/>
        <v>ST1_green-triangle.png</v>
      </c>
      <c r="BC251" t="str">
        <f t="shared" si="50"/>
        <v>HT3_green-square.png</v>
      </c>
    </row>
    <row r="252" spans="1:57" x14ac:dyDescent="0.2">
      <c r="A252" s="30" t="s">
        <v>82</v>
      </c>
      <c r="B252" s="5" t="s">
        <v>108</v>
      </c>
      <c r="C252" s="5" t="s">
        <v>118</v>
      </c>
      <c r="D252" t="str">
        <f t="shared" si="43"/>
        <v>L03_CR10_S51</v>
      </c>
      <c r="E252">
        <v>250</v>
      </c>
      <c r="F252" s="94" t="s">
        <v>698</v>
      </c>
      <c r="G252" s="155" t="str">
        <f>VLOOKUP($A252&amp;"_"&amp;$F252,'Character Sets'!$B$3:$J$39,5,FALSE)</f>
        <v>HT1</v>
      </c>
      <c r="H252" s="155" t="str">
        <f>VLOOKUP($A252&amp;"_"&amp;$F252,'Character Sets'!$B$3:$J$39,7,FALSE)</f>
        <v>Taylor</v>
      </c>
      <c r="I252" s="5" t="str">
        <f>VLOOKUP($A252&amp;"_"&amp;$F252,'Character Sets'!$B$3:$J$39,6,FALSE)</f>
        <v>D</v>
      </c>
      <c r="J252" s="95" t="s">
        <v>697</v>
      </c>
      <c r="K252" s="155" t="str">
        <f>VLOOKUP($A252&amp;"_"&amp;$J252, 'Character Sets'!$B$3:$J$39,5,FALSE)</f>
        <v>ST3</v>
      </c>
      <c r="L252" s="155" t="str">
        <f>VLOOKUP($A252&amp;"_"&amp;$J252,'Character Sets'!$B$3:$J$39,7,FALSE)</f>
        <v>Casey</v>
      </c>
      <c r="M252" s="5" t="str">
        <f>VLOOKUP($A252&amp;"_"&amp;$J252,'Character Sets'!$B$3:$J$39,6,FALSE)</f>
        <v>E</v>
      </c>
      <c r="N252" s="187" t="s">
        <v>2394</v>
      </c>
      <c r="O252" s="5" t="s">
        <v>2398</v>
      </c>
      <c r="P252" s="37" t="s">
        <v>700</v>
      </c>
      <c r="Q252" t="str">
        <f>VLOOKUP($A252&amp;"_"&amp;$P252,'Character Sets'!$B$3:$J$39,5,FALSE)</f>
        <v>HT2</v>
      </c>
      <c r="R252" s="37" t="s">
        <v>701</v>
      </c>
      <c r="S252" t="str">
        <f>VLOOKUP($A252&amp;"_"&amp;$R252,'Character Sets'!$B$3:$J$39,5,FALSE)</f>
        <v>ST2</v>
      </c>
      <c r="T252" s="37" t="s">
        <v>699</v>
      </c>
      <c r="U252" t="str">
        <f>VLOOKUP($A252&amp;"_"&amp;$T252,'Character Sets'!$B$3:$J$39,5,FALSE)</f>
        <v>ST1</v>
      </c>
      <c r="V252" s="37" t="s">
        <v>696</v>
      </c>
      <c r="W252" t="str">
        <f>VLOOKUP($A252&amp;"_"&amp;$V252,'Character Sets'!$B$3:$J$39,5,FALSE)</f>
        <v>HT3</v>
      </c>
      <c r="X252" t="s">
        <v>728</v>
      </c>
      <c r="Y252" t="str">
        <f t="shared" si="54"/>
        <v>DE</v>
      </c>
      <c r="Z252" t="str" cm="1">
        <f t="array" ref="Z252">_xlfn.IFS($Y252="AB","AB",$Y252="BA","AB",$Y252="AC","AC",$Y252="CA","AC",$Y252="AD","AD",$Y252="DA","AD",$Y252="BC","BC",$Y252="CB","BC",$Y252="BD","BD",$Y252="DB","BD",$Y252="CD","CD",$Y252="DC", "CD",$Y252="AE","AE",$Y252="EA","AE",$Y252="AF","AF",$Y252="FA","AF",$Y252="BE","BE",$Y252="EB","BE",$Y252="BF","BF",$Y252="FB","BF",$Y252="CE","CE",$Y252="EC","CE",$Y252="CF","CF",$Y252="FC","CF",$Y252="DE","DE",$Y252="ED","DE",$Y252="EF","EF",$Y252="FE","EF",$Y252="DF","DF",$Y252="FD","DF")</f>
        <v>DE</v>
      </c>
      <c r="AA252" s="6" t="s">
        <v>30</v>
      </c>
      <c r="AB252" t="str">
        <f>VLOOKUP($X252&amp;$Z252&amp;$AA252,Stories!$A$1:$I$151,7,FALSE)</f>
        <v>Casey is starting a video call with Taylor</v>
      </c>
      <c r="AC252" t="str">
        <f>VLOOKUP($X252&amp;$Z252&amp;$AA252,Stories!$A$1:$I$151,8,FALSE)</f>
        <v>but the connection is kind of slow</v>
      </c>
      <c r="AD252" s="37" t="s">
        <v>22</v>
      </c>
      <c r="AE252" s="13" t="s">
        <v>27</v>
      </c>
      <c r="AF252" s="13" t="s">
        <v>26</v>
      </c>
      <c r="AG252" s="13" t="str">
        <f t="shared" si="53"/>
        <v>he's standing in a yellow triangle</v>
      </c>
      <c r="AH252" t="str">
        <f>VLOOKUP($X252&amp;$Z252&amp;$AA252,Stories!$A$1:$I$151,9,FALSE)</f>
        <v xml:space="preserve">and it's great to see each other </v>
      </c>
      <c r="AI252" t="str" cm="1">
        <f t="array" ref="AI252">_xlfn.IFS($AA252="first",_xlfn.CONCAT($X252, "_", $H252, "_", $L252),$AA252="second",_xlfn.CONCAT($X252, "_", $L252, "_", $H252))</f>
        <v>S51_Casey_Taylor</v>
      </c>
      <c r="AJ252" t="str">
        <f t="shared" si="44"/>
        <v>he_yellow_triangle</v>
      </c>
      <c r="AK252" t="str">
        <f t="shared" si="55"/>
        <v>S51_end</v>
      </c>
      <c r="AL252" s="13" t="s">
        <v>27</v>
      </c>
      <c r="AM252" s="13" t="s">
        <v>26</v>
      </c>
      <c r="AN252" s="13" t="s">
        <v>27</v>
      </c>
      <c r="AO252" s="13" t="s">
        <v>25</v>
      </c>
      <c r="AP252" s="13" t="s">
        <v>24</v>
      </c>
      <c r="AQ252" s="13" t="s">
        <v>25</v>
      </c>
      <c r="AR252" s="13" t="s">
        <v>24</v>
      </c>
      <c r="AS252" s="13" t="s">
        <v>26</v>
      </c>
      <c r="AT252" s="13" t="s">
        <v>29</v>
      </c>
      <c r="AU252" s="13" t="s">
        <v>25</v>
      </c>
      <c r="AV252" s="13" t="s">
        <v>29</v>
      </c>
      <c r="AW252" s="13" t="s">
        <v>26</v>
      </c>
      <c r="AX252" t="str">
        <f t="shared" si="45"/>
        <v>HT1_yellow-triangle.png</v>
      </c>
      <c r="AY252" t="str">
        <f t="shared" si="46"/>
        <v>ST3_yellow-square.png</v>
      </c>
      <c r="AZ252" t="str">
        <f t="shared" si="47"/>
        <v>HT2_red-square.png</v>
      </c>
      <c r="BA252" t="str">
        <f t="shared" si="48"/>
        <v>ST2_red-triangle.png</v>
      </c>
      <c r="BB252" t="str">
        <f t="shared" si="49"/>
        <v>ST1_blue-square.png</v>
      </c>
      <c r="BC252" t="str">
        <f t="shared" si="50"/>
        <v>HT3_blue-triangle.png</v>
      </c>
    </row>
    <row r="253" spans="1:57" x14ac:dyDescent="0.2">
      <c r="A253" s="30" t="s">
        <v>82</v>
      </c>
      <c r="B253" s="5" t="s">
        <v>108</v>
      </c>
      <c r="C253" s="5" t="s">
        <v>119</v>
      </c>
      <c r="D253" t="str">
        <f t="shared" si="43"/>
        <v>L03_CR11_S55</v>
      </c>
      <c r="E253">
        <v>251</v>
      </c>
      <c r="F253" s="94" t="s">
        <v>698</v>
      </c>
      <c r="G253" s="155" t="str">
        <f>VLOOKUP($A253&amp;"_"&amp;$F253,'Character Sets'!$B$3:$J$39,5,FALSE)</f>
        <v>HT1</v>
      </c>
      <c r="H253" s="155" t="str">
        <f>VLOOKUP($A253&amp;"_"&amp;$F253,'Character Sets'!$B$3:$J$39,7,FALSE)</f>
        <v>Taylor</v>
      </c>
      <c r="I253" s="5" t="str">
        <f>VLOOKUP($A253&amp;"_"&amp;$F253,'Character Sets'!$B$3:$J$39,6,FALSE)</f>
        <v>D</v>
      </c>
      <c r="J253" s="95" t="s">
        <v>697</v>
      </c>
      <c r="K253" s="155" t="str">
        <f>VLOOKUP($A253&amp;"_"&amp;$J253, 'Character Sets'!$B$3:$J$39,5,FALSE)</f>
        <v>ST3</v>
      </c>
      <c r="L253" s="155" t="str">
        <f>VLOOKUP($A253&amp;"_"&amp;$J253,'Character Sets'!$B$3:$J$39,7,FALSE)</f>
        <v>Casey</v>
      </c>
      <c r="M253" s="5" t="str">
        <f>VLOOKUP($A253&amp;"_"&amp;$J253,'Character Sets'!$B$3:$J$39,6,FALSE)</f>
        <v>E</v>
      </c>
      <c r="N253" s="187" t="s">
        <v>2394</v>
      </c>
      <c r="O253" s="5" t="s">
        <v>2398</v>
      </c>
      <c r="P253" s="37" t="s">
        <v>700</v>
      </c>
      <c r="Q253" t="str">
        <f>VLOOKUP($A253&amp;"_"&amp;$P253,'Character Sets'!$B$3:$J$39,5,FALSE)</f>
        <v>HT2</v>
      </c>
      <c r="R253" s="37" t="s">
        <v>701</v>
      </c>
      <c r="S253" t="str">
        <f>VLOOKUP($A253&amp;"_"&amp;$R253,'Character Sets'!$B$3:$J$39,5,FALSE)</f>
        <v>ST2</v>
      </c>
      <c r="T253" s="37" t="s">
        <v>699</v>
      </c>
      <c r="U253" t="str">
        <f>VLOOKUP($A253&amp;"_"&amp;$T253,'Character Sets'!$B$3:$J$39,5,FALSE)</f>
        <v>ST1</v>
      </c>
      <c r="V253" s="37" t="s">
        <v>696</v>
      </c>
      <c r="W253" t="str">
        <f>VLOOKUP($A253&amp;"_"&amp;$V253,'Character Sets'!$B$3:$J$39,5,FALSE)</f>
        <v>HT3</v>
      </c>
      <c r="X253" t="s">
        <v>737</v>
      </c>
      <c r="Y253" t="str">
        <f t="shared" si="54"/>
        <v>DE</v>
      </c>
      <c r="Z253" t="str" cm="1">
        <f t="array" ref="Z253">_xlfn.IFS($Y253="AB","AB",$Y253="BA","AB",$Y253="AC","AC",$Y253="CA","AC",$Y253="AD","AD",$Y253="DA","AD",$Y253="BC","BC",$Y253="CB","BC",$Y253="BD","BD",$Y253="DB","BD",$Y253="CD","CD",$Y253="DC", "CD",$Y253="AE","AE",$Y253="EA","AE",$Y253="AF","AF",$Y253="FA","AF",$Y253="BE","BE",$Y253="EB","BE",$Y253="BF","BF",$Y253="FB","BF",$Y253="CE","CE",$Y253="EC","CE",$Y253="CF","CF",$Y253="FC","CF",$Y253="DE","DE",$Y253="ED","DE",$Y253="EF","EF",$Y253="FE","EF",$Y253="DF","DF",$Y253="FD","DF")</f>
        <v>DE</v>
      </c>
      <c r="AA253" s="6" t="s">
        <v>28</v>
      </c>
      <c r="AB253" t="str">
        <f>VLOOKUP($X253&amp;$Z253&amp;$AA253,Stories!$A$1:$I$151,7,FALSE)</f>
        <v>Taylor is holding a spot for Casey</v>
      </c>
      <c r="AC253" t="str">
        <f>VLOOKUP($X253&amp;$Z253&amp;$AA253,Stories!$A$1:$I$151,8,FALSE)</f>
        <v>because the line is moving slowly</v>
      </c>
      <c r="AD253" s="37" t="s">
        <v>22</v>
      </c>
      <c r="AE253" s="13" t="s">
        <v>31</v>
      </c>
      <c r="AF253" s="13" t="s">
        <v>25</v>
      </c>
      <c r="AG253" s="13" t="str">
        <f t="shared" si="53"/>
        <v>he's standing in a green square</v>
      </c>
      <c r="AH253" t="str">
        <f>VLOOKUP($X253&amp;$Z253&amp;$AA253,Stories!$A$1:$I$151,9,FALSE)</f>
        <v>and the day keeps getting hotter</v>
      </c>
      <c r="AI253" t="str" cm="1">
        <f t="array" ref="AI253">_xlfn.IFS($AA253="first",_xlfn.CONCAT($X253, "_", $H253, "_", $L253),$AA253="second",_xlfn.CONCAT($X253, "_", $L253, "_", $H253))</f>
        <v>S55_Taylor_Casey</v>
      </c>
      <c r="AJ253" t="str">
        <f t="shared" si="44"/>
        <v>he_green_square</v>
      </c>
      <c r="AK253" t="str">
        <f t="shared" si="55"/>
        <v>S55_end</v>
      </c>
      <c r="AL253" s="13" t="s">
        <v>31</v>
      </c>
      <c r="AM253" s="13" t="s">
        <v>25</v>
      </c>
      <c r="AN253" s="13" t="s">
        <v>31</v>
      </c>
      <c r="AO253" s="13" t="s">
        <v>26</v>
      </c>
      <c r="AP253" s="13" t="s">
        <v>29</v>
      </c>
      <c r="AQ253" s="13" t="s">
        <v>26</v>
      </c>
      <c r="AR253" s="13" t="s">
        <v>29</v>
      </c>
      <c r="AS253" s="13" t="s">
        <v>25</v>
      </c>
      <c r="AT253" s="13" t="s">
        <v>24</v>
      </c>
      <c r="AU253" s="13" t="s">
        <v>26</v>
      </c>
      <c r="AV253" s="13" t="s">
        <v>24</v>
      </c>
      <c r="AW253" s="13" t="s">
        <v>25</v>
      </c>
      <c r="AX253" t="str">
        <f t="shared" si="45"/>
        <v>HT1_green-square.png</v>
      </c>
      <c r="AY253" t="str">
        <f t="shared" si="46"/>
        <v>ST3_green-triangle.png</v>
      </c>
      <c r="AZ253" t="str">
        <f t="shared" si="47"/>
        <v>HT2_blue-triangle.png</v>
      </c>
      <c r="BA253" t="str">
        <f t="shared" si="48"/>
        <v>ST2_blue-square.png</v>
      </c>
      <c r="BB253" t="str">
        <f t="shared" si="49"/>
        <v>ST1_red-triangle.png</v>
      </c>
      <c r="BC253" t="str">
        <f t="shared" si="50"/>
        <v>HT3_red-square.png</v>
      </c>
    </row>
    <row r="254" spans="1:57" x14ac:dyDescent="0.2">
      <c r="A254" s="30" t="s">
        <v>82</v>
      </c>
      <c r="B254" s="5" t="s">
        <v>108</v>
      </c>
      <c r="C254" s="5" t="s">
        <v>120</v>
      </c>
      <c r="D254" t="str">
        <f t="shared" si="43"/>
        <v>L03_CR12_S52</v>
      </c>
      <c r="E254">
        <v>252</v>
      </c>
      <c r="F254" s="94" t="s">
        <v>698</v>
      </c>
      <c r="G254" s="155" t="str">
        <f>VLOOKUP($A254&amp;"_"&amp;$F254,'Character Sets'!$B$3:$J$39,5,FALSE)</f>
        <v>HT1</v>
      </c>
      <c r="H254" s="155" t="str">
        <f>VLOOKUP($A254&amp;"_"&amp;$F254,'Character Sets'!$B$3:$J$39,7,FALSE)</f>
        <v>Taylor</v>
      </c>
      <c r="I254" s="5" t="str">
        <f>VLOOKUP($A254&amp;"_"&amp;$F254,'Character Sets'!$B$3:$J$39,6,FALSE)</f>
        <v>D</v>
      </c>
      <c r="J254" s="95" t="s">
        <v>697</v>
      </c>
      <c r="K254" s="155" t="str">
        <f>VLOOKUP($A254&amp;"_"&amp;$J254, 'Character Sets'!$B$3:$J$39,5,FALSE)</f>
        <v>ST3</v>
      </c>
      <c r="L254" s="155" t="str">
        <f>VLOOKUP($A254&amp;"_"&amp;$J254,'Character Sets'!$B$3:$J$39,7,FALSE)</f>
        <v>Casey</v>
      </c>
      <c r="M254" s="5" t="str">
        <f>VLOOKUP($A254&amp;"_"&amp;$J254,'Character Sets'!$B$3:$J$39,6,FALSE)</f>
        <v>E</v>
      </c>
      <c r="N254" s="187" t="s">
        <v>2394</v>
      </c>
      <c r="O254" s="5" t="s">
        <v>2398</v>
      </c>
      <c r="P254" s="37" t="s">
        <v>700</v>
      </c>
      <c r="Q254" t="str">
        <f>VLOOKUP($A254&amp;"_"&amp;$P254,'Character Sets'!$B$3:$J$39,5,FALSE)</f>
        <v>HT2</v>
      </c>
      <c r="R254" s="37" t="s">
        <v>701</v>
      </c>
      <c r="S254" t="str">
        <f>VLOOKUP($A254&amp;"_"&amp;$R254,'Character Sets'!$B$3:$J$39,5,FALSE)</f>
        <v>ST2</v>
      </c>
      <c r="T254" s="37" t="s">
        <v>699</v>
      </c>
      <c r="U254" t="str">
        <f>VLOOKUP($A254&amp;"_"&amp;$T254,'Character Sets'!$B$3:$J$39,5,FALSE)</f>
        <v>ST1</v>
      </c>
      <c r="V254" s="37" t="s">
        <v>696</v>
      </c>
      <c r="W254" t="str">
        <f>VLOOKUP($A254&amp;"_"&amp;$V254,'Character Sets'!$B$3:$J$39,5,FALSE)</f>
        <v>HT3</v>
      </c>
      <c r="X254" t="s">
        <v>729</v>
      </c>
      <c r="Y254" t="str">
        <f t="shared" si="54"/>
        <v>DE</v>
      </c>
      <c r="Z254" t="str" cm="1">
        <f t="array" ref="Z254">_xlfn.IFS($Y254="AB","AB",$Y254="BA","AB",$Y254="AC","AC",$Y254="CA","AC",$Y254="AD","AD",$Y254="DA","AD",$Y254="BC","BC",$Y254="CB","BC",$Y254="BD","BD",$Y254="DB","BD",$Y254="CD","CD",$Y254="DC", "CD",$Y254="AE","AE",$Y254="EA","AE",$Y254="AF","AF",$Y254="FA","AF",$Y254="BE","BE",$Y254="EB","BE",$Y254="BF","BF",$Y254="FB","BF",$Y254="CE","CE",$Y254="EC","CE",$Y254="CF","CF",$Y254="FC","CF",$Y254="DE","DE",$Y254="ED","DE",$Y254="EF","EF",$Y254="FE","EF",$Y254="DF","DF",$Y254="FD","DF")</f>
        <v>DE</v>
      </c>
      <c r="AA254" s="6" t="s">
        <v>30</v>
      </c>
      <c r="AB254" t="str">
        <f>VLOOKUP($X254&amp;$Z254&amp;$AA254,Stories!$A$1:$I$151,7,FALSE)</f>
        <v>Casey is passing a blanket to Taylor</v>
      </c>
      <c r="AC254" t="str">
        <f>VLOOKUP($X254&amp;$Z254&amp;$AA254,Stories!$A$1:$I$151,8,FALSE)</f>
        <v>because the room is cold</v>
      </c>
      <c r="AD254" s="37" t="s">
        <v>22</v>
      </c>
      <c r="AE254" s="13" t="s">
        <v>29</v>
      </c>
      <c r="AF254" s="13" t="s">
        <v>26</v>
      </c>
      <c r="AG254" s="13" t="str">
        <f t="shared" si="53"/>
        <v>he's standing in a blue triangle</v>
      </c>
      <c r="AH254" t="str">
        <f>VLOOKUP($X254&amp;$Z254&amp;$AA254,Stories!$A$1:$I$151,9,FALSE)</f>
        <v>and everyone is comfortable now</v>
      </c>
      <c r="AI254" t="str" cm="1">
        <f t="array" ref="AI254">_xlfn.IFS($AA254="first",_xlfn.CONCAT($X254, "_", $H254, "_", $L254),$AA254="second",_xlfn.CONCAT($X254, "_", $L254, "_", $H254))</f>
        <v>S52_Casey_Taylor</v>
      </c>
      <c r="AJ254" t="str">
        <f t="shared" si="44"/>
        <v>he_blue_triangle</v>
      </c>
      <c r="AK254" t="str">
        <f t="shared" si="55"/>
        <v>S52_end</v>
      </c>
      <c r="AL254" s="13" t="s">
        <v>29</v>
      </c>
      <c r="AM254" s="13" t="s">
        <v>26</v>
      </c>
      <c r="AN254" s="13" t="s">
        <v>29</v>
      </c>
      <c r="AO254" s="13" t="s">
        <v>25</v>
      </c>
      <c r="AP254" s="13" t="s">
        <v>31</v>
      </c>
      <c r="AQ254" s="13" t="s">
        <v>25</v>
      </c>
      <c r="AR254" s="13" t="s">
        <v>31</v>
      </c>
      <c r="AS254" s="13" t="s">
        <v>26</v>
      </c>
      <c r="AT254" s="13" t="s">
        <v>27</v>
      </c>
      <c r="AU254" s="13" t="s">
        <v>25</v>
      </c>
      <c r="AV254" s="13" t="s">
        <v>27</v>
      </c>
      <c r="AW254" s="13" t="s">
        <v>26</v>
      </c>
      <c r="AX254" t="str">
        <f t="shared" si="45"/>
        <v>HT1_blue-triangle.png</v>
      </c>
      <c r="AY254" t="str">
        <f t="shared" si="46"/>
        <v>ST3_blue-square.png</v>
      </c>
      <c r="AZ254" t="str">
        <f t="shared" si="47"/>
        <v>HT2_green-square.png</v>
      </c>
      <c r="BA254" t="str">
        <f t="shared" si="48"/>
        <v>ST2_green-triangle.png</v>
      </c>
      <c r="BB254" t="str">
        <f t="shared" si="49"/>
        <v>ST1_yellow-square.png</v>
      </c>
      <c r="BC254" t="str">
        <f t="shared" si="50"/>
        <v>HT3_yellow-triangle.png</v>
      </c>
    </row>
    <row r="255" spans="1:57" x14ac:dyDescent="0.2">
      <c r="A255" s="30" t="s">
        <v>82</v>
      </c>
      <c r="B255" s="5" t="s">
        <v>108</v>
      </c>
      <c r="C255" s="5" t="s">
        <v>121</v>
      </c>
      <c r="D255" t="str">
        <f t="shared" si="43"/>
        <v>L03_CR13_S56</v>
      </c>
      <c r="E255">
        <v>253</v>
      </c>
      <c r="F255" s="94" t="s">
        <v>698</v>
      </c>
      <c r="G255" s="155" t="str">
        <f>VLOOKUP($A255&amp;"_"&amp;$F255,'Character Sets'!$B$3:$J$39,5,FALSE)</f>
        <v>HT1</v>
      </c>
      <c r="H255" s="155" t="str">
        <f>VLOOKUP($A255&amp;"_"&amp;$F255,'Character Sets'!$B$3:$J$39,7,FALSE)</f>
        <v>Taylor</v>
      </c>
      <c r="I255" s="5" t="str">
        <f>VLOOKUP($A255&amp;"_"&amp;$F255,'Character Sets'!$B$3:$J$39,6,FALSE)</f>
        <v>D</v>
      </c>
      <c r="J255" s="95" t="s">
        <v>699</v>
      </c>
      <c r="K255" s="155" t="str">
        <f>VLOOKUP($A255&amp;"_"&amp;$J255, 'Character Sets'!$B$3:$J$39,5,FALSE)</f>
        <v>ST1</v>
      </c>
      <c r="L255" s="155" t="str">
        <f>VLOOKUP($A255&amp;"_"&amp;$J255,'Character Sets'!$B$3:$J$39,7,FALSE)</f>
        <v>Jaime</v>
      </c>
      <c r="M255" s="5" t="str">
        <f>VLOOKUP($A255&amp;"_"&amp;$J255,'Character Sets'!$B$3:$J$39,6,FALSE)</f>
        <v>F</v>
      </c>
      <c r="N255" s="187" t="s">
        <v>2394</v>
      </c>
      <c r="O255" s="5" t="s">
        <v>2398</v>
      </c>
      <c r="P255" s="37" t="s">
        <v>700</v>
      </c>
      <c r="Q255" t="str">
        <f>VLOOKUP($A255&amp;"_"&amp;$P255,'Character Sets'!$B$3:$J$39,5,FALSE)</f>
        <v>HT2</v>
      </c>
      <c r="R255" s="37" t="s">
        <v>701</v>
      </c>
      <c r="S255" t="str">
        <f>VLOOKUP($A255&amp;"_"&amp;$R255,'Character Sets'!$B$3:$J$39,5,FALSE)</f>
        <v>ST2</v>
      </c>
      <c r="T255" s="37" t="s">
        <v>697</v>
      </c>
      <c r="U255" t="str">
        <f>VLOOKUP($A255&amp;"_"&amp;$T255,'Character Sets'!$B$3:$J$39,5,FALSE)</f>
        <v>ST3</v>
      </c>
      <c r="V255" s="37" t="s">
        <v>696</v>
      </c>
      <c r="W255" t="str">
        <f>VLOOKUP($A255&amp;"_"&amp;$V255,'Character Sets'!$B$3:$J$39,5,FALSE)</f>
        <v>HT3</v>
      </c>
      <c r="X255" t="s">
        <v>732</v>
      </c>
      <c r="Y255" t="str">
        <f t="shared" si="54"/>
        <v>DF</v>
      </c>
      <c r="Z255" t="str" cm="1">
        <f t="array" ref="Z255">_xlfn.IFS($Y255="AB","AB",$Y255="BA","AB",$Y255="AC","AC",$Y255="CA","AC",$Y255="AD","AD",$Y255="DA","AD",$Y255="BC","BC",$Y255="CB","BC",$Y255="BD","BD",$Y255="DB","BD",$Y255="CD","CD",$Y255="DC", "CD",$Y255="AE","AE",$Y255="EA","AE",$Y255="AF","AF",$Y255="FA","AF",$Y255="BE","BE",$Y255="EB","BE",$Y255="BF","BF",$Y255="FB","BF",$Y255="CE","CE",$Y255="EC","CE",$Y255="CF","CF",$Y255="FC","CF",$Y255="DE","DE",$Y255="ED","DE",$Y255="EF","EF",$Y255="FE","EF",$Y255="DF","DF",$Y255="FD","DF")</f>
        <v>DF</v>
      </c>
      <c r="AA255" s="6" t="s">
        <v>28</v>
      </c>
      <c r="AB255" t="str">
        <f>VLOOKUP($X255&amp;$Z255&amp;$AA255,Stories!$A$1:$I$151,7,FALSE)</f>
        <v>Taylor is carrying a box for Jaime</v>
      </c>
      <c r="AC255" t="str">
        <f>VLOOKUP($X255&amp;$Z255&amp;$AA255,Stories!$A$1:$I$151,8,FALSE)</f>
        <v>since it's very heavy</v>
      </c>
      <c r="AD255" s="37" t="s">
        <v>22</v>
      </c>
      <c r="AE255" s="13" t="s">
        <v>27</v>
      </c>
      <c r="AF255" s="13" t="s">
        <v>25</v>
      </c>
      <c r="AG255" s="13" t="str">
        <f t="shared" si="53"/>
        <v>he's standing in a yellow square</v>
      </c>
      <c r="AH255" t="str">
        <f>VLOOKUP($X255&amp;$Z255&amp;$AA255,Stories!$A$1:$I$151,9,FALSE)</f>
        <v xml:space="preserve">but there's not much left to move </v>
      </c>
      <c r="AI255" t="str" cm="1">
        <f t="array" ref="AI255">_xlfn.IFS($AA255="first",_xlfn.CONCAT($X255, "_", $H255, "_", $L255),$AA255="second",_xlfn.CONCAT($X255, "_", $L255, "_", $H255))</f>
        <v>S56_Taylor_Jaime</v>
      </c>
      <c r="AJ255" t="str">
        <f t="shared" si="44"/>
        <v>he_yellow_square</v>
      </c>
      <c r="AK255" t="str">
        <f t="shared" si="55"/>
        <v>S56_end</v>
      </c>
      <c r="AL255" s="13" t="s">
        <v>27</v>
      </c>
      <c r="AM255" s="13" t="s">
        <v>25</v>
      </c>
      <c r="AN255" s="13" t="s">
        <v>27</v>
      </c>
      <c r="AO255" s="13" t="s">
        <v>26</v>
      </c>
      <c r="AP255" s="13" t="s">
        <v>24</v>
      </c>
      <c r="AQ255" s="13" t="s">
        <v>26</v>
      </c>
      <c r="AR255" s="13" t="s">
        <v>24</v>
      </c>
      <c r="AS255" s="13" t="s">
        <v>25</v>
      </c>
      <c r="AT255" s="13" t="s">
        <v>29</v>
      </c>
      <c r="AU255" s="13" t="s">
        <v>26</v>
      </c>
      <c r="AV255" s="13" t="s">
        <v>29</v>
      </c>
      <c r="AW255" s="13" t="s">
        <v>25</v>
      </c>
      <c r="AX255" t="str">
        <f t="shared" si="45"/>
        <v>HT1_yellow-square.png</v>
      </c>
      <c r="AY255" t="str">
        <f t="shared" si="46"/>
        <v>ST1_yellow-triangle.png</v>
      </c>
      <c r="AZ255" t="str">
        <f t="shared" si="47"/>
        <v>HT2_red-triangle.png</v>
      </c>
      <c r="BA255" t="str">
        <f t="shared" si="48"/>
        <v>ST2_red-square.png</v>
      </c>
      <c r="BB255" t="str">
        <f t="shared" si="49"/>
        <v>ST3_blue-triangle.png</v>
      </c>
      <c r="BC255" t="str">
        <f t="shared" si="50"/>
        <v>HT3_blue-square.png</v>
      </c>
    </row>
    <row r="256" spans="1:57" x14ac:dyDescent="0.2">
      <c r="A256" s="30" t="s">
        <v>82</v>
      </c>
      <c r="B256" s="5" t="s">
        <v>108</v>
      </c>
      <c r="C256" s="5" t="s">
        <v>122</v>
      </c>
      <c r="D256" t="str">
        <f t="shared" si="43"/>
        <v>L03_CR14_S60</v>
      </c>
      <c r="E256">
        <v>254</v>
      </c>
      <c r="F256" s="94" t="s">
        <v>698</v>
      </c>
      <c r="G256" s="155" t="str">
        <f>VLOOKUP($A256&amp;"_"&amp;$F256,'Character Sets'!$B$3:$J$39,5,FALSE)</f>
        <v>HT1</v>
      </c>
      <c r="H256" s="155" t="str">
        <f>VLOOKUP($A256&amp;"_"&amp;$F256,'Character Sets'!$B$3:$J$39,7,FALSE)</f>
        <v>Taylor</v>
      </c>
      <c r="I256" s="5" t="str">
        <f>VLOOKUP($A256&amp;"_"&amp;$F256,'Character Sets'!$B$3:$J$39,6,FALSE)</f>
        <v>D</v>
      </c>
      <c r="J256" s="95" t="s">
        <v>699</v>
      </c>
      <c r="K256" s="155" t="str">
        <f>VLOOKUP($A256&amp;"_"&amp;$J256, 'Character Sets'!$B$3:$J$39,5,FALSE)</f>
        <v>ST1</v>
      </c>
      <c r="L256" s="155" t="str">
        <f>VLOOKUP($A256&amp;"_"&amp;$J256,'Character Sets'!$B$3:$J$39,7,FALSE)</f>
        <v>Jaime</v>
      </c>
      <c r="M256" s="5" t="str">
        <f>VLOOKUP($A256&amp;"_"&amp;$J256,'Character Sets'!$B$3:$J$39,6,FALSE)</f>
        <v>F</v>
      </c>
      <c r="N256" s="187" t="s">
        <v>2394</v>
      </c>
      <c r="O256" s="5" t="s">
        <v>2398</v>
      </c>
      <c r="P256" s="37" t="s">
        <v>700</v>
      </c>
      <c r="Q256" t="str">
        <f>VLOOKUP($A256&amp;"_"&amp;$P256,'Character Sets'!$B$3:$J$39,5,FALSE)</f>
        <v>HT2</v>
      </c>
      <c r="R256" s="37" t="s">
        <v>701</v>
      </c>
      <c r="S256" t="str">
        <f>VLOOKUP($A256&amp;"_"&amp;$R256,'Character Sets'!$B$3:$J$39,5,FALSE)</f>
        <v>ST2</v>
      </c>
      <c r="T256" s="37" t="s">
        <v>697</v>
      </c>
      <c r="U256" t="str">
        <f>VLOOKUP($A256&amp;"_"&amp;$T256,'Character Sets'!$B$3:$J$39,5,FALSE)</f>
        <v>ST3</v>
      </c>
      <c r="V256" s="37" t="s">
        <v>696</v>
      </c>
      <c r="W256" t="str">
        <f>VLOOKUP($A256&amp;"_"&amp;$V256,'Character Sets'!$B$3:$J$39,5,FALSE)</f>
        <v>HT3</v>
      </c>
      <c r="X256" t="s">
        <v>738</v>
      </c>
      <c r="Y256" t="str">
        <f t="shared" si="54"/>
        <v>DF</v>
      </c>
      <c r="Z256" t="str" cm="1">
        <f t="array" ref="Z256">_xlfn.IFS($Y256="AB","AB",$Y256="BA","AB",$Y256="AC","AC",$Y256="CA","AC",$Y256="AD","AD",$Y256="DA","AD",$Y256="BC","BC",$Y256="CB","BC",$Y256="BD","BD",$Y256="DB","BD",$Y256="CD","CD",$Y256="DC", "CD",$Y256="AE","AE",$Y256="EA","AE",$Y256="AF","AF",$Y256="FA","AF",$Y256="BE","BE",$Y256="EB","BE",$Y256="BF","BF",$Y256="FB","BF",$Y256="CE","CE",$Y256="EC","CE",$Y256="CF","CF",$Y256="FC","CF",$Y256="DE","DE",$Y256="ED","DE",$Y256="EF","EF",$Y256="FE","EF",$Y256="DF","DF",$Y256="FD","DF")</f>
        <v>DF</v>
      </c>
      <c r="AA256" s="6" t="s">
        <v>30</v>
      </c>
      <c r="AB256" t="str">
        <f>VLOOKUP($X256&amp;$Z256&amp;$AA256,Stories!$A$1:$I$151,7,FALSE)</f>
        <v>Jaime is hiking along the trail with Taylor</v>
      </c>
      <c r="AC256" t="str">
        <f>VLOOKUP($X256&amp;$Z256&amp;$AA256,Stories!$A$1:$I$151,8,FALSE)</f>
        <v>and the leaves are starting to turn</v>
      </c>
      <c r="AD256" s="37" t="s">
        <v>22</v>
      </c>
      <c r="AE256" s="13" t="s">
        <v>24</v>
      </c>
      <c r="AF256" s="13" t="s">
        <v>26</v>
      </c>
      <c r="AG256" s="13" t="str">
        <f t="shared" si="53"/>
        <v>he's standing in a red triangle</v>
      </c>
      <c r="AH256" t="str">
        <f>VLOOKUP($X256&amp;$Z256&amp;$AA256,Stories!$A$1:$I$151,9,FALSE)</f>
        <v>and the top of the mountain isn't much further</v>
      </c>
      <c r="AI256" t="str" cm="1">
        <f t="array" ref="AI256">_xlfn.IFS($AA256="first",_xlfn.CONCAT($X256, "_", $H256, "_", $L256),$AA256="second",_xlfn.CONCAT($X256, "_", $L256, "_", $H256))</f>
        <v>S60_Jaime_Taylor</v>
      </c>
      <c r="AJ256" t="str">
        <f t="shared" si="44"/>
        <v>he_red_triangle</v>
      </c>
      <c r="AK256" t="str">
        <f t="shared" si="55"/>
        <v>S60_end</v>
      </c>
      <c r="AL256" s="13" t="s">
        <v>24</v>
      </c>
      <c r="AM256" s="13" t="s">
        <v>26</v>
      </c>
      <c r="AN256" s="13" t="s">
        <v>24</v>
      </c>
      <c r="AO256" s="13" t="s">
        <v>25</v>
      </c>
      <c r="AP256" s="13" t="s">
        <v>27</v>
      </c>
      <c r="AQ256" s="13" t="s">
        <v>25</v>
      </c>
      <c r="AR256" s="13" t="s">
        <v>27</v>
      </c>
      <c r="AS256" s="13" t="s">
        <v>26</v>
      </c>
      <c r="AT256" s="13" t="s">
        <v>31</v>
      </c>
      <c r="AU256" s="13" t="s">
        <v>25</v>
      </c>
      <c r="AV256" s="13" t="s">
        <v>31</v>
      </c>
      <c r="AW256" s="13" t="s">
        <v>26</v>
      </c>
      <c r="AX256" t="str">
        <f t="shared" si="45"/>
        <v>HT1_red-triangle.png</v>
      </c>
      <c r="AY256" t="str">
        <f t="shared" si="46"/>
        <v>ST1_red-square.png</v>
      </c>
      <c r="AZ256" t="str">
        <f t="shared" si="47"/>
        <v>HT2_yellow-square.png</v>
      </c>
      <c r="BA256" t="str">
        <f t="shared" si="48"/>
        <v>ST2_yellow-triangle.png</v>
      </c>
      <c r="BB256" t="str">
        <f t="shared" si="49"/>
        <v>ST3_green-square.png</v>
      </c>
      <c r="BC256" t="str">
        <f t="shared" si="50"/>
        <v>HT3_green-triangle.png</v>
      </c>
    </row>
    <row r="257" spans="1:55" x14ac:dyDescent="0.2">
      <c r="A257" s="30" t="s">
        <v>82</v>
      </c>
      <c r="B257" s="5" t="s">
        <v>108</v>
      </c>
      <c r="C257" s="5" t="s">
        <v>123</v>
      </c>
      <c r="D257" t="str">
        <f t="shared" si="43"/>
        <v>L03_CR15_S57</v>
      </c>
      <c r="E257">
        <v>255</v>
      </c>
      <c r="F257" s="94" t="s">
        <v>698</v>
      </c>
      <c r="G257" s="155" t="str">
        <f>VLOOKUP($A257&amp;"_"&amp;$F257,'Character Sets'!$B$3:$J$39,5,FALSE)</f>
        <v>HT1</v>
      </c>
      <c r="H257" s="155" t="str">
        <f>VLOOKUP($A257&amp;"_"&amp;$F257,'Character Sets'!$B$3:$J$39,7,FALSE)</f>
        <v>Taylor</v>
      </c>
      <c r="I257" s="5" t="str">
        <f>VLOOKUP($A257&amp;"_"&amp;$F257,'Character Sets'!$B$3:$J$39,6,FALSE)</f>
        <v>D</v>
      </c>
      <c r="J257" s="95" t="s">
        <v>699</v>
      </c>
      <c r="K257" s="155" t="str">
        <f>VLOOKUP($A257&amp;"_"&amp;$J257, 'Character Sets'!$B$3:$J$39,5,FALSE)</f>
        <v>ST1</v>
      </c>
      <c r="L257" s="155" t="str">
        <f>VLOOKUP($A257&amp;"_"&amp;$J257,'Character Sets'!$B$3:$J$39,7,FALSE)</f>
        <v>Jaime</v>
      </c>
      <c r="M257" s="5" t="str">
        <f>VLOOKUP($A257&amp;"_"&amp;$J257,'Character Sets'!$B$3:$J$39,6,FALSE)</f>
        <v>F</v>
      </c>
      <c r="N257" s="187" t="s">
        <v>2394</v>
      </c>
      <c r="O257" s="5" t="s">
        <v>2398</v>
      </c>
      <c r="P257" s="37" t="s">
        <v>700</v>
      </c>
      <c r="Q257" t="str">
        <f>VLOOKUP($A257&amp;"_"&amp;$P257,'Character Sets'!$B$3:$J$39,5,FALSE)</f>
        <v>HT2</v>
      </c>
      <c r="R257" s="37" t="s">
        <v>701</v>
      </c>
      <c r="S257" t="str">
        <f>VLOOKUP($A257&amp;"_"&amp;$R257,'Character Sets'!$B$3:$J$39,5,FALSE)</f>
        <v>ST2</v>
      </c>
      <c r="T257" s="37" t="s">
        <v>697</v>
      </c>
      <c r="U257" t="str">
        <f>VLOOKUP($A257&amp;"_"&amp;$T257,'Character Sets'!$B$3:$J$39,5,FALSE)</f>
        <v>ST3</v>
      </c>
      <c r="V257" s="37" t="s">
        <v>696</v>
      </c>
      <c r="W257" t="str">
        <f>VLOOKUP($A257&amp;"_"&amp;$V257,'Character Sets'!$B$3:$J$39,5,FALSE)</f>
        <v>HT3</v>
      </c>
      <c r="X257" t="s">
        <v>733</v>
      </c>
      <c r="Y257" t="str">
        <f t="shared" si="54"/>
        <v>DF</v>
      </c>
      <c r="Z257" t="str" cm="1">
        <f t="array" ref="Z257">_xlfn.IFS($Y257="AB","AB",$Y257="BA","AB",$Y257="AC","AC",$Y257="CA","AC",$Y257="AD","AD",$Y257="DA","AD",$Y257="BC","BC",$Y257="CB","BC",$Y257="BD","BD",$Y257="DB","BD",$Y257="CD","CD",$Y257="DC", "CD",$Y257="AE","AE",$Y257="EA","AE",$Y257="AF","AF",$Y257="FA","AF",$Y257="BE","BE",$Y257="EB","BE",$Y257="BF","BF",$Y257="FB","BF",$Y257="CE","CE",$Y257="EC","CE",$Y257="CF","CF",$Y257="FC","CF",$Y257="DE","DE",$Y257="ED","DE",$Y257="EF","EF",$Y257="FE","EF",$Y257="DF","DF",$Y257="FD","DF")</f>
        <v>DF</v>
      </c>
      <c r="AA257" s="6" t="s">
        <v>28</v>
      </c>
      <c r="AB257" t="str">
        <f>VLOOKUP($X257&amp;$Z257&amp;$AA257,Stories!$A$1:$I$151,7,FALSE)</f>
        <v>Taylor is giving directions to Jaime</v>
      </c>
      <c r="AC257" t="str">
        <f>VLOOKUP($X257&amp;$Z257&amp;$AA257,Stories!$A$1:$I$151,8,FALSE)</f>
        <v>and the traffic is starting to clear</v>
      </c>
      <c r="AD257" s="37" t="s">
        <v>22</v>
      </c>
      <c r="AE257" s="13" t="s">
        <v>29</v>
      </c>
      <c r="AF257" s="13" t="s">
        <v>25</v>
      </c>
      <c r="AG257" s="13" t="str">
        <f t="shared" si="53"/>
        <v>he's standing in a blue square</v>
      </c>
      <c r="AH257" t="str">
        <f>VLOOKUP($X257&amp;$Z257&amp;$AA257,Stories!$A$1:$I$151,9,FALSE)</f>
        <v>and it looks like the rest of the trip will be easy</v>
      </c>
      <c r="AI257" t="str" cm="1">
        <f t="array" ref="AI257">_xlfn.IFS($AA257="first",_xlfn.CONCAT($X257, "_", $H257, "_", $L257),$AA257="second",_xlfn.CONCAT($X257, "_", $L257, "_", $H257))</f>
        <v>S57_Taylor_Jaime</v>
      </c>
      <c r="AJ257" t="str">
        <f t="shared" si="44"/>
        <v>he_blue_square</v>
      </c>
      <c r="AK257" t="str">
        <f t="shared" si="55"/>
        <v>S57_end</v>
      </c>
      <c r="AL257" s="13" t="s">
        <v>29</v>
      </c>
      <c r="AM257" s="13" t="s">
        <v>25</v>
      </c>
      <c r="AN257" s="13" t="s">
        <v>29</v>
      </c>
      <c r="AO257" s="13" t="s">
        <v>26</v>
      </c>
      <c r="AP257" s="13" t="s">
        <v>31</v>
      </c>
      <c r="AQ257" s="13" t="s">
        <v>26</v>
      </c>
      <c r="AR257" s="13" t="s">
        <v>31</v>
      </c>
      <c r="AS257" s="13" t="s">
        <v>25</v>
      </c>
      <c r="AT257" s="13" t="s">
        <v>27</v>
      </c>
      <c r="AU257" s="13" t="s">
        <v>26</v>
      </c>
      <c r="AV257" s="13" t="s">
        <v>27</v>
      </c>
      <c r="AW257" s="13" t="s">
        <v>25</v>
      </c>
      <c r="AX257" t="str">
        <f t="shared" si="45"/>
        <v>HT1_blue-square.png</v>
      </c>
      <c r="AY257" t="str">
        <f t="shared" si="46"/>
        <v>ST1_blue-triangle.png</v>
      </c>
      <c r="AZ257" t="str">
        <f t="shared" si="47"/>
        <v>HT2_green-triangle.png</v>
      </c>
      <c r="BA257" t="str">
        <f t="shared" si="48"/>
        <v>ST2_green-square.png</v>
      </c>
      <c r="BB257" t="str">
        <f t="shared" si="49"/>
        <v>ST3_yellow-triangle.png</v>
      </c>
      <c r="BC257" t="str">
        <f t="shared" si="50"/>
        <v>HT3_yellow-square.png</v>
      </c>
    </row>
    <row r="258" spans="1:55" x14ac:dyDescent="0.2">
      <c r="A258" s="30" t="s">
        <v>82</v>
      </c>
      <c r="B258" s="5" t="s">
        <v>108</v>
      </c>
      <c r="C258" s="5" t="s">
        <v>124</v>
      </c>
      <c r="D258" t="str">
        <f t="shared" si="43"/>
        <v>L03_CR16_S57</v>
      </c>
      <c r="E258">
        <v>256</v>
      </c>
      <c r="F258" s="94" t="s">
        <v>698</v>
      </c>
      <c r="G258" s="155" t="str">
        <f>VLOOKUP($A258&amp;"_"&amp;$F258,'Character Sets'!$B$3:$J$39,5,FALSE)</f>
        <v>HT1</v>
      </c>
      <c r="H258" s="155" t="str">
        <f>VLOOKUP($A258&amp;"_"&amp;$F258,'Character Sets'!$B$3:$J$39,7,FALSE)</f>
        <v>Taylor</v>
      </c>
      <c r="I258" s="5" t="str">
        <f>VLOOKUP($A258&amp;"_"&amp;$F258,'Character Sets'!$B$3:$J$39,6,FALSE)</f>
        <v>D</v>
      </c>
      <c r="J258" s="95" t="s">
        <v>699</v>
      </c>
      <c r="K258" s="155" t="str">
        <f>VLOOKUP($A258&amp;"_"&amp;$J258, 'Character Sets'!$B$3:$J$39,5,FALSE)</f>
        <v>ST1</v>
      </c>
      <c r="L258" s="155" t="str">
        <f>VLOOKUP($A258&amp;"_"&amp;$J258,'Character Sets'!$B$3:$J$39,7,FALSE)</f>
        <v>Jaime</v>
      </c>
      <c r="M258" s="5" t="str">
        <f>VLOOKUP($A258&amp;"_"&amp;$J258,'Character Sets'!$B$3:$J$39,6,FALSE)</f>
        <v>F</v>
      </c>
      <c r="N258" s="187" t="s">
        <v>2394</v>
      </c>
      <c r="O258" s="5" t="s">
        <v>2398</v>
      </c>
      <c r="P258" s="37" t="s">
        <v>700</v>
      </c>
      <c r="Q258" t="str">
        <f>VLOOKUP($A258&amp;"_"&amp;$P258,'Character Sets'!$B$3:$J$39,5,FALSE)</f>
        <v>HT2</v>
      </c>
      <c r="R258" s="37" t="s">
        <v>701</v>
      </c>
      <c r="S258" t="str">
        <f>VLOOKUP($A258&amp;"_"&amp;$R258,'Character Sets'!$B$3:$J$39,5,FALSE)</f>
        <v>ST2</v>
      </c>
      <c r="T258" s="37" t="s">
        <v>697</v>
      </c>
      <c r="U258" t="str">
        <f>VLOOKUP($A258&amp;"_"&amp;$T258,'Character Sets'!$B$3:$J$39,5,FALSE)</f>
        <v>ST3</v>
      </c>
      <c r="V258" s="37" t="s">
        <v>696</v>
      </c>
      <c r="W258" t="str">
        <f>VLOOKUP($A258&amp;"_"&amp;$V258,'Character Sets'!$B$3:$J$39,5,FALSE)</f>
        <v>HT3</v>
      </c>
      <c r="X258" t="s">
        <v>733</v>
      </c>
      <c r="Y258" t="str">
        <f t="shared" si="54"/>
        <v>DF</v>
      </c>
      <c r="Z258" t="str" cm="1">
        <f t="array" ref="Z258">_xlfn.IFS($Y258="AB","AB",$Y258="BA","AB",$Y258="AC","AC",$Y258="CA","AC",$Y258="AD","AD",$Y258="DA","AD",$Y258="BC","BC",$Y258="CB","BC",$Y258="BD","BD",$Y258="DB","BD",$Y258="CD","CD",$Y258="DC", "CD",$Y258="AE","AE",$Y258="EA","AE",$Y258="AF","AF",$Y258="FA","AF",$Y258="BE","BE",$Y258="EB","BE",$Y258="BF","BF",$Y258="FB","BF",$Y258="CE","CE",$Y258="EC","CE",$Y258="CF","CF",$Y258="FC","CF",$Y258="DE","DE",$Y258="ED","DE",$Y258="EF","EF",$Y258="FE","EF",$Y258="DF","DF",$Y258="FD","DF")</f>
        <v>DF</v>
      </c>
      <c r="AA258" s="6" t="s">
        <v>30</v>
      </c>
      <c r="AB258" t="str">
        <f>VLOOKUP($X258&amp;$Z258&amp;$AA258,Stories!$A$1:$I$151,7,FALSE)</f>
        <v>Jaime is giving directions to Taylor</v>
      </c>
      <c r="AC258" t="str">
        <f>VLOOKUP($X258&amp;$Z258&amp;$AA258,Stories!$A$1:$I$151,8,FALSE)</f>
        <v>and the traffic is starting to clear</v>
      </c>
      <c r="AD258" s="37" t="s">
        <v>22</v>
      </c>
      <c r="AE258" s="13" t="s">
        <v>31</v>
      </c>
      <c r="AF258" s="13" t="s">
        <v>26</v>
      </c>
      <c r="AG258" s="13" t="str">
        <f t="shared" si="53"/>
        <v>he's standing in a green triangle</v>
      </c>
      <c r="AH258" t="str">
        <f>VLOOKUP($X258&amp;$Z258&amp;$AA258,Stories!$A$1:$I$151,9,FALSE)</f>
        <v>and it looks like the rest of the trip will be easy</v>
      </c>
      <c r="AI258" t="str" cm="1">
        <f t="array" ref="AI258">_xlfn.IFS($AA258="first",_xlfn.CONCAT($X258, "_", $H258, "_", $L258),$AA258="second",_xlfn.CONCAT($X258, "_", $L258, "_", $H258))</f>
        <v>S57_Jaime_Taylor</v>
      </c>
      <c r="AJ258" t="str">
        <f t="shared" si="44"/>
        <v>he_green_triangle</v>
      </c>
      <c r="AK258" t="str">
        <f t="shared" si="55"/>
        <v>S57_end</v>
      </c>
      <c r="AL258" s="13" t="s">
        <v>31</v>
      </c>
      <c r="AM258" s="13" t="s">
        <v>26</v>
      </c>
      <c r="AN258" s="13" t="s">
        <v>31</v>
      </c>
      <c r="AO258" s="13" t="s">
        <v>25</v>
      </c>
      <c r="AP258" s="13" t="s">
        <v>29</v>
      </c>
      <c r="AQ258" s="13" t="s">
        <v>25</v>
      </c>
      <c r="AR258" s="13" t="s">
        <v>29</v>
      </c>
      <c r="AS258" s="13" t="s">
        <v>26</v>
      </c>
      <c r="AT258" s="13" t="s">
        <v>24</v>
      </c>
      <c r="AU258" s="13" t="s">
        <v>25</v>
      </c>
      <c r="AV258" s="13" t="s">
        <v>24</v>
      </c>
      <c r="AW258" s="13" t="s">
        <v>26</v>
      </c>
      <c r="AX258" t="str">
        <f t="shared" si="45"/>
        <v>HT1_green-triangle.png</v>
      </c>
      <c r="AY258" t="str">
        <f t="shared" si="46"/>
        <v>ST1_green-square.png</v>
      </c>
      <c r="AZ258" t="str">
        <f t="shared" si="47"/>
        <v>HT2_blue-square.png</v>
      </c>
      <c r="BA258" t="str">
        <f t="shared" si="48"/>
        <v>ST2_blue-triangle.png</v>
      </c>
      <c r="BB258" t="str">
        <f t="shared" si="49"/>
        <v>ST3_red-square.png</v>
      </c>
      <c r="BC258" t="str">
        <f t="shared" si="50"/>
        <v>HT3_red-triangle.png</v>
      </c>
    </row>
    <row r="259" spans="1:55" x14ac:dyDescent="0.2">
      <c r="A259" s="30" t="s">
        <v>82</v>
      </c>
      <c r="B259" s="5" t="s">
        <v>108</v>
      </c>
      <c r="C259" s="5" t="s">
        <v>125</v>
      </c>
      <c r="D259" t="str">
        <f t="shared" ref="D259:D322" si="56">_xlfn.CONCAT($A259,"_",$C259,"_",$X259)</f>
        <v>L03_CR17_S15</v>
      </c>
      <c r="E259">
        <v>257</v>
      </c>
      <c r="F259" s="94" t="s">
        <v>696</v>
      </c>
      <c r="G259" s="155" t="str">
        <f>VLOOKUP($A259&amp;"_"&amp;$F259,'Character Sets'!$B$3:$J$39,5,FALSE)</f>
        <v>HT3</v>
      </c>
      <c r="H259" s="155" t="str">
        <f>VLOOKUP($A259&amp;"_"&amp;$F259,'Character Sets'!$B$3:$J$39,7,FALSE)</f>
        <v>Jordan</v>
      </c>
      <c r="I259" s="5" t="str">
        <f>VLOOKUP($A259&amp;"_"&amp;$F259,'Character Sets'!$B$3:$J$39,6,FALSE)</f>
        <v>C</v>
      </c>
      <c r="J259" s="96" t="s">
        <v>700</v>
      </c>
      <c r="K259" s="155" t="str">
        <f>VLOOKUP($A259&amp;"_"&amp;$J259, 'Character Sets'!$B$3:$J$39,5,FALSE)</f>
        <v>HT2</v>
      </c>
      <c r="L259" s="155" t="str">
        <f>VLOOKUP($A259&amp;"_"&amp;$J259,'Character Sets'!$B$3:$J$39,7,FALSE)</f>
        <v>Alex</v>
      </c>
      <c r="M259" s="5" t="str">
        <f>VLOOKUP($A259&amp;"_"&amp;$J259,'Character Sets'!$B$3:$J$39,6,FALSE)</f>
        <v>A</v>
      </c>
      <c r="N259" s="187" t="s">
        <v>2395</v>
      </c>
      <c r="O259" s="5" t="s">
        <v>2399</v>
      </c>
      <c r="P259" s="37" t="s">
        <v>697</v>
      </c>
      <c r="Q259" t="str">
        <f>VLOOKUP($A259&amp;"_"&amp;$P259,'Character Sets'!$B$3:$J$39,5,FALSE)</f>
        <v>ST3</v>
      </c>
      <c r="R259" s="37" t="s">
        <v>699</v>
      </c>
      <c r="S259" t="str">
        <f>VLOOKUP($A259&amp;"_"&amp;$R259,'Character Sets'!$B$3:$J$39,5,FALSE)</f>
        <v>ST1</v>
      </c>
      <c r="T259" s="37" t="s">
        <v>701</v>
      </c>
      <c r="U259" t="str">
        <f>VLOOKUP($A259&amp;"_"&amp;$T259,'Character Sets'!$B$3:$J$39,5,FALSE)</f>
        <v>ST2</v>
      </c>
      <c r="V259" s="37" t="s">
        <v>698</v>
      </c>
      <c r="W259" t="str">
        <f>VLOOKUP($A259&amp;"_"&amp;$V259,'Character Sets'!$B$3:$J$39,5,FALSE)</f>
        <v>HT1</v>
      </c>
      <c r="X259" t="s">
        <v>221</v>
      </c>
      <c r="Y259" t="str">
        <f t="shared" si="54"/>
        <v>CA</v>
      </c>
      <c r="Z259" t="str" cm="1">
        <f t="array" ref="Z259">_xlfn.IFS($Y259="AB","AB",$Y259="BA","AB",$Y259="AC","AC",$Y259="CA","AC",$Y259="AD","AD",$Y259="DA","AD",$Y259="BC","BC",$Y259="CB","BC",$Y259="BD","BD",$Y259="DB","BD",$Y259="CD","CD",$Y259="DC", "CD",$Y259="AE","AE",$Y259="EA","AE",$Y259="AF","AF",$Y259="FA","AF",$Y259="BE","BE",$Y259="EB","BE",$Y259="BF","BF",$Y259="FB","BF",$Y259="CE","CE",$Y259="EC","CE",$Y259="CF","CF",$Y259="FC","CF",$Y259="DE","DE",$Y259="ED","DE",$Y259="EF","EF",$Y259="FE","EF",$Y259="DF","DF",$Y259="FD","DF")</f>
        <v>AC</v>
      </c>
      <c r="AA259" s="6" t="s">
        <v>28</v>
      </c>
      <c r="AB259" t="str">
        <f>VLOOKUP($X259&amp;$Z259&amp;$AA259,Stories!$A$1:$I$151,7,FALSE)</f>
        <v>Alex is looking at Jordan</v>
      </c>
      <c r="AC259" t="str">
        <f>VLOOKUP($X259&amp;$Z259&amp;$AA259,Stories!$A$1:$I$151,8,FALSE)</f>
        <v>as the train whistle is blowing loudly</v>
      </c>
      <c r="AD259" s="37" t="s">
        <v>22</v>
      </c>
      <c r="AE259" s="13" t="s">
        <v>24</v>
      </c>
      <c r="AF259" s="13" t="s">
        <v>25</v>
      </c>
      <c r="AG259" s="13" t="str">
        <f t="shared" si="53"/>
        <v>he's standing in a red square</v>
      </c>
      <c r="AH259" t="str">
        <f>VLOOKUP($X259&amp;$Z259&amp;$AA259,Stories!$A$1:$I$151,9,FALSE)</f>
        <v>but the whistle is too loud to hear anything</v>
      </c>
      <c r="AI259" t="str" cm="1">
        <f t="array" ref="AI259">_xlfn.IFS($AA259="first",_xlfn.CONCAT($X259, "_", $H259, "_", $L259),$AA259="second",_xlfn.CONCAT($X259, "_", $L259, "_", $H259))</f>
        <v>S15_Jordan_Alex</v>
      </c>
      <c r="AJ259" t="str">
        <f t="shared" si="44"/>
        <v>he_red_square</v>
      </c>
      <c r="AK259" t="str">
        <f t="shared" si="55"/>
        <v>S15_end</v>
      </c>
      <c r="AL259" s="13" t="s">
        <v>24</v>
      </c>
      <c r="AM259" s="13" t="s">
        <v>25</v>
      </c>
      <c r="AN259" s="13" t="s">
        <v>24</v>
      </c>
      <c r="AO259" s="13" t="s">
        <v>26</v>
      </c>
      <c r="AP259" s="13" t="s">
        <v>27</v>
      </c>
      <c r="AQ259" s="13" t="s">
        <v>26</v>
      </c>
      <c r="AR259" s="13" t="s">
        <v>27</v>
      </c>
      <c r="AS259" s="13" t="s">
        <v>25</v>
      </c>
      <c r="AT259" s="13" t="s">
        <v>31</v>
      </c>
      <c r="AU259" s="13" t="s">
        <v>26</v>
      </c>
      <c r="AV259" s="13" t="s">
        <v>31</v>
      </c>
      <c r="AW259" s="13" t="s">
        <v>25</v>
      </c>
      <c r="AX259" t="str">
        <f t="shared" si="45"/>
        <v>HT3_red-square.png</v>
      </c>
      <c r="AY259" t="str">
        <f t="shared" si="46"/>
        <v>HT2_red-triangle.png</v>
      </c>
      <c r="AZ259" t="str">
        <f t="shared" si="47"/>
        <v>ST3_yellow-triangle.png</v>
      </c>
      <c r="BA259" t="str">
        <f t="shared" si="48"/>
        <v>ST1_yellow-square.png</v>
      </c>
      <c r="BB259" t="str">
        <f t="shared" si="49"/>
        <v>ST2_green-triangle.png</v>
      </c>
      <c r="BC259" t="str">
        <f t="shared" si="50"/>
        <v>HT1_green-square.png</v>
      </c>
    </row>
    <row r="260" spans="1:55" x14ac:dyDescent="0.2">
      <c r="A260" s="30" t="s">
        <v>82</v>
      </c>
      <c r="B260" s="5" t="s">
        <v>108</v>
      </c>
      <c r="C260" s="5" t="s">
        <v>126</v>
      </c>
      <c r="D260" t="str">
        <f t="shared" si="56"/>
        <v>L03_CR18_S13</v>
      </c>
      <c r="E260">
        <v>258</v>
      </c>
      <c r="F260" s="94" t="s">
        <v>696</v>
      </c>
      <c r="G260" s="155" t="str">
        <f>VLOOKUP($A260&amp;"_"&amp;$F260,'Character Sets'!$B$3:$J$39,5,FALSE)</f>
        <v>HT3</v>
      </c>
      <c r="H260" s="155" t="str">
        <f>VLOOKUP($A260&amp;"_"&amp;$F260,'Character Sets'!$B$3:$J$39,7,FALSE)</f>
        <v>Jordan</v>
      </c>
      <c r="I260" s="5" t="str">
        <f>VLOOKUP($A260&amp;"_"&amp;$F260,'Character Sets'!$B$3:$J$39,6,FALSE)</f>
        <v>C</v>
      </c>
      <c r="J260" s="96" t="s">
        <v>700</v>
      </c>
      <c r="K260" s="155" t="str">
        <f>VLOOKUP($A260&amp;"_"&amp;$J260, 'Character Sets'!$B$3:$J$39,5,FALSE)</f>
        <v>HT2</v>
      </c>
      <c r="L260" s="155" t="str">
        <f>VLOOKUP($A260&amp;"_"&amp;$J260,'Character Sets'!$B$3:$J$39,7,FALSE)</f>
        <v>Alex</v>
      </c>
      <c r="M260" s="5" t="str">
        <f>VLOOKUP($A260&amp;"_"&amp;$J260,'Character Sets'!$B$3:$J$39,6,FALSE)</f>
        <v>A</v>
      </c>
      <c r="N260" s="187" t="s">
        <v>2395</v>
      </c>
      <c r="O260" s="5" t="s">
        <v>2399</v>
      </c>
      <c r="P260" s="37" t="s">
        <v>697</v>
      </c>
      <c r="Q260" t="str">
        <f>VLOOKUP($A260&amp;"_"&amp;$P260,'Character Sets'!$B$3:$J$39,5,FALSE)</f>
        <v>ST3</v>
      </c>
      <c r="R260" s="37" t="s">
        <v>699</v>
      </c>
      <c r="S260" t="str">
        <f>VLOOKUP($A260&amp;"_"&amp;$R260,'Character Sets'!$B$3:$J$39,5,FALSE)</f>
        <v>ST1</v>
      </c>
      <c r="T260" s="37" t="s">
        <v>701</v>
      </c>
      <c r="U260" t="str">
        <f>VLOOKUP($A260&amp;"_"&amp;$T260,'Character Sets'!$B$3:$J$39,5,FALSE)</f>
        <v>ST2</v>
      </c>
      <c r="V260" s="37" t="s">
        <v>698</v>
      </c>
      <c r="W260" t="str">
        <f>VLOOKUP($A260&amp;"_"&amp;$V260,'Character Sets'!$B$3:$J$39,5,FALSE)</f>
        <v>HT1</v>
      </c>
      <c r="X260" t="s">
        <v>219</v>
      </c>
      <c r="Y260" t="str">
        <f t="shared" si="54"/>
        <v>CA</v>
      </c>
      <c r="Z260" t="str" cm="1">
        <f t="array" ref="Z260">_xlfn.IFS($Y260="AB","AB",$Y260="BA","AB",$Y260="AC","AC",$Y260="CA","AC",$Y260="AD","AD",$Y260="DA","AD",$Y260="BC","BC",$Y260="CB","BC",$Y260="BD","BD",$Y260="DB","BD",$Y260="CD","CD",$Y260="DC", "CD",$Y260="AE","AE",$Y260="EA","AE",$Y260="AF","AF",$Y260="FA","AF",$Y260="BE","BE",$Y260="EB","BE",$Y260="BF","BF",$Y260="FB","BF",$Y260="CE","CE",$Y260="EC","CE",$Y260="CF","CF",$Y260="FC","CF",$Y260="DE","DE",$Y260="ED","DE",$Y260="EF","EF",$Y260="FE","EF",$Y260="DF","DF",$Y260="FD","DF")</f>
        <v>AC</v>
      </c>
      <c r="AA260" s="6" t="s">
        <v>30</v>
      </c>
      <c r="AB260" t="str">
        <f>VLOOKUP($X260&amp;$Z260&amp;$AA260,Stories!$A$1:$I$151,7,FALSE)</f>
        <v>Jordan is surfing at the beach with Alex</v>
      </c>
      <c r="AC260" t="str">
        <f>VLOOKUP($X260&amp;$Z260&amp;$AA260,Stories!$A$1:$I$151,8,FALSE)</f>
        <v>and a crab is scuttling by</v>
      </c>
      <c r="AD260" s="37" t="s">
        <v>22</v>
      </c>
      <c r="AE260" s="13" t="s">
        <v>27</v>
      </c>
      <c r="AF260" s="13" t="s">
        <v>26</v>
      </c>
      <c r="AG260" s="13" t="str">
        <f t="shared" si="53"/>
        <v>he's standing in a yellow triangle</v>
      </c>
      <c r="AH260" t="str">
        <f>VLOOKUP($X260&amp;$Z260&amp;$AA260,Stories!$A$1:$I$151,9,FALSE)</f>
        <v>and the waves keep getting bigger</v>
      </c>
      <c r="AI260" t="str" cm="1">
        <f t="array" ref="AI260">_xlfn.IFS($AA260="first",_xlfn.CONCAT($X260, "_", $H260, "_", $L260),$AA260="second",_xlfn.CONCAT($X260, "_", $L260, "_", $H260))</f>
        <v>S13_Alex_Jordan</v>
      </c>
      <c r="AJ260" t="str">
        <f t="shared" ref="AJ260:AJ323" si="57">_xlfn.CONCAT($AD260,"_", $AE260, "_", $AF260)</f>
        <v>he_yellow_triangle</v>
      </c>
      <c r="AK260" t="str">
        <f t="shared" si="55"/>
        <v>S13_end</v>
      </c>
      <c r="AL260" s="13" t="s">
        <v>27</v>
      </c>
      <c r="AM260" s="13" t="s">
        <v>26</v>
      </c>
      <c r="AN260" s="13" t="s">
        <v>27</v>
      </c>
      <c r="AO260" s="13" t="s">
        <v>25</v>
      </c>
      <c r="AP260" s="13" t="s">
        <v>24</v>
      </c>
      <c r="AQ260" s="13" t="s">
        <v>25</v>
      </c>
      <c r="AR260" s="13" t="s">
        <v>24</v>
      </c>
      <c r="AS260" s="13" t="s">
        <v>26</v>
      </c>
      <c r="AT260" s="13" t="s">
        <v>29</v>
      </c>
      <c r="AU260" s="13" t="s">
        <v>25</v>
      </c>
      <c r="AV260" s="13" t="s">
        <v>29</v>
      </c>
      <c r="AW260" s="13" t="s">
        <v>26</v>
      </c>
      <c r="AX260" t="str">
        <f t="shared" ref="AX260:AX323" si="58">_xlfn.CONCAT($G260, "_", $AL260, "-", $AM260, ".png")</f>
        <v>HT3_yellow-triangle.png</v>
      </c>
      <c r="AY260" t="str">
        <f t="shared" ref="AY260:AY323" si="59">_xlfn.CONCAT($K260, "_", $AN260, "-", $AO260, ".png")</f>
        <v>HT2_yellow-square.png</v>
      </c>
      <c r="AZ260" t="str">
        <f t="shared" ref="AZ260:AZ323" si="60">_xlfn.CONCAT($Q260, "_", $AP260, "-", $AQ260, ".png")</f>
        <v>ST3_red-square.png</v>
      </c>
      <c r="BA260" t="str">
        <f t="shared" ref="BA260:BA323" si="61">_xlfn.CONCAT($S260, "_", $AR260, "-", $AS260, ".png")</f>
        <v>ST1_red-triangle.png</v>
      </c>
      <c r="BB260" t="str">
        <f t="shared" ref="BB260:BB323" si="62">_xlfn.CONCAT($U260, "_", $AT260, "-", $AU260, ".png")</f>
        <v>ST2_blue-square.png</v>
      </c>
      <c r="BC260" t="str">
        <f t="shared" ref="BC260:BC323" si="63">_xlfn.CONCAT($W260, "_", $AV260, "-", $AW260, ".png")</f>
        <v>HT1_blue-triangle.png</v>
      </c>
    </row>
    <row r="261" spans="1:55" x14ac:dyDescent="0.2">
      <c r="A261" s="30" t="s">
        <v>82</v>
      </c>
      <c r="B261" s="5" t="s">
        <v>108</v>
      </c>
      <c r="C261" s="5" t="s">
        <v>127</v>
      </c>
      <c r="D261" t="str">
        <f t="shared" si="56"/>
        <v>L03_CR19_S14</v>
      </c>
      <c r="E261">
        <v>259</v>
      </c>
      <c r="F261" s="94" t="s">
        <v>696</v>
      </c>
      <c r="G261" s="155" t="str">
        <f>VLOOKUP($A261&amp;"_"&amp;$F261,'Character Sets'!$B$3:$J$39,5,FALSE)</f>
        <v>HT3</v>
      </c>
      <c r="H261" s="155" t="str">
        <f>VLOOKUP($A261&amp;"_"&amp;$F261,'Character Sets'!$B$3:$J$39,7,FALSE)</f>
        <v>Jordan</v>
      </c>
      <c r="I261" s="5" t="str">
        <f>VLOOKUP($A261&amp;"_"&amp;$F261,'Character Sets'!$B$3:$J$39,6,FALSE)</f>
        <v>C</v>
      </c>
      <c r="J261" s="96" t="s">
        <v>700</v>
      </c>
      <c r="K261" s="155" t="str">
        <f>VLOOKUP($A261&amp;"_"&amp;$J261, 'Character Sets'!$B$3:$J$39,5,FALSE)</f>
        <v>HT2</v>
      </c>
      <c r="L261" s="155" t="str">
        <f>VLOOKUP($A261&amp;"_"&amp;$J261,'Character Sets'!$B$3:$J$39,7,FALSE)</f>
        <v>Alex</v>
      </c>
      <c r="M261" s="5" t="str">
        <f>VLOOKUP($A261&amp;"_"&amp;$J261,'Character Sets'!$B$3:$J$39,6,FALSE)</f>
        <v>A</v>
      </c>
      <c r="N261" s="187" t="s">
        <v>2395</v>
      </c>
      <c r="O261" s="5" t="s">
        <v>2399</v>
      </c>
      <c r="P261" s="37" t="s">
        <v>697</v>
      </c>
      <c r="Q261" t="str">
        <f>VLOOKUP($A261&amp;"_"&amp;$P261,'Character Sets'!$B$3:$J$39,5,FALSE)</f>
        <v>ST3</v>
      </c>
      <c r="R261" s="37" t="s">
        <v>699</v>
      </c>
      <c r="S261" t="str">
        <f>VLOOKUP($A261&amp;"_"&amp;$R261,'Character Sets'!$B$3:$J$39,5,FALSE)</f>
        <v>ST1</v>
      </c>
      <c r="T261" s="37" t="s">
        <v>701</v>
      </c>
      <c r="U261" t="str">
        <f>VLOOKUP($A261&amp;"_"&amp;$T261,'Character Sets'!$B$3:$J$39,5,FALSE)</f>
        <v>ST2</v>
      </c>
      <c r="V261" s="37" t="s">
        <v>698</v>
      </c>
      <c r="W261" t="str">
        <f>VLOOKUP($A261&amp;"_"&amp;$V261,'Character Sets'!$B$3:$J$39,5,FALSE)</f>
        <v>HT1</v>
      </c>
      <c r="X261" t="s">
        <v>220</v>
      </c>
      <c r="Y261" t="str">
        <f t="shared" si="54"/>
        <v>CA</v>
      </c>
      <c r="Z261" t="str" cm="1">
        <f t="array" ref="Z261">_xlfn.IFS($Y261="AB","AB",$Y261="BA","AB",$Y261="AC","AC",$Y261="CA","AC",$Y261="AD","AD",$Y261="DA","AD",$Y261="BC","BC",$Y261="CB","BC",$Y261="BD","BD",$Y261="DB","BD",$Y261="CD","CD",$Y261="DC", "CD",$Y261="AE","AE",$Y261="EA","AE",$Y261="AF","AF",$Y261="FA","AF",$Y261="BE","BE",$Y261="EB","BE",$Y261="BF","BF",$Y261="FB","BF",$Y261="CE","CE",$Y261="EC","CE",$Y261="CF","CF",$Y261="FC","CF",$Y261="DE","DE",$Y261="ED","DE",$Y261="EF","EF",$Y261="FE","EF",$Y261="DF","DF",$Y261="FD","DF")</f>
        <v>AC</v>
      </c>
      <c r="AA261" s="6" t="s">
        <v>28</v>
      </c>
      <c r="AB261" t="str">
        <f>VLOOKUP($X261&amp;$Z261&amp;$AA261,Stories!$A$1:$I$151,7,FALSE)</f>
        <v>Alex is racing toward Jordan</v>
      </c>
      <c r="AC261" t="str">
        <f>VLOOKUP($X261&amp;$Z261&amp;$AA261,Stories!$A$1:$I$151,8,FALSE)</f>
        <v>while a house is burning down</v>
      </c>
      <c r="AD261" s="37" t="s">
        <v>22</v>
      </c>
      <c r="AE261" s="13" t="s">
        <v>31</v>
      </c>
      <c r="AF261" s="13" t="s">
        <v>25</v>
      </c>
      <c r="AG261" s="13" t="str">
        <f t="shared" si="53"/>
        <v>he's standing in a green square</v>
      </c>
      <c r="AH261" t="str">
        <f>VLOOKUP($X261&amp;$Z261&amp;$AA261,Stories!$A$1:$I$151,9,FALSE)</f>
        <v>and it sounds like the fire truck is coming</v>
      </c>
      <c r="AI261" t="str" cm="1">
        <f t="array" ref="AI261">_xlfn.IFS($AA261="first",_xlfn.CONCAT($X261, "_", $H261, "_", $L261),$AA261="second",_xlfn.CONCAT($X261, "_", $L261, "_", $H261))</f>
        <v>S14_Jordan_Alex</v>
      </c>
      <c r="AJ261" t="str">
        <f t="shared" si="57"/>
        <v>he_green_square</v>
      </c>
      <c r="AK261" t="str">
        <f t="shared" si="55"/>
        <v>S14_end</v>
      </c>
      <c r="AL261" s="13" t="s">
        <v>31</v>
      </c>
      <c r="AM261" s="13" t="s">
        <v>25</v>
      </c>
      <c r="AN261" s="13" t="s">
        <v>31</v>
      </c>
      <c r="AO261" s="13" t="s">
        <v>26</v>
      </c>
      <c r="AP261" s="13" t="s">
        <v>29</v>
      </c>
      <c r="AQ261" s="13" t="s">
        <v>26</v>
      </c>
      <c r="AR261" s="13" t="s">
        <v>29</v>
      </c>
      <c r="AS261" s="13" t="s">
        <v>25</v>
      </c>
      <c r="AT261" s="13" t="s">
        <v>24</v>
      </c>
      <c r="AU261" s="13" t="s">
        <v>26</v>
      </c>
      <c r="AV261" s="13" t="s">
        <v>24</v>
      </c>
      <c r="AW261" s="13" t="s">
        <v>25</v>
      </c>
      <c r="AX261" t="str">
        <f t="shared" si="58"/>
        <v>HT3_green-square.png</v>
      </c>
      <c r="AY261" t="str">
        <f t="shared" si="59"/>
        <v>HT2_green-triangle.png</v>
      </c>
      <c r="AZ261" t="str">
        <f t="shared" si="60"/>
        <v>ST3_blue-triangle.png</v>
      </c>
      <c r="BA261" t="str">
        <f t="shared" si="61"/>
        <v>ST1_blue-square.png</v>
      </c>
      <c r="BB261" t="str">
        <f t="shared" si="62"/>
        <v>ST2_red-triangle.png</v>
      </c>
      <c r="BC261" t="str">
        <f t="shared" si="63"/>
        <v>HT1_red-square.png</v>
      </c>
    </row>
    <row r="262" spans="1:55" x14ac:dyDescent="0.2">
      <c r="A262" s="30" t="s">
        <v>82</v>
      </c>
      <c r="B262" s="5" t="s">
        <v>108</v>
      </c>
      <c r="C262" s="5" t="s">
        <v>128</v>
      </c>
      <c r="D262" t="str">
        <f t="shared" si="56"/>
        <v>L03_CR20_S14</v>
      </c>
      <c r="E262">
        <v>260</v>
      </c>
      <c r="F262" s="94" t="s">
        <v>696</v>
      </c>
      <c r="G262" s="155" t="str">
        <f>VLOOKUP($A262&amp;"_"&amp;$F262,'Character Sets'!$B$3:$J$39,5,FALSE)</f>
        <v>HT3</v>
      </c>
      <c r="H262" s="155" t="str">
        <f>VLOOKUP($A262&amp;"_"&amp;$F262,'Character Sets'!$B$3:$J$39,7,FALSE)</f>
        <v>Jordan</v>
      </c>
      <c r="I262" s="5" t="str">
        <f>VLOOKUP($A262&amp;"_"&amp;$F262,'Character Sets'!$B$3:$J$39,6,FALSE)</f>
        <v>C</v>
      </c>
      <c r="J262" s="96" t="s">
        <v>700</v>
      </c>
      <c r="K262" s="155" t="str">
        <f>VLOOKUP($A262&amp;"_"&amp;$J262, 'Character Sets'!$B$3:$J$39,5,FALSE)</f>
        <v>HT2</v>
      </c>
      <c r="L262" s="155" t="str">
        <f>VLOOKUP($A262&amp;"_"&amp;$J262,'Character Sets'!$B$3:$J$39,7,FALSE)</f>
        <v>Alex</v>
      </c>
      <c r="M262" s="5" t="str">
        <f>VLOOKUP($A262&amp;"_"&amp;$J262,'Character Sets'!$B$3:$J$39,6,FALSE)</f>
        <v>A</v>
      </c>
      <c r="N262" s="187" t="s">
        <v>2395</v>
      </c>
      <c r="O262" s="5" t="s">
        <v>2399</v>
      </c>
      <c r="P262" s="37" t="s">
        <v>697</v>
      </c>
      <c r="Q262" t="str">
        <f>VLOOKUP($A262&amp;"_"&amp;$P262,'Character Sets'!$B$3:$J$39,5,FALSE)</f>
        <v>ST3</v>
      </c>
      <c r="R262" s="37" t="s">
        <v>699</v>
      </c>
      <c r="S262" t="str">
        <f>VLOOKUP($A262&amp;"_"&amp;$R262,'Character Sets'!$B$3:$J$39,5,FALSE)</f>
        <v>ST1</v>
      </c>
      <c r="T262" s="37" t="s">
        <v>701</v>
      </c>
      <c r="U262" t="str">
        <f>VLOOKUP($A262&amp;"_"&amp;$T262,'Character Sets'!$B$3:$J$39,5,FALSE)</f>
        <v>ST2</v>
      </c>
      <c r="V262" s="37" t="s">
        <v>698</v>
      </c>
      <c r="W262" t="str">
        <f>VLOOKUP($A262&amp;"_"&amp;$V262,'Character Sets'!$B$3:$J$39,5,FALSE)</f>
        <v>HT1</v>
      </c>
      <c r="X262" t="s">
        <v>220</v>
      </c>
      <c r="Y262" t="str">
        <f t="shared" si="54"/>
        <v>CA</v>
      </c>
      <c r="Z262" t="str" cm="1">
        <f t="array" ref="Z262">_xlfn.IFS($Y262="AB","AB",$Y262="BA","AB",$Y262="AC","AC",$Y262="CA","AC",$Y262="AD","AD",$Y262="DA","AD",$Y262="BC","BC",$Y262="CB","BC",$Y262="BD","BD",$Y262="DB","BD",$Y262="CD","CD",$Y262="DC", "CD",$Y262="AE","AE",$Y262="EA","AE",$Y262="AF","AF",$Y262="FA","AF",$Y262="BE","BE",$Y262="EB","BE",$Y262="BF","BF",$Y262="FB","BF",$Y262="CE","CE",$Y262="EC","CE",$Y262="CF","CF",$Y262="FC","CF",$Y262="DE","DE",$Y262="ED","DE",$Y262="EF","EF",$Y262="FE","EF",$Y262="DF","DF",$Y262="FD","DF")</f>
        <v>AC</v>
      </c>
      <c r="AA262" s="6" t="s">
        <v>30</v>
      </c>
      <c r="AB262" t="str">
        <f>VLOOKUP($X262&amp;$Z262&amp;$AA262,Stories!$A$1:$I$151,7,FALSE)</f>
        <v>Jordan is racing toward Alex</v>
      </c>
      <c r="AC262" t="str">
        <f>VLOOKUP($X262&amp;$Z262&amp;$AA262,Stories!$A$1:$I$151,8,FALSE)</f>
        <v>while a house is burning down</v>
      </c>
      <c r="AD262" s="37" t="s">
        <v>22</v>
      </c>
      <c r="AE262" s="13" t="s">
        <v>29</v>
      </c>
      <c r="AF262" s="13" t="s">
        <v>26</v>
      </c>
      <c r="AG262" s="13" t="str">
        <f t="shared" si="53"/>
        <v>he's standing in a blue triangle</v>
      </c>
      <c r="AH262" t="str">
        <f>VLOOKUP($X262&amp;$Z262&amp;$AA262,Stories!$A$1:$I$151,9,FALSE)</f>
        <v>and it sounds like the fire truck is coming</v>
      </c>
      <c r="AI262" t="str" cm="1">
        <f t="array" ref="AI262">_xlfn.IFS($AA262="first",_xlfn.CONCAT($X262, "_", $H262, "_", $L262),$AA262="second",_xlfn.CONCAT($X262, "_", $L262, "_", $H262))</f>
        <v>S14_Alex_Jordan</v>
      </c>
      <c r="AJ262" t="str">
        <f t="shared" si="57"/>
        <v>he_blue_triangle</v>
      </c>
      <c r="AK262" t="str">
        <f t="shared" si="55"/>
        <v>S14_end</v>
      </c>
      <c r="AL262" s="13" t="s">
        <v>29</v>
      </c>
      <c r="AM262" s="13" t="s">
        <v>26</v>
      </c>
      <c r="AN262" s="13" t="s">
        <v>29</v>
      </c>
      <c r="AO262" s="13" t="s">
        <v>25</v>
      </c>
      <c r="AP262" s="13" t="s">
        <v>31</v>
      </c>
      <c r="AQ262" s="13" t="s">
        <v>25</v>
      </c>
      <c r="AR262" s="13" t="s">
        <v>31</v>
      </c>
      <c r="AS262" s="13" t="s">
        <v>26</v>
      </c>
      <c r="AT262" s="13" t="s">
        <v>27</v>
      </c>
      <c r="AU262" s="13" t="s">
        <v>25</v>
      </c>
      <c r="AV262" s="13" t="s">
        <v>27</v>
      </c>
      <c r="AW262" s="13" t="s">
        <v>26</v>
      </c>
      <c r="AX262" t="str">
        <f t="shared" si="58"/>
        <v>HT3_blue-triangle.png</v>
      </c>
      <c r="AY262" t="str">
        <f t="shared" si="59"/>
        <v>HT2_blue-square.png</v>
      </c>
      <c r="AZ262" t="str">
        <f t="shared" si="60"/>
        <v>ST3_green-square.png</v>
      </c>
      <c r="BA262" t="str">
        <f t="shared" si="61"/>
        <v>ST1_green-triangle.png</v>
      </c>
      <c r="BB262" t="str">
        <f t="shared" si="62"/>
        <v>ST2_yellow-square.png</v>
      </c>
      <c r="BC262" t="str">
        <f t="shared" si="63"/>
        <v>HT1_yellow-triangle.png</v>
      </c>
    </row>
    <row r="263" spans="1:55" x14ac:dyDescent="0.2">
      <c r="A263" s="30" t="s">
        <v>82</v>
      </c>
      <c r="B263" s="5" t="s">
        <v>108</v>
      </c>
      <c r="C263" s="5" t="s">
        <v>129</v>
      </c>
      <c r="D263" t="str">
        <f t="shared" si="56"/>
        <v>L03_CR21_S03</v>
      </c>
      <c r="E263">
        <v>261</v>
      </c>
      <c r="F263" s="94" t="s">
        <v>696</v>
      </c>
      <c r="G263" s="155" t="str">
        <f>VLOOKUP($A263&amp;"_"&amp;$F263,'Character Sets'!$B$3:$J$39,5,FALSE)</f>
        <v>HT3</v>
      </c>
      <c r="H263" s="155" t="str">
        <f>VLOOKUP($A263&amp;"_"&amp;$F263,'Character Sets'!$B$3:$J$39,7,FALSE)</f>
        <v>Jordan</v>
      </c>
      <c r="I263" s="5" t="str">
        <f>VLOOKUP($A263&amp;"_"&amp;$F263,'Character Sets'!$B$3:$J$39,6,FALSE)</f>
        <v>C</v>
      </c>
      <c r="J263" s="96" t="s">
        <v>701</v>
      </c>
      <c r="K263" s="155" t="str">
        <f>VLOOKUP($A263&amp;"_"&amp;$J263, 'Character Sets'!$B$3:$J$39,5,FALSE)</f>
        <v>ST2</v>
      </c>
      <c r="L263" s="155" t="str">
        <f>VLOOKUP($A263&amp;"_"&amp;$J263,'Character Sets'!$B$3:$J$39,7,FALSE)</f>
        <v>Sam</v>
      </c>
      <c r="M263" s="5" t="str">
        <f>VLOOKUP($A263&amp;"_"&amp;$J263,'Character Sets'!$B$3:$J$39,6,FALSE)</f>
        <v>B</v>
      </c>
      <c r="N263" s="187" t="s">
        <v>2395</v>
      </c>
      <c r="O263" s="5" t="s">
        <v>2398</v>
      </c>
      <c r="P263" s="37" t="s">
        <v>697</v>
      </c>
      <c r="Q263" t="str">
        <f>VLOOKUP($A263&amp;"_"&amp;$P263,'Character Sets'!$B$3:$J$39,5,FALSE)</f>
        <v>ST3</v>
      </c>
      <c r="R263" s="37" t="s">
        <v>699</v>
      </c>
      <c r="S263" t="str">
        <f>VLOOKUP($A263&amp;"_"&amp;$R263,'Character Sets'!$B$3:$J$39,5,FALSE)</f>
        <v>ST1</v>
      </c>
      <c r="T263" s="37" t="s">
        <v>700</v>
      </c>
      <c r="U263" t="str">
        <f>VLOOKUP($A263&amp;"_"&amp;$T263,'Character Sets'!$B$3:$J$39,5,FALSE)</f>
        <v>HT2</v>
      </c>
      <c r="V263" s="37" t="s">
        <v>698</v>
      </c>
      <c r="W263" t="str">
        <f>VLOOKUP($A263&amp;"_"&amp;$V263,'Character Sets'!$B$3:$J$39,5,FALSE)</f>
        <v>HT1</v>
      </c>
      <c r="X263" t="s">
        <v>209</v>
      </c>
      <c r="Y263" t="str">
        <f t="shared" si="54"/>
        <v>CB</v>
      </c>
      <c r="Z263" t="str" cm="1">
        <f t="array" ref="Z263">_xlfn.IFS($Y263="AB","AB",$Y263="BA","AB",$Y263="AC","AC",$Y263="CA","AC",$Y263="AD","AD",$Y263="DA","AD",$Y263="BC","BC",$Y263="CB","BC",$Y263="BD","BD",$Y263="DB","BD",$Y263="CD","CD",$Y263="DC", "CD",$Y263="AE","AE",$Y263="EA","AE",$Y263="AF","AF",$Y263="FA","AF",$Y263="BE","BE",$Y263="EB","BE",$Y263="BF","BF",$Y263="FB","BF",$Y263="CE","CE",$Y263="EC","CE",$Y263="CF","CF",$Y263="FC","CF",$Y263="DE","DE",$Y263="ED","DE",$Y263="EF","EF",$Y263="FE","EF",$Y263="DF","DF",$Y263="FD","DF")</f>
        <v>BC</v>
      </c>
      <c r="AA263" s="6" t="s">
        <v>28</v>
      </c>
      <c r="AB263" t="str">
        <f>VLOOKUP($X263&amp;$Z263&amp;$AA263,Stories!$A$1:$I$151,7,FALSE)</f>
        <v>Sam is making a salad for Jordan</v>
      </c>
      <c r="AC263" t="str">
        <f>VLOOKUP($X263&amp;$Z263&amp;$AA263,Stories!$A$1:$I$151,8,FALSE)</f>
        <v>while a pot is boiling on the stove</v>
      </c>
      <c r="AD263" s="37" t="s">
        <v>22</v>
      </c>
      <c r="AE263" s="13" t="s">
        <v>27</v>
      </c>
      <c r="AF263" s="13" t="s">
        <v>25</v>
      </c>
      <c r="AG263" s="13" t="str">
        <f t="shared" si="53"/>
        <v>he's standing in a yellow square</v>
      </c>
      <c r="AH263" t="str">
        <f>VLOOKUP($X263&amp;$Z263&amp;$AA263,Stories!$A$1:$I$151,9,FALSE)</f>
        <v>and it looks like dinner is almost ready</v>
      </c>
      <c r="AI263" t="str" cm="1">
        <f t="array" ref="AI263">_xlfn.IFS($AA263="first",_xlfn.CONCAT($X263, "_", $H263, "_", $L263),$AA263="second",_xlfn.CONCAT($X263, "_", $L263, "_", $H263))</f>
        <v>S03_Jordan_Sam</v>
      </c>
      <c r="AJ263" t="str">
        <f t="shared" si="57"/>
        <v>he_yellow_square</v>
      </c>
      <c r="AK263" t="str">
        <f t="shared" si="55"/>
        <v>S03_end</v>
      </c>
      <c r="AL263" s="13" t="s">
        <v>27</v>
      </c>
      <c r="AM263" s="13" t="s">
        <v>25</v>
      </c>
      <c r="AN263" s="13" t="s">
        <v>27</v>
      </c>
      <c r="AO263" s="13" t="s">
        <v>26</v>
      </c>
      <c r="AP263" s="13" t="s">
        <v>24</v>
      </c>
      <c r="AQ263" s="13" t="s">
        <v>26</v>
      </c>
      <c r="AR263" s="13" t="s">
        <v>24</v>
      </c>
      <c r="AS263" s="13" t="s">
        <v>25</v>
      </c>
      <c r="AT263" s="13" t="s">
        <v>29</v>
      </c>
      <c r="AU263" s="13" t="s">
        <v>26</v>
      </c>
      <c r="AV263" s="13" t="s">
        <v>29</v>
      </c>
      <c r="AW263" s="13" t="s">
        <v>25</v>
      </c>
      <c r="AX263" t="str">
        <f t="shared" si="58"/>
        <v>HT3_yellow-square.png</v>
      </c>
      <c r="AY263" t="str">
        <f t="shared" si="59"/>
        <v>ST2_yellow-triangle.png</v>
      </c>
      <c r="AZ263" t="str">
        <f t="shared" si="60"/>
        <v>ST3_red-triangle.png</v>
      </c>
      <c r="BA263" t="str">
        <f t="shared" si="61"/>
        <v>ST1_red-square.png</v>
      </c>
      <c r="BB263" t="str">
        <f t="shared" si="62"/>
        <v>HT2_blue-triangle.png</v>
      </c>
      <c r="BC263" t="str">
        <f t="shared" si="63"/>
        <v>HT1_blue-square.png</v>
      </c>
    </row>
    <row r="264" spans="1:55" x14ac:dyDescent="0.2">
      <c r="A264" s="30" t="s">
        <v>82</v>
      </c>
      <c r="B264" s="5" t="s">
        <v>108</v>
      </c>
      <c r="C264" s="5" t="s">
        <v>130</v>
      </c>
      <c r="D264" t="str">
        <f t="shared" si="56"/>
        <v>L03_CR22_S03</v>
      </c>
      <c r="E264">
        <v>262</v>
      </c>
      <c r="F264" s="94" t="s">
        <v>696</v>
      </c>
      <c r="G264" s="155" t="str">
        <f>VLOOKUP($A264&amp;"_"&amp;$F264,'Character Sets'!$B$3:$J$39,5,FALSE)</f>
        <v>HT3</v>
      </c>
      <c r="H264" s="155" t="str">
        <f>VLOOKUP($A264&amp;"_"&amp;$F264,'Character Sets'!$B$3:$J$39,7,FALSE)</f>
        <v>Jordan</v>
      </c>
      <c r="I264" s="5" t="str">
        <f>VLOOKUP($A264&amp;"_"&amp;$F264,'Character Sets'!$B$3:$J$39,6,FALSE)</f>
        <v>C</v>
      </c>
      <c r="J264" s="96" t="s">
        <v>701</v>
      </c>
      <c r="K264" s="155" t="str">
        <f>VLOOKUP($A264&amp;"_"&amp;$J264, 'Character Sets'!$B$3:$J$39,5,FALSE)</f>
        <v>ST2</v>
      </c>
      <c r="L264" s="155" t="str">
        <f>VLOOKUP($A264&amp;"_"&amp;$J264,'Character Sets'!$B$3:$J$39,7,FALSE)</f>
        <v>Sam</v>
      </c>
      <c r="M264" s="5" t="str">
        <f>VLOOKUP($A264&amp;"_"&amp;$J264,'Character Sets'!$B$3:$J$39,6,FALSE)</f>
        <v>B</v>
      </c>
      <c r="N264" s="187" t="s">
        <v>2395</v>
      </c>
      <c r="O264" s="5" t="s">
        <v>2398</v>
      </c>
      <c r="P264" s="37" t="s">
        <v>697</v>
      </c>
      <c r="Q264" t="str">
        <f>VLOOKUP($A264&amp;"_"&amp;$P264,'Character Sets'!$B$3:$J$39,5,FALSE)</f>
        <v>ST3</v>
      </c>
      <c r="R264" s="37" t="s">
        <v>699</v>
      </c>
      <c r="S264" t="str">
        <f>VLOOKUP($A264&amp;"_"&amp;$R264,'Character Sets'!$B$3:$J$39,5,FALSE)</f>
        <v>ST1</v>
      </c>
      <c r="T264" s="37" t="s">
        <v>700</v>
      </c>
      <c r="U264" t="str">
        <f>VLOOKUP($A264&amp;"_"&amp;$T264,'Character Sets'!$B$3:$J$39,5,FALSE)</f>
        <v>HT2</v>
      </c>
      <c r="V264" s="37" t="s">
        <v>698</v>
      </c>
      <c r="W264" t="str">
        <f>VLOOKUP($A264&amp;"_"&amp;$V264,'Character Sets'!$B$3:$J$39,5,FALSE)</f>
        <v>HT1</v>
      </c>
      <c r="X264" t="s">
        <v>209</v>
      </c>
      <c r="Y264" t="str">
        <f t="shared" si="54"/>
        <v>CB</v>
      </c>
      <c r="Z264" t="str" cm="1">
        <f t="array" ref="Z264">_xlfn.IFS($Y264="AB","AB",$Y264="BA","AB",$Y264="AC","AC",$Y264="CA","AC",$Y264="AD","AD",$Y264="DA","AD",$Y264="BC","BC",$Y264="CB","BC",$Y264="BD","BD",$Y264="DB","BD",$Y264="CD","CD",$Y264="DC", "CD",$Y264="AE","AE",$Y264="EA","AE",$Y264="AF","AF",$Y264="FA","AF",$Y264="BE","BE",$Y264="EB","BE",$Y264="BF","BF",$Y264="FB","BF",$Y264="CE","CE",$Y264="EC","CE",$Y264="CF","CF",$Y264="FC","CF",$Y264="DE","DE",$Y264="ED","DE",$Y264="EF","EF",$Y264="FE","EF",$Y264="DF","DF",$Y264="FD","DF")</f>
        <v>BC</v>
      </c>
      <c r="AA264" s="6" t="s">
        <v>30</v>
      </c>
      <c r="AB264" t="str">
        <f>VLOOKUP($X264&amp;$Z264&amp;$AA264,Stories!$A$1:$I$151,7,FALSE)</f>
        <v>Jordan is making a salad for Sam</v>
      </c>
      <c r="AC264" t="str">
        <f>VLOOKUP($X264&amp;$Z264&amp;$AA264,Stories!$A$1:$I$151,8,FALSE)</f>
        <v>while a pot is boiling on the stove</v>
      </c>
      <c r="AD264" s="37" t="s">
        <v>22</v>
      </c>
      <c r="AE264" s="13" t="s">
        <v>24</v>
      </c>
      <c r="AF264" s="13" t="s">
        <v>26</v>
      </c>
      <c r="AG264" s="13" t="str">
        <f t="shared" si="53"/>
        <v>he's standing in a red triangle</v>
      </c>
      <c r="AH264" t="str">
        <f>VLOOKUP($X264&amp;$Z264&amp;$AA264,Stories!$A$1:$I$151,9,FALSE)</f>
        <v>and it looks like dinner is almost ready</v>
      </c>
      <c r="AI264" t="str" cm="1">
        <f t="array" ref="AI264">_xlfn.IFS($AA264="first",_xlfn.CONCAT($X264, "_", $H264, "_", $L264),$AA264="second",_xlfn.CONCAT($X264, "_", $L264, "_", $H264))</f>
        <v>S03_Sam_Jordan</v>
      </c>
      <c r="AJ264" t="str">
        <f t="shared" si="57"/>
        <v>he_red_triangle</v>
      </c>
      <c r="AK264" t="str">
        <f t="shared" si="55"/>
        <v>S03_end</v>
      </c>
      <c r="AL264" s="13" t="s">
        <v>24</v>
      </c>
      <c r="AM264" s="13" t="s">
        <v>26</v>
      </c>
      <c r="AN264" s="13" t="s">
        <v>24</v>
      </c>
      <c r="AO264" s="13" t="s">
        <v>25</v>
      </c>
      <c r="AP264" s="13" t="s">
        <v>27</v>
      </c>
      <c r="AQ264" s="13" t="s">
        <v>25</v>
      </c>
      <c r="AR264" s="13" t="s">
        <v>27</v>
      </c>
      <c r="AS264" s="13" t="s">
        <v>26</v>
      </c>
      <c r="AT264" s="13" t="s">
        <v>31</v>
      </c>
      <c r="AU264" s="13" t="s">
        <v>25</v>
      </c>
      <c r="AV264" s="13" t="s">
        <v>31</v>
      </c>
      <c r="AW264" s="13" t="s">
        <v>26</v>
      </c>
      <c r="AX264" t="str">
        <f t="shared" si="58"/>
        <v>HT3_red-triangle.png</v>
      </c>
      <c r="AY264" t="str">
        <f t="shared" si="59"/>
        <v>ST2_red-square.png</v>
      </c>
      <c r="AZ264" t="str">
        <f t="shared" si="60"/>
        <v>ST3_yellow-square.png</v>
      </c>
      <c r="BA264" t="str">
        <f t="shared" si="61"/>
        <v>ST1_yellow-triangle.png</v>
      </c>
      <c r="BB264" t="str">
        <f t="shared" si="62"/>
        <v>HT2_green-square.png</v>
      </c>
      <c r="BC264" t="str">
        <f t="shared" si="63"/>
        <v>HT1_green-triangle.png</v>
      </c>
    </row>
    <row r="265" spans="1:55" x14ac:dyDescent="0.2">
      <c r="A265" s="30" t="s">
        <v>82</v>
      </c>
      <c r="B265" s="5" t="s">
        <v>108</v>
      </c>
      <c r="C265" s="5" t="s">
        <v>131</v>
      </c>
      <c r="D265" t="str">
        <f t="shared" si="56"/>
        <v>L03_CR23_S04</v>
      </c>
      <c r="E265">
        <v>263</v>
      </c>
      <c r="F265" s="94" t="s">
        <v>696</v>
      </c>
      <c r="G265" s="155" t="str">
        <f>VLOOKUP($A265&amp;"_"&amp;$F265,'Character Sets'!$B$3:$J$39,5,FALSE)</f>
        <v>HT3</v>
      </c>
      <c r="H265" s="155" t="str">
        <f>VLOOKUP($A265&amp;"_"&amp;$F265,'Character Sets'!$B$3:$J$39,7,FALSE)</f>
        <v>Jordan</v>
      </c>
      <c r="I265" s="5" t="str">
        <f>VLOOKUP($A265&amp;"_"&amp;$F265,'Character Sets'!$B$3:$J$39,6,FALSE)</f>
        <v>C</v>
      </c>
      <c r="J265" s="96" t="s">
        <v>701</v>
      </c>
      <c r="K265" s="155" t="str">
        <f>VLOOKUP($A265&amp;"_"&amp;$J265, 'Character Sets'!$B$3:$J$39,5,FALSE)</f>
        <v>ST2</v>
      </c>
      <c r="L265" s="155" t="str">
        <f>VLOOKUP($A265&amp;"_"&amp;$J265,'Character Sets'!$B$3:$J$39,7,FALSE)</f>
        <v>Sam</v>
      </c>
      <c r="M265" s="5" t="str">
        <f>VLOOKUP($A265&amp;"_"&amp;$J265,'Character Sets'!$B$3:$J$39,6,FALSE)</f>
        <v>B</v>
      </c>
      <c r="N265" s="187" t="s">
        <v>2395</v>
      </c>
      <c r="O265" s="5" t="s">
        <v>2398</v>
      </c>
      <c r="P265" s="37" t="s">
        <v>697</v>
      </c>
      <c r="Q265" t="str">
        <f>VLOOKUP($A265&amp;"_"&amp;$P265,'Character Sets'!$B$3:$J$39,5,FALSE)</f>
        <v>ST3</v>
      </c>
      <c r="R265" s="37" t="s">
        <v>699</v>
      </c>
      <c r="S265" t="str">
        <f>VLOOKUP($A265&amp;"_"&amp;$R265,'Character Sets'!$B$3:$J$39,5,FALSE)</f>
        <v>ST1</v>
      </c>
      <c r="T265" s="37" t="s">
        <v>700</v>
      </c>
      <c r="U265" t="str">
        <f>VLOOKUP($A265&amp;"_"&amp;$T265,'Character Sets'!$B$3:$J$39,5,FALSE)</f>
        <v>HT2</v>
      </c>
      <c r="V265" s="37" t="s">
        <v>698</v>
      </c>
      <c r="W265" t="str">
        <f>VLOOKUP($A265&amp;"_"&amp;$V265,'Character Sets'!$B$3:$J$39,5,FALSE)</f>
        <v>HT1</v>
      </c>
      <c r="X265" t="s">
        <v>210</v>
      </c>
      <c r="Y265" t="str">
        <f t="shared" si="54"/>
        <v>CB</v>
      </c>
      <c r="Z265" t="str" cm="1">
        <f t="array" ref="Z265">_xlfn.IFS($Y265="AB","AB",$Y265="BA","AB",$Y265="AC","AC",$Y265="CA","AC",$Y265="AD","AD",$Y265="DA","AD",$Y265="BC","BC",$Y265="CB","BC",$Y265="BD","BD",$Y265="DB","BD",$Y265="CD","CD",$Y265="DC", "CD",$Y265="AE","AE",$Y265="EA","AE",$Y265="AF","AF",$Y265="FA","AF",$Y265="BE","BE",$Y265="EB","BE",$Y265="BF","BF",$Y265="FB","BF",$Y265="CE","CE",$Y265="EC","CE",$Y265="CF","CF",$Y265="FC","CF",$Y265="DE","DE",$Y265="ED","DE",$Y265="EF","EF",$Y265="FE","EF",$Y265="DF","DF",$Y265="FD","DF")</f>
        <v>BC</v>
      </c>
      <c r="AA265" s="6" t="s">
        <v>28</v>
      </c>
      <c r="AB265" t="str">
        <f>VLOOKUP($X265&amp;$Z265&amp;$AA265,Stories!$A$1:$I$151,7,FALSE)</f>
        <v>Sam is walking over to Jordan</v>
      </c>
      <c r="AC265" t="str">
        <f>VLOOKUP($X265&amp;$Z265&amp;$AA265,Stories!$A$1:$I$151,8,FALSE)</f>
        <v>and a broken radio is lying on the ground</v>
      </c>
      <c r="AD265" s="37" t="s">
        <v>22</v>
      </c>
      <c r="AE265" s="13" t="s">
        <v>29</v>
      </c>
      <c r="AF265" s="13" t="s">
        <v>25</v>
      </c>
      <c r="AG265" s="13" t="str">
        <f t="shared" si="53"/>
        <v>he's standing in a blue square</v>
      </c>
      <c r="AH265" t="str">
        <f>VLOOKUP($X265&amp;$Z265&amp;$AA265,Stories!$A$1:$I$151,9,FALSE)</f>
        <v>but it doesn't look like the radio can be fixed</v>
      </c>
      <c r="AI265" t="str" cm="1">
        <f t="array" ref="AI265">_xlfn.IFS($AA265="first",_xlfn.CONCAT($X265, "_", $H265, "_", $L265),$AA265="second",_xlfn.CONCAT($X265, "_", $L265, "_", $H265))</f>
        <v>S04_Jordan_Sam</v>
      </c>
      <c r="AJ265" t="str">
        <f t="shared" si="57"/>
        <v>he_blue_square</v>
      </c>
      <c r="AK265" t="str">
        <f t="shared" si="55"/>
        <v>S04_end</v>
      </c>
      <c r="AL265" s="13" t="s">
        <v>29</v>
      </c>
      <c r="AM265" s="13" t="s">
        <v>25</v>
      </c>
      <c r="AN265" s="13" t="s">
        <v>29</v>
      </c>
      <c r="AO265" s="13" t="s">
        <v>26</v>
      </c>
      <c r="AP265" s="13" t="s">
        <v>31</v>
      </c>
      <c r="AQ265" s="13" t="s">
        <v>26</v>
      </c>
      <c r="AR265" s="13" t="s">
        <v>31</v>
      </c>
      <c r="AS265" s="13" t="s">
        <v>25</v>
      </c>
      <c r="AT265" s="13" t="s">
        <v>27</v>
      </c>
      <c r="AU265" s="13" t="s">
        <v>26</v>
      </c>
      <c r="AV265" s="13" t="s">
        <v>27</v>
      </c>
      <c r="AW265" s="13" t="s">
        <v>25</v>
      </c>
      <c r="AX265" t="str">
        <f t="shared" si="58"/>
        <v>HT3_blue-square.png</v>
      </c>
      <c r="AY265" t="str">
        <f t="shared" si="59"/>
        <v>ST2_blue-triangle.png</v>
      </c>
      <c r="AZ265" t="str">
        <f t="shared" si="60"/>
        <v>ST3_green-triangle.png</v>
      </c>
      <c r="BA265" t="str">
        <f t="shared" si="61"/>
        <v>ST1_green-square.png</v>
      </c>
      <c r="BB265" t="str">
        <f t="shared" si="62"/>
        <v>HT2_yellow-triangle.png</v>
      </c>
      <c r="BC265" t="str">
        <f t="shared" si="63"/>
        <v>HT1_yellow-square.png</v>
      </c>
    </row>
    <row r="266" spans="1:55" x14ac:dyDescent="0.2">
      <c r="A266" s="30" t="s">
        <v>82</v>
      </c>
      <c r="B266" s="5" t="s">
        <v>108</v>
      </c>
      <c r="C266" s="5" t="s">
        <v>132</v>
      </c>
      <c r="D266" t="str">
        <f t="shared" si="56"/>
        <v>L03_CR24_S05</v>
      </c>
      <c r="E266">
        <v>264</v>
      </c>
      <c r="F266" s="94" t="s">
        <v>696</v>
      </c>
      <c r="G266" s="155" t="str">
        <f>VLOOKUP($A266&amp;"_"&amp;$F266,'Character Sets'!$B$3:$J$39,5,FALSE)</f>
        <v>HT3</v>
      </c>
      <c r="H266" s="155" t="str">
        <f>VLOOKUP($A266&amp;"_"&amp;$F266,'Character Sets'!$B$3:$J$39,7,FALSE)</f>
        <v>Jordan</v>
      </c>
      <c r="I266" s="5" t="str">
        <f>VLOOKUP($A266&amp;"_"&amp;$F266,'Character Sets'!$B$3:$J$39,6,FALSE)</f>
        <v>C</v>
      </c>
      <c r="J266" s="96" t="s">
        <v>701</v>
      </c>
      <c r="K266" s="155" t="str">
        <f>VLOOKUP($A266&amp;"_"&amp;$J266, 'Character Sets'!$B$3:$J$39,5,FALSE)</f>
        <v>ST2</v>
      </c>
      <c r="L266" s="155" t="str">
        <f>VLOOKUP($A266&amp;"_"&amp;$J266,'Character Sets'!$B$3:$J$39,7,FALSE)</f>
        <v>Sam</v>
      </c>
      <c r="M266" s="5" t="str">
        <f>VLOOKUP($A266&amp;"_"&amp;$J266,'Character Sets'!$B$3:$J$39,6,FALSE)</f>
        <v>B</v>
      </c>
      <c r="N266" s="187" t="s">
        <v>2395</v>
      </c>
      <c r="O266" s="5" t="s">
        <v>2398</v>
      </c>
      <c r="P266" s="37" t="s">
        <v>697</v>
      </c>
      <c r="Q266" t="str">
        <f>VLOOKUP($A266&amp;"_"&amp;$P266,'Character Sets'!$B$3:$J$39,5,FALSE)</f>
        <v>ST3</v>
      </c>
      <c r="R266" s="37" t="s">
        <v>699</v>
      </c>
      <c r="S266" t="str">
        <f>VLOOKUP($A266&amp;"_"&amp;$R266,'Character Sets'!$B$3:$J$39,5,FALSE)</f>
        <v>ST1</v>
      </c>
      <c r="T266" s="37" t="s">
        <v>700</v>
      </c>
      <c r="U266" t="str">
        <f>VLOOKUP($A266&amp;"_"&amp;$T266,'Character Sets'!$B$3:$J$39,5,FALSE)</f>
        <v>HT2</v>
      </c>
      <c r="V266" s="37" t="s">
        <v>698</v>
      </c>
      <c r="W266" t="str">
        <f>VLOOKUP($A266&amp;"_"&amp;$V266,'Character Sets'!$B$3:$J$39,5,FALSE)</f>
        <v>HT1</v>
      </c>
      <c r="X266" t="s">
        <v>211</v>
      </c>
      <c r="Y266" t="str">
        <f t="shared" si="54"/>
        <v>CB</v>
      </c>
      <c r="Z266" t="str" cm="1">
        <f t="array" ref="Z266">_xlfn.IFS($Y266="AB","AB",$Y266="BA","AB",$Y266="AC","AC",$Y266="CA","AC",$Y266="AD","AD",$Y266="DA","AD",$Y266="BC","BC",$Y266="CB","BC",$Y266="BD","BD",$Y266="DB","BD",$Y266="CD","CD",$Y266="DC", "CD",$Y266="AE","AE",$Y266="EA","AE",$Y266="AF","AF",$Y266="FA","AF",$Y266="BE","BE",$Y266="EB","BE",$Y266="BF","BF",$Y266="FB","BF",$Y266="CE","CE",$Y266="EC","CE",$Y266="CF","CF",$Y266="FC","CF",$Y266="DE","DE",$Y266="ED","DE",$Y266="EF","EF",$Y266="FE","EF",$Y266="DF","DF",$Y266="FD","DF")</f>
        <v>BC</v>
      </c>
      <c r="AA266" s="6" t="s">
        <v>30</v>
      </c>
      <c r="AB266" t="str">
        <f>VLOOKUP($X266&amp;$Z266&amp;$AA266,Stories!$A$1:$I$151,7,FALSE)</f>
        <v>Jordan is picking up Sam from school</v>
      </c>
      <c r="AC266" t="str">
        <f>VLOOKUP($X266&amp;$Z266&amp;$AA266,Stories!$A$1:$I$151,8,FALSE)</f>
        <v>as the bell is ringing</v>
      </c>
      <c r="AD266" s="37" t="s">
        <v>22</v>
      </c>
      <c r="AE266" s="13" t="s">
        <v>31</v>
      </c>
      <c r="AF266" s="13" t="s">
        <v>26</v>
      </c>
      <c r="AG266" s="13" t="str">
        <f t="shared" si="53"/>
        <v>he's standing in a green triangle</v>
      </c>
      <c r="AH266" t="str">
        <f>VLOOKUP($X266&amp;$Z266&amp;$AA266,Stories!$A$1:$I$151,9,FALSE)</f>
        <v>and the bell is very loud</v>
      </c>
      <c r="AI266" t="str" cm="1">
        <f t="array" ref="AI266">_xlfn.IFS($AA266="first",_xlfn.CONCAT($X266, "_", $H266, "_", $L266),$AA266="second",_xlfn.CONCAT($X266, "_", $L266, "_", $H266))</f>
        <v>S05_Sam_Jordan</v>
      </c>
      <c r="AJ266" t="str">
        <f t="shared" si="57"/>
        <v>he_green_triangle</v>
      </c>
      <c r="AK266" t="str">
        <f t="shared" si="55"/>
        <v>S05_end</v>
      </c>
      <c r="AL266" s="13" t="s">
        <v>31</v>
      </c>
      <c r="AM266" s="13" t="s">
        <v>26</v>
      </c>
      <c r="AN266" s="13" t="s">
        <v>31</v>
      </c>
      <c r="AO266" s="13" t="s">
        <v>25</v>
      </c>
      <c r="AP266" s="13" t="s">
        <v>29</v>
      </c>
      <c r="AQ266" s="13" t="s">
        <v>25</v>
      </c>
      <c r="AR266" s="13" t="s">
        <v>29</v>
      </c>
      <c r="AS266" s="13" t="s">
        <v>26</v>
      </c>
      <c r="AT266" s="13" t="s">
        <v>24</v>
      </c>
      <c r="AU266" s="13" t="s">
        <v>25</v>
      </c>
      <c r="AV266" s="13" t="s">
        <v>24</v>
      </c>
      <c r="AW266" s="13" t="s">
        <v>26</v>
      </c>
      <c r="AX266" t="str">
        <f t="shared" si="58"/>
        <v>HT3_green-triangle.png</v>
      </c>
      <c r="AY266" t="str">
        <f t="shared" si="59"/>
        <v>ST2_green-square.png</v>
      </c>
      <c r="AZ266" t="str">
        <f t="shared" si="60"/>
        <v>ST3_blue-square.png</v>
      </c>
      <c r="BA266" t="str">
        <f t="shared" si="61"/>
        <v>ST1_blue-triangle.png</v>
      </c>
      <c r="BB266" t="str">
        <f t="shared" si="62"/>
        <v>HT2_red-square.png</v>
      </c>
      <c r="BC266" t="str">
        <f t="shared" si="63"/>
        <v>HT1_red-triangle.png</v>
      </c>
    </row>
    <row r="267" spans="1:55" x14ac:dyDescent="0.2">
      <c r="A267" s="30" t="s">
        <v>82</v>
      </c>
      <c r="B267" s="5" t="s">
        <v>108</v>
      </c>
      <c r="C267" s="5" t="s">
        <v>133</v>
      </c>
      <c r="D267" t="str">
        <f t="shared" si="56"/>
        <v>L03_CR25_S18</v>
      </c>
      <c r="E267">
        <v>265</v>
      </c>
      <c r="F267" s="94" t="s">
        <v>698</v>
      </c>
      <c r="G267" s="155" t="str">
        <f>VLOOKUP($A267&amp;"_"&amp;$F267,'Character Sets'!$B$3:$J$39,5,FALSE)</f>
        <v>HT1</v>
      </c>
      <c r="H267" s="155" t="str">
        <f>VLOOKUP($A267&amp;"_"&amp;$F267,'Character Sets'!$B$3:$J$39,7,FALSE)</f>
        <v>Taylor</v>
      </c>
      <c r="I267" s="5" t="str">
        <f>VLOOKUP($A267&amp;"_"&amp;$F267,'Character Sets'!$B$3:$J$39,6,FALSE)</f>
        <v>D</v>
      </c>
      <c r="J267" s="96" t="s">
        <v>700</v>
      </c>
      <c r="K267" s="155" t="str">
        <f>VLOOKUP($A267&amp;"_"&amp;$J267, 'Character Sets'!$B$3:$J$39,5,FALSE)</f>
        <v>HT2</v>
      </c>
      <c r="L267" s="155" t="str">
        <f>VLOOKUP($A267&amp;"_"&amp;$J267,'Character Sets'!$B$3:$J$39,7,FALSE)</f>
        <v>Alex</v>
      </c>
      <c r="M267" s="5" t="str">
        <f>VLOOKUP($A267&amp;"_"&amp;$J267,'Character Sets'!$B$3:$J$39,6,FALSE)</f>
        <v>A</v>
      </c>
      <c r="N267" s="187" t="s">
        <v>2395</v>
      </c>
      <c r="O267" s="5" t="s">
        <v>2399</v>
      </c>
      <c r="P267" s="37" t="s">
        <v>697</v>
      </c>
      <c r="Q267" t="str">
        <f>VLOOKUP($A267&amp;"_"&amp;$P267,'Character Sets'!$B$3:$J$39,5,FALSE)</f>
        <v>ST3</v>
      </c>
      <c r="R267" s="37" t="s">
        <v>699</v>
      </c>
      <c r="S267" t="str">
        <f>VLOOKUP($A267&amp;"_"&amp;$R267,'Character Sets'!$B$3:$J$39,5,FALSE)</f>
        <v>ST1</v>
      </c>
      <c r="T267" s="37" t="s">
        <v>701</v>
      </c>
      <c r="U267" t="str">
        <f>VLOOKUP($A267&amp;"_"&amp;$T267,'Character Sets'!$B$3:$J$39,5,FALSE)</f>
        <v>ST2</v>
      </c>
      <c r="V267" s="37" t="s">
        <v>696</v>
      </c>
      <c r="W267" t="str">
        <f>VLOOKUP($A267&amp;"_"&amp;$V267,'Character Sets'!$B$3:$J$39,5,FALSE)</f>
        <v>HT3</v>
      </c>
      <c r="X267" t="s">
        <v>224</v>
      </c>
      <c r="Y267" t="str">
        <f t="shared" si="54"/>
        <v>DA</v>
      </c>
      <c r="Z267" t="str" cm="1">
        <f t="array" ref="Z267">_xlfn.IFS($Y267="AB","AB",$Y267="BA","AB",$Y267="AC","AC",$Y267="CA","AC",$Y267="AD","AD",$Y267="DA","AD",$Y267="BC","BC",$Y267="CB","BC",$Y267="BD","BD",$Y267="DB","BD",$Y267="CD","CD",$Y267="DC", "CD",$Y267="AE","AE",$Y267="EA","AE",$Y267="AF","AF",$Y267="FA","AF",$Y267="BE","BE",$Y267="EB","BE",$Y267="BF","BF",$Y267="FB","BF",$Y267="CE","CE",$Y267="EC","CE",$Y267="CF","CF",$Y267="FC","CF",$Y267="DE","DE",$Y267="ED","DE",$Y267="EF","EF",$Y267="FE","EF",$Y267="DF","DF",$Y267="FD","DF")</f>
        <v>AD</v>
      </c>
      <c r="AA267" s="6" t="s">
        <v>28</v>
      </c>
      <c r="AB267" t="str">
        <f>VLOOKUP($X267&amp;$Z267&amp;$AA267,Stories!$A$1:$I$151,7,FALSE)</f>
        <v>Alex is rollerblading towards Taylor</v>
      </c>
      <c r="AC267" t="str">
        <f>VLOOKUP($X267&amp;$Z267&amp;$AA267,Stories!$A$1:$I$151,8,FALSE)</f>
        <v>while several birds fly overhead</v>
      </c>
      <c r="AD267" s="37" t="s">
        <v>22</v>
      </c>
      <c r="AE267" s="13" t="s">
        <v>24</v>
      </c>
      <c r="AF267" s="13" t="s">
        <v>25</v>
      </c>
      <c r="AG267" s="13" t="str">
        <f t="shared" si="53"/>
        <v>he's standing in a red square</v>
      </c>
      <c r="AH267" t="str">
        <f>VLOOKUP($X267&amp;$Z267&amp;$AA267,Stories!$A$1:$I$151,9,FALSE)</f>
        <v>but it looks very easy to fall down</v>
      </c>
      <c r="AI267" t="str" cm="1">
        <f t="array" ref="AI267">_xlfn.IFS($AA267="first",_xlfn.CONCAT($X267, "_", $H267, "_", $L267),$AA267="second",_xlfn.CONCAT($X267, "_", $L267, "_", $H267))</f>
        <v>S18_Taylor_Alex</v>
      </c>
      <c r="AJ267" t="str">
        <f t="shared" si="57"/>
        <v>he_red_square</v>
      </c>
      <c r="AK267" t="str">
        <f t="shared" si="55"/>
        <v>S18_end</v>
      </c>
      <c r="AL267" s="13" t="s">
        <v>24</v>
      </c>
      <c r="AM267" s="13" t="s">
        <v>25</v>
      </c>
      <c r="AN267" s="13" t="s">
        <v>24</v>
      </c>
      <c r="AO267" s="13" t="s">
        <v>26</v>
      </c>
      <c r="AP267" s="13" t="s">
        <v>27</v>
      </c>
      <c r="AQ267" s="13" t="s">
        <v>26</v>
      </c>
      <c r="AR267" s="13" t="s">
        <v>27</v>
      </c>
      <c r="AS267" s="13" t="s">
        <v>25</v>
      </c>
      <c r="AT267" s="13" t="s">
        <v>31</v>
      </c>
      <c r="AU267" s="13" t="s">
        <v>26</v>
      </c>
      <c r="AV267" s="13" t="s">
        <v>31</v>
      </c>
      <c r="AW267" s="13" t="s">
        <v>25</v>
      </c>
      <c r="AX267" t="str">
        <f t="shared" si="58"/>
        <v>HT1_red-square.png</v>
      </c>
      <c r="AY267" t="str">
        <f t="shared" si="59"/>
        <v>HT2_red-triangle.png</v>
      </c>
      <c r="AZ267" t="str">
        <f t="shared" si="60"/>
        <v>ST3_yellow-triangle.png</v>
      </c>
      <c r="BA267" t="str">
        <f t="shared" si="61"/>
        <v>ST1_yellow-square.png</v>
      </c>
      <c r="BB267" t="str">
        <f t="shared" si="62"/>
        <v>ST2_green-triangle.png</v>
      </c>
      <c r="BC267" t="str">
        <f t="shared" si="63"/>
        <v>HT3_green-square.png</v>
      </c>
    </row>
    <row r="268" spans="1:55" x14ac:dyDescent="0.2">
      <c r="A268" s="30" t="s">
        <v>82</v>
      </c>
      <c r="B268" s="5" t="s">
        <v>108</v>
      </c>
      <c r="C268" s="5" t="s">
        <v>134</v>
      </c>
      <c r="D268" t="str">
        <f t="shared" si="56"/>
        <v>L03_CR26_S18</v>
      </c>
      <c r="E268">
        <v>266</v>
      </c>
      <c r="F268" s="94" t="s">
        <v>698</v>
      </c>
      <c r="G268" s="155" t="str">
        <f>VLOOKUP($A268&amp;"_"&amp;$F268,'Character Sets'!$B$3:$J$39,5,FALSE)</f>
        <v>HT1</v>
      </c>
      <c r="H268" s="155" t="str">
        <f>VLOOKUP($A268&amp;"_"&amp;$F268,'Character Sets'!$B$3:$J$39,7,FALSE)</f>
        <v>Taylor</v>
      </c>
      <c r="I268" s="5" t="str">
        <f>VLOOKUP($A268&amp;"_"&amp;$F268,'Character Sets'!$B$3:$J$39,6,FALSE)</f>
        <v>D</v>
      </c>
      <c r="J268" s="96" t="s">
        <v>700</v>
      </c>
      <c r="K268" s="155" t="str">
        <f>VLOOKUP($A268&amp;"_"&amp;$J268, 'Character Sets'!$B$3:$J$39,5,FALSE)</f>
        <v>HT2</v>
      </c>
      <c r="L268" s="155" t="str">
        <f>VLOOKUP($A268&amp;"_"&amp;$J268,'Character Sets'!$B$3:$J$39,7,FALSE)</f>
        <v>Alex</v>
      </c>
      <c r="M268" s="5" t="str">
        <f>VLOOKUP($A268&amp;"_"&amp;$J268,'Character Sets'!$B$3:$J$39,6,FALSE)</f>
        <v>A</v>
      </c>
      <c r="N268" s="187" t="s">
        <v>2395</v>
      </c>
      <c r="O268" s="5" t="s">
        <v>2399</v>
      </c>
      <c r="P268" s="37" t="s">
        <v>697</v>
      </c>
      <c r="Q268" t="str">
        <f>VLOOKUP($A268&amp;"_"&amp;$P268,'Character Sets'!$B$3:$J$39,5,FALSE)</f>
        <v>ST3</v>
      </c>
      <c r="R268" s="37" t="s">
        <v>699</v>
      </c>
      <c r="S268" t="str">
        <f>VLOOKUP($A268&amp;"_"&amp;$R268,'Character Sets'!$B$3:$J$39,5,FALSE)</f>
        <v>ST1</v>
      </c>
      <c r="T268" s="37" t="s">
        <v>701</v>
      </c>
      <c r="U268" t="str">
        <f>VLOOKUP($A268&amp;"_"&amp;$T268,'Character Sets'!$B$3:$J$39,5,FALSE)</f>
        <v>ST2</v>
      </c>
      <c r="V268" s="37" t="s">
        <v>696</v>
      </c>
      <c r="W268" t="str">
        <f>VLOOKUP($A268&amp;"_"&amp;$V268,'Character Sets'!$B$3:$J$39,5,FALSE)</f>
        <v>HT3</v>
      </c>
      <c r="X268" t="s">
        <v>224</v>
      </c>
      <c r="Y268" t="str">
        <f t="shared" si="54"/>
        <v>DA</v>
      </c>
      <c r="Z268" t="str" cm="1">
        <f t="array" ref="Z268">_xlfn.IFS($Y268="AB","AB",$Y268="BA","AB",$Y268="AC","AC",$Y268="CA","AC",$Y268="AD","AD",$Y268="DA","AD",$Y268="BC","BC",$Y268="CB","BC",$Y268="BD","BD",$Y268="DB","BD",$Y268="CD","CD",$Y268="DC", "CD",$Y268="AE","AE",$Y268="EA","AE",$Y268="AF","AF",$Y268="FA","AF",$Y268="BE","BE",$Y268="EB","BE",$Y268="BF","BF",$Y268="FB","BF",$Y268="CE","CE",$Y268="EC","CE",$Y268="CF","CF",$Y268="FC","CF",$Y268="DE","DE",$Y268="ED","DE",$Y268="EF","EF",$Y268="FE","EF",$Y268="DF","DF",$Y268="FD","DF")</f>
        <v>AD</v>
      </c>
      <c r="AA268" s="6" t="s">
        <v>30</v>
      </c>
      <c r="AB268" t="str">
        <f>VLOOKUP($X268&amp;$Z268&amp;$AA268,Stories!$A$1:$I$151,7,FALSE)</f>
        <v>Taylor is rollerblading towards Alex</v>
      </c>
      <c r="AC268" t="str">
        <f>VLOOKUP($X268&amp;$Z268&amp;$AA268,Stories!$A$1:$I$151,8,FALSE)</f>
        <v>while several birds fly overhead</v>
      </c>
      <c r="AD268" s="37" t="s">
        <v>22</v>
      </c>
      <c r="AE268" s="13" t="s">
        <v>27</v>
      </c>
      <c r="AF268" s="13" t="s">
        <v>26</v>
      </c>
      <c r="AG268" s="13" t="str">
        <f t="shared" si="53"/>
        <v>he's standing in a yellow triangle</v>
      </c>
      <c r="AH268" t="str">
        <f>VLOOKUP($X268&amp;$Z268&amp;$AA268,Stories!$A$1:$I$151,9,FALSE)</f>
        <v>but it looks very easy to fall down</v>
      </c>
      <c r="AI268" t="str" cm="1">
        <f t="array" ref="AI268">_xlfn.IFS($AA268="first",_xlfn.CONCAT($X268, "_", $H268, "_", $L268),$AA268="second",_xlfn.CONCAT($X268, "_", $L268, "_", $H268))</f>
        <v>S18_Alex_Taylor</v>
      </c>
      <c r="AJ268" t="str">
        <f t="shared" si="57"/>
        <v>he_yellow_triangle</v>
      </c>
      <c r="AK268" t="str">
        <f t="shared" si="55"/>
        <v>S18_end</v>
      </c>
      <c r="AL268" s="13" t="s">
        <v>27</v>
      </c>
      <c r="AM268" s="13" t="s">
        <v>26</v>
      </c>
      <c r="AN268" s="13" t="s">
        <v>27</v>
      </c>
      <c r="AO268" s="13" t="s">
        <v>25</v>
      </c>
      <c r="AP268" s="13" t="s">
        <v>24</v>
      </c>
      <c r="AQ268" s="13" t="s">
        <v>25</v>
      </c>
      <c r="AR268" s="13" t="s">
        <v>24</v>
      </c>
      <c r="AS268" s="13" t="s">
        <v>26</v>
      </c>
      <c r="AT268" s="13" t="s">
        <v>29</v>
      </c>
      <c r="AU268" s="13" t="s">
        <v>25</v>
      </c>
      <c r="AV268" s="13" t="s">
        <v>29</v>
      </c>
      <c r="AW268" s="13" t="s">
        <v>26</v>
      </c>
      <c r="AX268" t="str">
        <f t="shared" si="58"/>
        <v>HT1_yellow-triangle.png</v>
      </c>
      <c r="AY268" t="str">
        <f t="shared" si="59"/>
        <v>HT2_yellow-square.png</v>
      </c>
      <c r="AZ268" t="str">
        <f t="shared" si="60"/>
        <v>ST3_red-square.png</v>
      </c>
      <c r="BA268" t="str">
        <f t="shared" si="61"/>
        <v>ST1_red-triangle.png</v>
      </c>
      <c r="BB268" t="str">
        <f t="shared" si="62"/>
        <v>ST2_blue-square.png</v>
      </c>
      <c r="BC268" t="str">
        <f t="shared" si="63"/>
        <v>HT3_blue-triangle.png</v>
      </c>
    </row>
    <row r="269" spans="1:55" x14ac:dyDescent="0.2">
      <c r="A269" s="30" t="s">
        <v>82</v>
      </c>
      <c r="B269" s="5" t="s">
        <v>108</v>
      </c>
      <c r="C269" s="5" t="s">
        <v>135</v>
      </c>
      <c r="D269" t="str">
        <f t="shared" si="56"/>
        <v>L03_CR27_S19</v>
      </c>
      <c r="E269">
        <v>267</v>
      </c>
      <c r="F269" s="94" t="s">
        <v>698</v>
      </c>
      <c r="G269" s="155" t="str">
        <f>VLOOKUP($A269&amp;"_"&amp;$F269,'Character Sets'!$B$3:$J$39,5,FALSE)</f>
        <v>HT1</v>
      </c>
      <c r="H269" s="155" t="str">
        <f>VLOOKUP($A269&amp;"_"&amp;$F269,'Character Sets'!$B$3:$J$39,7,FALSE)</f>
        <v>Taylor</v>
      </c>
      <c r="I269" s="5" t="str">
        <f>VLOOKUP($A269&amp;"_"&amp;$F269,'Character Sets'!$B$3:$J$39,6,FALSE)</f>
        <v>D</v>
      </c>
      <c r="J269" s="96" t="s">
        <v>700</v>
      </c>
      <c r="K269" s="155" t="str">
        <f>VLOOKUP($A269&amp;"_"&amp;$J269, 'Character Sets'!$B$3:$J$39,5,FALSE)</f>
        <v>HT2</v>
      </c>
      <c r="L269" s="155" t="str">
        <f>VLOOKUP($A269&amp;"_"&amp;$J269,'Character Sets'!$B$3:$J$39,7,FALSE)</f>
        <v>Alex</v>
      </c>
      <c r="M269" s="5" t="str">
        <f>VLOOKUP($A269&amp;"_"&amp;$J269,'Character Sets'!$B$3:$J$39,6,FALSE)</f>
        <v>A</v>
      </c>
      <c r="N269" s="187" t="s">
        <v>2395</v>
      </c>
      <c r="O269" s="5" t="s">
        <v>2399</v>
      </c>
      <c r="P269" s="37" t="s">
        <v>697</v>
      </c>
      <c r="Q269" t="str">
        <f>VLOOKUP($A269&amp;"_"&amp;$P269,'Character Sets'!$B$3:$J$39,5,FALSE)</f>
        <v>ST3</v>
      </c>
      <c r="R269" s="37" t="s">
        <v>699</v>
      </c>
      <c r="S269" t="str">
        <f>VLOOKUP($A269&amp;"_"&amp;$R269,'Character Sets'!$B$3:$J$39,5,FALSE)</f>
        <v>ST1</v>
      </c>
      <c r="T269" s="37" t="s">
        <v>701</v>
      </c>
      <c r="U269" t="str">
        <f>VLOOKUP($A269&amp;"_"&amp;$T269,'Character Sets'!$B$3:$J$39,5,FALSE)</f>
        <v>ST2</v>
      </c>
      <c r="V269" s="37" t="s">
        <v>696</v>
      </c>
      <c r="W269" t="str">
        <f>VLOOKUP($A269&amp;"_"&amp;$V269,'Character Sets'!$B$3:$J$39,5,FALSE)</f>
        <v>HT3</v>
      </c>
      <c r="X269" t="s">
        <v>225</v>
      </c>
      <c r="Y269" t="str">
        <f t="shared" si="54"/>
        <v>DA</v>
      </c>
      <c r="Z269" t="str" cm="1">
        <f t="array" ref="Z269">_xlfn.IFS($Y269="AB","AB",$Y269="BA","AB",$Y269="AC","AC",$Y269="CA","AC",$Y269="AD","AD",$Y269="DA","AD",$Y269="BC","BC",$Y269="CB","BC",$Y269="BD","BD",$Y269="DB","BD",$Y269="CD","CD",$Y269="DC", "CD",$Y269="AE","AE",$Y269="EA","AE",$Y269="AF","AF",$Y269="FA","AF",$Y269="BE","BE",$Y269="EB","BE",$Y269="BF","BF",$Y269="FB","BF",$Y269="CE","CE",$Y269="EC","CE",$Y269="CF","CF",$Y269="FC","CF",$Y269="DE","DE",$Y269="ED","DE",$Y269="EF","EF",$Y269="FE","EF",$Y269="DF","DF",$Y269="FD","DF")</f>
        <v>AD</v>
      </c>
      <c r="AA269" s="6" t="s">
        <v>28</v>
      </c>
      <c r="AB269" t="str">
        <f>VLOOKUP($X269&amp;$Z269&amp;$AA269,Stories!$A$1:$I$151,7,FALSE)</f>
        <v>Alex is trying to teach some algebra to Taylor</v>
      </c>
      <c r="AC269" t="str">
        <f>VLOOKUP($X269&amp;$Z269&amp;$AA269,Stories!$A$1:$I$151,8,FALSE)</f>
        <v>as the clock reads three</v>
      </c>
      <c r="AD269" s="37" t="s">
        <v>22</v>
      </c>
      <c r="AE269" s="13" t="s">
        <v>31</v>
      </c>
      <c r="AF269" s="13" t="s">
        <v>25</v>
      </c>
      <c r="AG269" s="13" t="str">
        <f t="shared" si="53"/>
        <v>he's standing in a green square</v>
      </c>
      <c r="AH269" t="str">
        <f>VLOOKUP($X269&amp;$Z269&amp;$AA269,Stories!$A$1:$I$151,9,FALSE)</f>
        <v>and it appears that the lecture is about to end</v>
      </c>
      <c r="AI269" t="str" cm="1">
        <f t="array" ref="AI269">_xlfn.IFS($AA269="first",_xlfn.CONCAT($X269, "_", $H269, "_", $L269),$AA269="second",_xlfn.CONCAT($X269, "_", $L269, "_", $H269))</f>
        <v>S19_Taylor_Alex</v>
      </c>
      <c r="AJ269" t="str">
        <f t="shared" si="57"/>
        <v>he_green_square</v>
      </c>
      <c r="AK269" t="str">
        <f t="shared" si="55"/>
        <v>S19_end</v>
      </c>
      <c r="AL269" s="13" t="s">
        <v>31</v>
      </c>
      <c r="AM269" s="13" t="s">
        <v>25</v>
      </c>
      <c r="AN269" s="13" t="s">
        <v>31</v>
      </c>
      <c r="AO269" s="13" t="s">
        <v>26</v>
      </c>
      <c r="AP269" s="13" t="s">
        <v>29</v>
      </c>
      <c r="AQ269" s="13" t="s">
        <v>26</v>
      </c>
      <c r="AR269" s="13" t="s">
        <v>29</v>
      </c>
      <c r="AS269" s="13" t="s">
        <v>25</v>
      </c>
      <c r="AT269" s="13" t="s">
        <v>24</v>
      </c>
      <c r="AU269" s="13" t="s">
        <v>26</v>
      </c>
      <c r="AV269" s="13" t="s">
        <v>24</v>
      </c>
      <c r="AW269" s="13" t="s">
        <v>25</v>
      </c>
      <c r="AX269" t="str">
        <f t="shared" si="58"/>
        <v>HT1_green-square.png</v>
      </c>
      <c r="AY269" t="str">
        <f t="shared" si="59"/>
        <v>HT2_green-triangle.png</v>
      </c>
      <c r="AZ269" t="str">
        <f t="shared" si="60"/>
        <v>ST3_blue-triangle.png</v>
      </c>
      <c r="BA269" t="str">
        <f t="shared" si="61"/>
        <v>ST1_blue-square.png</v>
      </c>
      <c r="BB269" t="str">
        <f t="shared" si="62"/>
        <v>ST2_red-triangle.png</v>
      </c>
      <c r="BC269" t="str">
        <f t="shared" si="63"/>
        <v>HT3_red-square.png</v>
      </c>
    </row>
    <row r="270" spans="1:55" x14ac:dyDescent="0.2">
      <c r="A270" s="30" t="s">
        <v>82</v>
      </c>
      <c r="B270" s="5" t="s">
        <v>108</v>
      </c>
      <c r="C270" s="5" t="s">
        <v>136</v>
      </c>
      <c r="D270" t="str">
        <f t="shared" si="56"/>
        <v>L03_CR28_S20</v>
      </c>
      <c r="E270">
        <v>268</v>
      </c>
      <c r="F270" s="94" t="s">
        <v>698</v>
      </c>
      <c r="G270" s="155" t="str">
        <f>VLOOKUP($A270&amp;"_"&amp;$F270,'Character Sets'!$B$3:$J$39,5,FALSE)</f>
        <v>HT1</v>
      </c>
      <c r="H270" s="155" t="str">
        <f>VLOOKUP($A270&amp;"_"&amp;$F270,'Character Sets'!$B$3:$J$39,7,FALSE)</f>
        <v>Taylor</v>
      </c>
      <c r="I270" s="5" t="str">
        <f>VLOOKUP($A270&amp;"_"&amp;$F270,'Character Sets'!$B$3:$J$39,6,FALSE)</f>
        <v>D</v>
      </c>
      <c r="J270" s="96" t="s">
        <v>700</v>
      </c>
      <c r="K270" s="155" t="str">
        <f>VLOOKUP($A270&amp;"_"&amp;$J270, 'Character Sets'!$B$3:$J$39,5,FALSE)</f>
        <v>HT2</v>
      </c>
      <c r="L270" s="155" t="str">
        <f>VLOOKUP($A270&amp;"_"&amp;$J270,'Character Sets'!$B$3:$J$39,7,FALSE)</f>
        <v>Alex</v>
      </c>
      <c r="M270" s="5" t="str">
        <f>VLOOKUP($A270&amp;"_"&amp;$J270,'Character Sets'!$B$3:$J$39,6,FALSE)</f>
        <v>A</v>
      </c>
      <c r="N270" s="187" t="s">
        <v>2395</v>
      </c>
      <c r="O270" s="5" t="s">
        <v>2399</v>
      </c>
      <c r="P270" s="37" t="s">
        <v>697</v>
      </c>
      <c r="Q270" t="str">
        <f>VLOOKUP($A270&amp;"_"&amp;$P270,'Character Sets'!$B$3:$J$39,5,FALSE)</f>
        <v>ST3</v>
      </c>
      <c r="R270" s="37" t="s">
        <v>699</v>
      </c>
      <c r="S270" t="str">
        <f>VLOOKUP($A270&amp;"_"&amp;$R270,'Character Sets'!$B$3:$J$39,5,FALSE)</f>
        <v>ST1</v>
      </c>
      <c r="T270" s="37" t="s">
        <v>701</v>
      </c>
      <c r="U270" t="str">
        <f>VLOOKUP($A270&amp;"_"&amp;$T270,'Character Sets'!$B$3:$J$39,5,FALSE)</f>
        <v>ST2</v>
      </c>
      <c r="V270" s="37" t="s">
        <v>696</v>
      </c>
      <c r="W270" t="str">
        <f>VLOOKUP($A270&amp;"_"&amp;$V270,'Character Sets'!$B$3:$J$39,5,FALSE)</f>
        <v>HT3</v>
      </c>
      <c r="X270" t="s">
        <v>226</v>
      </c>
      <c r="Y270" t="str">
        <f t="shared" si="54"/>
        <v>DA</v>
      </c>
      <c r="Z270" t="str" cm="1">
        <f t="array" ref="Z270">_xlfn.IFS($Y270="AB","AB",$Y270="BA","AB",$Y270="AC","AC",$Y270="CA","AC",$Y270="AD","AD",$Y270="DA","AD",$Y270="BC","BC",$Y270="CB","BC",$Y270="BD","BD",$Y270="DB","BD",$Y270="CD","CD",$Y270="DC", "CD",$Y270="AE","AE",$Y270="EA","AE",$Y270="AF","AF",$Y270="FA","AF",$Y270="BE","BE",$Y270="EB","BE",$Y270="BF","BF",$Y270="FB","BF",$Y270="CE","CE",$Y270="EC","CE",$Y270="CF","CF",$Y270="FC","CF",$Y270="DE","DE",$Y270="ED","DE",$Y270="EF","EF",$Y270="FE","EF",$Y270="DF","DF",$Y270="FD","DF")</f>
        <v>AD</v>
      </c>
      <c r="AA270" s="6" t="s">
        <v>30</v>
      </c>
      <c r="AB270" t="str">
        <f>VLOOKUP($X270&amp;$Z270&amp;$AA270,Stories!$A$1:$I$151,7,FALSE)</f>
        <v>Taylor is shouting at Alex</v>
      </c>
      <c r="AC270" t="str">
        <f>VLOOKUP($X270&amp;$Z270&amp;$AA270,Stories!$A$1:$I$151,8,FALSE)</f>
        <v>while a shooting star streaks across the sky</v>
      </c>
      <c r="AD270" s="37" t="s">
        <v>22</v>
      </c>
      <c r="AE270" s="13" t="s">
        <v>29</v>
      </c>
      <c r="AF270" s="13" t="s">
        <v>26</v>
      </c>
      <c r="AG270" s="13" t="str">
        <f t="shared" si="53"/>
        <v>he's standing in a blue triangle</v>
      </c>
      <c r="AH270" t="str">
        <f>VLOOKUP($X270&amp;$Z270&amp;$AA270,Stories!$A$1:$I$151,9,FALSE)</f>
        <v>but it looks like an argument has started</v>
      </c>
      <c r="AI270" t="str" cm="1">
        <f t="array" ref="AI270">_xlfn.IFS($AA270="first",_xlfn.CONCAT($X270, "_", $H270, "_", $L270),$AA270="second",_xlfn.CONCAT($X270, "_", $L270, "_", $H270))</f>
        <v>S20_Alex_Taylor</v>
      </c>
      <c r="AJ270" t="str">
        <f t="shared" si="57"/>
        <v>he_blue_triangle</v>
      </c>
      <c r="AK270" t="str">
        <f t="shared" si="55"/>
        <v>S20_end</v>
      </c>
      <c r="AL270" s="13" t="s">
        <v>29</v>
      </c>
      <c r="AM270" s="13" t="s">
        <v>26</v>
      </c>
      <c r="AN270" s="13" t="s">
        <v>29</v>
      </c>
      <c r="AO270" s="13" t="s">
        <v>25</v>
      </c>
      <c r="AP270" s="13" t="s">
        <v>31</v>
      </c>
      <c r="AQ270" s="13" t="s">
        <v>25</v>
      </c>
      <c r="AR270" s="13" t="s">
        <v>31</v>
      </c>
      <c r="AS270" s="13" t="s">
        <v>26</v>
      </c>
      <c r="AT270" s="13" t="s">
        <v>27</v>
      </c>
      <c r="AU270" s="13" t="s">
        <v>25</v>
      </c>
      <c r="AV270" s="13" t="s">
        <v>27</v>
      </c>
      <c r="AW270" s="13" t="s">
        <v>26</v>
      </c>
      <c r="AX270" t="str">
        <f t="shared" si="58"/>
        <v>HT1_blue-triangle.png</v>
      </c>
      <c r="AY270" t="str">
        <f t="shared" si="59"/>
        <v>HT2_blue-square.png</v>
      </c>
      <c r="AZ270" t="str">
        <f t="shared" si="60"/>
        <v>ST3_green-square.png</v>
      </c>
      <c r="BA270" t="str">
        <f t="shared" si="61"/>
        <v>ST1_green-triangle.png</v>
      </c>
      <c r="BB270" t="str">
        <f t="shared" si="62"/>
        <v>ST2_yellow-square.png</v>
      </c>
      <c r="BC270" t="str">
        <f t="shared" si="63"/>
        <v>HT3_yellow-triangle.png</v>
      </c>
    </row>
    <row r="271" spans="1:55" x14ac:dyDescent="0.2">
      <c r="A271" s="30" t="s">
        <v>82</v>
      </c>
      <c r="B271" s="5" t="s">
        <v>108</v>
      </c>
      <c r="C271" s="5" t="s">
        <v>137</v>
      </c>
      <c r="D271" t="str">
        <f t="shared" si="56"/>
        <v>L03_CR29_S28</v>
      </c>
      <c r="E271">
        <v>269</v>
      </c>
      <c r="F271" s="94" t="s">
        <v>698</v>
      </c>
      <c r="G271" s="155" t="str">
        <f>VLOOKUP($A271&amp;"_"&amp;$F271,'Character Sets'!$B$3:$J$39,5,FALSE)</f>
        <v>HT1</v>
      </c>
      <c r="H271" s="155" t="str">
        <f>VLOOKUP($A271&amp;"_"&amp;$F271,'Character Sets'!$B$3:$J$39,7,FALSE)</f>
        <v>Taylor</v>
      </c>
      <c r="I271" s="5" t="str">
        <f>VLOOKUP($A271&amp;"_"&amp;$F271,'Character Sets'!$B$3:$J$39,6,FALSE)</f>
        <v>D</v>
      </c>
      <c r="J271" s="96" t="s">
        <v>701</v>
      </c>
      <c r="K271" s="155" t="str">
        <f>VLOOKUP($A271&amp;"_"&amp;$J271, 'Character Sets'!$B$3:$J$39,5,FALSE)</f>
        <v>ST2</v>
      </c>
      <c r="L271" s="155" t="str">
        <f>VLOOKUP($A271&amp;"_"&amp;$J271,'Character Sets'!$B$3:$J$39,7,FALSE)</f>
        <v>Sam</v>
      </c>
      <c r="M271" s="5" t="str">
        <f>VLOOKUP($A271&amp;"_"&amp;$J271,'Character Sets'!$B$3:$J$39,6,FALSE)</f>
        <v>B</v>
      </c>
      <c r="N271" s="187" t="s">
        <v>2395</v>
      </c>
      <c r="O271" s="5" t="s">
        <v>2398</v>
      </c>
      <c r="P271" s="37" t="s">
        <v>697</v>
      </c>
      <c r="Q271" t="str">
        <f>VLOOKUP($A271&amp;"_"&amp;$P271,'Character Sets'!$B$3:$J$39,5,FALSE)</f>
        <v>ST3</v>
      </c>
      <c r="R271" s="37" t="s">
        <v>699</v>
      </c>
      <c r="S271" t="str">
        <f>VLOOKUP($A271&amp;"_"&amp;$R271,'Character Sets'!$B$3:$J$39,5,FALSE)</f>
        <v>ST1</v>
      </c>
      <c r="T271" s="37" t="s">
        <v>700</v>
      </c>
      <c r="U271" t="str">
        <f>VLOOKUP($A271&amp;"_"&amp;$T271,'Character Sets'!$B$3:$J$39,5,FALSE)</f>
        <v>HT2</v>
      </c>
      <c r="V271" s="37" t="s">
        <v>696</v>
      </c>
      <c r="W271" t="str">
        <f>VLOOKUP($A271&amp;"_"&amp;$V271,'Character Sets'!$B$3:$J$39,5,FALSE)</f>
        <v>HT3</v>
      </c>
      <c r="X271" t="s">
        <v>234</v>
      </c>
      <c r="Y271" t="str">
        <f t="shared" si="54"/>
        <v>DB</v>
      </c>
      <c r="Z271" t="str" cm="1">
        <f t="array" ref="Z271">_xlfn.IFS($Y271="AB","AB",$Y271="BA","AB",$Y271="AC","AC",$Y271="CA","AC",$Y271="AD","AD",$Y271="DA","AD",$Y271="BC","BC",$Y271="CB","BC",$Y271="BD","BD",$Y271="DB","BD",$Y271="CD","CD",$Y271="DC", "CD",$Y271="AE","AE",$Y271="EA","AE",$Y271="AF","AF",$Y271="FA","AF",$Y271="BE","BE",$Y271="EB","BE",$Y271="BF","BF",$Y271="FB","BF",$Y271="CE","CE",$Y271="EC","CE",$Y271="CF","CF",$Y271="FC","CF",$Y271="DE","DE",$Y271="ED","DE",$Y271="EF","EF",$Y271="FE","EF",$Y271="DF","DF",$Y271="FD","DF")</f>
        <v>BD</v>
      </c>
      <c r="AA271" s="6" t="s">
        <v>28</v>
      </c>
      <c r="AB271" t="str">
        <f>VLOOKUP($X271&amp;$Z271&amp;$AA271,Stories!$A$1:$I$151,7,FALSE)</f>
        <v>Sam is flying on a broom above Taylor</v>
      </c>
      <c r="AC271" t="str">
        <f>VLOOKUP($X271&amp;$Z271&amp;$AA271,Stories!$A$1:$I$151,8,FALSE)</f>
        <v>while a bat flutters through the air</v>
      </c>
      <c r="AD271" s="37" t="s">
        <v>22</v>
      </c>
      <c r="AE271" s="13" t="s">
        <v>27</v>
      </c>
      <c r="AF271" s="13" t="s">
        <v>25</v>
      </c>
      <c r="AG271" s="13" t="str">
        <f t="shared" si="53"/>
        <v>he's standing in a yellow square</v>
      </c>
      <c r="AH271" t="str">
        <f>VLOOKUP($X271&amp;$Z271&amp;$AA271,Stories!$A$1:$I$151,9,FALSE)</f>
        <v>and it looks like it is Halloween</v>
      </c>
      <c r="AI271" t="str" cm="1">
        <f t="array" ref="AI271">_xlfn.IFS($AA271="first",_xlfn.CONCAT($X271, "_", $H271, "_", $L271),$AA271="second",_xlfn.CONCAT($X271, "_", $L271, "_", $H271))</f>
        <v>S28_Taylor_Sam</v>
      </c>
      <c r="AJ271" t="str">
        <f t="shared" si="57"/>
        <v>he_yellow_square</v>
      </c>
      <c r="AK271" t="str">
        <f t="shared" si="55"/>
        <v>S28_end</v>
      </c>
      <c r="AL271" s="13" t="s">
        <v>27</v>
      </c>
      <c r="AM271" s="13" t="s">
        <v>25</v>
      </c>
      <c r="AN271" s="13" t="s">
        <v>27</v>
      </c>
      <c r="AO271" s="13" t="s">
        <v>26</v>
      </c>
      <c r="AP271" s="13" t="s">
        <v>24</v>
      </c>
      <c r="AQ271" s="13" t="s">
        <v>26</v>
      </c>
      <c r="AR271" s="13" t="s">
        <v>24</v>
      </c>
      <c r="AS271" s="13" t="s">
        <v>25</v>
      </c>
      <c r="AT271" s="13" t="s">
        <v>29</v>
      </c>
      <c r="AU271" s="13" t="s">
        <v>26</v>
      </c>
      <c r="AV271" s="13" t="s">
        <v>29</v>
      </c>
      <c r="AW271" s="13" t="s">
        <v>25</v>
      </c>
      <c r="AX271" t="str">
        <f t="shared" si="58"/>
        <v>HT1_yellow-square.png</v>
      </c>
      <c r="AY271" t="str">
        <f t="shared" si="59"/>
        <v>ST2_yellow-triangle.png</v>
      </c>
      <c r="AZ271" t="str">
        <f t="shared" si="60"/>
        <v>ST3_red-triangle.png</v>
      </c>
      <c r="BA271" t="str">
        <f t="shared" si="61"/>
        <v>ST1_red-square.png</v>
      </c>
      <c r="BB271" t="str">
        <f t="shared" si="62"/>
        <v>HT2_blue-triangle.png</v>
      </c>
      <c r="BC271" t="str">
        <f t="shared" si="63"/>
        <v>HT3_blue-square.png</v>
      </c>
    </row>
    <row r="272" spans="1:55" x14ac:dyDescent="0.2">
      <c r="A272" s="30" t="s">
        <v>82</v>
      </c>
      <c r="B272" s="5" t="s">
        <v>108</v>
      </c>
      <c r="C272" s="5" t="s">
        <v>138</v>
      </c>
      <c r="D272" t="str">
        <f t="shared" si="56"/>
        <v>L03_CR30_S30</v>
      </c>
      <c r="E272">
        <v>270</v>
      </c>
      <c r="F272" s="94" t="s">
        <v>698</v>
      </c>
      <c r="G272" s="155" t="str">
        <f>VLOOKUP($A272&amp;"_"&amp;$F272,'Character Sets'!$B$3:$J$39,5,FALSE)</f>
        <v>HT1</v>
      </c>
      <c r="H272" s="155" t="str">
        <f>VLOOKUP($A272&amp;"_"&amp;$F272,'Character Sets'!$B$3:$J$39,7,FALSE)</f>
        <v>Taylor</v>
      </c>
      <c r="I272" s="5" t="str">
        <f>VLOOKUP($A272&amp;"_"&amp;$F272,'Character Sets'!$B$3:$J$39,6,FALSE)</f>
        <v>D</v>
      </c>
      <c r="J272" s="96" t="s">
        <v>701</v>
      </c>
      <c r="K272" s="155" t="str">
        <f>VLOOKUP($A272&amp;"_"&amp;$J272, 'Character Sets'!$B$3:$J$39,5,FALSE)</f>
        <v>ST2</v>
      </c>
      <c r="L272" s="155" t="str">
        <f>VLOOKUP($A272&amp;"_"&amp;$J272,'Character Sets'!$B$3:$J$39,7,FALSE)</f>
        <v>Sam</v>
      </c>
      <c r="M272" s="5" t="str">
        <f>VLOOKUP($A272&amp;"_"&amp;$J272,'Character Sets'!$B$3:$J$39,6,FALSE)</f>
        <v>B</v>
      </c>
      <c r="N272" s="187" t="s">
        <v>2395</v>
      </c>
      <c r="O272" s="5" t="s">
        <v>2398</v>
      </c>
      <c r="P272" s="37" t="s">
        <v>697</v>
      </c>
      <c r="Q272" t="str">
        <f>VLOOKUP($A272&amp;"_"&amp;$P272,'Character Sets'!$B$3:$J$39,5,FALSE)</f>
        <v>ST3</v>
      </c>
      <c r="R272" s="37" t="s">
        <v>699</v>
      </c>
      <c r="S272" t="str">
        <f>VLOOKUP($A272&amp;"_"&amp;$R272,'Character Sets'!$B$3:$J$39,5,FALSE)</f>
        <v>ST1</v>
      </c>
      <c r="T272" s="37" t="s">
        <v>700</v>
      </c>
      <c r="U272" t="str">
        <f>VLOOKUP($A272&amp;"_"&amp;$T272,'Character Sets'!$B$3:$J$39,5,FALSE)</f>
        <v>HT2</v>
      </c>
      <c r="V272" s="37" t="s">
        <v>696</v>
      </c>
      <c r="W272" t="str">
        <f>VLOOKUP($A272&amp;"_"&amp;$V272,'Character Sets'!$B$3:$J$39,5,FALSE)</f>
        <v>HT3</v>
      </c>
      <c r="X272" t="s">
        <v>236</v>
      </c>
      <c r="Y272" t="str">
        <f t="shared" si="54"/>
        <v>DB</v>
      </c>
      <c r="Z272" t="str" cm="1">
        <f t="array" ref="Z272">_xlfn.IFS($Y272="AB","AB",$Y272="BA","AB",$Y272="AC","AC",$Y272="CA","AC",$Y272="AD","AD",$Y272="DA","AD",$Y272="BC","BC",$Y272="CB","BC",$Y272="BD","BD",$Y272="DB","BD",$Y272="CD","CD",$Y272="DC", "CD",$Y272="AE","AE",$Y272="EA","AE",$Y272="AF","AF",$Y272="FA","AF",$Y272="BE","BE",$Y272="EB","BE",$Y272="BF","BF",$Y272="FB","BF",$Y272="CE","CE",$Y272="EC","CE",$Y272="CF","CF",$Y272="FC","CF",$Y272="DE","DE",$Y272="ED","DE",$Y272="EF","EF",$Y272="FE","EF",$Y272="DF","DF",$Y272="FD","DF")</f>
        <v>BD</v>
      </c>
      <c r="AA272" s="6" t="s">
        <v>30</v>
      </c>
      <c r="AB272" t="str">
        <f>VLOOKUP($X272&amp;$Z272&amp;$AA272,Stories!$A$1:$I$151,7,FALSE)</f>
        <v>Taylor is playing the violin for Sam</v>
      </c>
      <c r="AC272" t="str">
        <f>VLOOKUP($X272&amp;$Z272&amp;$AA272,Stories!$A$1:$I$151,8,FALSE)</f>
        <v>while the sun is shining brightly</v>
      </c>
      <c r="AD272" s="37" t="s">
        <v>22</v>
      </c>
      <c r="AE272" s="13" t="s">
        <v>24</v>
      </c>
      <c r="AF272" s="13" t="s">
        <v>26</v>
      </c>
      <c r="AG272" s="13" t="str">
        <f t="shared" si="53"/>
        <v>he's standing in a red triangle</v>
      </c>
      <c r="AH272" t="str">
        <f>VLOOKUP($X272&amp;$Z272&amp;$AA272,Stories!$A$1:$I$151,9,FALSE)</f>
        <v>and it looks like the song is being played well</v>
      </c>
      <c r="AI272" t="str" cm="1">
        <f t="array" ref="AI272">_xlfn.IFS($AA272="first",_xlfn.CONCAT($X272, "_", $H272, "_", $L272),$AA272="second",_xlfn.CONCAT($X272, "_", $L272, "_", $H272))</f>
        <v>S30_Sam_Taylor</v>
      </c>
      <c r="AJ272" t="str">
        <f t="shared" si="57"/>
        <v>he_red_triangle</v>
      </c>
      <c r="AK272" t="str">
        <f t="shared" si="55"/>
        <v>S30_end</v>
      </c>
      <c r="AL272" s="13" t="s">
        <v>24</v>
      </c>
      <c r="AM272" s="13" t="s">
        <v>26</v>
      </c>
      <c r="AN272" s="13" t="s">
        <v>24</v>
      </c>
      <c r="AO272" s="13" t="s">
        <v>25</v>
      </c>
      <c r="AP272" s="13" t="s">
        <v>27</v>
      </c>
      <c r="AQ272" s="13" t="s">
        <v>25</v>
      </c>
      <c r="AR272" s="13" t="s">
        <v>27</v>
      </c>
      <c r="AS272" s="13" t="s">
        <v>26</v>
      </c>
      <c r="AT272" s="13" t="s">
        <v>31</v>
      </c>
      <c r="AU272" s="13" t="s">
        <v>25</v>
      </c>
      <c r="AV272" s="13" t="s">
        <v>31</v>
      </c>
      <c r="AW272" s="13" t="s">
        <v>26</v>
      </c>
      <c r="AX272" t="str">
        <f t="shared" si="58"/>
        <v>HT1_red-triangle.png</v>
      </c>
      <c r="AY272" t="str">
        <f t="shared" si="59"/>
        <v>ST2_red-square.png</v>
      </c>
      <c r="AZ272" t="str">
        <f t="shared" si="60"/>
        <v>ST3_yellow-square.png</v>
      </c>
      <c r="BA272" t="str">
        <f t="shared" si="61"/>
        <v>ST1_yellow-triangle.png</v>
      </c>
      <c r="BB272" t="str">
        <f t="shared" si="62"/>
        <v>HT2_green-square.png</v>
      </c>
      <c r="BC272" t="str">
        <f t="shared" si="63"/>
        <v>HT3_green-triangle.png</v>
      </c>
    </row>
    <row r="273" spans="1:55" x14ac:dyDescent="0.2">
      <c r="A273" s="30" t="s">
        <v>82</v>
      </c>
      <c r="B273" s="5" t="s">
        <v>108</v>
      </c>
      <c r="C273" s="5" t="s">
        <v>139</v>
      </c>
      <c r="D273" t="str">
        <f t="shared" si="56"/>
        <v>L03_CR31_S29</v>
      </c>
      <c r="E273">
        <v>271</v>
      </c>
      <c r="F273" s="94" t="s">
        <v>698</v>
      </c>
      <c r="G273" s="155" t="str">
        <f>VLOOKUP($A273&amp;"_"&amp;$F273,'Character Sets'!$B$3:$J$39,5,FALSE)</f>
        <v>HT1</v>
      </c>
      <c r="H273" s="155" t="str">
        <f>VLOOKUP($A273&amp;"_"&amp;$F273,'Character Sets'!$B$3:$J$39,7,FALSE)</f>
        <v>Taylor</v>
      </c>
      <c r="I273" s="5" t="str">
        <f>VLOOKUP($A273&amp;"_"&amp;$F273,'Character Sets'!$B$3:$J$39,6,FALSE)</f>
        <v>D</v>
      </c>
      <c r="J273" s="96" t="s">
        <v>701</v>
      </c>
      <c r="K273" s="155" t="str">
        <f>VLOOKUP($A273&amp;"_"&amp;$J273, 'Character Sets'!$B$3:$J$39,5,FALSE)</f>
        <v>ST2</v>
      </c>
      <c r="L273" s="155" t="str">
        <f>VLOOKUP($A273&amp;"_"&amp;$J273,'Character Sets'!$B$3:$J$39,7,FALSE)</f>
        <v>Sam</v>
      </c>
      <c r="M273" s="5" t="str">
        <f>VLOOKUP($A273&amp;"_"&amp;$J273,'Character Sets'!$B$3:$J$39,6,FALSE)</f>
        <v>B</v>
      </c>
      <c r="N273" s="187" t="s">
        <v>2395</v>
      </c>
      <c r="O273" s="5" t="s">
        <v>2398</v>
      </c>
      <c r="P273" s="37" t="s">
        <v>697</v>
      </c>
      <c r="Q273" t="str">
        <f>VLOOKUP($A273&amp;"_"&amp;$P273,'Character Sets'!$B$3:$J$39,5,FALSE)</f>
        <v>ST3</v>
      </c>
      <c r="R273" s="37" t="s">
        <v>699</v>
      </c>
      <c r="S273" t="str">
        <f>VLOOKUP($A273&amp;"_"&amp;$R273,'Character Sets'!$B$3:$J$39,5,FALSE)</f>
        <v>ST1</v>
      </c>
      <c r="T273" s="37" t="s">
        <v>700</v>
      </c>
      <c r="U273" t="str">
        <f>VLOOKUP($A273&amp;"_"&amp;$T273,'Character Sets'!$B$3:$J$39,5,FALSE)</f>
        <v>HT2</v>
      </c>
      <c r="V273" s="37" t="s">
        <v>696</v>
      </c>
      <c r="W273" t="str">
        <f>VLOOKUP($A273&amp;"_"&amp;$V273,'Character Sets'!$B$3:$J$39,5,FALSE)</f>
        <v>HT3</v>
      </c>
      <c r="X273" t="s">
        <v>235</v>
      </c>
      <c r="Y273" t="str">
        <f t="shared" si="54"/>
        <v>DB</v>
      </c>
      <c r="Z273" t="str" cm="1">
        <f t="array" ref="Z273">_xlfn.IFS($Y273="AB","AB",$Y273="BA","AB",$Y273="AC","AC",$Y273="CA","AC",$Y273="AD","AD",$Y273="DA","AD",$Y273="BC","BC",$Y273="CB","BC",$Y273="BD","BD",$Y273="DB","BD",$Y273="CD","CD",$Y273="DC", "CD",$Y273="AE","AE",$Y273="EA","AE",$Y273="AF","AF",$Y273="FA","AF",$Y273="BE","BE",$Y273="EB","BE",$Y273="BF","BF",$Y273="FB","BF",$Y273="CE","CE",$Y273="EC","CE",$Y273="CF","CF",$Y273="FC","CF",$Y273="DE","DE",$Y273="ED","DE",$Y273="EF","EF",$Y273="FE","EF",$Y273="DF","DF",$Y273="FD","DF")</f>
        <v>BD</v>
      </c>
      <c r="AA273" s="6" t="s">
        <v>28</v>
      </c>
      <c r="AB273" t="str">
        <f>VLOOKUP($X273&amp;$Z273&amp;$AA273,Stories!$A$1:$I$151,7,FALSE)</f>
        <v>Sam is playing basketball with Taylor</v>
      </c>
      <c r="AC273" t="str">
        <f>VLOOKUP($X273&amp;$Z273&amp;$AA273,Stories!$A$1:$I$151,8,FALSE)</f>
        <v>as the scoreboard shows the time winding down</v>
      </c>
      <c r="AD273" s="37" t="s">
        <v>22</v>
      </c>
      <c r="AE273" s="13" t="s">
        <v>29</v>
      </c>
      <c r="AF273" s="13" t="s">
        <v>25</v>
      </c>
      <c r="AG273" s="13" t="str">
        <f t="shared" si="53"/>
        <v>he's standing in a blue square</v>
      </c>
      <c r="AH273" t="str">
        <f>VLOOKUP($X273&amp;$Z273&amp;$AA273,Stories!$A$1:$I$151,9,FALSE)</f>
        <v>and the game appears to be one-sided</v>
      </c>
      <c r="AI273" t="str" cm="1">
        <f t="array" ref="AI273">_xlfn.IFS($AA273="first",_xlfn.CONCAT($X273, "_", $H273, "_", $L273),$AA273="second",_xlfn.CONCAT($X273, "_", $L273, "_", $H273))</f>
        <v>S29_Taylor_Sam</v>
      </c>
      <c r="AJ273" t="str">
        <f t="shared" si="57"/>
        <v>he_blue_square</v>
      </c>
      <c r="AK273" t="str">
        <f t="shared" si="55"/>
        <v>S29_end</v>
      </c>
      <c r="AL273" s="13" t="s">
        <v>29</v>
      </c>
      <c r="AM273" s="13" t="s">
        <v>25</v>
      </c>
      <c r="AN273" s="13" t="s">
        <v>29</v>
      </c>
      <c r="AO273" s="13" t="s">
        <v>26</v>
      </c>
      <c r="AP273" s="13" t="s">
        <v>31</v>
      </c>
      <c r="AQ273" s="13" t="s">
        <v>26</v>
      </c>
      <c r="AR273" s="13" t="s">
        <v>31</v>
      </c>
      <c r="AS273" s="13" t="s">
        <v>25</v>
      </c>
      <c r="AT273" s="13" t="s">
        <v>27</v>
      </c>
      <c r="AU273" s="13" t="s">
        <v>26</v>
      </c>
      <c r="AV273" s="13" t="s">
        <v>27</v>
      </c>
      <c r="AW273" s="13" t="s">
        <v>25</v>
      </c>
      <c r="AX273" t="str">
        <f t="shared" si="58"/>
        <v>HT1_blue-square.png</v>
      </c>
      <c r="AY273" t="str">
        <f t="shared" si="59"/>
        <v>ST2_blue-triangle.png</v>
      </c>
      <c r="AZ273" t="str">
        <f t="shared" si="60"/>
        <v>ST3_green-triangle.png</v>
      </c>
      <c r="BA273" t="str">
        <f t="shared" si="61"/>
        <v>ST1_green-square.png</v>
      </c>
      <c r="BB273" t="str">
        <f t="shared" si="62"/>
        <v>HT2_yellow-triangle.png</v>
      </c>
      <c r="BC273" t="str">
        <f t="shared" si="63"/>
        <v>HT3_yellow-square.png</v>
      </c>
    </row>
    <row r="274" spans="1:55" x14ac:dyDescent="0.2">
      <c r="A274" s="30" t="s">
        <v>82</v>
      </c>
      <c r="B274" s="5" t="s">
        <v>108</v>
      </c>
      <c r="C274" s="5" t="s">
        <v>140</v>
      </c>
      <c r="D274" t="str">
        <f t="shared" si="56"/>
        <v>L03_CR32_S29</v>
      </c>
      <c r="E274">
        <v>272</v>
      </c>
      <c r="F274" s="94" t="s">
        <v>698</v>
      </c>
      <c r="G274" s="155" t="str">
        <f>VLOOKUP($A274&amp;"_"&amp;$F274,'Character Sets'!$B$3:$J$39,5,FALSE)</f>
        <v>HT1</v>
      </c>
      <c r="H274" s="155" t="str">
        <f>VLOOKUP($A274&amp;"_"&amp;$F274,'Character Sets'!$B$3:$J$39,7,FALSE)</f>
        <v>Taylor</v>
      </c>
      <c r="I274" s="5" t="str">
        <f>VLOOKUP($A274&amp;"_"&amp;$F274,'Character Sets'!$B$3:$J$39,6,FALSE)</f>
        <v>D</v>
      </c>
      <c r="J274" s="96" t="s">
        <v>701</v>
      </c>
      <c r="K274" s="155" t="str">
        <f>VLOOKUP($A274&amp;"_"&amp;$J274, 'Character Sets'!$B$3:$J$39,5,FALSE)</f>
        <v>ST2</v>
      </c>
      <c r="L274" s="155" t="str">
        <f>VLOOKUP($A274&amp;"_"&amp;$J274,'Character Sets'!$B$3:$J$39,7,FALSE)</f>
        <v>Sam</v>
      </c>
      <c r="M274" s="5" t="str">
        <f>VLOOKUP($A274&amp;"_"&amp;$J274,'Character Sets'!$B$3:$J$39,6,FALSE)</f>
        <v>B</v>
      </c>
      <c r="N274" s="187" t="s">
        <v>2395</v>
      </c>
      <c r="O274" s="5" t="s">
        <v>2398</v>
      </c>
      <c r="P274" s="37" t="s">
        <v>697</v>
      </c>
      <c r="Q274" t="str">
        <f>VLOOKUP($A274&amp;"_"&amp;$P274,'Character Sets'!$B$3:$J$39,5,FALSE)</f>
        <v>ST3</v>
      </c>
      <c r="R274" s="37" t="s">
        <v>699</v>
      </c>
      <c r="S274" t="str">
        <f>VLOOKUP($A274&amp;"_"&amp;$R274,'Character Sets'!$B$3:$J$39,5,FALSE)</f>
        <v>ST1</v>
      </c>
      <c r="T274" s="37" t="s">
        <v>700</v>
      </c>
      <c r="U274" t="str">
        <f>VLOOKUP($A274&amp;"_"&amp;$T274,'Character Sets'!$B$3:$J$39,5,FALSE)</f>
        <v>HT2</v>
      </c>
      <c r="V274" s="37" t="s">
        <v>696</v>
      </c>
      <c r="W274" t="str">
        <f>VLOOKUP($A274&amp;"_"&amp;$V274,'Character Sets'!$B$3:$J$39,5,FALSE)</f>
        <v>HT3</v>
      </c>
      <c r="X274" t="s">
        <v>235</v>
      </c>
      <c r="Y274" t="str">
        <f t="shared" si="54"/>
        <v>DB</v>
      </c>
      <c r="Z274" t="str" cm="1">
        <f t="array" ref="Z274">_xlfn.IFS($Y274="AB","AB",$Y274="BA","AB",$Y274="AC","AC",$Y274="CA","AC",$Y274="AD","AD",$Y274="DA","AD",$Y274="BC","BC",$Y274="CB","BC",$Y274="BD","BD",$Y274="DB","BD",$Y274="CD","CD",$Y274="DC", "CD",$Y274="AE","AE",$Y274="EA","AE",$Y274="AF","AF",$Y274="FA","AF",$Y274="BE","BE",$Y274="EB","BE",$Y274="BF","BF",$Y274="FB","BF",$Y274="CE","CE",$Y274="EC","CE",$Y274="CF","CF",$Y274="FC","CF",$Y274="DE","DE",$Y274="ED","DE",$Y274="EF","EF",$Y274="FE","EF",$Y274="DF","DF",$Y274="FD","DF")</f>
        <v>BD</v>
      </c>
      <c r="AA274" s="6" t="s">
        <v>30</v>
      </c>
      <c r="AB274" t="str">
        <f>VLOOKUP($X274&amp;$Z274&amp;$AA274,Stories!$A$1:$I$151,7,FALSE)</f>
        <v xml:space="preserve">Taylor is playing basketball with Sam </v>
      </c>
      <c r="AC274" t="str">
        <f>VLOOKUP($X274&amp;$Z274&amp;$AA274,Stories!$A$1:$I$151,8,FALSE)</f>
        <v>as the scoreboard shows the time winding down</v>
      </c>
      <c r="AD274" s="37" t="s">
        <v>22</v>
      </c>
      <c r="AE274" s="13" t="s">
        <v>31</v>
      </c>
      <c r="AF274" s="13" t="s">
        <v>26</v>
      </c>
      <c r="AG274" s="13" t="str">
        <f t="shared" si="53"/>
        <v>he's standing in a green triangle</v>
      </c>
      <c r="AH274" t="str">
        <f>VLOOKUP($X274&amp;$Z274&amp;$AA274,Stories!$A$1:$I$151,9,FALSE)</f>
        <v>and the game appears to be one-sided</v>
      </c>
      <c r="AI274" t="str" cm="1">
        <f t="array" ref="AI274">_xlfn.IFS($AA274="first",_xlfn.CONCAT($X274, "_", $H274, "_", $L274),$AA274="second",_xlfn.CONCAT($X274, "_", $L274, "_", $H274))</f>
        <v>S29_Sam_Taylor</v>
      </c>
      <c r="AJ274" t="str">
        <f t="shared" si="57"/>
        <v>he_green_triangle</v>
      </c>
      <c r="AK274" t="str">
        <f t="shared" si="55"/>
        <v>S29_end</v>
      </c>
      <c r="AL274" s="13" t="s">
        <v>31</v>
      </c>
      <c r="AM274" s="13" t="s">
        <v>26</v>
      </c>
      <c r="AN274" s="13" t="s">
        <v>31</v>
      </c>
      <c r="AO274" s="13" t="s">
        <v>25</v>
      </c>
      <c r="AP274" s="13" t="s">
        <v>29</v>
      </c>
      <c r="AQ274" s="13" t="s">
        <v>25</v>
      </c>
      <c r="AR274" s="13" t="s">
        <v>29</v>
      </c>
      <c r="AS274" s="13" t="s">
        <v>26</v>
      </c>
      <c r="AT274" s="13" t="s">
        <v>24</v>
      </c>
      <c r="AU274" s="13" t="s">
        <v>25</v>
      </c>
      <c r="AV274" s="13" t="s">
        <v>24</v>
      </c>
      <c r="AW274" s="13" t="s">
        <v>26</v>
      </c>
      <c r="AX274" t="str">
        <f t="shared" si="58"/>
        <v>HT1_green-triangle.png</v>
      </c>
      <c r="AY274" t="str">
        <f t="shared" si="59"/>
        <v>ST2_green-square.png</v>
      </c>
      <c r="AZ274" t="str">
        <f t="shared" si="60"/>
        <v>ST3_blue-square.png</v>
      </c>
      <c r="BA274" t="str">
        <f t="shared" si="61"/>
        <v>ST1_blue-triangle.png</v>
      </c>
      <c r="BB274" t="str">
        <f t="shared" si="62"/>
        <v>HT2_red-square.png</v>
      </c>
      <c r="BC274" t="str">
        <f t="shared" si="63"/>
        <v>HT3_red-triangle.png</v>
      </c>
    </row>
    <row r="275" spans="1:55" x14ac:dyDescent="0.2">
      <c r="A275" s="30" t="s">
        <v>82</v>
      </c>
      <c r="B275" s="5" t="s">
        <v>108</v>
      </c>
      <c r="C275" s="5" t="s">
        <v>141</v>
      </c>
      <c r="D275" t="str">
        <f t="shared" si="56"/>
        <v>L03_CR33_S38</v>
      </c>
      <c r="E275">
        <v>273</v>
      </c>
      <c r="F275" s="95" t="s">
        <v>697</v>
      </c>
      <c r="G275" s="155" t="str">
        <f>VLOOKUP($A275&amp;"_"&amp;$F275,'Character Sets'!$B$3:$J$39,5,FALSE)</f>
        <v>ST3</v>
      </c>
      <c r="H275" s="155" t="str">
        <f>VLOOKUP($A275&amp;"_"&amp;$F275,'Character Sets'!$B$3:$J$39,7,FALSE)</f>
        <v>Casey</v>
      </c>
      <c r="I275" s="5" t="str">
        <f>VLOOKUP($A275&amp;"_"&amp;$F275,'Character Sets'!$B$3:$J$39,6,FALSE)</f>
        <v>E</v>
      </c>
      <c r="J275" s="94" t="s">
        <v>696</v>
      </c>
      <c r="K275" s="155" t="str">
        <f>VLOOKUP($A275&amp;"_"&amp;$J275, 'Character Sets'!$B$3:$J$39,5,FALSE)</f>
        <v>HT3</v>
      </c>
      <c r="L275" s="155" t="str">
        <f>VLOOKUP($A275&amp;"_"&amp;$J275,'Character Sets'!$B$3:$J$39,7,FALSE)</f>
        <v>Jordan</v>
      </c>
      <c r="M275" s="5" t="str">
        <f>VLOOKUP($A275&amp;"_"&amp;$J275,'Character Sets'!$B$3:$J$39,6,FALSE)</f>
        <v>C</v>
      </c>
      <c r="N275" s="187" t="s">
        <v>2394</v>
      </c>
      <c r="O275" s="5" t="s">
        <v>2398</v>
      </c>
      <c r="P275" s="37" t="s">
        <v>700</v>
      </c>
      <c r="Q275" t="str">
        <f>VLOOKUP($A275&amp;"_"&amp;$P275,'Character Sets'!$B$3:$J$39,5,FALSE)</f>
        <v>HT2</v>
      </c>
      <c r="R275" s="37" t="s">
        <v>701</v>
      </c>
      <c r="S275" t="str">
        <f>VLOOKUP($A275&amp;"_"&amp;$R275,'Character Sets'!$B$3:$J$39,5,FALSE)</f>
        <v>ST2</v>
      </c>
      <c r="T275" s="37" t="s">
        <v>698</v>
      </c>
      <c r="U275" t="str">
        <f>VLOOKUP($A275&amp;"_"&amp;$T275,'Character Sets'!$B$3:$J$39,5,FALSE)</f>
        <v>HT1</v>
      </c>
      <c r="V275" s="37" t="s">
        <v>699</v>
      </c>
      <c r="W275" t="str">
        <f>VLOOKUP($A275&amp;"_"&amp;$V275,'Character Sets'!$B$3:$J$39,5,FALSE)</f>
        <v>ST1</v>
      </c>
      <c r="X275" t="s">
        <v>244</v>
      </c>
      <c r="Y275" t="str">
        <f t="shared" si="54"/>
        <v>EC</v>
      </c>
      <c r="Z275" t="str" cm="1">
        <f t="array" ref="Z275">_xlfn.IFS($Y275="AB","AB",$Y275="BA","AB",$Y275="AC","AC",$Y275="CA","AC",$Y275="AD","AD",$Y275="DA","AD",$Y275="BC","BC",$Y275="CB","BC",$Y275="BD","BD",$Y275="DB","BD",$Y275="CD","CD",$Y275="DC", "CD",$Y275="AE","AE",$Y275="EA","AE",$Y275="AF","AF",$Y275="FA","AF",$Y275="BE","BE",$Y275="EB","BE",$Y275="BF","BF",$Y275="FB","BF",$Y275="CE","CE",$Y275="EC","CE",$Y275="CF","CF",$Y275="FC","CF",$Y275="DE","DE",$Y275="ED","DE",$Y275="EF","EF",$Y275="FE","EF",$Y275="DF","DF",$Y275="FD","DF")</f>
        <v>CE</v>
      </c>
      <c r="AA275" s="6" t="s">
        <v>28</v>
      </c>
      <c r="AB275" t="str">
        <f>VLOOKUP($X275&amp;$Z275&amp;$AA275,Stories!$A$1:$I$151,7,FALSE)</f>
        <v>Jordan is exercising with Casey</v>
      </c>
      <c r="AC275" t="str">
        <f>VLOOKUP($X275&amp;$Z275&amp;$AA275,Stories!$A$1:$I$151,8,FALSE)</f>
        <v>and the time is going by really fast</v>
      </c>
      <c r="AD275" s="37" t="s">
        <v>23</v>
      </c>
      <c r="AE275" s="13" t="s">
        <v>24</v>
      </c>
      <c r="AF275" s="13" t="s">
        <v>25</v>
      </c>
      <c r="AG275" s="13" t="str">
        <f>_xlfn.CONCAT("she's standing in a ", $AE275, " ",$AF275)</f>
        <v>she's standing in a red square</v>
      </c>
      <c r="AH275" t="str">
        <f>VLOOKUP($X275&amp;$Z275&amp;$AA275,Stories!$A$1:$I$151,9,FALSE)</f>
        <v>but the gym is about to close</v>
      </c>
      <c r="AI275" t="str" cm="1">
        <f t="array" ref="AI275">_xlfn.IFS($AA275="first",_xlfn.CONCAT($X275, "_", $H275, "_", $L275),$AA275="second",_xlfn.CONCAT($X275, "_", $L275, "_", $H275))</f>
        <v>S38_Casey_Jordan</v>
      </c>
      <c r="AJ275" t="str">
        <f t="shared" si="57"/>
        <v>she_red_square</v>
      </c>
      <c r="AK275" t="str">
        <f t="shared" si="55"/>
        <v>S38_end</v>
      </c>
      <c r="AL275" s="13" t="s">
        <v>24</v>
      </c>
      <c r="AM275" s="13" t="s">
        <v>25</v>
      </c>
      <c r="AN275" s="13" t="s">
        <v>24</v>
      </c>
      <c r="AO275" s="13" t="s">
        <v>26</v>
      </c>
      <c r="AP275" s="13" t="s">
        <v>27</v>
      </c>
      <c r="AQ275" s="13" t="s">
        <v>26</v>
      </c>
      <c r="AR275" s="13" t="s">
        <v>27</v>
      </c>
      <c r="AS275" s="13" t="s">
        <v>25</v>
      </c>
      <c r="AT275" s="13" t="s">
        <v>31</v>
      </c>
      <c r="AU275" s="13" t="s">
        <v>26</v>
      </c>
      <c r="AV275" s="13" t="s">
        <v>31</v>
      </c>
      <c r="AW275" s="13" t="s">
        <v>25</v>
      </c>
      <c r="AX275" t="str">
        <f t="shared" si="58"/>
        <v>ST3_red-square.png</v>
      </c>
      <c r="AY275" t="str">
        <f t="shared" si="59"/>
        <v>HT3_red-triangle.png</v>
      </c>
      <c r="AZ275" t="str">
        <f t="shared" si="60"/>
        <v>HT2_yellow-triangle.png</v>
      </c>
      <c r="BA275" t="str">
        <f t="shared" si="61"/>
        <v>ST2_yellow-square.png</v>
      </c>
      <c r="BB275" t="str">
        <f t="shared" si="62"/>
        <v>HT1_green-triangle.png</v>
      </c>
      <c r="BC275" t="str">
        <f t="shared" si="63"/>
        <v>ST1_green-square.png</v>
      </c>
    </row>
    <row r="276" spans="1:55" x14ac:dyDescent="0.2">
      <c r="A276" s="30" t="s">
        <v>82</v>
      </c>
      <c r="B276" s="5" t="s">
        <v>108</v>
      </c>
      <c r="C276" s="5" t="s">
        <v>142</v>
      </c>
      <c r="D276" t="str">
        <f t="shared" si="56"/>
        <v>L03_CR34_S40</v>
      </c>
      <c r="E276">
        <v>274</v>
      </c>
      <c r="F276" s="95" t="s">
        <v>697</v>
      </c>
      <c r="G276" s="155" t="str">
        <f>VLOOKUP($A276&amp;"_"&amp;$F276,'Character Sets'!$B$3:$J$39,5,FALSE)</f>
        <v>ST3</v>
      </c>
      <c r="H276" s="155" t="str">
        <f>VLOOKUP($A276&amp;"_"&amp;$F276,'Character Sets'!$B$3:$J$39,7,FALSE)</f>
        <v>Casey</v>
      </c>
      <c r="I276" s="5" t="str">
        <f>VLOOKUP($A276&amp;"_"&amp;$F276,'Character Sets'!$B$3:$J$39,6,FALSE)</f>
        <v>E</v>
      </c>
      <c r="J276" s="94" t="s">
        <v>696</v>
      </c>
      <c r="K276" s="155" t="str">
        <f>VLOOKUP($A276&amp;"_"&amp;$J276, 'Character Sets'!$B$3:$J$39,5,FALSE)</f>
        <v>HT3</v>
      </c>
      <c r="L276" s="155" t="str">
        <f>VLOOKUP($A276&amp;"_"&amp;$J276,'Character Sets'!$B$3:$J$39,7,FALSE)</f>
        <v>Jordan</v>
      </c>
      <c r="M276" s="5" t="str">
        <f>VLOOKUP($A276&amp;"_"&amp;$J276,'Character Sets'!$B$3:$J$39,6,FALSE)</f>
        <v>C</v>
      </c>
      <c r="N276" s="187" t="s">
        <v>2394</v>
      </c>
      <c r="O276" s="5" t="s">
        <v>2398</v>
      </c>
      <c r="P276" s="37" t="s">
        <v>700</v>
      </c>
      <c r="Q276" t="str">
        <f>VLOOKUP($A276&amp;"_"&amp;$P276,'Character Sets'!$B$3:$J$39,5,FALSE)</f>
        <v>HT2</v>
      </c>
      <c r="R276" s="37" t="s">
        <v>701</v>
      </c>
      <c r="S276" t="str">
        <f>VLOOKUP($A276&amp;"_"&amp;$R276,'Character Sets'!$B$3:$J$39,5,FALSE)</f>
        <v>ST2</v>
      </c>
      <c r="T276" s="37" t="s">
        <v>698</v>
      </c>
      <c r="U276" t="str">
        <f>VLOOKUP($A276&amp;"_"&amp;$T276,'Character Sets'!$B$3:$J$39,5,FALSE)</f>
        <v>HT1</v>
      </c>
      <c r="V276" s="37" t="s">
        <v>699</v>
      </c>
      <c r="W276" t="str">
        <f>VLOOKUP($A276&amp;"_"&amp;$V276,'Character Sets'!$B$3:$J$39,5,FALSE)</f>
        <v>ST1</v>
      </c>
      <c r="X276" t="s">
        <v>246</v>
      </c>
      <c r="Y276" t="str">
        <f t="shared" si="54"/>
        <v>EC</v>
      </c>
      <c r="Z276" t="str" cm="1">
        <f t="array" ref="Z276">_xlfn.IFS($Y276="AB","AB",$Y276="BA","AB",$Y276="AC","AC",$Y276="CA","AC",$Y276="AD","AD",$Y276="DA","AD",$Y276="BC","BC",$Y276="CB","BC",$Y276="BD","BD",$Y276="DB","BD",$Y276="CD","CD",$Y276="DC", "CD",$Y276="AE","AE",$Y276="EA","AE",$Y276="AF","AF",$Y276="FA","AF",$Y276="BE","BE",$Y276="EB","BE",$Y276="BF","BF",$Y276="FB","BF",$Y276="CE","CE",$Y276="EC","CE",$Y276="CF","CF",$Y276="FC","CF",$Y276="DE","DE",$Y276="ED","DE",$Y276="EF","EF",$Y276="FE","EF",$Y276="DF","DF",$Y276="FD","DF")</f>
        <v>CE</v>
      </c>
      <c r="AA276" s="6" t="s">
        <v>30</v>
      </c>
      <c r="AB276" t="str">
        <f>VLOOKUP($X276&amp;$Z276&amp;$AA276,Stories!$A$1:$I$151,7,FALSE)</f>
        <v>Casey is bringing a coffee to Jordan</v>
      </c>
      <c r="AC276" t="str">
        <f>VLOOKUP($X276&amp;$Z276&amp;$AA276,Stories!$A$1:$I$151,8,FALSE)</f>
        <v>since it's very early in the morning</v>
      </c>
      <c r="AD276" s="37" t="s">
        <v>23</v>
      </c>
      <c r="AE276" s="13" t="s">
        <v>27</v>
      </c>
      <c r="AF276" s="13" t="s">
        <v>26</v>
      </c>
      <c r="AG276" s="13" t="str">
        <f t="shared" ref="AG276:AG306" si="64">_xlfn.CONCAT("she's standing in a ", $AE276, " ",$AF276)</f>
        <v>she's standing in a yellow triangle</v>
      </c>
      <c r="AH276" t="str">
        <f>VLOOKUP($X276&amp;$Z276&amp;$AA276,Stories!$A$1:$I$151,9,FALSE)</f>
        <v>and it looks like it's almost 6am</v>
      </c>
      <c r="AI276" t="str" cm="1">
        <f t="array" ref="AI276">_xlfn.IFS($AA276="first",_xlfn.CONCAT($X276, "_", $H276, "_", $L276),$AA276="second",_xlfn.CONCAT($X276, "_", $L276, "_", $H276))</f>
        <v>S40_Jordan_Casey</v>
      </c>
      <c r="AJ276" t="str">
        <f t="shared" si="57"/>
        <v>she_yellow_triangle</v>
      </c>
      <c r="AK276" t="str">
        <f t="shared" si="55"/>
        <v>S40_end</v>
      </c>
      <c r="AL276" s="13" t="s">
        <v>27</v>
      </c>
      <c r="AM276" s="13" t="s">
        <v>26</v>
      </c>
      <c r="AN276" s="13" t="s">
        <v>27</v>
      </c>
      <c r="AO276" s="13" t="s">
        <v>25</v>
      </c>
      <c r="AP276" s="13" t="s">
        <v>24</v>
      </c>
      <c r="AQ276" s="13" t="s">
        <v>25</v>
      </c>
      <c r="AR276" s="13" t="s">
        <v>24</v>
      </c>
      <c r="AS276" s="13" t="s">
        <v>26</v>
      </c>
      <c r="AT276" s="13" t="s">
        <v>29</v>
      </c>
      <c r="AU276" s="13" t="s">
        <v>25</v>
      </c>
      <c r="AV276" s="13" t="s">
        <v>29</v>
      </c>
      <c r="AW276" s="13" t="s">
        <v>26</v>
      </c>
      <c r="AX276" t="str">
        <f t="shared" si="58"/>
        <v>ST3_yellow-triangle.png</v>
      </c>
      <c r="AY276" t="str">
        <f t="shared" si="59"/>
        <v>HT3_yellow-square.png</v>
      </c>
      <c r="AZ276" t="str">
        <f t="shared" si="60"/>
        <v>HT2_red-square.png</v>
      </c>
      <c r="BA276" t="str">
        <f t="shared" si="61"/>
        <v>ST2_red-triangle.png</v>
      </c>
      <c r="BB276" t="str">
        <f t="shared" si="62"/>
        <v>HT1_blue-square.png</v>
      </c>
      <c r="BC276" t="str">
        <f t="shared" si="63"/>
        <v>ST1_blue-triangle.png</v>
      </c>
    </row>
    <row r="277" spans="1:55" x14ac:dyDescent="0.2">
      <c r="A277" s="30" t="s">
        <v>82</v>
      </c>
      <c r="B277" s="5" t="s">
        <v>108</v>
      </c>
      <c r="C277" s="5" t="s">
        <v>143</v>
      </c>
      <c r="D277" t="str">
        <f t="shared" si="56"/>
        <v>L03_CR35_S39</v>
      </c>
      <c r="E277">
        <v>275</v>
      </c>
      <c r="F277" s="95" t="s">
        <v>697</v>
      </c>
      <c r="G277" s="155" t="str">
        <f>VLOOKUP($A277&amp;"_"&amp;$F277,'Character Sets'!$B$3:$J$39,5,FALSE)</f>
        <v>ST3</v>
      </c>
      <c r="H277" s="155" t="str">
        <f>VLOOKUP($A277&amp;"_"&amp;$F277,'Character Sets'!$B$3:$J$39,7,FALSE)</f>
        <v>Casey</v>
      </c>
      <c r="I277" s="5" t="str">
        <f>VLOOKUP($A277&amp;"_"&amp;$F277,'Character Sets'!$B$3:$J$39,6,FALSE)</f>
        <v>E</v>
      </c>
      <c r="J277" s="94" t="s">
        <v>696</v>
      </c>
      <c r="K277" s="155" t="str">
        <f>VLOOKUP($A277&amp;"_"&amp;$J277, 'Character Sets'!$B$3:$J$39,5,FALSE)</f>
        <v>HT3</v>
      </c>
      <c r="L277" s="155" t="str">
        <f>VLOOKUP($A277&amp;"_"&amp;$J277,'Character Sets'!$B$3:$J$39,7,FALSE)</f>
        <v>Jordan</v>
      </c>
      <c r="M277" s="5" t="str">
        <f>VLOOKUP($A277&amp;"_"&amp;$J277,'Character Sets'!$B$3:$J$39,6,FALSE)</f>
        <v>C</v>
      </c>
      <c r="N277" s="187" t="s">
        <v>2394</v>
      </c>
      <c r="O277" s="5" t="s">
        <v>2398</v>
      </c>
      <c r="P277" s="37" t="s">
        <v>700</v>
      </c>
      <c r="Q277" t="str">
        <f>VLOOKUP($A277&amp;"_"&amp;$P277,'Character Sets'!$B$3:$J$39,5,FALSE)</f>
        <v>HT2</v>
      </c>
      <c r="R277" s="37" t="s">
        <v>701</v>
      </c>
      <c r="S277" t="str">
        <f>VLOOKUP($A277&amp;"_"&amp;$R277,'Character Sets'!$B$3:$J$39,5,FALSE)</f>
        <v>ST2</v>
      </c>
      <c r="T277" s="37" t="s">
        <v>698</v>
      </c>
      <c r="U277" t="str">
        <f>VLOOKUP($A277&amp;"_"&amp;$T277,'Character Sets'!$B$3:$J$39,5,FALSE)</f>
        <v>HT1</v>
      </c>
      <c r="V277" s="37" t="s">
        <v>699</v>
      </c>
      <c r="W277" t="str">
        <f>VLOOKUP($A277&amp;"_"&amp;$V277,'Character Sets'!$B$3:$J$39,5,FALSE)</f>
        <v>ST1</v>
      </c>
      <c r="X277" t="s">
        <v>245</v>
      </c>
      <c r="Y277" t="str">
        <f t="shared" si="54"/>
        <v>EC</v>
      </c>
      <c r="Z277" t="str" cm="1">
        <f t="array" ref="Z277">_xlfn.IFS($Y277="AB","AB",$Y277="BA","AB",$Y277="AC","AC",$Y277="CA","AC",$Y277="AD","AD",$Y277="DA","AD",$Y277="BC","BC",$Y277="CB","BC",$Y277="BD","BD",$Y277="DB","BD",$Y277="CD","CD",$Y277="DC", "CD",$Y277="AE","AE",$Y277="EA","AE",$Y277="AF","AF",$Y277="FA","AF",$Y277="BE","BE",$Y277="EB","BE",$Y277="BF","BF",$Y277="FB","BF",$Y277="CE","CE",$Y277="EC","CE",$Y277="CF","CF",$Y277="FC","CF",$Y277="DE","DE",$Y277="ED","DE",$Y277="EF","EF",$Y277="FE","EF",$Y277="DF","DF",$Y277="FD","DF")</f>
        <v>CE</v>
      </c>
      <c r="AA277" s="6" t="s">
        <v>28</v>
      </c>
      <c r="AB277" t="str">
        <f>VLOOKUP($X277&amp;$Z277&amp;$AA277,Stories!$A$1:$I$151,7,FALSE)</f>
        <v>Jordan is taking a selfie with Casey</v>
      </c>
      <c r="AC277" t="str">
        <f>VLOOKUP($X277&amp;$Z277&amp;$AA277,Stories!$A$1:$I$151,8,FALSE)</f>
        <v>and the room is kind of dark</v>
      </c>
      <c r="AD277" s="37" t="s">
        <v>23</v>
      </c>
      <c r="AE277" s="13" t="s">
        <v>31</v>
      </c>
      <c r="AF277" s="13" t="s">
        <v>25</v>
      </c>
      <c r="AG277" s="13" t="str">
        <f t="shared" si="64"/>
        <v>she's standing in a green square</v>
      </c>
      <c r="AH277" t="str">
        <f>VLOOKUP($X277&amp;$Z277&amp;$AA277,Stories!$A$1:$I$151,9,FALSE)</f>
        <v>but the picture is coming out ok</v>
      </c>
      <c r="AI277" t="str" cm="1">
        <f t="array" ref="AI277">_xlfn.IFS($AA277="first",_xlfn.CONCAT($X277, "_", $H277, "_", $L277),$AA277="second",_xlfn.CONCAT($X277, "_", $L277, "_", $H277))</f>
        <v>S39_Casey_Jordan</v>
      </c>
      <c r="AJ277" t="str">
        <f t="shared" si="57"/>
        <v>she_green_square</v>
      </c>
      <c r="AK277" t="str">
        <f t="shared" si="55"/>
        <v>S39_end</v>
      </c>
      <c r="AL277" s="13" t="s">
        <v>31</v>
      </c>
      <c r="AM277" s="13" t="s">
        <v>25</v>
      </c>
      <c r="AN277" s="13" t="s">
        <v>31</v>
      </c>
      <c r="AO277" s="13" t="s">
        <v>26</v>
      </c>
      <c r="AP277" s="13" t="s">
        <v>29</v>
      </c>
      <c r="AQ277" s="13" t="s">
        <v>26</v>
      </c>
      <c r="AR277" s="13" t="s">
        <v>29</v>
      </c>
      <c r="AS277" s="13" t="s">
        <v>25</v>
      </c>
      <c r="AT277" s="13" t="s">
        <v>24</v>
      </c>
      <c r="AU277" s="13" t="s">
        <v>26</v>
      </c>
      <c r="AV277" s="13" t="s">
        <v>24</v>
      </c>
      <c r="AW277" s="13" t="s">
        <v>25</v>
      </c>
      <c r="AX277" t="str">
        <f t="shared" si="58"/>
        <v>ST3_green-square.png</v>
      </c>
      <c r="AY277" t="str">
        <f t="shared" si="59"/>
        <v>HT3_green-triangle.png</v>
      </c>
      <c r="AZ277" t="str">
        <f t="shared" si="60"/>
        <v>HT2_blue-triangle.png</v>
      </c>
      <c r="BA277" t="str">
        <f t="shared" si="61"/>
        <v>ST2_blue-square.png</v>
      </c>
      <c r="BB277" t="str">
        <f t="shared" si="62"/>
        <v>HT1_red-triangle.png</v>
      </c>
      <c r="BC277" t="str">
        <f t="shared" si="63"/>
        <v>ST1_red-square.png</v>
      </c>
    </row>
    <row r="278" spans="1:55" x14ac:dyDescent="0.2">
      <c r="A278" s="30" t="s">
        <v>82</v>
      </c>
      <c r="B278" s="5" t="s">
        <v>108</v>
      </c>
      <c r="C278" s="5" t="s">
        <v>144</v>
      </c>
      <c r="D278" t="str">
        <f t="shared" si="56"/>
        <v>L03_CR36_S39</v>
      </c>
      <c r="E278">
        <v>276</v>
      </c>
      <c r="F278" s="95" t="s">
        <v>697</v>
      </c>
      <c r="G278" s="155" t="str">
        <f>VLOOKUP($A278&amp;"_"&amp;$F278,'Character Sets'!$B$3:$J$39,5,FALSE)</f>
        <v>ST3</v>
      </c>
      <c r="H278" s="155" t="str">
        <f>VLOOKUP($A278&amp;"_"&amp;$F278,'Character Sets'!$B$3:$J$39,7,FALSE)</f>
        <v>Casey</v>
      </c>
      <c r="I278" s="5" t="str">
        <f>VLOOKUP($A278&amp;"_"&amp;$F278,'Character Sets'!$B$3:$J$39,6,FALSE)</f>
        <v>E</v>
      </c>
      <c r="J278" s="94" t="s">
        <v>696</v>
      </c>
      <c r="K278" s="155" t="str">
        <f>VLOOKUP($A278&amp;"_"&amp;$J278, 'Character Sets'!$B$3:$J$39,5,FALSE)</f>
        <v>HT3</v>
      </c>
      <c r="L278" s="155" t="str">
        <f>VLOOKUP($A278&amp;"_"&amp;$J278,'Character Sets'!$B$3:$J$39,7,FALSE)</f>
        <v>Jordan</v>
      </c>
      <c r="M278" s="5" t="str">
        <f>VLOOKUP($A278&amp;"_"&amp;$J278,'Character Sets'!$B$3:$J$39,6,FALSE)</f>
        <v>C</v>
      </c>
      <c r="N278" s="187" t="s">
        <v>2394</v>
      </c>
      <c r="O278" s="5" t="s">
        <v>2398</v>
      </c>
      <c r="P278" s="37" t="s">
        <v>700</v>
      </c>
      <c r="Q278" t="str">
        <f>VLOOKUP($A278&amp;"_"&amp;$P278,'Character Sets'!$B$3:$J$39,5,FALSE)</f>
        <v>HT2</v>
      </c>
      <c r="R278" s="37" t="s">
        <v>701</v>
      </c>
      <c r="S278" t="str">
        <f>VLOOKUP($A278&amp;"_"&amp;$R278,'Character Sets'!$B$3:$J$39,5,FALSE)</f>
        <v>ST2</v>
      </c>
      <c r="T278" s="37" t="s">
        <v>698</v>
      </c>
      <c r="U278" t="str">
        <f>VLOOKUP($A278&amp;"_"&amp;$T278,'Character Sets'!$B$3:$J$39,5,FALSE)</f>
        <v>HT1</v>
      </c>
      <c r="V278" s="37" t="s">
        <v>699</v>
      </c>
      <c r="W278" t="str">
        <f>VLOOKUP($A278&amp;"_"&amp;$V278,'Character Sets'!$B$3:$J$39,5,FALSE)</f>
        <v>ST1</v>
      </c>
      <c r="X278" t="s">
        <v>245</v>
      </c>
      <c r="Y278" t="str">
        <f t="shared" si="54"/>
        <v>EC</v>
      </c>
      <c r="Z278" t="str" cm="1">
        <f t="array" ref="Z278">_xlfn.IFS($Y278="AB","AB",$Y278="BA","AB",$Y278="AC","AC",$Y278="CA","AC",$Y278="AD","AD",$Y278="DA","AD",$Y278="BC","BC",$Y278="CB","BC",$Y278="BD","BD",$Y278="DB","BD",$Y278="CD","CD",$Y278="DC", "CD",$Y278="AE","AE",$Y278="EA","AE",$Y278="AF","AF",$Y278="FA","AF",$Y278="BE","BE",$Y278="EB","BE",$Y278="BF","BF",$Y278="FB","BF",$Y278="CE","CE",$Y278="EC","CE",$Y278="CF","CF",$Y278="FC","CF",$Y278="DE","DE",$Y278="ED","DE",$Y278="EF","EF",$Y278="FE","EF",$Y278="DF","DF",$Y278="FD","DF")</f>
        <v>CE</v>
      </c>
      <c r="AA278" s="6" t="s">
        <v>30</v>
      </c>
      <c r="AB278" t="str">
        <f>VLOOKUP($X278&amp;$Z278&amp;$AA278,Stories!$A$1:$I$151,7,FALSE)</f>
        <v>Casey is taking a selfie with Jordan</v>
      </c>
      <c r="AC278" t="str">
        <f>VLOOKUP($X278&amp;$Z278&amp;$AA278,Stories!$A$1:$I$151,8,FALSE)</f>
        <v>and the room is kind of dark</v>
      </c>
      <c r="AD278" s="37" t="s">
        <v>23</v>
      </c>
      <c r="AE278" s="13" t="s">
        <v>29</v>
      </c>
      <c r="AF278" s="13" t="s">
        <v>26</v>
      </c>
      <c r="AG278" s="13" t="str">
        <f t="shared" si="64"/>
        <v>she's standing in a blue triangle</v>
      </c>
      <c r="AH278" t="str">
        <f>VLOOKUP($X278&amp;$Z278&amp;$AA278,Stories!$A$1:$I$151,9,FALSE)</f>
        <v>but the picture is coming out ok</v>
      </c>
      <c r="AI278" t="str" cm="1">
        <f t="array" ref="AI278">_xlfn.IFS($AA278="first",_xlfn.CONCAT($X278, "_", $H278, "_", $L278),$AA278="second",_xlfn.CONCAT($X278, "_", $L278, "_", $H278))</f>
        <v>S39_Jordan_Casey</v>
      </c>
      <c r="AJ278" t="str">
        <f t="shared" si="57"/>
        <v>she_blue_triangle</v>
      </c>
      <c r="AK278" t="str">
        <f t="shared" si="55"/>
        <v>S39_end</v>
      </c>
      <c r="AL278" s="13" t="s">
        <v>29</v>
      </c>
      <c r="AM278" s="13" t="s">
        <v>26</v>
      </c>
      <c r="AN278" s="13" t="s">
        <v>29</v>
      </c>
      <c r="AO278" s="13" t="s">
        <v>25</v>
      </c>
      <c r="AP278" s="13" t="s">
        <v>31</v>
      </c>
      <c r="AQ278" s="13" t="s">
        <v>25</v>
      </c>
      <c r="AR278" s="13" t="s">
        <v>31</v>
      </c>
      <c r="AS278" s="13" t="s">
        <v>26</v>
      </c>
      <c r="AT278" s="13" t="s">
        <v>27</v>
      </c>
      <c r="AU278" s="13" t="s">
        <v>25</v>
      </c>
      <c r="AV278" s="13" t="s">
        <v>27</v>
      </c>
      <c r="AW278" s="13" t="s">
        <v>26</v>
      </c>
      <c r="AX278" t="str">
        <f t="shared" si="58"/>
        <v>ST3_blue-triangle.png</v>
      </c>
      <c r="AY278" t="str">
        <f t="shared" si="59"/>
        <v>HT3_blue-square.png</v>
      </c>
      <c r="AZ278" t="str">
        <f t="shared" si="60"/>
        <v>HT2_green-square.png</v>
      </c>
      <c r="BA278" t="str">
        <f t="shared" si="61"/>
        <v>ST2_green-triangle.png</v>
      </c>
      <c r="BB278" t="str">
        <f t="shared" si="62"/>
        <v>HT1_yellow-square.png</v>
      </c>
      <c r="BC278" t="str">
        <f t="shared" si="63"/>
        <v>ST1_yellow-triangle.png</v>
      </c>
    </row>
    <row r="279" spans="1:55" x14ac:dyDescent="0.2">
      <c r="A279" s="30" t="s">
        <v>82</v>
      </c>
      <c r="B279" s="5" t="s">
        <v>108</v>
      </c>
      <c r="C279" s="5" t="s">
        <v>145</v>
      </c>
      <c r="D279" t="str">
        <f t="shared" si="56"/>
        <v>L03_CR37_S53</v>
      </c>
      <c r="E279">
        <v>277</v>
      </c>
      <c r="F279" s="95" t="s">
        <v>697</v>
      </c>
      <c r="G279" s="155" t="str">
        <f>VLOOKUP($A279&amp;"_"&amp;$F279,'Character Sets'!$B$3:$J$39,5,FALSE)</f>
        <v>ST3</v>
      </c>
      <c r="H279" s="155" t="str">
        <f>VLOOKUP($A279&amp;"_"&amp;$F279,'Character Sets'!$B$3:$J$39,7,FALSE)</f>
        <v>Casey</v>
      </c>
      <c r="I279" s="5" t="str">
        <f>VLOOKUP($A279&amp;"_"&amp;$F279,'Character Sets'!$B$3:$J$39,6,FALSE)</f>
        <v>E</v>
      </c>
      <c r="J279" s="94" t="s">
        <v>698</v>
      </c>
      <c r="K279" s="155" t="str">
        <f>VLOOKUP($A279&amp;"_"&amp;$J279, 'Character Sets'!$B$3:$J$39,5,FALSE)</f>
        <v>HT1</v>
      </c>
      <c r="L279" s="155" t="str">
        <f>VLOOKUP($A279&amp;"_"&amp;$J279,'Character Sets'!$B$3:$J$39,7,FALSE)</f>
        <v>Taylor</v>
      </c>
      <c r="M279" s="5" t="str">
        <f>VLOOKUP($A279&amp;"_"&amp;$J279,'Character Sets'!$B$3:$J$39,6,FALSE)</f>
        <v>D</v>
      </c>
      <c r="N279" s="187" t="s">
        <v>2394</v>
      </c>
      <c r="O279" s="5" t="s">
        <v>2398</v>
      </c>
      <c r="P279" s="37" t="s">
        <v>700</v>
      </c>
      <c r="Q279" t="str">
        <f>VLOOKUP($A279&amp;"_"&amp;$P279,'Character Sets'!$B$3:$J$39,5,FALSE)</f>
        <v>HT2</v>
      </c>
      <c r="R279" s="37" t="s">
        <v>701</v>
      </c>
      <c r="S279" t="str">
        <f>VLOOKUP($A279&amp;"_"&amp;$R279,'Character Sets'!$B$3:$J$39,5,FALSE)</f>
        <v>ST2</v>
      </c>
      <c r="T279" s="37" t="s">
        <v>696</v>
      </c>
      <c r="U279" t="str">
        <f>VLOOKUP($A279&amp;"_"&amp;$T279,'Character Sets'!$B$3:$J$39,5,FALSE)</f>
        <v>HT3</v>
      </c>
      <c r="V279" s="37" t="s">
        <v>699</v>
      </c>
      <c r="W279" t="str">
        <f>VLOOKUP($A279&amp;"_"&amp;$V279,'Character Sets'!$B$3:$J$39,5,FALSE)</f>
        <v>ST1</v>
      </c>
      <c r="X279" t="s">
        <v>730</v>
      </c>
      <c r="Y279" t="str">
        <f t="shared" si="54"/>
        <v>ED</v>
      </c>
      <c r="Z279" t="str" cm="1">
        <f t="array" ref="Z279">_xlfn.IFS($Y279="AB","AB",$Y279="BA","AB",$Y279="AC","AC",$Y279="CA","AC",$Y279="AD","AD",$Y279="DA","AD",$Y279="BC","BC",$Y279="CB","BC",$Y279="BD","BD",$Y279="DB","BD",$Y279="CD","CD",$Y279="DC", "CD",$Y279="AE","AE",$Y279="EA","AE",$Y279="AF","AF",$Y279="FA","AF",$Y279="BE","BE",$Y279="EB","BE",$Y279="BF","BF",$Y279="FB","BF",$Y279="CE","CE",$Y279="EC","CE",$Y279="CF","CF",$Y279="FC","CF",$Y279="DE","DE",$Y279="ED","DE",$Y279="EF","EF",$Y279="FE","EF",$Y279="DF","DF",$Y279="FD","DF")</f>
        <v>DE</v>
      </c>
      <c r="AA279" s="6" t="s">
        <v>28</v>
      </c>
      <c r="AB279" t="str">
        <f>VLOOKUP($X279&amp;$Z279&amp;$AA279,Stories!$A$1:$I$151,7,FALSE)</f>
        <v>Taylor is making a smoothie for Casey</v>
      </c>
      <c r="AC279" t="str">
        <f>VLOOKUP($X279&amp;$Z279&amp;$AA279,Stories!$A$1:$I$151,8,FALSE)</f>
        <v>before it's time to leave</v>
      </c>
      <c r="AD279" s="37" t="s">
        <v>23</v>
      </c>
      <c r="AE279" s="13" t="s">
        <v>27</v>
      </c>
      <c r="AF279" s="13" t="s">
        <v>25</v>
      </c>
      <c r="AG279" s="13" t="str">
        <f t="shared" si="64"/>
        <v>she's standing in a yellow square</v>
      </c>
      <c r="AH279" t="str">
        <f>VLOOKUP($X279&amp;$Z279&amp;$AA279,Stories!$A$1:$I$151,9,FALSE)</f>
        <v>and it's hard to hear above the blender</v>
      </c>
      <c r="AI279" t="str" cm="1">
        <f t="array" ref="AI279">_xlfn.IFS($AA279="first",_xlfn.CONCAT($X279, "_", $H279, "_", $L279),$AA279="second",_xlfn.CONCAT($X279, "_", $L279, "_", $H279))</f>
        <v>S53_Casey_Taylor</v>
      </c>
      <c r="AJ279" t="str">
        <f t="shared" si="57"/>
        <v>she_yellow_square</v>
      </c>
      <c r="AK279" t="str">
        <f t="shared" si="55"/>
        <v>S53_end</v>
      </c>
      <c r="AL279" s="13" t="s">
        <v>27</v>
      </c>
      <c r="AM279" s="13" t="s">
        <v>25</v>
      </c>
      <c r="AN279" s="13" t="s">
        <v>27</v>
      </c>
      <c r="AO279" s="13" t="s">
        <v>26</v>
      </c>
      <c r="AP279" s="13" t="s">
        <v>24</v>
      </c>
      <c r="AQ279" s="13" t="s">
        <v>26</v>
      </c>
      <c r="AR279" s="13" t="s">
        <v>24</v>
      </c>
      <c r="AS279" s="13" t="s">
        <v>25</v>
      </c>
      <c r="AT279" s="13" t="s">
        <v>29</v>
      </c>
      <c r="AU279" s="13" t="s">
        <v>26</v>
      </c>
      <c r="AV279" s="13" t="s">
        <v>29</v>
      </c>
      <c r="AW279" s="13" t="s">
        <v>25</v>
      </c>
      <c r="AX279" t="str">
        <f t="shared" si="58"/>
        <v>ST3_yellow-square.png</v>
      </c>
      <c r="AY279" t="str">
        <f t="shared" si="59"/>
        <v>HT1_yellow-triangle.png</v>
      </c>
      <c r="AZ279" t="str">
        <f t="shared" si="60"/>
        <v>HT2_red-triangle.png</v>
      </c>
      <c r="BA279" t="str">
        <f t="shared" si="61"/>
        <v>ST2_red-square.png</v>
      </c>
      <c r="BB279" t="str">
        <f t="shared" si="62"/>
        <v>HT3_blue-triangle.png</v>
      </c>
      <c r="BC279" t="str">
        <f t="shared" si="63"/>
        <v>ST1_blue-square.png</v>
      </c>
    </row>
    <row r="280" spans="1:55" x14ac:dyDescent="0.2">
      <c r="A280" s="30" t="s">
        <v>82</v>
      </c>
      <c r="B280" s="5" t="s">
        <v>108</v>
      </c>
      <c r="C280" s="5" t="s">
        <v>146</v>
      </c>
      <c r="D280" t="str">
        <f t="shared" si="56"/>
        <v>L03_CR38_S53</v>
      </c>
      <c r="E280">
        <v>278</v>
      </c>
      <c r="F280" s="95" t="s">
        <v>697</v>
      </c>
      <c r="G280" s="155" t="str">
        <f>VLOOKUP($A280&amp;"_"&amp;$F280,'Character Sets'!$B$3:$J$39,5,FALSE)</f>
        <v>ST3</v>
      </c>
      <c r="H280" s="155" t="str">
        <f>VLOOKUP($A280&amp;"_"&amp;$F280,'Character Sets'!$B$3:$J$39,7,FALSE)</f>
        <v>Casey</v>
      </c>
      <c r="I280" s="5" t="str">
        <f>VLOOKUP($A280&amp;"_"&amp;$F280,'Character Sets'!$B$3:$J$39,6,FALSE)</f>
        <v>E</v>
      </c>
      <c r="J280" s="94" t="s">
        <v>698</v>
      </c>
      <c r="K280" s="155" t="str">
        <f>VLOOKUP($A280&amp;"_"&amp;$J280, 'Character Sets'!$B$3:$J$39,5,FALSE)</f>
        <v>HT1</v>
      </c>
      <c r="L280" s="155" t="str">
        <f>VLOOKUP($A280&amp;"_"&amp;$J280,'Character Sets'!$B$3:$J$39,7,FALSE)</f>
        <v>Taylor</v>
      </c>
      <c r="M280" s="5" t="str">
        <f>VLOOKUP($A280&amp;"_"&amp;$J280,'Character Sets'!$B$3:$J$39,6,FALSE)</f>
        <v>D</v>
      </c>
      <c r="N280" s="187" t="s">
        <v>2394</v>
      </c>
      <c r="O280" s="5" t="s">
        <v>2398</v>
      </c>
      <c r="P280" s="37" t="s">
        <v>700</v>
      </c>
      <c r="Q280" t="str">
        <f>VLOOKUP($A280&amp;"_"&amp;$P280,'Character Sets'!$B$3:$J$39,5,FALSE)</f>
        <v>HT2</v>
      </c>
      <c r="R280" s="37" t="s">
        <v>701</v>
      </c>
      <c r="S280" t="str">
        <f>VLOOKUP($A280&amp;"_"&amp;$R280,'Character Sets'!$B$3:$J$39,5,FALSE)</f>
        <v>ST2</v>
      </c>
      <c r="T280" s="37" t="s">
        <v>696</v>
      </c>
      <c r="U280" t="str">
        <f>VLOOKUP($A280&amp;"_"&amp;$T280,'Character Sets'!$B$3:$J$39,5,FALSE)</f>
        <v>HT3</v>
      </c>
      <c r="V280" s="37" t="s">
        <v>699</v>
      </c>
      <c r="W280" t="str">
        <f>VLOOKUP($A280&amp;"_"&amp;$V280,'Character Sets'!$B$3:$J$39,5,FALSE)</f>
        <v>ST1</v>
      </c>
      <c r="X280" t="s">
        <v>730</v>
      </c>
      <c r="Y280" t="str">
        <f t="shared" si="54"/>
        <v>ED</v>
      </c>
      <c r="Z280" t="str" cm="1">
        <f t="array" ref="Z280">_xlfn.IFS($Y280="AB","AB",$Y280="BA","AB",$Y280="AC","AC",$Y280="CA","AC",$Y280="AD","AD",$Y280="DA","AD",$Y280="BC","BC",$Y280="CB","BC",$Y280="BD","BD",$Y280="DB","BD",$Y280="CD","CD",$Y280="DC", "CD",$Y280="AE","AE",$Y280="EA","AE",$Y280="AF","AF",$Y280="FA","AF",$Y280="BE","BE",$Y280="EB","BE",$Y280="BF","BF",$Y280="FB","BF",$Y280="CE","CE",$Y280="EC","CE",$Y280="CF","CF",$Y280="FC","CF",$Y280="DE","DE",$Y280="ED","DE",$Y280="EF","EF",$Y280="FE","EF",$Y280="DF","DF",$Y280="FD","DF")</f>
        <v>DE</v>
      </c>
      <c r="AA280" s="6" t="s">
        <v>30</v>
      </c>
      <c r="AB280" t="str">
        <f>VLOOKUP($X280&amp;$Z280&amp;$AA280,Stories!$A$1:$I$151,7,FALSE)</f>
        <v>Casey is making a smoothie for Taylor</v>
      </c>
      <c r="AC280" t="str">
        <f>VLOOKUP($X280&amp;$Z280&amp;$AA280,Stories!$A$1:$I$151,8,FALSE)</f>
        <v>before it's time to leave</v>
      </c>
      <c r="AD280" s="37" t="s">
        <v>23</v>
      </c>
      <c r="AE280" s="13" t="s">
        <v>24</v>
      </c>
      <c r="AF280" s="13" t="s">
        <v>26</v>
      </c>
      <c r="AG280" s="13" t="str">
        <f t="shared" si="64"/>
        <v>she's standing in a red triangle</v>
      </c>
      <c r="AH280" t="str">
        <f>VLOOKUP($X280&amp;$Z280&amp;$AA280,Stories!$A$1:$I$151,9,FALSE)</f>
        <v>and it's hard to hear above the blender</v>
      </c>
      <c r="AI280" t="str" cm="1">
        <f t="array" ref="AI280">_xlfn.IFS($AA280="first",_xlfn.CONCAT($X280, "_", $H280, "_", $L280),$AA280="second",_xlfn.CONCAT($X280, "_", $L280, "_", $H280))</f>
        <v>S53_Taylor_Casey</v>
      </c>
      <c r="AJ280" t="str">
        <f t="shared" si="57"/>
        <v>she_red_triangle</v>
      </c>
      <c r="AK280" t="str">
        <f t="shared" si="55"/>
        <v>S53_end</v>
      </c>
      <c r="AL280" s="13" t="s">
        <v>24</v>
      </c>
      <c r="AM280" s="13" t="s">
        <v>26</v>
      </c>
      <c r="AN280" s="13" t="s">
        <v>24</v>
      </c>
      <c r="AO280" s="13" t="s">
        <v>25</v>
      </c>
      <c r="AP280" s="13" t="s">
        <v>27</v>
      </c>
      <c r="AQ280" s="13" t="s">
        <v>25</v>
      </c>
      <c r="AR280" s="13" t="s">
        <v>27</v>
      </c>
      <c r="AS280" s="13" t="s">
        <v>26</v>
      </c>
      <c r="AT280" s="13" t="s">
        <v>31</v>
      </c>
      <c r="AU280" s="13" t="s">
        <v>25</v>
      </c>
      <c r="AV280" s="13" t="s">
        <v>31</v>
      </c>
      <c r="AW280" s="13" t="s">
        <v>26</v>
      </c>
      <c r="AX280" t="str">
        <f t="shared" si="58"/>
        <v>ST3_red-triangle.png</v>
      </c>
      <c r="AY280" t="str">
        <f t="shared" si="59"/>
        <v>HT1_red-square.png</v>
      </c>
      <c r="AZ280" t="str">
        <f t="shared" si="60"/>
        <v>HT2_yellow-square.png</v>
      </c>
      <c r="BA280" t="str">
        <f t="shared" si="61"/>
        <v>ST2_yellow-triangle.png</v>
      </c>
      <c r="BB280" t="str">
        <f t="shared" si="62"/>
        <v>HT3_green-square.png</v>
      </c>
      <c r="BC280" t="str">
        <f t="shared" si="63"/>
        <v>ST1_green-triangle.png</v>
      </c>
    </row>
    <row r="281" spans="1:55" x14ac:dyDescent="0.2">
      <c r="A281" s="30" t="s">
        <v>82</v>
      </c>
      <c r="B281" s="5" t="s">
        <v>108</v>
      </c>
      <c r="C281" s="5" t="s">
        <v>147</v>
      </c>
      <c r="D281" t="str">
        <f t="shared" si="56"/>
        <v>L03_CR39_S54</v>
      </c>
      <c r="E281">
        <v>279</v>
      </c>
      <c r="F281" s="95" t="s">
        <v>697</v>
      </c>
      <c r="G281" s="155" t="str">
        <f>VLOOKUP($A281&amp;"_"&amp;$F281,'Character Sets'!$B$3:$J$39,5,FALSE)</f>
        <v>ST3</v>
      </c>
      <c r="H281" s="155" t="str">
        <f>VLOOKUP($A281&amp;"_"&amp;$F281,'Character Sets'!$B$3:$J$39,7,FALSE)</f>
        <v>Casey</v>
      </c>
      <c r="I281" s="5" t="str">
        <f>VLOOKUP($A281&amp;"_"&amp;$F281,'Character Sets'!$B$3:$J$39,6,FALSE)</f>
        <v>E</v>
      </c>
      <c r="J281" s="94" t="s">
        <v>698</v>
      </c>
      <c r="K281" s="155" t="str">
        <f>VLOOKUP($A281&amp;"_"&amp;$J281, 'Character Sets'!$B$3:$J$39,5,FALSE)</f>
        <v>HT1</v>
      </c>
      <c r="L281" s="155" t="str">
        <f>VLOOKUP($A281&amp;"_"&amp;$J281,'Character Sets'!$B$3:$J$39,7,FALSE)</f>
        <v>Taylor</v>
      </c>
      <c r="M281" s="5" t="str">
        <f>VLOOKUP($A281&amp;"_"&amp;$J281,'Character Sets'!$B$3:$J$39,6,FALSE)</f>
        <v>D</v>
      </c>
      <c r="N281" s="187" t="s">
        <v>2394</v>
      </c>
      <c r="O281" s="5" t="s">
        <v>2398</v>
      </c>
      <c r="P281" s="37" t="s">
        <v>700</v>
      </c>
      <c r="Q281" t="str">
        <f>VLOOKUP($A281&amp;"_"&amp;$P281,'Character Sets'!$B$3:$J$39,5,FALSE)</f>
        <v>HT2</v>
      </c>
      <c r="R281" s="37" t="s">
        <v>701</v>
      </c>
      <c r="S281" t="str">
        <f>VLOOKUP($A281&amp;"_"&amp;$R281,'Character Sets'!$B$3:$J$39,5,FALSE)</f>
        <v>ST2</v>
      </c>
      <c r="T281" s="37" t="s">
        <v>696</v>
      </c>
      <c r="U281" t="str">
        <f>VLOOKUP($A281&amp;"_"&amp;$T281,'Character Sets'!$B$3:$J$39,5,FALSE)</f>
        <v>HT3</v>
      </c>
      <c r="V281" s="37" t="s">
        <v>699</v>
      </c>
      <c r="W281" t="str">
        <f>VLOOKUP($A281&amp;"_"&amp;$V281,'Character Sets'!$B$3:$J$39,5,FALSE)</f>
        <v>ST1</v>
      </c>
      <c r="X281" t="s">
        <v>731</v>
      </c>
      <c r="Y281" t="str">
        <f t="shared" si="54"/>
        <v>ED</v>
      </c>
      <c r="Z281" t="str" cm="1">
        <f t="array" ref="Z281">_xlfn.IFS($Y281="AB","AB",$Y281="BA","AB",$Y281="AC","AC",$Y281="CA","AC",$Y281="AD","AD",$Y281="DA","AD",$Y281="BC","BC",$Y281="CB","BC",$Y281="BD","BD",$Y281="DB","BD",$Y281="CD","CD",$Y281="DC", "CD",$Y281="AE","AE",$Y281="EA","AE",$Y281="AF","AF",$Y281="FA","AF",$Y281="BE","BE",$Y281="EB","BE",$Y281="BF","BF",$Y281="FB","BF",$Y281="CE","CE",$Y281="EC","CE",$Y281="CF","CF",$Y281="FC","CF",$Y281="DE","DE",$Y281="ED","DE",$Y281="EF","EF",$Y281="FE","EF",$Y281="DF","DF",$Y281="FD","DF")</f>
        <v>DE</v>
      </c>
      <c r="AA281" s="6" t="s">
        <v>28</v>
      </c>
      <c r="AB281" t="str">
        <f>VLOOKUP($X281&amp;$Z281&amp;$AA281,Stories!$A$1:$I$151,7,FALSE)</f>
        <v>Taylor is opening the door for Casey</v>
      </c>
      <c r="AC281" t="str">
        <f>VLOOKUP($X281&amp;$Z281&amp;$AA281,Stories!$A$1:$I$151,8,FALSE)</f>
        <v>as the keys rattle in the lock</v>
      </c>
      <c r="AD281" s="37" t="s">
        <v>23</v>
      </c>
      <c r="AE281" s="13" t="s">
        <v>29</v>
      </c>
      <c r="AF281" s="13" t="s">
        <v>25</v>
      </c>
      <c r="AG281" s="13" t="str">
        <f t="shared" si="64"/>
        <v>she's standing in a blue square</v>
      </c>
      <c r="AH281" t="str">
        <f>VLOOKUP($X281&amp;$Z281&amp;$AA281,Stories!$A$1:$I$151,9,FALSE)</f>
        <v>and no one else is in the house</v>
      </c>
      <c r="AI281" t="str" cm="1">
        <f t="array" ref="AI281">_xlfn.IFS($AA281="first",_xlfn.CONCAT($X281, "_", $H281, "_", $L281),$AA281="second",_xlfn.CONCAT($X281, "_", $L281, "_", $H281))</f>
        <v>S54_Casey_Taylor</v>
      </c>
      <c r="AJ281" t="str">
        <f t="shared" si="57"/>
        <v>she_blue_square</v>
      </c>
      <c r="AK281" t="str">
        <f t="shared" si="55"/>
        <v>S54_end</v>
      </c>
      <c r="AL281" s="13" t="s">
        <v>29</v>
      </c>
      <c r="AM281" s="13" t="s">
        <v>25</v>
      </c>
      <c r="AN281" s="13" t="s">
        <v>29</v>
      </c>
      <c r="AO281" s="13" t="s">
        <v>26</v>
      </c>
      <c r="AP281" s="13" t="s">
        <v>31</v>
      </c>
      <c r="AQ281" s="13" t="s">
        <v>26</v>
      </c>
      <c r="AR281" s="13" t="s">
        <v>31</v>
      </c>
      <c r="AS281" s="13" t="s">
        <v>25</v>
      </c>
      <c r="AT281" s="13" t="s">
        <v>27</v>
      </c>
      <c r="AU281" s="13" t="s">
        <v>26</v>
      </c>
      <c r="AV281" s="13" t="s">
        <v>27</v>
      </c>
      <c r="AW281" s="13" t="s">
        <v>25</v>
      </c>
      <c r="AX281" t="str">
        <f t="shared" si="58"/>
        <v>ST3_blue-square.png</v>
      </c>
      <c r="AY281" t="str">
        <f t="shared" si="59"/>
        <v>HT1_blue-triangle.png</v>
      </c>
      <c r="AZ281" t="str">
        <f t="shared" si="60"/>
        <v>HT2_green-triangle.png</v>
      </c>
      <c r="BA281" t="str">
        <f t="shared" si="61"/>
        <v>ST2_green-square.png</v>
      </c>
      <c r="BB281" t="str">
        <f t="shared" si="62"/>
        <v>HT3_yellow-triangle.png</v>
      </c>
      <c r="BC281" t="str">
        <f t="shared" si="63"/>
        <v>ST1_yellow-square.png</v>
      </c>
    </row>
    <row r="282" spans="1:55" x14ac:dyDescent="0.2">
      <c r="A282" s="30" t="s">
        <v>82</v>
      </c>
      <c r="B282" s="5" t="s">
        <v>108</v>
      </c>
      <c r="C282" s="5" t="s">
        <v>148</v>
      </c>
      <c r="D282" t="str">
        <f t="shared" si="56"/>
        <v>L03_CR40_S55</v>
      </c>
      <c r="E282">
        <v>280</v>
      </c>
      <c r="F282" s="95" t="s">
        <v>697</v>
      </c>
      <c r="G282" s="155" t="str">
        <f>VLOOKUP($A282&amp;"_"&amp;$F282,'Character Sets'!$B$3:$J$39,5,FALSE)</f>
        <v>ST3</v>
      </c>
      <c r="H282" s="155" t="str">
        <f>VLOOKUP($A282&amp;"_"&amp;$F282,'Character Sets'!$B$3:$J$39,7,FALSE)</f>
        <v>Casey</v>
      </c>
      <c r="I282" s="5" t="str">
        <f>VLOOKUP($A282&amp;"_"&amp;$F282,'Character Sets'!$B$3:$J$39,6,FALSE)</f>
        <v>E</v>
      </c>
      <c r="J282" s="94" t="s">
        <v>698</v>
      </c>
      <c r="K282" s="155" t="str">
        <f>VLOOKUP($A282&amp;"_"&amp;$J282, 'Character Sets'!$B$3:$J$39,5,FALSE)</f>
        <v>HT1</v>
      </c>
      <c r="L282" s="155" t="str">
        <f>VLOOKUP($A282&amp;"_"&amp;$J282,'Character Sets'!$B$3:$J$39,7,FALSE)</f>
        <v>Taylor</v>
      </c>
      <c r="M282" s="5" t="str">
        <f>VLOOKUP($A282&amp;"_"&amp;$J282,'Character Sets'!$B$3:$J$39,6,FALSE)</f>
        <v>D</v>
      </c>
      <c r="N282" s="187" t="s">
        <v>2394</v>
      </c>
      <c r="O282" s="5" t="s">
        <v>2398</v>
      </c>
      <c r="P282" s="37" t="s">
        <v>700</v>
      </c>
      <c r="Q282" t="str">
        <f>VLOOKUP($A282&amp;"_"&amp;$P282,'Character Sets'!$B$3:$J$39,5,FALSE)</f>
        <v>HT2</v>
      </c>
      <c r="R282" s="37" t="s">
        <v>701</v>
      </c>
      <c r="S282" t="str">
        <f>VLOOKUP($A282&amp;"_"&amp;$R282,'Character Sets'!$B$3:$J$39,5,FALSE)</f>
        <v>ST2</v>
      </c>
      <c r="T282" s="37" t="s">
        <v>696</v>
      </c>
      <c r="U282" t="str">
        <f>VLOOKUP($A282&amp;"_"&amp;$T282,'Character Sets'!$B$3:$J$39,5,FALSE)</f>
        <v>HT3</v>
      </c>
      <c r="V282" s="37" t="s">
        <v>699</v>
      </c>
      <c r="W282" t="str">
        <f>VLOOKUP($A282&amp;"_"&amp;$V282,'Character Sets'!$B$3:$J$39,5,FALSE)</f>
        <v>ST1</v>
      </c>
      <c r="X282" t="s">
        <v>737</v>
      </c>
      <c r="Y282" t="str">
        <f t="shared" si="54"/>
        <v>ED</v>
      </c>
      <c r="Z282" t="str" cm="1">
        <f t="array" ref="Z282">_xlfn.IFS($Y282="AB","AB",$Y282="BA","AB",$Y282="AC","AC",$Y282="CA","AC",$Y282="AD","AD",$Y282="DA","AD",$Y282="BC","BC",$Y282="CB","BC",$Y282="BD","BD",$Y282="DB","BD",$Y282="CD","CD",$Y282="DC", "CD",$Y282="AE","AE",$Y282="EA","AE",$Y282="AF","AF",$Y282="FA","AF",$Y282="BE","BE",$Y282="EB","BE",$Y282="BF","BF",$Y282="FB","BF",$Y282="CE","CE",$Y282="EC","CE",$Y282="CF","CF",$Y282="FC","CF",$Y282="DE","DE",$Y282="ED","DE",$Y282="EF","EF",$Y282="FE","EF",$Y282="DF","DF",$Y282="FD","DF")</f>
        <v>DE</v>
      </c>
      <c r="AA282" s="6" t="s">
        <v>30</v>
      </c>
      <c r="AB282" t="str">
        <f>VLOOKUP($X282&amp;$Z282&amp;$AA282,Stories!$A$1:$I$151,7,FALSE)</f>
        <v>Casey is holding a spot for Taylor</v>
      </c>
      <c r="AC282" t="str">
        <f>VLOOKUP($X282&amp;$Z282&amp;$AA282,Stories!$A$1:$I$151,8,FALSE)</f>
        <v>because the line is moving slowly</v>
      </c>
      <c r="AD282" s="37" t="s">
        <v>23</v>
      </c>
      <c r="AE282" s="13" t="s">
        <v>31</v>
      </c>
      <c r="AF282" s="13" t="s">
        <v>26</v>
      </c>
      <c r="AG282" s="13" t="str">
        <f t="shared" si="64"/>
        <v>she's standing in a green triangle</v>
      </c>
      <c r="AH282" t="str">
        <f>VLOOKUP($X282&amp;$Z282&amp;$AA282,Stories!$A$1:$I$151,9,FALSE)</f>
        <v>and the day keeps getting hotter</v>
      </c>
      <c r="AI282" t="str" cm="1">
        <f t="array" ref="AI282">_xlfn.IFS($AA282="first",_xlfn.CONCAT($X282, "_", $H282, "_", $L282),$AA282="second",_xlfn.CONCAT($X282, "_", $L282, "_", $H282))</f>
        <v>S55_Taylor_Casey</v>
      </c>
      <c r="AJ282" t="str">
        <f t="shared" si="57"/>
        <v>she_green_triangle</v>
      </c>
      <c r="AK282" t="str">
        <f t="shared" si="55"/>
        <v>S55_end</v>
      </c>
      <c r="AL282" s="13" t="s">
        <v>31</v>
      </c>
      <c r="AM282" s="13" t="s">
        <v>26</v>
      </c>
      <c r="AN282" s="13" t="s">
        <v>31</v>
      </c>
      <c r="AO282" s="13" t="s">
        <v>25</v>
      </c>
      <c r="AP282" s="13" t="s">
        <v>29</v>
      </c>
      <c r="AQ282" s="13" t="s">
        <v>25</v>
      </c>
      <c r="AR282" s="13" t="s">
        <v>29</v>
      </c>
      <c r="AS282" s="13" t="s">
        <v>26</v>
      </c>
      <c r="AT282" s="13" t="s">
        <v>24</v>
      </c>
      <c r="AU282" s="13" t="s">
        <v>25</v>
      </c>
      <c r="AV282" s="13" t="s">
        <v>24</v>
      </c>
      <c r="AW282" s="13" t="s">
        <v>26</v>
      </c>
      <c r="AX282" t="str">
        <f t="shared" si="58"/>
        <v>ST3_green-triangle.png</v>
      </c>
      <c r="AY282" t="str">
        <f t="shared" si="59"/>
        <v>HT1_green-square.png</v>
      </c>
      <c r="AZ282" t="str">
        <f t="shared" si="60"/>
        <v>HT2_blue-square.png</v>
      </c>
      <c r="BA282" t="str">
        <f t="shared" si="61"/>
        <v>ST2_blue-triangle.png</v>
      </c>
      <c r="BB282" t="str">
        <f t="shared" si="62"/>
        <v>HT3_red-square.png</v>
      </c>
      <c r="BC282" t="str">
        <f t="shared" si="63"/>
        <v>ST1_red-triangle.png</v>
      </c>
    </row>
    <row r="283" spans="1:55" x14ac:dyDescent="0.2">
      <c r="A283" s="30" t="s">
        <v>82</v>
      </c>
      <c r="B283" s="5" t="s">
        <v>108</v>
      </c>
      <c r="C283" s="5" t="s">
        <v>149</v>
      </c>
      <c r="D283" t="str">
        <f t="shared" si="56"/>
        <v>L03_CR41_S45</v>
      </c>
      <c r="E283">
        <v>281</v>
      </c>
      <c r="F283" s="95" t="s">
        <v>699</v>
      </c>
      <c r="G283" s="155" t="str">
        <f>VLOOKUP($A283&amp;"_"&amp;$F283,'Character Sets'!$B$3:$J$39,5,FALSE)</f>
        <v>ST1</v>
      </c>
      <c r="H283" s="155" t="str">
        <f>VLOOKUP($A283&amp;"_"&amp;$F283,'Character Sets'!$B$3:$J$39,7,FALSE)</f>
        <v>Jaime</v>
      </c>
      <c r="I283" s="5" t="str">
        <f>VLOOKUP($A283&amp;"_"&amp;$F283,'Character Sets'!$B$3:$J$39,6,FALSE)</f>
        <v>F</v>
      </c>
      <c r="J283" s="94" t="s">
        <v>696</v>
      </c>
      <c r="K283" s="155" t="str">
        <f>VLOOKUP($A283&amp;"_"&amp;$J283, 'Character Sets'!$B$3:$J$39,5,FALSE)</f>
        <v>HT3</v>
      </c>
      <c r="L283" s="155" t="str">
        <f>VLOOKUP($A283&amp;"_"&amp;$J283,'Character Sets'!$B$3:$J$39,7,FALSE)</f>
        <v>Jordan</v>
      </c>
      <c r="M283" s="5" t="str">
        <f>VLOOKUP($A283&amp;"_"&amp;$J283,'Character Sets'!$B$3:$J$39,6,FALSE)</f>
        <v>C</v>
      </c>
      <c r="N283" s="187" t="s">
        <v>2394</v>
      </c>
      <c r="O283" s="5" t="s">
        <v>2398</v>
      </c>
      <c r="P283" s="37" t="s">
        <v>700</v>
      </c>
      <c r="Q283" t="str">
        <f>VLOOKUP($A283&amp;"_"&amp;$P283,'Character Sets'!$B$3:$J$39,5,FALSE)</f>
        <v>HT2</v>
      </c>
      <c r="R283" s="37" t="s">
        <v>701</v>
      </c>
      <c r="S283" t="str">
        <f>VLOOKUP($A283&amp;"_"&amp;$R283,'Character Sets'!$B$3:$J$39,5,FALSE)</f>
        <v>ST2</v>
      </c>
      <c r="T283" s="37" t="s">
        <v>698</v>
      </c>
      <c r="U283" t="str">
        <f>VLOOKUP($A283&amp;"_"&amp;$T283,'Character Sets'!$B$3:$J$39,5,FALSE)</f>
        <v>HT1</v>
      </c>
      <c r="V283" s="37" t="s">
        <v>697</v>
      </c>
      <c r="W283" t="str">
        <f>VLOOKUP($A283&amp;"_"&amp;$V283,'Character Sets'!$B$3:$J$39,5,FALSE)</f>
        <v>ST3</v>
      </c>
      <c r="X283" t="s">
        <v>434</v>
      </c>
      <c r="Y283" t="str">
        <f t="shared" si="54"/>
        <v>FC</v>
      </c>
      <c r="Z283" t="str" cm="1">
        <f t="array" ref="Z283">_xlfn.IFS($Y283="AB","AB",$Y283="BA","AB",$Y283="AC","AC",$Y283="CA","AC",$Y283="AD","AD",$Y283="DA","AD",$Y283="BC","BC",$Y283="CB","BC",$Y283="BD","BD",$Y283="DB","BD",$Y283="CD","CD",$Y283="DC", "CD",$Y283="AE","AE",$Y283="EA","AE",$Y283="AF","AF",$Y283="FA","AF",$Y283="BE","BE",$Y283="EB","BE",$Y283="BF","BF",$Y283="FB","BF",$Y283="CE","CE",$Y283="EC","CE",$Y283="CF","CF",$Y283="FC","CF",$Y283="DE","DE",$Y283="ED","DE",$Y283="EF","EF",$Y283="FE","EF",$Y283="DF","DF",$Y283="FD","DF")</f>
        <v>CF</v>
      </c>
      <c r="AA283" s="6" t="s">
        <v>28</v>
      </c>
      <c r="AB283" t="str">
        <f>VLOOKUP($X283&amp;$Z283&amp;$AA283,Stories!$A$1:$I$151,7,FALSE)</f>
        <v>Jordan is explaining the game to Jaime</v>
      </c>
      <c r="AC283" t="str">
        <f>VLOOKUP($X283&amp;$Z283&amp;$AA283,Stories!$A$1:$I$151,8,FALSE)</f>
        <v>since it's kind of complicated</v>
      </c>
      <c r="AD283" s="37" t="s">
        <v>23</v>
      </c>
      <c r="AE283" s="13" t="s">
        <v>24</v>
      </c>
      <c r="AF283" s="13" t="s">
        <v>25</v>
      </c>
      <c r="AG283" s="13" t="str">
        <f t="shared" si="64"/>
        <v>she's standing in a red square</v>
      </c>
      <c r="AH283" t="str">
        <f>VLOOKUP($X283&amp;$Z283&amp;$AA283,Stories!$A$1:$I$151,9,FALSE)</f>
        <v>and it looks like the game will be fun</v>
      </c>
      <c r="AI283" t="str" cm="1">
        <f t="array" ref="AI283">_xlfn.IFS($AA283="first",_xlfn.CONCAT($X283, "_", $H283, "_", $L283),$AA283="second",_xlfn.CONCAT($X283, "_", $L283, "_", $H283))</f>
        <v>S45_Jaime_Jordan</v>
      </c>
      <c r="AJ283" t="str">
        <f t="shared" si="57"/>
        <v>she_red_square</v>
      </c>
      <c r="AK283" t="str">
        <f t="shared" si="55"/>
        <v>S45_end</v>
      </c>
      <c r="AL283" s="13" t="s">
        <v>24</v>
      </c>
      <c r="AM283" s="13" t="s">
        <v>25</v>
      </c>
      <c r="AN283" s="13" t="s">
        <v>24</v>
      </c>
      <c r="AO283" s="13" t="s">
        <v>26</v>
      </c>
      <c r="AP283" s="13" t="s">
        <v>27</v>
      </c>
      <c r="AQ283" s="13" t="s">
        <v>26</v>
      </c>
      <c r="AR283" s="13" t="s">
        <v>27</v>
      </c>
      <c r="AS283" s="13" t="s">
        <v>25</v>
      </c>
      <c r="AT283" s="13" t="s">
        <v>31</v>
      </c>
      <c r="AU283" s="13" t="s">
        <v>26</v>
      </c>
      <c r="AV283" s="13" t="s">
        <v>31</v>
      </c>
      <c r="AW283" s="13" t="s">
        <v>25</v>
      </c>
      <c r="AX283" t="str">
        <f t="shared" si="58"/>
        <v>ST1_red-square.png</v>
      </c>
      <c r="AY283" t="str">
        <f t="shared" si="59"/>
        <v>HT3_red-triangle.png</v>
      </c>
      <c r="AZ283" t="str">
        <f t="shared" si="60"/>
        <v>HT2_yellow-triangle.png</v>
      </c>
      <c r="BA283" t="str">
        <f t="shared" si="61"/>
        <v>ST2_yellow-square.png</v>
      </c>
      <c r="BB283" t="str">
        <f t="shared" si="62"/>
        <v>HT1_green-triangle.png</v>
      </c>
      <c r="BC283" t="str">
        <f t="shared" si="63"/>
        <v>ST3_green-square.png</v>
      </c>
    </row>
    <row r="284" spans="1:55" x14ac:dyDescent="0.2">
      <c r="A284" s="30" t="s">
        <v>82</v>
      </c>
      <c r="B284" s="5" t="s">
        <v>108</v>
      </c>
      <c r="C284" s="5" t="s">
        <v>150</v>
      </c>
      <c r="D284" t="str">
        <f t="shared" si="56"/>
        <v>L03_CR42_S43</v>
      </c>
      <c r="E284">
        <v>282</v>
      </c>
      <c r="F284" s="95" t="s">
        <v>699</v>
      </c>
      <c r="G284" s="155" t="str">
        <f>VLOOKUP($A284&amp;"_"&amp;$F284,'Character Sets'!$B$3:$J$39,5,FALSE)</f>
        <v>ST1</v>
      </c>
      <c r="H284" s="155" t="str">
        <f>VLOOKUP($A284&amp;"_"&amp;$F284,'Character Sets'!$B$3:$J$39,7,FALSE)</f>
        <v>Jaime</v>
      </c>
      <c r="I284" s="5" t="str">
        <f>VLOOKUP($A284&amp;"_"&amp;$F284,'Character Sets'!$B$3:$J$39,6,FALSE)</f>
        <v>F</v>
      </c>
      <c r="J284" s="94" t="s">
        <v>696</v>
      </c>
      <c r="K284" s="155" t="str">
        <f>VLOOKUP($A284&amp;"_"&amp;$J284, 'Character Sets'!$B$3:$J$39,5,FALSE)</f>
        <v>HT3</v>
      </c>
      <c r="L284" s="155" t="str">
        <f>VLOOKUP($A284&amp;"_"&amp;$J284,'Character Sets'!$B$3:$J$39,7,FALSE)</f>
        <v>Jordan</v>
      </c>
      <c r="M284" s="5" t="str">
        <f>VLOOKUP($A284&amp;"_"&amp;$J284,'Character Sets'!$B$3:$J$39,6,FALSE)</f>
        <v>C</v>
      </c>
      <c r="N284" s="187" t="s">
        <v>2394</v>
      </c>
      <c r="O284" s="5" t="s">
        <v>2398</v>
      </c>
      <c r="P284" s="37" t="s">
        <v>700</v>
      </c>
      <c r="Q284" t="str">
        <f>VLOOKUP($A284&amp;"_"&amp;$P284,'Character Sets'!$B$3:$J$39,5,FALSE)</f>
        <v>HT2</v>
      </c>
      <c r="R284" s="37" t="s">
        <v>701</v>
      </c>
      <c r="S284" t="str">
        <f>VLOOKUP($A284&amp;"_"&amp;$R284,'Character Sets'!$B$3:$J$39,5,FALSE)</f>
        <v>ST2</v>
      </c>
      <c r="T284" s="37" t="s">
        <v>698</v>
      </c>
      <c r="U284" t="str">
        <f>VLOOKUP($A284&amp;"_"&amp;$T284,'Character Sets'!$B$3:$J$39,5,FALSE)</f>
        <v>HT1</v>
      </c>
      <c r="V284" s="37" t="s">
        <v>697</v>
      </c>
      <c r="W284" t="str">
        <f>VLOOKUP($A284&amp;"_"&amp;$V284,'Character Sets'!$B$3:$J$39,5,FALSE)</f>
        <v>ST3</v>
      </c>
      <c r="X284" t="s">
        <v>249</v>
      </c>
      <c r="Y284" t="str">
        <f t="shared" si="54"/>
        <v>FC</v>
      </c>
      <c r="Z284" t="str" cm="1">
        <f t="array" ref="Z284">_xlfn.IFS($Y284="AB","AB",$Y284="BA","AB",$Y284="AC","AC",$Y284="CA","AC",$Y284="AD","AD",$Y284="DA","AD",$Y284="BC","BC",$Y284="CB","BC",$Y284="BD","BD",$Y284="DB","BD",$Y284="CD","CD",$Y284="DC", "CD",$Y284="AE","AE",$Y284="EA","AE",$Y284="AF","AF",$Y284="FA","AF",$Y284="BE","BE",$Y284="EB","BE",$Y284="BF","BF",$Y284="FB","BF",$Y284="CE","CE",$Y284="EC","CE",$Y284="CF","CF",$Y284="FC","CF",$Y284="DE","DE",$Y284="ED","DE",$Y284="EF","EF",$Y284="FE","EF",$Y284="DF","DF",$Y284="FD","DF")</f>
        <v>CF</v>
      </c>
      <c r="AA284" s="6" t="s">
        <v>30</v>
      </c>
      <c r="AB284" t="str">
        <f>VLOOKUP($X284&amp;$Z284&amp;$AA284,Stories!$A$1:$I$151,7,FALSE)</f>
        <v>Jaime is getting a chair for Jordan</v>
      </c>
      <c r="AC284" t="str">
        <f>VLOOKUP($X284&amp;$Z284&amp;$AA284,Stories!$A$1:$I$151,8,FALSE)</f>
        <v>because the wait will be a while</v>
      </c>
      <c r="AD284" s="37" t="s">
        <v>23</v>
      </c>
      <c r="AE284" s="13" t="s">
        <v>27</v>
      </c>
      <c r="AF284" s="13" t="s">
        <v>26</v>
      </c>
      <c r="AG284" s="13" t="str">
        <f t="shared" si="64"/>
        <v>she's standing in a yellow triangle</v>
      </c>
      <c r="AH284" t="str">
        <f>VLOOKUP($X284&amp;$Z284&amp;$AA284,Stories!$A$1:$I$151,9,FALSE)</f>
        <v>but it looks like the wait will be worth it</v>
      </c>
      <c r="AI284" t="str" cm="1">
        <f t="array" ref="AI284">_xlfn.IFS($AA284="first",_xlfn.CONCAT($X284, "_", $H284, "_", $L284),$AA284="second",_xlfn.CONCAT($X284, "_", $L284, "_", $H284))</f>
        <v>S43_Jordan_Jaime</v>
      </c>
      <c r="AJ284" t="str">
        <f t="shared" si="57"/>
        <v>she_yellow_triangle</v>
      </c>
      <c r="AK284" t="str">
        <f t="shared" si="55"/>
        <v>S43_end</v>
      </c>
      <c r="AL284" s="13" t="s">
        <v>27</v>
      </c>
      <c r="AM284" s="13" t="s">
        <v>26</v>
      </c>
      <c r="AN284" s="13" t="s">
        <v>27</v>
      </c>
      <c r="AO284" s="13" t="s">
        <v>25</v>
      </c>
      <c r="AP284" s="13" t="s">
        <v>24</v>
      </c>
      <c r="AQ284" s="13" t="s">
        <v>25</v>
      </c>
      <c r="AR284" s="13" t="s">
        <v>24</v>
      </c>
      <c r="AS284" s="13" t="s">
        <v>26</v>
      </c>
      <c r="AT284" s="13" t="s">
        <v>29</v>
      </c>
      <c r="AU284" s="13" t="s">
        <v>25</v>
      </c>
      <c r="AV284" s="13" t="s">
        <v>29</v>
      </c>
      <c r="AW284" s="13" t="s">
        <v>26</v>
      </c>
      <c r="AX284" t="str">
        <f t="shared" si="58"/>
        <v>ST1_yellow-triangle.png</v>
      </c>
      <c r="AY284" t="str">
        <f t="shared" si="59"/>
        <v>HT3_yellow-square.png</v>
      </c>
      <c r="AZ284" t="str">
        <f t="shared" si="60"/>
        <v>HT2_red-square.png</v>
      </c>
      <c r="BA284" t="str">
        <f t="shared" si="61"/>
        <v>ST2_red-triangle.png</v>
      </c>
      <c r="BB284" t="str">
        <f t="shared" si="62"/>
        <v>HT1_blue-square.png</v>
      </c>
      <c r="BC284" t="str">
        <f t="shared" si="63"/>
        <v>ST3_blue-triangle.png</v>
      </c>
    </row>
    <row r="285" spans="1:55" x14ac:dyDescent="0.2">
      <c r="A285" s="30" t="s">
        <v>82</v>
      </c>
      <c r="B285" s="5" t="s">
        <v>108</v>
      </c>
      <c r="C285" s="5" t="s">
        <v>151</v>
      </c>
      <c r="D285" t="str">
        <f t="shared" si="56"/>
        <v>L03_CR43_S44</v>
      </c>
      <c r="E285">
        <v>283</v>
      </c>
      <c r="F285" s="95" t="s">
        <v>699</v>
      </c>
      <c r="G285" s="155" t="str">
        <f>VLOOKUP($A285&amp;"_"&amp;$F285,'Character Sets'!$B$3:$J$39,5,FALSE)</f>
        <v>ST1</v>
      </c>
      <c r="H285" s="155" t="str">
        <f>VLOOKUP($A285&amp;"_"&amp;$F285,'Character Sets'!$B$3:$J$39,7,FALSE)</f>
        <v>Jaime</v>
      </c>
      <c r="I285" s="5" t="str">
        <f>VLOOKUP($A285&amp;"_"&amp;$F285,'Character Sets'!$B$3:$J$39,6,FALSE)</f>
        <v>F</v>
      </c>
      <c r="J285" s="94" t="s">
        <v>696</v>
      </c>
      <c r="K285" s="155" t="str">
        <f>VLOOKUP($A285&amp;"_"&amp;$J285, 'Character Sets'!$B$3:$J$39,5,FALSE)</f>
        <v>HT3</v>
      </c>
      <c r="L285" s="155" t="str">
        <f>VLOOKUP($A285&amp;"_"&amp;$J285,'Character Sets'!$B$3:$J$39,7,FALSE)</f>
        <v>Jordan</v>
      </c>
      <c r="M285" s="5" t="str">
        <f>VLOOKUP($A285&amp;"_"&amp;$J285,'Character Sets'!$B$3:$J$39,6,FALSE)</f>
        <v>C</v>
      </c>
      <c r="N285" s="187" t="s">
        <v>2394</v>
      </c>
      <c r="O285" s="5" t="s">
        <v>2398</v>
      </c>
      <c r="P285" s="37" t="s">
        <v>700</v>
      </c>
      <c r="Q285" t="str">
        <f>VLOOKUP($A285&amp;"_"&amp;$P285,'Character Sets'!$B$3:$J$39,5,FALSE)</f>
        <v>HT2</v>
      </c>
      <c r="R285" s="37" t="s">
        <v>701</v>
      </c>
      <c r="S285" t="str">
        <f>VLOOKUP($A285&amp;"_"&amp;$R285,'Character Sets'!$B$3:$J$39,5,FALSE)</f>
        <v>ST2</v>
      </c>
      <c r="T285" s="37" t="s">
        <v>698</v>
      </c>
      <c r="U285" t="str">
        <f>VLOOKUP($A285&amp;"_"&amp;$T285,'Character Sets'!$B$3:$J$39,5,FALSE)</f>
        <v>HT1</v>
      </c>
      <c r="V285" s="37" t="s">
        <v>697</v>
      </c>
      <c r="W285" t="str">
        <f>VLOOKUP($A285&amp;"_"&amp;$V285,'Character Sets'!$B$3:$J$39,5,FALSE)</f>
        <v>ST3</v>
      </c>
      <c r="X285" t="s">
        <v>250</v>
      </c>
      <c r="Y285" t="str">
        <f t="shared" si="54"/>
        <v>FC</v>
      </c>
      <c r="Z285" t="str" cm="1">
        <f t="array" ref="Z285">_xlfn.IFS($Y285="AB","AB",$Y285="BA","AB",$Y285="AC","AC",$Y285="CA","AC",$Y285="AD","AD",$Y285="DA","AD",$Y285="BC","BC",$Y285="CB","BC",$Y285="BD","BD",$Y285="DB","BD",$Y285="CD","CD",$Y285="DC", "CD",$Y285="AE","AE",$Y285="EA","AE",$Y285="AF","AF",$Y285="FA","AF",$Y285="BE","BE",$Y285="EB","BE",$Y285="BF","BF",$Y285="FB","BF",$Y285="CE","CE",$Y285="EC","CE",$Y285="CF","CF",$Y285="FC","CF",$Y285="DE","DE",$Y285="ED","DE",$Y285="EF","EF",$Y285="FE","EF",$Y285="DF","DF",$Y285="FD","DF")</f>
        <v>CF</v>
      </c>
      <c r="AA285" s="6" t="s">
        <v>28</v>
      </c>
      <c r="AB285" t="str">
        <f>VLOOKUP($X285&amp;$Z285&amp;$AA285,Stories!$A$1:$I$151,7,FALSE)</f>
        <v>Jordan is showing a picture to Jaime</v>
      </c>
      <c r="AC285" t="str">
        <f>VLOOKUP($X285&amp;$Z285&amp;$AA285,Stories!$A$1:$I$151,8,FALSE)</f>
        <v>while the dog is coming over</v>
      </c>
      <c r="AD285" s="37" t="s">
        <v>23</v>
      </c>
      <c r="AE285" s="13" t="s">
        <v>31</v>
      </c>
      <c r="AF285" s="13" t="s">
        <v>25</v>
      </c>
      <c r="AG285" s="13" t="str">
        <f t="shared" si="64"/>
        <v>she's standing in a green square</v>
      </c>
      <c r="AH285" t="str">
        <f>VLOOKUP($X285&amp;$Z285&amp;$AA285,Stories!$A$1:$I$151,9,FALSE)</f>
        <v>and the dog is just as cute as in the picture</v>
      </c>
      <c r="AI285" t="str" cm="1">
        <f t="array" ref="AI285">_xlfn.IFS($AA285="first",_xlfn.CONCAT($X285, "_", $H285, "_", $L285),$AA285="second",_xlfn.CONCAT($X285, "_", $L285, "_", $H285))</f>
        <v>S44_Jaime_Jordan</v>
      </c>
      <c r="AJ285" t="str">
        <f t="shared" si="57"/>
        <v>she_green_square</v>
      </c>
      <c r="AK285" t="str">
        <f t="shared" si="55"/>
        <v>S44_end</v>
      </c>
      <c r="AL285" s="13" t="s">
        <v>31</v>
      </c>
      <c r="AM285" s="13" t="s">
        <v>25</v>
      </c>
      <c r="AN285" s="13" t="s">
        <v>31</v>
      </c>
      <c r="AO285" s="13" t="s">
        <v>26</v>
      </c>
      <c r="AP285" s="13" t="s">
        <v>29</v>
      </c>
      <c r="AQ285" s="13" t="s">
        <v>26</v>
      </c>
      <c r="AR285" s="13" t="s">
        <v>29</v>
      </c>
      <c r="AS285" s="13" t="s">
        <v>25</v>
      </c>
      <c r="AT285" s="13" t="s">
        <v>24</v>
      </c>
      <c r="AU285" s="13" t="s">
        <v>26</v>
      </c>
      <c r="AV285" s="13" t="s">
        <v>24</v>
      </c>
      <c r="AW285" s="13" t="s">
        <v>25</v>
      </c>
      <c r="AX285" t="str">
        <f t="shared" si="58"/>
        <v>ST1_green-square.png</v>
      </c>
      <c r="AY285" t="str">
        <f t="shared" si="59"/>
        <v>HT3_green-triangle.png</v>
      </c>
      <c r="AZ285" t="str">
        <f t="shared" si="60"/>
        <v>HT2_blue-triangle.png</v>
      </c>
      <c r="BA285" t="str">
        <f t="shared" si="61"/>
        <v>ST2_blue-square.png</v>
      </c>
      <c r="BB285" t="str">
        <f t="shared" si="62"/>
        <v>HT1_red-triangle.png</v>
      </c>
      <c r="BC285" t="str">
        <f t="shared" si="63"/>
        <v>ST3_red-square.png</v>
      </c>
    </row>
    <row r="286" spans="1:55" x14ac:dyDescent="0.2">
      <c r="A286" s="30" t="s">
        <v>82</v>
      </c>
      <c r="B286" s="5" t="s">
        <v>108</v>
      </c>
      <c r="C286" s="5" t="s">
        <v>152</v>
      </c>
      <c r="D286" t="str">
        <f t="shared" si="56"/>
        <v>L03_CR44_S44</v>
      </c>
      <c r="E286">
        <v>284</v>
      </c>
      <c r="F286" s="95" t="s">
        <v>699</v>
      </c>
      <c r="G286" s="155" t="str">
        <f>VLOOKUP($A286&amp;"_"&amp;$F286,'Character Sets'!$B$3:$J$39,5,FALSE)</f>
        <v>ST1</v>
      </c>
      <c r="H286" s="155" t="str">
        <f>VLOOKUP($A286&amp;"_"&amp;$F286,'Character Sets'!$B$3:$J$39,7,FALSE)</f>
        <v>Jaime</v>
      </c>
      <c r="I286" s="5" t="str">
        <f>VLOOKUP($A286&amp;"_"&amp;$F286,'Character Sets'!$B$3:$J$39,6,FALSE)</f>
        <v>F</v>
      </c>
      <c r="J286" s="94" t="s">
        <v>696</v>
      </c>
      <c r="K286" s="155" t="str">
        <f>VLOOKUP($A286&amp;"_"&amp;$J286, 'Character Sets'!$B$3:$J$39,5,FALSE)</f>
        <v>HT3</v>
      </c>
      <c r="L286" s="155" t="str">
        <f>VLOOKUP($A286&amp;"_"&amp;$J286,'Character Sets'!$B$3:$J$39,7,FALSE)</f>
        <v>Jordan</v>
      </c>
      <c r="M286" s="5" t="str">
        <f>VLOOKUP($A286&amp;"_"&amp;$J286,'Character Sets'!$B$3:$J$39,6,FALSE)</f>
        <v>C</v>
      </c>
      <c r="N286" s="187" t="s">
        <v>2394</v>
      </c>
      <c r="O286" s="5" t="s">
        <v>2398</v>
      </c>
      <c r="P286" s="37" t="s">
        <v>700</v>
      </c>
      <c r="Q286" t="str">
        <f>VLOOKUP($A286&amp;"_"&amp;$P286,'Character Sets'!$B$3:$J$39,5,FALSE)</f>
        <v>HT2</v>
      </c>
      <c r="R286" s="37" t="s">
        <v>701</v>
      </c>
      <c r="S286" t="str">
        <f>VLOOKUP($A286&amp;"_"&amp;$R286,'Character Sets'!$B$3:$J$39,5,FALSE)</f>
        <v>ST2</v>
      </c>
      <c r="T286" s="37" t="s">
        <v>698</v>
      </c>
      <c r="U286" t="str">
        <f>VLOOKUP($A286&amp;"_"&amp;$T286,'Character Sets'!$B$3:$J$39,5,FALSE)</f>
        <v>HT1</v>
      </c>
      <c r="V286" s="37" t="s">
        <v>697</v>
      </c>
      <c r="W286" t="str">
        <f>VLOOKUP($A286&amp;"_"&amp;$V286,'Character Sets'!$B$3:$J$39,5,FALSE)</f>
        <v>ST3</v>
      </c>
      <c r="X286" t="s">
        <v>250</v>
      </c>
      <c r="Y286" t="str">
        <f t="shared" si="54"/>
        <v>FC</v>
      </c>
      <c r="Z286" t="str" cm="1">
        <f t="array" ref="Z286">_xlfn.IFS($Y286="AB","AB",$Y286="BA","AB",$Y286="AC","AC",$Y286="CA","AC",$Y286="AD","AD",$Y286="DA","AD",$Y286="BC","BC",$Y286="CB","BC",$Y286="BD","BD",$Y286="DB","BD",$Y286="CD","CD",$Y286="DC", "CD",$Y286="AE","AE",$Y286="EA","AE",$Y286="AF","AF",$Y286="FA","AF",$Y286="BE","BE",$Y286="EB","BE",$Y286="BF","BF",$Y286="FB","BF",$Y286="CE","CE",$Y286="EC","CE",$Y286="CF","CF",$Y286="FC","CF",$Y286="DE","DE",$Y286="ED","DE",$Y286="EF","EF",$Y286="FE","EF",$Y286="DF","DF",$Y286="FD","DF")</f>
        <v>CF</v>
      </c>
      <c r="AA286" s="6" t="s">
        <v>30</v>
      </c>
      <c r="AB286" t="str">
        <f>VLOOKUP($X286&amp;$Z286&amp;$AA286,Stories!$A$1:$I$151,7,FALSE)</f>
        <v>Jaime is showing a picture to Jordan</v>
      </c>
      <c r="AC286" t="str">
        <f>VLOOKUP($X286&amp;$Z286&amp;$AA286,Stories!$A$1:$I$151,8,FALSE)</f>
        <v>while the dog is coming over</v>
      </c>
      <c r="AD286" s="37" t="s">
        <v>23</v>
      </c>
      <c r="AE286" s="13" t="s">
        <v>29</v>
      </c>
      <c r="AF286" s="13" t="s">
        <v>26</v>
      </c>
      <c r="AG286" s="13" t="str">
        <f t="shared" si="64"/>
        <v>she's standing in a blue triangle</v>
      </c>
      <c r="AH286" t="str">
        <f>VLOOKUP($X286&amp;$Z286&amp;$AA286,Stories!$A$1:$I$151,9,FALSE)</f>
        <v>and the dog is just as cute as in the picture</v>
      </c>
      <c r="AI286" t="str" cm="1">
        <f t="array" ref="AI286">_xlfn.IFS($AA286="first",_xlfn.CONCAT($X286, "_", $H286, "_", $L286),$AA286="second",_xlfn.CONCAT($X286, "_", $L286, "_", $H286))</f>
        <v>S44_Jordan_Jaime</v>
      </c>
      <c r="AJ286" t="str">
        <f t="shared" si="57"/>
        <v>she_blue_triangle</v>
      </c>
      <c r="AK286" t="str">
        <f t="shared" si="55"/>
        <v>S44_end</v>
      </c>
      <c r="AL286" s="13" t="s">
        <v>29</v>
      </c>
      <c r="AM286" s="13" t="s">
        <v>26</v>
      </c>
      <c r="AN286" s="13" t="s">
        <v>29</v>
      </c>
      <c r="AO286" s="13" t="s">
        <v>25</v>
      </c>
      <c r="AP286" s="13" t="s">
        <v>31</v>
      </c>
      <c r="AQ286" s="13" t="s">
        <v>25</v>
      </c>
      <c r="AR286" s="13" t="s">
        <v>31</v>
      </c>
      <c r="AS286" s="13" t="s">
        <v>26</v>
      </c>
      <c r="AT286" s="13" t="s">
        <v>27</v>
      </c>
      <c r="AU286" s="13" t="s">
        <v>25</v>
      </c>
      <c r="AV286" s="13" t="s">
        <v>27</v>
      </c>
      <c r="AW286" s="13" t="s">
        <v>26</v>
      </c>
      <c r="AX286" t="str">
        <f t="shared" si="58"/>
        <v>ST1_blue-triangle.png</v>
      </c>
      <c r="AY286" t="str">
        <f t="shared" si="59"/>
        <v>HT3_blue-square.png</v>
      </c>
      <c r="AZ286" t="str">
        <f t="shared" si="60"/>
        <v>HT2_green-square.png</v>
      </c>
      <c r="BA286" t="str">
        <f t="shared" si="61"/>
        <v>ST2_green-triangle.png</v>
      </c>
      <c r="BB286" t="str">
        <f t="shared" si="62"/>
        <v>HT1_yellow-square.png</v>
      </c>
      <c r="BC286" t="str">
        <f t="shared" si="63"/>
        <v>ST3_yellow-triangle.png</v>
      </c>
    </row>
    <row r="287" spans="1:55" x14ac:dyDescent="0.2">
      <c r="A287" s="30" t="s">
        <v>82</v>
      </c>
      <c r="B287" s="5" t="s">
        <v>108</v>
      </c>
      <c r="C287" s="5" t="s">
        <v>153</v>
      </c>
      <c r="D287" t="str">
        <f t="shared" si="56"/>
        <v>L03_CR45_S58</v>
      </c>
      <c r="E287">
        <v>285</v>
      </c>
      <c r="F287" s="95" t="s">
        <v>699</v>
      </c>
      <c r="G287" s="155" t="str">
        <f>VLOOKUP($A287&amp;"_"&amp;$F287,'Character Sets'!$B$3:$J$39,5,FALSE)</f>
        <v>ST1</v>
      </c>
      <c r="H287" s="155" t="str">
        <f>VLOOKUP($A287&amp;"_"&amp;$F287,'Character Sets'!$B$3:$J$39,7,FALSE)</f>
        <v>Jaime</v>
      </c>
      <c r="I287" s="5" t="str">
        <f>VLOOKUP($A287&amp;"_"&amp;$F287,'Character Sets'!$B$3:$J$39,6,FALSE)</f>
        <v>F</v>
      </c>
      <c r="J287" s="94" t="s">
        <v>698</v>
      </c>
      <c r="K287" s="155" t="str">
        <f>VLOOKUP($A287&amp;"_"&amp;$J287, 'Character Sets'!$B$3:$J$39,5,FALSE)</f>
        <v>HT1</v>
      </c>
      <c r="L287" s="155" t="str">
        <f>VLOOKUP($A287&amp;"_"&amp;$J287,'Character Sets'!$B$3:$J$39,7,FALSE)</f>
        <v>Taylor</v>
      </c>
      <c r="M287" s="5" t="str">
        <f>VLOOKUP($A287&amp;"_"&amp;$J287,'Character Sets'!$B$3:$J$39,6,FALSE)</f>
        <v>D</v>
      </c>
      <c r="N287" s="187" t="s">
        <v>2394</v>
      </c>
      <c r="O287" s="5" t="s">
        <v>2398</v>
      </c>
      <c r="P287" s="37" t="s">
        <v>700</v>
      </c>
      <c r="Q287" t="str">
        <f>VLOOKUP($A287&amp;"_"&amp;$P287,'Character Sets'!$B$3:$J$39,5,FALSE)</f>
        <v>HT2</v>
      </c>
      <c r="R287" s="37" t="s">
        <v>701</v>
      </c>
      <c r="S287" t="str">
        <f>VLOOKUP($A287&amp;"_"&amp;$R287,'Character Sets'!$B$3:$J$39,5,FALSE)</f>
        <v>ST2</v>
      </c>
      <c r="T287" s="37" t="s">
        <v>696</v>
      </c>
      <c r="U287" t="str">
        <f>VLOOKUP($A287&amp;"_"&amp;$T287,'Character Sets'!$B$3:$J$39,5,FALSE)</f>
        <v>HT3</v>
      </c>
      <c r="V287" s="37" t="s">
        <v>697</v>
      </c>
      <c r="W287" t="str">
        <f>VLOOKUP($A287&amp;"_"&amp;$V287,'Character Sets'!$B$3:$J$39,5,FALSE)</f>
        <v>ST3</v>
      </c>
      <c r="X287" t="s">
        <v>734</v>
      </c>
      <c r="Y287" t="str">
        <f t="shared" si="54"/>
        <v>FD</v>
      </c>
      <c r="Z287" t="str" cm="1">
        <f t="array" ref="Z287">_xlfn.IFS($Y287="AB","AB",$Y287="BA","AB",$Y287="AC","AC",$Y287="CA","AC",$Y287="AD","AD",$Y287="DA","AD",$Y287="BC","BC",$Y287="CB","BC",$Y287="BD","BD",$Y287="DB","BD",$Y287="CD","CD",$Y287="DC", "CD",$Y287="AE","AE",$Y287="EA","AE",$Y287="AF","AF",$Y287="FA","AF",$Y287="BE","BE",$Y287="EB","BE",$Y287="BF","BF",$Y287="FB","BF",$Y287="CE","CE",$Y287="EC","CE",$Y287="CF","CF",$Y287="FC","CF",$Y287="DE","DE",$Y287="ED","DE",$Y287="EF","EF",$Y287="FE","EF",$Y287="DF","DF",$Y287="FD","DF")</f>
        <v>DF</v>
      </c>
      <c r="AA287" s="6" t="s">
        <v>28</v>
      </c>
      <c r="AB287" t="str">
        <f>VLOOKUP($X287&amp;$Z287&amp;$AA287,Stories!$A$1:$I$151,7,FALSE)</f>
        <v>Taylor is telling a joke to Jaime</v>
      </c>
      <c r="AC287" t="str">
        <f>VLOOKUP($X287&amp;$Z287&amp;$AA287,Stories!$A$1:$I$151,8,FALSE)</f>
        <v>while the party is getting started</v>
      </c>
      <c r="AD287" s="37" t="s">
        <v>23</v>
      </c>
      <c r="AE287" s="13" t="s">
        <v>27</v>
      </c>
      <c r="AF287" s="13" t="s">
        <v>25</v>
      </c>
      <c r="AG287" s="13" t="str">
        <f t="shared" si="64"/>
        <v>she's standing in a yellow square</v>
      </c>
      <c r="AH287" t="str">
        <f>VLOOKUP($X287&amp;$Z287&amp;$AA287,Stories!$A$1:$I$151,9,FALSE)</f>
        <v>and everyone is laughing at how funny it is</v>
      </c>
      <c r="AI287" t="str" cm="1">
        <f t="array" ref="AI287">_xlfn.IFS($AA287="first",_xlfn.CONCAT($X287, "_", $H287, "_", $L287),$AA287="second",_xlfn.CONCAT($X287, "_", $L287, "_", $H287))</f>
        <v>S58_Jaime_Taylor</v>
      </c>
      <c r="AJ287" t="str">
        <f t="shared" si="57"/>
        <v>she_yellow_square</v>
      </c>
      <c r="AK287" t="str">
        <f t="shared" si="55"/>
        <v>S58_end</v>
      </c>
      <c r="AL287" s="13" t="s">
        <v>27</v>
      </c>
      <c r="AM287" s="13" t="s">
        <v>25</v>
      </c>
      <c r="AN287" s="13" t="s">
        <v>27</v>
      </c>
      <c r="AO287" s="13" t="s">
        <v>26</v>
      </c>
      <c r="AP287" s="13" t="s">
        <v>24</v>
      </c>
      <c r="AQ287" s="13" t="s">
        <v>26</v>
      </c>
      <c r="AR287" s="13" t="s">
        <v>24</v>
      </c>
      <c r="AS287" s="13" t="s">
        <v>25</v>
      </c>
      <c r="AT287" s="13" t="s">
        <v>29</v>
      </c>
      <c r="AU287" s="13" t="s">
        <v>26</v>
      </c>
      <c r="AV287" s="13" t="s">
        <v>29</v>
      </c>
      <c r="AW287" s="13" t="s">
        <v>25</v>
      </c>
      <c r="AX287" t="str">
        <f t="shared" si="58"/>
        <v>ST1_yellow-square.png</v>
      </c>
      <c r="AY287" t="str">
        <f t="shared" si="59"/>
        <v>HT1_yellow-triangle.png</v>
      </c>
      <c r="AZ287" t="str">
        <f t="shared" si="60"/>
        <v>HT2_red-triangle.png</v>
      </c>
      <c r="BA287" t="str">
        <f t="shared" si="61"/>
        <v>ST2_red-square.png</v>
      </c>
      <c r="BB287" t="str">
        <f t="shared" si="62"/>
        <v>HT3_blue-triangle.png</v>
      </c>
      <c r="BC287" t="str">
        <f t="shared" si="63"/>
        <v>ST3_blue-square.png</v>
      </c>
    </row>
    <row r="288" spans="1:55" x14ac:dyDescent="0.2">
      <c r="A288" s="30" t="s">
        <v>82</v>
      </c>
      <c r="B288" s="5" t="s">
        <v>108</v>
      </c>
      <c r="C288" s="5" t="s">
        <v>154</v>
      </c>
      <c r="D288" t="str">
        <f t="shared" si="56"/>
        <v>L03_CR46_S60</v>
      </c>
      <c r="E288">
        <v>286</v>
      </c>
      <c r="F288" s="95" t="s">
        <v>699</v>
      </c>
      <c r="G288" s="155" t="str">
        <f>VLOOKUP($A288&amp;"_"&amp;$F288,'Character Sets'!$B$3:$J$39,5,FALSE)</f>
        <v>ST1</v>
      </c>
      <c r="H288" s="155" t="str">
        <f>VLOOKUP($A288&amp;"_"&amp;$F288,'Character Sets'!$B$3:$J$39,7,FALSE)</f>
        <v>Jaime</v>
      </c>
      <c r="I288" s="5" t="str">
        <f>VLOOKUP($A288&amp;"_"&amp;$F288,'Character Sets'!$B$3:$J$39,6,FALSE)</f>
        <v>F</v>
      </c>
      <c r="J288" s="94" t="s">
        <v>698</v>
      </c>
      <c r="K288" s="155" t="str">
        <f>VLOOKUP($A288&amp;"_"&amp;$J288, 'Character Sets'!$B$3:$J$39,5,FALSE)</f>
        <v>HT1</v>
      </c>
      <c r="L288" s="155" t="str">
        <f>VLOOKUP($A288&amp;"_"&amp;$J288,'Character Sets'!$B$3:$J$39,7,FALSE)</f>
        <v>Taylor</v>
      </c>
      <c r="M288" s="5" t="str">
        <f>VLOOKUP($A288&amp;"_"&amp;$J288,'Character Sets'!$B$3:$J$39,6,FALSE)</f>
        <v>D</v>
      </c>
      <c r="N288" s="187" t="s">
        <v>2394</v>
      </c>
      <c r="O288" s="5" t="s">
        <v>2398</v>
      </c>
      <c r="P288" s="37" t="s">
        <v>700</v>
      </c>
      <c r="Q288" t="str">
        <f>VLOOKUP($A288&amp;"_"&amp;$P288,'Character Sets'!$B$3:$J$39,5,FALSE)</f>
        <v>HT2</v>
      </c>
      <c r="R288" s="37" t="s">
        <v>701</v>
      </c>
      <c r="S288" t="str">
        <f>VLOOKUP($A288&amp;"_"&amp;$R288,'Character Sets'!$B$3:$J$39,5,FALSE)</f>
        <v>ST2</v>
      </c>
      <c r="T288" s="37" t="s">
        <v>696</v>
      </c>
      <c r="U288" t="str">
        <f>VLOOKUP($A288&amp;"_"&amp;$T288,'Character Sets'!$B$3:$J$39,5,FALSE)</f>
        <v>HT3</v>
      </c>
      <c r="V288" s="37" t="s">
        <v>697</v>
      </c>
      <c r="W288" t="str">
        <f>VLOOKUP($A288&amp;"_"&amp;$V288,'Character Sets'!$B$3:$J$39,5,FALSE)</f>
        <v>ST3</v>
      </c>
      <c r="X288" t="s">
        <v>738</v>
      </c>
      <c r="Y288" t="str">
        <f t="shared" si="54"/>
        <v>FD</v>
      </c>
      <c r="Z288" t="str" cm="1">
        <f t="array" ref="Z288">_xlfn.IFS($Y288="AB","AB",$Y288="BA","AB",$Y288="AC","AC",$Y288="CA","AC",$Y288="AD","AD",$Y288="DA","AD",$Y288="BC","BC",$Y288="CB","BC",$Y288="BD","BD",$Y288="DB","BD",$Y288="CD","CD",$Y288="DC", "CD",$Y288="AE","AE",$Y288="EA","AE",$Y288="AF","AF",$Y288="FA","AF",$Y288="BE","BE",$Y288="EB","BE",$Y288="BF","BF",$Y288="FB","BF",$Y288="CE","CE",$Y288="EC","CE",$Y288="CF","CF",$Y288="FC","CF",$Y288="DE","DE",$Y288="ED","DE",$Y288="EF","EF",$Y288="FE","EF",$Y288="DF","DF",$Y288="FD","DF")</f>
        <v>DF</v>
      </c>
      <c r="AA288" s="6" t="s">
        <v>30</v>
      </c>
      <c r="AB288" t="str">
        <f>VLOOKUP($X288&amp;$Z288&amp;$AA288,Stories!$A$1:$I$151,7,FALSE)</f>
        <v>Jaime is hiking along the trail with Taylor</v>
      </c>
      <c r="AC288" t="str">
        <f>VLOOKUP($X288&amp;$Z288&amp;$AA288,Stories!$A$1:$I$151,8,FALSE)</f>
        <v>and the leaves are starting to turn</v>
      </c>
      <c r="AD288" s="37" t="s">
        <v>23</v>
      </c>
      <c r="AE288" s="13" t="s">
        <v>24</v>
      </c>
      <c r="AF288" s="13" t="s">
        <v>26</v>
      </c>
      <c r="AG288" s="13" t="str">
        <f t="shared" si="64"/>
        <v>she's standing in a red triangle</v>
      </c>
      <c r="AH288" t="str">
        <f>VLOOKUP($X288&amp;$Z288&amp;$AA288,Stories!$A$1:$I$151,9,FALSE)</f>
        <v>and the top of the mountain isn't much further</v>
      </c>
      <c r="AI288" t="str" cm="1">
        <f t="array" ref="AI288">_xlfn.IFS($AA288="first",_xlfn.CONCAT($X288, "_", $H288, "_", $L288),$AA288="second",_xlfn.CONCAT($X288, "_", $L288, "_", $H288))</f>
        <v>S60_Taylor_Jaime</v>
      </c>
      <c r="AJ288" t="str">
        <f t="shared" si="57"/>
        <v>she_red_triangle</v>
      </c>
      <c r="AK288" t="str">
        <f t="shared" si="55"/>
        <v>S60_end</v>
      </c>
      <c r="AL288" s="13" t="s">
        <v>24</v>
      </c>
      <c r="AM288" s="13" t="s">
        <v>26</v>
      </c>
      <c r="AN288" s="13" t="s">
        <v>24</v>
      </c>
      <c r="AO288" s="13" t="s">
        <v>25</v>
      </c>
      <c r="AP288" s="13" t="s">
        <v>27</v>
      </c>
      <c r="AQ288" s="13" t="s">
        <v>25</v>
      </c>
      <c r="AR288" s="13" t="s">
        <v>27</v>
      </c>
      <c r="AS288" s="13" t="s">
        <v>26</v>
      </c>
      <c r="AT288" s="13" t="s">
        <v>31</v>
      </c>
      <c r="AU288" s="13" t="s">
        <v>25</v>
      </c>
      <c r="AV288" s="13" t="s">
        <v>31</v>
      </c>
      <c r="AW288" s="13" t="s">
        <v>26</v>
      </c>
      <c r="AX288" t="str">
        <f t="shared" si="58"/>
        <v>ST1_red-triangle.png</v>
      </c>
      <c r="AY288" t="str">
        <f t="shared" si="59"/>
        <v>HT1_red-square.png</v>
      </c>
      <c r="AZ288" t="str">
        <f t="shared" si="60"/>
        <v>HT2_yellow-square.png</v>
      </c>
      <c r="BA288" t="str">
        <f t="shared" si="61"/>
        <v>ST2_yellow-triangle.png</v>
      </c>
      <c r="BB288" t="str">
        <f t="shared" si="62"/>
        <v>HT3_green-square.png</v>
      </c>
      <c r="BC288" t="str">
        <f t="shared" si="63"/>
        <v>ST3_green-triangle.png</v>
      </c>
    </row>
    <row r="289" spans="1:55" x14ac:dyDescent="0.2">
      <c r="A289" s="30" t="s">
        <v>82</v>
      </c>
      <c r="B289" s="5" t="s">
        <v>108</v>
      </c>
      <c r="C289" s="5" t="s">
        <v>155</v>
      </c>
      <c r="D289" t="str">
        <f t="shared" si="56"/>
        <v>L03_CR47_S59</v>
      </c>
      <c r="E289">
        <v>287</v>
      </c>
      <c r="F289" s="95" t="s">
        <v>699</v>
      </c>
      <c r="G289" s="155" t="str">
        <f>VLOOKUP($A289&amp;"_"&amp;$F289,'Character Sets'!$B$3:$J$39,5,FALSE)</f>
        <v>ST1</v>
      </c>
      <c r="H289" s="155" t="str">
        <f>VLOOKUP($A289&amp;"_"&amp;$F289,'Character Sets'!$B$3:$J$39,7,FALSE)</f>
        <v>Jaime</v>
      </c>
      <c r="I289" s="5" t="str">
        <f>VLOOKUP($A289&amp;"_"&amp;$F289,'Character Sets'!$B$3:$J$39,6,FALSE)</f>
        <v>F</v>
      </c>
      <c r="J289" s="94" t="s">
        <v>698</v>
      </c>
      <c r="K289" s="155" t="str">
        <f>VLOOKUP($A289&amp;"_"&amp;$J289, 'Character Sets'!$B$3:$J$39,5,FALSE)</f>
        <v>HT1</v>
      </c>
      <c r="L289" s="155" t="str">
        <f>VLOOKUP($A289&amp;"_"&amp;$J289,'Character Sets'!$B$3:$J$39,7,FALSE)</f>
        <v>Taylor</v>
      </c>
      <c r="M289" s="5" t="str">
        <f>VLOOKUP($A289&amp;"_"&amp;$J289,'Character Sets'!$B$3:$J$39,6,FALSE)</f>
        <v>D</v>
      </c>
      <c r="N289" s="187" t="s">
        <v>2394</v>
      </c>
      <c r="O289" s="5" t="s">
        <v>2398</v>
      </c>
      <c r="P289" s="37" t="s">
        <v>700</v>
      </c>
      <c r="Q289" t="str">
        <f>VLOOKUP($A289&amp;"_"&amp;$P289,'Character Sets'!$B$3:$J$39,5,FALSE)</f>
        <v>HT2</v>
      </c>
      <c r="R289" s="37" t="s">
        <v>701</v>
      </c>
      <c r="S289" t="str">
        <f>VLOOKUP($A289&amp;"_"&amp;$R289,'Character Sets'!$B$3:$J$39,5,FALSE)</f>
        <v>ST2</v>
      </c>
      <c r="T289" s="37" t="s">
        <v>696</v>
      </c>
      <c r="U289" t="str">
        <f>VLOOKUP($A289&amp;"_"&amp;$T289,'Character Sets'!$B$3:$J$39,5,FALSE)</f>
        <v>HT3</v>
      </c>
      <c r="V289" s="37" t="s">
        <v>697</v>
      </c>
      <c r="W289" t="str">
        <f>VLOOKUP($A289&amp;"_"&amp;$V289,'Character Sets'!$B$3:$J$39,5,FALSE)</f>
        <v>ST3</v>
      </c>
      <c r="X289" t="s">
        <v>735</v>
      </c>
      <c r="Y289" t="str">
        <f t="shared" si="54"/>
        <v>FD</v>
      </c>
      <c r="Z289" t="str" cm="1">
        <f t="array" ref="Z289">_xlfn.IFS($Y289="AB","AB",$Y289="BA","AB",$Y289="AC","AC",$Y289="CA","AC",$Y289="AD","AD",$Y289="DA","AD",$Y289="BC","BC",$Y289="CB","BC",$Y289="BD","BD",$Y289="DB","BD",$Y289="CD","CD",$Y289="DC", "CD",$Y289="AE","AE",$Y289="EA","AE",$Y289="AF","AF",$Y289="FA","AF",$Y289="BE","BE",$Y289="EB","BE",$Y289="BF","BF",$Y289="FB","BF",$Y289="CE","CE",$Y289="EC","CE",$Y289="CF","CF",$Y289="FC","CF",$Y289="DE","DE",$Y289="ED","DE",$Y289="EF","EF",$Y289="FE","EF",$Y289="DF","DF",$Y289="FD","DF")</f>
        <v>DF</v>
      </c>
      <c r="AA289" s="6" t="s">
        <v>28</v>
      </c>
      <c r="AB289" t="str">
        <f>VLOOKUP($X289&amp;$Z289&amp;$AA289,Stories!$A$1:$I$151,7,FALSE)</f>
        <v>Taylor is taking notes for Jaime</v>
      </c>
      <c r="AC289" t="str">
        <f>VLOOKUP($X289&amp;$Z289&amp;$AA289,Stories!$A$1:$I$151,8,FALSE)</f>
        <v>under the fluorescent lights</v>
      </c>
      <c r="AD289" s="37" t="s">
        <v>23</v>
      </c>
      <c r="AE289" s="13" t="s">
        <v>29</v>
      </c>
      <c r="AF289" s="13" t="s">
        <v>25</v>
      </c>
      <c r="AG289" s="13" t="str">
        <f t="shared" si="64"/>
        <v>she's standing in a blue square</v>
      </c>
      <c r="AH289" t="str">
        <f>VLOOKUP($X289&amp;$Z289&amp;$AA289,Stories!$A$1:$I$151,9,FALSE)</f>
        <v>and it looks like the meeting is almost finished</v>
      </c>
      <c r="AI289" t="str" cm="1">
        <f t="array" ref="AI289">_xlfn.IFS($AA289="first",_xlfn.CONCAT($X289, "_", $H289, "_", $L289),$AA289="second",_xlfn.CONCAT($X289, "_", $L289, "_", $H289))</f>
        <v>S59_Jaime_Taylor</v>
      </c>
      <c r="AJ289" t="str">
        <f t="shared" si="57"/>
        <v>she_blue_square</v>
      </c>
      <c r="AK289" t="str">
        <f t="shared" si="55"/>
        <v>S59_end</v>
      </c>
      <c r="AL289" s="13" t="s">
        <v>29</v>
      </c>
      <c r="AM289" s="13" t="s">
        <v>25</v>
      </c>
      <c r="AN289" s="13" t="s">
        <v>29</v>
      </c>
      <c r="AO289" s="13" t="s">
        <v>26</v>
      </c>
      <c r="AP289" s="13" t="s">
        <v>31</v>
      </c>
      <c r="AQ289" s="13" t="s">
        <v>26</v>
      </c>
      <c r="AR289" s="13" t="s">
        <v>31</v>
      </c>
      <c r="AS289" s="13" t="s">
        <v>25</v>
      </c>
      <c r="AT289" s="13" t="s">
        <v>27</v>
      </c>
      <c r="AU289" s="13" t="s">
        <v>26</v>
      </c>
      <c r="AV289" s="13" t="s">
        <v>27</v>
      </c>
      <c r="AW289" s="13" t="s">
        <v>25</v>
      </c>
      <c r="AX289" t="str">
        <f t="shared" si="58"/>
        <v>ST1_blue-square.png</v>
      </c>
      <c r="AY289" t="str">
        <f t="shared" si="59"/>
        <v>HT1_blue-triangle.png</v>
      </c>
      <c r="AZ289" t="str">
        <f t="shared" si="60"/>
        <v>HT2_green-triangle.png</v>
      </c>
      <c r="BA289" t="str">
        <f t="shared" si="61"/>
        <v>ST2_green-square.png</v>
      </c>
      <c r="BB289" t="str">
        <f t="shared" si="62"/>
        <v>HT3_yellow-triangle.png</v>
      </c>
      <c r="BC289" t="str">
        <f t="shared" si="63"/>
        <v>ST3_yellow-square.png</v>
      </c>
    </row>
    <row r="290" spans="1:55" x14ac:dyDescent="0.2">
      <c r="A290" s="30" t="s">
        <v>82</v>
      </c>
      <c r="B290" s="5" t="s">
        <v>108</v>
      </c>
      <c r="C290" s="5" t="s">
        <v>156</v>
      </c>
      <c r="D290" t="str">
        <f t="shared" si="56"/>
        <v>L03_CR48_S59</v>
      </c>
      <c r="E290">
        <v>288</v>
      </c>
      <c r="F290" s="95" t="s">
        <v>699</v>
      </c>
      <c r="G290" s="155" t="str">
        <f>VLOOKUP($A290&amp;"_"&amp;$F290,'Character Sets'!$B$3:$J$39,5,FALSE)</f>
        <v>ST1</v>
      </c>
      <c r="H290" s="155" t="str">
        <f>VLOOKUP($A290&amp;"_"&amp;$F290,'Character Sets'!$B$3:$J$39,7,FALSE)</f>
        <v>Jaime</v>
      </c>
      <c r="I290" s="5" t="str">
        <f>VLOOKUP($A290&amp;"_"&amp;$F290,'Character Sets'!$B$3:$J$39,6,FALSE)</f>
        <v>F</v>
      </c>
      <c r="J290" s="94" t="s">
        <v>698</v>
      </c>
      <c r="K290" s="155" t="str">
        <f>VLOOKUP($A290&amp;"_"&amp;$J290, 'Character Sets'!$B$3:$J$39,5,FALSE)</f>
        <v>HT1</v>
      </c>
      <c r="L290" s="155" t="str">
        <f>VLOOKUP($A290&amp;"_"&amp;$J290,'Character Sets'!$B$3:$J$39,7,FALSE)</f>
        <v>Taylor</v>
      </c>
      <c r="M290" s="5" t="str">
        <f>VLOOKUP($A290&amp;"_"&amp;$J290,'Character Sets'!$B$3:$J$39,6,FALSE)</f>
        <v>D</v>
      </c>
      <c r="N290" s="187" t="s">
        <v>2394</v>
      </c>
      <c r="O290" s="5" t="s">
        <v>2398</v>
      </c>
      <c r="P290" s="37" t="s">
        <v>700</v>
      </c>
      <c r="Q290" t="str">
        <f>VLOOKUP($A290&amp;"_"&amp;$P290,'Character Sets'!$B$3:$J$39,5,FALSE)</f>
        <v>HT2</v>
      </c>
      <c r="R290" s="37" t="s">
        <v>701</v>
      </c>
      <c r="S290" t="str">
        <f>VLOOKUP($A290&amp;"_"&amp;$R290,'Character Sets'!$B$3:$J$39,5,FALSE)</f>
        <v>ST2</v>
      </c>
      <c r="T290" s="37" t="s">
        <v>696</v>
      </c>
      <c r="U290" t="str">
        <f>VLOOKUP($A290&amp;"_"&amp;$T290,'Character Sets'!$B$3:$J$39,5,FALSE)</f>
        <v>HT3</v>
      </c>
      <c r="V290" s="37" t="s">
        <v>697</v>
      </c>
      <c r="W290" t="str">
        <f>VLOOKUP($A290&amp;"_"&amp;$V290,'Character Sets'!$B$3:$J$39,5,FALSE)</f>
        <v>ST3</v>
      </c>
      <c r="X290" t="s">
        <v>735</v>
      </c>
      <c r="Y290" t="str">
        <f t="shared" si="54"/>
        <v>FD</v>
      </c>
      <c r="Z290" t="str" cm="1">
        <f t="array" ref="Z290">_xlfn.IFS($Y290="AB","AB",$Y290="BA","AB",$Y290="AC","AC",$Y290="CA","AC",$Y290="AD","AD",$Y290="DA","AD",$Y290="BC","BC",$Y290="CB","BC",$Y290="BD","BD",$Y290="DB","BD",$Y290="CD","CD",$Y290="DC", "CD",$Y290="AE","AE",$Y290="EA","AE",$Y290="AF","AF",$Y290="FA","AF",$Y290="BE","BE",$Y290="EB","BE",$Y290="BF","BF",$Y290="FB","BF",$Y290="CE","CE",$Y290="EC","CE",$Y290="CF","CF",$Y290="FC","CF",$Y290="DE","DE",$Y290="ED","DE",$Y290="EF","EF",$Y290="FE","EF",$Y290="DF","DF",$Y290="FD","DF")</f>
        <v>DF</v>
      </c>
      <c r="AA290" s="6" t="s">
        <v>30</v>
      </c>
      <c r="AB290" t="str">
        <f>VLOOKUP($X290&amp;$Z290&amp;$AA290,Stories!$A$1:$I$151,7,FALSE)</f>
        <v>Jaime is taking notes for Taylor</v>
      </c>
      <c r="AC290" t="str">
        <f>VLOOKUP($X290&amp;$Z290&amp;$AA290,Stories!$A$1:$I$151,8,FALSE)</f>
        <v>under the fluorescent lights</v>
      </c>
      <c r="AD290" s="37" t="s">
        <v>23</v>
      </c>
      <c r="AE290" s="13" t="s">
        <v>31</v>
      </c>
      <c r="AF290" s="13" t="s">
        <v>26</v>
      </c>
      <c r="AG290" s="13" t="str">
        <f t="shared" si="64"/>
        <v>she's standing in a green triangle</v>
      </c>
      <c r="AH290" t="str">
        <f>VLOOKUP($X290&amp;$Z290&amp;$AA290,Stories!$A$1:$I$151,9,FALSE)</f>
        <v>and it looks like the meeting is almost finished</v>
      </c>
      <c r="AI290" t="str" cm="1">
        <f t="array" ref="AI290">_xlfn.IFS($AA290="first",_xlfn.CONCAT($X290, "_", $H290, "_", $L290),$AA290="second",_xlfn.CONCAT($X290, "_", $L290, "_", $H290))</f>
        <v>S59_Taylor_Jaime</v>
      </c>
      <c r="AJ290" t="str">
        <f t="shared" si="57"/>
        <v>she_green_triangle</v>
      </c>
      <c r="AK290" t="str">
        <f t="shared" si="55"/>
        <v>S59_end</v>
      </c>
      <c r="AL290" s="13" t="s">
        <v>31</v>
      </c>
      <c r="AM290" s="13" t="s">
        <v>26</v>
      </c>
      <c r="AN290" s="13" t="s">
        <v>31</v>
      </c>
      <c r="AO290" s="13" t="s">
        <v>25</v>
      </c>
      <c r="AP290" s="13" t="s">
        <v>29</v>
      </c>
      <c r="AQ290" s="13" t="s">
        <v>25</v>
      </c>
      <c r="AR290" s="13" t="s">
        <v>29</v>
      </c>
      <c r="AS290" s="13" t="s">
        <v>26</v>
      </c>
      <c r="AT290" s="13" t="s">
        <v>24</v>
      </c>
      <c r="AU290" s="13" t="s">
        <v>25</v>
      </c>
      <c r="AV290" s="13" t="s">
        <v>24</v>
      </c>
      <c r="AW290" s="13" t="s">
        <v>26</v>
      </c>
      <c r="AX290" t="str">
        <f t="shared" si="58"/>
        <v>ST1_green-triangle.png</v>
      </c>
      <c r="AY290" t="str">
        <f t="shared" si="59"/>
        <v>HT1_green-square.png</v>
      </c>
      <c r="AZ290" t="str">
        <f t="shared" si="60"/>
        <v>HT2_blue-square.png</v>
      </c>
      <c r="BA290" t="str">
        <f t="shared" si="61"/>
        <v>ST2_blue-triangle.png</v>
      </c>
      <c r="BB290" t="str">
        <f t="shared" si="62"/>
        <v>HT3_red-square.png</v>
      </c>
      <c r="BC290" t="str">
        <f t="shared" si="63"/>
        <v>ST3_red-triangle.png</v>
      </c>
    </row>
    <row r="291" spans="1:55" x14ac:dyDescent="0.2">
      <c r="A291" s="30" t="s">
        <v>82</v>
      </c>
      <c r="B291" s="5" t="s">
        <v>108</v>
      </c>
      <c r="C291" s="5" t="s">
        <v>157</v>
      </c>
      <c r="D291" t="str">
        <f t="shared" si="56"/>
        <v>L03_CR49_S25</v>
      </c>
      <c r="E291">
        <v>289</v>
      </c>
      <c r="F291" s="95" t="s">
        <v>697</v>
      </c>
      <c r="G291" s="155" t="str">
        <f>VLOOKUP($A291&amp;"_"&amp;$F291,'Character Sets'!$B$3:$J$39,5,FALSE)</f>
        <v>ST3</v>
      </c>
      <c r="H291" s="155" t="str">
        <f>VLOOKUP($A291&amp;"_"&amp;$F291,'Character Sets'!$B$3:$J$39,7,FALSE)</f>
        <v>Casey</v>
      </c>
      <c r="I291" s="5" t="str">
        <f>VLOOKUP($A291&amp;"_"&amp;$F291,'Character Sets'!$B$3:$J$39,6,FALSE)</f>
        <v>E</v>
      </c>
      <c r="J291" s="96" t="s">
        <v>700</v>
      </c>
      <c r="K291" s="155" t="str">
        <f>VLOOKUP($A291&amp;"_"&amp;$J291, 'Character Sets'!$B$3:$J$39,5,FALSE)</f>
        <v>HT2</v>
      </c>
      <c r="L291" s="155" t="str">
        <f>VLOOKUP($A291&amp;"_"&amp;$J291,'Character Sets'!$B$3:$J$39,7,FALSE)</f>
        <v>Alex</v>
      </c>
      <c r="M291" s="5" t="str">
        <f>VLOOKUP($A291&amp;"_"&amp;$J291,'Character Sets'!$B$3:$J$39,6,FALSE)</f>
        <v>A</v>
      </c>
      <c r="N291" s="187" t="s">
        <v>2395</v>
      </c>
      <c r="O291" s="5" t="s">
        <v>2398</v>
      </c>
      <c r="P291" s="37" t="s">
        <v>696</v>
      </c>
      <c r="Q291" t="str">
        <f>VLOOKUP($A291&amp;"_"&amp;$P291,'Character Sets'!$B$3:$J$39,5,FALSE)</f>
        <v>HT3</v>
      </c>
      <c r="R291" s="37" t="s">
        <v>698</v>
      </c>
      <c r="S291" t="str">
        <f>VLOOKUP($A291&amp;"_"&amp;$R291,'Character Sets'!$B$3:$J$39,5,FALSE)</f>
        <v>HT1</v>
      </c>
      <c r="T291" s="37" t="s">
        <v>701</v>
      </c>
      <c r="U291" t="str">
        <f>VLOOKUP($A291&amp;"_"&amp;$T291,'Character Sets'!$B$3:$J$39,5,FALSE)</f>
        <v>ST2</v>
      </c>
      <c r="V291" s="37" t="s">
        <v>699</v>
      </c>
      <c r="W291" t="str">
        <f>VLOOKUP($A291&amp;"_"&amp;$V291,'Character Sets'!$B$3:$J$39,5,FALSE)</f>
        <v>ST1</v>
      </c>
      <c r="X291" t="s">
        <v>231</v>
      </c>
      <c r="Y291" t="str">
        <f t="shared" si="54"/>
        <v>EA</v>
      </c>
      <c r="Z291" t="str" cm="1">
        <f t="array" ref="Z291">_xlfn.IFS($Y291="AB","AB",$Y291="BA","AB",$Y291="AC","AC",$Y291="CA","AC",$Y291="AD","AD",$Y291="DA","AD",$Y291="BC","BC",$Y291="CB","BC",$Y291="BD","BD",$Y291="DB","BD",$Y291="CD","CD",$Y291="DC", "CD",$Y291="AE","AE",$Y291="EA","AE",$Y291="AF","AF",$Y291="FA","AF",$Y291="BE","BE",$Y291="EB","BE",$Y291="BF","BF",$Y291="FB","BF",$Y291="CE","CE",$Y291="EC","CE",$Y291="CF","CF",$Y291="FC","CF",$Y291="DE","DE",$Y291="ED","DE",$Y291="EF","EF",$Y291="FE","EF",$Y291="DF","DF",$Y291="FD","DF")</f>
        <v>AE</v>
      </c>
      <c r="AA291" s="6" t="s">
        <v>28</v>
      </c>
      <c r="AB291" t="str">
        <f>VLOOKUP($X291&amp;$Z291&amp;$AA291,Stories!$A$1:$I$151,7,FALSE)</f>
        <v>Alex is dancing with Casey</v>
      </c>
      <c r="AC291" t="str">
        <f>VLOOKUP($X291&amp;$Z291&amp;$AA291,Stories!$A$1:$I$151,8,FALSE)</f>
        <v>while a pinata is hanging overhead</v>
      </c>
      <c r="AD291" s="37" t="s">
        <v>23</v>
      </c>
      <c r="AE291" s="13" t="s">
        <v>24</v>
      </c>
      <c r="AF291" s="13" t="s">
        <v>25</v>
      </c>
      <c r="AG291" s="13" t="str">
        <f t="shared" si="64"/>
        <v>she's standing in a red square</v>
      </c>
      <c r="AH291" t="str">
        <f>VLOOKUP($X291&amp;$Z291&amp;$AA291,Stories!$A$1:$I$151,9,FALSE)</f>
        <v>and everyone at the party is having fun</v>
      </c>
      <c r="AI291" t="str" cm="1">
        <f t="array" ref="AI291">_xlfn.IFS($AA291="first",_xlfn.CONCAT($X291, "_", $H291, "_", $L291),$AA291="second",_xlfn.CONCAT($X291, "_", $L291, "_", $H291))</f>
        <v>S25_Casey_Alex</v>
      </c>
      <c r="AJ291" t="str">
        <f t="shared" si="57"/>
        <v>she_red_square</v>
      </c>
      <c r="AK291" t="str">
        <f t="shared" si="55"/>
        <v>S25_end</v>
      </c>
      <c r="AL291" s="13" t="s">
        <v>24</v>
      </c>
      <c r="AM291" s="13" t="s">
        <v>25</v>
      </c>
      <c r="AN291" s="13" t="s">
        <v>24</v>
      </c>
      <c r="AO291" s="13" t="s">
        <v>26</v>
      </c>
      <c r="AP291" s="13" t="s">
        <v>27</v>
      </c>
      <c r="AQ291" s="13" t="s">
        <v>26</v>
      </c>
      <c r="AR291" s="13" t="s">
        <v>27</v>
      </c>
      <c r="AS291" s="13" t="s">
        <v>25</v>
      </c>
      <c r="AT291" s="13" t="s">
        <v>31</v>
      </c>
      <c r="AU291" s="13" t="s">
        <v>26</v>
      </c>
      <c r="AV291" s="13" t="s">
        <v>31</v>
      </c>
      <c r="AW291" s="13" t="s">
        <v>25</v>
      </c>
      <c r="AX291" t="str">
        <f t="shared" si="58"/>
        <v>ST3_red-square.png</v>
      </c>
      <c r="AY291" t="str">
        <f t="shared" si="59"/>
        <v>HT2_red-triangle.png</v>
      </c>
      <c r="AZ291" t="str">
        <f t="shared" si="60"/>
        <v>HT3_yellow-triangle.png</v>
      </c>
      <c r="BA291" t="str">
        <f t="shared" si="61"/>
        <v>HT1_yellow-square.png</v>
      </c>
      <c r="BB291" t="str">
        <f t="shared" si="62"/>
        <v>ST2_green-triangle.png</v>
      </c>
      <c r="BC291" t="str">
        <f t="shared" si="63"/>
        <v>ST1_green-square.png</v>
      </c>
    </row>
    <row r="292" spans="1:55" x14ac:dyDescent="0.2">
      <c r="A292" s="30" t="s">
        <v>82</v>
      </c>
      <c r="B292" s="5" t="s">
        <v>108</v>
      </c>
      <c r="C292" s="5" t="s">
        <v>158</v>
      </c>
      <c r="D292" t="str">
        <f t="shared" si="56"/>
        <v>L03_CR50_S23</v>
      </c>
      <c r="E292">
        <v>290</v>
      </c>
      <c r="F292" s="95" t="s">
        <v>697</v>
      </c>
      <c r="G292" s="155" t="str">
        <f>VLOOKUP($A292&amp;"_"&amp;$F292,'Character Sets'!$B$3:$J$39,5,FALSE)</f>
        <v>ST3</v>
      </c>
      <c r="H292" s="155" t="str">
        <f>VLOOKUP($A292&amp;"_"&amp;$F292,'Character Sets'!$B$3:$J$39,7,FALSE)</f>
        <v>Casey</v>
      </c>
      <c r="I292" s="5" t="str">
        <f>VLOOKUP($A292&amp;"_"&amp;$F292,'Character Sets'!$B$3:$J$39,6,FALSE)</f>
        <v>E</v>
      </c>
      <c r="J292" s="96" t="s">
        <v>700</v>
      </c>
      <c r="K292" s="155" t="str">
        <f>VLOOKUP($A292&amp;"_"&amp;$J292, 'Character Sets'!$B$3:$J$39,5,FALSE)</f>
        <v>HT2</v>
      </c>
      <c r="L292" s="155" t="str">
        <f>VLOOKUP($A292&amp;"_"&amp;$J292,'Character Sets'!$B$3:$J$39,7,FALSE)</f>
        <v>Alex</v>
      </c>
      <c r="M292" s="5" t="str">
        <f>VLOOKUP($A292&amp;"_"&amp;$J292,'Character Sets'!$B$3:$J$39,6,FALSE)</f>
        <v>A</v>
      </c>
      <c r="N292" s="187" t="s">
        <v>2395</v>
      </c>
      <c r="O292" s="5" t="s">
        <v>2398</v>
      </c>
      <c r="P292" s="37" t="s">
        <v>696</v>
      </c>
      <c r="Q292" t="str">
        <f>VLOOKUP($A292&amp;"_"&amp;$P292,'Character Sets'!$B$3:$J$39,5,FALSE)</f>
        <v>HT3</v>
      </c>
      <c r="R292" s="37" t="s">
        <v>698</v>
      </c>
      <c r="S292" t="str">
        <f>VLOOKUP($A292&amp;"_"&amp;$R292,'Character Sets'!$B$3:$J$39,5,FALSE)</f>
        <v>HT1</v>
      </c>
      <c r="T292" s="37" t="s">
        <v>701</v>
      </c>
      <c r="U292" t="str">
        <f>VLOOKUP($A292&amp;"_"&amp;$T292,'Character Sets'!$B$3:$J$39,5,FALSE)</f>
        <v>ST2</v>
      </c>
      <c r="V292" s="37" t="s">
        <v>699</v>
      </c>
      <c r="W292" t="str">
        <f>VLOOKUP($A292&amp;"_"&amp;$V292,'Character Sets'!$B$3:$J$39,5,FALSE)</f>
        <v>ST1</v>
      </c>
      <c r="X292" t="s">
        <v>229</v>
      </c>
      <c r="Y292" t="str">
        <f t="shared" si="54"/>
        <v>EA</v>
      </c>
      <c r="Z292" t="str" cm="1">
        <f t="array" ref="Z292">_xlfn.IFS($Y292="AB","AB",$Y292="BA","AB",$Y292="AC","AC",$Y292="CA","AC",$Y292="AD","AD",$Y292="DA","AD",$Y292="BC","BC",$Y292="CB","BC",$Y292="BD","BD",$Y292="DB","BD",$Y292="CD","CD",$Y292="DC", "CD",$Y292="AE","AE",$Y292="EA","AE",$Y292="AF","AF",$Y292="FA","AF",$Y292="BE","BE",$Y292="EB","BE",$Y292="BF","BF",$Y292="FB","BF",$Y292="CE","CE",$Y292="EC","CE",$Y292="CF","CF",$Y292="FC","CF",$Y292="DE","DE",$Y292="ED","DE",$Y292="EF","EF",$Y292="FE","EF",$Y292="DF","DF",$Y292="FD","DF")</f>
        <v>AE</v>
      </c>
      <c r="AA292" s="6" t="s">
        <v>30</v>
      </c>
      <c r="AB292" t="str">
        <f>VLOOKUP($X292&amp;$Z292&amp;$AA292,Stories!$A$1:$I$151,7,FALSE)</f>
        <v>Casey is talking to Alex</v>
      </c>
      <c r="AC292" t="str">
        <f>VLOOKUP($X292&amp;$Z292&amp;$AA292,Stories!$A$1:$I$151,8,FALSE)</f>
        <v>while a spotlight is shining overhead</v>
      </c>
      <c r="AD292" s="37" t="s">
        <v>23</v>
      </c>
      <c r="AE292" s="13" t="s">
        <v>27</v>
      </c>
      <c r="AF292" s="13" t="s">
        <v>26</v>
      </c>
      <c r="AG292" s="13" t="str">
        <f t="shared" si="64"/>
        <v>she's standing in a yellow triangle</v>
      </c>
      <c r="AH292" t="str">
        <f>VLOOKUP($X292&amp;$Z292&amp;$AA292,Stories!$A$1:$I$151,9,FALSE)</f>
        <v>and it looks like rehearsal just started</v>
      </c>
      <c r="AI292" t="str" cm="1">
        <f t="array" ref="AI292">_xlfn.IFS($AA292="first",_xlfn.CONCAT($X292, "_", $H292, "_", $L292),$AA292="second",_xlfn.CONCAT($X292, "_", $L292, "_", $H292))</f>
        <v>S23_Alex_Casey</v>
      </c>
      <c r="AJ292" t="str">
        <f t="shared" si="57"/>
        <v>she_yellow_triangle</v>
      </c>
      <c r="AK292" t="str">
        <f t="shared" si="55"/>
        <v>S23_end</v>
      </c>
      <c r="AL292" s="13" t="s">
        <v>27</v>
      </c>
      <c r="AM292" s="13" t="s">
        <v>26</v>
      </c>
      <c r="AN292" s="13" t="s">
        <v>27</v>
      </c>
      <c r="AO292" s="13" t="s">
        <v>25</v>
      </c>
      <c r="AP292" s="13" t="s">
        <v>24</v>
      </c>
      <c r="AQ292" s="13" t="s">
        <v>25</v>
      </c>
      <c r="AR292" s="13" t="s">
        <v>24</v>
      </c>
      <c r="AS292" s="13" t="s">
        <v>26</v>
      </c>
      <c r="AT292" s="13" t="s">
        <v>29</v>
      </c>
      <c r="AU292" s="13" t="s">
        <v>25</v>
      </c>
      <c r="AV292" s="13" t="s">
        <v>29</v>
      </c>
      <c r="AW292" s="13" t="s">
        <v>26</v>
      </c>
      <c r="AX292" t="str">
        <f t="shared" si="58"/>
        <v>ST3_yellow-triangle.png</v>
      </c>
      <c r="AY292" t="str">
        <f t="shared" si="59"/>
        <v>HT2_yellow-square.png</v>
      </c>
      <c r="AZ292" t="str">
        <f t="shared" si="60"/>
        <v>HT3_red-square.png</v>
      </c>
      <c r="BA292" t="str">
        <f t="shared" si="61"/>
        <v>HT1_red-triangle.png</v>
      </c>
      <c r="BB292" t="str">
        <f t="shared" si="62"/>
        <v>ST2_blue-square.png</v>
      </c>
      <c r="BC292" t="str">
        <f t="shared" si="63"/>
        <v>ST1_blue-triangle.png</v>
      </c>
    </row>
    <row r="293" spans="1:55" x14ac:dyDescent="0.2">
      <c r="A293" s="30" t="s">
        <v>82</v>
      </c>
      <c r="B293" s="5" t="s">
        <v>108</v>
      </c>
      <c r="C293" s="5" t="s">
        <v>159</v>
      </c>
      <c r="D293" t="str">
        <f t="shared" si="56"/>
        <v>L03_CR51_S24</v>
      </c>
      <c r="E293">
        <v>291</v>
      </c>
      <c r="F293" s="95" t="s">
        <v>697</v>
      </c>
      <c r="G293" s="155" t="str">
        <f>VLOOKUP($A293&amp;"_"&amp;$F293,'Character Sets'!$B$3:$J$39,5,FALSE)</f>
        <v>ST3</v>
      </c>
      <c r="H293" s="155" t="str">
        <f>VLOOKUP($A293&amp;"_"&amp;$F293,'Character Sets'!$B$3:$J$39,7,FALSE)</f>
        <v>Casey</v>
      </c>
      <c r="I293" s="5" t="str">
        <f>VLOOKUP($A293&amp;"_"&amp;$F293,'Character Sets'!$B$3:$J$39,6,FALSE)</f>
        <v>E</v>
      </c>
      <c r="J293" s="96" t="s">
        <v>700</v>
      </c>
      <c r="K293" s="155" t="str">
        <f>VLOOKUP($A293&amp;"_"&amp;$J293, 'Character Sets'!$B$3:$J$39,5,FALSE)</f>
        <v>HT2</v>
      </c>
      <c r="L293" s="155" t="str">
        <f>VLOOKUP($A293&amp;"_"&amp;$J293,'Character Sets'!$B$3:$J$39,7,FALSE)</f>
        <v>Alex</v>
      </c>
      <c r="M293" s="5" t="str">
        <f>VLOOKUP($A293&amp;"_"&amp;$J293,'Character Sets'!$B$3:$J$39,6,FALSE)</f>
        <v>A</v>
      </c>
      <c r="N293" s="187" t="s">
        <v>2395</v>
      </c>
      <c r="O293" s="5" t="s">
        <v>2398</v>
      </c>
      <c r="P293" s="37" t="s">
        <v>696</v>
      </c>
      <c r="Q293" t="str">
        <f>VLOOKUP($A293&amp;"_"&amp;$P293,'Character Sets'!$B$3:$J$39,5,FALSE)</f>
        <v>HT3</v>
      </c>
      <c r="R293" s="37" t="s">
        <v>698</v>
      </c>
      <c r="S293" t="str">
        <f>VLOOKUP($A293&amp;"_"&amp;$R293,'Character Sets'!$B$3:$J$39,5,FALSE)</f>
        <v>HT1</v>
      </c>
      <c r="T293" s="37" t="s">
        <v>701</v>
      </c>
      <c r="U293" t="str">
        <f>VLOOKUP($A293&amp;"_"&amp;$T293,'Character Sets'!$B$3:$J$39,5,FALSE)</f>
        <v>ST2</v>
      </c>
      <c r="V293" s="37" t="s">
        <v>699</v>
      </c>
      <c r="W293" t="str">
        <f>VLOOKUP($A293&amp;"_"&amp;$V293,'Character Sets'!$B$3:$J$39,5,FALSE)</f>
        <v>ST1</v>
      </c>
      <c r="X293" t="s">
        <v>230</v>
      </c>
      <c r="Y293" t="str">
        <f t="shared" si="54"/>
        <v>EA</v>
      </c>
      <c r="Z293" t="str" cm="1">
        <f t="array" ref="Z293">_xlfn.IFS($Y293="AB","AB",$Y293="BA","AB",$Y293="AC","AC",$Y293="CA","AC",$Y293="AD","AD",$Y293="DA","AD",$Y293="BC","BC",$Y293="CB","BC",$Y293="BD","BD",$Y293="DB","BD",$Y293="CD","CD",$Y293="DC", "CD",$Y293="AE","AE",$Y293="EA","AE",$Y293="AF","AF",$Y293="FA","AF",$Y293="BE","BE",$Y293="EB","BE",$Y293="BF","BF",$Y293="FB","BF",$Y293="CE","CE",$Y293="EC","CE",$Y293="CF","CF",$Y293="FC","CF",$Y293="DE","DE",$Y293="ED","DE",$Y293="EF","EF",$Y293="FE","EF",$Y293="DF","DF",$Y293="FD","DF")</f>
        <v>AE</v>
      </c>
      <c r="AA293" s="6" t="s">
        <v>28</v>
      </c>
      <c r="AB293" t="str">
        <f>VLOOKUP($X293&amp;$Z293&amp;$AA293,Stories!$A$1:$I$151,7,FALSE)</f>
        <v>Alex is skiing with Casey</v>
      </c>
      <c r="AC293" t="str">
        <f>VLOOKUP($X293&amp;$Z293&amp;$AA293,Stories!$A$1:$I$151,8,FALSE)</f>
        <v>and snow is falling from the sky</v>
      </c>
      <c r="AD293" s="37" t="s">
        <v>23</v>
      </c>
      <c r="AE293" s="13" t="s">
        <v>31</v>
      </c>
      <c r="AF293" s="13" t="s">
        <v>25</v>
      </c>
      <c r="AG293" s="13" t="str">
        <f t="shared" si="64"/>
        <v>she's standing in a green square</v>
      </c>
      <c r="AH293" t="str">
        <f>VLOOKUP($X293&amp;$Z293&amp;$AA293,Stories!$A$1:$I$151,9,FALSE)</f>
        <v>and it looks like everyone might be cold</v>
      </c>
      <c r="AI293" t="str" cm="1">
        <f t="array" ref="AI293">_xlfn.IFS($AA293="first",_xlfn.CONCAT($X293, "_", $H293, "_", $L293),$AA293="second",_xlfn.CONCAT($X293, "_", $L293, "_", $H293))</f>
        <v>S24_Casey_Alex</v>
      </c>
      <c r="AJ293" t="str">
        <f t="shared" si="57"/>
        <v>she_green_square</v>
      </c>
      <c r="AK293" t="str">
        <f t="shared" si="55"/>
        <v>S24_end</v>
      </c>
      <c r="AL293" s="13" t="s">
        <v>31</v>
      </c>
      <c r="AM293" s="13" t="s">
        <v>25</v>
      </c>
      <c r="AN293" s="13" t="s">
        <v>31</v>
      </c>
      <c r="AO293" s="13" t="s">
        <v>26</v>
      </c>
      <c r="AP293" s="13" t="s">
        <v>29</v>
      </c>
      <c r="AQ293" s="13" t="s">
        <v>26</v>
      </c>
      <c r="AR293" s="13" t="s">
        <v>29</v>
      </c>
      <c r="AS293" s="13" t="s">
        <v>25</v>
      </c>
      <c r="AT293" s="13" t="s">
        <v>24</v>
      </c>
      <c r="AU293" s="13" t="s">
        <v>26</v>
      </c>
      <c r="AV293" s="13" t="s">
        <v>24</v>
      </c>
      <c r="AW293" s="13" t="s">
        <v>25</v>
      </c>
      <c r="AX293" t="str">
        <f t="shared" si="58"/>
        <v>ST3_green-square.png</v>
      </c>
      <c r="AY293" t="str">
        <f t="shared" si="59"/>
        <v>HT2_green-triangle.png</v>
      </c>
      <c r="AZ293" t="str">
        <f t="shared" si="60"/>
        <v>HT3_blue-triangle.png</v>
      </c>
      <c r="BA293" t="str">
        <f t="shared" si="61"/>
        <v>HT1_blue-square.png</v>
      </c>
      <c r="BB293" t="str">
        <f t="shared" si="62"/>
        <v>ST2_red-triangle.png</v>
      </c>
      <c r="BC293" t="str">
        <f t="shared" si="63"/>
        <v>ST1_red-square.png</v>
      </c>
    </row>
    <row r="294" spans="1:55" x14ac:dyDescent="0.2">
      <c r="A294" s="30" t="s">
        <v>82</v>
      </c>
      <c r="B294" s="5" t="s">
        <v>108</v>
      </c>
      <c r="C294" s="5" t="s">
        <v>160</v>
      </c>
      <c r="D294" t="str">
        <f t="shared" si="56"/>
        <v>L03_CR52_S24</v>
      </c>
      <c r="E294">
        <v>292</v>
      </c>
      <c r="F294" s="95" t="s">
        <v>697</v>
      </c>
      <c r="G294" s="155" t="str">
        <f>VLOOKUP($A294&amp;"_"&amp;$F294,'Character Sets'!$B$3:$J$39,5,FALSE)</f>
        <v>ST3</v>
      </c>
      <c r="H294" s="155" t="str">
        <f>VLOOKUP($A294&amp;"_"&amp;$F294,'Character Sets'!$B$3:$J$39,7,FALSE)</f>
        <v>Casey</v>
      </c>
      <c r="I294" s="5" t="str">
        <f>VLOOKUP($A294&amp;"_"&amp;$F294,'Character Sets'!$B$3:$J$39,6,FALSE)</f>
        <v>E</v>
      </c>
      <c r="J294" s="96" t="s">
        <v>700</v>
      </c>
      <c r="K294" s="155" t="str">
        <f>VLOOKUP($A294&amp;"_"&amp;$J294, 'Character Sets'!$B$3:$J$39,5,FALSE)</f>
        <v>HT2</v>
      </c>
      <c r="L294" s="155" t="str">
        <f>VLOOKUP($A294&amp;"_"&amp;$J294,'Character Sets'!$B$3:$J$39,7,FALSE)</f>
        <v>Alex</v>
      </c>
      <c r="M294" s="5" t="str">
        <f>VLOOKUP($A294&amp;"_"&amp;$J294,'Character Sets'!$B$3:$J$39,6,FALSE)</f>
        <v>A</v>
      </c>
      <c r="N294" s="187" t="s">
        <v>2395</v>
      </c>
      <c r="O294" s="5" t="s">
        <v>2398</v>
      </c>
      <c r="P294" s="37" t="s">
        <v>696</v>
      </c>
      <c r="Q294" t="str">
        <f>VLOOKUP($A294&amp;"_"&amp;$P294,'Character Sets'!$B$3:$J$39,5,FALSE)</f>
        <v>HT3</v>
      </c>
      <c r="R294" s="37" t="s">
        <v>698</v>
      </c>
      <c r="S294" t="str">
        <f>VLOOKUP($A294&amp;"_"&amp;$R294,'Character Sets'!$B$3:$J$39,5,FALSE)</f>
        <v>HT1</v>
      </c>
      <c r="T294" s="37" t="s">
        <v>701</v>
      </c>
      <c r="U294" t="str">
        <f>VLOOKUP($A294&amp;"_"&amp;$T294,'Character Sets'!$B$3:$J$39,5,FALSE)</f>
        <v>ST2</v>
      </c>
      <c r="V294" s="37" t="s">
        <v>699</v>
      </c>
      <c r="W294" t="str">
        <f>VLOOKUP($A294&amp;"_"&amp;$V294,'Character Sets'!$B$3:$J$39,5,FALSE)</f>
        <v>ST1</v>
      </c>
      <c r="X294" t="s">
        <v>230</v>
      </c>
      <c r="Y294" t="str">
        <f t="shared" si="54"/>
        <v>EA</v>
      </c>
      <c r="Z294" t="str" cm="1">
        <f t="array" ref="Z294">_xlfn.IFS($Y294="AB","AB",$Y294="BA","AB",$Y294="AC","AC",$Y294="CA","AC",$Y294="AD","AD",$Y294="DA","AD",$Y294="BC","BC",$Y294="CB","BC",$Y294="BD","BD",$Y294="DB","BD",$Y294="CD","CD",$Y294="DC", "CD",$Y294="AE","AE",$Y294="EA","AE",$Y294="AF","AF",$Y294="FA","AF",$Y294="BE","BE",$Y294="EB","BE",$Y294="BF","BF",$Y294="FB","BF",$Y294="CE","CE",$Y294="EC","CE",$Y294="CF","CF",$Y294="FC","CF",$Y294="DE","DE",$Y294="ED","DE",$Y294="EF","EF",$Y294="FE","EF",$Y294="DF","DF",$Y294="FD","DF")</f>
        <v>AE</v>
      </c>
      <c r="AA294" s="6" t="s">
        <v>30</v>
      </c>
      <c r="AB294" t="str">
        <f>VLOOKUP($X294&amp;$Z294&amp;$AA294,Stories!$A$1:$I$151,7,FALSE)</f>
        <v>Casey is skiing with Alex</v>
      </c>
      <c r="AC294" t="str">
        <f>VLOOKUP($X294&amp;$Z294&amp;$AA294,Stories!$A$1:$I$151,8,FALSE)</f>
        <v>and snow is falling from the sky</v>
      </c>
      <c r="AD294" s="37" t="s">
        <v>23</v>
      </c>
      <c r="AE294" s="13" t="s">
        <v>29</v>
      </c>
      <c r="AF294" s="13" t="s">
        <v>26</v>
      </c>
      <c r="AG294" s="13" t="str">
        <f t="shared" si="64"/>
        <v>she's standing in a blue triangle</v>
      </c>
      <c r="AH294" t="str">
        <f>VLOOKUP($X294&amp;$Z294&amp;$AA294,Stories!$A$1:$I$151,9,FALSE)</f>
        <v>and it looks like everyone might be cold</v>
      </c>
      <c r="AI294" t="str" cm="1">
        <f t="array" ref="AI294">_xlfn.IFS($AA294="first",_xlfn.CONCAT($X294, "_", $H294, "_", $L294),$AA294="second",_xlfn.CONCAT($X294, "_", $L294, "_", $H294))</f>
        <v>S24_Alex_Casey</v>
      </c>
      <c r="AJ294" t="str">
        <f t="shared" si="57"/>
        <v>she_blue_triangle</v>
      </c>
      <c r="AK294" t="str">
        <f t="shared" si="55"/>
        <v>S24_end</v>
      </c>
      <c r="AL294" s="13" t="s">
        <v>29</v>
      </c>
      <c r="AM294" s="13" t="s">
        <v>26</v>
      </c>
      <c r="AN294" s="13" t="s">
        <v>29</v>
      </c>
      <c r="AO294" s="13" t="s">
        <v>25</v>
      </c>
      <c r="AP294" s="13" t="s">
        <v>31</v>
      </c>
      <c r="AQ294" s="13" t="s">
        <v>25</v>
      </c>
      <c r="AR294" s="13" t="s">
        <v>31</v>
      </c>
      <c r="AS294" s="13" t="s">
        <v>26</v>
      </c>
      <c r="AT294" s="13" t="s">
        <v>27</v>
      </c>
      <c r="AU294" s="13" t="s">
        <v>25</v>
      </c>
      <c r="AV294" s="13" t="s">
        <v>27</v>
      </c>
      <c r="AW294" s="13" t="s">
        <v>26</v>
      </c>
      <c r="AX294" t="str">
        <f t="shared" si="58"/>
        <v>ST3_blue-triangle.png</v>
      </c>
      <c r="AY294" t="str">
        <f t="shared" si="59"/>
        <v>HT2_blue-square.png</v>
      </c>
      <c r="AZ294" t="str">
        <f t="shared" si="60"/>
        <v>HT3_green-square.png</v>
      </c>
      <c r="BA294" t="str">
        <f t="shared" si="61"/>
        <v>HT1_green-triangle.png</v>
      </c>
      <c r="BB294" t="str">
        <f t="shared" si="62"/>
        <v>ST2_yellow-square.png</v>
      </c>
      <c r="BC294" t="str">
        <f t="shared" si="63"/>
        <v>ST1_yellow-triangle.png</v>
      </c>
    </row>
    <row r="295" spans="1:55" x14ac:dyDescent="0.2">
      <c r="A295" s="30" t="s">
        <v>82</v>
      </c>
      <c r="B295" s="5" t="s">
        <v>108</v>
      </c>
      <c r="C295" s="5" t="s">
        <v>161</v>
      </c>
      <c r="D295" t="str">
        <f t="shared" si="56"/>
        <v>L03_CR53_S31</v>
      </c>
      <c r="E295">
        <v>293</v>
      </c>
      <c r="F295" s="95" t="s">
        <v>697</v>
      </c>
      <c r="G295" s="155" t="str">
        <f>VLOOKUP($A295&amp;"_"&amp;$F295,'Character Sets'!$B$3:$J$39,5,FALSE)</f>
        <v>ST3</v>
      </c>
      <c r="H295" s="155" t="str">
        <f>VLOOKUP($A295&amp;"_"&amp;$F295,'Character Sets'!$B$3:$J$39,7,FALSE)</f>
        <v>Casey</v>
      </c>
      <c r="I295" s="5" t="str">
        <f>VLOOKUP($A295&amp;"_"&amp;$F295,'Character Sets'!$B$3:$J$39,6,FALSE)</f>
        <v>E</v>
      </c>
      <c r="J295" s="96" t="s">
        <v>701</v>
      </c>
      <c r="K295" s="155" t="str">
        <f>VLOOKUP($A295&amp;"_"&amp;$J295, 'Character Sets'!$B$3:$J$39,5,FALSE)</f>
        <v>ST2</v>
      </c>
      <c r="L295" s="155" t="str">
        <f>VLOOKUP($A295&amp;"_"&amp;$J295,'Character Sets'!$B$3:$J$39,7,FALSE)</f>
        <v>Sam</v>
      </c>
      <c r="M295" s="5" t="str">
        <f>VLOOKUP($A295&amp;"_"&amp;$J295,'Character Sets'!$B$3:$J$39,6,FALSE)</f>
        <v>B</v>
      </c>
      <c r="N295" s="187" t="s">
        <v>2395</v>
      </c>
      <c r="O295" s="5" t="s">
        <v>2399</v>
      </c>
      <c r="P295" s="37" t="s">
        <v>696</v>
      </c>
      <c r="Q295" t="str">
        <f>VLOOKUP($A295&amp;"_"&amp;$P295,'Character Sets'!$B$3:$J$39,5,FALSE)</f>
        <v>HT3</v>
      </c>
      <c r="R295" s="37" t="s">
        <v>698</v>
      </c>
      <c r="S295" t="str">
        <f>VLOOKUP($A295&amp;"_"&amp;$R295,'Character Sets'!$B$3:$J$39,5,FALSE)</f>
        <v>HT1</v>
      </c>
      <c r="T295" s="37" t="s">
        <v>700</v>
      </c>
      <c r="U295" t="str">
        <f>VLOOKUP($A295&amp;"_"&amp;$T295,'Character Sets'!$B$3:$J$39,5,FALSE)</f>
        <v>HT2</v>
      </c>
      <c r="V295" s="37" t="s">
        <v>699</v>
      </c>
      <c r="W295" t="str">
        <f>VLOOKUP($A295&amp;"_"&amp;$V295,'Character Sets'!$B$3:$J$39,5,FALSE)</f>
        <v>ST1</v>
      </c>
      <c r="X295" t="s">
        <v>237</v>
      </c>
      <c r="Y295" t="str">
        <f t="shared" si="54"/>
        <v>EB</v>
      </c>
      <c r="Z295" t="str" cm="1">
        <f t="array" ref="Z295">_xlfn.IFS($Y295="AB","AB",$Y295="BA","AB",$Y295="AC","AC",$Y295="CA","AC",$Y295="AD","AD",$Y295="DA","AD",$Y295="BC","BC",$Y295="CB","BC",$Y295="BD","BD",$Y295="DB","BD",$Y295="CD","CD",$Y295="DC", "CD",$Y295="AE","AE",$Y295="EA","AE",$Y295="AF","AF",$Y295="FA","AF",$Y295="BE","BE",$Y295="EB","BE",$Y295="BF","BF",$Y295="FB","BF",$Y295="CE","CE",$Y295="EC","CE",$Y295="CF","CF",$Y295="FC","CF",$Y295="DE","DE",$Y295="ED","DE",$Y295="EF","EF",$Y295="FE","EF",$Y295="DF","DF",$Y295="FD","DF")</f>
        <v>BE</v>
      </c>
      <c r="AA295" s="6" t="s">
        <v>28</v>
      </c>
      <c r="AB295" t="str">
        <f>VLOOKUP($X295&amp;$Z295&amp;$AA295,Stories!$A$1:$I$151,7,FALSE)</f>
        <v>Sam is practicing soccer with Casey</v>
      </c>
      <c r="AC295" t="str">
        <f>VLOOKUP($X295&amp;$Z295&amp;$AA295,Stories!$A$1:$I$151,8,FALSE)</f>
        <v>as a bird flies overhead</v>
      </c>
      <c r="AD295" s="37" t="s">
        <v>23</v>
      </c>
      <c r="AE295" s="13" t="s">
        <v>27</v>
      </c>
      <c r="AF295" s="13" t="s">
        <v>25</v>
      </c>
      <c r="AG295" s="13" t="str">
        <f t="shared" si="64"/>
        <v>she's standing in a yellow square</v>
      </c>
      <c r="AH295" t="str">
        <f>VLOOKUP($X295&amp;$Z295&amp;$AA295,Stories!$A$1:$I$151,9,FALSE)</f>
        <v>and it looks like the ball just missed the net</v>
      </c>
      <c r="AI295" t="str" cm="1">
        <f t="array" ref="AI295">_xlfn.IFS($AA295="first",_xlfn.CONCAT($X295, "_", $H295, "_", $L295),$AA295="second",_xlfn.CONCAT($X295, "_", $L295, "_", $H295))</f>
        <v>S31_Casey_Sam</v>
      </c>
      <c r="AJ295" t="str">
        <f t="shared" si="57"/>
        <v>she_yellow_square</v>
      </c>
      <c r="AK295" t="str">
        <f t="shared" si="55"/>
        <v>S31_end</v>
      </c>
      <c r="AL295" s="13" t="s">
        <v>27</v>
      </c>
      <c r="AM295" s="13" t="s">
        <v>25</v>
      </c>
      <c r="AN295" s="13" t="s">
        <v>27</v>
      </c>
      <c r="AO295" s="13" t="s">
        <v>26</v>
      </c>
      <c r="AP295" s="13" t="s">
        <v>24</v>
      </c>
      <c r="AQ295" s="13" t="s">
        <v>26</v>
      </c>
      <c r="AR295" s="13" t="s">
        <v>24</v>
      </c>
      <c r="AS295" s="13" t="s">
        <v>25</v>
      </c>
      <c r="AT295" s="13" t="s">
        <v>29</v>
      </c>
      <c r="AU295" s="13" t="s">
        <v>26</v>
      </c>
      <c r="AV295" s="13" t="s">
        <v>29</v>
      </c>
      <c r="AW295" s="13" t="s">
        <v>25</v>
      </c>
      <c r="AX295" t="str">
        <f t="shared" si="58"/>
        <v>ST3_yellow-square.png</v>
      </c>
      <c r="AY295" t="str">
        <f t="shared" si="59"/>
        <v>ST2_yellow-triangle.png</v>
      </c>
      <c r="AZ295" t="str">
        <f t="shared" si="60"/>
        <v>HT3_red-triangle.png</v>
      </c>
      <c r="BA295" t="str">
        <f t="shared" si="61"/>
        <v>HT1_red-square.png</v>
      </c>
      <c r="BB295" t="str">
        <f t="shared" si="62"/>
        <v>HT2_blue-triangle.png</v>
      </c>
      <c r="BC295" t="str">
        <f t="shared" si="63"/>
        <v>ST1_blue-square.png</v>
      </c>
    </row>
    <row r="296" spans="1:55" x14ac:dyDescent="0.2">
      <c r="A296" s="30" t="s">
        <v>82</v>
      </c>
      <c r="B296" s="5" t="s">
        <v>108</v>
      </c>
      <c r="C296" s="5" t="s">
        <v>162</v>
      </c>
      <c r="D296" t="str">
        <f t="shared" si="56"/>
        <v>L03_CR54_S31</v>
      </c>
      <c r="E296">
        <v>294</v>
      </c>
      <c r="F296" s="95" t="s">
        <v>697</v>
      </c>
      <c r="G296" s="155" t="str">
        <f>VLOOKUP($A296&amp;"_"&amp;$F296,'Character Sets'!$B$3:$J$39,5,FALSE)</f>
        <v>ST3</v>
      </c>
      <c r="H296" s="155" t="str">
        <f>VLOOKUP($A296&amp;"_"&amp;$F296,'Character Sets'!$B$3:$J$39,7,FALSE)</f>
        <v>Casey</v>
      </c>
      <c r="I296" s="5" t="str">
        <f>VLOOKUP($A296&amp;"_"&amp;$F296,'Character Sets'!$B$3:$J$39,6,FALSE)</f>
        <v>E</v>
      </c>
      <c r="J296" s="96" t="s">
        <v>701</v>
      </c>
      <c r="K296" s="155" t="str">
        <f>VLOOKUP($A296&amp;"_"&amp;$J296, 'Character Sets'!$B$3:$J$39,5,FALSE)</f>
        <v>ST2</v>
      </c>
      <c r="L296" s="155" t="str">
        <f>VLOOKUP($A296&amp;"_"&amp;$J296,'Character Sets'!$B$3:$J$39,7,FALSE)</f>
        <v>Sam</v>
      </c>
      <c r="M296" s="5" t="str">
        <f>VLOOKUP($A296&amp;"_"&amp;$J296,'Character Sets'!$B$3:$J$39,6,FALSE)</f>
        <v>B</v>
      </c>
      <c r="N296" s="187" t="s">
        <v>2395</v>
      </c>
      <c r="O296" s="5" t="s">
        <v>2399</v>
      </c>
      <c r="P296" s="37" t="s">
        <v>696</v>
      </c>
      <c r="Q296" t="str">
        <f>VLOOKUP($A296&amp;"_"&amp;$P296,'Character Sets'!$B$3:$J$39,5,FALSE)</f>
        <v>HT3</v>
      </c>
      <c r="R296" s="37" t="s">
        <v>698</v>
      </c>
      <c r="S296" t="str">
        <f>VLOOKUP($A296&amp;"_"&amp;$R296,'Character Sets'!$B$3:$J$39,5,FALSE)</f>
        <v>HT1</v>
      </c>
      <c r="T296" s="37" t="s">
        <v>700</v>
      </c>
      <c r="U296" t="str">
        <f>VLOOKUP($A296&amp;"_"&amp;$T296,'Character Sets'!$B$3:$J$39,5,FALSE)</f>
        <v>HT2</v>
      </c>
      <c r="V296" s="37" t="s">
        <v>699</v>
      </c>
      <c r="W296" t="str">
        <f>VLOOKUP($A296&amp;"_"&amp;$V296,'Character Sets'!$B$3:$J$39,5,FALSE)</f>
        <v>ST1</v>
      </c>
      <c r="X296" t="s">
        <v>237</v>
      </c>
      <c r="Y296" t="str">
        <f t="shared" si="54"/>
        <v>EB</v>
      </c>
      <c r="Z296" t="str" cm="1">
        <f t="array" ref="Z296">_xlfn.IFS($Y296="AB","AB",$Y296="BA","AB",$Y296="AC","AC",$Y296="CA","AC",$Y296="AD","AD",$Y296="DA","AD",$Y296="BC","BC",$Y296="CB","BC",$Y296="BD","BD",$Y296="DB","BD",$Y296="CD","CD",$Y296="DC", "CD",$Y296="AE","AE",$Y296="EA","AE",$Y296="AF","AF",$Y296="FA","AF",$Y296="BE","BE",$Y296="EB","BE",$Y296="BF","BF",$Y296="FB","BF",$Y296="CE","CE",$Y296="EC","CE",$Y296="CF","CF",$Y296="FC","CF",$Y296="DE","DE",$Y296="ED","DE",$Y296="EF","EF",$Y296="FE","EF",$Y296="DF","DF",$Y296="FD","DF")</f>
        <v>BE</v>
      </c>
      <c r="AA296" s="6" t="s">
        <v>30</v>
      </c>
      <c r="AB296" t="str">
        <f>VLOOKUP($X296&amp;$Z296&amp;$AA296,Stories!$A$1:$I$151,7,FALSE)</f>
        <v>Casey is practicing soccer with Sam</v>
      </c>
      <c r="AC296" t="str">
        <f>VLOOKUP($X296&amp;$Z296&amp;$AA296,Stories!$A$1:$I$151,8,FALSE)</f>
        <v>as a bird flies overhead</v>
      </c>
      <c r="AD296" s="37" t="s">
        <v>23</v>
      </c>
      <c r="AE296" s="13" t="s">
        <v>24</v>
      </c>
      <c r="AF296" s="13" t="s">
        <v>26</v>
      </c>
      <c r="AG296" s="13" t="str">
        <f t="shared" si="64"/>
        <v>she's standing in a red triangle</v>
      </c>
      <c r="AH296" t="str">
        <f>VLOOKUP($X296&amp;$Z296&amp;$AA296,Stories!$A$1:$I$151,9,FALSE)</f>
        <v>and it looks like the ball just missed the net</v>
      </c>
      <c r="AI296" t="str" cm="1">
        <f t="array" ref="AI296">_xlfn.IFS($AA296="first",_xlfn.CONCAT($X296, "_", $H296, "_", $L296),$AA296="second",_xlfn.CONCAT($X296, "_", $L296, "_", $H296))</f>
        <v>S31_Sam_Casey</v>
      </c>
      <c r="AJ296" t="str">
        <f t="shared" si="57"/>
        <v>she_red_triangle</v>
      </c>
      <c r="AK296" t="str">
        <f t="shared" si="55"/>
        <v>S31_end</v>
      </c>
      <c r="AL296" s="13" t="s">
        <v>24</v>
      </c>
      <c r="AM296" s="13" t="s">
        <v>26</v>
      </c>
      <c r="AN296" s="13" t="s">
        <v>24</v>
      </c>
      <c r="AO296" s="13" t="s">
        <v>25</v>
      </c>
      <c r="AP296" s="13" t="s">
        <v>27</v>
      </c>
      <c r="AQ296" s="13" t="s">
        <v>25</v>
      </c>
      <c r="AR296" s="13" t="s">
        <v>27</v>
      </c>
      <c r="AS296" s="13" t="s">
        <v>26</v>
      </c>
      <c r="AT296" s="13" t="s">
        <v>31</v>
      </c>
      <c r="AU296" s="13" t="s">
        <v>25</v>
      </c>
      <c r="AV296" s="13" t="s">
        <v>31</v>
      </c>
      <c r="AW296" s="13" t="s">
        <v>26</v>
      </c>
      <c r="AX296" t="str">
        <f t="shared" si="58"/>
        <v>ST3_red-triangle.png</v>
      </c>
      <c r="AY296" t="str">
        <f t="shared" si="59"/>
        <v>ST2_red-square.png</v>
      </c>
      <c r="AZ296" t="str">
        <f t="shared" si="60"/>
        <v>HT3_yellow-square.png</v>
      </c>
      <c r="BA296" t="str">
        <f t="shared" si="61"/>
        <v>HT1_yellow-triangle.png</v>
      </c>
      <c r="BB296" t="str">
        <f t="shared" si="62"/>
        <v>HT2_green-square.png</v>
      </c>
      <c r="BC296" t="str">
        <f t="shared" si="63"/>
        <v>ST1_green-triangle.png</v>
      </c>
    </row>
    <row r="297" spans="1:55" x14ac:dyDescent="0.2">
      <c r="A297" s="30" t="s">
        <v>82</v>
      </c>
      <c r="B297" s="5" t="s">
        <v>108</v>
      </c>
      <c r="C297" s="5" t="s">
        <v>163</v>
      </c>
      <c r="D297" t="str">
        <f t="shared" si="56"/>
        <v>L03_CR55_S32</v>
      </c>
      <c r="E297">
        <v>295</v>
      </c>
      <c r="F297" s="95" t="s">
        <v>697</v>
      </c>
      <c r="G297" s="155" t="str">
        <f>VLOOKUP($A297&amp;"_"&amp;$F297,'Character Sets'!$B$3:$J$39,5,FALSE)</f>
        <v>ST3</v>
      </c>
      <c r="H297" s="155" t="str">
        <f>VLOOKUP($A297&amp;"_"&amp;$F297,'Character Sets'!$B$3:$J$39,7,FALSE)</f>
        <v>Casey</v>
      </c>
      <c r="I297" s="5" t="str">
        <f>VLOOKUP($A297&amp;"_"&amp;$F297,'Character Sets'!$B$3:$J$39,6,FALSE)</f>
        <v>E</v>
      </c>
      <c r="J297" s="96" t="s">
        <v>701</v>
      </c>
      <c r="K297" s="155" t="str">
        <f>VLOOKUP($A297&amp;"_"&amp;$J297, 'Character Sets'!$B$3:$J$39,5,FALSE)</f>
        <v>ST2</v>
      </c>
      <c r="L297" s="155" t="str">
        <f>VLOOKUP($A297&amp;"_"&amp;$J297,'Character Sets'!$B$3:$J$39,7,FALSE)</f>
        <v>Sam</v>
      </c>
      <c r="M297" s="5" t="str">
        <f>VLOOKUP($A297&amp;"_"&amp;$J297,'Character Sets'!$B$3:$J$39,6,FALSE)</f>
        <v>B</v>
      </c>
      <c r="N297" s="187" t="s">
        <v>2395</v>
      </c>
      <c r="O297" s="5" t="s">
        <v>2399</v>
      </c>
      <c r="P297" s="37" t="s">
        <v>696</v>
      </c>
      <c r="Q297" t="str">
        <f>VLOOKUP($A297&amp;"_"&amp;$P297,'Character Sets'!$B$3:$J$39,5,FALSE)</f>
        <v>HT3</v>
      </c>
      <c r="R297" s="37" t="s">
        <v>698</v>
      </c>
      <c r="S297" t="str">
        <f>VLOOKUP($A297&amp;"_"&amp;$R297,'Character Sets'!$B$3:$J$39,5,FALSE)</f>
        <v>HT1</v>
      </c>
      <c r="T297" s="37" t="s">
        <v>700</v>
      </c>
      <c r="U297" t="str">
        <f>VLOOKUP($A297&amp;"_"&amp;$T297,'Character Sets'!$B$3:$J$39,5,FALSE)</f>
        <v>HT2</v>
      </c>
      <c r="V297" s="37" t="s">
        <v>699</v>
      </c>
      <c r="W297" t="str">
        <f>VLOOKUP($A297&amp;"_"&amp;$V297,'Character Sets'!$B$3:$J$39,5,FALSE)</f>
        <v>ST1</v>
      </c>
      <c r="X297" t="s">
        <v>238</v>
      </c>
      <c r="Y297" t="str">
        <f t="shared" si="54"/>
        <v>EB</v>
      </c>
      <c r="Z297" t="str" cm="1">
        <f t="array" ref="Z297">_xlfn.IFS($Y297="AB","AB",$Y297="BA","AB",$Y297="AC","AC",$Y297="CA","AC",$Y297="AD","AD",$Y297="DA","AD",$Y297="BC","BC",$Y297="CB","BC",$Y297="BD","BD",$Y297="DB","BD",$Y297="CD","CD",$Y297="DC", "CD",$Y297="AE","AE",$Y297="EA","AE",$Y297="AF","AF",$Y297="FA","AF",$Y297="BE","BE",$Y297="EB","BE",$Y297="BF","BF",$Y297="FB","BF",$Y297="CE","CE",$Y297="EC","CE",$Y297="CF","CF",$Y297="FC","CF",$Y297="DE","DE",$Y297="ED","DE",$Y297="EF","EF",$Y297="FE","EF",$Y297="DF","DF",$Y297="FD","DF")</f>
        <v>BE</v>
      </c>
      <c r="AA297" s="6" t="s">
        <v>28</v>
      </c>
      <c r="AB297" t="str">
        <f>VLOOKUP($X297&amp;$Z297&amp;$AA297,Stories!$A$1:$I$151,7,FALSE)</f>
        <v>Sam is cheering on Casey</v>
      </c>
      <c r="AC297" t="str">
        <f>VLOOKUP($X297&amp;$Z297&amp;$AA297,Stories!$A$1:$I$151,8,FALSE)</f>
        <v>as the wind is blowing some leaves</v>
      </c>
      <c r="AD297" s="37" t="s">
        <v>23</v>
      </c>
      <c r="AE297" s="13" t="s">
        <v>29</v>
      </c>
      <c r="AF297" s="13" t="s">
        <v>25</v>
      </c>
      <c r="AG297" s="13" t="str">
        <f t="shared" si="64"/>
        <v>she's standing in a blue square</v>
      </c>
      <c r="AH297" t="str">
        <f>VLOOKUP($X297&amp;$Z297&amp;$AA297,Stories!$A$1:$I$151,9,FALSE)</f>
        <v>and it looks like a race is about to start</v>
      </c>
      <c r="AI297" t="str" cm="1">
        <f t="array" ref="AI297">_xlfn.IFS($AA297="first",_xlfn.CONCAT($X297, "_", $H297, "_", $L297),$AA297="second",_xlfn.CONCAT($X297, "_", $L297, "_", $H297))</f>
        <v>S32_Casey_Sam</v>
      </c>
      <c r="AJ297" t="str">
        <f t="shared" si="57"/>
        <v>she_blue_square</v>
      </c>
      <c r="AK297" t="str">
        <f t="shared" si="55"/>
        <v>S32_end</v>
      </c>
      <c r="AL297" s="13" t="s">
        <v>29</v>
      </c>
      <c r="AM297" s="13" t="s">
        <v>25</v>
      </c>
      <c r="AN297" s="13" t="s">
        <v>29</v>
      </c>
      <c r="AO297" s="13" t="s">
        <v>26</v>
      </c>
      <c r="AP297" s="13" t="s">
        <v>31</v>
      </c>
      <c r="AQ297" s="13" t="s">
        <v>26</v>
      </c>
      <c r="AR297" s="13" t="s">
        <v>31</v>
      </c>
      <c r="AS297" s="13" t="s">
        <v>25</v>
      </c>
      <c r="AT297" s="13" t="s">
        <v>27</v>
      </c>
      <c r="AU297" s="13" t="s">
        <v>26</v>
      </c>
      <c r="AV297" s="13" t="s">
        <v>27</v>
      </c>
      <c r="AW297" s="13" t="s">
        <v>25</v>
      </c>
      <c r="AX297" t="str">
        <f t="shared" si="58"/>
        <v>ST3_blue-square.png</v>
      </c>
      <c r="AY297" t="str">
        <f t="shared" si="59"/>
        <v>ST2_blue-triangle.png</v>
      </c>
      <c r="AZ297" t="str">
        <f t="shared" si="60"/>
        <v>HT3_green-triangle.png</v>
      </c>
      <c r="BA297" t="str">
        <f t="shared" si="61"/>
        <v>HT1_green-square.png</v>
      </c>
      <c r="BB297" t="str">
        <f t="shared" si="62"/>
        <v>HT2_yellow-triangle.png</v>
      </c>
      <c r="BC297" t="str">
        <f t="shared" si="63"/>
        <v>ST1_yellow-square.png</v>
      </c>
    </row>
    <row r="298" spans="1:55" x14ac:dyDescent="0.2">
      <c r="A298" s="30" t="s">
        <v>82</v>
      </c>
      <c r="B298" s="5" t="s">
        <v>108</v>
      </c>
      <c r="C298" s="5" t="s">
        <v>164</v>
      </c>
      <c r="D298" t="str">
        <f t="shared" si="56"/>
        <v>L03_CR56_S35</v>
      </c>
      <c r="E298">
        <v>296</v>
      </c>
      <c r="F298" s="95" t="s">
        <v>697</v>
      </c>
      <c r="G298" s="155" t="str">
        <f>VLOOKUP($A298&amp;"_"&amp;$F298,'Character Sets'!$B$3:$J$39,5,FALSE)</f>
        <v>ST3</v>
      </c>
      <c r="H298" s="155" t="str">
        <f>VLOOKUP($A298&amp;"_"&amp;$F298,'Character Sets'!$B$3:$J$39,7,FALSE)</f>
        <v>Casey</v>
      </c>
      <c r="I298" s="5" t="str">
        <f>VLOOKUP($A298&amp;"_"&amp;$F298,'Character Sets'!$B$3:$J$39,6,FALSE)</f>
        <v>E</v>
      </c>
      <c r="J298" s="96" t="s">
        <v>701</v>
      </c>
      <c r="K298" s="155" t="str">
        <f>VLOOKUP($A298&amp;"_"&amp;$J298, 'Character Sets'!$B$3:$J$39,5,FALSE)</f>
        <v>ST2</v>
      </c>
      <c r="L298" s="155" t="str">
        <f>VLOOKUP($A298&amp;"_"&amp;$J298,'Character Sets'!$B$3:$J$39,7,FALSE)</f>
        <v>Sam</v>
      </c>
      <c r="M298" s="5" t="str">
        <f>VLOOKUP($A298&amp;"_"&amp;$J298,'Character Sets'!$B$3:$J$39,6,FALSE)</f>
        <v>B</v>
      </c>
      <c r="N298" s="187" t="s">
        <v>2395</v>
      </c>
      <c r="O298" s="5" t="s">
        <v>2399</v>
      </c>
      <c r="P298" s="37" t="s">
        <v>696</v>
      </c>
      <c r="Q298" t="str">
        <f>VLOOKUP($A298&amp;"_"&amp;$P298,'Character Sets'!$B$3:$J$39,5,FALSE)</f>
        <v>HT3</v>
      </c>
      <c r="R298" s="37" t="s">
        <v>698</v>
      </c>
      <c r="S298" t="str">
        <f>VLOOKUP($A298&amp;"_"&amp;$R298,'Character Sets'!$B$3:$J$39,5,FALSE)</f>
        <v>HT1</v>
      </c>
      <c r="T298" s="37" t="s">
        <v>700</v>
      </c>
      <c r="U298" t="str">
        <f>VLOOKUP($A298&amp;"_"&amp;$T298,'Character Sets'!$B$3:$J$39,5,FALSE)</f>
        <v>HT2</v>
      </c>
      <c r="V298" s="37" t="s">
        <v>699</v>
      </c>
      <c r="W298" t="str">
        <f>VLOOKUP($A298&amp;"_"&amp;$V298,'Character Sets'!$B$3:$J$39,5,FALSE)</f>
        <v>ST1</v>
      </c>
      <c r="X298" t="s">
        <v>241</v>
      </c>
      <c r="Y298" t="str">
        <f t="shared" si="54"/>
        <v>EB</v>
      </c>
      <c r="Z298" t="str" cm="1">
        <f t="array" ref="Z298">_xlfn.IFS($Y298="AB","AB",$Y298="BA","AB",$Y298="AC","AC",$Y298="CA","AC",$Y298="AD","AD",$Y298="DA","AD",$Y298="BC","BC",$Y298="CB","BC",$Y298="BD","BD",$Y298="DB","BD",$Y298="CD","CD",$Y298="DC", "CD",$Y298="AE","AE",$Y298="EA","AE",$Y298="AF","AF",$Y298="FA","AF",$Y298="BE","BE",$Y298="EB","BE",$Y298="BF","BF",$Y298="FB","BF",$Y298="CE","CE",$Y298="EC","CE",$Y298="CF","CF",$Y298="FC","CF",$Y298="DE","DE",$Y298="ED","DE",$Y298="EF","EF",$Y298="FE","EF",$Y298="DF","DF",$Y298="FD","DF")</f>
        <v>BE</v>
      </c>
      <c r="AA298" s="6" t="s">
        <v>30</v>
      </c>
      <c r="AB298" t="str">
        <f>VLOOKUP($X298&amp;$Z298&amp;$AA298,Stories!$A$1:$I$151,7,FALSE)</f>
        <v>Casey is swimming towards Sam</v>
      </c>
      <c r="AC298" t="str">
        <f>VLOOKUP($X298&amp;$Z298&amp;$AA298,Stories!$A$1:$I$151,8,FALSE)</f>
        <v>and a goose is swimming nearby</v>
      </c>
      <c r="AD298" s="37" t="s">
        <v>23</v>
      </c>
      <c r="AE298" s="13" t="s">
        <v>31</v>
      </c>
      <c r="AF298" s="13" t="s">
        <v>26</v>
      </c>
      <c r="AG298" s="13" t="str">
        <f t="shared" si="64"/>
        <v>she's standing in a green triangle</v>
      </c>
      <c r="AH298" t="str">
        <f>VLOOKUP($X298&amp;$Z298&amp;$AA298,Stories!$A$1:$I$151,9,FALSE)</f>
        <v>and it is a beautiful sunny day</v>
      </c>
      <c r="AI298" t="str" cm="1">
        <f t="array" ref="AI298">_xlfn.IFS($AA298="first",_xlfn.CONCAT($X298, "_", $H298, "_", $L298),$AA298="second",_xlfn.CONCAT($X298, "_", $L298, "_", $H298))</f>
        <v>S35_Sam_Casey</v>
      </c>
      <c r="AJ298" t="str">
        <f t="shared" si="57"/>
        <v>she_green_triangle</v>
      </c>
      <c r="AK298" t="str">
        <f t="shared" si="55"/>
        <v>S35_end</v>
      </c>
      <c r="AL298" s="13" t="s">
        <v>31</v>
      </c>
      <c r="AM298" s="13" t="s">
        <v>26</v>
      </c>
      <c r="AN298" s="13" t="s">
        <v>31</v>
      </c>
      <c r="AO298" s="13" t="s">
        <v>25</v>
      </c>
      <c r="AP298" s="13" t="s">
        <v>29</v>
      </c>
      <c r="AQ298" s="13" t="s">
        <v>25</v>
      </c>
      <c r="AR298" s="13" t="s">
        <v>29</v>
      </c>
      <c r="AS298" s="13" t="s">
        <v>26</v>
      </c>
      <c r="AT298" s="13" t="s">
        <v>24</v>
      </c>
      <c r="AU298" s="13" t="s">
        <v>25</v>
      </c>
      <c r="AV298" s="13" t="s">
        <v>24</v>
      </c>
      <c r="AW298" s="13" t="s">
        <v>26</v>
      </c>
      <c r="AX298" t="str">
        <f t="shared" si="58"/>
        <v>ST3_green-triangle.png</v>
      </c>
      <c r="AY298" t="str">
        <f t="shared" si="59"/>
        <v>ST2_green-square.png</v>
      </c>
      <c r="AZ298" t="str">
        <f t="shared" si="60"/>
        <v>HT3_blue-square.png</v>
      </c>
      <c r="BA298" t="str">
        <f t="shared" si="61"/>
        <v>HT1_blue-triangle.png</v>
      </c>
      <c r="BB298" t="str">
        <f t="shared" si="62"/>
        <v>HT2_red-square.png</v>
      </c>
      <c r="BC298" t="str">
        <f t="shared" si="63"/>
        <v>ST1_red-triangle.png</v>
      </c>
    </row>
    <row r="299" spans="1:55" x14ac:dyDescent="0.2">
      <c r="A299" s="30" t="s">
        <v>82</v>
      </c>
      <c r="B299" s="5" t="s">
        <v>108</v>
      </c>
      <c r="C299" s="5" t="s">
        <v>165</v>
      </c>
      <c r="D299" t="str">
        <f t="shared" si="56"/>
        <v>L03_CR57_S08</v>
      </c>
      <c r="E299">
        <v>297</v>
      </c>
      <c r="F299" s="95" t="s">
        <v>699</v>
      </c>
      <c r="G299" s="155" t="str">
        <f>VLOOKUP($A299&amp;"_"&amp;$F299,'Character Sets'!$B$3:$J$39,5,FALSE)</f>
        <v>ST1</v>
      </c>
      <c r="H299" s="155" t="str">
        <f>VLOOKUP($A299&amp;"_"&amp;$F299,'Character Sets'!$B$3:$J$39,7,FALSE)</f>
        <v>Jaime</v>
      </c>
      <c r="I299" s="5" t="str">
        <f>VLOOKUP($A299&amp;"_"&amp;$F299,'Character Sets'!$B$3:$J$39,6,FALSE)</f>
        <v>F</v>
      </c>
      <c r="J299" s="96" t="s">
        <v>700</v>
      </c>
      <c r="K299" s="155" t="str">
        <f>VLOOKUP($A299&amp;"_"&amp;$J299, 'Character Sets'!$B$3:$J$39,5,FALSE)</f>
        <v>HT2</v>
      </c>
      <c r="L299" s="155" t="str">
        <f>VLOOKUP($A299&amp;"_"&amp;$J299,'Character Sets'!$B$3:$J$39,7,FALSE)</f>
        <v>Alex</v>
      </c>
      <c r="M299" s="5" t="str">
        <f>VLOOKUP($A299&amp;"_"&amp;$J299,'Character Sets'!$B$3:$J$39,6,FALSE)</f>
        <v>A</v>
      </c>
      <c r="N299" s="187" t="s">
        <v>2395</v>
      </c>
      <c r="O299" s="5" t="s">
        <v>2398</v>
      </c>
      <c r="P299" s="37" t="s">
        <v>696</v>
      </c>
      <c r="Q299" t="str">
        <f>VLOOKUP($A299&amp;"_"&amp;$P299,'Character Sets'!$B$3:$J$39,5,FALSE)</f>
        <v>HT3</v>
      </c>
      <c r="R299" s="37" t="s">
        <v>698</v>
      </c>
      <c r="S299" t="str">
        <f>VLOOKUP($A299&amp;"_"&amp;$R299,'Character Sets'!$B$3:$J$39,5,FALSE)</f>
        <v>HT1</v>
      </c>
      <c r="T299" s="37" t="s">
        <v>701</v>
      </c>
      <c r="U299" t="str">
        <f>VLOOKUP($A299&amp;"_"&amp;$T299,'Character Sets'!$B$3:$J$39,5,FALSE)</f>
        <v>ST2</v>
      </c>
      <c r="V299" s="37" t="s">
        <v>697</v>
      </c>
      <c r="W299" t="str">
        <f>VLOOKUP($A299&amp;"_"&amp;$V299,'Character Sets'!$B$3:$J$39,5,FALSE)</f>
        <v>ST3</v>
      </c>
      <c r="X299" t="s">
        <v>214</v>
      </c>
      <c r="Y299" t="str">
        <f t="shared" si="54"/>
        <v>FA</v>
      </c>
      <c r="Z299" t="str" cm="1">
        <f t="array" ref="Z299">_xlfn.IFS($Y299="AB","AB",$Y299="BA","AB",$Y299="AC","AC",$Y299="CA","AC",$Y299="AD","AD",$Y299="DA","AD",$Y299="BC","BC",$Y299="CB","BC",$Y299="BD","BD",$Y299="DB","BD",$Y299="CD","CD",$Y299="DC", "CD",$Y299="AE","AE",$Y299="EA","AE",$Y299="AF","AF",$Y299="FA","AF",$Y299="BE","BE",$Y299="EB","BE",$Y299="BF","BF",$Y299="FB","BF",$Y299="CE","CE",$Y299="EC","CE",$Y299="CF","CF",$Y299="FC","CF",$Y299="DE","DE",$Y299="ED","DE",$Y299="EF","EF",$Y299="FE","EF",$Y299="DF","DF",$Y299="FD","DF")</f>
        <v>AF</v>
      </c>
      <c r="AA299" s="6" t="s">
        <v>28</v>
      </c>
      <c r="AB299" t="str">
        <f>VLOOKUP($X299&amp;$Z299&amp;$AA299,Stories!$A$1:$I$151,7,FALSE)</f>
        <v>Alex is taking a picture of Jaime</v>
      </c>
      <c r="AC299" t="str">
        <f>VLOOKUP($X299&amp;$Z299&amp;$AA299,Stories!$A$1:$I$151,8,FALSE)</f>
        <v>next to the Eiffel Tower</v>
      </c>
      <c r="AD299" s="37" t="s">
        <v>23</v>
      </c>
      <c r="AE299" s="13" t="s">
        <v>24</v>
      </c>
      <c r="AF299" s="13" t="s">
        <v>25</v>
      </c>
      <c r="AG299" s="13" t="str">
        <f t="shared" si="64"/>
        <v>she's standing in a red square</v>
      </c>
      <c r="AH299" t="str">
        <f>VLOOKUP($X299&amp;$Z299&amp;$AA299,Stories!$A$1:$I$151,9,FALSE)</f>
        <v>and the tower is lit up at night</v>
      </c>
      <c r="AI299" t="str" cm="1">
        <f t="array" ref="AI299">_xlfn.IFS($AA299="first",_xlfn.CONCAT($X299, "_", $H299, "_", $L299),$AA299="second",_xlfn.CONCAT($X299, "_", $L299, "_", $H299))</f>
        <v>S08_Jaime_Alex</v>
      </c>
      <c r="AJ299" t="str">
        <f t="shared" si="57"/>
        <v>she_red_square</v>
      </c>
      <c r="AK299" t="str">
        <f t="shared" si="55"/>
        <v>S08_end</v>
      </c>
      <c r="AL299" s="13" t="s">
        <v>24</v>
      </c>
      <c r="AM299" s="13" t="s">
        <v>25</v>
      </c>
      <c r="AN299" s="13" t="s">
        <v>24</v>
      </c>
      <c r="AO299" s="13" t="s">
        <v>26</v>
      </c>
      <c r="AP299" s="13" t="s">
        <v>27</v>
      </c>
      <c r="AQ299" s="13" t="s">
        <v>26</v>
      </c>
      <c r="AR299" s="13" t="s">
        <v>27</v>
      </c>
      <c r="AS299" s="13" t="s">
        <v>25</v>
      </c>
      <c r="AT299" s="13" t="s">
        <v>31</v>
      </c>
      <c r="AU299" s="13" t="s">
        <v>26</v>
      </c>
      <c r="AV299" s="13" t="s">
        <v>31</v>
      </c>
      <c r="AW299" s="13" t="s">
        <v>25</v>
      </c>
      <c r="AX299" t="str">
        <f t="shared" si="58"/>
        <v>ST1_red-square.png</v>
      </c>
      <c r="AY299" t="str">
        <f t="shared" si="59"/>
        <v>HT2_red-triangle.png</v>
      </c>
      <c r="AZ299" t="str">
        <f t="shared" si="60"/>
        <v>HT3_yellow-triangle.png</v>
      </c>
      <c r="BA299" t="str">
        <f t="shared" si="61"/>
        <v>HT1_yellow-square.png</v>
      </c>
      <c r="BB299" t="str">
        <f t="shared" si="62"/>
        <v>ST2_green-triangle.png</v>
      </c>
      <c r="BC299" t="str">
        <f t="shared" si="63"/>
        <v>ST3_green-square.png</v>
      </c>
    </row>
    <row r="300" spans="1:55" x14ac:dyDescent="0.2">
      <c r="A300" s="30" t="s">
        <v>82</v>
      </c>
      <c r="B300" s="5" t="s">
        <v>108</v>
      </c>
      <c r="C300" s="5" t="s">
        <v>166</v>
      </c>
      <c r="D300" t="str">
        <f t="shared" si="56"/>
        <v>L03_CR58_S08</v>
      </c>
      <c r="E300">
        <v>298</v>
      </c>
      <c r="F300" s="95" t="s">
        <v>699</v>
      </c>
      <c r="G300" s="155" t="str">
        <f>VLOOKUP($A300&amp;"_"&amp;$F300,'Character Sets'!$B$3:$J$39,5,FALSE)</f>
        <v>ST1</v>
      </c>
      <c r="H300" s="155" t="str">
        <f>VLOOKUP($A300&amp;"_"&amp;$F300,'Character Sets'!$B$3:$J$39,7,FALSE)</f>
        <v>Jaime</v>
      </c>
      <c r="I300" s="5" t="str">
        <f>VLOOKUP($A300&amp;"_"&amp;$F300,'Character Sets'!$B$3:$J$39,6,FALSE)</f>
        <v>F</v>
      </c>
      <c r="J300" s="96" t="s">
        <v>700</v>
      </c>
      <c r="K300" s="155" t="str">
        <f>VLOOKUP($A300&amp;"_"&amp;$J300, 'Character Sets'!$B$3:$J$39,5,FALSE)</f>
        <v>HT2</v>
      </c>
      <c r="L300" s="155" t="str">
        <f>VLOOKUP($A300&amp;"_"&amp;$J300,'Character Sets'!$B$3:$J$39,7,FALSE)</f>
        <v>Alex</v>
      </c>
      <c r="M300" s="5" t="str">
        <f>VLOOKUP($A300&amp;"_"&amp;$J300,'Character Sets'!$B$3:$J$39,6,FALSE)</f>
        <v>A</v>
      </c>
      <c r="N300" s="187" t="s">
        <v>2395</v>
      </c>
      <c r="O300" s="5" t="s">
        <v>2398</v>
      </c>
      <c r="P300" s="37" t="s">
        <v>696</v>
      </c>
      <c r="Q300" t="str">
        <f>VLOOKUP($A300&amp;"_"&amp;$P300,'Character Sets'!$B$3:$J$39,5,FALSE)</f>
        <v>HT3</v>
      </c>
      <c r="R300" s="37" t="s">
        <v>698</v>
      </c>
      <c r="S300" t="str">
        <f>VLOOKUP($A300&amp;"_"&amp;$R300,'Character Sets'!$B$3:$J$39,5,FALSE)</f>
        <v>HT1</v>
      </c>
      <c r="T300" s="37" t="s">
        <v>701</v>
      </c>
      <c r="U300" t="str">
        <f>VLOOKUP($A300&amp;"_"&amp;$T300,'Character Sets'!$B$3:$J$39,5,FALSE)</f>
        <v>ST2</v>
      </c>
      <c r="V300" s="37" t="s">
        <v>697</v>
      </c>
      <c r="W300" t="str">
        <f>VLOOKUP($A300&amp;"_"&amp;$V300,'Character Sets'!$B$3:$J$39,5,FALSE)</f>
        <v>ST3</v>
      </c>
      <c r="X300" t="s">
        <v>214</v>
      </c>
      <c r="Y300" t="str">
        <f t="shared" si="54"/>
        <v>FA</v>
      </c>
      <c r="Z300" t="str" cm="1">
        <f t="array" ref="Z300">_xlfn.IFS($Y300="AB","AB",$Y300="BA","AB",$Y300="AC","AC",$Y300="CA","AC",$Y300="AD","AD",$Y300="DA","AD",$Y300="BC","BC",$Y300="CB","BC",$Y300="BD","BD",$Y300="DB","BD",$Y300="CD","CD",$Y300="DC", "CD",$Y300="AE","AE",$Y300="EA","AE",$Y300="AF","AF",$Y300="FA","AF",$Y300="BE","BE",$Y300="EB","BE",$Y300="BF","BF",$Y300="FB","BF",$Y300="CE","CE",$Y300="EC","CE",$Y300="CF","CF",$Y300="FC","CF",$Y300="DE","DE",$Y300="ED","DE",$Y300="EF","EF",$Y300="FE","EF",$Y300="DF","DF",$Y300="FD","DF")</f>
        <v>AF</v>
      </c>
      <c r="AA300" s="6" t="s">
        <v>30</v>
      </c>
      <c r="AB300" t="str">
        <f>VLOOKUP($X300&amp;$Z300&amp;$AA300,Stories!$A$1:$I$151,7,FALSE)</f>
        <v>Jaime is taking a picture of Alex</v>
      </c>
      <c r="AC300" t="str">
        <f>VLOOKUP($X300&amp;$Z300&amp;$AA300,Stories!$A$1:$I$151,8,FALSE)</f>
        <v>next to the Eiffel Tower</v>
      </c>
      <c r="AD300" s="37" t="s">
        <v>23</v>
      </c>
      <c r="AE300" s="13" t="s">
        <v>27</v>
      </c>
      <c r="AF300" s="13" t="s">
        <v>26</v>
      </c>
      <c r="AG300" s="13" t="str">
        <f t="shared" si="64"/>
        <v>she's standing in a yellow triangle</v>
      </c>
      <c r="AH300" t="str">
        <f>VLOOKUP($X300&amp;$Z300&amp;$AA300,Stories!$A$1:$I$151,9,FALSE)</f>
        <v>and the tower is lit up at night</v>
      </c>
      <c r="AI300" t="str" cm="1">
        <f t="array" ref="AI300">_xlfn.IFS($AA300="first",_xlfn.CONCAT($X300, "_", $H300, "_", $L300),$AA300="second",_xlfn.CONCAT($X300, "_", $L300, "_", $H300))</f>
        <v>S08_Alex_Jaime</v>
      </c>
      <c r="AJ300" t="str">
        <f t="shared" si="57"/>
        <v>she_yellow_triangle</v>
      </c>
      <c r="AK300" t="str">
        <f t="shared" si="55"/>
        <v>S08_end</v>
      </c>
      <c r="AL300" s="13" t="s">
        <v>27</v>
      </c>
      <c r="AM300" s="13" t="s">
        <v>26</v>
      </c>
      <c r="AN300" s="13" t="s">
        <v>27</v>
      </c>
      <c r="AO300" s="13" t="s">
        <v>25</v>
      </c>
      <c r="AP300" s="13" t="s">
        <v>24</v>
      </c>
      <c r="AQ300" s="13" t="s">
        <v>25</v>
      </c>
      <c r="AR300" s="13" t="s">
        <v>24</v>
      </c>
      <c r="AS300" s="13" t="s">
        <v>26</v>
      </c>
      <c r="AT300" s="13" t="s">
        <v>29</v>
      </c>
      <c r="AU300" s="13" t="s">
        <v>25</v>
      </c>
      <c r="AV300" s="13" t="s">
        <v>29</v>
      </c>
      <c r="AW300" s="13" t="s">
        <v>26</v>
      </c>
      <c r="AX300" t="str">
        <f t="shared" si="58"/>
        <v>ST1_yellow-triangle.png</v>
      </c>
      <c r="AY300" t="str">
        <f t="shared" si="59"/>
        <v>HT2_yellow-square.png</v>
      </c>
      <c r="AZ300" t="str">
        <f t="shared" si="60"/>
        <v>HT3_red-square.png</v>
      </c>
      <c r="BA300" t="str">
        <f t="shared" si="61"/>
        <v>HT1_red-triangle.png</v>
      </c>
      <c r="BB300" t="str">
        <f t="shared" si="62"/>
        <v>ST2_blue-square.png</v>
      </c>
      <c r="BC300" t="str">
        <f t="shared" si="63"/>
        <v>ST3_blue-triangle.png</v>
      </c>
    </row>
    <row r="301" spans="1:55" x14ac:dyDescent="0.2">
      <c r="A301" s="30" t="s">
        <v>82</v>
      </c>
      <c r="B301" s="5" t="s">
        <v>108</v>
      </c>
      <c r="C301" s="5" t="s">
        <v>167</v>
      </c>
      <c r="D301" t="str">
        <f t="shared" si="56"/>
        <v>L03_CR59_S09</v>
      </c>
      <c r="E301">
        <v>299</v>
      </c>
      <c r="F301" s="95" t="s">
        <v>699</v>
      </c>
      <c r="G301" s="155" t="str">
        <f>VLOOKUP($A301&amp;"_"&amp;$F301,'Character Sets'!$B$3:$J$39,5,FALSE)</f>
        <v>ST1</v>
      </c>
      <c r="H301" s="155" t="str">
        <f>VLOOKUP($A301&amp;"_"&amp;$F301,'Character Sets'!$B$3:$J$39,7,FALSE)</f>
        <v>Jaime</v>
      </c>
      <c r="I301" s="5" t="str">
        <f>VLOOKUP($A301&amp;"_"&amp;$F301,'Character Sets'!$B$3:$J$39,6,FALSE)</f>
        <v>F</v>
      </c>
      <c r="J301" s="96" t="s">
        <v>700</v>
      </c>
      <c r="K301" s="155" t="str">
        <f>VLOOKUP($A301&amp;"_"&amp;$J301, 'Character Sets'!$B$3:$J$39,5,FALSE)</f>
        <v>HT2</v>
      </c>
      <c r="L301" s="155" t="str">
        <f>VLOOKUP($A301&amp;"_"&amp;$J301,'Character Sets'!$B$3:$J$39,7,FALSE)</f>
        <v>Alex</v>
      </c>
      <c r="M301" s="5" t="str">
        <f>VLOOKUP($A301&amp;"_"&amp;$J301,'Character Sets'!$B$3:$J$39,6,FALSE)</f>
        <v>A</v>
      </c>
      <c r="N301" s="187" t="s">
        <v>2395</v>
      </c>
      <c r="O301" s="5" t="s">
        <v>2398</v>
      </c>
      <c r="P301" s="37" t="s">
        <v>696</v>
      </c>
      <c r="Q301" t="str">
        <f>VLOOKUP($A301&amp;"_"&amp;$P301,'Character Sets'!$B$3:$J$39,5,FALSE)</f>
        <v>HT3</v>
      </c>
      <c r="R301" s="37" t="s">
        <v>698</v>
      </c>
      <c r="S301" t="str">
        <f>VLOOKUP($A301&amp;"_"&amp;$R301,'Character Sets'!$B$3:$J$39,5,FALSE)</f>
        <v>HT1</v>
      </c>
      <c r="T301" s="37" t="s">
        <v>701</v>
      </c>
      <c r="U301" t="str">
        <f>VLOOKUP($A301&amp;"_"&amp;$T301,'Character Sets'!$B$3:$J$39,5,FALSE)</f>
        <v>ST2</v>
      </c>
      <c r="V301" s="37" t="s">
        <v>697</v>
      </c>
      <c r="W301" t="str">
        <f>VLOOKUP($A301&amp;"_"&amp;$V301,'Character Sets'!$B$3:$J$39,5,FALSE)</f>
        <v>ST3</v>
      </c>
      <c r="X301" t="s">
        <v>215</v>
      </c>
      <c r="Y301" t="str">
        <f t="shared" si="54"/>
        <v>FA</v>
      </c>
      <c r="Z301" t="str" cm="1">
        <f t="array" ref="Z301">_xlfn.IFS($Y301="AB","AB",$Y301="BA","AB",$Y301="AC","AC",$Y301="CA","AC",$Y301="AD","AD",$Y301="DA","AD",$Y301="BC","BC",$Y301="CB","BC",$Y301="BD","BD",$Y301="DB","BD",$Y301="CD","CD",$Y301="DC", "CD",$Y301="AE","AE",$Y301="EA","AE",$Y301="AF","AF",$Y301="FA","AF",$Y301="BE","BE",$Y301="EB","BE",$Y301="BF","BF",$Y301="FB","BF",$Y301="CE","CE",$Y301="EC","CE",$Y301="CF","CF",$Y301="FC","CF",$Y301="DE","DE",$Y301="ED","DE",$Y301="EF","EF",$Y301="FE","EF",$Y301="DF","DF",$Y301="FD","DF")</f>
        <v>AF</v>
      </c>
      <c r="AA301" s="6" t="s">
        <v>28</v>
      </c>
      <c r="AB301" t="str">
        <f>VLOOKUP($X301&amp;$Z301&amp;$AA301,Stories!$A$1:$I$151,7,FALSE)</f>
        <v>Alex is playing golf with Jaime</v>
      </c>
      <c r="AC301" t="str">
        <f>VLOOKUP($X301&amp;$Z301&amp;$AA301,Stories!$A$1:$I$151,8,FALSE)</f>
        <v>as the sun is shining overhead</v>
      </c>
      <c r="AD301" s="37" t="s">
        <v>23</v>
      </c>
      <c r="AE301" s="13" t="s">
        <v>31</v>
      </c>
      <c r="AF301" s="13" t="s">
        <v>25</v>
      </c>
      <c r="AG301" s="13" t="str">
        <f t="shared" si="64"/>
        <v>she's standing in a green square</v>
      </c>
      <c r="AH301" t="str">
        <f>VLOOKUP($X301&amp;$Z301&amp;$AA301,Stories!$A$1:$I$151,9,FALSE)</f>
        <v>and the grass is very green</v>
      </c>
      <c r="AI301" t="str" cm="1">
        <f t="array" ref="AI301">_xlfn.IFS($AA301="first",_xlfn.CONCAT($X301, "_", $H301, "_", $L301),$AA301="second",_xlfn.CONCAT($X301, "_", $L301, "_", $H301))</f>
        <v>S09_Jaime_Alex</v>
      </c>
      <c r="AJ301" t="str">
        <f t="shared" si="57"/>
        <v>she_green_square</v>
      </c>
      <c r="AK301" t="str">
        <f t="shared" si="55"/>
        <v>S09_end</v>
      </c>
      <c r="AL301" s="13" t="s">
        <v>31</v>
      </c>
      <c r="AM301" s="13" t="s">
        <v>25</v>
      </c>
      <c r="AN301" s="13" t="s">
        <v>31</v>
      </c>
      <c r="AO301" s="13" t="s">
        <v>26</v>
      </c>
      <c r="AP301" s="13" t="s">
        <v>29</v>
      </c>
      <c r="AQ301" s="13" t="s">
        <v>26</v>
      </c>
      <c r="AR301" s="13" t="s">
        <v>29</v>
      </c>
      <c r="AS301" s="13" t="s">
        <v>25</v>
      </c>
      <c r="AT301" s="13" t="s">
        <v>24</v>
      </c>
      <c r="AU301" s="13" t="s">
        <v>26</v>
      </c>
      <c r="AV301" s="13" t="s">
        <v>24</v>
      </c>
      <c r="AW301" s="13" t="s">
        <v>25</v>
      </c>
      <c r="AX301" t="str">
        <f t="shared" si="58"/>
        <v>ST1_green-square.png</v>
      </c>
      <c r="AY301" t="str">
        <f t="shared" si="59"/>
        <v>HT2_green-triangle.png</v>
      </c>
      <c r="AZ301" t="str">
        <f t="shared" si="60"/>
        <v>HT3_blue-triangle.png</v>
      </c>
      <c r="BA301" t="str">
        <f t="shared" si="61"/>
        <v>HT1_blue-square.png</v>
      </c>
      <c r="BB301" t="str">
        <f t="shared" si="62"/>
        <v>ST2_red-triangle.png</v>
      </c>
      <c r="BC301" t="str">
        <f t="shared" si="63"/>
        <v>ST3_red-square.png</v>
      </c>
    </row>
    <row r="302" spans="1:55" x14ac:dyDescent="0.2">
      <c r="A302" s="30" t="s">
        <v>82</v>
      </c>
      <c r="B302" s="5" t="s">
        <v>108</v>
      </c>
      <c r="C302" s="5" t="s">
        <v>168</v>
      </c>
      <c r="D302" t="str">
        <f t="shared" si="56"/>
        <v>L03_CR60_S10</v>
      </c>
      <c r="E302">
        <v>300</v>
      </c>
      <c r="F302" s="95" t="s">
        <v>699</v>
      </c>
      <c r="G302" s="155" t="str">
        <f>VLOOKUP($A302&amp;"_"&amp;$F302,'Character Sets'!$B$3:$J$39,5,FALSE)</f>
        <v>ST1</v>
      </c>
      <c r="H302" s="155" t="str">
        <f>VLOOKUP($A302&amp;"_"&amp;$F302,'Character Sets'!$B$3:$J$39,7,FALSE)</f>
        <v>Jaime</v>
      </c>
      <c r="I302" s="5" t="str">
        <f>VLOOKUP($A302&amp;"_"&amp;$F302,'Character Sets'!$B$3:$J$39,6,FALSE)</f>
        <v>F</v>
      </c>
      <c r="J302" s="96" t="s">
        <v>700</v>
      </c>
      <c r="K302" s="155" t="str">
        <f>VLOOKUP($A302&amp;"_"&amp;$J302, 'Character Sets'!$B$3:$J$39,5,FALSE)</f>
        <v>HT2</v>
      </c>
      <c r="L302" s="155" t="str">
        <f>VLOOKUP($A302&amp;"_"&amp;$J302,'Character Sets'!$B$3:$J$39,7,FALSE)</f>
        <v>Alex</v>
      </c>
      <c r="M302" s="5" t="str">
        <f>VLOOKUP($A302&amp;"_"&amp;$J302,'Character Sets'!$B$3:$J$39,6,FALSE)</f>
        <v>A</v>
      </c>
      <c r="N302" s="187" t="s">
        <v>2395</v>
      </c>
      <c r="O302" s="5" t="s">
        <v>2398</v>
      </c>
      <c r="P302" s="37" t="s">
        <v>696</v>
      </c>
      <c r="Q302" t="str">
        <f>VLOOKUP($A302&amp;"_"&amp;$P302,'Character Sets'!$B$3:$J$39,5,FALSE)</f>
        <v>HT3</v>
      </c>
      <c r="R302" s="37" t="s">
        <v>698</v>
      </c>
      <c r="S302" t="str">
        <f>VLOOKUP($A302&amp;"_"&amp;$R302,'Character Sets'!$B$3:$J$39,5,FALSE)</f>
        <v>HT1</v>
      </c>
      <c r="T302" s="37" t="s">
        <v>701</v>
      </c>
      <c r="U302" t="str">
        <f>VLOOKUP($A302&amp;"_"&amp;$T302,'Character Sets'!$B$3:$J$39,5,FALSE)</f>
        <v>ST2</v>
      </c>
      <c r="V302" s="37" t="s">
        <v>697</v>
      </c>
      <c r="W302" t="str">
        <f>VLOOKUP($A302&amp;"_"&amp;$V302,'Character Sets'!$B$3:$J$39,5,FALSE)</f>
        <v>ST3</v>
      </c>
      <c r="X302" t="s">
        <v>216</v>
      </c>
      <c r="Y302" t="str">
        <f t="shared" si="54"/>
        <v>FA</v>
      </c>
      <c r="Z302" t="str" cm="1">
        <f t="array" ref="Z302">_xlfn.IFS($Y302="AB","AB",$Y302="BA","AB",$Y302="AC","AC",$Y302="CA","AC",$Y302="AD","AD",$Y302="DA","AD",$Y302="BC","BC",$Y302="CB","BC",$Y302="BD","BD",$Y302="DB","BD",$Y302="CD","CD",$Y302="DC", "CD",$Y302="AE","AE",$Y302="EA","AE",$Y302="AF","AF",$Y302="FA","AF",$Y302="BE","BE",$Y302="EB","BE",$Y302="BF","BF",$Y302="FB","BF",$Y302="CE","CE",$Y302="EC","CE",$Y302="CF","CF",$Y302="FC","CF",$Y302="DE","DE",$Y302="ED","DE",$Y302="EF","EF",$Y302="FE","EF",$Y302="DF","DF",$Y302="FD","DF")</f>
        <v>AF</v>
      </c>
      <c r="AA302" s="6" t="s">
        <v>30</v>
      </c>
      <c r="AB302" t="str">
        <f>VLOOKUP($X302&amp;$Z302&amp;$AA302,Stories!$A$1:$I$151,7,FALSE)</f>
        <v>Jaime is floating over to Alex</v>
      </c>
      <c r="AC302" t="str">
        <f>VLOOKUP($X302&amp;$Z302&amp;$AA302,Stories!$A$1:$I$151,8,FALSE)</f>
        <v>while an airplane is flying overhead</v>
      </c>
      <c r="AD302" s="37" t="s">
        <v>23</v>
      </c>
      <c r="AE302" s="13" t="s">
        <v>29</v>
      </c>
      <c r="AF302" s="13" t="s">
        <v>26</v>
      </c>
      <c r="AG302" s="13" t="str">
        <f t="shared" si="64"/>
        <v>she's standing in a blue triangle</v>
      </c>
      <c r="AH302" t="str">
        <f>VLOOKUP($X302&amp;$Z302&amp;$AA302,Stories!$A$1:$I$151,9,FALSE)</f>
        <v>and it looks like everyone needs more sunscreen</v>
      </c>
      <c r="AI302" t="str" cm="1">
        <f t="array" ref="AI302">_xlfn.IFS($AA302="first",_xlfn.CONCAT($X302, "_", $H302, "_", $L302),$AA302="second",_xlfn.CONCAT($X302, "_", $L302, "_", $H302))</f>
        <v>S10_Alex_Jaime</v>
      </c>
      <c r="AJ302" t="str">
        <f t="shared" si="57"/>
        <v>she_blue_triangle</v>
      </c>
      <c r="AK302" t="str">
        <f t="shared" si="55"/>
        <v>S10_end</v>
      </c>
      <c r="AL302" s="13" t="s">
        <v>29</v>
      </c>
      <c r="AM302" s="13" t="s">
        <v>26</v>
      </c>
      <c r="AN302" s="13" t="s">
        <v>29</v>
      </c>
      <c r="AO302" s="13" t="s">
        <v>25</v>
      </c>
      <c r="AP302" s="13" t="s">
        <v>31</v>
      </c>
      <c r="AQ302" s="13" t="s">
        <v>25</v>
      </c>
      <c r="AR302" s="13" t="s">
        <v>31</v>
      </c>
      <c r="AS302" s="13" t="s">
        <v>26</v>
      </c>
      <c r="AT302" s="13" t="s">
        <v>27</v>
      </c>
      <c r="AU302" s="13" t="s">
        <v>25</v>
      </c>
      <c r="AV302" s="13" t="s">
        <v>27</v>
      </c>
      <c r="AW302" s="13" t="s">
        <v>26</v>
      </c>
      <c r="AX302" t="str">
        <f t="shared" si="58"/>
        <v>ST1_blue-triangle.png</v>
      </c>
      <c r="AY302" t="str">
        <f t="shared" si="59"/>
        <v>HT2_blue-square.png</v>
      </c>
      <c r="AZ302" t="str">
        <f t="shared" si="60"/>
        <v>HT3_green-square.png</v>
      </c>
      <c r="BA302" t="str">
        <f t="shared" si="61"/>
        <v>HT1_green-triangle.png</v>
      </c>
      <c r="BB302" t="str">
        <f t="shared" si="62"/>
        <v>ST2_yellow-square.png</v>
      </c>
      <c r="BC302" t="str">
        <f t="shared" si="63"/>
        <v>ST3_yellow-triangle.png</v>
      </c>
    </row>
    <row r="303" spans="1:55" x14ac:dyDescent="0.2">
      <c r="A303" s="30" t="s">
        <v>82</v>
      </c>
      <c r="B303" s="5" t="s">
        <v>108</v>
      </c>
      <c r="C303" s="5" t="s">
        <v>169</v>
      </c>
      <c r="D303" t="str">
        <f t="shared" si="56"/>
        <v>L03_CR61_S50</v>
      </c>
      <c r="E303">
        <v>301</v>
      </c>
      <c r="F303" s="95" t="s">
        <v>699</v>
      </c>
      <c r="G303" s="155" t="str">
        <f>VLOOKUP($A303&amp;"_"&amp;$F303,'Character Sets'!$B$3:$J$39,5,FALSE)</f>
        <v>ST1</v>
      </c>
      <c r="H303" s="155" t="str">
        <f>VLOOKUP($A303&amp;"_"&amp;$F303,'Character Sets'!$B$3:$J$39,7,FALSE)</f>
        <v>Jaime</v>
      </c>
      <c r="I303" s="5" t="str">
        <f>VLOOKUP($A303&amp;"_"&amp;$F303,'Character Sets'!$B$3:$J$39,6,FALSE)</f>
        <v>F</v>
      </c>
      <c r="J303" s="96" t="s">
        <v>701</v>
      </c>
      <c r="K303" s="155" t="str">
        <f>VLOOKUP($A303&amp;"_"&amp;$J303, 'Character Sets'!$B$3:$J$39,5,FALSE)</f>
        <v>ST2</v>
      </c>
      <c r="L303" s="155" t="str">
        <f>VLOOKUP($A303&amp;"_"&amp;$J303,'Character Sets'!$B$3:$J$39,7,FALSE)</f>
        <v>Sam</v>
      </c>
      <c r="M303" s="5" t="str">
        <f>VLOOKUP($A303&amp;"_"&amp;$J303,'Character Sets'!$B$3:$J$39,6,FALSE)</f>
        <v>B</v>
      </c>
      <c r="N303" s="187" t="s">
        <v>2395</v>
      </c>
      <c r="O303" s="5" t="s">
        <v>2399</v>
      </c>
      <c r="P303" s="37" t="s">
        <v>696</v>
      </c>
      <c r="Q303" t="str">
        <f>VLOOKUP($A303&amp;"_"&amp;$P303,'Character Sets'!$B$3:$J$39,5,FALSE)</f>
        <v>HT3</v>
      </c>
      <c r="R303" s="37" t="s">
        <v>698</v>
      </c>
      <c r="S303" t="str">
        <f>VLOOKUP($A303&amp;"_"&amp;$R303,'Character Sets'!$B$3:$J$39,5,FALSE)</f>
        <v>HT1</v>
      </c>
      <c r="T303" s="37" t="s">
        <v>700</v>
      </c>
      <c r="U303" t="str">
        <f>VLOOKUP($A303&amp;"_"&amp;$T303,'Character Sets'!$B$3:$J$39,5,FALSE)</f>
        <v>HT2</v>
      </c>
      <c r="V303" s="37" t="s">
        <v>697</v>
      </c>
      <c r="W303" t="str">
        <f>VLOOKUP($A303&amp;"_"&amp;$V303,'Character Sets'!$B$3:$J$39,5,FALSE)</f>
        <v>ST3</v>
      </c>
      <c r="X303" t="s">
        <v>736</v>
      </c>
      <c r="Y303" t="str">
        <f t="shared" si="54"/>
        <v>FB</v>
      </c>
      <c r="Z303" t="str" cm="1">
        <f t="array" ref="Z303">_xlfn.IFS($Y303="AB","AB",$Y303="BA","AB",$Y303="AC","AC",$Y303="CA","AC",$Y303="AD","AD",$Y303="DA","AD",$Y303="BC","BC",$Y303="CB","BC",$Y303="BD","BD",$Y303="DB","BD",$Y303="CD","CD",$Y303="DC", "CD",$Y303="AE","AE",$Y303="EA","AE",$Y303="AF","AF",$Y303="FA","AF",$Y303="BE","BE",$Y303="EB","BE",$Y303="BF","BF",$Y303="FB","BF",$Y303="CE","CE",$Y303="EC","CE",$Y303="CF","CF",$Y303="FC","CF",$Y303="DE","DE",$Y303="ED","DE",$Y303="EF","EF",$Y303="FE","EF",$Y303="DF","DF",$Y303="FD","DF")</f>
        <v>BF</v>
      </c>
      <c r="AA303" s="6" t="s">
        <v>28</v>
      </c>
      <c r="AB303" t="str">
        <f>VLOOKUP($X303&amp;$Z303&amp;$AA303,Stories!$A$1:$I$151,7,FALSE)</f>
        <v>Sam is throwing the ball to Jaime</v>
      </c>
      <c r="AC303" t="str">
        <f>VLOOKUP($X303&amp;$Z303&amp;$AA303,Stories!$A$1:$I$151,8,FALSE)</f>
        <v>while the dog is getting excited</v>
      </c>
      <c r="AD303" s="37" t="s">
        <v>23</v>
      </c>
      <c r="AE303" s="13" t="s">
        <v>27</v>
      </c>
      <c r="AF303" s="13" t="s">
        <v>25</v>
      </c>
      <c r="AG303" s="13" t="str">
        <f t="shared" si="64"/>
        <v>she's standing in a yellow square</v>
      </c>
      <c r="AH303" t="str">
        <f>VLOOKUP($X303&amp;$Z303&amp;$AA303,Stories!$A$1:$I$151,9,FALSE)</f>
        <v>and the dog caught the ball instead</v>
      </c>
      <c r="AI303" t="str" cm="1">
        <f t="array" ref="AI303">_xlfn.IFS($AA303="first",_xlfn.CONCAT($X303, "_", $H303, "_", $L303),$AA303="second",_xlfn.CONCAT($X303, "_", $L303, "_", $H303))</f>
        <v>S50_Jaime_Sam</v>
      </c>
      <c r="AJ303" t="str">
        <f t="shared" si="57"/>
        <v>she_yellow_square</v>
      </c>
      <c r="AK303" t="str">
        <f t="shared" si="55"/>
        <v>S50_end</v>
      </c>
      <c r="AL303" s="13" t="s">
        <v>27</v>
      </c>
      <c r="AM303" s="13" t="s">
        <v>25</v>
      </c>
      <c r="AN303" s="13" t="s">
        <v>27</v>
      </c>
      <c r="AO303" s="13" t="s">
        <v>26</v>
      </c>
      <c r="AP303" s="13" t="s">
        <v>24</v>
      </c>
      <c r="AQ303" s="13" t="s">
        <v>26</v>
      </c>
      <c r="AR303" s="13" t="s">
        <v>24</v>
      </c>
      <c r="AS303" s="13" t="s">
        <v>25</v>
      </c>
      <c r="AT303" s="13" t="s">
        <v>29</v>
      </c>
      <c r="AU303" s="13" t="s">
        <v>26</v>
      </c>
      <c r="AV303" s="13" t="s">
        <v>29</v>
      </c>
      <c r="AW303" s="13" t="s">
        <v>25</v>
      </c>
      <c r="AX303" t="str">
        <f t="shared" si="58"/>
        <v>ST1_yellow-square.png</v>
      </c>
      <c r="AY303" t="str">
        <f t="shared" si="59"/>
        <v>ST2_yellow-triangle.png</v>
      </c>
      <c r="AZ303" t="str">
        <f t="shared" si="60"/>
        <v>HT3_red-triangle.png</v>
      </c>
      <c r="BA303" t="str">
        <f t="shared" si="61"/>
        <v>HT1_red-square.png</v>
      </c>
      <c r="BB303" t="str">
        <f t="shared" si="62"/>
        <v>HT2_blue-triangle.png</v>
      </c>
      <c r="BC303" t="str">
        <f t="shared" si="63"/>
        <v>ST3_blue-square.png</v>
      </c>
    </row>
    <row r="304" spans="1:55" x14ac:dyDescent="0.2">
      <c r="A304" s="30" t="s">
        <v>82</v>
      </c>
      <c r="B304" s="5" t="s">
        <v>108</v>
      </c>
      <c r="C304" s="5" t="s">
        <v>170</v>
      </c>
      <c r="D304" t="str">
        <f t="shared" si="56"/>
        <v>L03_CR62_S48</v>
      </c>
      <c r="E304">
        <v>302</v>
      </c>
      <c r="F304" s="95" t="s">
        <v>699</v>
      </c>
      <c r="G304" s="155" t="str">
        <f>VLOOKUP($A304&amp;"_"&amp;$F304,'Character Sets'!$B$3:$J$39,5,FALSE)</f>
        <v>ST1</v>
      </c>
      <c r="H304" s="155" t="str">
        <f>VLOOKUP($A304&amp;"_"&amp;$F304,'Character Sets'!$B$3:$J$39,7,FALSE)</f>
        <v>Jaime</v>
      </c>
      <c r="I304" s="5" t="str">
        <f>VLOOKUP($A304&amp;"_"&amp;$F304,'Character Sets'!$B$3:$J$39,6,FALSE)</f>
        <v>F</v>
      </c>
      <c r="J304" s="96" t="s">
        <v>701</v>
      </c>
      <c r="K304" s="155" t="str">
        <f>VLOOKUP($A304&amp;"_"&amp;$J304, 'Character Sets'!$B$3:$J$39,5,FALSE)</f>
        <v>ST2</v>
      </c>
      <c r="L304" s="155" t="str">
        <f>VLOOKUP($A304&amp;"_"&amp;$J304,'Character Sets'!$B$3:$J$39,7,FALSE)</f>
        <v>Sam</v>
      </c>
      <c r="M304" s="5" t="str">
        <f>VLOOKUP($A304&amp;"_"&amp;$J304,'Character Sets'!$B$3:$J$39,6,FALSE)</f>
        <v>B</v>
      </c>
      <c r="N304" s="187" t="s">
        <v>2395</v>
      </c>
      <c r="O304" s="5" t="s">
        <v>2399</v>
      </c>
      <c r="P304" s="37" t="s">
        <v>696</v>
      </c>
      <c r="Q304" t="str">
        <f>VLOOKUP($A304&amp;"_"&amp;$P304,'Character Sets'!$B$3:$J$39,5,FALSE)</f>
        <v>HT3</v>
      </c>
      <c r="R304" s="37" t="s">
        <v>698</v>
      </c>
      <c r="S304" t="str">
        <f>VLOOKUP($A304&amp;"_"&amp;$R304,'Character Sets'!$B$3:$J$39,5,FALSE)</f>
        <v>HT1</v>
      </c>
      <c r="T304" s="37" t="s">
        <v>700</v>
      </c>
      <c r="U304" t="str">
        <f>VLOOKUP($A304&amp;"_"&amp;$T304,'Character Sets'!$B$3:$J$39,5,FALSE)</f>
        <v>HT2</v>
      </c>
      <c r="V304" s="37" t="s">
        <v>697</v>
      </c>
      <c r="W304" t="str">
        <f>VLOOKUP($A304&amp;"_"&amp;$V304,'Character Sets'!$B$3:$J$39,5,FALSE)</f>
        <v>ST3</v>
      </c>
      <c r="X304" t="s">
        <v>449</v>
      </c>
      <c r="Y304" t="str">
        <f t="shared" si="54"/>
        <v>FB</v>
      </c>
      <c r="Z304" t="str" cm="1">
        <f t="array" ref="Z304">_xlfn.IFS($Y304="AB","AB",$Y304="BA","AB",$Y304="AC","AC",$Y304="CA","AC",$Y304="AD","AD",$Y304="DA","AD",$Y304="BC","BC",$Y304="CB","BC",$Y304="BD","BD",$Y304="DB","BD",$Y304="CD","CD",$Y304="DC", "CD",$Y304="AE","AE",$Y304="EA","AE",$Y304="AF","AF",$Y304="FA","AF",$Y304="BE","BE",$Y304="EB","BE",$Y304="BF","BF",$Y304="FB","BF",$Y304="CE","CE",$Y304="EC","CE",$Y304="CF","CF",$Y304="FC","CF",$Y304="DE","DE",$Y304="ED","DE",$Y304="EF","EF",$Y304="FE","EF",$Y304="DF","DF",$Y304="FD","DF")</f>
        <v>BF</v>
      </c>
      <c r="AA304" s="6" t="s">
        <v>30</v>
      </c>
      <c r="AB304" t="str">
        <f>VLOOKUP($X304&amp;$Z304&amp;$AA304,Stories!$A$1:$I$151,7,FALSE)</f>
        <v>Jaime is playing a video game with Sam</v>
      </c>
      <c r="AC304" t="str">
        <f>VLOOKUP($X304&amp;$Z304&amp;$AA304,Stories!$A$1:$I$151,8,FALSE)</f>
        <v>and it's starting to get late</v>
      </c>
      <c r="AD304" s="37" t="s">
        <v>23</v>
      </c>
      <c r="AE304" s="13" t="s">
        <v>24</v>
      </c>
      <c r="AF304" s="13" t="s">
        <v>26</v>
      </c>
      <c r="AG304" s="13" t="str">
        <f t="shared" si="64"/>
        <v>she's standing in a red triangle</v>
      </c>
      <c r="AH304" t="str">
        <f>VLOOKUP($X304&amp;$Z304&amp;$AA304,Stories!$A$1:$I$151,9,FALSE)</f>
        <v>but the final level hasn't been beaten yet</v>
      </c>
      <c r="AI304" t="str" cm="1">
        <f t="array" ref="AI304">_xlfn.IFS($AA304="first",_xlfn.CONCAT($X304, "_", $H304, "_", $L304),$AA304="second",_xlfn.CONCAT($X304, "_", $L304, "_", $H304))</f>
        <v>S48_Sam_Jaime</v>
      </c>
      <c r="AJ304" t="str">
        <f t="shared" si="57"/>
        <v>she_red_triangle</v>
      </c>
      <c r="AK304" t="str">
        <f t="shared" si="55"/>
        <v>S48_end</v>
      </c>
      <c r="AL304" s="13" t="s">
        <v>24</v>
      </c>
      <c r="AM304" s="13" t="s">
        <v>26</v>
      </c>
      <c r="AN304" s="13" t="s">
        <v>24</v>
      </c>
      <c r="AO304" s="13" t="s">
        <v>25</v>
      </c>
      <c r="AP304" s="13" t="s">
        <v>27</v>
      </c>
      <c r="AQ304" s="13" t="s">
        <v>25</v>
      </c>
      <c r="AR304" s="13" t="s">
        <v>27</v>
      </c>
      <c r="AS304" s="13" t="s">
        <v>26</v>
      </c>
      <c r="AT304" s="13" t="s">
        <v>31</v>
      </c>
      <c r="AU304" s="13" t="s">
        <v>25</v>
      </c>
      <c r="AV304" s="13" t="s">
        <v>31</v>
      </c>
      <c r="AW304" s="13" t="s">
        <v>26</v>
      </c>
      <c r="AX304" t="str">
        <f t="shared" si="58"/>
        <v>ST1_red-triangle.png</v>
      </c>
      <c r="AY304" t="str">
        <f t="shared" si="59"/>
        <v>ST2_red-square.png</v>
      </c>
      <c r="AZ304" t="str">
        <f t="shared" si="60"/>
        <v>HT3_yellow-square.png</v>
      </c>
      <c r="BA304" t="str">
        <f t="shared" si="61"/>
        <v>HT1_yellow-triangle.png</v>
      </c>
      <c r="BB304" t="str">
        <f t="shared" si="62"/>
        <v>HT2_green-square.png</v>
      </c>
      <c r="BC304" t="str">
        <f t="shared" si="63"/>
        <v>ST3_green-triangle.png</v>
      </c>
    </row>
    <row r="305" spans="1:55" x14ac:dyDescent="0.2">
      <c r="A305" s="30" t="s">
        <v>82</v>
      </c>
      <c r="B305" s="5" t="s">
        <v>108</v>
      </c>
      <c r="C305" s="5" t="s">
        <v>171</v>
      </c>
      <c r="D305" t="str">
        <f t="shared" si="56"/>
        <v>L03_CR63_S49</v>
      </c>
      <c r="E305">
        <v>303</v>
      </c>
      <c r="F305" s="95" t="s">
        <v>699</v>
      </c>
      <c r="G305" s="155" t="str">
        <f>VLOOKUP($A305&amp;"_"&amp;$F305,'Character Sets'!$B$3:$J$39,5,FALSE)</f>
        <v>ST1</v>
      </c>
      <c r="H305" s="155" t="str">
        <f>VLOOKUP($A305&amp;"_"&amp;$F305,'Character Sets'!$B$3:$J$39,7,FALSE)</f>
        <v>Jaime</v>
      </c>
      <c r="I305" s="5" t="str">
        <f>VLOOKUP($A305&amp;"_"&amp;$F305,'Character Sets'!$B$3:$J$39,6,FALSE)</f>
        <v>F</v>
      </c>
      <c r="J305" s="96" t="s">
        <v>701</v>
      </c>
      <c r="K305" s="155" t="str">
        <f>VLOOKUP($A305&amp;"_"&amp;$J305, 'Character Sets'!$B$3:$J$39,5,FALSE)</f>
        <v>ST2</v>
      </c>
      <c r="L305" s="155" t="str">
        <f>VLOOKUP($A305&amp;"_"&amp;$J305,'Character Sets'!$B$3:$J$39,7,FALSE)</f>
        <v>Sam</v>
      </c>
      <c r="M305" s="5" t="str">
        <f>VLOOKUP($A305&amp;"_"&amp;$J305,'Character Sets'!$B$3:$J$39,6,FALSE)</f>
        <v>B</v>
      </c>
      <c r="N305" s="187" t="s">
        <v>2395</v>
      </c>
      <c r="O305" s="5" t="s">
        <v>2399</v>
      </c>
      <c r="P305" s="37" t="s">
        <v>696</v>
      </c>
      <c r="Q305" t="str">
        <f>VLOOKUP($A305&amp;"_"&amp;$P305,'Character Sets'!$B$3:$J$39,5,FALSE)</f>
        <v>HT3</v>
      </c>
      <c r="R305" s="37" t="s">
        <v>698</v>
      </c>
      <c r="S305" t="str">
        <f>VLOOKUP($A305&amp;"_"&amp;$R305,'Character Sets'!$B$3:$J$39,5,FALSE)</f>
        <v>HT1</v>
      </c>
      <c r="T305" s="37" t="s">
        <v>700</v>
      </c>
      <c r="U305" t="str">
        <f>VLOOKUP($A305&amp;"_"&amp;$T305,'Character Sets'!$B$3:$J$39,5,FALSE)</f>
        <v>HT2</v>
      </c>
      <c r="V305" s="37" t="s">
        <v>697</v>
      </c>
      <c r="W305" t="str">
        <f>VLOOKUP($A305&amp;"_"&amp;$V305,'Character Sets'!$B$3:$J$39,5,FALSE)</f>
        <v>ST3</v>
      </c>
      <c r="X305" t="s">
        <v>727</v>
      </c>
      <c r="Y305" t="str">
        <f t="shared" si="54"/>
        <v>FB</v>
      </c>
      <c r="Z305" t="str" cm="1">
        <f t="array" ref="Z305">_xlfn.IFS($Y305="AB","AB",$Y305="BA","AB",$Y305="AC","AC",$Y305="CA","AC",$Y305="AD","AD",$Y305="DA","AD",$Y305="BC","BC",$Y305="CB","BC",$Y305="BD","BD",$Y305="DB","BD",$Y305="CD","CD",$Y305="DC", "CD",$Y305="AE","AE",$Y305="EA","AE",$Y305="AF","AF",$Y305="FA","AF",$Y305="BE","BE",$Y305="EB","BE",$Y305="BF","BF",$Y305="FB","BF",$Y305="CE","CE",$Y305="EC","CE",$Y305="CF","CF",$Y305="FC","CF",$Y305="DE","DE",$Y305="ED","DE",$Y305="EF","EF",$Y305="FE","EF",$Y305="DF","DF",$Y305="FD","DF")</f>
        <v>BF</v>
      </c>
      <c r="AA305" s="6" t="s">
        <v>28</v>
      </c>
      <c r="AB305" t="str">
        <f>VLOOKUP($X305&amp;$Z305&amp;$AA305,Stories!$A$1:$I$151,7,FALSE)</f>
        <v>Sam is whispering to Jaime</v>
      </c>
      <c r="AC305" t="str">
        <f>VLOOKUP($X305&amp;$Z305&amp;$AA305,Stories!$A$1:$I$151,8,FALSE)</f>
        <v>as the movie is starting</v>
      </c>
      <c r="AD305" s="37" t="s">
        <v>23</v>
      </c>
      <c r="AE305" s="13" t="s">
        <v>29</v>
      </c>
      <c r="AF305" s="13" t="s">
        <v>25</v>
      </c>
      <c r="AG305" s="13" t="str">
        <f t="shared" si="64"/>
        <v>she's standing in a blue square</v>
      </c>
      <c r="AH305" t="str">
        <f>VLOOKUP($X305&amp;$Z305&amp;$AA305,Stories!$A$1:$I$151,9,FALSE)</f>
        <v>and everyone is quieting down</v>
      </c>
      <c r="AI305" t="str" cm="1">
        <f t="array" ref="AI305">_xlfn.IFS($AA305="first",_xlfn.CONCAT($X305, "_", $H305, "_", $L305),$AA305="second",_xlfn.CONCAT($X305, "_", $L305, "_", $H305))</f>
        <v>S49_Jaime_Sam</v>
      </c>
      <c r="AJ305" t="str">
        <f t="shared" si="57"/>
        <v>she_blue_square</v>
      </c>
      <c r="AK305" t="str">
        <f t="shared" si="55"/>
        <v>S49_end</v>
      </c>
      <c r="AL305" s="13" t="s">
        <v>29</v>
      </c>
      <c r="AM305" s="13" t="s">
        <v>25</v>
      </c>
      <c r="AN305" s="13" t="s">
        <v>29</v>
      </c>
      <c r="AO305" s="13" t="s">
        <v>26</v>
      </c>
      <c r="AP305" s="13" t="s">
        <v>31</v>
      </c>
      <c r="AQ305" s="13" t="s">
        <v>26</v>
      </c>
      <c r="AR305" s="13" t="s">
        <v>31</v>
      </c>
      <c r="AS305" s="13" t="s">
        <v>25</v>
      </c>
      <c r="AT305" s="13" t="s">
        <v>27</v>
      </c>
      <c r="AU305" s="13" t="s">
        <v>26</v>
      </c>
      <c r="AV305" s="13" t="s">
        <v>27</v>
      </c>
      <c r="AW305" s="13" t="s">
        <v>25</v>
      </c>
      <c r="AX305" t="str">
        <f t="shared" si="58"/>
        <v>ST1_blue-square.png</v>
      </c>
      <c r="AY305" t="str">
        <f t="shared" si="59"/>
        <v>ST2_blue-triangle.png</v>
      </c>
      <c r="AZ305" t="str">
        <f t="shared" si="60"/>
        <v>HT3_green-triangle.png</v>
      </c>
      <c r="BA305" t="str">
        <f t="shared" si="61"/>
        <v>HT1_green-square.png</v>
      </c>
      <c r="BB305" t="str">
        <f t="shared" si="62"/>
        <v>HT2_yellow-triangle.png</v>
      </c>
      <c r="BC305" t="str">
        <f t="shared" si="63"/>
        <v>ST3_yellow-square.png</v>
      </c>
    </row>
    <row r="306" spans="1:55" x14ac:dyDescent="0.2">
      <c r="A306" s="30" t="s">
        <v>82</v>
      </c>
      <c r="B306" s="5" t="s">
        <v>108</v>
      </c>
      <c r="C306" s="5" t="s">
        <v>172</v>
      </c>
      <c r="D306" t="str">
        <f t="shared" si="56"/>
        <v>L03_CR64_S49</v>
      </c>
      <c r="E306">
        <v>304</v>
      </c>
      <c r="F306" s="95" t="s">
        <v>699</v>
      </c>
      <c r="G306" s="155" t="str">
        <f>VLOOKUP($A306&amp;"_"&amp;$F306,'Character Sets'!$B$3:$J$39,5,FALSE)</f>
        <v>ST1</v>
      </c>
      <c r="H306" s="155" t="str">
        <f>VLOOKUP($A306&amp;"_"&amp;$F306,'Character Sets'!$B$3:$J$39,7,FALSE)</f>
        <v>Jaime</v>
      </c>
      <c r="I306" s="5" t="str">
        <f>VLOOKUP($A306&amp;"_"&amp;$F306,'Character Sets'!$B$3:$J$39,6,FALSE)</f>
        <v>F</v>
      </c>
      <c r="J306" s="96" t="s">
        <v>701</v>
      </c>
      <c r="K306" s="155" t="str">
        <f>VLOOKUP($A306&amp;"_"&amp;$J306, 'Character Sets'!$B$3:$J$39,5,FALSE)</f>
        <v>ST2</v>
      </c>
      <c r="L306" s="155" t="str">
        <f>VLOOKUP($A306&amp;"_"&amp;$J306,'Character Sets'!$B$3:$J$39,7,FALSE)</f>
        <v>Sam</v>
      </c>
      <c r="M306" s="5" t="str">
        <f>VLOOKUP($A306&amp;"_"&amp;$J306,'Character Sets'!$B$3:$J$39,6,FALSE)</f>
        <v>B</v>
      </c>
      <c r="N306" s="187" t="s">
        <v>2395</v>
      </c>
      <c r="O306" s="5" t="s">
        <v>2399</v>
      </c>
      <c r="P306" s="37" t="s">
        <v>696</v>
      </c>
      <c r="Q306" t="str">
        <f>VLOOKUP($A306&amp;"_"&amp;$P306,'Character Sets'!$B$3:$J$39,5,FALSE)</f>
        <v>HT3</v>
      </c>
      <c r="R306" s="37" t="s">
        <v>698</v>
      </c>
      <c r="S306" t="str">
        <f>VLOOKUP($A306&amp;"_"&amp;$R306,'Character Sets'!$B$3:$J$39,5,FALSE)</f>
        <v>HT1</v>
      </c>
      <c r="T306" s="37" t="s">
        <v>700</v>
      </c>
      <c r="U306" t="str">
        <f>VLOOKUP($A306&amp;"_"&amp;$T306,'Character Sets'!$B$3:$J$39,5,FALSE)</f>
        <v>HT2</v>
      </c>
      <c r="V306" s="37" t="s">
        <v>697</v>
      </c>
      <c r="W306" t="str">
        <f>VLOOKUP($A306&amp;"_"&amp;$V306,'Character Sets'!$B$3:$J$39,5,FALSE)</f>
        <v>ST3</v>
      </c>
      <c r="X306" t="s">
        <v>727</v>
      </c>
      <c r="Y306" t="str">
        <f t="shared" si="54"/>
        <v>FB</v>
      </c>
      <c r="Z306" t="str" cm="1">
        <f t="array" ref="Z306">_xlfn.IFS($Y306="AB","AB",$Y306="BA","AB",$Y306="AC","AC",$Y306="CA","AC",$Y306="AD","AD",$Y306="DA","AD",$Y306="BC","BC",$Y306="CB","BC",$Y306="BD","BD",$Y306="DB","BD",$Y306="CD","CD",$Y306="DC", "CD",$Y306="AE","AE",$Y306="EA","AE",$Y306="AF","AF",$Y306="FA","AF",$Y306="BE","BE",$Y306="EB","BE",$Y306="BF","BF",$Y306="FB","BF",$Y306="CE","CE",$Y306="EC","CE",$Y306="CF","CF",$Y306="FC","CF",$Y306="DE","DE",$Y306="ED","DE",$Y306="EF","EF",$Y306="FE","EF",$Y306="DF","DF",$Y306="FD","DF")</f>
        <v>BF</v>
      </c>
      <c r="AA306" s="6" t="s">
        <v>30</v>
      </c>
      <c r="AB306" t="str">
        <f>VLOOKUP($X306&amp;$Z306&amp;$AA306,Stories!$A$1:$I$151,7,FALSE)</f>
        <v>Jaime is whispering to Sam</v>
      </c>
      <c r="AC306" t="str">
        <f>VLOOKUP($X306&amp;$Z306&amp;$AA306,Stories!$A$1:$I$151,8,FALSE)</f>
        <v>as the movie is starting</v>
      </c>
      <c r="AD306" s="37" t="s">
        <v>23</v>
      </c>
      <c r="AE306" s="13" t="s">
        <v>31</v>
      </c>
      <c r="AF306" s="13" t="s">
        <v>26</v>
      </c>
      <c r="AG306" s="13" t="str">
        <f t="shared" si="64"/>
        <v>she's standing in a green triangle</v>
      </c>
      <c r="AH306" t="str">
        <f>VLOOKUP($X306&amp;$Z306&amp;$AA306,Stories!$A$1:$I$151,9,FALSE)</f>
        <v>and everyone is quieting down</v>
      </c>
      <c r="AI306" t="str" cm="1">
        <f t="array" ref="AI306">_xlfn.IFS($AA306="first",_xlfn.CONCAT($X306, "_", $H306, "_", $L306),$AA306="second",_xlfn.CONCAT($X306, "_", $L306, "_", $H306))</f>
        <v>S49_Sam_Jaime</v>
      </c>
      <c r="AJ306" t="str">
        <f t="shared" si="57"/>
        <v>she_green_triangle</v>
      </c>
      <c r="AK306" t="str">
        <f t="shared" si="55"/>
        <v>S49_end</v>
      </c>
      <c r="AL306" s="13" t="s">
        <v>31</v>
      </c>
      <c r="AM306" s="13" t="s">
        <v>26</v>
      </c>
      <c r="AN306" s="13" t="s">
        <v>31</v>
      </c>
      <c r="AO306" s="13" t="s">
        <v>25</v>
      </c>
      <c r="AP306" s="13" t="s">
        <v>29</v>
      </c>
      <c r="AQ306" s="13" t="s">
        <v>25</v>
      </c>
      <c r="AR306" s="13" t="s">
        <v>29</v>
      </c>
      <c r="AS306" s="13" t="s">
        <v>26</v>
      </c>
      <c r="AT306" s="13" t="s">
        <v>24</v>
      </c>
      <c r="AU306" s="13" t="s">
        <v>25</v>
      </c>
      <c r="AV306" s="13" t="s">
        <v>24</v>
      </c>
      <c r="AW306" s="13" t="s">
        <v>26</v>
      </c>
      <c r="AX306" t="str">
        <f t="shared" si="58"/>
        <v>ST1_green-triangle.png</v>
      </c>
      <c r="AY306" t="str">
        <f t="shared" si="59"/>
        <v>ST2_green-square.png</v>
      </c>
      <c r="AZ306" t="str">
        <f t="shared" si="60"/>
        <v>HT3_blue-square.png</v>
      </c>
      <c r="BA306" t="str">
        <f t="shared" si="61"/>
        <v>HT1_blue-triangle.png</v>
      </c>
      <c r="BB306" t="str">
        <f t="shared" si="62"/>
        <v>HT2_red-square.png</v>
      </c>
      <c r="BC306" t="str">
        <f t="shared" si="63"/>
        <v>ST3_red-triangle.png</v>
      </c>
    </row>
    <row r="307" spans="1:55" x14ac:dyDescent="0.2">
      <c r="A307" s="30" t="s">
        <v>82</v>
      </c>
      <c r="B307" s="5" t="s">
        <v>108</v>
      </c>
      <c r="C307" s="5" t="s">
        <v>173</v>
      </c>
      <c r="D307" t="str">
        <f t="shared" si="56"/>
        <v>L03_CR65_S11</v>
      </c>
      <c r="E307">
        <v>305</v>
      </c>
      <c r="F307" s="96" t="s">
        <v>700</v>
      </c>
      <c r="G307" s="155" t="str">
        <f>VLOOKUP($A307&amp;"_"&amp;$F307,'Character Sets'!$B$3:$J$39,5,FALSE)</f>
        <v>HT2</v>
      </c>
      <c r="H307" s="155" t="str">
        <f>VLOOKUP($A307&amp;"_"&amp;$F307,'Character Sets'!$B$3:$J$39,7,FALSE)</f>
        <v>Alex</v>
      </c>
      <c r="I307" s="5" t="str">
        <f>VLOOKUP($A307&amp;"_"&amp;$F307,'Character Sets'!$B$3:$J$39,6,FALSE)</f>
        <v>A</v>
      </c>
      <c r="J307" s="94" t="s">
        <v>696</v>
      </c>
      <c r="K307" s="155" t="str">
        <f>VLOOKUP($A307&amp;"_"&amp;$J307, 'Character Sets'!$B$3:$J$39,5,FALSE)</f>
        <v>HT3</v>
      </c>
      <c r="L307" s="155" t="str">
        <f>VLOOKUP($A307&amp;"_"&amp;$J307,'Character Sets'!$B$3:$J$39,7,FALSE)</f>
        <v>Jordan</v>
      </c>
      <c r="M307" s="5" t="str">
        <f>VLOOKUP($A307&amp;"_"&amp;$J307,'Character Sets'!$B$3:$J$39,6,FALSE)</f>
        <v>C</v>
      </c>
      <c r="N307" s="187" t="s">
        <v>2396</v>
      </c>
      <c r="O307" s="5" t="s">
        <v>2399</v>
      </c>
      <c r="P307" s="37" t="s">
        <v>697</v>
      </c>
      <c r="Q307" t="str">
        <f>VLOOKUP($A307&amp;"_"&amp;$P307,'Character Sets'!$B$3:$J$39,5,FALSE)</f>
        <v>ST3</v>
      </c>
      <c r="R307" s="37" t="s">
        <v>699</v>
      </c>
      <c r="S307" t="str">
        <f>VLOOKUP($A307&amp;"_"&amp;$R307,'Character Sets'!$B$3:$J$39,5,FALSE)</f>
        <v>ST1</v>
      </c>
      <c r="T307" s="37" t="s">
        <v>698</v>
      </c>
      <c r="U307" t="str">
        <f>VLOOKUP($A307&amp;"_"&amp;$T307,'Character Sets'!$B$3:$J$39,5,FALSE)</f>
        <v>HT1</v>
      </c>
      <c r="V307" s="37" t="s">
        <v>701</v>
      </c>
      <c r="W307" t="str">
        <f>VLOOKUP($A307&amp;"_"&amp;$V307,'Character Sets'!$B$3:$J$39,5,FALSE)</f>
        <v>ST2</v>
      </c>
      <c r="X307" t="s">
        <v>217</v>
      </c>
      <c r="Y307" t="str">
        <f t="shared" si="54"/>
        <v>AC</v>
      </c>
      <c r="Z307" t="str" cm="1">
        <f t="array" ref="Z307">_xlfn.IFS($Y307="AB","AB",$Y307="BA","AB",$Y307="AC","AC",$Y307="CA","AC",$Y307="AD","AD",$Y307="DA","AD",$Y307="BC","BC",$Y307="CB","BC",$Y307="BD","BD",$Y307="DB","BD",$Y307="CD","CD",$Y307="DC", "CD",$Y307="AE","AE",$Y307="EA","AE",$Y307="AF","AF",$Y307="FA","AF",$Y307="BE","BE",$Y307="EB","BE",$Y307="BF","BF",$Y307="FB","BF",$Y307="CE","CE",$Y307="EC","CE",$Y307="CF","CF",$Y307="FC","CF",$Y307="DE","DE",$Y307="ED","DE",$Y307="EF","EF",$Y307="FE","EF",$Y307="DF","DF",$Y307="FD","DF")</f>
        <v>AC</v>
      </c>
      <c r="AA307" s="6" t="s">
        <v>28</v>
      </c>
      <c r="AB307" t="str">
        <f>VLOOKUP($X307&amp;$Z307&amp;$AA307,Stories!$A$1:$I$151,7,FALSE)</f>
        <v>Alex is singing to Jordan</v>
      </c>
      <c r="AC307" t="str">
        <f>VLOOKUP($X307&amp;$Z307&amp;$AA307,Stories!$A$1:$I$151,8,FALSE)</f>
        <v>and there's a big disco ball overhead</v>
      </c>
      <c r="AD307" s="37" t="s">
        <v>702</v>
      </c>
      <c r="AE307" s="13" t="s">
        <v>24</v>
      </c>
      <c r="AF307" s="13" t="s">
        <v>25</v>
      </c>
      <c r="AG307" s="13" t="str">
        <f>_xlfn.CONCAT("they're standing in a ", $AE307, " ",$AF307)</f>
        <v>they're standing in a red square</v>
      </c>
      <c r="AH307" t="str">
        <f>VLOOKUP($X307&amp;$Z307&amp;$AA307,Stories!$A$1:$I$151,9,FALSE)</f>
        <v>and all the colored lights look fun</v>
      </c>
      <c r="AI307" t="str" cm="1">
        <f t="array" ref="AI307">_xlfn.IFS($AA307="first",_xlfn.CONCAT($X307, "_", $H307, "_", $L307),$AA307="second",_xlfn.CONCAT($X307, "_", $L307, "_", $H307))</f>
        <v>S11_Alex_Jordan</v>
      </c>
      <c r="AJ307" t="str">
        <f t="shared" si="57"/>
        <v>they_red_square</v>
      </c>
      <c r="AK307" t="str">
        <f t="shared" si="55"/>
        <v>S11_end</v>
      </c>
      <c r="AL307" s="13" t="s">
        <v>24</v>
      </c>
      <c r="AM307" s="13" t="s">
        <v>25</v>
      </c>
      <c r="AN307" s="13" t="s">
        <v>24</v>
      </c>
      <c r="AO307" s="13" t="s">
        <v>26</v>
      </c>
      <c r="AP307" s="13" t="s">
        <v>27</v>
      </c>
      <c r="AQ307" s="13" t="s">
        <v>26</v>
      </c>
      <c r="AR307" s="13" t="s">
        <v>27</v>
      </c>
      <c r="AS307" s="13" t="s">
        <v>25</v>
      </c>
      <c r="AT307" s="13" t="s">
        <v>31</v>
      </c>
      <c r="AU307" s="13" t="s">
        <v>26</v>
      </c>
      <c r="AV307" s="13" t="s">
        <v>31</v>
      </c>
      <c r="AW307" s="13" t="s">
        <v>25</v>
      </c>
      <c r="AX307" t="str">
        <f t="shared" si="58"/>
        <v>HT2_red-square.png</v>
      </c>
      <c r="AY307" t="str">
        <f t="shared" si="59"/>
        <v>HT3_red-triangle.png</v>
      </c>
      <c r="AZ307" t="str">
        <f t="shared" si="60"/>
        <v>ST3_yellow-triangle.png</v>
      </c>
      <c r="BA307" t="str">
        <f t="shared" si="61"/>
        <v>ST1_yellow-square.png</v>
      </c>
      <c r="BB307" t="str">
        <f t="shared" si="62"/>
        <v>HT1_green-triangle.png</v>
      </c>
      <c r="BC307" t="str">
        <f t="shared" si="63"/>
        <v>ST2_green-square.png</v>
      </c>
    </row>
    <row r="308" spans="1:55" x14ac:dyDescent="0.2">
      <c r="A308" s="30" t="s">
        <v>82</v>
      </c>
      <c r="B308" s="5" t="s">
        <v>108</v>
      </c>
      <c r="C308" s="5" t="s">
        <v>174</v>
      </c>
      <c r="D308" t="str">
        <f t="shared" si="56"/>
        <v>L03_CR66_S15</v>
      </c>
      <c r="E308">
        <v>306</v>
      </c>
      <c r="F308" s="96" t="s">
        <v>700</v>
      </c>
      <c r="G308" s="155" t="str">
        <f>VLOOKUP($A308&amp;"_"&amp;$F308,'Character Sets'!$B$3:$J$39,5,FALSE)</f>
        <v>HT2</v>
      </c>
      <c r="H308" s="155" t="str">
        <f>VLOOKUP($A308&amp;"_"&amp;$F308,'Character Sets'!$B$3:$J$39,7,FALSE)</f>
        <v>Alex</v>
      </c>
      <c r="I308" s="5" t="str">
        <f>VLOOKUP($A308&amp;"_"&amp;$F308,'Character Sets'!$B$3:$J$39,6,FALSE)</f>
        <v>A</v>
      </c>
      <c r="J308" s="94" t="s">
        <v>696</v>
      </c>
      <c r="K308" s="155" t="str">
        <f>VLOOKUP($A308&amp;"_"&amp;$J308, 'Character Sets'!$B$3:$J$39,5,FALSE)</f>
        <v>HT3</v>
      </c>
      <c r="L308" s="155" t="str">
        <f>VLOOKUP($A308&amp;"_"&amp;$J308,'Character Sets'!$B$3:$J$39,7,FALSE)</f>
        <v>Jordan</v>
      </c>
      <c r="M308" s="5" t="str">
        <f>VLOOKUP($A308&amp;"_"&amp;$J308,'Character Sets'!$B$3:$J$39,6,FALSE)</f>
        <v>C</v>
      </c>
      <c r="N308" s="187" t="s">
        <v>2396</v>
      </c>
      <c r="O308" s="5" t="s">
        <v>2399</v>
      </c>
      <c r="P308" s="37" t="s">
        <v>697</v>
      </c>
      <c r="Q308" t="str">
        <f>VLOOKUP($A308&amp;"_"&amp;$P308,'Character Sets'!$B$3:$J$39,5,FALSE)</f>
        <v>ST3</v>
      </c>
      <c r="R308" s="37" t="s">
        <v>699</v>
      </c>
      <c r="S308" t="str">
        <f>VLOOKUP($A308&amp;"_"&amp;$R308,'Character Sets'!$B$3:$J$39,5,FALSE)</f>
        <v>ST1</v>
      </c>
      <c r="T308" s="37" t="s">
        <v>698</v>
      </c>
      <c r="U308" t="str">
        <f>VLOOKUP($A308&amp;"_"&amp;$T308,'Character Sets'!$B$3:$J$39,5,FALSE)</f>
        <v>HT1</v>
      </c>
      <c r="V308" s="37" t="s">
        <v>701</v>
      </c>
      <c r="W308" t="str">
        <f>VLOOKUP($A308&amp;"_"&amp;$V308,'Character Sets'!$B$3:$J$39,5,FALSE)</f>
        <v>ST2</v>
      </c>
      <c r="X308" t="s">
        <v>221</v>
      </c>
      <c r="Y308" t="str">
        <f t="shared" si="54"/>
        <v>AC</v>
      </c>
      <c r="Z308" t="str" cm="1">
        <f t="array" ref="Z308">_xlfn.IFS($Y308="AB","AB",$Y308="BA","AB",$Y308="AC","AC",$Y308="CA","AC",$Y308="AD","AD",$Y308="DA","AD",$Y308="BC","BC",$Y308="CB","BC",$Y308="BD","BD",$Y308="DB","BD",$Y308="CD","CD",$Y308="DC", "CD",$Y308="AE","AE",$Y308="EA","AE",$Y308="AF","AF",$Y308="FA","AF",$Y308="BE","BE",$Y308="EB","BE",$Y308="BF","BF",$Y308="FB","BF",$Y308="CE","CE",$Y308="EC","CE",$Y308="CF","CF",$Y308="FC","CF",$Y308="DE","DE",$Y308="ED","DE",$Y308="EF","EF",$Y308="FE","EF",$Y308="DF","DF",$Y308="FD","DF")</f>
        <v>AC</v>
      </c>
      <c r="AA308" s="6" t="s">
        <v>30</v>
      </c>
      <c r="AB308" t="str">
        <f>VLOOKUP($X308&amp;$Z308&amp;$AA308,Stories!$A$1:$I$151,7,FALSE)</f>
        <v>Jordan is looking at Alex</v>
      </c>
      <c r="AC308" t="str">
        <f>VLOOKUP($X308&amp;$Z308&amp;$AA308,Stories!$A$1:$I$151,8,FALSE)</f>
        <v>as the train whistle is blowing loudly</v>
      </c>
      <c r="AD308" s="37" t="s">
        <v>702</v>
      </c>
      <c r="AE308" s="13" t="s">
        <v>27</v>
      </c>
      <c r="AF308" s="13" t="s">
        <v>26</v>
      </c>
      <c r="AG308" s="13" t="str">
        <f t="shared" ref="AG308:AG338" si="65">_xlfn.CONCAT("they're standing in a ", $AE308, " ",$AF308)</f>
        <v>they're standing in a yellow triangle</v>
      </c>
      <c r="AH308" t="str">
        <f>VLOOKUP($X308&amp;$Z308&amp;$AA308,Stories!$A$1:$I$151,9,FALSE)</f>
        <v>but the whistle is too loud to hear anything</v>
      </c>
      <c r="AI308" t="str" cm="1">
        <f t="array" ref="AI308">_xlfn.IFS($AA308="first",_xlfn.CONCAT($X308, "_", $H308, "_", $L308),$AA308="second",_xlfn.CONCAT($X308, "_", $L308, "_", $H308))</f>
        <v>S15_Jordan_Alex</v>
      </c>
      <c r="AJ308" t="str">
        <f t="shared" si="57"/>
        <v>they_yellow_triangle</v>
      </c>
      <c r="AK308" t="str">
        <f t="shared" si="55"/>
        <v>S15_end</v>
      </c>
      <c r="AL308" s="13" t="s">
        <v>27</v>
      </c>
      <c r="AM308" s="13" t="s">
        <v>26</v>
      </c>
      <c r="AN308" s="13" t="s">
        <v>27</v>
      </c>
      <c r="AO308" s="13" t="s">
        <v>25</v>
      </c>
      <c r="AP308" s="13" t="s">
        <v>24</v>
      </c>
      <c r="AQ308" s="13" t="s">
        <v>25</v>
      </c>
      <c r="AR308" s="13" t="s">
        <v>24</v>
      </c>
      <c r="AS308" s="13" t="s">
        <v>26</v>
      </c>
      <c r="AT308" s="13" t="s">
        <v>29</v>
      </c>
      <c r="AU308" s="13" t="s">
        <v>25</v>
      </c>
      <c r="AV308" s="13" t="s">
        <v>29</v>
      </c>
      <c r="AW308" s="13" t="s">
        <v>26</v>
      </c>
      <c r="AX308" t="str">
        <f t="shared" si="58"/>
        <v>HT2_yellow-triangle.png</v>
      </c>
      <c r="AY308" t="str">
        <f t="shared" si="59"/>
        <v>HT3_yellow-square.png</v>
      </c>
      <c r="AZ308" t="str">
        <f t="shared" si="60"/>
        <v>ST3_red-square.png</v>
      </c>
      <c r="BA308" t="str">
        <f t="shared" si="61"/>
        <v>ST1_red-triangle.png</v>
      </c>
      <c r="BB308" t="str">
        <f t="shared" si="62"/>
        <v>HT1_blue-square.png</v>
      </c>
      <c r="BC308" t="str">
        <f t="shared" si="63"/>
        <v>ST2_blue-triangle.png</v>
      </c>
    </row>
    <row r="309" spans="1:55" x14ac:dyDescent="0.2">
      <c r="A309" s="30" t="s">
        <v>82</v>
      </c>
      <c r="B309" s="5" t="s">
        <v>108</v>
      </c>
      <c r="C309" s="5" t="s">
        <v>175</v>
      </c>
      <c r="D309" t="str">
        <f t="shared" si="56"/>
        <v>L03_CR67_S12</v>
      </c>
      <c r="E309">
        <v>307</v>
      </c>
      <c r="F309" s="96" t="s">
        <v>700</v>
      </c>
      <c r="G309" s="155" t="str">
        <f>VLOOKUP($A309&amp;"_"&amp;$F309,'Character Sets'!$B$3:$J$39,5,FALSE)</f>
        <v>HT2</v>
      </c>
      <c r="H309" s="155" t="str">
        <f>VLOOKUP($A309&amp;"_"&amp;$F309,'Character Sets'!$B$3:$J$39,7,FALSE)</f>
        <v>Alex</v>
      </c>
      <c r="I309" s="5" t="str">
        <f>VLOOKUP($A309&amp;"_"&amp;$F309,'Character Sets'!$B$3:$J$39,6,FALSE)</f>
        <v>A</v>
      </c>
      <c r="J309" s="94" t="s">
        <v>696</v>
      </c>
      <c r="K309" s="155" t="str">
        <f>VLOOKUP($A309&amp;"_"&amp;$J309, 'Character Sets'!$B$3:$J$39,5,FALSE)</f>
        <v>HT3</v>
      </c>
      <c r="L309" s="155" t="str">
        <f>VLOOKUP($A309&amp;"_"&amp;$J309,'Character Sets'!$B$3:$J$39,7,FALSE)</f>
        <v>Jordan</v>
      </c>
      <c r="M309" s="5" t="str">
        <f>VLOOKUP($A309&amp;"_"&amp;$J309,'Character Sets'!$B$3:$J$39,6,FALSE)</f>
        <v>C</v>
      </c>
      <c r="N309" s="187" t="s">
        <v>2396</v>
      </c>
      <c r="O309" s="5" t="s">
        <v>2399</v>
      </c>
      <c r="P309" s="37" t="s">
        <v>697</v>
      </c>
      <c r="Q309" t="str">
        <f>VLOOKUP($A309&amp;"_"&amp;$P309,'Character Sets'!$B$3:$J$39,5,FALSE)</f>
        <v>ST3</v>
      </c>
      <c r="R309" s="37" t="s">
        <v>699</v>
      </c>
      <c r="S309" t="str">
        <f>VLOOKUP($A309&amp;"_"&amp;$R309,'Character Sets'!$B$3:$J$39,5,FALSE)</f>
        <v>ST1</v>
      </c>
      <c r="T309" s="37" t="s">
        <v>698</v>
      </c>
      <c r="U309" t="str">
        <f>VLOOKUP($A309&amp;"_"&amp;$T309,'Character Sets'!$B$3:$J$39,5,FALSE)</f>
        <v>HT1</v>
      </c>
      <c r="V309" s="37" t="s">
        <v>701</v>
      </c>
      <c r="W309" t="str">
        <f>VLOOKUP($A309&amp;"_"&amp;$V309,'Character Sets'!$B$3:$J$39,5,FALSE)</f>
        <v>ST2</v>
      </c>
      <c r="X309" t="s">
        <v>218</v>
      </c>
      <c r="Y309" t="str">
        <f t="shared" si="54"/>
        <v>AC</v>
      </c>
      <c r="Z309" t="str" cm="1">
        <f t="array" ref="Z309">_xlfn.IFS($Y309="AB","AB",$Y309="BA","AB",$Y309="AC","AC",$Y309="CA","AC",$Y309="AD","AD",$Y309="DA","AD",$Y309="BC","BC",$Y309="CB","BC",$Y309="BD","BD",$Y309="DB","BD",$Y309="CD","CD",$Y309="DC", "CD",$Y309="AE","AE",$Y309="EA","AE",$Y309="AF","AF",$Y309="FA","AF",$Y309="BE","BE",$Y309="EB","BE",$Y309="BF","BF",$Y309="FB","BF",$Y309="CE","CE",$Y309="EC","CE",$Y309="CF","CF",$Y309="FC","CF",$Y309="DE","DE",$Y309="ED","DE",$Y309="EF","EF",$Y309="FE","EF",$Y309="DF","DF",$Y309="FD","DF")</f>
        <v>AC</v>
      </c>
      <c r="AA309" s="6" t="s">
        <v>28</v>
      </c>
      <c r="AB309" t="str">
        <f>VLOOKUP($X309&amp;$Z309&amp;$AA309,Stories!$A$1:$I$151,7,FALSE)</f>
        <v>Alex is showing a happy birthday sign to Jordan</v>
      </c>
      <c r="AC309" t="str">
        <f>VLOOKUP($X309&amp;$Z309&amp;$AA309,Stories!$A$1:$I$151,8,FALSE)</f>
        <v xml:space="preserve">while some balloons are floating up to the ceiling </v>
      </c>
      <c r="AD309" s="37" t="s">
        <v>702</v>
      </c>
      <c r="AE309" s="13" t="s">
        <v>31</v>
      </c>
      <c r="AF309" s="13" t="s">
        <v>25</v>
      </c>
      <c r="AG309" s="13" t="str">
        <f t="shared" si="65"/>
        <v>they're standing in a green square</v>
      </c>
      <c r="AH309" t="str">
        <f>VLOOKUP($X309&amp;$Z309&amp;$AA309,Stories!$A$1:$I$151,9,FALSE)</f>
        <v>and it looks like the party is starting</v>
      </c>
      <c r="AI309" t="str" cm="1">
        <f t="array" ref="AI309">_xlfn.IFS($AA309="first",_xlfn.CONCAT($X309, "_", $H309, "_", $L309),$AA309="second",_xlfn.CONCAT($X309, "_", $L309, "_", $H309))</f>
        <v>S12_Alex_Jordan</v>
      </c>
      <c r="AJ309" t="str">
        <f t="shared" si="57"/>
        <v>they_green_square</v>
      </c>
      <c r="AK309" t="str">
        <f t="shared" si="55"/>
        <v>S12_end</v>
      </c>
      <c r="AL309" s="13" t="s">
        <v>31</v>
      </c>
      <c r="AM309" s="13" t="s">
        <v>25</v>
      </c>
      <c r="AN309" s="13" t="s">
        <v>31</v>
      </c>
      <c r="AO309" s="13" t="s">
        <v>26</v>
      </c>
      <c r="AP309" s="13" t="s">
        <v>29</v>
      </c>
      <c r="AQ309" s="13" t="s">
        <v>26</v>
      </c>
      <c r="AR309" s="13" t="s">
        <v>29</v>
      </c>
      <c r="AS309" s="13" t="s">
        <v>25</v>
      </c>
      <c r="AT309" s="13" t="s">
        <v>24</v>
      </c>
      <c r="AU309" s="13" t="s">
        <v>26</v>
      </c>
      <c r="AV309" s="13" t="s">
        <v>24</v>
      </c>
      <c r="AW309" s="13" t="s">
        <v>25</v>
      </c>
      <c r="AX309" t="str">
        <f t="shared" si="58"/>
        <v>HT2_green-square.png</v>
      </c>
      <c r="AY309" t="str">
        <f t="shared" si="59"/>
        <v>HT3_green-triangle.png</v>
      </c>
      <c r="AZ309" t="str">
        <f t="shared" si="60"/>
        <v>ST3_blue-triangle.png</v>
      </c>
      <c r="BA309" t="str">
        <f t="shared" si="61"/>
        <v>ST1_blue-square.png</v>
      </c>
      <c r="BB309" t="str">
        <f t="shared" si="62"/>
        <v>HT1_red-triangle.png</v>
      </c>
      <c r="BC309" t="str">
        <f t="shared" si="63"/>
        <v>ST2_red-square.png</v>
      </c>
    </row>
    <row r="310" spans="1:55" x14ac:dyDescent="0.2">
      <c r="A310" s="30" t="s">
        <v>82</v>
      </c>
      <c r="B310" s="5" t="s">
        <v>108</v>
      </c>
      <c r="C310" s="5" t="s">
        <v>176</v>
      </c>
      <c r="D310" t="str">
        <f t="shared" si="56"/>
        <v>L03_CR68_S12</v>
      </c>
      <c r="E310">
        <v>308</v>
      </c>
      <c r="F310" s="96" t="s">
        <v>700</v>
      </c>
      <c r="G310" s="155" t="str">
        <f>VLOOKUP($A310&amp;"_"&amp;$F310,'Character Sets'!$B$3:$J$39,5,FALSE)</f>
        <v>HT2</v>
      </c>
      <c r="H310" s="155" t="str">
        <f>VLOOKUP($A310&amp;"_"&amp;$F310,'Character Sets'!$B$3:$J$39,7,FALSE)</f>
        <v>Alex</v>
      </c>
      <c r="I310" s="5" t="str">
        <f>VLOOKUP($A310&amp;"_"&amp;$F310,'Character Sets'!$B$3:$J$39,6,FALSE)</f>
        <v>A</v>
      </c>
      <c r="J310" s="94" t="s">
        <v>696</v>
      </c>
      <c r="K310" s="155" t="str">
        <f>VLOOKUP($A310&amp;"_"&amp;$J310, 'Character Sets'!$B$3:$J$39,5,FALSE)</f>
        <v>HT3</v>
      </c>
      <c r="L310" s="155" t="str">
        <f>VLOOKUP($A310&amp;"_"&amp;$J310,'Character Sets'!$B$3:$J$39,7,FALSE)</f>
        <v>Jordan</v>
      </c>
      <c r="M310" s="5" t="str">
        <f>VLOOKUP($A310&amp;"_"&amp;$J310,'Character Sets'!$B$3:$J$39,6,FALSE)</f>
        <v>C</v>
      </c>
      <c r="N310" s="187" t="s">
        <v>2396</v>
      </c>
      <c r="O310" s="5" t="s">
        <v>2399</v>
      </c>
      <c r="P310" s="37" t="s">
        <v>697</v>
      </c>
      <c r="Q310" t="str">
        <f>VLOOKUP($A310&amp;"_"&amp;$P310,'Character Sets'!$B$3:$J$39,5,FALSE)</f>
        <v>ST3</v>
      </c>
      <c r="R310" s="37" t="s">
        <v>699</v>
      </c>
      <c r="S310" t="str">
        <f>VLOOKUP($A310&amp;"_"&amp;$R310,'Character Sets'!$B$3:$J$39,5,FALSE)</f>
        <v>ST1</v>
      </c>
      <c r="T310" s="37" t="s">
        <v>698</v>
      </c>
      <c r="U310" t="str">
        <f>VLOOKUP($A310&amp;"_"&amp;$T310,'Character Sets'!$B$3:$J$39,5,FALSE)</f>
        <v>HT1</v>
      </c>
      <c r="V310" s="37" t="s">
        <v>701</v>
      </c>
      <c r="W310" t="str">
        <f>VLOOKUP($A310&amp;"_"&amp;$V310,'Character Sets'!$B$3:$J$39,5,FALSE)</f>
        <v>ST2</v>
      </c>
      <c r="X310" t="s">
        <v>218</v>
      </c>
      <c r="Y310" t="str">
        <f t="shared" si="54"/>
        <v>AC</v>
      </c>
      <c r="Z310" t="str" cm="1">
        <f t="array" ref="Z310">_xlfn.IFS($Y310="AB","AB",$Y310="BA","AB",$Y310="AC","AC",$Y310="CA","AC",$Y310="AD","AD",$Y310="DA","AD",$Y310="BC","BC",$Y310="CB","BC",$Y310="BD","BD",$Y310="DB","BD",$Y310="CD","CD",$Y310="DC", "CD",$Y310="AE","AE",$Y310="EA","AE",$Y310="AF","AF",$Y310="FA","AF",$Y310="BE","BE",$Y310="EB","BE",$Y310="BF","BF",$Y310="FB","BF",$Y310="CE","CE",$Y310="EC","CE",$Y310="CF","CF",$Y310="FC","CF",$Y310="DE","DE",$Y310="ED","DE",$Y310="EF","EF",$Y310="FE","EF",$Y310="DF","DF",$Y310="FD","DF")</f>
        <v>AC</v>
      </c>
      <c r="AA310" s="6" t="s">
        <v>30</v>
      </c>
      <c r="AB310" t="str">
        <f>VLOOKUP($X310&amp;$Z310&amp;$AA310,Stories!$A$1:$I$151,7,FALSE)</f>
        <v>Jordan is showing a happy birthday sign to Alex</v>
      </c>
      <c r="AC310" t="str">
        <f>VLOOKUP($X310&amp;$Z310&amp;$AA310,Stories!$A$1:$I$151,8,FALSE)</f>
        <v xml:space="preserve">while some balloons are floating up to the ceiling </v>
      </c>
      <c r="AD310" s="37" t="s">
        <v>702</v>
      </c>
      <c r="AE310" s="13" t="s">
        <v>29</v>
      </c>
      <c r="AF310" s="13" t="s">
        <v>26</v>
      </c>
      <c r="AG310" s="13" t="str">
        <f t="shared" si="65"/>
        <v>they're standing in a blue triangle</v>
      </c>
      <c r="AH310" t="str">
        <f>VLOOKUP($X310&amp;$Z310&amp;$AA310,Stories!$A$1:$I$151,9,FALSE)</f>
        <v>and it looks like the party is starting</v>
      </c>
      <c r="AI310" t="str" cm="1">
        <f t="array" ref="AI310">_xlfn.IFS($AA310="first",_xlfn.CONCAT($X310, "_", $H310, "_", $L310),$AA310="second",_xlfn.CONCAT($X310, "_", $L310, "_", $H310))</f>
        <v>S12_Jordan_Alex</v>
      </c>
      <c r="AJ310" t="str">
        <f t="shared" si="57"/>
        <v>they_blue_triangle</v>
      </c>
      <c r="AK310" t="str">
        <f t="shared" si="55"/>
        <v>S12_end</v>
      </c>
      <c r="AL310" s="13" t="s">
        <v>29</v>
      </c>
      <c r="AM310" s="13" t="s">
        <v>26</v>
      </c>
      <c r="AN310" s="13" t="s">
        <v>29</v>
      </c>
      <c r="AO310" s="13" t="s">
        <v>25</v>
      </c>
      <c r="AP310" s="13" t="s">
        <v>31</v>
      </c>
      <c r="AQ310" s="13" t="s">
        <v>25</v>
      </c>
      <c r="AR310" s="13" t="s">
        <v>31</v>
      </c>
      <c r="AS310" s="13" t="s">
        <v>26</v>
      </c>
      <c r="AT310" s="13" t="s">
        <v>27</v>
      </c>
      <c r="AU310" s="13" t="s">
        <v>25</v>
      </c>
      <c r="AV310" s="13" t="s">
        <v>27</v>
      </c>
      <c r="AW310" s="13" t="s">
        <v>26</v>
      </c>
      <c r="AX310" t="str">
        <f t="shared" si="58"/>
        <v>HT2_blue-triangle.png</v>
      </c>
      <c r="AY310" t="str">
        <f t="shared" si="59"/>
        <v>HT3_blue-square.png</v>
      </c>
      <c r="AZ310" t="str">
        <f t="shared" si="60"/>
        <v>ST3_green-square.png</v>
      </c>
      <c r="BA310" t="str">
        <f t="shared" si="61"/>
        <v>ST1_green-triangle.png</v>
      </c>
      <c r="BB310" t="str">
        <f t="shared" si="62"/>
        <v>HT1_yellow-square.png</v>
      </c>
      <c r="BC310" t="str">
        <f t="shared" si="63"/>
        <v>ST2_yellow-triangle.png</v>
      </c>
    </row>
    <row r="311" spans="1:55" x14ac:dyDescent="0.2">
      <c r="A311" s="30" t="s">
        <v>82</v>
      </c>
      <c r="B311" s="5" t="s">
        <v>108</v>
      </c>
      <c r="C311" s="5" t="s">
        <v>177</v>
      </c>
      <c r="D311" t="str">
        <f t="shared" si="56"/>
        <v>L03_CR69_S20</v>
      </c>
      <c r="E311">
        <v>309</v>
      </c>
      <c r="F311" s="96" t="s">
        <v>700</v>
      </c>
      <c r="G311" s="155" t="str">
        <f>VLOOKUP($A311&amp;"_"&amp;$F311,'Character Sets'!$B$3:$J$39,5,FALSE)</f>
        <v>HT2</v>
      </c>
      <c r="H311" s="155" t="str">
        <f>VLOOKUP($A311&amp;"_"&amp;$F311,'Character Sets'!$B$3:$J$39,7,FALSE)</f>
        <v>Alex</v>
      </c>
      <c r="I311" s="5" t="str">
        <f>VLOOKUP($A311&amp;"_"&amp;$F311,'Character Sets'!$B$3:$J$39,6,FALSE)</f>
        <v>A</v>
      </c>
      <c r="J311" s="94" t="s">
        <v>698</v>
      </c>
      <c r="K311" s="155" t="str">
        <f>VLOOKUP($A311&amp;"_"&amp;$J311, 'Character Sets'!$B$3:$J$39,5,FALSE)</f>
        <v>HT1</v>
      </c>
      <c r="L311" s="155" t="str">
        <f>VLOOKUP($A311&amp;"_"&amp;$J311,'Character Sets'!$B$3:$J$39,7,FALSE)</f>
        <v>Taylor</v>
      </c>
      <c r="M311" s="5" t="str">
        <f>VLOOKUP($A311&amp;"_"&amp;$J311,'Character Sets'!$B$3:$J$39,6,FALSE)</f>
        <v>D</v>
      </c>
      <c r="N311" s="187" t="s">
        <v>2396</v>
      </c>
      <c r="O311" s="5" t="s">
        <v>2399</v>
      </c>
      <c r="P311" s="37" t="s">
        <v>697</v>
      </c>
      <c r="Q311" t="str">
        <f>VLOOKUP($A311&amp;"_"&amp;$P311,'Character Sets'!$B$3:$J$39,5,FALSE)</f>
        <v>ST3</v>
      </c>
      <c r="R311" s="37" t="s">
        <v>699</v>
      </c>
      <c r="S311" t="str">
        <f>VLOOKUP($A311&amp;"_"&amp;$R311,'Character Sets'!$B$3:$J$39,5,FALSE)</f>
        <v>ST1</v>
      </c>
      <c r="T311" s="37" t="s">
        <v>696</v>
      </c>
      <c r="U311" t="str">
        <f>VLOOKUP($A311&amp;"_"&amp;$T311,'Character Sets'!$B$3:$J$39,5,FALSE)</f>
        <v>HT3</v>
      </c>
      <c r="V311" s="37" t="s">
        <v>701</v>
      </c>
      <c r="W311" t="str">
        <f>VLOOKUP($A311&amp;"_"&amp;$V311,'Character Sets'!$B$3:$J$39,5,FALSE)</f>
        <v>ST2</v>
      </c>
      <c r="X311" t="s">
        <v>226</v>
      </c>
      <c r="Y311" t="str">
        <f t="shared" si="54"/>
        <v>AD</v>
      </c>
      <c r="Z311" t="str" cm="1">
        <f t="array" ref="Z311">_xlfn.IFS($Y311="AB","AB",$Y311="BA","AB",$Y311="AC","AC",$Y311="CA","AC",$Y311="AD","AD",$Y311="DA","AD",$Y311="BC","BC",$Y311="CB","BC",$Y311="BD","BD",$Y311="DB","BD",$Y311="CD","CD",$Y311="DC", "CD",$Y311="AE","AE",$Y311="EA","AE",$Y311="AF","AF",$Y311="FA","AF",$Y311="BE","BE",$Y311="EB","BE",$Y311="BF","BF",$Y311="FB","BF",$Y311="CE","CE",$Y311="EC","CE",$Y311="CF","CF",$Y311="FC","CF",$Y311="DE","DE",$Y311="ED","DE",$Y311="EF","EF",$Y311="FE","EF",$Y311="DF","DF",$Y311="FD","DF")</f>
        <v>AD</v>
      </c>
      <c r="AA311" s="6" t="s">
        <v>28</v>
      </c>
      <c r="AB311" t="str">
        <f>VLOOKUP($X311&amp;$Z311&amp;$AA311,Stories!$A$1:$I$151,7,FALSE)</f>
        <v>Alex is shouting at Taylor</v>
      </c>
      <c r="AC311" t="str">
        <f>VLOOKUP($X311&amp;$Z311&amp;$AA311,Stories!$A$1:$I$151,8,FALSE)</f>
        <v>while a shooting star streaks across the sky</v>
      </c>
      <c r="AD311" s="37" t="s">
        <v>702</v>
      </c>
      <c r="AE311" s="13" t="s">
        <v>27</v>
      </c>
      <c r="AF311" s="13" t="s">
        <v>25</v>
      </c>
      <c r="AG311" s="13" t="str">
        <f t="shared" si="65"/>
        <v>they're standing in a yellow square</v>
      </c>
      <c r="AH311" t="str">
        <f>VLOOKUP($X311&amp;$Z311&amp;$AA311,Stories!$A$1:$I$151,9,FALSE)</f>
        <v>but it looks like an argument has started</v>
      </c>
      <c r="AI311" t="str" cm="1">
        <f t="array" ref="AI311">_xlfn.IFS($AA311="first",_xlfn.CONCAT($X311, "_", $H311, "_", $L311),$AA311="second",_xlfn.CONCAT($X311, "_", $L311, "_", $H311))</f>
        <v>S20_Alex_Taylor</v>
      </c>
      <c r="AJ311" t="str">
        <f t="shared" si="57"/>
        <v>they_yellow_square</v>
      </c>
      <c r="AK311" t="str">
        <f t="shared" si="55"/>
        <v>S20_end</v>
      </c>
      <c r="AL311" s="13" t="s">
        <v>27</v>
      </c>
      <c r="AM311" s="13" t="s">
        <v>25</v>
      </c>
      <c r="AN311" s="13" t="s">
        <v>27</v>
      </c>
      <c r="AO311" s="13" t="s">
        <v>26</v>
      </c>
      <c r="AP311" s="13" t="s">
        <v>24</v>
      </c>
      <c r="AQ311" s="13" t="s">
        <v>26</v>
      </c>
      <c r="AR311" s="13" t="s">
        <v>24</v>
      </c>
      <c r="AS311" s="13" t="s">
        <v>25</v>
      </c>
      <c r="AT311" s="13" t="s">
        <v>29</v>
      </c>
      <c r="AU311" s="13" t="s">
        <v>26</v>
      </c>
      <c r="AV311" s="13" t="s">
        <v>29</v>
      </c>
      <c r="AW311" s="13" t="s">
        <v>25</v>
      </c>
      <c r="AX311" t="str">
        <f t="shared" si="58"/>
        <v>HT2_yellow-square.png</v>
      </c>
      <c r="AY311" t="str">
        <f t="shared" si="59"/>
        <v>HT1_yellow-triangle.png</v>
      </c>
      <c r="AZ311" t="str">
        <f t="shared" si="60"/>
        <v>ST3_red-triangle.png</v>
      </c>
      <c r="BA311" t="str">
        <f t="shared" si="61"/>
        <v>ST1_red-square.png</v>
      </c>
      <c r="BB311" t="str">
        <f t="shared" si="62"/>
        <v>HT3_blue-triangle.png</v>
      </c>
      <c r="BC311" t="str">
        <f t="shared" si="63"/>
        <v>ST2_blue-square.png</v>
      </c>
    </row>
    <row r="312" spans="1:55" x14ac:dyDescent="0.2">
      <c r="A312" s="30" t="s">
        <v>82</v>
      </c>
      <c r="B312" s="5" t="s">
        <v>108</v>
      </c>
      <c r="C312" s="5" t="s">
        <v>178</v>
      </c>
      <c r="D312" t="str">
        <f t="shared" si="56"/>
        <v>L03_CR70_S16</v>
      </c>
      <c r="E312">
        <v>310</v>
      </c>
      <c r="F312" s="96" t="s">
        <v>700</v>
      </c>
      <c r="G312" s="155" t="str">
        <f>VLOOKUP($A312&amp;"_"&amp;$F312,'Character Sets'!$B$3:$J$39,5,FALSE)</f>
        <v>HT2</v>
      </c>
      <c r="H312" s="155" t="str">
        <f>VLOOKUP($A312&amp;"_"&amp;$F312,'Character Sets'!$B$3:$J$39,7,FALSE)</f>
        <v>Alex</v>
      </c>
      <c r="I312" s="5" t="str">
        <f>VLOOKUP($A312&amp;"_"&amp;$F312,'Character Sets'!$B$3:$J$39,6,FALSE)</f>
        <v>A</v>
      </c>
      <c r="J312" s="94" t="s">
        <v>698</v>
      </c>
      <c r="K312" s="155" t="str">
        <f>VLOOKUP($A312&amp;"_"&amp;$J312, 'Character Sets'!$B$3:$J$39,5,FALSE)</f>
        <v>HT1</v>
      </c>
      <c r="L312" s="155" t="str">
        <f>VLOOKUP($A312&amp;"_"&amp;$J312,'Character Sets'!$B$3:$J$39,7,FALSE)</f>
        <v>Taylor</v>
      </c>
      <c r="M312" s="5" t="str">
        <f>VLOOKUP($A312&amp;"_"&amp;$J312,'Character Sets'!$B$3:$J$39,6,FALSE)</f>
        <v>D</v>
      </c>
      <c r="N312" s="187" t="s">
        <v>2396</v>
      </c>
      <c r="O312" s="5" t="s">
        <v>2399</v>
      </c>
      <c r="P312" s="37" t="s">
        <v>697</v>
      </c>
      <c r="Q312" t="str">
        <f>VLOOKUP($A312&amp;"_"&amp;$P312,'Character Sets'!$B$3:$J$39,5,FALSE)</f>
        <v>ST3</v>
      </c>
      <c r="R312" s="37" t="s">
        <v>699</v>
      </c>
      <c r="S312" t="str">
        <f>VLOOKUP($A312&amp;"_"&amp;$R312,'Character Sets'!$B$3:$J$39,5,FALSE)</f>
        <v>ST1</v>
      </c>
      <c r="T312" s="37" t="s">
        <v>696</v>
      </c>
      <c r="U312" t="str">
        <f>VLOOKUP($A312&amp;"_"&amp;$T312,'Character Sets'!$B$3:$J$39,5,FALSE)</f>
        <v>HT3</v>
      </c>
      <c r="V312" s="37" t="s">
        <v>701</v>
      </c>
      <c r="W312" t="str">
        <f>VLOOKUP($A312&amp;"_"&amp;$V312,'Character Sets'!$B$3:$J$39,5,FALSE)</f>
        <v>ST2</v>
      </c>
      <c r="X312" t="s">
        <v>222</v>
      </c>
      <c r="Y312" t="str">
        <f t="shared" si="54"/>
        <v>AD</v>
      </c>
      <c r="Z312" t="str" cm="1">
        <f t="array" ref="Z312">_xlfn.IFS($Y312="AB","AB",$Y312="BA","AB",$Y312="AC","AC",$Y312="CA","AC",$Y312="AD","AD",$Y312="DA","AD",$Y312="BC","BC",$Y312="CB","BC",$Y312="BD","BD",$Y312="DB","BD",$Y312="CD","CD",$Y312="DC", "CD",$Y312="AE","AE",$Y312="EA","AE",$Y312="AF","AF",$Y312="FA","AF",$Y312="BE","BE",$Y312="EB","BE",$Y312="BF","BF",$Y312="FB","BF",$Y312="CE","CE",$Y312="EC","CE",$Y312="CF","CF",$Y312="FC","CF",$Y312="DE","DE",$Y312="ED","DE",$Y312="EF","EF",$Y312="FE","EF",$Y312="DF","DF",$Y312="FD","DF")</f>
        <v>AD</v>
      </c>
      <c r="AA312" s="6" t="s">
        <v>30</v>
      </c>
      <c r="AB312" t="str">
        <f>VLOOKUP($X312&amp;$Z312&amp;$AA312,Stories!$A$1:$I$151,7,FALSE)</f>
        <v>Taylor is skateboarding toward Alex</v>
      </c>
      <c r="AC312" t="str">
        <f>VLOOKUP($X312&amp;$Z312&amp;$AA312,Stories!$A$1:$I$151,8,FALSE)</f>
        <v>as a car is speeding down the road</v>
      </c>
      <c r="AD312" s="37" t="s">
        <v>702</v>
      </c>
      <c r="AE312" s="13" t="s">
        <v>24</v>
      </c>
      <c r="AF312" s="13" t="s">
        <v>26</v>
      </c>
      <c r="AG312" s="13" t="str">
        <f t="shared" si="65"/>
        <v>they're standing in a red triangle</v>
      </c>
      <c r="AH312" t="str">
        <f>VLOOKUP($X312&amp;$Z312&amp;$AA312,Stories!$A$1:$I$151,9,FALSE)</f>
        <v>and it looks like there might be an accident</v>
      </c>
      <c r="AI312" t="str" cm="1">
        <f t="array" ref="AI312">_xlfn.IFS($AA312="first",_xlfn.CONCAT($X312, "_", $H312, "_", $L312),$AA312="second",_xlfn.CONCAT($X312, "_", $L312, "_", $H312))</f>
        <v>S16_Taylor_Alex</v>
      </c>
      <c r="AJ312" t="str">
        <f t="shared" si="57"/>
        <v>they_red_triangle</v>
      </c>
      <c r="AK312" t="str">
        <f t="shared" si="55"/>
        <v>S16_end</v>
      </c>
      <c r="AL312" s="13" t="s">
        <v>24</v>
      </c>
      <c r="AM312" s="13" t="s">
        <v>26</v>
      </c>
      <c r="AN312" s="13" t="s">
        <v>24</v>
      </c>
      <c r="AO312" s="13" t="s">
        <v>25</v>
      </c>
      <c r="AP312" s="13" t="s">
        <v>27</v>
      </c>
      <c r="AQ312" s="13" t="s">
        <v>25</v>
      </c>
      <c r="AR312" s="13" t="s">
        <v>27</v>
      </c>
      <c r="AS312" s="13" t="s">
        <v>26</v>
      </c>
      <c r="AT312" s="13" t="s">
        <v>31</v>
      </c>
      <c r="AU312" s="13" t="s">
        <v>25</v>
      </c>
      <c r="AV312" s="13" t="s">
        <v>31</v>
      </c>
      <c r="AW312" s="13" t="s">
        <v>26</v>
      </c>
      <c r="AX312" t="str">
        <f t="shared" si="58"/>
        <v>HT2_red-triangle.png</v>
      </c>
      <c r="AY312" t="str">
        <f t="shared" si="59"/>
        <v>HT1_red-square.png</v>
      </c>
      <c r="AZ312" t="str">
        <f t="shared" si="60"/>
        <v>ST3_yellow-square.png</v>
      </c>
      <c r="BA312" t="str">
        <f t="shared" si="61"/>
        <v>ST1_yellow-triangle.png</v>
      </c>
      <c r="BB312" t="str">
        <f t="shared" si="62"/>
        <v>HT3_green-square.png</v>
      </c>
      <c r="BC312" t="str">
        <f t="shared" si="63"/>
        <v>ST2_green-triangle.png</v>
      </c>
    </row>
    <row r="313" spans="1:55" x14ac:dyDescent="0.2">
      <c r="A313" s="30" t="s">
        <v>82</v>
      </c>
      <c r="B313" s="5" t="s">
        <v>108</v>
      </c>
      <c r="C313" s="5" t="s">
        <v>179</v>
      </c>
      <c r="D313" t="str">
        <f t="shared" si="56"/>
        <v>L03_CR71_S17</v>
      </c>
      <c r="E313">
        <v>311</v>
      </c>
      <c r="F313" s="96" t="s">
        <v>700</v>
      </c>
      <c r="G313" s="155" t="str">
        <f>VLOOKUP($A313&amp;"_"&amp;$F313,'Character Sets'!$B$3:$J$39,5,FALSE)</f>
        <v>HT2</v>
      </c>
      <c r="H313" s="155" t="str">
        <f>VLOOKUP($A313&amp;"_"&amp;$F313,'Character Sets'!$B$3:$J$39,7,FALSE)</f>
        <v>Alex</v>
      </c>
      <c r="I313" s="5" t="str">
        <f>VLOOKUP($A313&amp;"_"&amp;$F313,'Character Sets'!$B$3:$J$39,6,FALSE)</f>
        <v>A</v>
      </c>
      <c r="J313" s="94" t="s">
        <v>698</v>
      </c>
      <c r="K313" s="155" t="str">
        <f>VLOOKUP($A313&amp;"_"&amp;$J313, 'Character Sets'!$B$3:$J$39,5,FALSE)</f>
        <v>HT1</v>
      </c>
      <c r="L313" s="155" t="str">
        <f>VLOOKUP($A313&amp;"_"&amp;$J313,'Character Sets'!$B$3:$J$39,7,FALSE)</f>
        <v>Taylor</v>
      </c>
      <c r="M313" s="5" t="str">
        <f>VLOOKUP($A313&amp;"_"&amp;$J313,'Character Sets'!$B$3:$J$39,6,FALSE)</f>
        <v>D</v>
      </c>
      <c r="N313" s="187" t="s">
        <v>2396</v>
      </c>
      <c r="O313" s="5" t="s">
        <v>2399</v>
      </c>
      <c r="P313" s="37" t="s">
        <v>697</v>
      </c>
      <c r="Q313" t="str">
        <f>VLOOKUP($A313&amp;"_"&amp;$P313,'Character Sets'!$B$3:$J$39,5,FALSE)</f>
        <v>ST3</v>
      </c>
      <c r="R313" s="37" t="s">
        <v>699</v>
      </c>
      <c r="S313" t="str">
        <f>VLOOKUP($A313&amp;"_"&amp;$R313,'Character Sets'!$B$3:$J$39,5,FALSE)</f>
        <v>ST1</v>
      </c>
      <c r="T313" s="37" t="s">
        <v>696</v>
      </c>
      <c r="U313" t="str">
        <f>VLOOKUP($A313&amp;"_"&amp;$T313,'Character Sets'!$B$3:$J$39,5,FALSE)</f>
        <v>HT3</v>
      </c>
      <c r="V313" s="37" t="s">
        <v>701</v>
      </c>
      <c r="W313" t="str">
        <f>VLOOKUP($A313&amp;"_"&amp;$V313,'Character Sets'!$B$3:$J$39,5,FALSE)</f>
        <v>ST2</v>
      </c>
      <c r="X313" t="s">
        <v>223</v>
      </c>
      <c r="Y313" t="str">
        <f t="shared" si="54"/>
        <v>AD</v>
      </c>
      <c r="Z313" t="str" cm="1">
        <f t="array" ref="Z313">_xlfn.IFS($Y313="AB","AB",$Y313="BA","AB",$Y313="AC","AC",$Y313="CA","AC",$Y313="AD","AD",$Y313="DA","AD",$Y313="BC","BC",$Y313="CB","BC",$Y313="BD","BD",$Y313="DB","BD",$Y313="CD","CD",$Y313="DC", "CD",$Y313="AE","AE",$Y313="EA","AE",$Y313="AF","AF",$Y313="FA","AF",$Y313="BE","BE",$Y313="EB","BE",$Y313="BF","BF",$Y313="FB","BF",$Y313="CE","CE",$Y313="EC","CE",$Y313="CF","CF",$Y313="FC","CF",$Y313="DE","DE",$Y313="ED","DE",$Y313="EF","EF",$Y313="FE","EF",$Y313="DF","DF",$Y313="FD","DF")</f>
        <v>AD</v>
      </c>
      <c r="AA313" s="6" t="s">
        <v>28</v>
      </c>
      <c r="AB313" t="str">
        <f>VLOOKUP($X313&amp;$Z313&amp;$AA313,Stories!$A$1:$I$151,7,FALSE)</f>
        <v>Alex is singing a song to Taylor</v>
      </c>
      <c r="AC313" t="str">
        <f>VLOOKUP($X313&amp;$Z313&amp;$AA313,Stories!$A$1:$I$151,8,FALSE)</f>
        <v>as the moon is high in the sky</v>
      </c>
      <c r="AD313" s="37" t="s">
        <v>702</v>
      </c>
      <c r="AE313" s="13" t="s">
        <v>29</v>
      </c>
      <c r="AF313" s="13" t="s">
        <v>25</v>
      </c>
      <c r="AG313" s="13" t="str">
        <f t="shared" si="65"/>
        <v>they're standing in a blue square</v>
      </c>
      <c r="AH313" t="str">
        <f>VLOOKUP($X313&amp;$Z313&amp;$AA313,Stories!$A$1:$I$151,9,FALSE)</f>
        <v>and it sounds like the song is almost over</v>
      </c>
      <c r="AI313" t="str" cm="1">
        <f t="array" ref="AI313">_xlfn.IFS($AA313="first",_xlfn.CONCAT($X313, "_", $H313, "_", $L313),$AA313="second",_xlfn.CONCAT($X313, "_", $L313, "_", $H313))</f>
        <v>S17_Alex_Taylor</v>
      </c>
      <c r="AJ313" t="str">
        <f t="shared" si="57"/>
        <v>they_blue_square</v>
      </c>
      <c r="AK313" t="str">
        <f t="shared" si="55"/>
        <v>S17_end</v>
      </c>
      <c r="AL313" s="13" t="s">
        <v>29</v>
      </c>
      <c r="AM313" s="13" t="s">
        <v>25</v>
      </c>
      <c r="AN313" s="13" t="s">
        <v>29</v>
      </c>
      <c r="AO313" s="13" t="s">
        <v>26</v>
      </c>
      <c r="AP313" s="13" t="s">
        <v>31</v>
      </c>
      <c r="AQ313" s="13" t="s">
        <v>26</v>
      </c>
      <c r="AR313" s="13" t="s">
        <v>31</v>
      </c>
      <c r="AS313" s="13" t="s">
        <v>25</v>
      </c>
      <c r="AT313" s="13" t="s">
        <v>27</v>
      </c>
      <c r="AU313" s="13" t="s">
        <v>26</v>
      </c>
      <c r="AV313" s="13" t="s">
        <v>27</v>
      </c>
      <c r="AW313" s="13" t="s">
        <v>25</v>
      </c>
      <c r="AX313" t="str">
        <f t="shared" si="58"/>
        <v>HT2_blue-square.png</v>
      </c>
      <c r="AY313" t="str">
        <f t="shared" si="59"/>
        <v>HT1_blue-triangle.png</v>
      </c>
      <c r="AZ313" t="str">
        <f t="shared" si="60"/>
        <v>ST3_green-triangle.png</v>
      </c>
      <c r="BA313" t="str">
        <f t="shared" si="61"/>
        <v>ST1_green-square.png</v>
      </c>
      <c r="BB313" t="str">
        <f t="shared" si="62"/>
        <v>HT3_yellow-triangle.png</v>
      </c>
      <c r="BC313" t="str">
        <f t="shared" si="63"/>
        <v>ST2_yellow-square.png</v>
      </c>
    </row>
    <row r="314" spans="1:55" x14ac:dyDescent="0.2">
      <c r="A314" s="30" t="s">
        <v>82</v>
      </c>
      <c r="B314" s="5" t="s">
        <v>108</v>
      </c>
      <c r="C314" s="5" t="s">
        <v>180</v>
      </c>
      <c r="D314" t="str">
        <f t="shared" si="56"/>
        <v>L03_CR72_S17</v>
      </c>
      <c r="E314">
        <v>312</v>
      </c>
      <c r="F314" s="96" t="s">
        <v>700</v>
      </c>
      <c r="G314" s="155" t="str">
        <f>VLOOKUP($A314&amp;"_"&amp;$F314,'Character Sets'!$B$3:$J$39,5,FALSE)</f>
        <v>HT2</v>
      </c>
      <c r="H314" s="155" t="str">
        <f>VLOOKUP($A314&amp;"_"&amp;$F314,'Character Sets'!$B$3:$J$39,7,FALSE)</f>
        <v>Alex</v>
      </c>
      <c r="I314" s="5" t="str">
        <f>VLOOKUP($A314&amp;"_"&amp;$F314,'Character Sets'!$B$3:$J$39,6,FALSE)</f>
        <v>A</v>
      </c>
      <c r="J314" s="94" t="s">
        <v>698</v>
      </c>
      <c r="K314" s="155" t="str">
        <f>VLOOKUP($A314&amp;"_"&amp;$J314, 'Character Sets'!$B$3:$J$39,5,FALSE)</f>
        <v>HT1</v>
      </c>
      <c r="L314" s="155" t="str">
        <f>VLOOKUP($A314&amp;"_"&amp;$J314,'Character Sets'!$B$3:$J$39,7,FALSE)</f>
        <v>Taylor</v>
      </c>
      <c r="M314" s="5" t="str">
        <f>VLOOKUP($A314&amp;"_"&amp;$J314,'Character Sets'!$B$3:$J$39,6,FALSE)</f>
        <v>D</v>
      </c>
      <c r="N314" s="187" t="s">
        <v>2396</v>
      </c>
      <c r="O314" s="5" t="s">
        <v>2399</v>
      </c>
      <c r="P314" s="37" t="s">
        <v>697</v>
      </c>
      <c r="Q314" t="str">
        <f>VLOOKUP($A314&amp;"_"&amp;$P314,'Character Sets'!$B$3:$J$39,5,FALSE)</f>
        <v>ST3</v>
      </c>
      <c r="R314" s="37" t="s">
        <v>699</v>
      </c>
      <c r="S314" t="str">
        <f>VLOOKUP($A314&amp;"_"&amp;$R314,'Character Sets'!$B$3:$J$39,5,FALSE)</f>
        <v>ST1</v>
      </c>
      <c r="T314" s="37" t="s">
        <v>696</v>
      </c>
      <c r="U314" t="str">
        <f>VLOOKUP($A314&amp;"_"&amp;$T314,'Character Sets'!$B$3:$J$39,5,FALSE)</f>
        <v>HT3</v>
      </c>
      <c r="V314" s="37" t="s">
        <v>701</v>
      </c>
      <c r="W314" t="str">
        <f>VLOOKUP($A314&amp;"_"&amp;$V314,'Character Sets'!$B$3:$J$39,5,FALSE)</f>
        <v>ST2</v>
      </c>
      <c r="X314" t="s">
        <v>223</v>
      </c>
      <c r="Y314" t="str">
        <f t="shared" si="54"/>
        <v>AD</v>
      </c>
      <c r="Z314" t="str" cm="1">
        <f t="array" ref="Z314">_xlfn.IFS($Y314="AB","AB",$Y314="BA","AB",$Y314="AC","AC",$Y314="CA","AC",$Y314="AD","AD",$Y314="DA","AD",$Y314="BC","BC",$Y314="CB","BC",$Y314="BD","BD",$Y314="DB","BD",$Y314="CD","CD",$Y314="DC", "CD",$Y314="AE","AE",$Y314="EA","AE",$Y314="AF","AF",$Y314="FA","AF",$Y314="BE","BE",$Y314="EB","BE",$Y314="BF","BF",$Y314="FB","BF",$Y314="CE","CE",$Y314="EC","CE",$Y314="CF","CF",$Y314="FC","CF",$Y314="DE","DE",$Y314="ED","DE",$Y314="EF","EF",$Y314="FE","EF",$Y314="DF","DF",$Y314="FD","DF")</f>
        <v>AD</v>
      </c>
      <c r="AA314" s="6" t="s">
        <v>30</v>
      </c>
      <c r="AB314" t="str">
        <f>VLOOKUP($X314&amp;$Z314&amp;$AA314,Stories!$A$1:$I$151,7,FALSE)</f>
        <v>Taylor is singing a song to Alex</v>
      </c>
      <c r="AC314" t="str">
        <f>VLOOKUP($X314&amp;$Z314&amp;$AA314,Stories!$A$1:$I$151,8,FALSE)</f>
        <v>as the moon is high in the sky</v>
      </c>
      <c r="AD314" s="37" t="s">
        <v>702</v>
      </c>
      <c r="AE314" s="13" t="s">
        <v>31</v>
      </c>
      <c r="AF314" s="13" t="s">
        <v>26</v>
      </c>
      <c r="AG314" s="13" t="str">
        <f t="shared" si="65"/>
        <v>they're standing in a green triangle</v>
      </c>
      <c r="AH314" t="str">
        <f>VLOOKUP($X314&amp;$Z314&amp;$AA314,Stories!$A$1:$I$151,9,FALSE)</f>
        <v>and it sounds like the song is almost over</v>
      </c>
      <c r="AI314" t="str" cm="1">
        <f t="array" ref="AI314">_xlfn.IFS($AA314="first",_xlfn.CONCAT($X314, "_", $H314, "_", $L314),$AA314="second",_xlfn.CONCAT($X314, "_", $L314, "_", $H314))</f>
        <v>S17_Taylor_Alex</v>
      </c>
      <c r="AJ314" t="str">
        <f t="shared" si="57"/>
        <v>they_green_triangle</v>
      </c>
      <c r="AK314" t="str">
        <f t="shared" si="55"/>
        <v>S17_end</v>
      </c>
      <c r="AL314" s="13" t="s">
        <v>31</v>
      </c>
      <c r="AM314" s="13" t="s">
        <v>26</v>
      </c>
      <c r="AN314" s="13" t="s">
        <v>31</v>
      </c>
      <c r="AO314" s="13" t="s">
        <v>25</v>
      </c>
      <c r="AP314" s="13" t="s">
        <v>29</v>
      </c>
      <c r="AQ314" s="13" t="s">
        <v>25</v>
      </c>
      <c r="AR314" s="13" t="s">
        <v>29</v>
      </c>
      <c r="AS314" s="13" t="s">
        <v>26</v>
      </c>
      <c r="AT314" s="13" t="s">
        <v>24</v>
      </c>
      <c r="AU314" s="13" t="s">
        <v>25</v>
      </c>
      <c r="AV314" s="13" t="s">
        <v>24</v>
      </c>
      <c r="AW314" s="13" t="s">
        <v>26</v>
      </c>
      <c r="AX314" t="str">
        <f t="shared" si="58"/>
        <v>HT2_green-triangle.png</v>
      </c>
      <c r="AY314" t="str">
        <f t="shared" si="59"/>
        <v>HT1_green-square.png</v>
      </c>
      <c r="AZ314" t="str">
        <f t="shared" si="60"/>
        <v>ST3_blue-square.png</v>
      </c>
      <c r="BA314" t="str">
        <f t="shared" si="61"/>
        <v>ST1_blue-triangle.png</v>
      </c>
      <c r="BB314" t="str">
        <f t="shared" si="62"/>
        <v>HT3_red-square.png</v>
      </c>
      <c r="BC314" t="str">
        <f t="shared" si="63"/>
        <v>ST2_red-triangle.png</v>
      </c>
    </row>
    <row r="315" spans="1:55" x14ac:dyDescent="0.2">
      <c r="A315" s="30" t="s">
        <v>82</v>
      </c>
      <c r="B315" s="5" t="s">
        <v>108</v>
      </c>
      <c r="C315" s="5" t="s">
        <v>181</v>
      </c>
      <c r="D315" t="str">
        <f t="shared" si="56"/>
        <v>L03_CR73_S01</v>
      </c>
      <c r="E315">
        <v>313</v>
      </c>
      <c r="F315" s="96" t="s">
        <v>701</v>
      </c>
      <c r="G315" s="155" t="str">
        <f>VLOOKUP($A315&amp;"_"&amp;$F315,'Character Sets'!$B$3:$J$39,5,FALSE)</f>
        <v>ST2</v>
      </c>
      <c r="H315" s="155" t="str">
        <f>VLOOKUP($A315&amp;"_"&amp;$F315,'Character Sets'!$B$3:$J$39,7,FALSE)</f>
        <v>Sam</v>
      </c>
      <c r="I315" s="5" t="str">
        <f>VLOOKUP($A315&amp;"_"&amp;$F315,'Character Sets'!$B$3:$J$39,6,FALSE)</f>
        <v>B</v>
      </c>
      <c r="J315" s="94" t="s">
        <v>696</v>
      </c>
      <c r="K315" s="155" t="str">
        <f>VLOOKUP($A315&amp;"_"&amp;$J315, 'Character Sets'!$B$3:$J$39,5,FALSE)</f>
        <v>HT3</v>
      </c>
      <c r="L315" s="155" t="str">
        <f>VLOOKUP($A315&amp;"_"&amp;$J315,'Character Sets'!$B$3:$J$39,7,FALSE)</f>
        <v>Jordan</v>
      </c>
      <c r="M315" s="5" t="str">
        <f>VLOOKUP($A315&amp;"_"&amp;$J315,'Character Sets'!$B$3:$J$39,6,FALSE)</f>
        <v>C</v>
      </c>
      <c r="N315" s="187" t="s">
        <v>2396</v>
      </c>
      <c r="O315" s="5" t="s">
        <v>2398</v>
      </c>
      <c r="P315" s="37" t="s">
        <v>697</v>
      </c>
      <c r="Q315" t="str">
        <f>VLOOKUP($A315&amp;"_"&amp;$P315,'Character Sets'!$B$3:$J$39,5,FALSE)</f>
        <v>ST3</v>
      </c>
      <c r="R315" s="37" t="s">
        <v>699</v>
      </c>
      <c r="S315" t="str">
        <f>VLOOKUP($A315&amp;"_"&amp;$R315,'Character Sets'!$B$3:$J$39,5,FALSE)</f>
        <v>ST1</v>
      </c>
      <c r="T315" s="37" t="s">
        <v>698</v>
      </c>
      <c r="U315" t="str">
        <f>VLOOKUP($A315&amp;"_"&amp;$T315,'Character Sets'!$B$3:$J$39,5,FALSE)</f>
        <v>HT1</v>
      </c>
      <c r="V315" s="37" t="s">
        <v>700</v>
      </c>
      <c r="W315" t="str">
        <f>VLOOKUP($A315&amp;"_"&amp;$V315,'Character Sets'!$B$3:$J$39,5,FALSE)</f>
        <v>HT2</v>
      </c>
      <c r="X315" t="s">
        <v>207</v>
      </c>
      <c r="Y315" t="str">
        <f t="shared" ref="Y315:Y378" si="66">_xlfn.CONCAT($I315,$M315)</f>
        <v>BC</v>
      </c>
      <c r="Z315" t="str" cm="1">
        <f t="array" ref="Z315">_xlfn.IFS($Y315="AB","AB",$Y315="BA","AB",$Y315="AC","AC",$Y315="CA","AC",$Y315="AD","AD",$Y315="DA","AD",$Y315="BC","BC",$Y315="CB","BC",$Y315="BD","BD",$Y315="DB","BD",$Y315="CD","CD",$Y315="DC", "CD",$Y315="AE","AE",$Y315="EA","AE",$Y315="AF","AF",$Y315="FA","AF",$Y315="BE","BE",$Y315="EB","BE",$Y315="BF","BF",$Y315="FB","BF",$Y315="CE","CE",$Y315="EC","CE",$Y315="CF","CF",$Y315="FC","CF",$Y315="DE","DE",$Y315="ED","DE",$Y315="EF","EF",$Y315="FE","EF",$Y315="DF","DF",$Y315="FD","DF")</f>
        <v>BC</v>
      </c>
      <c r="AA315" s="6" t="s">
        <v>28</v>
      </c>
      <c r="AB315" t="str">
        <f>VLOOKUP($X315&amp;$Z315&amp;$AA315,Stories!$A$1:$I$151,7,FALSE)</f>
        <v>Sam is painting a portrait of Jordan</v>
      </c>
      <c r="AC315" t="str">
        <f>VLOOKUP($X315&amp;$Z315&amp;$AA315,Stories!$A$1:$I$151,8,FALSE)</f>
        <v>and some paint is spilling on the floor</v>
      </c>
      <c r="AD315" s="37" t="s">
        <v>702</v>
      </c>
      <c r="AE315" s="13" t="s">
        <v>24</v>
      </c>
      <c r="AF315" s="13" t="s">
        <v>25</v>
      </c>
      <c r="AG315" s="13" t="str">
        <f t="shared" si="65"/>
        <v>they're standing in a red square</v>
      </c>
      <c r="AH315" t="str">
        <f>VLOOKUP($X315&amp;$Z315&amp;$AA315,Stories!$A$1:$I$151,9,FALSE)</f>
        <v>and the painting looks amazing</v>
      </c>
      <c r="AI315" t="str" cm="1">
        <f t="array" ref="AI315">_xlfn.IFS($AA315="first",_xlfn.CONCAT($X315, "_", $H315, "_", $L315),$AA315="second",_xlfn.CONCAT($X315, "_", $L315, "_", $H315))</f>
        <v>S01_Sam_Jordan</v>
      </c>
      <c r="AJ315" t="str">
        <f t="shared" si="57"/>
        <v>they_red_square</v>
      </c>
      <c r="AK315" t="str">
        <f t="shared" ref="AK315:AK378" si="67">_xlfn.CONCAT($X315,"_end")</f>
        <v>S01_end</v>
      </c>
      <c r="AL315" s="13" t="s">
        <v>24</v>
      </c>
      <c r="AM315" s="13" t="s">
        <v>25</v>
      </c>
      <c r="AN315" s="13" t="s">
        <v>24</v>
      </c>
      <c r="AO315" s="13" t="s">
        <v>26</v>
      </c>
      <c r="AP315" s="13" t="s">
        <v>27</v>
      </c>
      <c r="AQ315" s="13" t="s">
        <v>26</v>
      </c>
      <c r="AR315" s="13" t="s">
        <v>27</v>
      </c>
      <c r="AS315" s="13" t="s">
        <v>25</v>
      </c>
      <c r="AT315" s="13" t="s">
        <v>31</v>
      </c>
      <c r="AU315" s="13" t="s">
        <v>26</v>
      </c>
      <c r="AV315" s="13" t="s">
        <v>31</v>
      </c>
      <c r="AW315" s="13" t="s">
        <v>25</v>
      </c>
      <c r="AX315" t="str">
        <f t="shared" si="58"/>
        <v>ST2_red-square.png</v>
      </c>
      <c r="AY315" t="str">
        <f t="shared" si="59"/>
        <v>HT3_red-triangle.png</v>
      </c>
      <c r="AZ315" t="str">
        <f t="shared" si="60"/>
        <v>ST3_yellow-triangle.png</v>
      </c>
      <c r="BA315" t="str">
        <f t="shared" si="61"/>
        <v>ST1_yellow-square.png</v>
      </c>
      <c r="BB315" t="str">
        <f t="shared" si="62"/>
        <v>HT1_green-triangle.png</v>
      </c>
      <c r="BC315" t="str">
        <f t="shared" si="63"/>
        <v>HT2_green-square.png</v>
      </c>
    </row>
    <row r="316" spans="1:55" x14ac:dyDescent="0.2">
      <c r="A316" s="30" t="s">
        <v>82</v>
      </c>
      <c r="B316" s="5" t="s">
        <v>108</v>
      </c>
      <c r="C316" s="5" t="s">
        <v>182</v>
      </c>
      <c r="D316" t="str">
        <f t="shared" si="56"/>
        <v>L03_CR74_S01</v>
      </c>
      <c r="E316">
        <v>314</v>
      </c>
      <c r="F316" s="96" t="s">
        <v>701</v>
      </c>
      <c r="G316" s="155" t="str">
        <f>VLOOKUP($A316&amp;"_"&amp;$F316,'Character Sets'!$B$3:$J$39,5,FALSE)</f>
        <v>ST2</v>
      </c>
      <c r="H316" s="155" t="str">
        <f>VLOOKUP($A316&amp;"_"&amp;$F316,'Character Sets'!$B$3:$J$39,7,FALSE)</f>
        <v>Sam</v>
      </c>
      <c r="I316" s="5" t="str">
        <f>VLOOKUP($A316&amp;"_"&amp;$F316,'Character Sets'!$B$3:$J$39,6,FALSE)</f>
        <v>B</v>
      </c>
      <c r="J316" s="94" t="s">
        <v>696</v>
      </c>
      <c r="K316" s="155" t="str">
        <f>VLOOKUP($A316&amp;"_"&amp;$J316, 'Character Sets'!$B$3:$J$39,5,FALSE)</f>
        <v>HT3</v>
      </c>
      <c r="L316" s="155" t="str">
        <f>VLOOKUP($A316&amp;"_"&amp;$J316,'Character Sets'!$B$3:$J$39,7,FALSE)</f>
        <v>Jordan</v>
      </c>
      <c r="M316" s="5" t="str">
        <f>VLOOKUP($A316&amp;"_"&amp;$J316,'Character Sets'!$B$3:$J$39,6,FALSE)</f>
        <v>C</v>
      </c>
      <c r="N316" s="187" t="s">
        <v>2396</v>
      </c>
      <c r="O316" s="5" t="s">
        <v>2398</v>
      </c>
      <c r="P316" s="37" t="s">
        <v>697</v>
      </c>
      <c r="Q316" t="str">
        <f>VLOOKUP($A316&amp;"_"&amp;$P316,'Character Sets'!$B$3:$J$39,5,FALSE)</f>
        <v>ST3</v>
      </c>
      <c r="R316" s="37" t="s">
        <v>699</v>
      </c>
      <c r="S316" t="str">
        <f>VLOOKUP($A316&amp;"_"&amp;$R316,'Character Sets'!$B$3:$J$39,5,FALSE)</f>
        <v>ST1</v>
      </c>
      <c r="T316" s="37" t="s">
        <v>698</v>
      </c>
      <c r="U316" t="str">
        <f>VLOOKUP($A316&amp;"_"&amp;$T316,'Character Sets'!$B$3:$J$39,5,FALSE)</f>
        <v>HT1</v>
      </c>
      <c r="V316" s="37" t="s">
        <v>700</v>
      </c>
      <c r="W316" t="str">
        <f>VLOOKUP($A316&amp;"_"&amp;$V316,'Character Sets'!$B$3:$J$39,5,FALSE)</f>
        <v>HT2</v>
      </c>
      <c r="X316" t="s">
        <v>207</v>
      </c>
      <c r="Y316" t="str">
        <f t="shared" si="66"/>
        <v>BC</v>
      </c>
      <c r="Z316" t="str" cm="1">
        <f t="array" ref="Z316">_xlfn.IFS($Y316="AB","AB",$Y316="BA","AB",$Y316="AC","AC",$Y316="CA","AC",$Y316="AD","AD",$Y316="DA","AD",$Y316="BC","BC",$Y316="CB","BC",$Y316="BD","BD",$Y316="DB","BD",$Y316="CD","CD",$Y316="DC", "CD",$Y316="AE","AE",$Y316="EA","AE",$Y316="AF","AF",$Y316="FA","AF",$Y316="BE","BE",$Y316="EB","BE",$Y316="BF","BF",$Y316="FB","BF",$Y316="CE","CE",$Y316="EC","CE",$Y316="CF","CF",$Y316="FC","CF",$Y316="DE","DE",$Y316="ED","DE",$Y316="EF","EF",$Y316="FE","EF",$Y316="DF","DF",$Y316="FD","DF")</f>
        <v>BC</v>
      </c>
      <c r="AA316" s="6" t="s">
        <v>30</v>
      </c>
      <c r="AB316" t="str">
        <f>VLOOKUP($X316&amp;$Z316&amp;$AA316,Stories!$A$1:$I$151,7,FALSE)</f>
        <v>Jordan is painting a portrait of Sam</v>
      </c>
      <c r="AC316" t="str">
        <f>VLOOKUP($X316&amp;$Z316&amp;$AA316,Stories!$A$1:$I$151,8,FALSE)</f>
        <v>and some paint is spilling on the floor</v>
      </c>
      <c r="AD316" s="37" t="s">
        <v>702</v>
      </c>
      <c r="AE316" s="13" t="s">
        <v>27</v>
      </c>
      <c r="AF316" s="13" t="s">
        <v>26</v>
      </c>
      <c r="AG316" s="13" t="str">
        <f t="shared" si="65"/>
        <v>they're standing in a yellow triangle</v>
      </c>
      <c r="AH316" t="str">
        <f>VLOOKUP($X316&amp;$Z316&amp;$AA316,Stories!$A$1:$I$151,9,FALSE)</f>
        <v>and the painting looks amazing</v>
      </c>
      <c r="AI316" t="str" cm="1">
        <f t="array" ref="AI316">_xlfn.IFS($AA316="first",_xlfn.CONCAT($X316, "_", $H316, "_", $L316),$AA316="second",_xlfn.CONCAT($X316, "_", $L316, "_", $H316))</f>
        <v>S01_Jordan_Sam</v>
      </c>
      <c r="AJ316" t="str">
        <f t="shared" si="57"/>
        <v>they_yellow_triangle</v>
      </c>
      <c r="AK316" t="str">
        <f t="shared" si="67"/>
        <v>S01_end</v>
      </c>
      <c r="AL316" s="13" t="s">
        <v>27</v>
      </c>
      <c r="AM316" s="13" t="s">
        <v>26</v>
      </c>
      <c r="AN316" s="13" t="s">
        <v>27</v>
      </c>
      <c r="AO316" s="13" t="s">
        <v>25</v>
      </c>
      <c r="AP316" s="13" t="s">
        <v>24</v>
      </c>
      <c r="AQ316" s="13" t="s">
        <v>25</v>
      </c>
      <c r="AR316" s="13" t="s">
        <v>24</v>
      </c>
      <c r="AS316" s="13" t="s">
        <v>26</v>
      </c>
      <c r="AT316" s="13" t="s">
        <v>29</v>
      </c>
      <c r="AU316" s="13" t="s">
        <v>25</v>
      </c>
      <c r="AV316" s="13" t="s">
        <v>29</v>
      </c>
      <c r="AW316" s="13" t="s">
        <v>26</v>
      </c>
      <c r="AX316" t="str">
        <f t="shared" si="58"/>
        <v>ST2_yellow-triangle.png</v>
      </c>
      <c r="AY316" t="str">
        <f t="shared" si="59"/>
        <v>HT3_yellow-square.png</v>
      </c>
      <c r="AZ316" t="str">
        <f t="shared" si="60"/>
        <v>ST3_red-square.png</v>
      </c>
      <c r="BA316" t="str">
        <f t="shared" si="61"/>
        <v>ST1_red-triangle.png</v>
      </c>
      <c r="BB316" t="str">
        <f t="shared" si="62"/>
        <v>HT1_blue-square.png</v>
      </c>
      <c r="BC316" t="str">
        <f t="shared" si="63"/>
        <v>HT2_blue-triangle.png</v>
      </c>
    </row>
    <row r="317" spans="1:55" x14ac:dyDescent="0.2">
      <c r="A317" s="30" t="s">
        <v>82</v>
      </c>
      <c r="B317" s="5" t="s">
        <v>108</v>
      </c>
      <c r="C317" s="5" t="s">
        <v>183</v>
      </c>
      <c r="D317" t="str">
        <f t="shared" si="56"/>
        <v>L03_CR75_S05</v>
      </c>
      <c r="E317">
        <v>315</v>
      </c>
      <c r="F317" s="96" t="s">
        <v>701</v>
      </c>
      <c r="G317" s="155" t="str">
        <f>VLOOKUP($A317&amp;"_"&amp;$F317,'Character Sets'!$B$3:$J$39,5,FALSE)</f>
        <v>ST2</v>
      </c>
      <c r="H317" s="155" t="str">
        <f>VLOOKUP($A317&amp;"_"&amp;$F317,'Character Sets'!$B$3:$J$39,7,FALSE)</f>
        <v>Sam</v>
      </c>
      <c r="I317" s="5" t="str">
        <f>VLOOKUP($A317&amp;"_"&amp;$F317,'Character Sets'!$B$3:$J$39,6,FALSE)</f>
        <v>B</v>
      </c>
      <c r="J317" s="94" t="s">
        <v>696</v>
      </c>
      <c r="K317" s="155" t="str">
        <f>VLOOKUP($A317&amp;"_"&amp;$J317, 'Character Sets'!$B$3:$J$39,5,FALSE)</f>
        <v>HT3</v>
      </c>
      <c r="L317" s="155" t="str">
        <f>VLOOKUP($A317&amp;"_"&amp;$J317,'Character Sets'!$B$3:$J$39,7,FALSE)</f>
        <v>Jordan</v>
      </c>
      <c r="M317" s="5" t="str">
        <f>VLOOKUP($A317&amp;"_"&amp;$J317,'Character Sets'!$B$3:$J$39,6,FALSE)</f>
        <v>C</v>
      </c>
      <c r="N317" s="187" t="s">
        <v>2396</v>
      </c>
      <c r="O317" s="5" t="s">
        <v>2398</v>
      </c>
      <c r="P317" s="37" t="s">
        <v>697</v>
      </c>
      <c r="Q317" t="str">
        <f>VLOOKUP($A317&amp;"_"&amp;$P317,'Character Sets'!$B$3:$J$39,5,FALSE)</f>
        <v>ST3</v>
      </c>
      <c r="R317" s="37" t="s">
        <v>699</v>
      </c>
      <c r="S317" t="str">
        <f>VLOOKUP($A317&amp;"_"&amp;$R317,'Character Sets'!$B$3:$J$39,5,FALSE)</f>
        <v>ST1</v>
      </c>
      <c r="T317" s="37" t="s">
        <v>698</v>
      </c>
      <c r="U317" t="str">
        <f>VLOOKUP($A317&amp;"_"&amp;$T317,'Character Sets'!$B$3:$J$39,5,FALSE)</f>
        <v>HT1</v>
      </c>
      <c r="V317" s="37" t="s">
        <v>700</v>
      </c>
      <c r="W317" t="str">
        <f>VLOOKUP($A317&amp;"_"&amp;$V317,'Character Sets'!$B$3:$J$39,5,FALSE)</f>
        <v>HT2</v>
      </c>
      <c r="X317" t="s">
        <v>211</v>
      </c>
      <c r="Y317" t="str">
        <f t="shared" si="66"/>
        <v>BC</v>
      </c>
      <c r="Z317" t="str" cm="1">
        <f t="array" ref="Z317">_xlfn.IFS($Y317="AB","AB",$Y317="BA","AB",$Y317="AC","AC",$Y317="CA","AC",$Y317="AD","AD",$Y317="DA","AD",$Y317="BC","BC",$Y317="CB","BC",$Y317="BD","BD",$Y317="DB","BD",$Y317="CD","CD",$Y317="DC", "CD",$Y317="AE","AE",$Y317="EA","AE",$Y317="AF","AF",$Y317="FA","AF",$Y317="BE","BE",$Y317="EB","BE",$Y317="BF","BF",$Y317="FB","BF",$Y317="CE","CE",$Y317="EC","CE",$Y317="CF","CF",$Y317="FC","CF",$Y317="DE","DE",$Y317="ED","DE",$Y317="EF","EF",$Y317="FE","EF",$Y317="DF","DF",$Y317="FD","DF")</f>
        <v>BC</v>
      </c>
      <c r="AA317" s="6" t="s">
        <v>28</v>
      </c>
      <c r="AB317" t="str">
        <f>VLOOKUP($X317&amp;$Z317&amp;$AA317,Stories!$A$1:$I$151,7,FALSE)</f>
        <v>Sam is picking up Jordan from school</v>
      </c>
      <c r="AC317" t="str">
        <f>VLOOKUP($X317&amp;$Z317&amp;$AA317,Stories!$A$1:$I$151,8,FALSE)</f>
        <v>as the bell is ringing</v>
      </c>
      <c r="AD317" s="37" t="s">
        <v>702</v>
      </c>
      <c r="AE317" s="13" t="s">
        <v>31</v>
      </c>
      <c r="AF317" s="13" t="s">
        <v>25</v>
      </c>
      <c r="AG317" s="13" t="str">
        <f t="shared" si="65"/>
        <v>they're standing in a green square</v>
      </c>
      <c r="AH317" t="str">
        <f>VLOOKUP($X317&amp;$Z317&amp;$AA317,Stories!$A$1:$I$151,9,FALSE)</f>
        <v>and the bell is very loud</v>
      </c>
      <c r="AI317" t="str" cm="1">
        <f t="array" ref="AI317">_xlfn.IFS($AA317="first",_xlfn.CONCAT($X317, "_", $H317, "_", $L317),$AA317="second",_xlfn.CONCAT($X317, "_", $L317, "_", $H317))</f>
        <v>S05_Sam_Jordan</v>
      </c>
      <c r="AJ317" t="str">
        <f t="shared" si="57"/>
        <v>they_green_square</v>
      </c>
      <c r="AK317" t="str">
        <f t="shared" si="67"/>
        <v>S05_end</v>
      </c>
      <c r="AL317" s="13" t="s">
        <v>31</v>
      </c>
      <c r="AM317" s="13" t="s">
        <v>25</v>
      </c>
      <c r="AN317" s="13" t="s">
        <v>31</v>
      </c>
      <c r="AO317" s="13" t="s">
        <v>26</v>
      </c>
      <c r="AP317" s="13" t="s">
        <v>29</v>
      </c>
      <c r="AQ317" s="13" t="s">
        <v>26</v>
      </c>
      <c r="AR317" s="13" t="s">
        <v>29</v>
      </c>
      <c r="AS317" s="13" t="s">
        <v>25</v>
      </c>
      <c r="AT317" s="13" t="s">
        <v>24</v>
      </c>
      <c r="AU317" s="13" t="s">
        <v>26</v>
      </c>
      <c r="AV317" s="13" t="s">
        <v>24</v>
      </c>
      <c r="AW317" s="13" t="s">
        <v>25</v>
      </c>
      <c r="AX317" t="str">
        <f t="shared" si="58"/>
        <v>ST2_green-square.png</v>
      </c>
      <c r="AY317" t="str">
        <f t="shared" si="59"/>
        <v>HT3_green-triangle.png</v>
      </c>
      <c r="AZ317" t="str">
        <f t="shared" si="60"/>
        <v>ST3_blue-triangle.png</v>
      </c>
      <c r="BA317" t="str">
        <f t="shared" si="61"/>
        <v>ST1_blue-square.png</v>
      </c>
      <c r="BB317" t="str">
        <f t="shared" si="62"/>
        <v>HT1_red-triangle.png</v>
      </c>
      <c r="BC317" t="str">
        <f t="shared" si="63"/>
        <v>HT2_red-square.png</v>
      </c>
    </row>
    <row r="318" spans="1:55" x14ac:dyDescent="0.2">
      <c r="A318" s="30" t="s">
        <v>82</v>
      </c>
      <c r="B318" s="5" t="s">
        <v>108</v>
      </c>
      <c r="C318" s="5" t="s">
        <v>184</v>
      </c>
      <c r="D318" t="str">
        <f t="shared" si="56"/>
        <v>L03_CR76_S02</v>
      </c>
      <c r="E318">
        <v>316</v>
      </c>
      <c r="F318" s="96" t="s">
        <v>701</v>
      </c>
      <c r="G318" s="155" t="str">
        <f>VLOOKUP($A318&amp;"_"&amp;$F318,'Character Sets'!$B$3:$J$39,5,FALSE)</f>
        <v>ST2</v>
      </c>
      <c r="H318" s="155" t="str">
        <f>VLOOKUP($A318&amp;"_"&amp;$F318,'Character Sets'!$B$3:$J$39,7,FALSE)</f>
        <v>Sam</v>
      </c>
      <c r="I318" s="5" t="str">
        <f>VLOOKUP($A318&amp;"_"&amp;$F318,'Character Sets'!$B$3:$J$39,6,FALSE)</f>
        <v>B</v>
      </c>
      <c r="J318" s="94" t="s">
        <v>696</v>
      </c>
      <c r="K318" s="155" t="str">
        <f>VLOOKUP($A318&amp;"_"&amp;$J318, 'Character Sets'!$B$3:$J$39,5,FALSE)</f>
        <v>HT3</v>
      </c>
      <c r="L318" s="155" t="str">
        <f>VLOOKUP($A318&amp;"_"&amp;$J318,'Character Sets'!$B$3:$J$39,7,FALSE)</f>
        <v>Jordan</v>
      </c>
      <c r="M318" s="5" t="str">
        <f>VLOOKUP($A318&amp;"_"&amp;$J318,'Character Sets'!$B$3:$J$39,6,FALSE)</f>
        <v>C</v>
      </c>
      <c r="N318" s="187" t="s">
        <v>2396</v>
      </c>
      <c r="O318" s="5" t="s">
        <v>2398</v>
      </c>
      <c r="P318" s="37" t="s">
        <v>697</v>
      </c>
      <c r="Q318" t="str">
        <f>VLOOKUP($A318&amp;"_"&amp;$P318,'Character Sets'!$B$3:$J$39,5,FALSE)</f>
        <v>ST3</v>
      </c>
      <c r="R318" s="37" t="s">
        <v>699</v>
      </c>
      <c r="S318" t="str">
        <f>VLOOKUP($A318&amp;"_"&amp;$R318,'Character Sets'!$B$3:$J$39,5,FALSE)</f>
        <v>ST1</v>
      </c>
      <c r="T318" s="37" t="s">
        <v>698</v>
      </c>
      <c r="U318" t="str">
        <f>VLOOKUP($A318&amp;"_"&amp;$T318,'Character Sets'!$B$3:$J$39,5,FALSE)</f>
        <v>HT1</v>
      </c>
      <c r="V318" s="37" t="s">
        <v>700</v>
      </c>
      <c r="W318" t="str">
        <f>VLOOKUP($A318&amp;"_"&amp;$V318,'Character Sets'!$B$3:$J$39,5,FALSE)</f>
        <v>HT2</v>
      </c>
      <c r="X318" t="s">
        <v>208</v>
      </c>
      <c r="Y318" t="str">
        <f t="shared" si="66"/>
        <v>BC</v>
      </c>
      <c r="Z318" t="str" cm="1">
        <f t="array" ref="Z318">_xlfn.IFS($Y318="AB","AB",$Y318="BA","AB",$Y318="AC","AC",$Y318="CA","AC",$Y318="AD","AD",$Y318="DA","AD",$Y318="BC","BC",$Y318="CB","BC",$Y318="BD","BD",$Y318="DB","BD",$Y318="CD","CD",$Y318="DC", "CD",$Y318="AE","AE",$Y318="EA","AE",$Y318="AF","AF",$Y318="FA","AF",$Y318="BE","BE",$Y318="EB","BE",$Y318="BF","BF",$Y318="FB","BF",$Y318="CE","CE",$Y318="EC","CE",$Y318="CF","CF",$Y318="FC","CF",$Y318="DE","DE",$Y318="ED","DE",$Y318="EF","EF",$Y318="FE","EF",$Y318="DF","DF",$Y318="FD","DF")</f>
        <v>BC</v>
      </c>
      <c r="AA318" s="6" t="s">
        <v>30</v>
      </c>
      <c r="AB318" t="str">
        <f>VLOOKUP($X318&amp;$Z318&amp;$AA318,Stories!$A$1:$I$151,7,FALSE)</f>
        <v>Jordan is playing the cello for Sam</v>
      </c>
      <c r="AC318" t="str">
        <f>VLOOKUP($X318&amp;$Z318&amp;$AA318,Stories!$A$1:$I$151,8,FALSE)</f>
        <v>as the telephone is ringing</v>
      </c>
      <c r="AD318" s="37" t="s">
        <v>702</v>
      </c>
      <c r="AE318" s="13" t="s">
        <v>29</v>
      </c>
      <c r="AF318" s="13" t="s">
        <v>26</v>
      </c>
      <c r="AG318" s="13" t="str">
        <f t="shared" si="65"/>
        <v>they're standing in a blue triangle</v>
      </c>
      <c r="AH318" t="str">
        <f>VLOOKUP($X318&amp;$Z318&amp;$AA318,Stories!$A$1:$I$151,9,FALSE)</f>
        <v>but it doesn't look like anyone is going to answer the phone</v>
      </c>
      <c r="AI318" t="str" cm="1">
        <f t="array" ref="AI318">_xlfn.IFS($AA318="first",_xlfn.CONCAT($X318, "_", $H318, "_", $L318),$AA318="second",_xlfn.CONCAT($X318, "_", $L318, "_", $H318))</f>
        <v>S02_Jordan_Sam</v>
      </c>
      <c r="AJ318" t="str">
        <f t="shared" si="57"/>
        <v>they_blue_triangle</v>
      </c>
      <c r="AK318" t="str">
        <f t="shared" si="67"/>
        <v>S02_end</v>
      </c>
      <c r="AL318" s="13" t="s">
        <v>29</v>
      </c>
      <c r="AM318" s="13" t="s">
        <v>26</v>
      </c>
      <c r="AN318" s="13" t="s">
        <v>29</v>
      </c>
      <c r="AO318" s="13" t="s">
        <v>25</v>
      </c>
      <c r="AP318" s="13" t="s">
        <v>31</v>
      </c>
      <c r="AQ318" s="13" t="s">
        <v>25</v>
      </c>
      <c r="AR318" s="13" t="s">
        <v>31</v>
      </c>
      <c r="AS318" s="13" t="s">
        <v>26</v>
      </c>
      <c r="AT318" s="13" t="s">
        <v>27</v>
      </c>
      <c r="AU318" s="13" t="s">
        <v>25</v>
      </c>
      <c r="AV318" s="13" t="s">
        <v>27</v>
      </c>
      <c r="AW318" s="13" t="s">
        <v>26</v>
      </c>
      <c r="AX318" t="str">
        <f t="shared" si="58"/>
        <v>ST2_blue-triangle.png</v>
      </c>
      <c r="AY318" t="str">
        <f t="shared" si="59"/>
        <v>HT3_blue-square.png</v>
      </c>
      <c r="AZ318" t="str">
        <f t="shared" si="60"/>
        <v>ST3_green-square.png</v>
      </c>
      <c r="BA318" t="str">
        <f t="shared" si="61"/>
        <v>ST1_green-triangle.png</v>
      </c>
      <c r="BB318" t="str">
        <f t="shared" si="62"/>
        <v>HT1_yellow-square.png</v>
      </c>
      <c r="BC318" t="str">
        <f t="shared" si="63"/>
        <v>HT2_yellow-triangle.png</v>
      </c>
    </row>
    <row r="319" spans="1:55" x14ac:dyDescent="0.2">
      <c r="A319" s="30" t="s">
        <v>82</v>
      </c>
      <c r="B319" s="5" t="s">
        <v>108</v>
      </c>
      <c r="C319" s="5" t="s">
        <v>185</v>
      </c>
      <c r="D319" t="str">
        <f t="shared" si="56"/>
        <v>L03_CR77_S26</v>
      </c>
      <c r="E319">
        <v>317</v>
      </c>
      <c r="F319" s="96" t="s">
        <v>701</v>
      </c>
      <c r="G319" s="155" t="str">
        <f>VLOOKUP($A319&amp;"_"&amp;$F319,'Character Sets'!$B$3:$J$39,5,FALSE)</f>
        <v>ST2</v>
      </c>
      <c r="H319" s="155" t="str">
        <f>VLOOKUP($A319&amp;"_"&amp;$F319,'Character Sets'!$B$3:$J$39,7,FALSE)</f>
        <v>Sam</v>
      </c>
      <c r="I319" s="5" t="str">
        <f>VLOOKUP($A319&amp;"_"&amp;$F319,'Character Sets'!$B$3:$J$39,6,FALSE)</f>
        <v>B</v>
      </c>
      <c r="J319" s="94" t="s">
        <v>698</v>
      </c>
      <c r="K319" s="155" t="str">
        <f>VLOOKUP($A319&amp;"_"&amp;$J319, 'Character Sets'!$B$3:$J$39,5,FALSE)</f>
        <v>HT1</v>
      </c>
      <c r="L319" s="155" t="str">
        <f>VLOOKUP($A319&amp;"_"&amp;$J319,'Character Sets'!$B$3:$J$39,7,FALSE)</f>
        <v>Taylor</v>
      </c>
      <c r="M319" s="5" t="str">
        <f>VLOOKUP($A319&amp;"_"&amp;$J319,'Character Sets'!$B$3:$J$39,6,FALSE)</f>
        <v>D</v>
      </c>
      <c r="N319" s="187" t="s">
        <v>2396</v>
      </c>
      <c r="O319" s="5" t="s">
        <v>2398</v>
      </c>
      <c r="P319" s="37" t="s">
        <v>697</v>
      </c>
      <c r="Q319" t="str">
        <f>VLOOKUP($A319&amp;"_"&amp;$P319,'Character Sets'!$B$3:$J$39,5,FALSE)</f>
        <v>ST3</v>
      </c>
      <c r="R319" s="37" t="s">
        <v>699</v>
      </c>
      <c r="S319" t="str">
        <f>VLOOKUP($A319&amp;"_"&amp;$R319,'Character Sets'!$B$3:$J$39,5,FALSE)</f>
        <v>ST1</v>
      </c>
      <c r="T319" s="37" t="s">
        <v>696</v>
      </c>
      <c r="U319" t="str">
        <f>VLOOKUP($A319&amp;"_"&amp;$T319,'Character Sets'!$B$3:$J$39,5,FALSE)</f>
        <v>HT3</v>
      </c>
      <c r="V319" s="37" t="s">
        <v>700</v>
      </c>
      <c r="W319" t="str">
        <f>VLOOKUP($A319&amp;"_"&amp;$V319,'Character Sets'!$B$3:$J$39,5,FALSE)</f>
        <v>HT2</v>
      </c>
      <c r="X319" t="s">
        <v>232</v>
      </c>
      <c r="Y319" t="str">
        <f t="shared" si="66"/>
        <v>BD</v>
      </c>
      <c r="Z319" t="str" cm="1">
        <f t="array" ref="Z319">_xlfn.IFS($Y319="AB","AB",$Y319="BA","AB",$Y319="AC","AC",$Y319="CA","AC",$Y319="AD","AD",$Y319="DA","AD",$Y319="BC","BC",$Y319="CB","BC",$Y319="BD","BD",$Y319="DB","BD",$Y319="CD","CD",$Y319="DC", "CD",$Y319="AE","AE",$Y319="EA","AE",$Y319="AF","AF",$Y319="FA","AF",$Y319="BE","BE",$Y319="EB","BE",$Y319="BF","BF",$Y319="FB","BF",$Y319="CE","CE",$Y319="EC","CE",$Y319="CF","CF",$Y319="FC","CF",$Y319="DE","DE",$Y319="ED","DE",$Y319="EF","EF",$Y319="FE","EF",$Y319="DF","DF",$Y319="FD","DF")</f>
        <v>BD</v>
      </c>
      <c r="AA319" s="6" t="s">
        <v>28</v>
      </c>
      <c r="AB319" t="str">
        <f>VLOOKUP($X319&amp;$Z319&amp;$AA319,Stories!$A$1:$I$151,7,FALSE)</f>
        <v>Sam is bringing some balloons to Taylor</v>
      </c>
      <c r="AC319" t="str">
        <f>VLOOKUP($X319&amp;$Z319&amp;$AA319,Stories!$A$1:$I$151,8,FALSE)</f>
        <v>while bright flowers are sitting in the window</v>
      </c>
      <c r="AD319" s="37" t="s">
        <v>702</v>
      </c>
      <c r="AE319" s="13" t="s">
        <v>27</v>
      </c>
      <c r="AF319" s="13" t="s">
        <v>25</v>
      </c>
      <c r="AG319" s="13" t="str">
        <f t="shared" si="65"/>
        <v>they're standing in a yellow square</v>
      </c>
      <c r="AH319" t="str">
        <f>VLOOKUP($X319&amp;$Z319&amp;$AA319,Stories!$A$1:$I$151,9,FALSE)</f>
        <v>and it must be someone's birthday</v>
      </c>
      <c r="AI319" t="str" cm="1">
        <f t="array" ref="AI319">_xlfn.IFS($AA319="first",_xlfn.CONCAT($X319, "_", $H319, "_", $L319),$AA319="second",_xlfn.CONCAT($X319, "_", $L319, "_", $H319))</f>
        <v>S26_Sam_Taylor</v>
      </c>
      <c r="AJ319" t="str">
        <f t="shared" si="57"/>
        <v>they_yellow_square</v>
      </c>
      <c r="AK319" t="str">
        <f t="shared" si="67"/>
        <v>S26_end</v>
      </c>
      <c r="AL319" s="13" t="s">
        <v>27</v>
      </c>
      <c r="AM319" s="13" t="s">
        <v>25</v>
      </c>
      <c r="AN319" s="13" t="s">
        <v>27</v>
      </c>
      <c r="AO319" s="13" t="s">
        <v>26</v>
      </c>
      <c r="AP319" s="13" t="s">
        <v>24</v>
      </c>
      <c r="AQ319" s="13" t="s">
        <v>26</v>
      </c>
      <c r="AR319" s="13" t="s">
        <v>24</v>
      </c>
      <c r="AS319" s="13" t="s">
        <v>25</v>
      </c>
      <c r="AT319" s="13" t="s">
        <v>29</v>
      </c>
      <c r="AU319" s="13" t="s">
        <v>26</v>
      </c>
      <c r="AV319" s="13" t="s">
        <v>29</v>
      </c>
      <c r="AW319" s="13" t="s">
        <v>25</v>
      </c>
      <c r="AX319" t="str">
        <f t="shared" si="58"/>
        <v>ST2_yellow-square.png</v>
      </c>
      <c r="AY319" t="str">
        <f t="shared" si="59"/>
        <v>HT1_yellow-triangle.png</v>
      </c>
      <c r="AZ319" t="str">
        <f t="shared" si="60"/>
        <v>ST3_red-triangle.png</v>
      </c>
      <c r="BA319" t="str">
        <f t="shared" si="61"/>
        <v>ST1_red-square.png</v>
      </c>
      <c r="BB319" t="str">
        <f t="shared" si="62"/>
        <v>HT3_blue-triangle.png</v>
      </c>
      <c r="BC319" t="str">
        <f t="shared" si="63"/>
        <v>HT2_blue-square.png</v>
      </c>
    </row>
    <row r="320" spans="1:55" x14ac:dyDescent="0.2">
      <c r="A320" s="30" t="s">
        <v>82</v>
      </c>
      <c r="B320" s="5" t="s">
        <v>108</v>
      </c>
      <c r="C320" s="5" t="s">
        <v>186</v>
      </c>
      <c r="D320" t="str">
        <f t="shared" si="56"/>
        <v>L03_CR78_S30</v>
      </c>
      <c r="E320">
        <v>318</v>
      </c>
      <c r="F320" s="96" t="s">
        <v>701</v>
      </c>
      <c r="G320" s="155" t="str">
        <f>VLOOKUP($A320&amp;"_"&amp;$F320,'Character Sets'!$B$3:$J$39,5,FALSE)</f>
        <v>ST2</v>
      </c>
      <c r="H320" s="155" t="str">
        <f>VLOOKUP($A320&amp;"_"&amp;$F320,'Character Sets'!$B$3:$J$39,7,FALSE)</f>
        <v>Sam</v>
      </c>
      <c r="I320" s="5" t="str">
        <f>VLOOKUP($A320&amp;"_"&amp;$F320,'Character Sets'!$B$3:$J$39,6,FALSE)</f>
        <v>B</v>
      </c>
      <c r="J320" s="94" t="s">
        <v>698</v>
      </c>
      <c r="K320" s="155" t="str">
        <f>VLOOKUP($A320&amp;"_"&amp;$J320, 'Character Sets'!$B$3:$J$39,5,FALSE)</f>
        <v>HT1</v>
      </c>
      <c r="L320" s="155" t="str">
        <f>VLOOKUP($A320&amp;"_"&amp;$J320,'Character Sets'!$B$3:$J$39,7,FALSE)</f>
        <v>Taylor</v>
      </c>
      <c r="M320" s="5" t="str">
        <f>VLOOKUP($A320&amp;"_"&amp;$J320,'Character Sets'!$B$3:$J$39,6,FALSE)</f>
        <v>D</v>
      </c>
      <c r="N320" s="187" t="s">
        <v>2396</v>
      </c>
      <c r="O320" s="5" t="s">
        <v>2398</v>
      </c>
      <c r="P320" s="37" t="s">
        <v>697</v>
      </c>
      <c r="Q320" t="str">
        <f>VLOOKUP($A320&amp;"_"&amp;$P320,'Character Sets'!$B$3:$J$39,5,FALSE)</f>
        <v>ST3</v>
      </c>
      <c r="R320" s="37" t="s">
        <v>699</v>
      </c>
      <c r="S320" t="str">
        <f>VLOOKUP($A320&amp;"_"&amp;$R320,'Character Sets'!$B$3:$J$39,5,FALSE)</f>
        <v>ST1</v>
      </c>
      <c r="T320" s="37" t="s">
        <v>696</v>
      </c>
      <c r="U320" t="str">
        <f>VLOOKUP($A320&amp;"_"&amp;$T320,'Character Sets'!$B$3:$J$39,5,FALSE)</f>
        <v>HT3</v>
      </c>
      <c r="V320" s="37" t="s">
        <v>700</v>
      </c>
      <c r="W320" t="str">
        <f>VLOOKUP($A320&amp;"_"&amp;$V320,'Character Sets'!$B$3:$J$39,5,FALSE)</f>
        <v>HT2</v>
      </c>
      <c r="X320" t="s">
        <v>236</v>
      </c>
      <c r="Y320" t="str">
        <f t="shared" si="66"/>
        <v>BD</v>
      </c>
      <c r="Z320" t="str" cm="1">
        <f t="array" ref="Z320">_xlfn.IFS($Y320="AB","AB",$Y320="BA","AB",$Y320="AC","AC",$Y320="CA","AC",$Y320="AD","AD",$Y320="DA","AD",$Y320="BC","BC",$Y320="CB","BC",$Y320="BD","BD",$Y320="DB","BD",$Y320="CD","CD",$Y320="DC", "CD",$Y320="AE","AE",$Y320="EA","AE",$Y320="AF","AF",$Y320="FA","AF",$Y320="BE","BE",$Y320="EB","BE",$Y320="BF","BF",$Y320="FB","BF",$Y320="CE","CE",$Y320="EC","CE",$Y320="CF","CF",$Y320="FC","CF",$Y320="DE","DE",$Y320="ED","DE",$Y320="EF","EF",$Y320="FE","EF",$Y320="DF","DF",$Y320="FD","DF")</f>
        <v>BD</v>
      </c>
      <c r="AA320" s="6" t="s">
        <v>30</v>
      </c>
      <c r="AB320" t="str">
        <f>VLOOKUP($X320&amp;$Z320&amp;$AA320,Stories!$A$1:$I$151,7,FALSE)</f>
        <v>Taylor is playing the violin for Sam</v>
      </c>
      <c r="AC320" t="str">
        <f>VLOOKUP($X320&amp;$Z320&amp;$AA320,Stories!$A$1:$I$151,8,FALSE)</f>
        <v>while the sun is shining brightly</v>
      </c>
      <c r="AD320" s="37" t="s">
        <v>702</v>
      </c>
      <c r="AE320" s="13" t="s">
        <v>24</v>
      </c>
      <c r="AF320" s="13" t="s">
        <v>26</v>
      </c>
      <c r="AG320" s="13" t="str">
        <f t="shared" si="65"/>
        <v>they're standing in a red triangle</v>
      </c>
      <c r="AH320" t="str">
        <f>VLOOKUP($X320&amp;$Z320&amp;$AA320,Stories!$A$1:$I$151,9,FALSE)</f>
        <v>and it looks like the song is being played well</v>
      </c>
      <c r="AI320" t="str" cm="1">
        <f t="array" ref="AI320">_xlfn.IFS($AA320="first",_xlfn.CONCAT($X320, "_", $H320, "_", $L320),$AA320="second",_xlfn.CONCAT($X320, "_", $L320, "_", $H320))</f>
        <v>S30_Taylor_Sam</v>
      </c>
      <c r="AJ320" t="str">
        <f t="shared" si="57"/>
        <v>they_red_triangle</v>
      </c>
      <c r="AK320" t="str">
        <f t="shared" si="67"/>
        <v>S30_end</v>
      </c>
      <c r="AL320" s="13" t="s">
        <v>24</v>
      </c>
      <c r="AM320" s="13" t="s">
        <v>26</v>
      </c>
      <c r="AN320" s="13" t="s">
        <v>24</v>
      </c>
      <c r="AO320" s="13" t="s">
        <v>25</v>
      </c>
      <c r="AP320" s="13" t="s">
        <v>27</v>
      </c>
      <c r="AQ320" s="13" t="s">
        <v>25</v>
      </c>
      <c r="AR320" s="13" t="s">
        <v>27</v>
      </c>
      <c r="AS320" s="13" t="s">
        <v>26</v>
      </c>
      <c r="AT320" s="13" t="s">
        <v>31</v>
      </c>
      <c r="AU320" s="13" t="s">
        <v>25</v>
      </c>
      <c r="AV320" s="13" t="s">
        <v>31</v>
      </c>
      <c r="AW320" s="13" t="s">
        <v>26</v>
      </c>
      <c r="AX320" t="str">
        <f t="shared" si="58"/>
        <v>ST2_red-triangle.png</v>
      </c>
      <c r="AY320" t="str">
        <f t="shared" si="59"/>
        <v>HT1_red-square.png</v>
      </c>
      <c r="AZ320" t="str">
        <f t="shared" si="60"/>
        <v>ST3_yellow-square.png</v>
      </c>
      <c r="BA320" t="str">
        <f t="shared" si="61"/>
        <v>ST1_yellow-triangle.png</v>
      </c>
      <c r="BB320" t="str">
        <f t="shared" si="62"/>
        <v>HT3_green-square.png</v>
      </c>
      <c r="BC320" t="str">
        <f t="shared" si="63"/>
        <v>HT2_green-triangle.png</v>
      </c>
    </row>
    <row r="321" spans="1:55" x14ac:dyDescent="0.2">
      <c r="A321" s="30" t="s">
        <v>82</v>
      </c>
      <c r="B321" s="5" t="s">
        <v>108</v>
      </c>
      <c r="C321" s="5" t="s">
        <v>187</v>
      </c>
      <c r="D321" t="str">
        <f t="shared" si="56"/>
        <v>L03_CR79_S27</v>
      </c>
      <c r="E321">
        <v>319</v>
      </c>
      <c r="F321" s="96" t="s">
        <v>701</v>
      </c>
      <c r="G321" s="155" t="str">
        <f>VLOOKUP($A321&amp;"_"&amp;$F321,'Character Sets'!$B$3:$J$39,5,FALSE)</f>
        <v>ST2</v>
      </c>
      <c r="H321" s="155" t="str">
        <f>VLOOKUP($A321&amp;"_"&amp;$F321,'Character Sets'!$B$3:$J$39,7,FALSE)</f>
        <v>Sam</v>
      </c>
      <c r="I321" s="5" t="str">
        <f>VLOOKUP($A321&amp;"_"&amp;$F321,'Character Sets'!$B$3:$J$39,6,FALSE)</f>
        <v>B</v>
      </c>
      <c r="J321" s="94" t="s">
        <v>698</v>
      </c>
      <c r="K321" s="155" t="str">
        <f>VLOOKUP($A321&amp;"_"&amp;$J321, 'Character Sets'!$B$3:$J$39,5,FALSE)</f>
        <v>HT1</v>
      </c>
      <c r="L321" s="155" t="str">
        <f>VLOOKUP($A321&amp;"_"&amp;$J321,'Character Sets'!$B$3:$J$39,7,FALSE)</f>
        <v>Taylor</v>
      </c>
      <c r="M321" s="5" t="str">
        <f>VLOOKUP($A321&amp;"_"&amp;$J321,'Character Sets'!$B$3:$J$39,6,FALSE)</f>
        <v>D</v>
      </c>
      <c r="N321" s="187" t="s">
        <v>2396</v>
      </c>
      <c r="O321" s="5" t="s">
        <v>2398</v>
      </c>
      <c r="P321" s="37" t="s">
        <v>697</v>
      </c>
      <c r="Q321" t="str">
        <f>VLOOKUP($A321&amp;"_"&amp;$P321,'Character Sets'!$B$3:$J$39,5,FALSE)</f>
        <v>ST3</v>
      </c>
      <c r="R321" s="37" t="s">
        <v>699</v>
      </c>
      <c r="S321" t="str">
        <f>VLOOKUP($A321&amp;"_"&amp;$R321,'Character Sets'!$B$3:$J$39,5,FALSE)</f>
        <v>ST1</v>
      </c>
      <c r="T321" s="37" t="s">
        <v>696</v>
      </c>
      <c r="U321" t="str">
        <f>VLOOKUP($A321&amp;"_"&amp;$T321,'Character Sets'!$B$3:$J$39,5,FALSE)</f>
        <v>HT3</v>
      </c>
      <c r="V321" s="37" t="s">
        <v>700</v>
      </c>
      <c r="W321" t="str">
        <f>VLOOKUP($A321&amp;"_"&amp;$V321,'Character Sets'!$B$3:$J$39,5,FALSE)</f>
        <v>HT2</v>
      </c>
      <c r="X321" t="s">
        <v>233</v>
      </c>
      <c r="Y321" t="str">
        <f t="shared" si="66"/>
        <v>BD</v>
      </c>
      <c r="Z321" t="str" cm="1">
        <f t="array" ref="Z321">_xlfn.IFS($Y321="AB","AB",$Y321="BA","AB",$Y321="AC","AC",$Y321="CA","AC",$Y321="AD","AD",$Y321="DA","AD",$Y321="BC","BC",$Y321="CB","BC",$Y321="BD","BD",$Y321="DB","BD",$Y321="CD","CD",$Y321="DC", "CD",$Y321="AE","AE",$Y321="EA","AE",$Y321="AF","AF",$Y321="FA","AF",$Y321="BE","BE",$Y321="EB","BE",$Y321="BF","BF",$Y321="FB","BF",$Y321="CE","CE",$Y321="EC","CE",$Y321="CF","CF",$Y321="FC","CF",$Y321="DE","DE",$Y321="ED","DE",$Y321="EF","EF",$Y321="FE","EF",$Y321="DF","DF",$Y321="FD","DF")</f>
        <v>BD</v>
      </c>
      <c r="AA321" s="6" t="s">
        <v>28</v>
      </c>
      <c r="AB321" t="str">
        <f>VLOOKUP($X321&amp;$Z321&amp;$AA321,Stories!$A$1:$I$151,7,FALSE)</f>
        <v>Sam is walking with Taylor</v>
      </c>
      <c r="AC321" t="str">
        <f>VLOOKUP($X321&amp;$Z321&amp;$AA321,Stories!$A$1:$I$151,8,FALSE)</f>
        <v>and the clock is about to ring 3 o'clock</v>
      </c>
      <c r="AD321" s="37" t="s">
        <v>702</v>
      </c>
      <c r="AE321" s="13" t="s">
        <v>29</v>
      </c>
      <c r="AF321" s="13" t="s">
        <v>25</v>
      </c>
      <c r="AG321" s="13" t="str">
        <f t="shared" si="65"/>
        <v>they're standing in a blue square</v>
      </c>
      <c r="AH321" t="str">
        <f>VLOOKUP($X321&amp;$Z321&amp;$AA321,Stories!$A$1:$I$151,9,FALSE)</f>
        <v>and it seems like class will be starting soon</v>
      </c>
      <c r="AI321" t="str" cm="1">
        <f t="array" ref="AI321">_xlfn.IFS($AA321="first",_xlfn.CONCAT($X321, "_", $H321, "_", $L321),$AA321="second",_xlfn.CONCAT($X321, "_", $L321, "_", $H321))</f>
        <v>S27_Sam_Taylor</v>
      </c>
      <c r="AJ321" t="str">
        <f t="shared" si="57"/>
        <v>they_blue_square</v>
      </c>
      <c r="AK321" t="str">
        <f t="shared" si="67"/>
        <v>S27_end</v>
      </c>
      <c r="AL321" s="13" t="s">
        <v>29</v>
      </c>
      <c r="AM321" s="13" t="s">
        <v>25</v>
      </c>
      <c r="AN321" s="13" t="s">
        <v>29</v>
      </c>
      <c r="AO321" s="13" t="s">
        <v>26</v>
      </c>
      <c r="AP321" s="13" t="s">
        <v>31</v>
      </c>
      <c r="AQ321" s="13" t="s">
        <v>26</v>
      </c>
      <c r="AR321" s="13" t="s">
        <v>31</v>
      </c>
      <c r="AS321" s="13" t="s">
        <v>25</v>
      </c>
      <c r="AT321" s="13" t="s">
        <v>27</v>
      </c>
      <c r="AU321" s="13" t="s">
        <v>26</v>
      </c>
      <c r="AV321" s="13" t="s">
        <v>27</v>
      </c>
      <c r="AW321" s="13" t="s">
        <v>25</v>
      </c>
      <c r="AX321" t="str">
        <f t="shared" si="58"/>
        <v>ST2_blue-square.png</v>
      </c>
      <c r="AY321" t="str">
        <f t="shared" si="59"/>
        <v>HT1_blue-triangle.png</v>
      </c>
      <c r="AZ321" t="str">
        <f t="shared" si="60"/>
        <v>ST3_green-triangle.png</v>
      </c>
      <c r="BA321" t="str">
        <f t="shared" si="61"/>
        <v>ST1_green-square.png</v>
      </c>
      <c r="BB321" t="str">
        <f t="shared" si="62"/>
        <v>HT3_yellow-triangle.png</v>
      </c>
      <c r="BC321" t="str">
        <f t="shared" si="63"/>
        <v>HT2_yellow-square.png</v>
      </c>
    </row>
    <row r="322" spans="1:55" x14ac:dyDescent="0.2">
      <c r="A322" s="30" t="s">
        <v>82</v>
      </c>
      <c r="B322" s="5" t="s">
        <v>108</v>
      </c>
      <c r="C322" s="5" t="s">
        <v>188</v>
      </c>
      <c r="D322" t="str">
        <f t="shared" si="56"/>
        <v>L03_CR80_S27</v>
      </c>
      <c r="E322">
        <v>320</v>
      </c>
      <c r="F322" s="96" t="s">
        <v>701</v>
      </c>
      <c r="G322" s="155" t="str">
        <f>VLOOKUP($A322&amp;"_"&amp;$F322,'Character Sets'!$B$3:$J$39,5,FALSE)</f>
        <v>ST2</v>
      </c>
      <c r="H322" s="155" t="str">
        <f>VLOOKUP($A322&amp;"_"&amp;$F322,'Character Sets'!$B$3:$J$39,7,FALSE)</f>
        <v>Sam</v>
      </c>
      <c r="I322" s="5" t="str">
        <f>VLOOKUP($A322&amp;"_"&amp;$F322,'Character Sets'!$B$3:$J$39,6,FALSE)</f>
        <v>B</v>
      </c>
      <c r="J322" s="94" t="s">
        <v>698</v>
      </c>
      <c r="K322" s="155" t="str">
        <f>VLOOKUP($A322&amp;"_"&amp;$J322, 'Character Sets'!$B$3:$J$39,5,FALSE)</f>
        <v>HT1</v>
      </c>
      <c r="L322" s="155" t="str">
        <f>VLOOKUP($A322&amp;"_"&amp;$J322,'Character Sets'!$B$3:$J$39,7,FALSE)</f>
        <v>Taylor</v>
      </c>
      <c r="M322" s="5" t="str">
        <f>VLOOKUP($A322&amp;"_"&amp;$J322,'Character Sets'!$B$3:$J$39,6,FALSE)</f>
        <v>D</v>
      </c>
      <c r="N322" s="187" t="s">
        <v>2396</v>
      </c>
      <c r="O322" s="5" t="s">
        <v>2398</v>
      </c>
      <c r="P322" s="37" t="s">
        <v>697</v>
      </c>
      <c r="Q322" t="str">
        <f>VLOOKUP($A322&amp;"_"&amp;$P322,'Character Sets'!$B$3:$J$39,5,FALSE)</f>
        <v>ST3</v>
      </c>
      <c r="R322" s="37" t="s">
        <v>699</v>
      </c>
      <c r="S322" t="str">
        <f>VLOOKUP($A322&amp;"_"&amp;$R322,'Character Sets'!$B$3:$J$39,5,FALSE)</f>
        <v>ST1</v>
      </c>
      <c r="T322" s="37" t="s">
        <v>696</v>
      </c>
      <c r="U322" t="str">
        <f>VLOOKUP($A322&amp;"_"&amp;$T322,'Character Sets'!$B$3:$J$39,5,FALSE)</f>
        <v>HT3</v>
      </c>
      <c r="V322" s="37" t="s">
        <v>700</v>
      </c>
      <c r="W322" t="str">
        <f>VLOOKUP($A322&amp;"_"&amp;$V322,'Character Sets'!$B$3:$J$39,5,FALSE)</f>
        <v>HT2</v>
      </c>
      <c r="X322" t="s">
        <v>233</v>
      </c>
      <c r="Y322" t="str">
        <f t="shared" si="66"/>
        <v>BD</v>
      </c>
      <c r="Z322" t="str" cm="1">
        <f t="array" ref="Z322">_xlfn.IFS($Y322="AB","AB",$Y322="BA","AB",$Y322="AC","AC",$Y322="CA","AC",$Y322="AD","AD",$Y322="DA","AD",$Y322="BC","BC",$Y322="CB","BC",$Y322="BD","BD",$Y322="DB","BD",$Y322="CD","CD",$Y322="DC", "CD",$Y322="AE","AE",$Y322="EA","AE",$Y322="AF","AF",$Y322="FA","AF",$Y322="BE","BE",$Y322="EB","BE",$Y322="BF","BF",$Y322="FB","BF",$Y322="CE","CE",$Y322="EC","CE",$Y322="CF","CF",$Y322="FC","CF",$Y322="DE","DE",$Y322="ED","DE",$Y322="EF","EF",$Y322="FE","EF",$Y322="DF","DF",$Y322="FD","DF")</f>
        <v>BD</v>
      </c>
      <c r="AA322" s="6" t="s">
        <v>30</v>
      </c>
      <c r="AB322" t="str">
        <f>VLOOKUP($X322&amp;$Z322&amp;$AA322,Stories!$A$1:$I$151,7,FALSE)</f>
        <v>Taylor is walking with Sam</v>
      </c>
      <c r="AC322" t="str">
        <f>VLOOKUP($X322&amp;$Z322&amp;$AA322,Stories!$A$1:$I$151,8,FALSE)</f>
        <v>and the clock is about to ring 3 o'clock</v>
      </c>
      <c r="AD322" s="37" t="s">
        <v>702</v>
      </c>
      <c r="AE322" s="13" t="s">
        <v>31</v>
      </c>
      <c r="AF322" s="13" t="s">
        <v>26</v>
      </c>
      <c r="AG322" s="13" t="str">
        <f t="shared" si="65"/>
        <v>they're standing in a green triangle</v>
      </c>
      <c r="AH322" t="str">
        <f>VLOOKUP($X322&amp;$Z322&amp;$AA322,Stories!$A$1:$I$151,9,FALSE)</f>
        <v>and it seems like class will be starting soon</v>
      </c>
      <c r="AI322" t="str" cm="1">
        <f t="array" ref="AI322">_xlfn.IFS($AA322="first",_xlfn.CONCAT($X322, "_", $H322, "_", $L322),$AA322="second",_xlfn.CONCAT($X322, "_", $L322, "_", $H322))</f>
        <v>S27_Taylor_Sam</v>
      </c>
      <c r="AJ322" t="str">
        <f t="shared" si="57"/>
        <v>they_green_triangle</v>
      </c>
      <c r="AK322" t="str">
        <f t="shared" si="67"/>
        <v>S27_end</v>
      </c>
      <c r="AL322" s="13" t="s">
        <v>31</v>
      </c>
      <c r="AM322" s="13" t="s">
        <v>26</v>
      </c>
      <c r="AN322" s="13" t="s">
        <v>31</v>
      </c>
      <c r="AO322" s="13" t="s">
        <v>25</v>
      </c>
      <c r="AP322" s="13" t="s">
        <v>29</v>
      </c>
      <c r="AQ322" s="13" t="s">
        <v>25</v>
      </c>
      <c r="AR322" s="13" t="s">
        <v>29</v>
      </c>
      <c r="AS322" s="13" t="s">
        <v>26</v>
      </c>
      <c r="AT322" s="13" t="s">
        <v>24</v>
      </c>
      <c r="AU322" s="13" t="s">
        <v>25</v>
      </c>
      <c r="AV322" s="13" t="s">
        <v>24</v>
      </c>
      <c r="AW322" s="13" t="s">
        <v>26</v>
      </c>
      <c r="AX322" t="str">
        <f t="shared" si="58"/>
        <v>ST2_green-triangle.png</v>
      </c>
      <c r="AY322" t="str">
        <f t="shared" si="59"/>
        <v>HT1_green-square.png</v>
      </c>
      <c r="AZ322" t="str">
        <f t="shared" si="60"/>
        <v>ST3_blue-square.png</v>
      </c>
      <c r="BA322" t="str">
        <f t="shared" si="61"/>
        <v>ST1_blue-triangle.png</v>
      </c>
      <c r="BB322" t="str">
        <f t="shared" si="62"/>
        <v>HT3_red-square.png</v>
      </c>
      <c r="BC322" t="str">
        <f t="shared" si="63"/>
        <v>HT2_red-triangle.png</v>
      </c>
    </row>
    <row r="323" spans="1:55" x14ac:dyDescent="0.2">
      <c r="A323" s="30" t="s">
        <v>82</v>
      </c>
      <c r="B323" s="5" t="s">
        <v>108</v>
      </c>
      <c r="C323" s="5" t="s">
        <v>189</v>
      </c>
      <c r="D323" t="str">
        <f t="shared" ref="D323:D386" si="68">_xlfn.CONCAT($A323,"_",$C323,"_",$X323)</f>
        <v>L03_CR81_S25</v>
      </c>
      <c r="E323">
        <v>321</v>
      </c>
      <c r="F323" s="96" t="s">
        <v>700</v>
      </c>
      <c r="G323" s="155" t="str">
        <f>VLOOKUP($A323&amp;"_"&amp;$F323,'Character Sets'!$B$3:$J$39,5,FALSE)</f>
        <v>HT2</v>
      </c>
      <c r="H323" s="155" t="str">
        <f>VLOOKUP($A323&amp;"_"&amp;$F323,'Character Sets'!$B$3:$J$39,7,FALSE)</f>
        <v>Alex</v>
      </c>
      <c r="I323" s="5" t="str">
        <f>VLOOKUP($A323&amp;"_"&amp;$F323,'Character Sets'!$B$3:$J$39,6,FALSE)</f>
        <v>A</v>
      </c>
      <c r="J323" s="95" t="s">
        <v>697</v>
      </c>
      <c r="K323" s="155" t="str">
        <f>VLOOKUP($A323&amp;"_"&amp;$J323, 'Character Sets'!$B$3:$J$39,5,FALSE)</f>
        <v>ST3</v>
      </c>
      <c r="L323" s="155" t="str">
        <f>VLOOKUP($A323&amp;"_"&amp;$J323,'Character Sets'!$B$3:$J$39,7,FALSE)</f>
        <v>Casey</v>
      </c>
      <c r="M323" s="5" t="str">
        <f>VLOOKUP($A323&amp;"_"&amp;$J323,'Character Sets'!$B$3:$J$39,6,FALSE)</f>
        <v>E</v>
      </c>
      <c r="N323" s="187" t="s">
        <v>2396</v>
      </c>
      <c r="O323" s="5" t="s">
        <v>2398</v>
      </c>
      <c r="P323" s="37" t="s">
        <v>696</v>
      </c>
      <c r="Q323" t="str">
        <f>VLOOKUP($A323&amp;"_"&amp;$P323,'Character Sets'!$B$3:$J$39,5,FALSE)</f>
        <v>HT3</v>
      </c>
      <c r="R323" s="37" t="s">
        <v>698</v>
      </c>
      <c r="S323" t="str">
        <f>VLOOKUP($A323&amp;"_"&amp;$R323,'Character Sets'!$B$3:$J$39,5,FALSE)</f>
        <v>HT1</v>
      </c>
      <c r="T323" s="37" t="s">
        <v>699</v>
      </c>
      <c r="U323" t="str">
        <f>VLOOKUP($A323&amp;"_"&amp;$T323,'Character Sets'!$B$3:$J$39,5,FALSE)</f>
        <v>ST1</v>
      </c>
      <c r="V323" s="37" t="s">
        <v>701</v>
      </c>
      <c r="W323" t="str">
        <f>VLOOKUP($A323&amp;"_"&amp;$V323,'Character Sets'!$B$3:$J$39,5,FALSE)</f>
        <v>ST2</v>
      </c>
      <c r="X323" t="s">
        <v>231</v>
      </c>
      <c r="Y323" t="str">
        <f t="shared" si="66"/>
        <v>AE</v>
      </c>
      <c r="Z323" t="str" cm="1">
        <f t="array" ref="Z323">_xlfn.IFS($Y323="AB","AB",$Y323="BA","AB",$Y323="AC","AC",$Y323="CA","AC",$Y323="AD","AD",$Y323="DA","AD",$Y323="BC","BC",$Y323="CB","BC",$Y323="BD","BD",$Y323="DB","BD",$Y323="CD","CD",$Y323="DC", "CD",$Y323="AE","AE",$Y323="EA","AE",$Y323="AF","AF",$Y323="FA","AF",$Y323="BE","BE",$Y323="EB","BE",$Y323="BF","BF",$Y323="FB","BF",$Y323="CE","CE",$Y323="EC","CE",$Y323="CF","CF",$Y323="FC","CF",$Y323="DE","DE",$Y323="ED","DE",$Y323="EF","EF",$Y323="FE","EF",$Y323="DF","DF",$Y323="FD","DF")</f>
        <v>AE</v>
      </c>
      <c r="AA323" s="6" t="s">
        <v>28</v>
      </c>
      <c r="AB323" t="str">
        <f>VLOOKUP($X323&amp;$Z323&amp;$AA323,Stories!$A$1:$I$151,7,FALSE)</f>
        <v>Alex is dancing with Casey</v>
      </c>
      <c r="AC323" t="str">
        <f>VLOOKUP($X323&amp;$Z323&amp;$AA323,Stories!$A$1:$I$151,8,FALSE)</f>
        <v>while a pinata is hanging overhead</v>
      </c>
      <c r="AD323" s="37" t="s">
        <v>702</v>
      </c>
      <c r="AE323" s="13" t="s">
        <v>24</v>
      </c>
      <c r="AF323" s="13" t="s">
        <v>25</v>
      </c>
      <c r="AG323" s="13" t="str">
        <f t="shared" si="65"/>
        <v>they're standing in a red square</v>
      </c>
      <c r="AH323" t="str">
        <f>VLOOKUP($X323&amp;$Z323&amp;$AA323,Stories!$A$1:$I$151,9,FALSE)</f>
        <v>and everyone at the party is having fun</v>
      </c>
      <c r="AI323" t="str" cm="1">
        <f t="array" ref="AI323">_xlfn.IFS($AA323="first",_xlfn.CONCAT($X323, "_", $H323, "_", $L323),$AA323="second",_xlfn.CONCAT($X323, "_", $L323, "_", $H323))</f>
        <v>S25_Alex_Casey</v>
      </c>
      <c r="AJ323" t="str">
        <f t="shared" si="57"/>
        <v>they_red_square</v>
      </c>
      <c r="AK323" t="str">
        <f t="shared" si="67"/>
        <v>S25_end</v>
      </c>
      <c r="AL323" s="13" t="s">
        <v>24</v>
      </c>
      <c r="AM323" s="13" t="s">
        <v>25</v>
      </c>
      <c r="AN323" s="13" t="s">
        <v>24</v>
      </c>
      <c r="AO323" s="13" t="s">
        <v>26</v>
      </c>
      <c r="AP323" s="13" t="s">
        <v>27</v>
      </c>
      <c r="AQ323" s="13" t="s">
        <v>26</v>
      </c>
      <c r="AR323" s="13" t="s">
        <v>27</v>
      </c>
      <c r="AS323" s="13" t="s">
        <v>25</v>
      </c>
      <c r="AT323" s="13" t="s">
        <v>31</v>
      </c>
      <c r="AU323" s="13" t="s">
        <v>26</v>
      </c>
      <c r="AV323" s="13" t="s">
        <v>31</v>
      </c>
      <c r="AW323" s="13" t="s">
        <v>25</v>
      </c>
      <c r="AX323" t="str">
        <f t="shared" si="58"/>
        <v>HT2_red-square.png</v>
      </c>
      <c r="AY323" t="str">
        <f t="shared" si="59"/>
        <v>ST3_red-triangle.png</v>
      </c>
      <c r="AZ323" t="str">
        <f t="shared" si="60"/>
        <v>HT3_yellow-triangle.png</v>
      </c>
      <c r="BA323" t="str">
        <f t="shared" si="61"/>
        <v>HT1_yellow-square.png</v>
      </c>
      <c r="BB323" t="str">
        <f t="shared" si="62"/>
        <v>ST1_green-triangle.png</v>
      </c>
      <c r="BC323" t="str">
        <f t="shared" si="63"/>
        <v>ST2_green-square.png</v>
      </c>
    </row>
    <row r="324" spans="1:55" x14ac:dyDescent="0.2">
      <c r="A324" s="30" t="s">
        <v>82</v>
      </c>
      <c r="B324" s="5" t="s">
        <v>108</v>
      </c>
      <c r="C324" s="5" t="s">
        <v>190</v>
      </c>
      <c r="D324" t="str">
        <f t="shared" si="68"/>
        <v>L03_CR82_S21</v>
      </c>
      <c r="E324">
        <v>322</v>
      </c>
      <c r="F324" s="96" t="s">
        <v>700</v>
      </c>
      <c r="G324" s="155" t="str">
        <f>VLOOKUP($A324&amp;"_"&amp;$F324,'Character Sets'!$B$3:$J$39,5,FALSE)</f>
        <v>HT2</v>
      </c>
      <c r="H324" s="155" t="str">
        <f>VLOOKUP($A324&amp;"_"&amp;$F324,'Character Sets'!$B$3:$J$39,7,FALSE)</f>
        <v>Alex</v>
      </c>
      <c r="I324" s="5" t="str">
        <f>VLOOKUP($A324&amp;"_"&amp;$F324,'Character Sets'!$B$3:$J$39,6,FALSE)</f>
        <v>A</v>
      </c>
      <c r="J324" s="95" t="s">
        <v>697</v>
      </c>
      <c r="K324" s="155" t="str">
        <f>VLOOKUP($A324&amp;"_"&amp;$J324, 'Character Sets'!$B$3:$J$39,5,FALSE)</f>
        <v>ST3</v>
      </c>
      <c r="L324" s="155" t="str">
        <f>VLOOKUP($A324&amp;"_"&amp;$J324,'Character Sets'!$B$3:$J$39,7,FALSE)</f>
        <v>Casey</v>
      </c>
      <c r="M324" s="5" t="str">
        <f>VLOOKUP($A324&amp;"_"&amp;$J324,'Character Sets'!$B$3:$J$39,6,FALSE)</f>
        <v>E</v>
      </c>
      <c r="N324" s="187" t="s">
        <v>2396</v>
      </c>
      <c r="O324" s="5" t="s">
        <v>2398</v>
      </c>
      <c r="P324" s="37" t="s">
        <v>696</v>
      </c>
      <c r="Q324" t="str">
        <f>VLOOKUP($A324&amp;"_"&amp;$P324,'Character Sets'!$B$3:$J$39,5,FALSE)</f>
        <v>HT3</v>
      </c>
      <c r="R324" s="37" t="s">
        <v>698</v>
      </c>
      <c r="S324" t="str">
        <f>VLOOKUP($A324&amp;"_"&amp;$R324,'Character Sets'!$B$3:$J$39,5,FALSE)</f>
        <v>HT1</v>
      </c>
      <c r="T324" s="37" t="s">
        <v>699</v>
      </c>
      <c r="U324" t="str">
        <f>VLOOKUP($A324&amp;"_"&amp;$T324,'Character Sets'!$B$3:$J$39,5,FALSE)</f>
        <v>ST1</v>
      </c>
      <c r="V324" s="37" t="s">
        <v>701</v>
      </c>
      <c r="W324" t="str">
        <f>VLOOKUP($A324&amp;"_"&amp;$V324,'Character Sets'!$B$3:$J$39,5,FALSE)</f>
        <v>ST2</v>
      </c>
      <c r="X324" t="s">
        <v>227</v>
      </c>
      <c r="Y324" t="str">
        <f t="shared" si="66"/>
        <v>AE</v>
      </c>
      <c r="Z324" t="str" cm="1">
        <f t="array" ref="Z324">_xlfn.IFS($Y324="AB","AB",$Y324="BA","AB",$Y324="AC","AC",$Y324="CA","AC",$Y324="AD","AD",$Y324="DA","AD",$Y324="BC","BC",$Y324="CB","BC",$Y324="BD","BD",$Y324="DB","BD",$Y324="CD","CD",$Y324="DC", "CD",$Y324="AE","AE",$Y324="EA","AE",$Y324="AF","AF",$Y324="FA","AF",$Y324="BE","BE",$Y324="EB","BE",$Y324="BF","BF",$Y324="FB","BF",$Y324="CE","CE",$Y324="EC","CE",$Y324="CF","CF",$Y324="FC","CF",$Y324="DE","DE",$Y324="ED","DE",$Y324="EF","EF",$Y324="FE","EF",$Y324="DF","DF",$Y324="FD","DF")</f>
        <v>AE</v>
      </c>
      <c r="AA324" s="6" t="s">
        <v>30</v>
      </c>
      <c r="AB324" t="str">
        <f>VLOOKUP($X324&amp;$Z324&amp;$AA324,Stories!$A$1:$I$151,7,FALSE)</f>
        <v>Casey is carrying a cake to Alex</v>
      </c>
      <c r="AC324" t="str">
        <f>VLOOKUP($X324&amp;$Z324&amp;$AA324,Stories!$A$1:$I$151,8,FALSE)</f>
        <v>as the refridgerator starts to hum</v>
      </c>
      <c r="AD324" s="37" t="s">
        <v>702</v>
      </c>
      <c r="AE324" s="13" t="s">
        <v>27</v>
      </c>
      <c r="AF324" s="13" t="s">
        <v>26</v>
      </c>
      <c r="AG324" s="13" t="str">
        <f t="shared" si="65"/>
        <v>they're standing in a yellow triangle</v>
      </c>
      <c r="AH324" t="str">
        <f>VLOOKUP($X324&amp;$Z324&amp;$AA324,Stories!$A$1:$I$151,9,FALSE)</f>
        <v>and it looks like the cake is fresh out of the oven</v>
      </c>
      <c r="AI324" t="str" cm="1">
        <f t="array" ref="AI324">_xlfn.IFS($AA324="first",_xlfn.CONCAT($X324, "_", $H324, "_", $L324),$AA324="second",_xlfn.CONCAT($X324, "_", $L324, "_", $H324))</f>
        <v>S21_Casey_Alex</v>
      </c>
      <c r="AJ324" t="str">
        <f t="shared" ref="AJ324:AJ387" si="69">_xlfn.CONCAT($AD324,"_", $AE324, "_", $AF324)</f>
        <v>they_yellow_triangle</v>
      </c>
      <c r="AK324" t="str">
        <f t="shared" si="67"/>
        <v>S21_end</v>
      </c>
      <c r="AL324" s="13" t="s">
        <v>27</v>
      </c>
      <c r="AM324" s="13" t="s">
        <v>26</v>
      </c>
      <c r="AN324" s="13" t="s">
        <v>27</v>
      </c>
      <c r="AO324" s="13" t="s">
        <v>25</v>
      </c>
      <c r="AP324" s="13" t="s">
        <v>24</v>
      </c>
      <c r="AQ324" s="13" t="s">
        <v>25</v>
      </c>
      <c r="AR324" s="13" t="s">
        <v>24</v>
      </c>
      <c r="AS324" s="13" t="s">
        <v>26</v>
      </c>
      <c r="AT324" s="13" t="s">
        <v>29</v>
      </c>
      <c r="AU324" s="13" t="s">
        <v>25</v>
      </c>
      <c r="AV324" s="13" t="s">
        <v>29</v>
      </c>
      <c r="AW324" s="13" t="s">
        <v>26</v>
      </c>
      <c r="AX324" t="str">
        <f t="shared" ref="AX324:AX387" si="70">_xlfn.CONCAT($G324, "_", $AL324, "-", $AM324, ".png")</f>
        <v>HT2_yellow-triangle.png</v>
      </c>
      <c r="AY324" t="str">
        <f t="shared" ref="AY324:AY387" si="71">_xlfn.CONCAT($K324, "_", $AN324, "-", $AO324, ".png")</f>
        <v>ST3_yellow-square.png</v>
      </c>
      <c r="AZ324" t="str">
        <f t="shared" ref="AZ324:AZ387" si="72">_xlfn.CONCAT($Q324, "_", $AP324, "-", $AQ324, ".png")</f>
        <v>HT3_red-square.png</v>
      </c>
      <c r="BA324" t="str">
        <f t="shared" ref="BA324:BA387" si="73">_xlfn.CONCAT($S324, "_", $AR324, "-", $AS324, ".png")</f>
        <v>HT1_red-triangle.png</v>
      </c>
      <c r="BB324" t="str">
        <f t="shared" ref="BB324:BB387" si="74">_xlfn.CONCAT($U324, "_", $AT324, "-", $AU324, ".png")</f>
        <v>ST1_blue-square.png</v>
      </c>
      <c r="BC324" t="str">
        <f t="shared" ref="BC324:BC387" si="75">_xlfn.CONCAT($W324, "_", $AV324, "-", $AW324, ".png")</f>
        <v>ST2_blue-triangle.png</v>
      </c>
    </row>
    <row r="325" spans="1:55" x14ac:dyDescent="0.2">
      <c r="A325" s="30" t="s">
        <v>82</v>
      </c>
      <c r="B325" s="5" t="s">
        <v>108</v>
      </c>
      <c r="C325" s="5" t="s">
        <v>191</v>
      </c>
      <c r="D325" t="str">
        <f t="shared" si="68"/>
        <v>L03_CR83_S22</v>
      </c>
      <c r="E325">
        <v>323</v>
      </c>
      <c r="F325" s="96" t="s">
        <v>700</v>
      </c>
      <c r="G325" s="155" t="str">
        <f>VLOOKUP($A325&amp;"_"&amp;$F325,'Character Sets'!$B$3:$J$39,5,FALSE)</f>
        <v>HT2</v>
      </c>
      <c r="H325" s="155" t="str">
        <f>VLOOKUP($A325&amp;"_"&amp;$F325,'Character Sets'!$B$3:$J$39,7,FALSE)</f>
        <v>Alex</v>
      </c>
      <c r="I325" s="5" t="str">
        <f>VLOOKUP($A325&amp;"_"&amp;$F325,'Character Sets'!$B$3:$J$39,6,FALSE)</f>
        <v>A</v>
      </c>
      <c r="J325" s="95" t="s">
        <v>697</v>
      </c>
      <c r="K325" s="155" t="str">
        <f>VLOOKUP($A325&amp;"_"&amp;$J325, 'Character Sets'!$B$3:$J$39,5,FALSE)</f>
        <v>ST3</v>
      </c>
      <c r="L325" s="155" t="str">
        <f>VLOOKUP($A325&amp;"_"&amp;$J325,'Character Sets'!$B$3:$J$39,7,FALSE)</f>
        <v>Casey</v>
      </c>
      <c r="M325" s="5" t="str">
        <f>VLOOKUP($A325&amp;"_"&amp;$J325,'Character Sets'!$B$3:$J$39,6,FALSE)</f>
        <v>E</v>
      </c>
      <c r="N325" s="187" t="s">
        <v>2396</v>
      </c>
      <c r="O325" s="5" t="s">
        <v>2398</v>
      </c>
      <c r="P325" s="37" t="s">
        <v>696</v>
      </c>
      <c r="Q325" t="str">
        <f>VLOOKUP($A325&amp;"_"&amp;$P325,'Character Sets'!$B$3:$J$39,5,FALSE)</f>
        <v>HT3</v>
      </c>
      <c r="R325" s="37" t="s">
        <v>698</v>
      </c>
      <c r="S325" t="str">
        <f>VLOOKUP($A325&amp;"_"&amp;$R325,'Character Sets'!$B$3:$J$39,5,FALSE)</f>
        <v>HT1</v>
      </c>
      <c r="T325" s="37" t="s">
        <v>699</v>
      </c>
      <c r="U325" t="str">
        <f>VLOOKUP($A325&amp;"_"&amp;$T325,'Character Sets'!$B$3:$J$39,5,FALSE)</f>
        <v>ST1</v>
      </c>
      <c r="V325" s="37" t="s">
        <v>701</v>
      </c>
      <c r="W325" t="str">
        <f>VLOOKUP($A325&amp;"_"&amp;$V325,'Character Sets'!$B$3:$J$39,5,FALSE)</f>
        <v>ST2</v>
      </c>
      <c r="X325" t="s">
        <v>228</v>
      </c>
      <c r="Y325" t="str">
        <f t="shared" si="66"/>
        <v>AE</v>
      </c>
      <c r="Z325" t="str" cm="1">
        <f t="array" ref="Z325">_xlfn.IFS($Y325="AB","AB",$Y325="BA","AB",$Y325="AC","AC",$Y325="CA","AC",$Y325="AD","AD",$Y325="DA","AD",$Y325="BC","BC",$Y325="CB","BC",$Y325="BD","BD",$Y325="DB","BD",$Y325="CD","CD",$Y325="DC", "CD",$Y325="AE","AE",$Y325="EA","AE",$Y325="AF","AF",$Y325="FA","AF",$Y325="BE","BE",$Y325="EB","BE",$Y325="BF","BF",$Y325="FB","BF",$Y325="CE","CE",$Y325="EC","CE",$Y325="CF","CF",$Y325="FC","CF",$Y325="DE","DE",$Y325="ED","DE",$Y325="EF","EF",$Y325="FE","EF",$Y325="DF","DF",$Y325="FD","DF")</f>
        <v>AE</v>
      </c>
      <c r="AA325" s="6" t="s">
        <v>28</v>
      </c>
      <c r="AB325" t="str">
        <f>VLOOKUP($X325&amp;$Z325&amp;$AA325,Stories!$A$1:$I$151,7,FALSE)</f>
        <v>Alex is filming a video for Casey</v>
      </c>
      <c r="AC325" t="str">
        <f>VLOOKUP($X325&amp;$Z325&amp;$AA325,Stories!$A$1:$I$151,8,FALSE)</f>
        <v>as clouds start to cover up the sun</v>
      </c>
      <c r="AD325" s="37" t="s">
        <v>702</v>
      </c>
      <c r="AE325" s="13" t="s">
        <v>31</v>
      </c>
      <c r="AF325" s="13" t="s">
        <v>25</v>
      </c>
      <c r="AG325" s="13" t="str">
        <f t="shared" si="65"/>
        <v>they're standing in a green square</v>
      </c>
      <c r="AH325" t="str">
        <f>VLOOKUP($X325&amp;$Z325&amp;$AA325,Stories!$A$1:$I$151,9,FALSE)</f>
        <v>but it looks like it might start to rain soon</v>
      </c>
      <c r="AI325" t="str" cm="1">
        <f t="array" ref="AI325">_xlfn.IFS($AA325="first",_xlfn.CONCAT($X325, "_", $H325, "_", $L325),$AA325="second",_xlfn.CONCAT($X325, "_", $L325, "_", $H325))</f>
        <v>S22_Alex_Casey</v>
      </c>
      <c r="AJ325" t="str">
        <f t="shared" si="69"/>
        <v>they_green_square</v>
      </c>
      <c r="AK325" t="str">
        <f t="shared" si="67"/>
        <v>S22_end</v>
      </c>
      <c r="AL325" s="13" t="s">
        <v>31</v>
      </c>
      <c r="AM325" s="13" t="s">
        <v>25</v>
      </c>
      <c r="AN325" s="13" t="s">
        <v>31</v>
      </c>
      <c r="AO325" s="13" t="s">
        <v>26</v>
      </c>
      <c r="AP325" s="13" t="s">
        <v>29</v>
      </c>
      <c r="AQ325" s="13" t="s">
        <v>26</v>
      </c>
      <c r="AR325" s="13" t="s">
        <v>29</v>
      </c>
      <c r="AS325" s="13" t="s">
        <v>25</v>
      </c>
      <c r="AT325" s="13" t="s">
        <v>24</v>
      </c>
      <c r="AU325" s="13" t="s">
        <v>26</v>
      </c>
      <c r="AV325" s="13" t="s">
        <v>24</v>
      </c>
      <c r="AW325" s="13" t="s">
        <v>25</v>
      </c>
      <c r="AX325" t="str">
        <f t="shared" si="70"/>
        <v>HT2_green-square.png</v>
      </c>
      <c r="AY325" t="str">
        <f t="shared" si="71"/>
        <v>ST3_green-triangle.png</v>
      </c>
      <c r="AZ325" t="str">
        <f t="shared" si="72"/>
        <v>HT3_blue-triangle.png</v>
      </c>
      <c r="BA325" t="str">
        <f t="shared" si="73"/>
        <v>HT1_blue-square.png</v>
      </c>
      <c r="BB325" t="str">
        <f t="shared" si="74"/>
        <v>ST1_red-triangle.png</v>
      </c>
      <c r="BC325" t="str">
        <f t="shared" si="75"/>
        <v>ST2_red-square.png</v>
      </c>
    </row>
    <row r="326" spans="1:55" x14ac:dyDescent="0.2">
      <c r="A326" s="30" t="s">
        <v>82</v>
      </c>
      <c r="B326" s="5" t="s">
        <v>108</v>
      </c>
      <c r="C326" s="5" t="s">
        <v>192</v>
      </c>
      <c r="D326" t="str">
        <f t="shared" si="68"/>
        <v>L03_CR84_S22</v>
      </c>
      <c r="E326">
        <v>324</v>
      </c>
      <c r="F326" s="96" t="s">
        <v>700</v>
      </c>
      <c r="G326" s="155" t="str">
        <f>VLOOKUP($A326&amp;"_"&amp;$F326,'Character Sets'!$B$3:$J$39,5,FALSE)</f>
        <v>HT2</v>
      </c>
      <c r="H326" s="155" t="str">
        <f>VLOOKUP($A326&amp;"_"&amp;$F326,'Character Sets'!$B$3:$J$39,7,FALSE)</f>
        <v>Alex</v>
      </c>
      <c r="I326" s="5" t="str">
        <f>VLOOKUP($A326&amp;"_"&amp;$F326,'Character Sets'!$B$3:$J$39,6,FALSE)</f>
        <v>A</v>
      </c>
      <c r="J326" s="95" t="s">
        <v>697</v>
      </c>
      <c r="K326" s="155" t="str">
        <f>VLOOKUP($A326&amp;"_"&amp;$J326, 'Character Sets'!$B$3:$J$39,5,FALSE)</f>
        <v>ST3</v>
      </c>
      <c r="L326" s="155" t="str">
        <f>VLOOKUP($A326&amp;"_"&amp;$J326,'Character Sets'!$B$3:$J$39,7,FALSE)</f>
        <v>Casey</v>
      </c>
      <c r="M326" s="5" t="str">
        <f>VLOOKUP($A326&amp;"_"&amp;$J326,'Character Sets'!$B$3:$J$39,6,FALSE)</f>
        <v>E</v>
      </c>
      <c r="N326" s="187" t="s">
        <v>2396</v>
      </c>
      <c r="O326" s="5" t="s">
        <v>2398</v>
      </c>
      <c r="P326" s="37" t="s">
        <v>696</v>
      </c>
      <c r="Q326" t="str">
        <f>VLOOKUP($A326&amp;"_"&amp;$P326,'Character Sets'!$B$3:$J$39,5,FALSE)</f>
        <v>HT3</v>
      </c>
      <c r="R326" s="37" t="s">
        <v>698</v>
      </c>
      <c r="S326" t="str">
        <f>VLOOKUP($A326&amp;"_"&amp;$R326,'Character Sets'!$B$3:$J$39,5,FALSE)</f>
        <v>HT1</v>
      </c>
      <c r="T326" s="37" t="s">
        <v>699</v>
      </c>
      <c r="U326" t="str">
        <f>VLOOKUP($A326&amp;"_"&amp;$T326,'Character Sets'!$B$3:$J$39,5,FALSE)</f>
        <v>ST1</v>
      </c>
      <c r="V326" s="37" t="s">
        <v>701</v>
      </c>
      <c r="W326" t="str">
        <f>VLOOKUP($A326&amp;"_"&amp;$V326,'Character Sets'!$B$3:$J$39,5,FALSE)</f>
        <v>ST2</v>
      </c>
      <c r="X326" t="s">
        <v>228</v>
      </c>
      <c r="Y326" t="str">
        <f t="shared" si="66"/>
        <v>AE</v>
      </c>
      <c r="Z326" t="str" cm="1">
        <f t="array" ref="Z326">_xlfn.IFS($Y326="AB","AB",$Y326="BA","AB",$Y326="AC","AC",$Y326="CA","AC",$Y326="AD","AD",$Y326="DA","AD",$Y326="BC","BC",$Y326="CB","BC",$Y326="BD","BD",$Y326="DB","BD",$Y326="CD","CD",$Y326="DC", "CD",$Y326="AE","AE",$Y326="EA","AE",$Y326="AF","AF",$Y326="FA","AF",$Y326="BE","BE",$Y326="EB","BE",$Y326="BF","BF",$Y326="FB","BF",$Y326="CE","CE",$Y326="EC","CE",$Y326="CF","CF",$Y326="FC","CF",$Y326="DE","DE",$Y326="ED","DE",$Y326="EF","EF",$Y326="FE","EF",$Y326="DF","DF",$Y326="FD","DF")</f>
        <v>AE</v>
      </c>
      <c r="AA326" s="6" t="s">
        <v>30</v>
      </c>
      <c r="AB326" t="str">
        <f>VLOOKUP($X326&amp;$Z326&amp;$AA326,Stories!$A$1:$I$151,7,FALSE)</f>
        <v>Casey is filming a video for Alex</v>
      </c>
      <c r="AC326" t="str">
        <f>VLOOKUP($X326&amp;$Z326&amp;$AA326,Stories!$A$1:$I$151,8,FALSE)</f>
        <v>as clouds start to cover up the sun</v>
      </c>
      <c r="AD326" s="37" t="s">
        <v>702</v>
      </c>
      <c r="AE326" s="13" t="s">
        <v>29</v>
      </c>
      <c r="AF326" s="13" t="s">
        <v>26</v>
      </c>
      <c r="AG326" s="13" t="str">
        <f t="shared" si="65"/>
        <v>they're standing in a blue triangle</v>
      </c>
      <c r="AH326" t="str">
        <f>VLOOKUP($X326&amp;$Z326&amp;$AA326,Stories!$A$1:$I$151,9,FALSE)</f>
        <v>but it looks like it might start to rain soon</v>
      </c>
      <c r="AI326" t="str" cm="1">
        <f t="array" ref="AI326">_xlfn.IFS($AA326="first",_xlfn.CONCAT($X326, "_", $H326, "_", $L326),$AA326="second",_xlfn.CONCAT($X326, "_", $L326, "_", $H326))</f>
        <v>S22_Casey_Alex</v>
      </c>
      <c r="AJ326" t="str">
        <f t="shared" si="69"/>
        <v>they_blue_triangle</v>
      </c>
      <c r="AK326" t="str">
        <f t="shared" si="67"/>
        <v>S22_end</v>
      </c>
      <c r="AL326" s="13" t="s">
        <v>29</v>
      </c>
      <c r="AM326" s="13" t="s">
        <v>26</v>
      </c>
      <c r="AN326" s="13" t="s">
        <v>29</v>
      </c>
      <c r="AO326" s="13" t="s">
        <v>25</v>
      </c>
      <c r="AP326" s="13" t="s">
        <v>31</v>
      </c>
      <c r="AQ326" s="13" t="s">
        <v>25</v>
      </c>
      <c r="AR326" s="13" t="s">
        <v>31</v>
      </c>
      <c r="AS326" s="13" t="s">
        <v>26</v>
      </c>
      <c r="AT326" s="13" t="s">
        <v>27</v>
      </c>
      <c r="AU326" s="13" t="s">
        <v>25</v>
      </c>
      <c r="AV326" s="13" t="s">
        <v>27</v>
      </c>
      <c r="AW326" s="13" t="s">
        <v>26</v>
      </c>
      <c r="AX326" t="str">
        <f t="shared" si="70"/>
        <v>HT2_blue-triangle.png</v>
      </c>
      <c r="AY326" t="str">
        <f t="shared" si="71"/>
        <v>ST3_blue-square.png</v>
      </c>
      <c r="AZ326" t="str">
        <f t="shared" si="72"/>
        <v>HT3_green-square.png</v>
      </c>
      <c r="BA326" t="str">
        <f t="shared" si="73"/>
        <v>HT1_green-triangle.png</v>
      </c>
      <c r="BB326" t="str">
        <f t="shared" si="74"/>
        <v>ST1_yellow-square.png</v>
      </c>
      <c r="BC326" t="str">
        <f t="shared" si="75"/>
        <v>ST2_yellow-triangle.png</v>
      </c>
    </row>
    <row r="327" spans="1:55" x14ac:dyDescent="0.2">
      <c r="A327" s="30" t="s">
        <v>82</v>
      </c>
      <c r="B327" s="5" t="s">
        <v>108</v>
      </c>
      <c r="C327" s="5" t="s">
        <v>193</v>
      </c>
      <c r="D327" t="str">
        <f t="shared" si="68"/>
        <v>L03_CR85_S06</v>
      </c>
      <c r="E327">
        <v>325</v>
      </c>
      <c r="F327" s="96" t="s">
        <v>700</v>
      </c>
      <c r="G327" s="155" t="str">
        <f>VLOOKUP($A327&amp;"_"&amp;$F327,'Character Sets'!$B$3:$J$39,5,FALSE)</f>
        <v>HT2</v>
      </c>
      <c r="H327" s="155" t="str">
        <f>VLOOKUP($A327&amp;"_"&amp;$F327,'Character Sets'!$B$3:$J$39,7,FALSE)</f>
        <v>Alex</v>
      </c>
      <c r="I327" s="5" t="str">
        <f>VLOOKUP($A327&amp;"_"&amp;$F327,'Character Sets'!$B$3:$J$39,6,FALSE)</f>
        <v>A</v>
      </c>
      <c r="J327" s="95" t="s">
        <v>699</v>
      </c>
      <c r="K327" s="155" t="str">
        <f>VLOOKUP($A327&amp;"_"&amp;$J327, 'Character Sets'!$B$3:$J$39,5,FALSE)</f>
        <v>ST1</v>
      </c>
      <c r="L327" s="155" t="str">
        <f>VLOOKUP($A327&amp;"_"&amp;$J327,'Character Sets'!$B$3:$J$39,7,FALSE)</f>
        <v>Jaime</v>
      </c>
      <c r="M327" s="5" t="str">
        <f>VLOOKUP($A327&amp;"_"&amp;$J327,'Character Sets'!$B$3:$J$39,6,FALSE)</f>
        <v>F</v>
      </c>
      <c r="N327" s="187" t="s">
        <v>2396</v>
      </c>
      <c r="O327" s="5" t="s">
        <v>2398</v>
      </c>
      <c r="P327" s="37" t="s">
        <v>696</v>
      </c>
      <c r="Q327" t="str">
        <f>VLOOKUP($A327&amp;"_"&amp;$P327,'Character Sets'!$B$3:$J$39,5,FALSE)</f>
        <v>HT3</v>
      </c>
      <c r="R327" s="37" t="s">
        <v>698</v>
      </c>
      <c r="S327" t="str">
        <f>VLOOKUP($A327&amp;"_"&amp;$R327,'Character Sets'!$B$3:$J$39,5,FALSE)</f>
        <v>HT1</v>
      </c>
      <c r="T327" s="37" t="s">
        <v>697</v>
      </c>
      <c r="U327" t="str">
        <f>VLOOKUP($A327&amp;"_"&amp;$T327,'Character Sets'!$B$3:$J$39,5,FALSE)</f>
        <v>ST3</v>
      </c>
      <c r="V327" s="37" t="s">
        <v>701</v>
      </c>
      <c r="W327" t="str">
        <f>VLOOKUP($A327&amp;"_"&amp;$V327,'Character Sets'!$B$3:$J$39,5,FALSE)</f>
        <v>ST2</v>
      </c>
      <c r="X327" t="s">
        <v>212</v>
      </c>
      <c r="Y327" t="str">
        <f t="shared" si="66"/>
        <v>AF</v>
      </c>
      <c r="Z327" t="str" cm="1">
        <f t="array" ref="Z327">_xlfn.IFS($Y327="AB","AB",$Y327="BA","AB",$Y327="AC","AC",$Y327="CA","AC",$Y327="AD","AD",$Y327="DA","AD",$Y327="BC","BC",$Y327="CB","BC",$Y327="BD","BD",$Y327="DB","BD",$Y327="CD","CD",$Y327="DC", "CD",$Y327="AE","AE",$Y327="EA","AE",$Y327="AF","AF",$Y327="FA","AF",$Y327="BE","BE",$Y327="EB","BE",$Y327="BF","BF",$Y327="FB","BF",$Y327="CE","CE",$Y327="EC","CE",$Y327="CF","CF",$Y327="FC","CF",$Y327="DE","DE",$Y327="ED","DE",$Y327="EF","EF",$Y327="FE","EF",$Y327="DF","DF",$Y327="FD","DF")</f>
        <v>AF</v>
      </c>
      <c r="AA327" s="6" t="s">
        <v>28</v>
      </c>
      <c r="AB327" t="str">
        <f>VLOOKUP($X327&amp;$Z327&amp;$AA327,Stories!$A$1:$I$151,7,FALSE)</f>
        <v>Alex is bringing some mail to Jaime</v>
      </c>
      <c r="AC327" t="str">
        <f>VLOOKUP($X327&amp;$Z327&amp;$AA327,Stories!$A$1:$I$151,8,FALSE)</f>
        <v>as a violent storm is beginning</v>
      </c>
      <c r="AD327" s="37" t="s">
        <v>702</v>
      </c>
      <c r="AE327" s="13" t="s">
        <v>27</v>
      </c>
      <c r="AF327" s="13" t="s">
        <v>25</v>
      </c>
      <c r="AG327" s="13" t="str">
        <f t="shared" si="65"/>
        <v>they're standing in a yellow square</v>
      </c>
      <c r="AH327" t="str">
        <f>VLOOKUP($X327&amp;$Z327&amp;$AA327,Stories!$A$1:$I$151,9,FALSE)</f>
        <v>and it looks like a bad day to go outside</v>
      </c>
      <c r="AI327" t="str" cm="1">
        <f t="array" ref="AI327">_xlfn.IFS($AA327="first",_xlfn.CONCAT($X327, "_", $H327, "_", $L327),$AA327="second",_xlfn.CONCAT($X327, "_", $L327, "_", $H327))</f>
        <v>S06_Alex_Jaime</v>
      </c>
      <c r="AJ327" t="str">
        <f t="shared" si="69"/>
        <v>they_yellow_square</v>
      </c>
      <c r="AK327" t="str">
        <f t="shared" si="67"/>
        <v>S06_end</v>
      </c>
      <c r="AL327" s="13" t="s">
        <v>27</v>
      </c>
      <c r="AM327" s="13" t="s">
        <v>25</v>
      </c>
      <c r="AN327" s="13" t="s">
        <v>27</v>
      </c>
      <c r="AO327" s="13" t="s">
        <v>26</v>
      </c>
      <c r="AP327" s="13" t="s">
        <v>24</v>
      </c>
      <c r="AQ327" s="13" t="s">
        <v>26</v>
      </c>
      <c r="AR327" s="13" t="s">
        <v>24</v>
      </c>
      <c r="AS327" s="13" t="s">
        <v>25</v>
      </c>
      <c r="AT327" s="13" t="s">
        <v>29</v>
      </c>
      <c r="AU327" s="13" t="s">
        <v>26</v>
      </c>
      <c r="AV327" s="13" t="s">
        <v>29</v>
      </c>
      <c r="AW327" s="13" t="s">
        <v>25</v>
      </c>
      <c r="AX327" t="str">
        <f t="shared" si="70"/>
        <v>HT2_yellow-square.png</v>
      </c>
      <c r="AY327" t="str">
        <f t="shared" si="71"/>
        <v>ST1_yellow-triangle.png</v>
      </c>
      <c r="AZ327" t="str">
        <f t="shared" si="72"/>
        <v>HT3_red-triangle.png</v>
      </c>
      <c r="BA327" t="str">
        <f t="shared" si="73"/>
        <v>HT1_red-square.png</v>
      </c>
      <c r="BB327" t="str">
        <f t="shared" si="74"/>
        <v>ST3_blue-triangle.png</v>
      </c>
      <c r="BC327" t="str">
        <f t="shared" si="75"/>
        <v>ST2_blue-square.png</v>
      </c>
    </row>
    <row r="328" spans="1:55" x14ac:dyDescent="0.2">
      <c r="A328" s="30" t="s">
        <v>82</v>
      </c>
      <c r="B328" s="5" t="s">
        <v>108</v>
      </c>
      <c r="C328" s="5" t="s">
        <v>194</v>
      </c>
      <c r="D328" t="str">
        <f t="shared" si="68"/>
        <v>L03_CR86_S06</v>
      </c>
      <c r="E328">
        <v>326</v>
      </c>
      <c r="F328" s="96" t="s">
        <v>700</v>
      </c>
      <c r="G328" s="155" t="str">
        <f>VLOOKUP($A328&amp;"_"&amp;$F328,'Character Sets'!$B$3:$J$39,5,FALSE)</f>
        <v>HT2</v>
      </c>
      <c r="H328" s="155" t="str">
        <f>VLOOKUP($A328&amp;"_"&amp;$F328,'Character Sets'!$B$3:$J$39,7,FALSE)</f>
        <v>Alex</v>
      </c>
      <c r="I328" s="5" t="str">
        <f>VLOOKUP($A328&amp;"_"&amp;$F328,'Character Sets'!$B$3:$J$39,6,FALSE)</f>
        <v>A</v>
      </c>
      <c r="J328" s="95" t="s">
        <v>699</v>
      </c>
      <c r="K328" s="155" t="str">
        <f>VLOOKUP($A328&amp;"_"&amp;$J328, 'Character Sets'!$B$3:$J$39,5,FALSE)</f>
        <v>ST1</v>
      </c>
      <c r="L328" s="155" t="str">
        <f>VLOOKUP($A328&amp;"_"&amp;$J328,'Character Sets'!$B$3:$J$39,7,FALSE)</f>
        <v>Jaime</v>
      </c>
      <c r="M328" s="5" t="str">
        <f>VLOOKUP($A328&amp;"_"&amp;$J328,'Character Sets'!$B$3:$J$39,6,FALSE)</f>
        <v>F</v>
      </c>
      <c r="N328" s="187" t="s">
        <v>2396</v>
      </c>
      <c r="O328" s="5" t="s">
        <v>2398</v>
      </c>
      <c r="P328" s="37" t="s">
        <v>696</v>
      </c>
      <c r="Q328" t="str">
        <f>VLOOKUP($A328&amp;"_"&amp;$P328,'Character Sets'!$B$3:$J$39,5,FALSE)</f>
        <v>HT3</v>
      </c>
      <c r="R328" s="37" t="s">
        <v>698</v>
      </c>
      <c r="S328" t="str">
        <f>VLOOKUP($A328&amp;"_"&amp;$R328,'Character Sets'!$B$3:$J$39,5,FALSE)</f>
        <v>HT1</v>
      </c>
      <c r="T328" s="37" t="s">
        <v>697</v>
      </c>
      <c r="U328" t="str">
        <f>VLOOKUP($A328&amp;"_"&amp;$T328,'Character Sets'!$B$3:$J$39,5,FALSE)</f>
        <v>ST3</v>
      </c>
      <c r="V328" s="37" t="s">
        <v>701</v>
      </c>
      <c r="W328" t="str">
        <f>VLOOKUP($A328&amp;"_"&amp;$V328,'Character Sets'!$B$3:$J$39,5,FALSE)</f>
        <v>ST2</v>
      </c>
      <c r="X328" t="s">
        <v>212</v>
      </c>
      <c r="Y328" t="str">
        <f t="shared" si="66"/>
        <v>AF</v>
      </c>
      <c r="Z328" t="str" cm="1">
        <f t="array" ref="Z328">_xlfn.IFS($Y328="AB","AB",$Y328="BA","AB",$Y328="AC","AC",$Y328="CA","AC",$Y328="AD","AD",$Y328="DA","AD",$Y328="BC","BC",$Y328="CB","BC",$Y328="BD","BD",$Y328="DB","BD",$Y328="CD","CD",$Y328="DC", "CD",$Y328="AE","AE",$Y328="EA","AE",$Y328="AF","AF",$Y328="FA","AF",$Y328="BE","BE",$Y328="EB","BE",$Y328="BF","BF",$Y328="FB","BF",$Y328="CE","CE",$Y328="EC","CE",$Y328="CF","CF",$Y328="FC","CF",$Y328="DE","DE",$Y328="ED","DE",$Y328="EF","EF",$Y328="FE","EF",$Y328="DF","DF",$Y328="FD","DF")</f>
        <v>AF</v>
      </c>
      <c r="AA328" s="6" t="s">
        <v>30</v>
      </c>
      <c r="AB328" t="str">
        <f>VLOOKUP($X328&amp;$Z328&amp;$AA328,Stories!$A$1:$I$151,7,FALSE)</f>
        <v>Jaime is bringing some mail to Alex</v>
      </c>
      <c r="AC328" t="str">
        <f>VLOOKUP($X328&amp;$Z328&amp;$AA328,Stories!$A$1:$I$151,8,FALSE)</f>
        <v>as a violent storm is beginning</v>
      </c>
      <c r="AD328" s="37" t="s">
        <v>702</v>
      </c>
      <c r="AE328" s="13" t="s">
        <v>24</v>
      </c>
      <c r="AF328" s="13" t="s">
        <v>26</v>
      </c>
      <c r="AG328" s="13" t="str">
        <f t="shared" si="65"/>
        <v>they're standing in a red triangle</v>
      </c>
      <c r="AH328" t="str">
        <f>VLOOKUP($X328&amp;$Z328&amp;$AA328,Stories!$A$1:$I$151,9,FALSE)</f>
        <v>and it looks like a bad day to go outside</v>
      </c>
      <c r="AI328" t="str" cm="1">
        <f t="array" ref="AI328">_xlfn.IFS($AA328="first",_xlfn.CONCAT($X328, "_", $H328, "_", $L328),$AA328="second",_xlfn.CONCAT($X328, "_", $L328, "_", $H328))</f>
        <v>S06_Jaime_Alex</v>
      </c>
      <c r="AJ328" t="str">
        <f t="shared" si="69"/>
        <v>they_red_triangle</v>
      </c>
      <c r="AK328" t="str">
        <f t="shared" si="67"/>
        <v>S06_end</v>
      </c>
      <c r="AL328" s="13" t="s">
        <v>24</v>
      </c>
      <c r="AM328" s="13" t="s">
        <v>26</v>
      </c>
      <c r="AN328" s="13" t="s">
        <v>24</v>
      </c>
      <c r="AO328" s="13" t="s">
        <v>25</v>
      </c>
      <c r="AP328" s="13" t="s">
        <v>27</v>
      </c>
      <c r="AQ328" s="13" t="s">
        <v>25</v>
      </c>
      <c r="AR328" s="13" t="s">
        <v>27</v>
      </c>
      <c r="AS328" s="13" t="s">
        <v>26</v>
      </c>
      <c r="AT328" s="13" t="s">
        <v>31</v>
      </c>
      <c r="AU328" s="13" t="s">
        <v>25</v>
      </c>
      <c r="AV328" s="13" t="s">
        <v>31</v>
      </c>
      <c r="AW328" s="13" t="s">
        <v>26</v>
      </c>
      <c r="AX328" t="str">
        <f t="shared" si="70"/>
        <v>HT2_red-triangle.png</v>
      </c>
      <c r="AY328" t="str">
        <f t="shared" si="71"/>
        <v>ST1_red-square.png</v>
      </c>
      <c r="AZ328" t="str">
        <f t="shared" si="72"/>
        <v>HT3_yellow-square.png</v>
      </c>
      <c r="BA328" t="str">
        <f t="shared" si="73"/>
        <v>HT1_yellow-triangle.png</v>
      </c>
      <c r="BB328" t="str">
        <f t="shared" si="74"/>
        <v>ST3_green-square.png</v>
      </c>
      <c r="BC328" t="str">
        <f t="shared" si="75"/>
        <v>ST2_green-triangle.png</v>
      </c>
    </row>
    <row r="329" spans="1:55" x14ac:dyDescent="0.2">
      <c r="A329" s="30" t="s">
        <v>82</v>
      </c>
      <c r="B329" s="5" t="s">
        <v>108</v>
      </c>
      <c r="C329" s="5" t="s">
        <v>195</v>
      </c>
      <c r="D329" t="str">
        <f t="shared" si="68"/>
        <v>L03_CR87_S10</v>
      </c>
      <c r="E329">
        <v>327</v>
      </c>
      <c r="F329" s="96" t="s">
        <v>700</v>
      </c>
      <c r="G329" s="155" t="str">
        <f>VLOOKUP($A329&amp;"_"&amp;$F329,'Character Sets'!$B$3:$J$39,5,FALSE)</f>
        <v>HT2</v>
      </c>
      <c r="H329" s="155" t="str">
        <f>VLOOKUP($A329&amp;"_"&amp;$F329,'Character Sets'!$B$3:$J$39,7,FALSE)</f>
        <v>Alex</v>
      </c>
      <c r="I329" s="5" t="str">
        <f>VLOOKUP($A329&amp;"_"&amp;$F329,'Character Sets'!$B$3:$J$39,6,FALSE)</f>
        <v>A</v>
      </c>
      <c r="J329" s="95" t="s">
        <v>699</v>
      </c>
      <c r="K329" s="155" t="str">
        <f>VLOOKUP($A329&amp;"_"&amp;$J329, 'Character Sets'!$B$3:$J$39,5,FALSE)</f>
        <v>ST1</v>
      </c>
      <c r="L329" s="155" t="str">
        <f>VLOOKUP($A329&amp;"_"&amp;$J329,'Character Sets'!$B$3:$J$39,7,FALSE)</f>
        <v>Jaime</v>
      </c>
      <c r="M329" s="5" t="str">
        <f>VLOOKUP($A329&amp;"_"&amp;$J329,'Character Sets'!$B$3:$J$39,6,FALSE)</f>
        <v>F</v>
      </c>
      <c r="N329" s="187" t="s">
        <v>2396</v>
      </c>
      <c r="O329" s="5" t="s">
        <v>2398</v>
      </c>
      <c r="P329" s="37" t="s">
        <v>696</v>
      </c>
      <c r="Q329" t="str">
        <f>VLOOKUP($A329&amp;"_"&amp;$P329,'Character Sets'!$B$3:$J$39,5,FALSE)</f>
        <v>HT3</v>
      </c>
      <c r="R329" s="37" t="s">
        <v>698</v>
      </c>
      <c r="S329" t="str">
        <f>VLOOKUP($A329&amp;"_"&amp;$R329,'Character Sets'!$B$3:$J$39,5,FALSE)</f>
        <v>HT1</v>
      </c>
      <c r="T329" s="37" t="s">
        <v>697</v>
      </c>
      <c r="U329" t="str">
        <f>VLOOKUP($A329&amp;"_"&amp;$T329,'Character Sets'!$B$3:$J$39,5,FALSE)</f>
        <v>ST3</v>
      </c>
      <c r="V329" s="37" t="s">
        <v>701</v>
      </c>
      <c r="W329" t="str">
        <f>VLOOKUP($A329&amp;"_"&amp;$V329,'Character Sets'!$B$3:$J$39,5,FALSE)</f>
        <v>ST2</v>
      </c>
      <c r="X329" t="s">
        <v>216</v>
      </c>
      <c r="Y329" t="str">
        <f t="shared" si="66"/>
        <v>AF</v>
      </c>
      <c r="Z329" t="str" cm="1">
        <f t="array" ref="Z329">_xlfn.IFS($Y329="AB","AB",$Y329="BA","AB",$Y329="AC","AC",$Y329="CA","AC",$Y329="AD","AD",$Y329="DA","AD",$Y329="BC","BC",$Y329="CB","BC",$Y329="BD","BD",$Y329="DB","BD",$Y329="CD","CD",$Y329="DC", "CD",$Y329="AE","AE",$Y329="EA","AE",$Y329="AF","AF",$Y329="FA","AF",$Y329="BE","BE",$Y329="EB","BE",$Y329="BF","BF",$Y329="FB","BF",$Y329="CE","CE",$Y329="EC","CE",$Y329="CF","CF",$Y329="FC","CF",$Y329="DE","DE",$Y329="ED","DE",$Y329="EF","EF",$Y329="FE","EF",$Y329="DF","DF",$Y329="FD","DF")</f>
        <v>AF</v>
      </c>
      <c r="AA329" s="6" t="s">
        <v>28</v>
      </c>
      <c r="AB329" t="str">
        <f>VLOOKUP($X329&amp;$Z329&amp;$AA329,Stories!$A$1:$I$151,7,FALSE)</f>
        <v>Alex is floating over to Jaime</v>
      </c>
      <c r="AC329" t="str">
        <f>VLOOKUP($X329&amp;$Z329&amp;$AA329,Stories!$A$1:$I$151,8,FALSE)</f>
        <v>while an airplane is flying overhead</v>
      </c>
      <c r="AD329" s="37" t="s">
        <v>702</v>
      </c>
      <c r="AE329" s="13" t="s">
        <v>29</v>
      </c>
      <c r="AF329" s="13" t="s">
        <v>25</v>
      </c>
      <c r="AG329" s="13" t="str">
        <f t="shared" si="65"/>
        <v>they're standing in a blue square</v>
      </c>
      <c r="AH329" t="str">
        <f>VLOOKUP($X329&amp;$Z329&amp;$AA329,Stories!$A$1:$I$151,9,FALSE)</f>
        <v>and it looks like everyone needs more sunscreen</v>
      </c>
      <c r="AI329" t="str" cm="1">
        <f t="array" ref="AI329">_xlfn.IFS($AA329="first",_xlfn.CONCAT($X329, "_", $H329, "_", $L329),$AA329="second",_xlfn.CONCAT($X329, "_", $L329, "_", $H329))</f>
        <v>S10_Alex_Jaime</v>
      </c>
      <c r="AJ329" t="str">
        <f t="shared" si="69"/>
        <v>they_blue_square</v>
      </c>
      <c r="AK329" t="str">
        <f t="shared" si="67"/>
        <v>S10_end</v>
      </c>
      <c r="AL329" s="13" t="s">
        <v>29</v>
      </c>
      <c r="AM329" s="13" t="s">
        <v>25</v>
      </c>
      <c r="AN329" s="13" t="s">
        <v>29</v>
      </c>
      <c r="AO329" s="13" t="s">
        <v>26</v>
      </c>
      <c r="AP329" s="13" t="s">
        <v>31</v>
      </c>
      <c r="AQ329" s="13" t="s">
        <v>26</v>
      </c>
      <c r="AR329" s="13" t="s">
        <v>31</v>
      </c>
      <c r="AS329" s="13" t="s">
        <v>25</v>
      </c>
      <c r="AT329" s="13" t="s">
        <v>27</v>
      </c>
      <c r="AU329" s="13" t="s">
        <v>26</v>
      </c>
      <c r="AV329" s="13" t="s">
        <v>27</v>
      </c>
      <c r="AW329" s="13" t="s">
        <v>25</v>
      </c>
      <c r="AX329" t="str">
        <f t="shared" si="70"/>
        <v>HT2_blue-square.png</v>
      </c>
      <c r="AY329" t="str">
        <f t="shared" si="71"/>
        <v>ST1_blue-triangle.png</v>
      </c>
      <c r="AZ329" t="str">
        <f t="shared" si="72"/>
        <v>HT3_green-triangle.png</v>
      </c>
      <c r="BA329" t="str">
        <f t="shared" si="73"/>
        <v>HT1_green-square.png</v>
      </c>
      <c r="BB329" t="str">
        <f t="shared" si="74"/>
        <v>ST3_yellow-triangle.png</v>
      </c>
      <c r="BC329" t="str">
        <f t="shared" si="75"/>
        <v>ST2_yellow-square.png</v>
      </c>
    </row>
    <row r="330" spans="1:55" x14ac:dyDescent="0.2">
      <c r="A330" s="30" t="s">
        <v>82</v>
      </c>
      <c r="B330" s="5" t="s">
        <v>108</v>
      </c>
      <c r="C330" s="5" t="s">
        <v>196</v>
      </c>
      <c r="D330" t="str">
        <f t="shared" si="68"/>
        <v>L03_CR88_S07</v>
      </c>
      <c r="E330">
        <v>328</v>
      </c>
      <c r="F330" s="96" t="s">
        <v>700</v>
      </c>
      <c r="G330" s="155" t="str">
        <f>VLOOKUP($A330&amp;"_"&amp;$F330,'Character Sets'!$B$3:$J$39,5,FALSE)</f>
        <v>HT2</v>
      </c>
      <c r="H330" s="155" t="str">
        <f>VLOOKUP($A330&amp;"_"&amp;$F330,'Character Sets'!$B$3:$J$39,7,FALSE)</f>
        <v>Alex</v>
      </c>
      <c r="I330" s="5" t="str">
        <f>VLOOKUP($A330&amp;"_"&amp;$F330,'Character Sets'!$B$3:$J$39,6,FALSE)</f>
        <v>A</v>
      </c>
      <c r="J330" s="95" t="s">
        <v>699</v>
      </c>
      <c r="K330" s="155" t="str">
        <f>VLOOKUP($A330&amp;"_"&amp;$J330, 'Character Sets'!$B$3:$J$39,5,FALSE)</f>
        <v>ST1</v>
      </c>
      <c r="L330" s="155" t="str">
        <f>VLOOKUP($A330&amp;"_"&amp;$J330,'Character Sets'!$B$3:$J$39,7,FALSE)</f>
        <v>Jaime</v>
      </c>
      <c r="M330" s="5" t="str">
        <f>VLOOKUP($A330&amp;"_"&amp;$J330,'Character Sets'!$B$3:$J$39,6,FALSE)</f>
        <v>F</v>
      </c>
      <c r="N330" s="187" t="s">
        <v>2396</v>
      </c>
      <c r="O330" s="5" t="s">
        <v>2398</v>
      </c>
      <c r="P330" s="37" t="s">
        <v>696</v>
      </c>
      <c r="Q330" t="str">
        <f>VLOOKUP($A330&amp;"_"&amp;$P330,'Character Sets'!$B$3:$J$39,5,FALSE)</f>
        <v>HT3</v>
      </c>
      <c r="R330" s="37" t="s">
        <v>698</v>
      </c>
      <c r="S330" t="str">
        <f>VLOOKUP($A330&amp;"_"&amp;$R330,'Character Sets'!$B$3:$J$39,5,FALSE)</f>
        <v>HT1</v>
      </c>
      <c r="T330" s="37" t="s">
        <v>697</v>
      </c>
      <c r="U330" t="str">
        <f>VLOOKUP($A330&amp;"_"&amp;$T330,'Character Sets'!$B$3:$J$39,5,FALSE)</f>
        <v>ST3</v>
      </c>
      <c r="V330" s="37" t="s">
        <v>701</v>
      </c>
      <c r="W330" t="str">
        <f>VLOOKUP($A330&amp;"_"&amp;$V330,'Character Sets'!$B$3:$J$39,5,FALSE)</f>
        <v>ST2</v>
      </c>
      <c r="X330" t="s">
        <v>213</v>
      </c>
      <c r="Y330" t="str">
        <f t="shared" si="66"/>
        <v>AF</v>
      </c>
      <c r="Z330" t="str" cm="1">
        <f t="array" ref="Z330">_xlfn.IFS($Y330="AB","AB",$Y330="BA","AB",$Y330="AC","AC",$Y330="CA","AC",$Y330="AD","AD",$Y330="DA","AD",$Y330="BC","BC",$Y330="CB","BC",$Y330="BD","BD",$Y330="DB","BD",$Y330="CD","CD",$Y330="DC", "CD",$Y330="AE","AE",$Y330="EA","AE",$Y330="AF","AF",$Y330="FA","AF",$Y330="BE","BE",$Y330="EB","BE",$Y330="BF","BF",$Y330="FB","BF",$Y330="CE","CE",$Y330="EC","CE",$Y330="CF","CF",$Y330="FC","CF",$Y330="DE","DE",$Y330="ED","DE",$Y330="EF","EF",$Y330="FE","EF",$Y330="DF","DF",$Y330="FD","DF")</f>
        <v>AF</v>
      </c>
      <c r="AA330" s="6" t="s">
        <v>30</v>
      </c>
      <c r="AB330" t="str">
        <f>VLOOKUP($X330&amp;$Z330&amp;$AA330,Stories!$A$1:$I$151,7,FALSE)</f>
        <v>Jaime is doing a dance for Alex</v>
      </c>
      <c r="AC330" t="str">
        <f>VLOOKUP($X330&amp;$Z330&amp;$AA330,Stories!$A$1:$I$151,8,FALSE)</f>
        <v>while the music is blasting out of a record player</v>
      </c>
      <c r="AD330" s="37" t="s">
        <v>702</v>
      </c>
      <c r="AE330" s="13" t="s">
        <v>31</v>
      </c>
      <c r="AF330" s="13" t="s">
        <v>26</v>
      </c>
      <c r="AG330" s="13" t="str">
        <f t="shared" si="65"/>
        <v>they're standing in a green triangle</v>
      </c>
      <c r="AH330" t="str">
        <f>VLOOKUP($X330&amp;$Z330&amp;$AA330,Stories!$A$1:$I$151,9,FALSE)</f>
        <v>and the chandelier is shaking from all the noise</v>
      </c>
      <c r="AI330" t="str" cm="1">
        <f t="array" ref="AI330">_xlfn.IFS($AA330="first",_xlfn.CONCAT($X330, "_", $H330, "_", $L330),$AA330="second",_xlfn.CONCAT($X330, "_", $L330, "_", $H330))</f>
        <v>S07_Jaime_Alex</v>
      </c>
      <c r="AJ330" t="str">
        <f t="shared" si="69"/>
        <v>they_green_triangle</v>
      </c>
      <c r="AK330" t="str">
        <f t="shared" si="67"/>
        <v>S07_end</v>
      </c>
      <c r="AL330" s="13" t="s">
        <v>31</v>
      </c>
      <c r="AM330" s="13" t="s">
        <v>26</v>
      </c>
      <c r="AN330" s="13" t="s">
        <v>31</v>
      </c>
      <c r="AO330" s="13" t="s">
        <v>25</v>
      </c>
      <c r="AP330" s="13" t="s">
        <v>29</v>
      </c>
      <c r="AQ330" s="13" t="s">
        <v>25</v>
      </c>
      <c r="AR330" s="13" t="s">
        <v>29</v>
      </c>
      <c r="AS330" s="13" t="s">
        <v>26</v>
      </c>
      <c r="AT330" s="13" t="s">
        <v>24</v>
      </c>
      <c r="AU330" s="13" t="s">
        <v>25</v>
      </c>
      <c r="AV330" s="13" t="s">
        <v>24</v>
      </c>
      <c r="AW330" s="13" t="s">
        <v>26</v>
      </c>
      <c r="AX330" t="str">
        <f t="shared" si="70"/>
        <v>HT2_green-triangle.png</v>
      </c>
      <c r="AY330" t="str">
        <f t="shared" si="71"/>
        <v>ST1_green-square.png</v>
      </c>
      <c r="AZ330" t="str">
        <f t="shared" si="72"/>
        <v>HT3_blue-square.png</v>
      </c>
      <c r="BA330" t="str">
        <f t="shared" si="73"/>
        <v>HT1_blue-triangle.png</v>
      </c>
      <c r="BB330" t="str">
        <f t="shared" si="74"/>
        <v>ST3_red-square.png</v>
      </c>
      <c r="BC330" t="str">
        <f t="shared" si="75"/>
        <v>ST2_red-triangle.png</v>
      </c>
    </row>
    <row r="331" spans="1:55" x14ac:dyDescent="0.2">
      <c r="A331" s="30" t="s">
        <v>82</v>
      </c>
      <c r="B331" s="5" t="s">
        <v>108</v>
      </c>
      <c r="C331" s="5" t="s">
        <v>197</v>
      </c>
      <c r="D331" t="str">
        <f t="shared" si="68"/>
        <v>L03_CR89_S33</v>
      </c>
      <c r="E331">
        <v>329</v>
      </c>
      <c r="F331" s="96" t="s">
        <v>701</v>
      </c>
      <c r="G331" s="155" t="str">
        <f>VLOOKUP($A331&amp;"_"&amp;$F331,'Character Sets'!$B$3:$J$39,5,FALSE)</f>
        <v>ST2</v>
      </c>
      <c r="H331" s="155" t="str">
        <f>VLOOKUP($A331&amp;"_"&amp;$F331,'Character Sets'!$B$3:$J$39,7,FALSE)</f>
        <v>Sam</v>
      </c>
      <c r="I331" s="5" t="str">
        <f>VLOOKUP($A331&amp;"_"&amp;$F331,'Character Sets'!$B$3:$J$39,6,FALSE)</f>
        <v>B</v>
      </c>
      <c r="J331" s="95" t="s">
        <v>697</v>
      </c>
      <c r="K331" s="155" t="str">
        <f>VLOOKUP($A331&amp;"_"&amp;$J331, 'Character Sets'!$B$3:$J$39,5,FALSE)</f>
        <v>ST3</v>
      </c>
      <c r="L331" s="155" t="str">
        <f>VLOOKUP($A331&amp;"_"&amp;$J331,'Character Sets'!$B$3:$J$39,7,FALSE)</f>
        <v>Casey</v>
      </c>
      <c r="M331" s="5" t="str">
        <f>VLOOKUP($A331&amp;"_"&amp;$J331,'Character Sets'!$B$3:$J$39,6,FALSE)</f>
        <v>E</v>
      </c>
      <c r="N331" s="187" t="s">
        <v>2396</v>
      </c>
      <c r="O331" s="5" t="s">
        <v>2399</v>
      </c>
      <c r="P331" s="37" t="s">
        <v>696</v>
      </c>
      <c r="Q331" t="str">
        <f>VLOOKUP($A331&amp;"_"&amp;$P331,'Character Sets'!$B$3:$J$39,5,FALSE)</f>
        <v>HT3</v>
      </c>
      <c r="R331" s="37" t="s">
        <v>698</v>
      </c>
      <c r="S331" t="str">
        <f>VLOOKUP($A331&amp;"_"&amp;$R331,'Character Sets'!$B$3:$J$39,5,FALSE)</f>
        <v>HT1</v>
      </c>
      <c r="T331" s="37" t="s">
        <v>699</v>
      </c>
      <c r="U331" t="str">
        <f>VLOOKUP($A331&amp;"_"&amp;$T331,'Character Sets'!$B$3:$J$39,5,FALSE)</f>
        <v>ST1</v>
      </c>
      <c r="V331" s="37" t="s">
        <v>700</v>
      </c>
      <c r="W331" t="str">
        <f>VLOOKUP($A331&amp;"_"&amp;$V331,'Character Sets'!$B$3:$J$39,5,FALSE)</f>
        <v>HT2</v>
      </c>
      <c r="X331" t="s">
        <v>239</v>
      </c>
      <c r="Y331" t="str">
        <f t="shared" si="66"/>
        <v>BE</v>
      </c>
      <c r="Z331" t="str" cm="1">
        <f t="array" ref="Z331">_xlfn.IFS($Y331="AB","AB",$Y331="BA","AB",$Y331="AC","AC",$Y331="CA","AC",$Y331="AD","AD",$Y331="DA","AD",$Y331="BC","BC",$Y331="CB","BC",$Y331="BD","BD",$Y331="DB","BD",$Y331="CD","CD",$Y331="DC", "CD",$Y331="AE","AE",$Y331="EA","AE",$Y331="AF","AF",$Y331="FA","AF",$Y331="BE","BE",$Y331="EB","BE",$Y331="BF","BF",$Y331="FB","BF",$Y331="CE","CE",$Y331="EC","CE",$Y331="CF","CF",$Y331="FC","CF",$Y331="DE","DE",$Y331="ED","DE",$Y331="EF","EF",$Y331="FE","EF",$Y331="DF","DF",$Y331="FD","DF")</f>
        <v>BE</v>
      </c>
      <c r="AA331" s="6" t="s">
        <v>28</v>
      </c>
      <c r="AB331" t="str">
        <f>VLOOKUP($X331&amp;$Z331&amp;$AA331,Stories!$A$1:$I$151,7,FALSE)</f>
        <v>Sam is calling Casey</v>
      </c>
      <c r="AC331" t="str">
        <f>VLOOKUP($X331&amp;$Z331&amp;$AA331,Stories!$A$1:$I$151,8,FALSE)</f>
        <v>while a cat is walking by</v>
      </c>
      <c r="AD331" s="37" t="s">
        <v>702</v>
      </c>
      <c r="AE331" s="13" t="s">
        <v>24</v>
      </c>
      <c r="AF331" s="13" t="s">
        <v>25</v>
      </c>
      <c r="AG331" s="13" t="str">
        <f t="shared" si="65"/>
        <v>they're standing in a red square</v>
      </c>
      <c r="AH331" t="str">
        <f>VLOOKUP($X331&amp;$Z331&amp;$AA331,Stories!$A$1:$I$151,9,FALSE)</f>
        <v>and it looks like the cat is very friendly</v>
      </c>
      <c r="AI331" t="str" cm="1">
        <f t="array" ref="AI331">_xlfn.IFS($AA331="first",_xlfn.CONCAT($X331, "_", $H331, "_", $L331),$AA331="second",_xlfn.CONCAT($X331, "_", $L331, "_", $H331))</f>
        <v>S33_Sam_Casey</v>
      </c>
      <c r="AJ331" t="str">
        <f t="shared" si="69"/>
        <v>they_red_square</v>
      </c>
      <c r="AK331" t="str">
        <f t="shared" si="67"/>
        <v>S33_end</v>
      </c>
      <c r="AL331" s="13" t="s">
        <v>24</v>
      </c>
      <c r="AM331" s="13" t="s">
        <v>25</v>
      </c>
      <c r="AN331" s="13" t="s">
        <v>24</v>
      </c>
      <c r="AO331" s="13" t="s">
        <v>26</v>
      </c>
      <c r="AP331" s="13" t="s">
        <v>27</v>
      </c>
      <c r="AQ331" s="13" t="s">
        <v>26</v>
      </c>
      <c r="AR331" s="13" t="s">
        <v>27</v>
      </c>
      <c r="AS331" s="13" t="s">
        <v>25</v>
      </c>
      <c r="AT331" s="13" t="s">
        <v>31</v>
      </c>
      <c r="AU331" s="13" t="s">
        <v>26</v>
      </c>
      <c r="AV331" s="13" t="s">
        <v>31</v>
      </c>
      <c r="AW331" s="13" t="s">
        <v>25</v>
      </c>
      <c r="AX331" t="str">
        <f t="shared" si="70"/>
        <v>ST2_red-square.png</v>
      </c>
      <c r="AY331" t="str">
        <f t="shared" si="71"/>
        <v>ST3_red-triangle.png</v>
      </c>
      <c r="AZ331" t="str">
        <f t="shared" si="72"/>
        <v>HT3_yellow-triangle.png</v>
      </c>
      <c r="BA331" t="str">
        <f t="shared" si="73"/>
        <v>HT1_yellow-square.png</v>
      </c>
      <c r="BB331" t="str">
        <f t="shared" si="74"/>
        <v>ST1_green-triangle.png</v>
      </c>
      <c r="BC331" t="str">
        <f t="shared" si="75"/>
        <v>HT2_green-square.png</v>
      </c>
    </row>
    <row r="332" spans="1:55" x14ac:dyDescent="0.2">
      <c r="A332" s="30" t="s">
        <v>82</v>
      </c>
      <c r="B332" s="5" t="s">
        <v>108</v>
      </c>
      <c r="C332" s="5" t="s">
        <v>198</v>
      </c>
      <c r="D332" t="str">
        <f t="shared" si="68"/>
        <v>L03_CR90_S33</v>
      </c>
      <c r="E332">
        <v>330</v>
      </c>
      <c r="F332" s="96" t="s">
        <v>701</v>
      </c>
      <c r="G332" s="155" t="str">
        <f>VLOOKUP($A332&amp;"_"&amp;$F332,'Character Sets'!$B$3:$J$39,5,FALSE)</f>
        <v>ST2</v>
      </c>
      <c r="H332" s="155" t="str">
        <f>VLOOKUP($A332&amp;"_"&amp;$F332,'Character Sets'!$B$3:$J$39,7,FALSE)</f>
        <v>Sam</v>
      </c>
      <c r="I332" s="5" t="str">
        <f>VLOOKUP($A332&amp;"_"&amp;$F332,'Character Sets'!$B$3:$J$39,6,FALSE)</f>
        <v>B</v>
      </c>
      <c r="J332" s="95" t="s">
        <v>697</v>
      </c>
      <c r="K332" s="155" t="str">
        <f>VLOOKUP($A332&amp;"_"&amp;$J332, 'Character Sets'!$B$3:$J$39,5,FALSE)</f>
        <v>ST3</v>
      </c>
      <c r="L332" s="155" t="str">
        <f>VLOOKUP($A332&amp;"_"&amp;$J332,'Character Sets'!$B$3:$J$39,7,FALSE)</f>
        <v>Casey</v>
      </c>
      <c r="M332" s="5" t="str">
        <f>VLOOKUP($A332&amp;"_"&amp;$J332,'Character Sets'!$B$3:$J$39,6,FALSE)</f>
        <v>E</v>
      </c>
      <c r="N332" s="187" t="s">
        <v>2396</v>
      </c>
      <c r="O332" s="5" t="s">
        <v>2399</v>
      </c>
      <c r="P332" s="37" t="s">
        <v>696</v>
      </c>
      <c r="Q332" t="str">
        <f>VLOOKUP($A332&amp;"_"&amp;$P332,'Character Sets'!$B$3:$J$39,5,FALSE)</f>
        <v>HT3</v>
      </c>
      <c r="R332" s="37" t="s">
        <v>698</v>
      </c>
      <c r="S332" t="str">
        <f>VLOOKUP($A332&amp;"_"&amp;$R332,'Character Sets'!$B$3:$J$39,5,FALSE)</f>
        <v>HT1</v>
      </c>
      <c r="T332" s="37" t="s">
        <v>699</v>
      </c>
      <c r="U332" t="str">
        <f>VLOOKUP($A332&amp;"_"&amp;$T332,'Character Sets'!$B$3:$J$39,5,FALSE)</f>
        <v>ST1</v>
      </c>
      <c r="V332" s="37" t="s">
        <v>700</v>
      </c>
      <c r="W332" t="str">
        <f>VLOOKUP($A332&amp;"_"&amp;$V332,'Character Sets'!$B$3:$J$39,5,FALSE)</f>
        <v>HT2</v>
      </c>
      <c r="X332" t="s">
        <v>239</v>
      </c>
      <c r="Y332" t="str">
        <f t="shared" si="66"/>
        <v>BE</v>
      </c>
      <c r="Z332" t="str" cm="1">
        <f t="array" ref="Z332">_xlfn.IFS($Y332="AB","AB",$Y332="BA","AB",$Y332="AC","AC",$Y332="CA","AC",$Y332="AD","AD",$Y332="DA","AD",$Y332="BC","BC",$Y332="CB","BC",$Y332="BD","BD",$Y332="DB","BD",$Y332="CD","CD",$Y332="DC", "CD",$Y332="AE","AE",$Y332="EA","AE",$Y332="AF","AF",$Y332="FA","AF",$Y332="BE","BE",$Y332="EB","BE",$Y332="BF","BF",$Y332="FB","BF",$Y332="CE","CE",$Y332="EC","CE",$Y332="CF","CF",$Y332="FC","CF",$Y332="DE","DE",$Y332="ED","DE",$Y332="EF","EF",$Y332="FE","EF",$Y332="DF","DF",$Y332="FD","DF")</f>
        <v>BE</v>
      </c>
      <c r="AA332" s="6" t="s">
        <v>30</v>
      </c>
      <c r="AB332" t="str">
        <f>VLOOKUP($X332&amp;$Z332&amp;$AA332,Stories!$A$1:$I$151,7,FALSE)</f>
        <v>Casey is calling Sam</v>
      </c>
      <c r="AC332" t="str">
        <f>VLOOKUP($X332&amp;$Z332&amp;$AA332,Stories!$A$1:$I$151,8,FALSE)</f>
        <v>while a cat is walking by</v>
      </c>
      <c r="AD332" s="37" t="s">
        <v>702</v>
      </c>
      <c r="AE332" s="13" t="s">
        <v>27</v>
      </c>
      <c r="AF332" s="13" t="s">
        <v>26</v>
      </c>
      <c r="AG332" s="13" t="str">
        <f t="shared" si="65"/>
        <v>they're standing in a yellow triangle</v>
      </c>
      <c r="AH332" t="str">
        <f>VLOOKUP($X332&amp;$Z332&amp;$AA332,Stories!$A$1:$I$151,9,FALSE)</f>
        <v>and it looks like the cat is very friendly</v>
      </c>
      <c r="AI332" t="str" cm="1">
        <f t="array" ref="AI332">_xlfn.IFS($AA332="first",_xlfn.CONCAT($X332, "_", $H332, "_", $L332),$AA332="second",_xlfn.CONCAT($X332, "_", $L332, "_", $H332))</f>
        <v>S33_Casey_Sam</v>
      </c>
      <c r="AJ332" t="str">
        <f t="shared" si="69"/>
        <v>they_yellow_triangle</v>
      </c>
      <c r="AK332" t="str">
        <f t="shared" si="67"/>
        <v>S33_end</v>
      </c>
      <c r="AL332" s="13" t="s">
        <v>27</v>
      </c>
      <c r="AM332" s="13" t="s">
        <v>26</v>
      </c>
      <c r="AN332" s="13" t="s">
        <v>27</v>
      </c>
      <c r="AO332" s="13" t="s">
        <v>25</v>
      </c>
      <c r="AP332" s="13" t="s">
        <v>24</v>
      </c>
      <c r="AQ332" s="13" t="s">
        <v>25</v>
      </c>
      <c r="AR332" s="13" t="s">
        <v>24</v>
      </c>
      <c r="AS332" s="13" t="s">
        <v>26</v>
      </c>
      <c r="AT332" s="13" t="s">
        <v>29</v>
      </c>
      <c r="AU332" s="13" t="s">
        <v>25</v>
      </c>
      <c r="AV332" s="13" t="s">
        <v>29</v>
      </c>
      <c r="AW332" s="13" t="s">
        <v>26</v>
      </c>
      <c r="AX332" t="str">
        <f t="shared" si="70"/>
        <v>ST2_yellow-triangle.png</v>
      </c>
      <c r="AY332" t="str">
        <f t="shared" si="71"/>
        <v>ST3_yellow-square.png</v>
      </c>
      <c r="AZ332" t="str">
        <f t="shared" si="72"/>
        <v>HT3_red-square.png</v>
      </c>
      <c r="BA332" t="str">
        <f t="shared" si="73"/>
        <v>HT1_red-triangle.png</v>
      </c>
      <c r="BB332" t="str">
        <f t="shared" si="74"/>
        <v>ST1_blue-square.png</v>
      </c>
      <c r="BC332" t="str">
        <f t="shared" si="75"/>
        <v>HT2_blue-triangle.png</v>
      </c>
    </row>
    <row r="333" spans="1:55" x14ac:dyDescent="0.2">
      <c r="A333" s="30" t="s">
        <v>82</v>
      </c>
      <c r="B333" s="5" t="s">
        <v>108</v>
      </c>
      <c r="C333" s="5" t="s">
        <v>199</v>
      </c>
      <c r="D333" t="str">
        <f t="shared" si="68"/>
        <v>L03_CR91_S35</v>
      </c>
      <c r="E333">
        <v>331</v>
      </c>
      <c r="F333" s="96" t="s">
        <v>701</v>
      </c>
      <c r="G333" s="155" t="str">
        <f>VLOOKUP($A333&amp;"_"&amp;$F333,'Character Sets'!$B$3:$J$39,5,FALSE)</f>
        <v>ST2</v>
      </c>
      <c r="H333" s="155" t="str">
        <f>VLOOKUP($A333&amp;"_"&amp;$F333,'Character Sets'!$B$3:$J$39,7,FALSE)</f>
        <v>Sam</v>
      </c>
      <c r="I333" s="5" t="str">
        <f>VLOOKUP($A333&amp;"_"&amp;$F333,'Character Sets'!$B$3:$J$39,6,FALSE)</f>
        <v>B</v>
      </c>
      <c r="J333" s="95" t="s">
        <v>697</v>
      </c>
      <c r="K333" s="155" t="str">
        <f>VLOOKUP($A333&amp;"_"&amp;$J333, 'Character Sets'!$B$3:$J$39,5,FALSE)</f>
        <v>ST3</v>
      </c>
      <c r="L333" s="155" t="str">
        <f>VLOOKUP($A333&amp;"_"&amp;$J333,'Character Sets'!$B$3:$J$39,7,FALSE)</f>
        <v>Casey</v>
      </c>
      <c r="M333" s="5" t="str">
        <f>VLOOKUP($A333&amp;"_"&amp;$J333,'Character Sets'!$B$3:$J$39,6,FALSE)</f>
        <v>E</v>
      </c>
      <c r="N333" s="187" t="s">
        <v>2396</v>
      </c>
      <c r="O333" s="5" t="s">
        <v>2399</v>
      </c>
      <c r="P333" s="37" t="s">
        <v>696</v>
      </c>
      <c r="Q333" t="str">
        <f>VLOOKUP($A333&amp;"_"&amp;$P333,'Character Sets'!$B$3:$J$39,5,FALSE)</f>
        <v>HT3</v>
      </c>
      <c r="R333" s="37" t="s">
        <v>698</v>
      </c>
      <c r="S333" t="str">
        <f>VLOOKUP($A333&amp;"_"&amp;$R333,'Character Sets'!$B$3:$J$39,5,FALSE)</f>
        <v>HT1</v>
      </c>
      <c r="T333" s="37" t="s">
        <v>699</v>
      </c>
      <c r="U333" t="str">
        <f>VLOOKUP($A333&amp;"_"&amp;$T333,'Character Sets'!$B$3:$J$39,5,FALSE)</f>
        <v>ST1</v>
      </c>
      <c r="V333" s="37" t="s">
        <v>700</v>
      </c>
      <c r="W333" t="str">
        <f>VLOOKUP($A333&amp;"_"&amp;$V333,'Character Sets'!$B$3:$J$39,5,FALSE)</f>
        <v>HT2</v>
      </c>
      <c r="X333" t="s">
        <v>241</v>
      </c>
      <c r="Y333" t="str">
        <f t="shared" si="66"/>
        <v>BE</v>
      </c>
      <c r="Z333" t="str" cm="1">
        <f t="array" ref="Z333">_xlfn.IFS($Y333="AB","AB",$Y333="BA","AB",$Y333="AC","AC",$Y333="CA","AC",$Y333="AD","AD",$Y333="DA","AD",$Y333="BC","BC",$Y333="CB","BC",$Y333="BD","BD",$Y333="DB","BD",$Y333="CD","CD",$Y333="DC", "CD",$Y333="AE","AE",$Y333="EA","AE",$Y333="AF","AF",$Y333="FA","AF",$Y333="BE","BE",$Y333="EB","BE",$Y333="BF","BF",$Y333="FB","BF",$Y333="CE","CE",$Y333="EC","CE",$Y333="CF","CF",$Y333="FC","CF",$Y333="DE","DE",$Y333="ED","DE",$Y333="EF","EF",$Y333="FE","EF",$Y333="DF","DF",$Y333="FD","DF")</f>
        <v>BE</v>
      </c>
      <c r="AA333" s="6" t="s">
        <v>28</v>
      </c>
      <c r="AB333" t="str">
        <f>VLOOKUP($X333&amp;$Z333&amp;$AA333,Stories!$A$1:$I$151,7,FALSE)</f>
        <v>Sam is swimming towards Casey</v>
      </c>
      <c r="AC333" t="str">
        <f>VLOOKUP($X333&amp;$Z333&amp;$AA333,Stories!$A$1:$I$151,8,FALSE)</f>
        <v>and a goose is swimming nearby</v>
      </c>
      <c r="AD333" s="37" t="s">
        <v>702</v>
      </c>
      <c r="AE333" s="13" t="s">
        <v>31</v>
      </c>
      <c r="AF333" s="13" t="s">
        <v>25</v>
      </c>
      <c r="AG333" s="13" t="str">
        <f t="shared" si="65"/>
        <v>they're standing in a green square</v>
      </c>
      <c r="AH333" t="str">
        <f>VLOOKUP($X333&amp;$Z333&amp;$AA333,Stories!$A$1:$I$151,9,FALSE)</f>
        <v>and it is a beautiful sunny day</v>
      </c>
      <c r="AI333" t="str" cm="1">
        <f t="array" ref="AI333">_xlfn.IFS($AA333="first",_xlfn.CONCAT($X333, "_", $H333, "_", $L333),$AA333="second",_xlfn.CONCAT($X333, "_", $L333, "_", $H333))</f>
        <v>S35_Sam_Casey</v>
      </c>
      <c r="AJ333" t="str">
        <f t="shared" si="69"/>
        <v>they_green_square</v>
      </c>
      <c r="AK333" t="str">
        <f t="shared" si="67"/>
        <v>S35_end</v>
      </c>
      <c r="AL333" s="13" t="s">
        <v>31</v>
      </c>
      <c r="AM333" s="13" t="s">
        <v>25</v>
      </c>
      <c r="AN333" s="13" t="s">
        <v>31</v>
      </c>
      <c r="AO333" s="13" t="s">
        <v>26</v>
      </c>
      <c r="AP333" s="13" t="s">
        <v>29</v>
      </c>
      <c r="AQ333" s="13" t="s">
        <v>26</v>
      </c>
      <c r="AR333" s="13" t="s">
        <v>29</v>
      </c>
      <c r="AS333" s="13" t="s">
        <v>25</v>
      </c>
      <c r="AT333" s="13" t="s">
        <v>24</v>
      </c>
      <c r="AU333" s="13" t="s">
        <v>26</v>
      </c>
      <c r="AV333" s="13" t="s">
        <v>24</v>
      </c>
      <c r="AW333" s="13" t="s">
        <v>25</v>
      </c>
      <c r="AX333" t="str">
        <f t="shared" si="70"/>
        <v>ST2_green-square.png</v>
      </c>
      <c r="AY333" t="str">
        <f t="shared" si="71"/>
        <v>ST3_green-triangle.png</v>
      </c>
      <c r="AZ333" t="str">
        <f t="shared" si="72"/>
        <v>HT3_blue-triangle.png</v>
      </c>
      <c r="BA333" t="str">
        <f t="shared" si="73"/>
        <v>HT1_blue-square.png</v>
      </c>
      <c r="BB333" t="str">
        <f t="shared" si="74"/>
        <v>ST1_red-triangle.png</v>
      </c>
      <c r="BC333" t="str">
        <f t="shared" si="75"/>
        <v>HT2_red-square.png</v>
      </c>
    </row>
    <row r="334" spans="1:55" x14ac:dyDescent="0.2">
      <c r="A334" s="30" t="s">
        <v>82</v>
      </c>
      <c r="B334" s="5" t="s">
        <v>108</v>
      </c>
      <c r="C334" s="5" t="s">
        <v>200</v>
      </c>
      <c r="D334" t="str">
        <f t="shared" si="68"/>
        <v>L03_CR92_S34</v>
      </c>
      <c r="E334">
        <v>332</v>
      </c>
      <c r="F334" s="96" t="s">
        <v>701</v>
      </c>
      <c r="G334" s="155" t="str">
        <f>VLOOKUP($A334&amp;"_"&amp;$F334,'Character Sets'!$B$3:$J$39,5,FALSE)</f>
        <v>ST2</v>
      </c>
      <c r="H334" s="155" t="str">
        <f>VLOOKUP($A334&amp;"_"&amp;$F334,'Character Sets'!$B$3:$J$39,7,FALSE)</f>
        <v>Sam</v>
      </c>
      <c r="I334" s="5" t="str">
        <f>VLOOKUP($A334&amp;"_"&amp;$F334,'Character Sets'!$B$3:$J$39,6,FALSE)</f>
        <v>B</v>
      </c>
      <c r="J334" s="95" t="s">
        <v>697</v>
      </c>
      <c r="K334" s="155" t="str">
        <f>VLOOKUP($A334&amp;"_"&amp;$J334, 'Character Sets'!$B$3:$J$39,5,FALSE)</f>
        <v>ST3</v>
      </c>
      <c r="L334" s="155" t="str">
        <f>VLOOKUP($A334&amp;"_"&amp;$J334,'Character Sets'!$B$3:$J$39,7,FALSE)</f>
        <v>Casey</v>
      </c>
      <c r="M334" s="5" t="str">
        <f>VLOOKUP($A334&amp;"_"&amp;$J334,'Character Sets'!$B$3:$J$39,6,FALSE)</f>
        <v>E</v>
      </c>
      <c r="N334" s="187" t="s">
        <v>2396</v>
      </c>
      <c r="O334" s="5" t="s">
        <v>2399</v>
      </c>
      <c r="P334" s="37" t="s">
        <v>696</v>
      </c>
      <c r="Q334" t="str">
        <f>VLOOKUP($A334&amp;"_"&amp;$P334,'Character Sets'!$B$3:$J$39,5,FALSE)</f>
        <v>HT3</v>
      </c>
      <c r="R334" s="37" t="s">
        <v>698</v>
      </c>
      <c r="S334" t="str">
        <f>VLOOKUP($A334&amp;"_"&amp;$R334,'Character Sets'!$B$3:$J$39,5,FALSE)</f>
        <v>HT1</v>
      </c>
      <c r="T334" s="37" t="s">
        <v>699</v>
      </c>
      <c r="U334" t="str">
        <f>VLOOKUP($A334&amp;"_"&amp;$T334,'Character Sets'!$B$3:$J$39,5,FALSE)</f>
        <v>ST1</v>
      </c>
      <c r="V334" s="37" t="s">
        <v>700</v>
      </c>
      <c r="W334" t="str">
        <f>VLOOKUP($A334&amp;"_"&amp;$V334,'Character Sets'!$B$3:$J$39,5,FALSE)</f>
        <v>HT2</v>
      </c>
      <c r="X334" t="s">
        <v>240</v>
      </c>
      <c r="Y334" t="str">
        <f t="shared" si="66"/>
        <v>BE</v>
      </c>
      <c r="Z334" t="str" cm="1">
        <f t="array" ref="Z334">_xlfn.IFS($Y334="AB","AB",$Y334="BA","AB",$Y334="AC","AC",$Y334="CA","AC",$Y334="AD","AD",$Y334="DA","AD",$Y334="BC","BC",$Y334="CB","BC",$Y334="BD","BD",$Y334="DB","BD",$Y334="CD","CD",$Y334="DC", "CD",$Y334="AE","AE",$Y334="EA","AE",$Y334="AF","AF",$Y334="FA","AF",$Y334="BE","BE",$Y334="EB","BE",$Y334="BF","BF",$Y334="FB","BF",$Y334="CE","CE",$Y334="EC","CE",$Y334="CF","CF",$Y334="FC","CF",$Y334="DE","DE",$Y334="ED","DE",$Y334="EF","EF",$Y334="FE","EF",$Y334="DF","DF",$Y334="FD","DF")</f>
        <v>BE</v>
      </c>
      <c r="AA334" s="6" t="s">
        <v>30</v>
      </c>
      <c r="AB334" t="str">
        <f>VLOOKUP($X334&amp;$Z334&amp;$AA334,Stories!$A$1:$I$151,7,FALSE)</f>
        <v>Casey is buying a gift for Sam</v>
      </c>
      <c r="AC334" t="str">
        <f>VLOOKUP($X334&amp;$Z334&amp;$AA334,Stories!$A$1:$I$151,8,FALSE)</f>
        <v>but it is almost lunchtime</v>
      </c>
      <c r="AD334" s="37" t="s">
        <v>702</v>
      </c>
      <c r="AE334" s="13" t="s">
        <v>29</v>
      </c>
      <c r="AF334" s="13" t="s">
        <v>26</v>
      </c>
      <c r="AG334" s="13" t="str">
        <f t="shared" si="65"/>
        <v>they're standing in a blue triangle</v>
      </c>
      <c r="AH334" t="str">
        <f>VLOOKUP($X334&amp;$Z334&amp;$AA334,Stories!$A$1:$I$151,9,FALSE)</f>
        <v>and there might not be a chance to buy the gift today</v>
      </c>
      <c r="AI334" t="str" cm="1">
        <f t="array" ref="AI334">_xlfn.IFS($AA334="first",_xlfn.CONCAT($X334, "_", $H334, "_", $L334),$AA334="second",_xlfn.CONCAT($X334, "_", $L334, "_", $H334))</f>
        <v>S34_Casey_Sam</v>
      </c>
      <c r="AJ334" t="str">
        <f t="shared" si="69"/>
        <v>they_blue_triangle</v>
      </c>
      <c r="AK334" t="str">
        <f t="shared" si="67"/>
        <v>S34_end</v>
      </c>
      <c r="AL334" s="13" t="s">
        <v>29</v>
      </c>
      <c r="AM334" s="13" t="s">
        <v>26</v>
      </c>
      <c r="AN334" s="13" t="s">
        <v>29</v>
      </c>
      <c r="AO334" s="13" t="s">
        <v>25</v>
      </c>
      <c r="AP334" s="13" t="s">
        <v>31</v>
      </c>
      <c r="AQ334" s="13" t="s">
        <v>25</v>
      </c>
      <c r="AR334" s="13" t="s">
        <v>31</v>
      </c>
      <c r="AS334" s="13" t="s">
        <v>26</v>
      </c>
      <c r="AT334" s="13" t="s">
        <v>27</v>
      </c>
      <c r="AU334" s="13" t="s">
        <v>25</v>
      </c>
      <c r="AV334" s="13" t="s">
        <v>27</v>
      </c>
      <c r="AW334" s="13" t="s">
        <v>26</v>
      </c>
      <c r="AX334" t="str">
        <f t="shared" si="70"/>
        <v>ST2_blue-triangle.png</v>
      </c>
      <c r="AY334" t="str">
        <f t="shared" si="71"/>
        <v>ST3_blue-square.png</v>
      </c>
      <c r="AZ334" t="str">
        <f t="shared" si="72"/>
        <v>HT3_green-square.png</v>
      </c>
      <c r="BA334" t="str">
        <f t="shared" si="73"/>
        <v>HT1_green-triangle.png</v>
      </c>
      <c r="BB334" t="str">
        <f t="shared" si="74"/>
        <v>ST1_yellow-square.png</v>
      </c>
      <c r="BC334" t="str">
        <f t="shared" si="75"/>
        <v>HT2_yellow-triangle.png</v>
      </c>
    </row>
    <row r="335" spans="1:55" x14ac:dyDescent="0.2">
      <c r="A335" s="30" t="s">
        <v>82</v>
      </c>
      <c r="B335" s="5" t="s">
        <v>108</v>
      </c>
      <c r="C335" s="5" t="s">
        <v>201</v>
      </c>
      <c r="D335" t="str">
        <f t="shared" si="68"/>
        <v>L03_CR93_S50</v>
      </c>
      <c r="E335">
        <v>333</v>
      </c>
      <c r="F335" s="96" t="s">
        <v>701</v>
      </c>
      <c r="G335" s="155" t="str">
        <f>VLOOKUP($A335&amp;"_"&amp;$F335,'Character Sets'!$B$3:$J$39,5,FALSE)</f>
        <v>ST2</v>
      </c>
      <c r="H335" s="155" t="str">
        <f>VLOOKUP($A335&amp;"_"&amp;$F335,'Character Sets'!$B$3:$J$39,7,FALSE)</f>
        <v>Sam</v>
      </c>
      <c r="I335" s="5" t="str">
        <f>VLOOKUP($A335&amp;"_"&amp;$F335,'Character Sets'!$B$3:$J$39,6,FALSE)</f>
        <v>B</v>
      </c>
      <c r="J335" s="95" t="s">
        <v>699</v>
      </c>
      <c r="K335" s="155" t="str">
        <f>VLOOKUP($A335&amp;"_"&amp;$J335, 'Character Sets'!$B$3:$J$39,5,FALSE)</f>
        <v>ST1</v>
      </c>
      <c r="L335" s="155" t="str">
        <f>VLOOKUP($A335&amp;"_"&amp;$J335,'Character Sets'!$B$3:$J$39,7,FALSE)</f>
        <v>Jaime</v>
      </c>
      <c r="M335" s="5" t="str">
        <f>VLOOKUP($A335&amp;"_"&amp;$J335,'Character Sets'!$B$3:$J$39,6,FALSE)</f>
        <v>F</v>
      </c>
      <c r="N335" s="187" t="s">
        <v>2396</v>
      </c>
      <c r="O335" s="5" t="s">
        <v>2399</v>
      </c>
      <c r="P335" s="37" t="s">
        <v>696</v>
      </c>
      <c r="Q335" t="str">
        <f>VLOOKUP($A335&amp;"_"&amp;$P335,'Character Sets'!$B$3:$J$39,5,FALSE)</f>
        <v>HT3</v>
      </c>
      <c r="R335" s="37" t="s">
        <v>698</v>
      </c>
      <c r="S335" t="str">
        <f>VLOOKUP($A335&amp;"_"&amp;$R335,'Character Sets'!$B$3:$J$39,5,FALSE)</f>
        <v>HT1</v>
      </c>
      <c r="T335" s="37" t="s">
        <v>697</v>
      </c>
      <c r="U335" t="str">
        <f>VLOOKUP($A335&amp;"_"&amp;$T335,'Character Sets'!$B$3:$J$39,5,FALSE)</f>
        <v>ST3</v>
      </c>
      <c r="V335" s="37" t="s">
        <v>700</v>
      </c>
      <c r="W335" t="str">
        <f>VLOOKUP($A335&amp;"_"&amp;$V335,'Character Sets'!$B$3:$J$39,5,FALSE)</f>
        <v>HT2</v>
      </c>
      <c r="X335" t="s">
        <v>736</v>
      </c>
      <c r="Y335" t="str">
        <f t="shared" si="66"/>
        <v>BF</v>
      </c>
      <c r="Z335" t="str" cm="1">
        <f t="array" ref="Z335">_xlfn.IFS($Y335="AB","AB",$Y335="BA","AB",$Y335="AC","AC",$Y335="CA","AC",$Y335="AD","AD",$Y335="DA","AD",$Y335="BC","BC",$Y335="CB","BC",$Y335="BD","BD",$Y335="DB","BD",$Y335="CD","CD",$Y335="DC", "CD",$Y335="AE","AE",$Y335="EA","AE",$Y335="AF","AF",$Y335="FA","AF",$Y335="BE","BE",$Y335="EB","BE",$Y335="BF","BF",$Y335="FB","BF",$Y335="CE","CE",$Y335="EC","CE",$Y335="CF","CF",$Y335="FC","CF",$Y335="DE","DE",$Y335="ED","DE",$Y335="EF","EF",$Y335="FE","EF",$Y335="DF","DF",$Y335="FD","DF")</f>
        <v>BF</v>
      </c>
      <c r="AA335" s="6" t="s">
        <v>28</v>
      </c>
      <c r="AB335" t="str">
        <f>VLOOKUP($X335&amp;$Z335&amp;$AA335,Stories!$A$1:$I$151,7,FALSE)</f>
        <v>Sam is throwing the ball to Jaime</v>
      </c>
      <c r="AC335" t="str">
        <f>VLOOKUP($X335&amp;$Z335&amp;$AA335,Stories!$A$1:$I$151,8,FALSE)</f>
        <v>while the dog is getting excited</v>
      </c>
      <c r="AD335" s="37" t="s">
        <v>702</v>
      </c>
      <c r="AE335" s="13" t="s">
        <v>27</v>
      </c>
      <c r="AF335" s="13" t="s">
        <v>25</v>
      </c>
      <c r="AG335" s="13" t="str">
        <f t="shared" si="65"/>
        <v>they're standing in a yellow square</v>
      </c>
      <c r="AH335" t="str">
        <f>VLOOKUP($X335&amp;$Z335&amp;$AA335,Stories!$A$1:$I$151,9,FALSE)</f>
        <v>and the dog caught the ball instead</v>
      </c>
      <c r="AI335" t="str" cm="1">
        <f t="array" ref="AI335">_xlfn.IFS($AA335="first",_xlfn.CONCAT($X335, "_", $H335, "_", $L335),$AA335="second",_xlfn.CONCAT($X335, "_", $L335, "_", $H335))</f>
        <v>S50_Sam_Jaime</v>
      </c>
      <c r="AJ335" t="str">
        <f t="shared" si="69"/>
        <v>they_yellow_square</v>
      </c>
      <c r="AK335" t="str">
        <f t="shared" si="67"/>
        <v>S50_end</v>
      </c>
      <c r="AL335" s="13" t="s">
        <v>27</v>
      </c>
      <c r="AM335" s="13" t="s">
        <v>25</v>
      </c>
      <c r="AN335" s="13" t="s">
        <v>27</v>
      </c>
      <c r="AO335" s="13" t="s">
        <v>26</v>
      </c>
      <c r="AP335" s="13" t="s">
        <v>24</v>
      </c>
      <c r="AQ335" s="13" t="s">
        <v>26</v>
      </c>
      <c r="AR335" s="13" t="s">
        <v>24</v>
      </c>
      <c r="AS335" s="13" t="s">
        <v>25</v>
      </c>
      <c r="AT335" s="13" t="s">
        <v>29</v>
      </c>
      <c r="AU335" s="13" t="s">
        <v>26</v>
      </c>
      <c r="AV335" s="13" t="s">
        <v>29</v>
      </c>
      <c r="AW335" s="13" t="s">
        <v>25</v>
      </c>
      <c r="AX335" t="str">
        <f t="shared" si="70"/>
        <v>ST2_yellow-square.png</v>
      </c>
      <c r="AY335" t="str">
        <f t="shared" si="71"/>
        <v>ST1_yellow-triangle.png</v>
      </c>
      <c r="AZ335" t="str">
        <f t="shared" si="72"/>
        <v>HT3_red-triangle.png</v>
      </c>
      <c r="BA335" t="str">
        <f t="shared" si="73"/>
        <v>HT1_red-square.png</v>
      </c>
      <c r="BB335" t="str">
        <f t="shared" si="74"/>
        <v>ST3_blue-triangle.png</v>
      </c>
      <c r="BC335" t="str">
        <f t="shared" si="75"/>
        <v>HT2_blue-square.png</v>
      </c>
    </row>
    <row r="336" spans="1:55" x14ac:dyDescent="0.2">
      <c r="A336" s="30" t="s">
        <v>82</v>
      </c>
      <c r="B336" s="5" t="s">
        <v>108</v>
      </c>
      <c r="C336" s="5" t="s">
        <v>202</v>
      </c>
      <c r="D336" t="str">
        <f t="shared" si="68"/>
        <v>L03_CR94_S46</v>
      </c>
      <c r="E336">
        <v>334</v>
      </c>
      <c r="F336" s="96" t="s">
        <v>701</v>
      </c>
      <c r="G336" s="155" t="str">
        <f>VLOOKUP($A336&amp;"_"&amp;$F336,'Character Sets'!$B$3:$J$39,5,FALSE)</f>
        <v>ST2</v>
      </c>
      <c r="H336" s="155" t="str">
        <f>VLOOKUP($A336&amp;"_"&amp;$F336,'Character Sets'!$B$3:$J$39,7,FALSE)</f>
        <v>Sam</v>
      </c>
      <c r="I336" s="5" t="str">
        <f>VLOOKUP($A336&amp;"_"&amp;$F336,'Character Sets'!$B$3:$J$39,6,FALSE)</f>
        <v>B</v>
      </c>
      <c r="J336" s="95" t="s">
        <v>699</v>
      </c>
      <c r="K336" s="155" t="str">
        <f>VLOOKUP($A336&amp;"_"&amp;$J336, 'Character Sets'!$B$3:$J$39,5,FALSE)</f>
        <v>ST1</v>
      </c>
      <c r="L336" s="155" t="str">
        <f>VLOOKUP($A336&amp;"_"&amp;$J336,'Character Sets'!$B$3:$J$39,7,FALSE)</f>
        <v>Jaime</v>
      </c>
      <c r="M336" s="5" t="str">
        <f>VLOOKUP($A336&amp;"_"&amp;$J336,'Character Sets'!$B$3:$J$39,6,FALSE)</f>
        <v>F</v>
      </c>
      <c r="N336" s="187" t="s">
        <v>2396</v>
      </c>
      <c r="O336" s="5" t="s">
        <v>2399</v>
      </c>
      <c r="P336" s="37" t="s">
        <v>696</v>
      </c>
      <c r="Q336" t="str">
        <f>VLOOKUP($A336&amp;"_"&amp;$P336,'Character Sets'!$B$3:$J$39,5,FALSE)</f>
        <v>HT3</v>
      </c>
      <c r="R336" s="37" t="s">
        <v>698</v>
      </c>
      <c r="S336" t="str">
        <f>VLOOKUP($A336&amp;"_"&amp;$R336,'Character Sets'!$B$3:$J$39,5,FALSE)</f>
        <v>HT1</v>
      </c>
      <c r="T336" s="37" t="s">
        <v>697</v>
      </c>
      <c r="U336" t="str">
        <f>VLOOKUP($A336&amp;"_"&amp;$T336,'Character Sets'!$B$3:$J$39,5,FALSE)</f>
        <v>ST3</v>
      </c>
      <c r="V336" s="37" t="s">
        <v>700</v>
      </c>
      <c r="W336" t="str">
        <f>VLOOKUP($A336&amp;"_"&amp;$V336,'Character Sets'!$B$3:$J$39,5,FALSE)</f>
        <v>HT2</v>
      </c>
      <c r="X336" t="s">
        <v>439</v>
      </c>
      <c r="Y336" t="str">
        <f t="shared" si="66"/>
        <v>BF</v>
      </c>
      <c r="Z336" t="str" cm="1">
        <f t="array" ref="Z336">_xlfn.IFS($Y336="AB","AB",$Y336="BA","AB",$Y336="AC","AC",$Y336="CA","AC",$Y336="AD","AD",$Y336="DA","AD",$Y336="BC","BC",$Y336="CB","BC",$Y336="BD","BD",$Y336="DB","BD",$Y336="CD","CD",$Y336="DC", "CD",$Y336="AE","AE",$Y336="EA","AE",$Y336="AF","AF",$Y336="FA","AF",$Y336="BE","BE",$Y336="EB","BE",$Y336="BF","BF",$Y336="FB","BF",$Y336="CE","CE",$Y336="EC","CE",$Y336="CF","CF",$Y336="FC","CF",$Y336="DE","DE",$Y336="ED","DE",$Y336="EF","EF",$Y336="FE","EF",$Y336="DF","DF",$Y336="FD","DF")</f>
        <v>BF</v>
      </c>
      <c r="AA336" s="6" t="s">
        <v>30</v>
      </c>
      <c r="AB336" t="str">
        <f>VLOOKUP($X336&amp;$Z336&amp;$AA336,Stories!$A$1:$I$151,7,FALSE)</f>
        <v>Jaime is giving flowers to Sam</v>
      </c>
      <c r="AC336" t="str">
        <f>VLOOKUP($X336&amp;$Z336&amp;$AA336,Stories!$A$1:$I$151,8,FALSE)</f>
        <v>after the show is over</v>
      </c>
      <c r="AD336" s="37" t="s">
        <v>702</v>
      </c>
      <c r="AE336" s="13" t="s">
        <v>24</v>
      </c>
      <c r="AF336" s="13" t="s">
        <v>26</v>
      </c>
      <c r="AG336" s="13" t="str">
        <f t="shared" si="65"/>
        <v>they're standing in a red triangle</v>
      </c>
      <c r="AH336" t="str">
        <f>VLOOKUP($X336&amp;$Z336&amp;$AA336,Stories!$A$1:$I$151,9,FALSE)</f>
        <v>and all the performers were talented</v>
      </c>
      <c r="AI336" t="str" cm="1">
        <f t="array" ref="AI336">_xlfn.IFS($AA336="first",_xlfn.CONCAT($X336, "_", $H336, "_", $L336),$AA336="second",_xlfn.CONCAT($X336, "_", $L336, "_", $H336))</f>
        <v>S46_Jaime_Sam</v>
      </c>
      <c r="AJ336" t="str">
        <f t="shared" si="69"/>
        <v>they_red_triangle</v>
      </c>
      <c r="AK336" t="str">
        <f t="shared" si="67"/>
        <v>S46_end</v>
      </c>
      <c r="AL336" s="13" t="s">
        <v>24</v>
      </c>
      <c r="AM336" s="13" t="s">
        <v>26</v>
      </c>
      <c r="AN336" s="13" t="s">
        <v>24</v>
      </c>
      <c r="AO336" s="13" t="s">
        <v>25</v>
      </c>
      <c r="AP336" s="13" t="s">
        <v>27</v>
      </c>
      <c r="AQ336" s="13" t="s">
        <v>25</v>
      </c>
      <c r="AR336" s="13" t="s">
        <v>27</v>
      </c>
      <c r="AS336" s="13" t="s">
        <v>26</v>
      </c>
      <c r="AT336" s="13" t="s">
        <v>31</v>
      </c>
      <c r="AU336" s="13" t="s">
        <v>25</v>
      </c>
      <c r="AV336" s="13" t="s">
        <v>31</v>
      </c>
      <c r="AW336" s="13" t="s">
        <v>26</v>
      </c>
      <c r="AX336" t="str">
        <f t="shared" si="70"/>
        <v>ST2_red-triangle.png</v>
      </c>
      <c r="AY336" t="str">
        <f t="shared" si="71"/>
        <v>ST1_red-square.png</v>
      </c>
      <c r="AZ336" t="str">
        <f t="shared" si="72"/>
        <v>HT3_yellow-square.png</v>
      </c>
      <c r="BA336" t="str">
        <f t="shared" si="73"/>
        <v>HT1_yellow-triangle.png</v>
      </c>
      <c r="BB336" t="str">
        <f t="shared" si="74"/>
        <v>ST3_green-square.png</v>
      </c>
      <c r="BC336" t="str">
        <f t="shared" si="75"/>
        <v>HT2_green-triangle.png</v>
      </c>
    </row>
    <row r="337" spans="1:55" x14ac:dyDescent="0.2">
      <c r="A337" s="30" t="s">
        <v>82</v>
      </c>
      <c r="B337" s="5" t="s">
        <v>108</v>
      </c>
      <c r="C337" s="5" t="s">
        <v>203</v>
      </c>
      <c r="D337" t="str">
        <f t="shared" si="68"/>
        <v>L03_CR95_S47</v>
      </c>
      <c r="E337">
        <v>335</v>
      </c>
      <c r="F337" s="96" t="s">
        <v>701</v>
      </c>
      <c r="G337" s="155" t="str">
        <f>VLOOKUP($A337&amp;"_"&amp;$F337,'Character Sets'!$B$3:$J$39,5,FALSE)</f>
        <v>ST2</v>
      </c>
      <c r="H337" s="155" t="str">
        <f>VLOOKUP($A337&amp;"_"&amp;$F337,'Character Sets'!$B$3:$J$39,7,FALSE)</f>
        <v>Sam</v>
      </c>
      <c r="I337" s="5" t="str">
        <f>VLOOKUP($A337&amp;"_"&amp;$F337,'Character Sets'!$B$3:$J$39,6,FALSE)</f>
        <v>B</v>
      </c>
      <c r="J337" s="95" t="s">
        <v>699</v>
      </c>
      <c r="K337" s="155" t="str">
        <f>VLOOKUP($A337&amp;"_"&amp;$J337, 'Character Sets'!$B$3:$J$39,5,FALSE)</f>
        <v>ST1</v>
      </c>
      <c r="L337" s="155" t="str">
        <f>VLOOKUP($A337&amp;"_"&amp;$J337,'Character Sets'!$B$3:$J$39,7,FALSE)</f>
        <v>Jaime</v>
      </c>
      <c r="M337" s="5" t="str">
        <f>VLOOKUP($A337&amp;"_"&amp;$J337,'Character Sets'!$B$3:$J$39,6,FALSE)</f>
        <v>F</v>
      </c>
      <c r="N337" s="187" t="s">
        <v>2396</v>
      </c>
      <c r="O337" s="5" t="s">
        <v>2399</v>
      </c>
      <c r="P337" s="37" t="s">
        <v>696</v>
      </c>
      <c r="Q337" t="str">
        <f>VLOOKUP($A337&amp;"_"&amp;$P337,'Character Sets'!$B$3:$J$39,5,FALSE)</f>
        <v>HT3</v>
      </c>
      <c r="R337" s="37" t="s">
        <v>698</v>
      </c>
      <c r="S337" t="str">
        <f>VLOOKUP($A337&amp;"_"&amp;$R337,'Character Sets'!$B$3:$J$39,5,FALSE)</f>
        <v>HT1</v>
      </c>
      <c r="T337" s="37" t="s">
        <v>697</v>
      </c>
      <c r="U337" t="str">
        <f>VLOOKUP($A337&amp;"_"&amp;$T337,'Character Sets'!$B$3:$J$39,5,FALSE)</f>
        <v>ST3</v>
      </c>
      <c r="V337" s="37" t="s">
        <v>700</v>
      </c>
      <c r="W337" t="str">
        <f>VLOOKUP($A337&amp;"_"&amp;$V337,'Character Sets'!$B$3:$J$39,5,FALSE)</f>
        <v>HT2</v>
      </c>
      <c r="X337" t="s">
        <v>444</v>
      </c>
      <c r="Y337" t="str">
        <f t="shared" si="66"/>
        <v>BF</v>
      </c>
      <c r="Z337" t="str" cm="1">
        <f t="array" ref="Z337">_xlfn.IFS($Y337="AB","AB",$Y337="BA","AB",$Y337="AC","AC",$Y337="CA","AC",$Y337="AD","AD",$Y337="DA","AD",$Y337="BC","BC",$Y337="CB","BC",$Y337="BD","BD",$Y337="DB","BD",$Y337="CD","CD",$Y337="DC", "CD",$Y337="AE","AE",$Y337="EA","AE",$Y337="AF","AF",$Y337="FA","AF",$Y337="BE","BE",$Y337="EB","BE",$Y337="BF","BF",$Y337="FB","BF",$Y337="CE","CE",$Y337="EC","CE",$Y337="CF","CF",$Y337="FC","CF",$Y337="DE","DE",$Y337="ED","DE",$Y337="EF","EF",$Y337="FE","EF",$Y337="DF","DF",$Y337="FD","DF")</f>
        <v>BF</v>
      </c>
      <c r="AA337" s="6" t="s">
        <v>28</v>
      </c>
      <c r="AB337" t="str">
        <f>VLOOKUP($X337&amp;$Z337&amp;$AA337,Stories!$A$1:$I$151,7,FALSE)</f>
        <v>Sam is driving away from Jaime</v>
      </c>
      <c r="AC337" t="str">
        <f>VLOOKUP($X337&amp;$Z337&amp;$AA337,Stories!$A$1:$I$151,8,FALSE)</f>
        <v>while the sun is starting to set</v>
      </c>
      <c r="AD337" s="37" t="s">
        <v>702</v>
      </c>
      <c r="AE337" s="13" t="s">
        <v>29</v>
      </c>
      <c r="AF337" s="13" t="s">
        <v>25</v>
      </c>
      <c r="AG337" s="13" t="str">
        <f t="shared" si="65"/>
        <v>they're standing in a blue square</v>
      </c>
      <c r="AH337" t="str">
        <f>VLOOKUP($X337&amp;$Z337&amp;$AA337,Stories!$A$1:$I$151,9,FALSE)</f>
        <v>and it looks like it's a long drive home</v>
      </c>
      <c r="AI337" t="str" cm="1">
        <f t="array" ref="AI337">_xlfn.IFS($AA337="first",_xlfn.CONCAT($X337, "_", $H337, "_", $L337),$AA337="second",_xlfn.CONCAT($X337, "_", $L337, "_", $H337))</f>
        <v>S47_Sam_Jaime</v>
      </c>
      <c r="AJ337" t="str">
        <f t="shared" si="69"/>
        <v>they_blue_square</v>
      </c>
      <c r="AK337" t="str">
        <f t="shared" si="67"/>
        <v>S47_end</v>
      </c>
      <c r="AL337" s="13" t="s">
        <v>29</v>
      </c>
      <c r="AM337" s="13" t="s">
        <v>25</v>
      </c>
      <c r="AN337" s="13" t="s">
        <v>29</v>
      </c>
      <c r="AO337" s="13" t="s">
        <v>26</v>
      </c>
      <c r="AP337" s="13" t="s">
        <v>31</v>
      </c>
      <c r="AQ337" s="13" t="s">
        <v>26</v>
      </c>
      <c r="AR337" s="13" t="s">
        <v>31</v>
      </c>
      <c r="AS337" s="13" t="s">
        <v>25</v>
      </c>
      <c r="AT337" s="13" t="s">
        <v>27</v>
      </c>
      <c r="AU337" s="13" t="s">
        <v>26</v>
      </c>
      <c r="AV337" s="13" t="s">
        <v>27</v>
      </c>
      <c r="AW337" s="13" t="s">
        <v>25</v>
      </c>
      <c r="AX337" t="str">
        <f t="shared" si="70"/>
        <v>ST2_blue-square.png</v>
      </c>
      <c r="AY337" t="str">
        <f t="shared" si="71"/>
        <v>ST1_blue-triangle.png</v>
      </c>
      <c r="AZ337" t="str">
        <f t="shared" si="72"/>
        <v>HT3_green-triangle.png</v>
      </c>
      <c r="BA337" t="str">
        <f t="shared" si="73"/>
        <v>HT1_green-square.png</v>
      </c>
      <c r="BB337" t="str">
        <f t="shared" si="74"/>
        <v>ST3_yellow-triangle.png</v>
      </c>
      <c r="BC337" t="str">
        <f t="shared" si="75"/>
        <v>HT2_yellow-square.png</v>
      </c>
    </row>
    <row r="338" spans="1:55" x14ac:dyDescent="0.2">
      <c r="A338" s="30" t="s">
        <v>82</v>
      </c>
      <c r="B338" s="5" t="s">
        <v>108</v>
      </c>
      <c r="C338" s="5" t="s">
        <v>204</v>
      </c>
      <c r="D338" t="str">
        <f t="shared" si="68"/>
        <v>L03_CR96_S47</v>
      </c>
      <c r="E338">
        <v>336</v>
      </c>
      <c r="F338" s="96" t="s">
        <v>701</v>
      </c>
      <c r="G338" s="155" t="str">
        <f>VLOOKUP($A338&amp;"_"&amp;$F338,'Character Sets'!$B$3:$J$39,5,FALSE)</f>
        <v>ST2</v>
      </c>
      <c r="H338" s="155" t="str">
        <f>VLOOKUP($A338&amp;"_"&amp;$F338,'Character Sets'!$B$3:$J$39,7,FALSE)</f>
        <v>Sam</v>
      </c>
      <c r="I338" s="5" t="str">
        <f>VLOOKUP($A338&amp;"_"&amp;$F338,'Character Sets'!$B$3:$J$39,6,FALSE)</f>
        <v>B</v>
      </c>
      <c r="J338" s="95" t="s">
        <v>699</v>
      </c>
      <c r="K338" s="155" t="str">
        <f>VLOOKUP($A338&amp;"_"&amp;$J338, 'Character Sets'!$B$3:$J$39,5,FALSE)</f>
        <v>ST1</v>
      </c>
      <c r="L338" s="155" t="str">
        <f>VLOOKUP($A338&amp;"_"&amp;$J338,'Character Sets'!$B$3:$J$39,7,FALSE)</f>
        <v>Jaime</v>
      </c>
      <c r="M338" s="5" t="str">
        <f>VLOOKUP($A338&amp;"_"&amp;$J338,'Character Sets'!$B$3:$J$39,6,FALSE)</f>
        <v>F</v>
      </c>
      <c r="N338" s="187" t="s">
        <v>2396</v>
      </c>
      <c r="O338" s="5" t="s">
        <v>2399</v>
      </c>
      <c r="P338" s="37" t="s">
        <v>696</v>
      </c>
      <c r="Q338" t="str">
        <f>VLOOKUP($A338&amp;"_"&amp;$P338,'Character Sets'!$B$3:$J$39,5,FALSE)</f>
        <v>HT3</v>
      </c>
      <c r="R338" s="37" t="s">
        <v>698</v>
      </c>
      <c r="S338" t="str">
        <f>VLOOKUP($A338&amp;"_"&amp;$R338,'Character Sets'!$B$3:$J$39,5,FALSE)</f>
        <v>HT1</v>
      </c>
      <c r="T338" s="37" t="s">
        <v>697</v>
      </c>
      <c r="U338" t="str">
        <f>VLOOKUP($A338&amp;"_"&amp;$T338,'Character Sets'!$B$3:$J$39,5,FALSE)</f>
        <v>ST3</v>
      </c>
      <c r="V338" s="37" t="s">
        <v>700</v>
      </c>
      <c r="W338" t="str">
        <f>VLOOKUP($A338&amp;"_"&amp;$V338,'Character Sets'!$B$3:$J$39,5,FALSE)</f>
        <v>HT2</v>
      </c>
      <c r="X338" t="s">
        <v>444</v>
      </c>
      <c r="Y338" t="str">
        <f t="shared" si="66"/>
        <v>BF</v>
      </c>
      <c r="Z338" t="str" cm="1">
        <f t="array" ref="Z338">_xlfn.IFS($Y338="AB","AB",$Y338="BA","AB",$Y338="AC","AC",$Y338="CA","AC",$Y338="AD","AD",$Y338="DA","AD",$Y338="BC","BC",$Y338="CB","BC",$Y338="BD","BD",$Y338="DB","BD",$Y338="CD","CD",$Y338="DC", "CD",$Y338="AE","AE",$Y338="EA","AE",$Y338="AF","AF",$Y338="FA","AF",$Y338="BE","BE",$Y338="EB","BE",$Y338="BF","BF",$Y338="FB","BF",$Y338="CE","CE",$Y338="EC","CE",$Y338="CF","CF",$Y338="FC","CF",$Y338="DE","DE",$Y338="ED","DE",$Y338="EF","EF",$Y338="FE","EF",$Y338="DF","DF",$Y338="FD","DF")</f>
        <v>BF</v>
      </c>
      <c r="AA338" s="6" t="s">
        <v>30</v>
      </c>
      <c r="AB338" t="str">
        <f>VLOOKUP($X338&amp;$Z338&amp;$AA338,Stories!$A$1:$I$151,7,FALSE)</f>
        <v>Jaime is driving away from Sam</v>
      </c>
      <c r="AC338" t="str">
        <f>VLOOKUP($X338&amp;$Z338&amp;$AA338,Stories!$A$1:$I$151,8,FALSE)</f>
        <v>while the sun is starting to set</v>
      </c>
      <c r="AD338" s="37" t="s">
        <v>702</v>
      </c>
      <c r="AE338" s="13" t="s">
        <v>31</v>
      </c>
      <c r="AF338" s="13" t="s">
        <v>26</v>
      </c>
      <c r="AG338" s="13" t="str">
        <f t="shared" si="65"/>
        <v>they're standing in a green triangle</v>
      </c>
      <c r="AH338" t="str">
        <f>VLOOKUP($X338&amp;$Z338&amp;$AA338,Stories!$A$1:$I$151,9,FALSE)</f>
        <v>and it looks like it's a long drive home</v>
      </c>
      <c r="AI338" t="str" cm="1">
        <f t="array" ref="AI338">_xlfn.IFS($AA338="first",_xlfn.CONCAT($X338, "_", $H338, "_", $L338),$AA338="second",_xlfn.CONCAT($X338, "_", $L338, "_", $H338))</f>
        <v>S47_Jaime_Sam</v>
      </c>
      <c r="AJ338" t="str">
        <f t="shared" si="69"/>
        <v>they_green_triangle</v>
      </c>
      <c r="AK338" t="str">
        <f t="shared" si="67"/>
        <v>S47_end</v>
      </c>
      <c r="AL338" s="13" t="s">
        <v>31</v>
      </c>
      <c r="AM338" s="13" t="s">
        <v>26</v>
      </c>
      <c r="AN338" s="13" t="s">
        <v>31</v>
      </c>
      <c r="AO338" s="13" t="s">
        <v>25</v>
      </c>
      <c r="AP338" s="13" t="s">
        <v>29</v>
      </c>
      <c r="AQ338" s="13" t="s">
        <v>25</v>
      </c>
      <c r="AR338" s="13" t="s">
        <v>29</v>
      </c>
      <c r="AS338" s="13" t="s">
        <v>26</v>
      </c>
      <c r="AT338" s="13" t="s">
        <v>24</v>
      </c>
      <c r="AU338" s="13" t="s">
        <v>25</v>
      </c>
      <c r="AV338" s="13" t="s">
        <v>24</v>
      </c>
      <c r="AW338" s="13" t="s">
        <v>26</v>
      </c>
      <c r="AX338" t="str">
        <f t="shared" si="70"/>
        <v>ST2_green-triangle.png</v>
      </c>
      <c r="AY338" t="str">
        <f t="shared" si="71"/>
        <v>ST1_green-square.png</v>
      </c>
      <c r="AZ338" t="str">
        <f t="shared" si="72"/>
        <v>HT3_blue-square.png</v>
      </c>
      <c r="BA338" t="str">
        <f t="shared" si="73"/>
        <v>HT1_blue-triangle.png</v>
      </c>
      <c r="BB338" t="str">
        <f t="shared" si="74"/>
        <v>ST3_red-square.png</v>
      </c>
      <c r="BC338" t="str">
        <f t="shared" si="75"/>
        <v>HT2_red-triangle.png</v>
      </c>
    </row>
    <row r="339" spans="1:55" x14ac:dyDescent="0.2">
      <c r="A339" s="30" t="s">
        <v>82</v>
      </c>
      <c r="B339" s="5" t="s">
        <v>32</v>
      </c>
      <c r="C339" s="5" t="s">
        <v>33</v>
      </c>
      <c r="D339" t="str">
        <f t="shared" si="68"/>
        <v>L03_FD01_S13</v>
      </c>
      <c r="E339">
        <v>337</v>
      </c>
      <c r="F339" s="94" t="s">
        <v>696</v>
      </c>
      <c r="G339" s="155" t="str">
        <f>VLOOKUP($A339&amp;"_"&amp;$F339,'Character Sets'!$B$3:$J$39,5,FALSE)</f>
        <v>HT3</v>
      </c>
      <c r="H339" s="155" t="str">
        <f>VLOOKUP($A339&amp;"_"&amp;$F339,'Character Sets'!$B$3:$J$39,7,FALSE)</f>
        <v>Jordan</v>
      </c>
      <c r="I339" s="5" t="str">
        <f>VLOOKUP($A339&amp;"_"&amp;$F339,'Character Sets'!$B$3:$J$39,6,FALSE)</f>
        <v>C</v>
      </c>
      <c r="J339" s="95" t="s">
        <v>700</v>
      </c>
      <c r="K339" s="155" t="str">
        <f>VLOOKUP($A339&amp;"_"&amp;$J339, 'Character Sets'!$B$3:$J$39,5,FALSE)</f>
        <v>HT2</v>
      </c>
      <c r="L339" s="155" t="str">
        <f>VLOOKUP($A339&amp;"_"&amp;$J339,'Character Sets'!$B$3:$J$39,7,FALSE)</f>
        <v>Alex</v>
      </c>
      <c r="M339" s="5" t="str">
        <f>VLOOKUP($A339&amp;"_"&amp;$J339,'Character Sets'!$B$3:$J$39,6,FALSE)</f>
        <v>A</v>
      </c>
      <c r="N339" s="187" t="s">
        <v>2395</v>
      </c>
      <c r="O339" s="5" t="s">
        <v>2399</v>
      </c>
      <c r="P339" s="37" t="s">
        <v>698</v>
      </c>
      <c r="Q339" t="str">
        <f>VLOOKUP($A339&amp;"_"&amp;$P339,'Character Sets'!$B$3:$J$39,5,FALSE)</f>
        <v>HT1</v>
      </c>
      <c r="R339" s="37" t="s">
        <v>697</v>
      </c>
      <c r="S339" t="str">
        <f>VLOOKUP($A339&amp;"_"&amp;$R339,'Character Sets'!$B$3:$J$39,5,FALSE)</f>
        <v>ST3</v>
      </c>
      <c r="T339" s="37" t="s">
        <v>699</v>
      </c>
      <c r="U339" t="str">
        <f>VLOOKUP($A339&amp;"_"&amp;$T339,'Character Sets'!$B$3:$J$39,5,FALSE)</f>
        <v>ST1</v>
      </c>
      <c r="V339" s="37" t="s">
        <v>701</v>
      </c>
      <c r="W339" t="str">
        <f>VLOOKUP($A339&amp;"_"&amp;$V339,'Character Sets'!$B$3:$J$39,5,FALSE)</f>
        <v>ST2</v>
      </c>
      <c r="X339" t="s">
        <v>219</v>
      </c>
      <c r="Y339" t="str">
        <f t="shared" si="66"/>
        <v>CA</v>
      </c>
      <c r="Z339" t="str" cm="1">
        <f t="array" ref="Z339">_xlfn.IFS($Y339="AB","AB",$Y339="BA","AB",$Y339="AC","AC",$Y339="CA","AC",$Y339="AD","AD",$Y339="DA","AD",$Y339="BC","BC",$Y339="CB","BC",$Y339="BD","BD",$Y339="DB","BD",$Y339="CD","CD",$Y339="DC", "CD",$Y339="AE","AE",$Y339="EA","AE",$Y339="AF","AF",$Y339="FA","AF",$Y339="BE","BE",$Y339="EB","BE",$Y339="BF","BF",$Y339="FB","BF",$Y339="CE","CE",$Y339="EC","CE",$Y339="CF","CF",$Y339="FC","CF",$Y339="DE","DE",$Y339="ED","DE",$Y339="EF","EF",$Y339="FE","EF",$Y339="DF","DF",$Y339="FD","DF")</f>
        <v>AC</v>
      </c>
      <c r="AA339" s="6" t="s">
        <v>28</v>
      </c>
      <c r="AB339" t="str">
        <f>VLOOKUP($X339&amp;$Z339&amp;$AA339,Stories!$A$1:$I$151,7,FALSE)</f>
        <v>Alex is surfing at the beach with Jordan</v>
      </c>
      <c r="AC339" t="str">
        <f>VLOOKUP($X339&amp;$Z339&amp;$AA339,Stories!$A$1:$I$151,8,FALSE)</f>
        <v>and a crab is scuttling by</v>
      </c>
      <c r="AD339" s="37" t="s">
        <v>22</v>
      </c>
      <c r="AE339" s="13" t="s">
        <v>27</v>
      </c>
      <c r="AF339" s="13" t="s">
        <v>26</v>
      </c>
      <c r="AG339" s="13" t="s">
        <v>774</v>
      </c>
      <c r="AH339" t="str">
        <f>VLOOKUP($X339&amp;$Z339&amp;$AA339,Stories!$A$1:$I$151,9,FALSE)</f>
        <v>and the waves keep getting bigger</v>
      </c>
      <c r="AI339" t="str" cm="1">
        <f t="array" ref="AI339">_xlfn.IFS($AA339="first",_xlfn.CONCAT($X339, "_", $H339, "_", $L339),$AA339="second",_xlfn.CONCAT($X339, "_", $L339, "_", $H339))</f>
        <v>S13_Jordan_Alex</v>
      </c>
      <c r="AJ339" t="str">
        <f t="shared" si="69"/>
        <v>he_yellow_triangle</v>
      </c>
      <c r="AK339" t="str">
        <f t="shared" si="67"/>
        <v>S13_end</v>
      </c>
      <c r="AL339" s="13" t="s">
        <v>29</v>
      </c>
      <c r="AM339" s="13" t="s">
        <v>25</v>
      </c>
      <c r="AN339" s="13" t="s">
        <v>29</v>
      </c>
      <c r="AO339" s="13" t="s">
        <v>26</v>
      </c>
      <c r="AP339" s="13" t="s">
        <v>24</v>
      </c>
      <c r="AQ339" s="13" t="s">
        <v>25</v>
      </c>
      <c r="AR339" s="13" t="s">
        <v>24</v>
      </c>
      <c r="AS339" s="13" t="s">
        <v>26</v>
      </c>
      <c r="AT339" s="13" t="s">
        <v>31</v>
      </c>
      <c r="AU339" s="13" t="s">
        <v>25</v>
      </c>
      <c r="AV339" s="13" t="s">
        <v>31</v>
      </c>
      <c r="AW339" s="13" t="s">
        <v>26</v>
      </c>
      <c r="AX339" t="str">
        <f t="shared" si="70"/>
        <v>HT3_blue-square.png</v>
      </c>
      <c r="AY339" t="str">
        <f t="shared" si="71"/>
        <v>HT2_blue-triangle.png</v>
      </c>
      <c r="AZ339" t="str">
        <f t="shared" si="72"/>
        <v>HT1_red-square.png</v>
      </c>
      <c r="BA339" t="str">
        <f t="shared" si="73"/>
        <v>ST3_red-triangle.png</v>
      </c>
      <c r="BB339" t="str">
        <f t="shared" si="74"/>
        <v>ST1_green-square.png</v>
      </c>
      <c r="BC339" t="str">
        <f t="shared" si="75"/>
        <v>ST2_green-triangle.png</v>
      </c>
    </row>
    <row r="340" spans="1:55" x14ac:dyDescent="0.2">
      <c r="A340" s="30" t="s">
        <v>82</v>
      </c>
      <c r="B340" s="5" t="s">
        <v>32</v>
      </c>
      <c r="C340" s="5" t="s">
        <v>34</v>
      </c>
      <c r="D340" t="str">
        <f t="shared" si="68"/>
        <v>L03_FD02_S04</v>
      </c>
      <c r="E340">
        <v>338</v>
      </c>
      <c r="F340" s="94" t="s">
        <v>696</v>
      </c>
      <c r="G340" s="155" t="str">
        <f>VLOOKUP($A340&amp;"_"&amp;$F340,'Character Sets'!$B$3:$J$39,5,FALSE)</f>
        <v>HT3</v>
      </c>
      <c r="H340" s="155" t="str">
        <f>VLOOKUP($A340&amp;"_"&amp;$F340,'Character Sets'!$B$3:$J$39,7,FALSE)</f>
        <v>Jordan</v>
      </c>
      <c r="I340" s="5" t="str">
        <f>VLOOKUP($A340&amp;"_"&amp;$F340,'Character Sets'!$B$3:$J$39,6,FALSE)</f>
        <v>C</v>
      </c>
      <c r="J340" s="95" t="s">
        <v>701</v>
      </c>
      <c r="K340" s="155" t="str">
        <f>VLOOKUP($A340&amp;"_"&amp;$J340, 'Character Sets'!$B$3:$J$39,5,FALSE)</f>
        <v>ST2</v>
      </c>
      <c r="L340" s="155" t="str">
        <f>VLOOKUP($A340&amp;"_"&amp;$J340,'Character Sets'!$B$3:$J$39,7,FALSE)</f>
        <v>Sam</v>
      </c>
      <c r="M340" s="5" t="str">
        <f>VLOOKUP($A340&amp;"_"&amp;$J340,'Character Sets'!$B$3:$J$39,6,FALSE)</f>
        <v>B</v>
      </c>
      <c r="N340" s="187" t="s">
        <v>2395</v>
      </c>
      <c r="O340" s="5" t="s">
        <v>2398</v>
      </c>
      <c r="P340" s="37" t="s">
        <v>698</v>
      </c>
      <c r="Q340" t="str">
        <f>VLOOKUP($A340&amp;"_"&amp;$P340,'Character Sets'!$B$3:$J$39,5,FALSE)</f>
        <v>HT1</v>
      </c>
      <c r="R340" s="37" t="s">
        <v>697</v>
      </c>
      <c r="S340" t="str">
        <f>VLOOKUP($A340&amp;"_"&amp;$R340,'Character Sets'!$B$3:$J$39,5,FALSE)</f>
        <v>ST3</v>
      </c>
      <c r="T340" s="37" t="s">
        <v>699</v>
      </c>
      <c r="U340" t="str">
        <f>VLOOKUP($A340&amp;"_"&amp;$T340,'Character Sets'!$B$3:$J$39,5,FALSE)</f>
        <v>ST1</v>
      </c>
      <c r="V340" s="37" t="s">
        <v>700</v>
      </c>
      <c r="W340" t="str">
        <f>VLOOKUP($A340&amp;"_"&amp;$V340,'Character Sets'!$B$3:$J$39,5,FALSE)</f>
        <v>HT2</v>
      </c>
      <c r="X340" t="s">
        <v>210</v>
      </c>
      <c r="Y340" t="str">
        <f t="shared" si="66"/>
        <v>CB</v>
      </c>
      <c r="Z340" t="str" cm="1">
        <f t="array" ref="Z340">_xlfn.IFS($Y340="AB","AB",$Y340="BA","AB",$Y340="AC","AC",$Y340="CA","AC",$Y340="AD","AD",$Y340="DA","AD",$Y340="BC","BC",$Y340="CB","BC",$Y340="BD","BD",$Y340="DB","BD",$Y340="CD","CD",$Y340="DC", "CD",$Y340="AE","AE",$Y340="EA","AE",$Y340="AF","AF",$Y340="FA","AF",$Y340="BE","BE",$Y340="EB","BE",$Y340="BF","BF",$Y340="FB","BF",$Y340="CE","CE",$Y340="EC","CE",$Y340="CF","CF",$Y340="FC","CF",$Y340="DE","DE",$Y340="ED","DE",$Y340="EF","EF",$Y340="FE","EF",$Y340="DF","DF",$Y340="FD","DF")</f>
        <v>BC</v>
      </c>
      <c r="AA340" s="6" t="s">
        <v>30</v>
      </c>
      <c r="AB340" t="str">
        <f>VLOOKUP($X340&amp;$Z340&amp;$AA340,Stories!$A$1:$I$151,7,FALSE)</f>
        <v>Jordan is walking over to Sam</v>
      </c>
      <c r="AC340" t="str">
        <f>VLOOKUP($X340&amp;$Z340&amp;$AA340,Stories!$A$1:$I$151,8,FALSE)</f>
        <v>and a broken radio is lying on the ground</v>
      </c>
      <c r="AD340" s="37" t="s">
        <v>22</v>
      </c>
      <c r="AE340" s="13" t="s">
        <v>24</v>
      </c>
      <c r="AF340" s="13" t="s">
        <v>25</v>
      </c>
      <c r="AG340" s="13" t="s">
        <v>757</v>
      </c>
      <c r="AH340" t="str">
        <f>VLOOKUP($X340&amp;$Z340&amp;$AA340,Stories!$A$1:$I$151,9,FALSE)</f>
        <v>but it doesn't look like the radio can be fixed</v>
      </c>
      <c r="AI340" t="str" cm="1">
        <f t="array" ref="AI340">_xlfn.IFS($AA340="first",_xlfn.CONCAT($X340, "_", $H340, "_", $L340),$AA340="second",_xlfn.CONCAT($X340, "_", $L340, "_", $H340))</f>
        <v>S04_Sam_Jordan</v>
      </c>
      <c r="AJ340" t="str">
        <f t="shared" si="69"/>
        <v>he_red_square</v>
      </c>
      <c r="AK340" t="str">
        <f t="shared" si="67"/>
        <v>S04_end</v>
      </c>
      <c r="AL340" s="13" t="s">
        <v>31</v>
      </c>
      <c r="AM340" s="13" t="s">
        <v>26</v>
      </c>
      <c r="AN340" s="13" t="s">
        <v>31</v>
      </c>
      <c r="AO340" s="13" t="s">
        <v>25</v>
      </c>
      <c r="AP340" s="13" t="s">
        <v>27</v>
      </c>
      <c r="AQ340" s="13" t="s">
        <v>26</v>
      </c>
      <c r="AR340" s="13" t="s">
        <v>27</v>
      </c>
      <c r="AS340" s="13" t="s">
        <v>25</v>
      </c>
      <c r="AT340" s="13" t="s">
        <v>29</v>
      </c>
      <c r="AU340" s="13" t="s">
        <v>26</v>
      </c>
      <c r="AV340" s="13" t="s">
        <v>29</v>
      </c>
      <c r="AW340" s="13" t="s">
        <v>25</v>
      </c>
      <c r="AX340" t="str">
        <f t="shared" si="70"/>
        <v>HT3_green-triangle.png</v>
      </c>
      <c r="AY340" t="str">
        <f t="shared" si="71"/>
        <v>ST2_green-square.png</v>
      </c>
      <c r="AZ340" t="str">
        <f t="shared" si="72"/>
        <v>HT1_yellow-triangle.png</v>
      </c>
      <c r="BA340" t="str">
        <f t="shared" si="73"/>
        <v>ST3_yellow-square.png</v>
      </c>
      <c r="BB340" t="str">
        <f t="shared" si="74"/>
        <v>ST1_blue-triangle.png</v>
      </c>
      <c r="BC340" t="str">
        <f t="shared" si="75"/>
        <v>HT2_blue-square.png</v>
      </c>
    </row>
    <row r="341" spans="1:55" x14ac:dyDescent="0.2">
      <c r="A341" s="30" t="s">
        <v>82</v>
      </c>
      <c r="B341" s="5" t="s">
        <v>32</v>
      </c>
      <c r="C341" s="5" t="s">
        <v>35</v>
      </c>
      <c r="D341" t="str">
        <f t="shared" si="68"/>
        <v>L03_FD03_S52</v>
      </c>
      <c r="E341">
        <v>339</v>
      </c>
      <c r="F341" s="94" t="s">
        <v>698</v>
      </c>
      <c r="G341" s="155" t="str">
        <f>VLOOKUP($A341&amp;"_"&amp;$F341,'Character Sets'!$B$3:$J$39,5,FALSE)</f>
        <v>HT1</v>
      </c>
      <c r="H341" s="155" t="str">
        <f>VLOOKUP($A341&amp;"_"&amp;$F341,'Character Sets'!$B$3:$J$39,7,FALSE)</f>
        <v>Taylor</v>
      </c>
      <c r="I341" s="5" t="str">
        <f>VLOOKUP($A341&amp;"_"&amp;$F341,'Character Sets'!$B$3:$J$39,6,FALSE)</f>
        <v>D</v>
      </c>
      <c r="J341" s="5" t="s">
        <v>697</v>
      </c>
      <c r="K341" s="155" t="str">
        <f>VLOOKUP($A341&amp;"_"&amp;$J341, 'Character Sets'!$B$3:$J$39,5,FALSE)</f>
        <v>ST3</v>
      </c>
      <c r="L341" s="155" t="str">
        <f>VLOOKUP($A341&amp;"_"&amp;$J341,'Character Sets'!$B$3:$J$39,7,FALSE)</f>
        <v>Casey</v>
      </c>
      <c r="M341" s="5" t="str">
        <f>VLOOKUP($A341&amp;"_"&amp;$J341,'Character Sets'!$B$3:$J$39,6,FALSE)</f>
        <v>E</v>
      </c>
      <c r="N341" s="187" t="s">
        <v>2394</v>
      </c>
      <c r="O341" s="5" t="s">
        <v>2398</v>
      </c>
      <c r="P341" s="37" t="s">
        <v>696</v>
      </c>
      <c r="Q341" t="str">
        <f>VLOOKUP($A341&amp;"_"&amp;$P341,'Character Sets'!$B$3:$J$39,5,FALSE)</f>
        <v>HT3</v>
      </c>
      <c r="R341" s="37" t="s">
        <v>699</v>
      </c>
      <c r="S341" t="str">
        <f>VLOOKUP($A341&amp;"_"&amp;$R341,'Character Sets'!$B$3:$J$39,5,FALSE)</f>
        <v>ST1</v>
      </c>
      <c r="T341" s="37" t="s">
        <v>700</v>
      </c>
      <c r="U341" t="str">
        <f>VLOOKUP($A341&amp;"_"&amp;$T341,'Character Sets'!$B$3:$J$39,5,FALSE)</f>
        <v>HT2</v>
      </c>
      <c r="V341" s="37" t="s">
        <v>701</v>
      </c>
      <c r="W341" t="str">
        <f>VLOOKUP($A341&amp;"_"&amp;$V341,'Character Sets'!$B$3:$J$39,5,FALSE)</f>
        <v>ST2</v>
      </c>
      <c r="X341" t="s">
        <v>729</v>
      </c>
      <c r="Y341" t="str">
        <f t="shared" si="66"/>
        <v>DE</v>
      </c>
      <c r="Z341" t="str" cm="1">
        <f t="array" ref="Z341">_xlfn.IFS($Y341="AB","AB",$Y341="BA","AB",$Y341="AC","AC",$Y341="CA","AC",$Y341="AD","AD",$Y341="DA","AD",$Y341="BC","BC",$Y341="CB","BC",$Y341="BD","BD",$Y341="DB","BD",$Y341="CD","CD",$Y341="DC", "CD",$Y341="AE","AE",$Y341="EA","AE",$Y341="AF","AF",$Y341="FA","AF",$Y341="BE","BE",$Y341="EB","BE",$Y341="BF","BF",$Y341="FB","BF",$Y341="CE","CE",$Y341="EC","CE",$Y341="CF","CF",$Y341="FC","CF",$Y341="DE","DE",$Y341="ED","DE",$Y341="EF","EF",$Y341="FE","EF",$Y341="DF","DF",$Y341="FD","DF")</f>
        <v>DE</v>
      </c>
      <c r="AA341" s="6" t="s">
        <v>28</v>
      </c>
      <c r="AB341" t="str">
        <f>VLOOKUP($X341&amp;$Z341&amp;$AA341,Stories!$A$1:$I$151,7,FALSE)</f>
        <v>Taylor is passing a blanket to Casey</v>
      </c>
      <c r="AC341" t="str">
        <f>VLOOKUP($X341&amp;$Z341&amp;$AA341,Stories!$A$1:$I$151,8,FALSE)</f>
        <v>because the room is cold</v>
      </c>
      <c r="AD341" s="37" t="s">
        <v>22</v>
      </c>
      <c r="AE341" s="13" t="s">
        <v>29</v>
      </c>
      <c r="AF341" s="13" t="s">
        <v>26</v>
      </c>
      <c r="AG341" s="13" t="s">
        <v>758</v>
      </c>
      <c r="AH341" t="str">
        <f>VLOOKUP($X341&amp;$Z341&amp;$AA341,Stories!$A$1:$I$151,9,FALSE)</f>
        <v>and everyone is comfortable now</v>
      </c>
      <c r="AI341" t="str" cm="1">
        <f t="array" ref="AI341">_xlfn.IFS($AA341="first",_xlfn.CONCAT($X341, "_", $H341, "_", $L341),$AA341="second",_xlfn.CONCAT($X341, "_", $L341, "_", $H341))</f>
        <v>S52_Taylor_Casey</v>
      </c>
      <c r="AJ341" t="str">
        <f t="shared" si="69"/>
        <v>he_blue_triangle</v>
      </c>
      <c r="AK341" t="str">
        <f t="shared" si="67"/>
        <v>S52_end</v>
      </c>
      <c r="AL341" s="13" t="s">
        <v>31</v>
      </c>
      <c r="AM341" s="13" t="s">
        <v>25</v>
      </c>
      <c r="AN341" s="13" t="s">
        <v>31</v>
      </c>
      <c r="AO341" s="13" t="s">
        <v>26</v>
      </c>
      <c r="AP341" s="13" t="s">
        <v>24</v>
      </c>
      <c r="AQ341" s="13" t="s">
        <v>25</v>
      </c>
      <c r="AR341" s="13" t="s">
        <v>24</v>
      </c>
      <c r="AS341" s="13" t="s">
        <v>26</v>
      </c>
      <c r="AT341" s="13" t="s">
        <v>27</v>
      </c>
      <c r="AU341" s="13" t="s">
        <v>25</v>
      </c>
      <c r="AV341" s="13" t="s">
        <v>27</v>
      </c>
      <c r="AW341" s="13" t="s">
        <v>26</v>
      </c>
      <c r="AX341" t="str">
        <f t="shared" si="70"/>
        <v>HT1_green-square.png</v>
      </c>
      <c r="AY341" t="str">
        <f t="shared" si="71"/>
        <v>ST3_green-triangle.png</v>
      </c>
      <c r="AZ341" t="str">
        <f t="shared" si="72"/>
        <v>HT3_red-square.png</v>
      </c>
      <c r="BA341" t="str">
        <f t="shared" si="73"/>
        <v>ST1_red-triangle.png</v>
      </c>
      <c r="BB341" t="str">
        <f t="shared" si="74"/>
        <v>HT2_yellow-square.png</v>
      </c>
      <c r="BC341" t="str">
        <f t="shared" si="75"/>
        <v>ST2_yellow-triangle.png</v>
      </c>
    </row>
    <row r="342" spans="1:55" x14ac:dyDescent="0.2">
      <c r="A342" s="30" t="s">
        <v>82</v>
      </c>
      <c r="B342" s="5" t="s">
        <v>32</v>
      </c>
      <c r="C342" s="5" t="s">
        <v>36</v>
      </c>
      <c r="D342" t="str">
        <f t="shared" si="68"/>
        <v>L03_FD04_S28</v>
      </c>
      <c r="E342">
        <v>340</v>
      </c>
      <c r="F342" s="94" t="s">
        <v>698</v>
      </c>
      <c r="G342" s="155" t="str">
        <f>VLOOKUP($A342&amp;"_"&amp;$F342,'Character Sets'!$B$3:$J$39,5,FALSE)</f>
        <v>HT1</v>
      </c>
      <c r="H342" s="155" t="str">
        <f>VLOOKUP($A342&amp;"_"&amp;$F342,'Character Sets'!$B$3:$J$39,7,FALSE)</f>
        <v>Taylor</v>
      </c>
      <c r="I342" s="5" t="str">
        <f>VLOOKUP($A342&amp;"_"&amp;$F342,'Character Sets'!$B$3:$J$39,6,FALSE)</f>
        <v>D</v>
      </c>
      <c r="J342" s="95" t="s">
        <v>701</v>
      </c>
      <c r="K342" s="155" t="str">
        <f>VLOOKUP($A342&amp;"_"&amp;$J342, 'Character Sets'!$B$3:$J$39,5,FALSE)</f>
        <v>ST2</v>
      </c>
      <c r="L342" s="155" t="str">
        <f>VLOOKUP($A342&amp;"_"&amp;$J342,'Character Sets'!$B$3:$J$39,7,FALSE)</f>
        <v>Sam</v>
      </c>
      <c r="M342" s="5" t="str">
        <f>VLOOKUP($A342&amp;"_"&amp;$J342,'Character Sets'!$B$3:$J$39,6,FALSE)</f>
        <v>B</v>
      </c>
      <c r="N342" s="187" t="s">
        <v>2395</v>
      </c>
      <c r="O342" s="5" t="s">
        <v>2398</v>
      </c>
      <c r="P342" s="37" t="s">
        <v>696</v>
      </c>
      <c r="Q342" t="str">
        <f>VLOOKUP($A342&amp;"_"&amp;$P342,'Character Sets'!$B$3:$J$39,5,FALSE)</f>
        <v>HT3</v>
      </c>
      <c r="R342" s="37" t="s">
        <v>697</v>
      </c>
      <c r="S342" t="str">
        <f>VLOOKUP($A342&amp;"_"&amp;$R342,'Character Sets'!$B$3:$J$39,5,FALSE)</f>
        <v>ST3</v>
      </c>
      <c r="T342" s="37" t="s">
        <v>699</v>
      </c>
      <c r="U342" t="str">
        <f>VLOOKUP($A342&amp;"_"&amp;$T342,'Character Sets'!$B$3:$J$39,5,FALSE)</f>
        <v>ST1</v>
      </c>
      <c r="V342" s="37" t="s">
        <v>700</v>
      </c>
      <c r="W342" t="str">
        <f>VLOOKUP($A342&amp;"_"&amp;$V342,'Character Sets'!$B$3:$J$39,5,FALSE)</f>
        <v>HT2</v>
      </c>
      <c r="X342" t="s">
        <v>234</v>
      </c>
      <c r="Y342" t="str">
        <f t="shared" si="66"/>
        <v>DB</v>
      </c>
      <c r="Z342" t="str" cm="1">
        <f t="array" ref="Z342">_xlfn.IFS($Y342="AB","AB",$Y342="BA","AB",$Y342="AC","AC",$Y342="CA","AC",$Y342="AD","AD",$Y342="DA","AD",$Y342="BC","BC",$Y342="CB","BC",$Y342="BD","BD",$Y342="DB","BD",$Y342="CD","CD",$Y342="DC", "CD",$Y342="AE","AE",$Y342="EA","AE",$Y342="AF","AF",$Y342="FA","AF",$Y342="BE","BE",$Y342="EB","BE",$Y342="BF","BF",$Y342="FB","BF",$Y342="CE","CE",$Y342="EC","CE",$Y342="CF","CF",$Y342="FC","CF",$Y342="DE","DE",$Y342="ED","DE",$Y342="EF","EF",$Y342="FE","EF",$Y342="DF","DF",$Y342="FD","DF")</f>
        <v>BD</v>
      </c>
      <c r="AA342" s="6" t="s">
        <v>30</v>
      </c>
      <c r="AB342" t="str">
        <f>VLOOKUP($X342&amp;$Z342&amp;$AA342,Stories!$A$1:$I$151,7,FALSE)</f>
        <v>Taylor is flying on a broom above Sam</v>
      </c>
      <c r="AC342" t="str">
        <f>VLOOKUP($X342&amp;$Z342&amp;$AA342,Stories!$A$1:$I$151,8,FALSE)</f>
        <v>while a bat flutters through the air</v>
      </c>
      <c r="AD342" s="37" t="s">
        <v>22</v>
      </c>
      <c r="AE342" s="13" t="s">
        <v>31</v>
      </c>
      <c r="AF342" s="13" t="s">
        <v>25</v>
      </c>
      <c r="AG342" s="13" t="s">
        <v>759</v>
      </c>
      <c r="AH342" t="str">
        <f>VLOOKUP($X342&amp;$Z342&amp;$AA342,Stories!$A$1:$I$151,9,FALSE)</f>
        <v>and it looks like it is Halloween</v>
      </c>
      <c r="AI342" t="str" cm="1">
        <f t="array" ref="AI342">_xlfn.IFS($AA342="first",_xlfn.CONCAT($X342, "_", $H342, "_", $L342),$AA342="second",_xlfn.CONCAT($X342, "_", $L342, "_", $H342))</f>
        <v>S28_Sam_Taylor</v>
      </c>
      <c r="AJ342" t="str">
        <f t="shared" si="69"/>
        <v>he_green_square</v>
      </c>
      <c r="AK342" t="str">
        <f t="shared" si="67"/>
        <v>S28_end</v>
      </c>
      <c r="AL342" s="13" t="s">
        <v>29</v>
      </c>
      <c r="AM342" s="13" t="s">
        <v>26</v>
      </c>
      <c r="AN342" s="13" t="s">
        <v>29</v>
      </c>
      <c r="AO342" s="13" t="s">
        <v>25</v>
      </c>
      <c r="AP342" s="13" t="s">
        <v>24</v>
      </c>
      <c r="AQ342" s="13" t="s">
        <v>26</v>
      </c>
      <c r="AR342" s="13" t="s">
        <v>24</v>
      </c>
      <c r="AS342" s="13" t="s">
        <v>25</v>
      </c>
      <c r="AT342" s="13" t="s">
        <v>27</v>
      </c>
      <c r="AU342" s="13" t="s">
        <v>26</v>
      </c>
      <c r="AV342" s="13" t="s">
        <v>27</v>
      </c>
      <c r="AW342" s="13" t="s">
        <v>25</v>
      </c>
      <c r="AX342" t="str">
        <f t="shared" si="70"/>
        <v>HT1_blue-triangle.png</v>
      </c>
      <c r="AY342" t="str">
        <f t="shared" si="71"/>
        <v>ST2_blue-square.png</v>
      </c>
      <c r="AZ342" t="str">
        <f t="shared" si="72"/>
        <v>HT3_red-triangle.png</v>
      </c>
      <c r="BA342" t="str">
        <f t="shared" si="73"/>
        <v>ST3_red-square.png</v>
      </c>
      <c r="BB342" t="str">
        <f t="shared" si="74"/>
        <v>ST1_yellow-triangle.png</v>
      </c>
      <c r="BC342" t="str">
        <f t="shared" si="75"/>
        <v>HT2_yellow-square.png</v>
      </c>
    </row>
    <row r="343" spans="1:55" x14ac:dyDescent="0.2">
      <c r="A343" s="30" t="s">
        <v>82</v>
      </c>
      <c r="B343" s="5" t="s">
        <v>32</v>
      </c>
      <c r="C343" s="5" t="s">
        <v>37</v>
      </c>
      <c r="D343" t="str">
        <f t="shared" si="68"/>
        <v>L03_FD05_S23</v>
      </c>
      <c r="E343">
        <v>341</v>
      </c>
      <c r="F343" s="95" t="s">
        <v>697</v>
      </c>
      <c r="G343" s="155" t="str">
        <f>VLOOKUP($A343&amp;"_"&amp;$F343,'Character Sets'!$B$3:$J$39,5,FALSE)</f>
        <v>ST3</v>
      </c>
      <c r="H343" s="155" t="str">
        <f>VLOOKUP($A343&amp;"_"&amp;$F343,'Character Sets'!$B$3:$J$39,7,FALSE)</f>
        <v>Casey</v>
      </c>
      <c r="I343" s="5" t="str">
        <f>VLOOKUP($A343&amp;"_"&amp;$F343,'Character Sets'!$B$3:$J$39,6,FALSE)</f>
        <v>E</v>
      </c>
      <c r="J343" s="95" t="s">
        <v>700</v>
      </c>
      <c r="K343" s="155" t="str">
        <f>VLOOKUP($A343&amp;"_"&amp;$J343, 'Character Sets'!$B$3:$J$39,5,FALSE)</f>
        <v>HT2</v>
      </c>
      <c r="L343" s="155" t="str">
        <f>VLOOKUP($A343&amp;"_"&amp;$J343,'Character Sets'!$B$3:$J$39,7,FALSE)</f>
        <v>Alex</v>
      </c>
      <c r="M343" s="5" t="str">
        <f>VLOOKUP($A343&amp;"_"&amp;$J343,'Character Sets'!$B$3:$J$39,6,FALSE)</f>
        <v>A</v>
      </c>
      <c r="N343" s="187" t="s">
        <v>2395</v>
      </c>
      <c r="O343" s="5" t="s">
        <v>2398</v>
      </c>
      <c r="P343" s="37" t="s">
        <v>696</v>
      </c>
      <c r="Q343" t="str">
        <f>VLOOKUP($A343&amp;"_"&amp;$P343,'Character Sets'!$B$3:$J$39,5,FALSE)</f>
        <v>HT3</v>
      </c>
      <c r="R343" s="37" t="s">
        <v>698</v>
      </c>
      <c r="S343" t="str">
        <f>VLOOKUP($A343&amp;"_"&amp;$R343,'Character Sets'!$B$3:$J$39,5,FALSE)</f>
        <v>HT1</v>
      </c>
      <c r="T343" s="37" t="s">
        <v>699</v>
      </c>
      <c r="U343" t="str">
        <f>VLOOKUP($A343&amp;"_"&amp;$T343,'Character Sets'!$B$3:$J$39,5,FALSE)</f>
        <v>ST1</v>
      </c>
      <c r="V343" s="37" t="s">
        <v>701</v>
      </c>
      <c r="W343" t="str">
        <f>VLOOKUP($A343&amp;"_"&amp;$V343,'Character Sets'!$B$3:$J$39,5,FALSE)</f>
        <v>ST2</v>
      </c>
      <c r="X343" t="s">
        <v>229</v>
      </c>
      <c r="Y343" t="str">
        <f t="shared" si="66"/>
        <v>EA</v>
      </c>
      <c r="Z343" t="str" cm="1">
        <f t="array" ref="Z343">_xlfn.IFS($Y343="AB","AB",$Y343="BA","AB",$Y343="AC","AC",$Y343="CA","AC",$Y343="AD","AD",$Y343="DA","AD",$Y343="BC","BC",$Y343="CB","BC",$Y343="BD","BD",$Y343="DB","BD",$Y343="CD","CD",$Y343="DC", "CD",$Y343="AE","AE",$Y343="EA","AE",$Y343="AF","AF",$Y343="FA","AF",$Y343="BE","BE",$Y343="EB","BE",$Y343="BF","BF",$Y343="FB","BF",$Y343="CE","CE",$Y343="EC","CE",$Y343="CF","CF",$Y343="FC","CF",$Y343="DE","DE",$Y343="ED","DE",$Y343="EF","EF",$Y343="FE","EF",$Y343="DF","DF",$Y343="FD","DF")</f>
        <v>AE</v>
      </c>
      <c r="AA343" s="6" t="s">
        <v>28</v>
      </c>
      <c r="AB343" t="str">
        <f>VLOOKUP($X343&amp;$Z343&amp;$AA343,Stories!$A$1:$I$151,7,FALSE)</f>
        <v>Alex is talking to Casey</v>
      </c>
      <c r="AC343" t="str">
        <f>VLOOKUP($X343&amp;$Z343&amp;$AA343,Stories!$A$1:$I$151,8,FALSE)</f>
        <v>while a spotlight is shining overhead</v>
      </c>
      <c r="AD343" s="37" t="s">
        <v>23</v>
      </c>
      <c r="AE343" s="13" t="s">
        <v>29</v>
      </c>
      <c r="AF343" s="13" t="s">
        <v>26</v>
      </c>
      <c r="AG343" s="13" t="s">
        <v>760</v>
      </c>
      <c r="AH343" t="str">
        <f>VLOOKUP($X343&amp;$Z343&amp;$AA343,Stories!$A$1:$I$151,9,FALSE)</f>
        <v>and it looks like rehearsal just started</v>
      </c>
      <c r="AI343" t="str" cm="1">
        <f t="array" ref="AI343">_xlfn.IFS($AA343="first",_xlfn.CONCAT($X343, "_", $H343, "_", $L343),$AA343="second",_xlfn.CONCAT($X343, "_", $L343, "_", $H343))</f>
        <v>S23_Casey_Alex</v>
      </c>
      <c r="AJ343" t="str">
        <f t="shared" si="69"/>
        <v>she_blue_triangle</v>
      </c>
      <c r="AK343" t="str">
        <f t="shared" si="67"/>
        <v>S23_end</v>
      </c>
      <c r="AL343" s="13" t="s">
        <v>24</v>
      </c>
      <c r="AM343" s="13" t="s">
        <v>25</v>
      </c>
      <c r="AN343" s="13" t="s">
        <v>24</v>
      </c>
      <c r="AO343" s="13" t="s">
        <v>26</v>
      </c>
      <c r="AP343" s="13" t="s">
        <v>27</v>
      </c>
      <c r="AQ343" s="13" t="s">
        <v>25</v>
      </c>
      <c r="AR343" s="13" t="s">
        <v>27</v>
      </c>
      <c r="AS343" s="13" t="s">
        <v>26</v>
      </c>
      <c r="AT343" s="13" t="s">
        <v>31</v>
      </c>
      <c r="AU343" s="13" t="s">
        <v>25</v>
      </c>
      <c r="AV343" s="13" t="s">
        <v>31</v>
      </c>
      <c r="AW343" s="13" t="s">
        <v>26</v>
      </c>
      <c r="AX343" t="str">
        <f t="shared" si="70"/>
        <v>ST3_red-square.png</v>
      </c>
      <c r="AY343" t="str">
        <f t="shared" si="71"/>
        <v>HT2_red-triangle.png</v>
      </c>
      <c r="AZ343" t="str">
        <f t="shared" si="72"/>
        <v>HT3_yellow-square.png</v>
      </c>
      <c r="BA343" t="str">
        <f t="shared" si="73"/>
        <v>HT1_yellow-triangle.png</v>
      </c>
      <c r="BB343" t="str">
        <f t="shared" si="74"/>
        <v>ST1_green-square.png</v>
      </c>
      <c r="BC343" t="str">
        <f t="shared" si="75"/>
        <v>ST2_green-triangle.png</v>
      </c>
    </row>
    <row r="344" spans="1:55" x14ac:dyDescent="0.2">
      <c r="A344" s="30" t="s">
        <v>82</v>
      </c>
      <c r="B344" s="5" t="s">
        <v>32</v>
      </c>
      <c r="C344" s="5" t="s">
        <v>38</v>
      </c>
      <c r="D344" t="str">
        <f t="shared" si="68"/>
        <v>L03_FD06_S32</v>
      </c>
      <c r="E344">
        <v>342</v>
      </c>
      <c r="F344" s="95" t="s">
        <v>697</v>
      </c>
      <c r="G344" s="155" t="str">
        <f>VLOOKUP($A344&amp;"_"&amp;$F344,'Character Sets'!$B$3:$J$39,5,FALSE)</f>
        <v>ST3</v>
      </c>
      <c r="H344" s="155" t="str">
        <f>VLOOKUP($A344&amp;"_"&amp;$F344,'Character Sets'!$B$3:$J$39,7,FALSE)</f>
        <v>Casey</v>
      </c>
      <c r="I344" s="5" t="str">
        <f>VLOOKUP($A344&amp;"_"&amp;$F344,'Character Sets'!$B$3:$J$39,6,FALSE)</f>
        <v>E</v>
      </c>
      <c r="J344" s="95" t="s">
        <v>701</v>
      </c>
      <c r="K344" s="155" t="str">
        <f>VLOOKUP($A344&amp;"_"&amp;$J344, 'Character Sets'!$B$3:$J$39,5,FALSE)</f>
        <v>ST2</v>
      </c>
      <c r="L344" s="155" t="str">
        <f>VLOOKUP($A344&amp;"_"&amp;$J344,'Character Sets'!$B$3:$J$39,7,FALSE)</f>
        <v>Sam</v>
      </c>
      <c r="M344" s="5" t="str">
        <f>VLOOKUP($A344&amp;"_"&amp;$J344,'Character Sets'!$B$3:$J$39,6,FALSE)</f>
        <v>B</v>
      </c>
      <c r="N344" s="187" t="s">
        <v>2395</v>
      </c>
      <c r="O344" s="5" t="s">
        <v>2399</v>
      </c>
      <c r="P344" s="37" t="s">
        <v>696</v>
      </c>
      <c r="Q344" t="str">
        <f>VLOOKUP($A344&amp;"_"&amp;$P344,'Character Sets'!$B$3:$J$39,5,FALSE)</f>
        <v>HT3</v>
      </c>
      <c r="R344" s="37" t="s">
        <v>698</v>
      </c>
      <c r="S344" t="str">
        <f>VLOOKUP($A344&amp;"_"&amp;$R344,'Character Sets'!$B$3:$J$39,5,FALSE)</f>
        <v>HT1</v>
      </c>
      <c r="T344" s="37" t="s">
        <v>699</v>
      </c>
      <c r="U344" t="str">
        <f>VLOOKUP($A344&amp;"_"&amp;$T344,'Character Sets'!$B$3:$J$39,5,FALSE)</f>
        <v>ST1</v>
      </c>
      <c r="V344" s="37" t="s">
        <v>700</v>
      </c>
      <c r="W344" t="str">
        <f>VLOOKUP($A344&amp;"_"&amp;$V344,'Character Sets'!$B$3:$J$39,5,FALSE)</f>
        <v>HT2</v>
      </c>
      <c r="X344" t="s">
        <v>238</v>
      </c>
      <c r="Y344" t="str">
        <f t="shared" si="66"/>
        <v>EB</v>
      </c>
      <c r="Z344" t="str" cm="1">
        <f t="array" ref="Z344">_xlfn.IFS($Y344="AB","AB",$Y344="BA","AB",$Y344="AC","AC",$Y344="CA","AC",$Y344="AD","AD",$Y344="DA","AD",$Y344="BC","BC",$Y344="CB","BC",$Y344="BD","BD",$Y344="DB","BD",$Y344="CD","CD",$Y344="DC", "CD",$Y344="AE","AE",$Y344="EA","AE",$Y344="AF","AF",$Y344="FA","AF",$Y344="BE","BE",$Y344="EB","BE",$Y344="BF","BF",$Y344="FB","BF",$Y344="CE","CE",$Y344="EC","CE",$Y344="CF","CF",$Y344="FC","CF",$Y344="DE","DE",$Y344="ED","DE",$Y344="EF","EF",$Y344="FE","EF",$Y344="DF","DF",$Y344="FD","DF")</f>
        <v>BE</v>
      </c>
      <c r="AA344" s="6" t="s">
        <v>30</v>
      </c>
      <c r="AB344" t="str">
        <f>VLOOKUP($X344&amp;$Z344&amp;$AA344,Stories!$A$1:$I$151,7,FALSE)</f>
        <v>Casey is cheering on Sam</v>
      </c>
      <c r="AC344" t="str">
        <f>VLOOKUP($X344&amp;$Z344&amp;$AA344,Stories!$A$1:$I$151,8,FALSE)</f>
        <v>as the wind is blowing some leaves</v>
      </c>
      <c r="AD344" s="37" t="s">
        <v>23</v>
      </c>
      <c r="AE344" s="13" t="s">
        <v>31</v>
      </c>
      <c r="AF344" s="13" t="s">
        <v>25</v>
      </c>
      <c r="AG344" s="13" t="s">
        <v>761</v>
      </c>
      <c r="AH344" t="str">
        <f>VLOOKUP($X344&amp;$Z344&amp;$AA344,Stories!$A$1:$I$151,9,FALSE)</f>
        <v>and it looks like a race is about to start</v>
      </c>
      <c r="AI344" t="str" cm="1">
        <f t="array" ref="AI344">_xlfn.IFS($AA344="first",_xlfn.CONCAT($X344, "_", $H344, "_", $L344),$AA344="second",_xlfn.CONCAT($X344, "_", $L344, "_", $H344))</f>
        <v>S32_Sam_Casey</v>
      </c>
      <c r="AJ344" t="str">
        <f t="shared" si="69"/>
        <v>she_green_square</v>
      </c>
      <c r="AK344" t="str">
        <f t="shared" si="67"/>
        <v>S32_end</v>
      </c>
      <c r="AL344" s="13" t="s">
        <v>27</v>
      </c>
      <c r="AM344" s="13" t="s">
        <v>26</v>
      </c>
      <c r="AN344" s="13" t="s">
        <v>27</v>
      </c>
      <c r="AO344" s="13" t="s">
        <v>25</v>
      </c>
      <c r="AP344" s="13" t="s">
        <v>24</v>
      </c>
      <c r="AQ344" s="13" t="s">
        <v>26</v>
      </c>
      <c r="AR344" s="13" t="s">
        <v>24</v>
      </c>
      <c r="AS344" s="13" t="s">
        <v>25</v>
      </c>
      <c r="AT344" s="13" t="s">
        <v>29</v>
      </c>
      <c r="AU344" s="13" t="s">
        <v>26</v>
      </c>
      <c r="AV344" s="13" t="s">
        <v>29</v>
      </c>
      <c r="AW344" s="13" t="s">
        <v>25</v>
      </c>
      <c r="AX344" t="str">
        <f t="shared" si="70"/>
        <v>ST3_yellow-triangle.png</v>
      </c>
      <c r="AY344" t="str">
        <f t="shared" si="71"/>
        <v>ST2_yellow-square.png</v>
      </c>
      <c r="AZ344" t="str">
        <f t="shared" si="72"/>
        <v>HT3_red-triangle.png</v>
      </c>
      <c r="BA344" t="str">
        <f t="shared" si="73"/>
        <v>HT1_red-square.png</v>
      </c>
      <c r="BB344" t="str">
        <f t="shared" si="74"/>
        <v>ST1_blue-triangle.png</v>
      </c>
      <c r="BC344" t="str">
        <f t="shared" si="75"/>
        <v>HT2_blue-square.png</v>
      </c>
    </row>
    <row r="345" spans="1:55" x14ac:dyDescent="0.2">
      <c r="A345" s="30" t="s">
        <v>82</v>
      </c>
      <c r="B345" s="5" t="s">
        <v>32</v>
      </c>
      <c r="C345" s="5" t="s">
        <v>39</v>
      </c>
      <c r="D345" t="str">
        <f t="shared" si="68"/>
        <v>L03_FD07_S48</v>
      </c>
      <c r="E345">
        <v>343</v>
      </c>
      <c r="F345" s="95" t="s">
        <v>699</v>
      </c>
      <c r="G345" s="155" t="str">
        <f>VLOOKUP($A345&amp;"_"&amp;$F345,'Character Sets'!$B$3:$J$39,5,FALSE)</f>
        <v>ST1</v>
      </c>
      <c r="H345" s="155" t="str">
        <f>VLOOKUP($A345&amp;"_"&amp;$F345,'Character Sets'!$B$3:$J$39,7,FALSE)</f>
        <v>Jaime</v>
      </c>
      <c r="I345" s="5" t="str">
        <f>VLOOKUP($A345&amp;"_"&amp;$F345,'Character Sets'!$B$3:$J$39,6,FALSE)</f>
        <v>F</v>
      </c>
      <c r="J345" s="95" t="s">
        <v>701</v>
      </c>
      <c r="K345" s="155" t="str">
        <f>VLOOKUP($A345&amp;"_"&amp;$J345, 'Character Sets'!$B$3:$J$39,5,FALSE)</f>
        <v>ST2</v>
      </c>
      <c r="L345" s="155" t="str">
        <f>VLOOKUP($A345&amp;"_"&amp;$J345,'Character Sets'!$B$3:$J$39,7,FALSE)</f>
        <v>Sam</v>
      </c>
      <c r="M345" s="5" t="str">
        <f>VLOOKUP($A345&amp;"_"&amp;$J345,'Character Sets'!$B$3:$J$39,6,FALSE)</f>
        <v>B</v>
      </c>
      <c r="N345" s="187" t="s">
        <v>2395</v>
      </c>
      <c r="O345" s="5" t="s">
        <v>2399</v>
      </c>
      <c r="P345" s="37" t="s">
        <v>696</v>
      </c>
      <c r="Q345" t="str">
        <f>VLOOKUP($A345&amp;"_"&amp;$P345,'Character Sets'!$B$3:$J$39,5,FALSE)</f>
        <v>HT3</v>
      </c>
      <c r="R345" s="37" t="s">
        <v>698</v>
      </c>
      <c r="S345" t="str">
        <f>VLOOKUP($A345&amp;"_"&amp;$R345,'Character Sets'!$B$3:$J$39,5,FALSE)</f>
        <v>HT1</v>
      </c>
      <c r="T345" s="37" t="s">
        <v>697</v>
      </c>
      <c r="U345" t="str">
        <f>VLOOKUP($A345&amp;"_"&amp;$T345,'Character Sets'!$B$3:$J$39,5,FALSE)</f>
        <v>ST3</v>
      </c>
      <c r="V345" s="37" t="s">
        <v>700</v>
      </c>
      <c r="W345" t="str">
        <f>VLOOKUP($A345&amp;"_"&amp;$V345,'Character Sets'!$B$3:$J$39,5,FALSE)</f>
        <v>HT2</v>
      </c>
      <c r="X345" t="s">
        <v>449</v>
      </c>
      <c r="Y345" t="str">
        <f t="shared" si="66"/>
        <v>FB</v>
      </c>
      <c r="Z345" t="str" cm="1">
        <f t="array" ref="Z345">_xlfn.IFS($Y345="AB","AB",$Y345="BA","AB",$Y345="AC","AC",$Y345="CA","AC",$Y345="AD","AD",$Y345="DA","AD",$Y345="BC","BC",$Y345="CB","BC",$Y345="BD","BD",$Y345="DB","BD",$Y345="CD","CD",$Y345="DC", "CD",$Y345="AE","AE",$Y345="EA","AE",$Y345="AF","AF",$Y345="FA","AF",$Y345="BE","BE",$Y345="EB","BE",$Y345="BF","BF",$Y345="FB","BF",$Y345="CE","CE",$Y345="EC","CE",$Y345="CF","CF",$Y345="FC","CF",$Y345="DE","DE",$Y345="ED","DE",$Y345="EF","EF",$Y345="FE","EF",$Y345="DF","DF",$Y345="FD","DF")</f>
        <v>BF</v>
      </c>
      <c r="AA345" s="6" t="s">
        <v>28</v>
      </c>
      <c r="AB345" t="str">
        <f>VLOOKUP($X345&amp;$Z345&amp;$AA345,Stories!$A$1:$I$151,7,FALSE)</f>
        <v>Sam is playing a video game with Jaime</v>
      </c>
      <c r="AC345" t="str">
        <f>VLOOKUP($X345&amp;$Z345&amp;$AA345,Stories!$A$1:$I$151,8,FALSE)</f>
        <v>and it's starting to get late</v>
      </c>
      <c r="AD345" s="37" t="s">
        <v>23</v>
      </c>
      <c r="AE345" s="13" t="s">
        <v>24</v>
      </c>
      <c r="AF345" s="13" t="s">
        <v>26</v>
      </c>
      <c r="AG345" s="13" t="s">
        <v>762</v>
      </c>
      <c r="AH345" t="str">
        <f>VLOOKUP($X345&amp;$Z345&amp;$AA345,Stories!$A$1:$I$151,9,FALSE)</f>
        <v>but the final level hasn't been beaten yet</v>
      </c>
      <c r="AI345" t="str" cm="1">
        <f t="array" ref="AI345">_xlfn.IFS($AA345="first",_xlfn.CONCAT($X345, "_", $H345, "_", $L345),$AA345="second",_xlfn.CONCAT($X345, "_", $L345, "_", $H345))</f>
        <v>S48_Jaime_Sam</v>
      </c>
      <c r="AJ345" t="str">
        <f t="shared" si="69"/>
        <v>she_red_triangle</v>
      </c>
      <c r="AK345" t="str">
        <f t="shared" si="67"/>
        <v>S48_end</v>
      </c>
      <c r="AL345" s="13" t="s">
        <v>27</v>
      </c>
      <c r="AM345" s="13" t="s">
        <v>25</v>
      </c>
      <c r="AN345" s="13" t="s">
        <v>27</v>
      </c>
      <c r="AO345" s="13" t="s">
        <v>26</v>
      </c>
      <c r="AP345" s="13" t="s">
        <v>31</v>
      </c>
      <c r="AQ345" s="13" t="s">
        <v>25</v>
      </c>
      <c r="AR345" s="13" t="s">
        <v>31</v>
      </c>
      <c r="AS345" s="13" t="s">
        <v>26</v>
      </c>
      <c r="AT345" s="13" t="s">
        <v>29</v>
      </c>
      <c r="AU345" s="13" t="s">
        <v>25</v>
      </c>
      <c r="AV345" s="13" t="s">
        <v>29</v>
      </c>
      <c r="AW345" s="13" t="s">
        <v>26</v>
      </c>
      <c r="AX345" t="str">
        <f t="shared" si="70"/>
        <v>ST1_yellow-square.png</v>
      </c>
      <c r="AY345" t="str">
        <f t="shared" si="71"/>
        <v>ST2_yellow-triangle.png</v>
      </c>
      <c r="AZ345" t="str">
        <f t="shared" si="72"/>
        <v>HT3_green-square.png</v>
      </c>
      <c r="BA345" t="str">
        <f t="shared" si="73"/>
        <v>HT1_green-triangle.png</v>
      </c>
      <c r="BB345" t="str">
        <f t="shared" si="74"/>
        <v>ST3_blue-square.png</v>
      </c>
      <c r="BC345" t="str">
        <f t="shared" si="75"/>
        <v>HT2_blue-triangle.png</v>
      </c>
    </row>
    <row r="346" spans="1:55" x14ac:dyDescent="0.2">
      <c r="A346" s="30" t="s">
        <v>82</v>
      </c>
      <c r="B346" s="5" t="s">
        <v>32</v>
      </c>
      <c r="C346" s="5" t="s">
        <v>40</v>
      </c>
      <c r="D346" t="str">
        <f t="shared" si="68"/>
        <v>L03_FD08_S09</v>
      </c>
      <c r="E346">
        <v>344</v>
      </c>
      <c r="F346" s="95" t="s">
        <v>699</v>
      </c>
      <c r="G346" s="155" t="str">
        <f>VLOOKUP($A346&amp;"_"&amp;$F346,'Character Sets'!$B$3:$J$39,5,FALSE)</f>
        <v>ST1</v>
      </c>
      <c r="H346" s="155" t="str">
        <f>VLOOKUP($A346&amp;"_"&amp;$F346,'Character Sets'!$B$3:$J$39,7,FALSE)</f>
        <v>Jaime</v>
      </c>
      <c r="I346" s="5" t="str">
        <f>VLOOKUP($A346&amp;"_"&amp;$F346,'Character Sets'!$B$3:$J$39,6,FALSE)</f>
        <v>F</v>
      </c>
      <c r="J346" s="95" t="s">
        <v>700</v>
      </c>
      <c r="K346" s="155" t="str">
        <f>VLOOKUP($A346&amp;"_"&amp;$J346, 'Character Sets'!$B$3:$J$39,5,FALSE)</f>
        <v>HT2</v>
      </c>
      <c r="L346" s="155" t="str">
        <f>VLOOKUP($A346&amp;"_"&amp;$J346,'Character Sets'!$B$3:$J$39,7,FALSE)</f>
        <v>Alex</v>
      </c>
      <c r="M346" s="5" t="str">
        <f>VLOOKUP($A346&amp;"_"&amp;$J346,'Character Sets'!$B$3:$J$39,6,FALSE)</f>
        <v>A</v>
      </c>
      <c r="N346" s="187" t="s">
        <v>2395</v>
      </c>
      <c r="O346" s="5" t="s">
        <v>2398</v>
      </c>
      <c r="P346" s="37" t="s">
        <v>696</v>
      </c>
      <c r="Q346" t="str">
        <f>VLOOKUP($A346&amp;"_"&amp;$P346,'Character Sets'!$B$3:$J$39,5,FALSE)</f>
        <v>HT3</v>
      </c>
      <c r="R346" s="37" t="s">
        <v>698</v>
      </c>
      <c r="S346" t="str">
        <f>VLOOKUP($A346&amp;"_"&amp;$R346,'Character Sets'!$B$3:$J$39,5,FALSE)</f>
        <v>HT1</v>
      </c>
      <c r="T346" s="37" t="s">
        <v>697</v>
      </c>
      <c r="U346" t="str">
        <f>VLOOKUP($A346&amp;"_"&amp;$T346,'Character Sets'!$B$3:$J$39,5,FALSE)</f>
        <v>ST3</v>
      </c>
      <c r="V346" s="37" t="s">
        <v>701</v>
      </c>
      <c r="W346" t="str">
        <f>VLOOKUP($A346&amp;"_"&amp;$V346,'Character Sets'!$B$3:$J$39,5,FALSE)</f>
        <v>ST2</v>
      </c>
      <c r="X346" t="s">
        <v>215</v>
      </c>
      <c r="Y346" t="str">
        <f t="shared" si="66"/>
        <v>FA</v>
      </c>
      <c r="Z346" t="str" cm="1">
        <f t="array" ref="Z346">_xlfn.IFS($Y346="AB","AB",$Y346="BA","AB",$Y346="AC","AC",$Y346="CA","AC",$Y346="AD","AD",$Y346="DA","AD",$Y346="BC","BC",$Y346="CB","BC",$Y346="BD","BD",$Y346="DB","BD",$Y346="CD","CD",$Y346="DC", "CD",$Y346="AE","AE",$Y346="EA","AE",$Y346="AF","AF",$Y346="FA","AF",$Y346="BE","BE",$Y346="EB","BE",$Y346="BF","BF",$Y346="FB","BF",$Y346="CE","CE",$Y346="EC","CE",$Y346="CF","CF",$Y346="FC","CF",$Y346="DE","DE",$Y346="ED","DE",$Y346="EF","EF",$Y346="FE","EF",$Y346="DF","DF",$Y346="FD","DF")</f>
        <v>AF</v>
      </c>
      <c r="AA346" s="6" t="s">
        <v>30</v>
      </c>
      <c r="AB346" t="str">
        <f>VLOOKUP($X346&amp;$Z346&amp;$AA346,Stories!$A$1:$I$151,7,FALSE)</f>
        <v>Jaime is playing golf with Alex</v>
      </c>
      <c r="AC346" t="str">
        <f>VLOOKUP($X346&amp;$Z346&amp;$AA346,Stories!$A$1:$I$151,8,FALSE)</f>
        <v>as the sun is shining overhead</v>
      </c>
      <c r="AD346" s="37" t="s">
        <v>23</v>
      </c>
      <c r="AE346" s="13" t="s">
        <v>27</v>
      </c>
      <c r="AF346" s="13" t="s">
        <v>25</v>
      </c>
      <c r="AG346" s="13" t="s">
        <v>763</v>
      </c>
      <c r="AH346" t="str">
        <f>VLOOKUP($X346&amp;$Z346&amp;$AA346,Stories!$A$1:$I$151,9,FALSE)</f>
        <v>and the grass is very green</v>
      </c>
      <c r="AI346" t="str" cm="1">
        <f t="array" ref="AI346">_xlfn.IFS($AA346="first",_xlfn.CONCAT($X346, "_", $H346, "_", $L346),$AA346="second",_xlfn.CONCAT($X346, "_", $L346, "_", $H346))</f>
        <v>S09_Alex_Jaime</v>
      </c>
      <c r="AJ346" t="str">
        <f t="shared" si="69"/>
        <v>she_yellow_square</v>
      </c>
      <c r="AK346" t="str">
        <f t="shared" si="67"/>
        <v>S09_end</v>
      </c>
      <c r="AL346" s="13" t="s">
        <v>24</v>
      </c>
      <c r="AM346" s="13" t="s">
        <v>26</v>
      </c>
      <c r="AN346" s="13" t="s">
        <v>24</v>
      </c>
      <c r="AO346" s="13" t="s">
        <v>25</v>
      </c>
      <c r="AP346" s="13" t="s">
        <v>31</v>
      </c>
      <c r="AQ346" s="13" t="s">
        <v>26</v>
      </c>
      <c r="AR346" s="13" t="s">
        <v>31</v>
      </c>
      <c r="AS346" s="13" t="s">
        <v>25</v>
      </c>
      <c r="AT346" s="13" t="s">
        <v>29</v>
      </c>
      <c r="AU346" s="13" t="s">
        <v>26</v>
      </c>
      <c r="AV346" s="13" t="s">
        <v>29</v>
      </c>
      <c r="AW346" s="13" t="s">
        <v>25</v>
      </c>
      <c r="AX346" t="str">
        <f t="shared" si="70"/>
        <v>ST1_red-triangle.png</v>
      </c>
      <c r="AY346" t="str">
        <f t="shared" si="71"/>
        <v>HT2_red-square.png</v>
      </c>
      <c r="AZ346" t="str">
        <f t="shared" si="72"/>
        <v>HT3_green-triangle.png</v>
      </c>
      <c r="BA346" t="str">
        <f t="shared" si="73"/>
        <v>HT1_green-square.png</v>
      </c>
      <c r="BB346" t="str">
        <f t="shared" si="74"/>
        <v>ST3_blue-triangle.png</v>
      </c>
      <c r="BC346" t="str">
        <f t="shared" si="75"/>
        <v>ST2_blue-square.png</v>
      </c>
    </row>
    <row r="347" spans="1:55" x14ac:dyDescent="0.2">
      <c r="A347" s="30" t="s">
        <v>82</v>
      </c>
      <c r="B347" s="5" t="s">
        <v>32</v>
      </c>
      <c r="C347" s="5" t="s">
        <v>41</v>
      </c>
      <c r="D347" t="str">
        <f t="shared" si="68"/>
        <v>L03_FD09_S07</v>
      </c>
      <c r="E347">
        <v>345</v>
      </c>
      <c r="F347" s="96" t="s">
        <v>700</v>
      </c>
      <c r="G347" s="155" t="str">
        <f>VLOOKUP($A347&amp;"_"&amp;$F347,'Character Sets'!$B$3:$J$39,5,FALSE)</f>
        <v>HT2</v>
      </c>
      <c r="H347" s="155" t="str">
        <f>VLOOKUP($A347&amp;"_"&amp;$F347,'Character Sets'!$B$3:$J$39,7,FALSE)</f>
        <v>Alex</v>
      </c>
      <c r="I347" s="5" t="str">
        <f>VLOOKUP($A347&amp;"_"&amp;$F347,'Character Sets'!$B$3:$J$39,6,FALSE)</f>
        <v>A</v>
      </c>
      <c r="J347" s="5" t="s">
        <v>699</v>
      </c>
      <c r="K347" s="155" t="str">
        <f>VLOOKUP($A347&amp;"_"&amp;$J347, 'Character Sets'!$B$3:$J$39,5,FALSE)</f>
        <v>ST1</v>
      </c>
      <c r="L347" s="155" t="str">
        <f>VLOOKUP($A347&amp;"_"&amp;$J347,'Character Sets'!$B$3:$J$39,7,FALSE)</f>
        <v>Jaime</v>
      </c>
      <c r="M347" s="5" t="str">
        <f>VLOOKUP($A347&amp;"_"&amp;$J347,'Character Sets'!$B$3:$J$39,6,FALSE)</f>
        <v>F</v>
      </c>
      <c r="N347" s="187" t="s">
        <v>2396</v>
      </c>
      <c r="O347" s="5" t="s">
        <v>2398</v>
      </c>
      <c r="P347" s="37" t="s">
        <v>696</v>
      </c>
      <c r="Q347" t="str">
        <f>VLOOKUP($A347&amp;"_"&amp;$P347,'Character Sets'!$B$3:$J$39,5,FALSE)</f>
        <v>HT3</v>
      </c>
      <c r="R347" s="37" t="s">
        <v>698</v>
      </c>
      <c r="S347" t="str">
        <f>VLOOKUP($A347&amp;"_"&amp;$R347,'Character Sets'!$B$3:$J$39,5,FALSE)</f>
        <v>HT1</v>
      </c>
      <c r="T347" s="37" t="s">
        <v>697</v>
      </c>
      <c r="U347" t="str">
        <f>VLOOKUP($A347&amp;"_"&amp;$T347,'Character Sets'!$B$3:$J$39,5,FALSE)</f>
        <v>ST3</v>
      </c>
      <c r="V347" s="37" t="s">
        <v>701</v>
      </c>
      <c r="W347" t="str">
        <f>VLOOKUP($A347&amp;"_"&amp;$V347,'Character Sets'!$B$3:$J$39,5,FALSE)</f>
        <v>ST2</v>
      </c>
      <c r="X347" t="s">
        <v>213</v>
      </c>
      <c r="Y347" t="str">
        <f t="shared" si="66"/>
        <v>AF</v>
      </c>
      <c r="Z347" t="str" cm="1">
        <f t="array" ref="Z347">_xlfn.IFS($Y347="AB","AB",$Y347="BA","AB",$Y347="AC","AC",$Y347="CA","AC",$Y347="AD","AD",$Y347="DA","AD",$Y347="BC","BC",$Y347="CB","BC",$Y347="BD","BD",$Y347="DB","BD",$Y347="CD","CD",$Y347="DC", "CD",$Y347="AE","AE",$Y347="EA","AE",$Y347="AF","AF",$Y347="FA","AF",$Y347="BE","BE",$Y347="EB","BE",$Y347="BF","BF",$Y347="FB","BF",$Y347="CE","CE",$Y347="EC","CE",$Y347="CF","CF",$Y347="FC","CF",$Y347="DE","DE",$Y347="ED","DE",$Y347="EF","EF",$Y347="FE","EF",$Y347="DF","DF",$Y347="FD","DF")</f>
        <v>AF</v>
      </c>
      <c r="AA347" s="6" t="s">
        <v>28</v>
      </c>
      <c r="AB347" t="str">
        <f>VLOOKUP($X347&amp;$Z347&amp;$AA347,Stories!$A$1:$I$151,7,FALSE)</f>
        <v>Alex is doing a dance for Jaime</v>
      </c>
      <c r="AC347" t="str">
        <f>VLOOKUP($X347&amp;$Z347&amp;$AA347,Stories!$A$1:$I$151,8,FALSE)</f>
        <v>while the music is blasting out of a record player</v>
      </c>
      <c r="AD347" s="37" t="s">
        <v>702</v>
      </c>
      <c r="AE347" s="13" t="s">
        <v>27</v>
      </c>
      <c r="AF347" s="13" t="s">
        <v>26</v>
      </c>
      <c r="AG347" s="13" t="s">
        <v>764</v>
      </c>
      <c r="AH347" t="str">
        <f>VLOOKUP($X347&amp;$Z347&amp;$AA347,Stories!$A$1:$I$151,9,FALSE)</f>
        <v>and the chandelier is shaking from all the noise</v>
      </c>
      <c r="AI347" t="str" cm="1">
        <f t="array" ref="AI347">_xlfn.IFS($AA347="first",_xlfn.CONCAT($X347, "_", $H347, "_", $L347),$AA347="second",_xlfn.CONCAT($X347, "_", $L347, "_", $H347))</f>
        <v>S07_Alex_Jaime</v>
      </c>
      <c r="AJ347" t="str">
        <f t="shared" si="69"/>
        <v>they_yellow_triangle</v>
      </c>
      <c r="AK347" t="str">
        <f t="shared" si="67"/>
        <v>S07_end</v>
      </c>
      <c r="AL347" s="13" t="s">
        <v>29</v>
      </c>
      <c r="AM347" s="13" t="s">
        <v>25</v>
      </c>
      <c r="AN347" s="13" t="s">
        <v>29</v>
      </c>
      <c r="AO347" s="13" t="s">
        <v>26</v>
      </c>
      <c r="AP347" s="13" t="s">
        <v>24</v>
      </c>
      <c r="AQ347" s="13" t="s">
        <v>25</v>
      </c>
      <c r="AR347" s="13" t="s">
        <v>24</v>
      </c>
      <c r="AS347" s="13" t="s">
        <v>26</v>
      </c>
      <c r="AT347" s="13" t="s">
        <v>31</v>
      </c>
      <c r="AU347" s="13" t="s">
        <v>25</v>
      </c>
      <c r="AV347" s="13" t="s">
        <v>31</v>
      </c>
      <c r="AW347" s="13" t="s">
        <v>26</v>
      </c>
      <c r="AX347" t="str">
        <f t="shared" si="70"/>
        <v>HT2_blue-square.png</v>
      </c>
      <c r="AY347" t="str">
        <f t="shared" si="71"/>
        <v>ST1_blue-triangle.png</v>
      </c>
      <c r="AZ347" t="str">
        <f t="shared" si="72"/>
        <v>HT3_red-square.png</v>
      </c>
      <c r="BA347" t="str">
        <f t="shared" si="73"/>
        <v>HT1_red-triangle.png</v>
      </c>
      <c r="BB347" t="str">
        <f t="shared" si="74"/>
        <v>ST3_green-square.png</v>
      </c>
      <c r="BC347" t="str">
        <f t="shared" si="75"/>
        <v>ST2_green-triangle.png</v>
      </c>
    </row>
    <row r="348" spans="1:55" x14ac:dyDescent="0.2">
      <c r="A348" s="30" t="s">
        <v>82</v>
      </c>
      <c r="B348" s="37" t="s">
        <v>32</v>
      </c>
      <c r="C348" s="37" t="s">
        <v>42</v>
      </c>
      <c r="D348" t="str">
        <f t="shared" si="68"/>
        <v>L03_FD10_S26</v>
      </c>
      <c r="E348">
        <v>346</v>
      </c>
      <c r="F348" s="96" t="s">
        <v>701</v>
      </c>
      <c r="G348" s="155" t="str">
        <f>VLOOKUP($A348&amp;"_"&amp;$F348,'Character Sets'!$B$3:$J$39,5,FALSE)</f>
        <v>ST2</v>
      </c>
      <c r="H348" s="155" t="str">
        <f>VLOOKUP($A348&amp;"_"&amp;$F348,'Character Sets'!$B$3:$J$39,7,FALSE)</f>
        <v>Sam</v>
      </c>
      <c r="I348" s="5" t="str">
        <f>VLOOKUP($A348&amp;"_"&amp;$F348,'Character Sets'!$B$3:$J$39,6,FALSE)</f>
        <v>B</v>
      </c>
      <c r="J348" s="94" t="s">
        <v>698</v>
      </c>
      <c r="K348" s="155" t="str">
        <f>VLOOKUP($A348&amp;"_"&amp;$J348, 'Character Sets'!$B$3:$J$39,5,FALSE)</f>
        <v>HT1</v>
      </c>
      <c r="L348" s="155" t="str">
        <f>VLOOKUP($A348&amp;"_"&amp;$J348,'Character Sets'!$B$3:$J$39,7,FALSE)</f>
        <v>Taylor</v>
      </c>
      <c r="M348" s="5" t="str">
        <f>VLOOKUP($A348&amp;"_"&amp;$J348,'Character Sets'!$B$3:$J$39,6,FALSE)</f>
        <v>D</v>
      </c>
      <c r="N348" s="187" t="s">
        <v>2396</v>
      </c>
      <c r="O348" s="5" t="s">
        <v>2398</v>
      </c>
      <c r="P348" s="37" t="s">
        <v>696</v>
      </c>
      <c r="Q348" t="str">
        <f>VLOOKUP($A348&amp;"_"&amp;$P348,'Character Sets'!$B$3:$J$39,5,FALSE)</f>
        <v>HT3</v>
      </c>
      <c r="R348" s="37" t="s">
        <v>697</v>
      </c>
      <c r="S348" t="str">
        <f>VLOOKUP($A348&amp;"_"&amp;$R348,'Character Sets'!$B$3:$J$39,5,FALSE)</f>
        <v>ST3</v>
      </c>
      <c r="T348" s="37" t="s">
        <v>699</v>
      </c>
      <c r="U348" t="str">
        <f>VLOOKUP($A348&amp;"_"&amp;$T348,'Character Sets'!$B$3:$J$39,5,FALSE)</f>
        <v>ST1</v>
      </c>
      <c r="V348" s="37" t="s">
        <v>700</v>
      </c>
      <c r="W348" t="str">
        <f>VLOOKUP($A348&amp;"_"&amp;$V348,'Character Sets'!$B$3:$J$39,5,FALSE)</f>
        <v>HT2</v>
      </c>
      <c r="X348" t="s">
        <v>232</v>
      </c>
      <c r="Y348" t="str">
        <f t="shared" si="66"/>
        <v>BD</v>
      </c>
      <c r="Z348" t="str" cm="1">
        <f t="array" ref="Z348">_xlfn.IFS($Y348="AB","AB",$Y348="BA","AB",$Y348="AC","AC",$Y348="CA","AC",$Y348="AD","AD",$Y348="DA","AD",$Y348="BC","BC",$Y348="CB","BC",$Y348="BD","BD",$Y348="DB","BD",$Y348="CD","CD",$Y348="DC", "CD",$Y348="AE","AE",$Y348="EA","AE",$Y348="AF","AF",$Y348="FA","AF",$Y348="BE","BE",$Y348="EB","BE",$Y348="BF","BF",$Y348="FB","BF",$Y348="CE","CE",$Y348="EC","CE",$Y348="CF","CF",$Y348="FC","CF",$Y348="DE","DE",$Y348="ED","DE",$Y348="EF","EF",$Y348="FE","EF",$Y348="DF","DF",$Y348="FD","DF")</f>
        <v>BD</v>
      </c>
      <c r="AA348" s="6" t="s">
        <v>30</v>
      </c>
      <c r="AB348" t="str">
        <f>VLOOKUP($X348&amp;$Z348&amp;$AA348,Stories!$A$1:$I$151,7,FALSE)</f>
        <v>Taylor is bringing some balloons to Sam</v>
      </c>
      <c r="AC348" t="str">
        <f>VLOOKUP($X348&amp;$Z348&amp;$AA348,Stories!$A$1:$I$151,8,FALSE)</f>
        <v>while bright flowers are sitting in the window</v>
      </c>
      <c r="AD348" s="37" t="s">
        <v>702</v>
      </c>
      <c r="AE348" s="13" t="s">
        <v>31</v>
      </c>
      <c r="AF348" s="13" t="s">
        <v>25</v>
      </c>
      <c r="AG348" s="13" t="s">
        <v>765</v>
      </c>
      <c r="AH348" t="str">
        <f>VLOOKUP($X348&amp;$Z348&amp;$AA348,Stories!$A$1:$I$151,9,FALSE)</f>
        <v>and it must be someone's birthday</v>
      </c>
      <c r="AI348" t="str" cm="1">
        <f t="array" ref="AI348">_xlfn.IFS($AA348="first",_xlfn.CONCAT($X348, "_", $H348, "_", $L348),$AA348="second",_xlfn.CONCAT($X348, "_", $L348, "_", $H348))</f>
        <v>S26_Taylor_Sam</v>
      </c>
      <c r="AJ348" t="str">
        <f t="shared" si="69"/>
        <v>they_green_square</v>
      </c>
      <c r="AK348" t="str">
        <f t="shared" si="67"/>
        <v>S26_end</v>
      </c>
      <c r="AL348" s="13" t="s">
        <v>24</v>
      </c>
      <c r="AM348" s="13" t="s">
        <v>26</v>
      </c>
      <c r="AN348" s="13" t="s">
        <v>24</v>
      </c>
      <c r="AO348" s="13" t="s">
        <v>25</v>
      </c>
      <c r="AP348" s="13" t="s">
        <v>27</v>
      </c>
      <c r="AQ348" s="13" t="s">
        <v>26</v>
      </c>
      <c r="AR348" s="13" t="s">
        <v>27</v>
      </c>
      <c r="AS348" s="13" t="s">
        <v>25</v>
      </c>
      <c r="AT348" s="13" t="s">
        <v>29</v>
      </c>
      <c r="AU348" s="13" t="s">
        <v>26</v>
      </c>
      <c r="AV348" s="13" t="s">
        <v>29</v>
      </c>
      <c r="AW348" s="13" t="s">
        <v>25</v>
      </c>
      <c r="AX348" t="str">
        <f t="shared" si="70"/>
        <v>ST2_red-triangle.png</v>
      </c>
      <c r="AY348" t="str">
        <f t="shared" si="71"/>
        <v>HT1_red-square.png</v>
      </c>
      <c r="AZ348" t="str">
        <f t="shared" si="72"/>
        <v>HT3_yellow-triangle.png</v>
      </c>
      <c r="BA348" t="str">
        <f t="shared" si="73"/>
        <v>ST3_yellow-square.png</v>
      </c>
      <c r="BB348" t="str">
        <f t="shared" si="74"/>
        <v>ST1_blue-triangle.png</v>
      </c>
      <c r="BC348" t="str">
        <f t="shared" si="75"/>
        <v>HT2_blue-square.png</v>
      </c>
    </row>
    <row r="349" spans="1:55" x14ac:dyDescent="0.2">
      <c r="A349" s="30" t="s">
        <v>82</v>
      </c>
      <c r="B349" s="37" t="s">
        <v>43</v>
      </c>
      <c r="C349" s="37" t="s">
        <v>44</v>
      </c>
      <c r="D349" t="str">
        <f t="shared" si="68"/>
        <v>L03_FP01_S36</v>
      </c>
      <c r="E349">
        <v>347</v>
      </c>
      <c r="F349" s="94" t="s">
        <v>696</v>
      </c>
      <c r="G349" s="155" t="str">
        <f>VLOOKUP($A349&amp;"_"&amp;$F349,'Character Sets'!$B$3:$J$39,5,FALSE)</f>
        <v>HT3</v>
      </c>
      <c r="H349" s="155" t="str">
        <f>VLOOKUP($A349&amp;"_"&amp;$F349,'Character Sets'!$B$3:$J$39,7,FALSE)</f>
        <v>Jordan</v>
      </c>
      <c r="I349" s="5" t="str">
        <f>VLOOKUP($A349&amp;"_"&amp;$F349,'Character Sets'!$B$3:$J$39,6,FALSE)</f>
        <v>C</v>
      </c>
      <c r="J349" s="5" t="s">
        <v>697</v>
      </c>
      <c r="K349" s="155" t="str">
        <f>VLOOKUP($A349&amp;"_"&amp;$J349, 'Character Sets'!$B$3:$J$39,5,FALSE)</f>
        <v>ST3</v>
      </c>
      <c r="L349" s="155" t="str">
        <f>VLOOKUP($A349&amp;"_"&amp;$J349,'Character Sets'!$B$3:$J$39,7,FALSE)</f>
        <v>Casey</v>
      </c>
      <c r="M349" s="5" t="str">
        <f>VLOOKUP($A349&amp;"_"&amp;$J349,'Character Sets'!$B$3:$J$39,6,FALSE)</f>
        <v>E</v>
      </c>
      <c r="N349" s="187" t="s">
        <v>2394</v>
      </c>
      <c r="O349" s="5" t="s">
        <v>2398</v>
      </c>
      <c r="P349" s="37" t="s">
        <v>698</v>
      </c>
      <c r="Q349" t="str">
        <f>VLOOKUP($A349&amp;"_"&amp;$P349,'Character Sets'!$B$3:$J$39,5,FALSE)</f>
        <v>HT1</v>
      </c>
      <c r="R349" s="37" t="s">
        <v>699</v>
      </c>
      <c r="S349" t="str">
        <f>VLOOKUP($A349&amp;"_"&amp;$R349,'Character Sets'!$B$3:$J$39,5,FALSE)</f>
        <v>ST1</v>
      </c>
      <c r="T349" s="37" t="s">
        <v>700</v>
      </c>
      <c r="U349" t="str">
        <f>VLOOKUP($A349&amp;"_"&amp;$T349,'Character Sets'!$B$3:$J$39,5,FALSE)</f>
        <v>HT2</v>
      </c>
      <c r="V349" s="37" t="s">
        <v>701</v>
      </c>
      <c r="W349" t="str">
        <f>VLOOKUP($A349&amp;"_"&amp;$V349,'Character Sets'!$B$3:$J$39,5,FALSE)</f>
        <v>ST2</v>
      </c>
      <c r="X349" t="s">
        <v>242</v>
      </c>
      <c r="Y349" t="str">
        <f t="shared" si="66"/>
        <v>CE</v>
      </c>
      <c r="Z349" t="str" cm="1">
        <f t="array" ref="Z349">_xlfn.IFS($Y349="AB","AB",$Y349="BA","AB",$Y349="AC","AC",$Y349="CA","AC",$Y349="AD","AD",$Y349="DA","AD",$Y349="BC","BC",$Y349="CB","BC",$Y349="BD","BD",$Y349="DB","BD",$Y349="CD","CD",$Y349="DC", "CD",$Y349="AE","AE",$Y349="EA","AE",$Y349="AF","AF",$Y349="FA","AF",$Y349="BE","BE",$Y349="EB","BE",$Y349="BF","BF",$Y349="FB","BF",$Y349="CE","CE",$Y349="EC","CE",$Y349="CF","CF",$Y349="FC","CF",$Y349="DE","DE",$Y349="ED","DE",$Y349="EF","EF",$Y349="FE","EF",$Y349="DF","DF",$Y349="FD","DF")</f>
        <v>CE</v>
      </c>
      <c r="AA349" s="6" t="s">
        <v>28</v>
      </c>
      <c r="AB349" t="str">
        <f>VLOOKUP($X349&amp;$Z349&amp;$AA349,Stories!$A$1:$I$151,7,FALSE)</f>
        <v>Jordan is scuba diving with Casey</v>
      </c>
      <c r="AC349" t="str">
        <f>VLOOKUP($X349&amp;$Z349&amp;$AA349,Stories!$A$1:$I$151,8,FALSE)</f>
        <v>and a big fish just came out of nowhere</v>
      </c>
      <c r="AD349" s="37" t="s">
        <v>702</v>
      </c>
      <c r="AE349" s="13" t="s">
        <v>24</v>
      </c>
      <c r="AF349" s="13" t="s">
        <v>25</v>
      </c>
      <c r="AG349" s="13" t="s">
        <v>766</v>
      </c>
      <c r="AH349" t="str">
        <f>VLOOKUP($X349&amp;$Z349&amp;$AA349,Stories!$A$1:$I$151,9,FALSE)</f>
        <v>and it looks like there's a lot more fish about to come by</v>
      </c>
      <c r="AI349" t="str" cm="1">
        <f t="array" ref="AI349">_xlfn.IFS($AA349="first",_xlfn.CONCAT($X349, "_", $H349, "_", $L349),$AA349="second",_xlfn.CONCAT($X349, "_", $L349, "_", $H349))</f>
        <v>S36_Jordan_Casey</v>
      </c>
      <c r="AJ349" t="str">
        <f t="shared" si="69"/>
        <v>they_red_square</v>
      </c>
      <c r="AK349" t="str">
        <f t="shared" si="67"/>
        <v>S36_end</v>
      </c>
      <c r="AL349" s="13" t="s">
        <v>24</v>
      </c>
      <c r="AM349" s="13" t="s">
        <v>25</v>
      </c>
      <c r="AN349" s="13" t="s">
        <v>24</v>
      </c>
      <c r="AO349" s="13" t="s">
        <v>26</v>
      </c>
      <c r="AP349" s="13" t="s">
        <v>27</v>
      </c>
      <c r="AQ349" s="13" t="s">
        <v>26</v>
      </c>
      <c r="AR349" s="13" t="s">
        <v>27</v>
      </c>
      <c r="AS349" s="13" t="s">
        <v>25</v>
      </c>
      <c r="AT349" s="13" t="s">
        <v>31</v>
      </c>
      <c r="AU349" s="13" t="s">
        <v>26</v>
      </c>
      <c r="AV349" s="13" t="s">
        <v>31</v>
      </c>
      <c r="AW349" s="13" t="s">
        <v>25</v>
      </c>
      <c r="AX349" t="str">
        <f t="shared" si="70"/>
        <v>HT3_red-square.png</v>
      </c>
      <c r="AY349" t="str">
        <f t="shared" si="71"/>
        <v>ST3_red-triangle.png</v>
      </c>
      <c r="AZ349" t="str">
        <f t="shared" si="72"/>
        <v>HT1_yellow-triangle.png</v>
      </c>
      <c r="BA349" t="str">
        <f t="shared" si="73"/>
        <v>ST1_yellow-square.png</v>
      </c>
      <c r="BB349" t="str">
        <f t="shared" si="74"/>
        <v>HT2_green-triangle.png</v>
      </c>
      <c r="BC349" t="str">
        <f t="shared" si="75"/>
        <v>ST2_green-square.png</v>
      </c>
    </row>
    <row r="350" spans="1:55" x14ac:dyDescent="0.2">
      <c r="A350" s="30" t="s">
        <v>82</v>
      </c>
      <c r="B350" s="37" t="s">
        <v>43</v>
      </c>
      <c r="C350" s="37" t="s">
        <v>45</v>
      </c>
      <c r="D350" t="str">
        <f t="shared" si="68"/>
        <v>L03_FP02_S56</v>
      </c>
      <c r="E350">
        <v>348</v>
      </c>
      <c r="F350" s="94" t="s">
        <v>698</v>
      </c>
      <c r="G350" s="155" t="str">
        <f>VLOOKUP($A350&amp;"_"&amp;$F350,'Character Sets'!$B$3:$J$39,5,FALSE)</f>
        <v>HT1</v>
      </c>
      <c r="H350" s="155" t="str">
        <f>VLOOKUP($A350&amp;"_"&amp;$F350,'Character Sets'!$B$3:$J$39,7,FALSE)</f>
        <v>Taylor</v>
      </c>
      <c r="I350" s="5" t="str">
        <f>VLOOKUP($A350&amp;"_"&amp;$F350,'Character Sets'!$B$3:$J$39,6,FALSE)</f>
        <v>D</v>
      </c>
      <c r="J350" s="5" t="s">
        <v>699</v>
      </c>
      <c r="K350" s="155" t="str">
        <f>VLOOKUP($A350&amp;"_"&amp;$J350, 'Character Sets'!$B$3:$J$39,5,FALSE)</f>
        <v>ST1</v>
      </c>
      <c r="L350" s="155" t="str">
        <f>VLOOKUP($A350&amp;"_"&amp;$J350,'Character Sets'!$B$3:$J$39,7,FALSE)</f>
        <v>Jaime</v>
      </c>
      <c r="M350" s="5" t="str">
        <f>VLOOKUP($A350&amp;"_"&amp;$J350,'Character Sets'!$B$3:$J$39,6,FALSE)</f>
        <v>F</v>
      </c>
      <c r="N350" s="187" t="s">
        <v>2394</v>
      </c>
      <c r="O350" s="5" t="s">
        <v>2398</v>
      </c>
      <c r="P350" s="37" t="s">
        <v>696</v>
      </c>
      <c r="Q350" t="str">
        <f>VLOOKUP($A350&amp;"_"&amp;$P350,'Character Sets'!$B$3:$J$39,5,FALSE)</f>
        <v>HT3</v>
      </c>
      <c r="R350" s="37" t="s">
        <v>697</v>
      </c>
      <c r="S350" t="str">
        <f>VLOOKUP($A350&amp;"_"&amp;$R350,'Character Sets'!$B$3:$J$39,5,FALSE)</f>
        <v>ST3</v>
      </c>
      <c r="T350" s="37" t="s">
        <v>700</v>
      </c>
      <c r="U350" t="str">
        <f>VLOOKUP($A350&amp;"_"&amp;$T350,'Character Sets'!$B$3:$J$39,5,FALSE)</f>
        <v>HT2</v>
      </c>
      <c r="V350" s="37" t="s">
        <v>701</v>
      </c>
      <c r="W350" t="str">
        <f>VLOOKUP($A350&amp;"_"&amp;$V350,'Character Sets'!$B$3:$J$39,5,FALSE)</f>
        <v>ST2</v>
      </c>
      <c r="X350" t="s">
        <v>732</v>
      </c>
      <c r="Y350" t="str">
        <f t="shared" si="66"/>
        <v>DF</v>
      </c>
      <c r="Z350" t="str" cm="1">
        <f t="array" ref="Z350">_xlfn.IFS($Y350="AB","AB",$Y350="BA","AB",$Y350="AC","AC",$Y350="CA","AC",$Y350="AD","AD",$Y350="DA","AD",$Y350="BC","BC",$Y350="CB","BC",$Y350="BD","BD",$Y350="DB","BD",$Y350="CD","CD",$Y350="DC", "CD",$Y350="AE","AE",$Y350="EA","AE",$Y350="AF","AF",$Y350="FA","AF",$Y350="BE","BE",$Y350="EB","BE",$Y350="BF","BF",$Y350="FB","BF",$Y350="CE","CE",$Y350="EC","CE",$Y350="CF","CF",$Y350="FC","CF",$Y350="DE","DE",$Y350="ED","DE",$Y350="EF","EF",$Y350="FE","EF",$Y350="DF","DF",$Y350="FD","DF")</f>
        <v>DF</v>
      </c>
      <c r="AA350" s="6" t="s">
        <v>30</v>
      </c>
      <c r="AB350" t="str">
        <f>VLOOKUP($X350&amp;$Z350&amp;$AA350,Stories!$A$1:$I$151,7,FALSE)</f>
        <v>Jaime is carrying a box for Taylor</v>
      </c>
      <c r="AC350" t="str">
        <f>VLOOKUP($X350&amp;$Z350&amp;$AA350,Stories!$A$1:$I$151,8,FALSE)</f>
        <v>since it's very heavy</v>
      </c>
      <c r="AD350" s="37" t="s">
        <v>702</v>
      </c>
      <c r="AE350" s="13" t="s">
        <v>27</v>
      </c>
      <c r="AF350" s="13" t="s">
        <v>26</v>
      </c>
      <c r="AG350" s="13" t="s">
        <v>767</v>
      </c>
      <c r="AH350" t="str">
        <f>VLOOKUP($X350&amp;$Z350&amp;$AA350,Stories!$A$1:$I$151,9,FALSE)</f>
        <v xml:space="preserve">but there's not much left to move </v>
      </c>
      <c r="AI350" t="str" cm="1">
        <f t="array" ref="AI350">_xlfn.IFS($AA350="first",_xlfn.CONCAT($X350, "_", $H350, "_", $L350),$AA350="second",_xlfn.CONCAT($X350, "_", $L350, "_", $H350))</f>
        <v>S56_Jaime_Taylor</v>
      </c>
      <c r="AJ350" t="str">
        <f t="shared" si="69"/>
        <v>they_yellow_triangle</v>
      </c>
      <c r="AK350" t="str">
        <f t="shared" si="67"/>
        <v>S56_end</v>
      </c>
      <c r="AL350" s="13" t="s">
        <v>27</v>
      </c>
      <c r="AM350" s="13" t="s">
        <v>26</v>
      </c>
      <c r="AN350" s="13" t="s">
        <v>27</v>
      </c>
      <c r="AO350" s="13" t="s">
        <v>25</v>
      </c>
      <c r="AP350" s="13" t="s">
        <v>31</v>
      </c>
      <c r="AQ350" s="13" t="s">
        <v>25</v>
      </c>
      <c r="AR350" s="13" t="s">
        <v>31</v>
      </c>
      <c r="AS350" s="13" t="s">
        <v>26</v>
      </c>
      <c r="AT350" s="13" t="s">
        <v>29</v>
      </c>
      <c r="AU350" s="13" t="s">
        <v>25</v>
      </c>
      <c r="AV350" s="13" t="s">
        <v>29</v>
      </c>
      <c r="AW350" s="13" t="s">
        <v>26</v>
      </c>
      <c r="AX350" t="str">
        <f t="shared" si="70"/>
        <v>HT1_yellow-triangle.png</v>
      </c>
      <c r="AY350" t="str">
        <f t="shared" si="71"/>
        <v>ST1_yellow-square.png</v>
      </c>
      <c r="AZ350" t="str">
        <f t="shared" si="72"/>
        <v>HT3_green-square.png</v>
      </c>
      <c r="BA350" t="str">
        <f t="shared" si="73"/>
        <v>ST3_green-triangle.png</v>
      </c>
      <c r="BB350" t="str">
        <f t="shared" si="74"/>
        <v>HT2_blue-square.png</v>
      </c>
      <c r="BC350" t="str">
        <f t="shared" si="75"/>
        <v>ST2_blue-triangle.png</v>
      </c>
    </row>
    <row r="351" spans="1:55" x14ac:dyDescent="0.2">
      <c r="A351" s="30" t="s">
        <v>82</v>
      </c>
      <c r="B351" s="37" t="s">
        <v>43</v>
      </c>
      <c r="C351" s="37" t="s">
        <v>46</v>
      </c>
      <c r="D351" t="str">
        <f t="shared" si="68"/>
        <v>L03_FP03_S38</v>
      </c>
      <c r="E351">
        <v>349</v>
      </c>
      <c r="F351" s="95" t="s">
        <v>697</v>
      </c>
      <c r="G351" s="155" t="str">
        <f>VLOOKUP($A351&amp;"_"&amp;$F351,'Character Sets'!$B$3:$J$39,5,FALSE)</f>
        <v>ST3</v>
      </c>
      <c r="H351" s="155" t="str">
        <f>VLOOKUP($A351&amp;"_"&amp;$F351,'Character Sets'!$B$3:$J$39,7,FALSE)</f>
        <v>Casey</v>
      </c>
      <c r="I351" s="5" t="str">
        <f>VLOOKUP($A351&amp;"_"&amp;$F351,'Character Sets'!$B$3:$J$39,6,FALSE)</f>
        <v>E</v>
      </c>
      <c r="J351" s="94" t="s">
        <v>696</v>
      </c>
      <c r="K351" s="155" t="str">
        <f>VLOOKUP($A351&amp;"_"&amp;$J351, 'Character Sets'!$B$3:$J$39,5,FALSE)</f>
        <v>HT3</v>
      </c>
      <c r="L351" s="155" t="str">
        <f>VLOOKUP($A351&amp;"_"&amp;$J351,'Character Sets'!$B$3:$J$39,7,FALSE)</f>
        <v>Jordan</v>
      </c>
      <c r="M351" s="5" t="str">
        <f>VLOOKUP($A351&amp;"_"&amp;$J351,'Character Sets'!$B$3:$J$39,6,FALSE)</f>
        <v>C</v>
      </c>
      <c r="N351" s="187" t="s">
        <v>2394</v>
      </c>
      <c r="O351" s="5" t="s">
        <v>2398</v>
      </c>
      <c r="P351" s="37" t="s">
        <v>698</v>
      </c>
      <c r="Q351" t="str">
        <f>VLOOKUP($A351&amp;"_"&amp;$P351,'Character Sets'!$B$3:$J$39,5,FALSE)</f>
        <v>HT1</v>
      </c>
      <c r="R351" s="37" t="s">
        <v>699</v>
      </c>
      <c r="S351" t="str">
        <f>VLOOKUP($A351&amp;"_"&amp;$R351,'Character Sets'!$B$3:$J$39,5,FALSE)</f>
        <v>ST1</v>
      </c>
      <c r="T351" s="37" t="s">
        <v>700</v>
      </c>
      <c r="U351" t="str">
        <f>VLOOKUP($A351&amp;"_"&amp;$T351,'Character Sets'!$B$3:$J$39,5,FALSE)</f>
        <v>HT2</v>
      </c>
      <c r="V351" s="37" t="s">
        <v>701</v>
      </c>
      <c r="W351" t="str">
        <f>VLOOKUP($A351&amp;"_"&amp;$V351,'Character Sets'!$B$3:$J$39,5,FALSE)</f>
        <v>ST2</v>
      </c>
      <c r="X351" t="s">
        <v>244</v>
      </c>
      <c r="Y351" t="str">
        <f t="shared" si="66"/>
        <v>EC</v>
      </c>
      <c r="Z351" t="str" cm="1">
        <f t="array" ref="Z351">_xlfn.IFS($Y351="AB","AB",$Y351="BA","AB",$Y351="AC","AC",$Y351="CA","AC",$Y351="AD","AD",$Y351="DA","AD",$Y351="BC","BC",$Y351="CB","BC",$Y351="BD","BD",$Y351="DB","BD",$Y351="CD","CD",$Y351="DC", "CD",$Y351="AE","AE",$Y351="EA","AE",$Y351="AF","AF",$Y351="FA","AF",$Y351="BE","BE",$Y351="EB","BE",$Y351="BF","BF",$Y351="FB","BF",$Y351="CE","CE",$Y351="EC","CE",$Y351="CF","CF",$Y351="FC","CF",$Y351="DE","DE",$Y351="ED","DE",$Y351="EF","EF",$Y351="FE","EF",$Y351="DF","DF",$Y351="FD","DF")</f>
        <v>CE</v>
      </c>
      <c r="AA351" s="6" t="s">
        <v>28</v>
      </c>
      <c r="AB351" t="str">
        <f>VLOOKUP($X351&amp;$Z351&amp;$AA351,Stories!$A$1:$I$151,7,FALSE)</f>
        <v>Jordan is exercising with Casey</v>
      </c>
      <c r="AC351" t="str">
        <f>VLOOKUP($X351&amp;$Z351&amp;$AA351,Stories!$A$1:$I$151,8,FALSE)</f>
        <v>and the time is going by really fast</v>
      </c>
      <c r="AD351" s="37" t="s">
        <v>702</v>
      </c>
      <c r="AE351" s="13" t="s">
        <v>31</v>
      </c>
      <c r="AF351" s="13" t="s">
        <v>25</v>
      </c>
      <c r="AG351" s="13" t="s">
        <v>768</v>
      </c>
      <c r="AH351" t="str">
        <f>VLOOKUP($X351&amp;$Z351&amp;$AA351,Stories!$A$1:$I$151,9,FALSE)</f>
        <v>but the gym is about to close</v>
      </c>
      <c r="AI351" t="str" cm="1">
        <f t="array" ref="AI351">_xlfn.IFS($AA351="first",_xlfn.CONCAT($X351, "_", $H351, "_", $L351),$AA351="second",_xlfn.CONCAT($X351, "_", $L351, "_", $H351))</f>
        <v>S38_Casey_Jordan</v>
      </c>
      <c r="AJ351" t="str">
        <f t="shared" si="69"/>
        <v>they_green_square</v>
      </c>
      <c r="AK351" t="str">
        <f t="shared" si="67"/>
        <v>S38_end</v>
      </c>
      <c r="AL351" s="13" t="s">
        <v>31</v>
      </c>
      <c r="AM351" s="13" t="s">
        <v>25</v>
      </c>
      <c r="AN351" s="13" t="s">
        <v>31</v>
      </c>
      <c r="AO351" s="13" t="s">
        <v>26</v>
      </c>
      <c r="AP351" s="13" t="s">
        <v>29</v>
      </c>
      <c r="AQ351" s="13" t="s">
        <v>26</v>
      </c>
      <c r="AR351" s="13" t="s">
        <v>29</v>
      </c>
      <c r="AS351" s="13" t="s">
        <v>25</v>
      </c>
      <c r="AT351" s="13" t="s">
        <v>24</v>
      </c>
      <c r="AU351" s="13" t="s">
        <v>26</v>
      </c>
      <c r="AV351" s="13" t="s">
        <v>24</v>
      </c>
      <c r="AW351" s="13" t="s">
        <v>25</v>
      </c>
      <c r="AX351" t="str">
        <f t="shared" si="70"/>
        <v>ST3_green-square.png</v>
      </c>
      <c r="AY351" t="str">
        <f t="shared" si="71"/>
        <v>HT3_green-triangle.png</v>
      </c>
      <c r="AZ351" t="str">
        <f t="shared" si="72"/>
        <v>HT1_blue-triangle.png</v>
      </c>
      <c r="BA351" t="str">
        <f t="shared" si="73"/>
        <v>ST1_blue-square.png</v>
      </c>
      <c r="BB351" t="str">
        <f t="shared" si="74"/>
        <v>HT2_red-triangle.png</v>
      </c>
      <c r="BC351" t="str">
        <f t="shared" si="75"/>
        <v>ST2_red-square.png</v>
      </c>
    </row>
    <row r="352" spans="1:55" x14ac:dyDescent="0.2">
      <c r="A352" s="30" t="s">
        <v>82</v>
      </c>
      <c r="B352" s="37" t="s">
        <v>43</v>
      </c>
      <c r="C352" s="37" t="s">
        <v>47</v>
      </c>
      <c r="D352" t="str">
        <f t="shared" si="68"/>
        <v>L03_FP04_S58</v>
      </c>
      <c r="E352">
        <v>350</v>
      </c>
      <c r="F352" s="95" t="s">
        <v>699</v>
      </c>
      <c r="G352" s="155" t="str">
        <f>VLOOKUP($A352&amp;"_"&amp;$F352,'Character Sets'!$B$3:$J$39,5,FALSE)</f>
        <v>ST1</v>
      </c>
      <c r="H352" s="155" t="str">
        <f>VLOOKUP($A352&amp;"_"&amp;$F352,'Character Sets'!$B$3:$J$39,7,FALSE)</f>
        <v>Jaime</v>
      </c>
      <c r="I352" s="5" t="str">
        <f>VLOOKUP($A352&amp;"_"&amp;$F352,'Character Sets'!$B$3:$J$39,6,FALSE)</f>
        <v>F</v>
      </c>
      <c r="J352" s="94" t="s">
        <v>698</v>
      </c>
      <c r="K352" s="155" t="str">
        <f>VLOOKUP($A352&amp;"_"&amp;$J352, 'Character Sets'!$B$3:$J$39,5,FALSE)</f>
        <v>HT1</v>
      </c>
      <c r="L352" s="155" t="str">
        <f>VLOOKUP($A352&amp;"_"&amp;$J352,'Character Sets'!$B$3:$J$39,7,FALSE)</f>
        <v>Taylor</v>
      </c>
      <c r="M352" s="5" t="str">
        <f>VLOOKUP($A352&amp;"_"&amp;$J352,'Character Sets'!$B$3:$J$39,6,FALSE)</f>
        <v>D</v>
      </c>
      <c r="N352" s="187" t="s">
        <v>2394</v>
      </c>
      <c r="O352" s="5" t="s">
        <v>2398</v>
      </c>
      <c r="P352" s="37" t="s">
        <v>696</v>
      </c>
      <c r="Q352" t="str">
        <f>VLOOKUP($A352&amp;"_"&amp;$P352,'Character Sets'!$B$3:$J$39,5,FALSE)</f>
        <v>HT3</v>
      </c>
      <c r="R352" s="37" t="s">
        <v>697</v>
      </c>
      <c r="S352" t="str">
        <f>VLOOKUP($A352&amp;"_"&amp;$R352,'Character Sets'!$B$3:$J$39,5,FALSE)</f>
        <v>ST3</v>
      </c>
      <c r="T352" s="37" t="s">
        <v>700</v>
      </c>
      <c r="U352" t="str">
        <f>VLOOKUP($A352&amp;"_"&amp;$T352,'Character Sets'!$B$3:$J$39,5,FALSE)</f>
        <v>HT2</v>
      </c>
      <c r="V352" s="37" t="s">
        <v>701</v>
      </c>
      <c r="W352" t="str">
        <f>VLOOKUP($A352&amp;"_"&amp;$V352,'Character Sets'!$B$3:$J$39,5,FALSE)</f>
        <v>ST2</v>
      </c>
      <c r="X352" t="s">
        <v>734</v>
      </c>
      <c r="Y352" t="str">
        <f t="shared" si="66"/>
        <v>FD</v>
      </c>
      <c r="Z352" t="str" cm="1">
        <f t="array" ref="Z352">_xlfn.IFS($Y352="AB","AB",$Y352="BA","AB",$Y352="AC","AC",$Y352="CA","AC",$Y352="AD","AD",$Y352="DA","AD",$Y352="BC","BC",$Y352="CB","BC",$Y352="BD","BD",$Y352="DB","BD",$Y352="CD","CD",$Y352="DC", "CD",$Y352="AE","AE",$Y352="EA","AE",$Y352="AF","AF",$Y352="FA","AF",$Y352="BE","BE",$Y352="EB","BE",$Y352="BF","BF",$Y352="FB","BF",$Y352="CE","CE",$Y352="EC","CE",$Y352="CF","CF",$Y352="FC","CF",$Y352="DE","DE",$Y352="ED","DE",$Y352="EF","EF",$Y352="FE","EF",$Y352="DF","DF",$Y352="FD","DF")</f>
        <v>DF</v>
      </c>
      <c r="AA352" s="6" t="s">
        <v>30</v>
      </c>
      <c r="AB352" t="str">
        <f>VLOOKUP($X352&amp;$Z352&amp;$AA352,Stories!$A$1:$I$151,7,FALSE)</f>
        <v>Jaime is telling a joke to Taylor</v>
      </c>
      <c r="AC352" t="str">
        <f>VLOOKUP($X352&amp;$Z352&amp;$AA352,Stories!$A$1:$I$151,8,FALSE)</f>
        <v>while the party is getting started</v>
      </c>
      <c r="AD352" s="37" t="s">
        <v>702</v>
      </c>
      <c r="AE352" s="13" t="s">
        <v>29</v>
      </c>
      <c r="AF352" s="13" t="s">
        <v>26</v>
      </c>
      <c r="AG352" s="13" t="s">
        <v>769</v>
      </c>
      <c r="AH352" t="str">
        <f>VLOOKUP($X352&amp;$Z352&amp;$AA352,Stories!$A$1:$I$151,9,FALSE)</f>
        <v>and everyone is laughing at how funny it is</v>
      </c>
      <c r="AI352" t="str" cm="1">
        <f t="array" ref="AI352">_xlfn.IFS($AA352="first",_xlfn.CONCAT($X352, "_", $H352, "_", $L352),$AA352="second",_xlfn.CONCAT($X352, "_", $L352, "_", $H352))</f>
        <v>S58_Taylor_Jaime</v>
      </c>
      <c r="AJ352" t="str">
        <f t="shared" si="69"/>
        <v>they_blue_triangle</v>
      </c>
      <c r="AK352" t="str">
        <f t="shared" si="67"/>
        <v>S58_end</v>
      </c>
      <c r="AL352" s="13" t="s">
        <v>29</v>
      </c>
      <c r="AM352" s="13" t="s">
        <v>26</v>
      </c>
      <c r="AN352" s="13" t="s">
        <v>29</v>
      </c>
      <c r="AO352" s="13" t="s">
        <v>25</v>
      </c>
      <c r="AP352" s="13" t="s">
        <v>24</v>
      </c>
      <c r="AQ352" s="13" t="s">
        <v>25</v>
      </c>
      <c r="AR352" s="13" t="s">
        <v>24</v>
      </c>
      <c r="AS352" s="13" t="s">
        <v>26</v>
      </c>
      <c r="AT352" s="13" t="s">
        <v>27</v>
      </c>
      <c r="AU352" s="13" t="s">
        <v>25</v>
      </c>
      <c r="AV352" s="13" t="s">
        <v>27</v>
      </c>
      <c r="AW352" s="13" t="s">
        <v>26</v>
      </c>
      <c r="AX352" t="str">
        <f t="shared" si="70"/>
        <v>ST1_blue-triangle.png</v>
      </c>
      <c r="AY352" t="str">
        <f t="shared" si="71"/>
        <v>HT1_blue-square.png</v>
      </c>
      <c r="AZ352" t="str">
        <f t="shared" si="72"/>
        <v>HT3_red-square.png</v>
      </c>
      <c r="BA352" t="str">
        <f t="shared" si="73"/>
        <v>ST3_red-triangle.png</v>
      </c>
      <c r="BB352" t="str">
        <f t="shared" si="74"/>
        <v>HT2_yellow-square.png</v>
      </c>
      <c r="BC352" t="str">
        <f t="shared" si="75"/>
        <v>ST2_yellow-triangle.png</v>
      </c>
    </row>
    <row r="353" spans="1:57" x14ac:dyDescent="0.2">
      <c r="A353" s="30" t="s">
        <v>82</v>
      </c>
      <c r="B353" s="5" t="s">
        <v>43</v>
      </c>
      <c r="C353" s="5" t="s">
        <v>48</v>
      </c>
      <c r="D353" t="str">
        <f t="shared" si="68"/>
        <v>L03_FP05_S21</v>
      </c>
      <c r="E353">
        <v>351</v>
      </c>
      <c r="F353" s="96" t="s">
        <v>700</v>
      </c>
      <c r="G353" s="155" t="str">
        <f>VLOOKUP($A353&amp;"_"&amp;$F353,'Character Sets'!$B$3:$J$39,5,FALSE)</f>
        <v>HT2</v>
      </c>
      <c r="H353" s="155" t="str">
        <f>VLOOKUP($A353&amp;"_"&amp;$F353,'Character Sets'!$B$3:$J$39,7,FALSE)</f>
        <v>Alex</v>
      </c>
      <c r="I353" s="5" t="str">
        <f>VLOOKUP($A353&amp;"_"&amp;$F353,'Character Sets'!$B$3:$J$39,6,FALSE)</f>
        <v>A</v>
      </c>
      <c r="J353" s="5" t="s">
        <v>697</v>
      </c>
      <c r="K353" s="155" t="str">
        <f>VLOOKUP($A353&amp;"_"&amp;$J353, 'Character Sets'!$B$3:$J$39,5,FALSE)</f>
        <v>ST3</v>
      </c>
      <c r="L353" s="155" t="str">
        <f>VLOOKUP($A353&amp;"_"&amp;$J353,'Character Sets'!$B$3:$J$39,7,FALSE)</f>
        <v>Casey</v>
      </c>
      <c r="M353" s="5" t="str">
        <f>VLOOKUP($A353&amp;"_"&amp;$J353,'Character Sets'!$B$3:$J$39,6,FALSE)</f>
        <v>E</v>
      </c>
      <c r="N353" s="187" t="s">
        <v>2396</v>
      </c>
      <c r="O353" s="5" t="s">
        <v>2398</v>
      </c>
      <c r="P353" s="37" t="s">
        <v>696</v>
      </c>
      <c r="Q353" t="str">
        <f>VLOOKUP($A353&amp;"_"&amp;$P353,'Character Sets'!$B$3:$J$39,5,FALSE)</f>
        <v>HT3</v>
      </c>
      <c r="R353" s="37" t="s">
        <v>698</v>
      </c>
      <c r="S353" t="str">
        <f>VLOOKUP($A353&amp;"_"&amp;$R353,'Character Sets'!$B$3:$J$39,5,FALSE)</f>
        <v>HT1</v>
      </c>
      <c r="T353" s="37" t="s">
        <v>699</v>
      </c>
      <c r="U353" t="str">
        <f>VLOOKUP($A353&amp;"_"&amp;$T353,'Character Sets'!$B$3:$J$39,5,FALSE)</f>
        <v>ST1</v>
      </c>
      <c r="V353" s="37" t="s">
        <v>701</v>
      </c>
      <c r="W353" t="str">
        <f>VLOOKUP($A353&amp;"_"&amp;$V353,'Character Sets'!$B$3:$J$39,5,FALSE)</f>
        <v>ST2</v>
      </c>
      <c r="X353" t="s">
        <v>227</v>
      </c>
      <c r="Y353" t="str">
        <f t="shared" si="66"/>
        <v>AE</v>
      </c>
      <c r="Z353" t="str" cm="1">
        <f t="array" ref="Z353">_xlfn.IFS($Y353="AB","AB",$Y353="BA","AB",$Y353="AC","AC",$Y353="CA","AC",$Y353="AD","AD",$Y353="DA","AD",$Y353="BC","BC",$Y353="CB","BC",$Y353="BD","BD",$Y353="DB","BD",$Y353="CD","CD",$Y353="DC", "CD",$Y353="AE","AE",$Y353="EA","AE",$Y353="AF","AF",$Y353="FA","AF",$Y353="BE","BE",$Y353="EB","BE",$Y353="BF","BF",$Y353="FB","BF",$Y353="CE","CE",$Y353="EC","CE",$Y353="CF","CF",$Y353="FC","CF",$Y353="DE","DE",$Y353="ED","DE",$Y353="EF","EF",$Y353="FE","EF",$Y353="DF","DF",$Y353="FD","DF")</f>
        <v>AE</v>
      </c>
      <c r="AA353" s="6" t="s">
        <v>28</v>
      </c>
      <c r="AB353" t="str">
        <f>VLOOKUP($X353&amp;$Z353&amp;$AA353,Stories!$A$1:$I$151,7,FALSE)</f>
        <v>Alex is carrying a cake to Casey</v>
      </c>
      <c r="AC353" t="str">
        <f>VLOOKUP($X353&amp;$Z353&amp;$AA353,Stories!$A$1:$I$151,8,FALSE)</f>
        <v>as the refridgerator starts to hum</v>
      </c>
      <c r="AD353" s="37" t="s">
        <v>22</v>
      </c>
      <c r="AE353" s="13" t="s">
        <v>24</v>
      </c>
      <c r="AF353" s="13" t="s">
        <v>25</v>
      </c>
      <c r="AG353" s="13" t="s">
        <v>770</v>
      </c>
      <c r="AH353" t="str">
        <f>VLOOKUP($X353&amp;$Z353&amp;$AA353,Stories!$A$1:$I$151,9,FALSE)</f>
        <v>and it looks like the cake is fresh out of the oven</v>
      </c>
      <c r="AI353" t="str" cm="1">
        <f t="array" ref="AI353">_xlfn.IFS($AA353="first",_xlfn.CONCAT($X353, "_", $H353, "_", $L353),$AA353="second",_xlfn.CONCAT($X353, "_", $L353, "_", $H353))</f>
        <v>S21_Alex_Casey</v>
      </c>
      <c r="AJ353" t="str">
        <f t="shared" si="69"/>
        <v>he_red_square</v>
      </c>
      <c r="AK353" t="str">
        <f t="shared" si="67"/>
        <v>S21_end</v>
      </c>
      <c r="AL353" s="13" t="s">
        <v>24</v>
      </c>
      <c r="AM353" s="13" t="s">
        <v>25</v>
      </c>
      <c r="AN353" s="13" t="s">
        <v>24</v>
      </c>
      <c r="AO353" s="13" t="s">
        <v>26</v>
      </c>
      <c r="AP353" s="13" t="s">
        <v>27</v>
      </c>
      <c r="AQ353" s="13" t="s">
        <v>26</v>
      </c>
      <c r="AR353" s="13" t="s">
        <v>27</v>
      </c>
      <c r="AS353" s="13" t="s">
        <v>25</v>
      </c>
      <c r="AT353" s="13" t="s">
        <v>29</v>
      </c>
      <c r="AU353" s="13" t="s">
        <v>26</v>
      </c>
      <c r="AV353" s="13" t="s">
        <v>29</v>
      </c>
      <c r="AW353" s="13" t="s">
        <v>25</v>
      </c>
      <c r="AX353" t="str">
        <f t="shared" si="70"/>
        <v>HT2_red-square.png</v>
      </c>
      <c r="AY353" t="str">
        <f t="shared" si="71"/>
        <v>ST3_red-triangle.png</v>
      </c>
      <c r="AZ353" t="str">
        <f t="shared" si="72"/>
        <v>HT3_yellow-triangle.png</v>
      </c>
      <c r="BA353" t="str">
        <f t="shared" si="73"/>
        <v>HT1_yellow-square.png</v>
      </c>
      <c r="BB353" t="str">
        <f t="shared" si="74"/>
        <v>ST1_blue-triangle.png</v>
      </c>
      <c r="BC353" t="str">
        <f t="shared" si="75"/>
        <v>ST2_blue-square.png</v>
      </c>
    </row>
    <row r="354" spans="1:57" x14ac:dyDescent="0.2">
      <c r="A354" s="30" t="s">
        <v>82</v>
      </c>
      <c r="B354" s="5" t="s">
        <v>43</v>
      </c>
      <c r="C354" s="5" t="s">
        <v>49</v>
      </c>
      <c r="D354" t="str">
        <f t="shared" si="68"/>
        <v>L03_FP06_S16</v>
      </c>
      <c r="E354">
        <v>352</v>
      </c>
      <c r="F354" s="96" t="s">
        <v>700</v>
      </c>
      <c r="G354" s="155" t="str">
        <f>VLOOKUP($A354&amp;"_"&amp;$F354,'Character Sets'!$B$3:$J$39,5,FALSE)</f>
        <v>HT2</v>
      </c>
      <c r="H354" s="155" t="str">
        <f>VLOOKUP($A354&amp;"_"&amp;$F354,'Character Sets'!$B$3:$J$39,7,FALSE)</f>
        <v>Alex</v>
      </c>
      <c r="I354" s="5" t="str">
        <f>VLOOKUP($A354&amp;"_"&amp;$F354,'Character Sets'!$B$3:$J$39,6,FALSE)</f>
        <v>A</v>
      </c>
      <c r="J354" s="94" t="s">
        <v>698</v>
      </c>
      <c r="K354" s="155" t="str">
        <f>VLOOKUP($A354&amp;"_"&amp;$J354, 'Character Sets'!$B$3:$J$39,5,FALSE)</f>
        <v>HT1</v>
      </c>
      <c r="L354" s="155" t="str">
        <f>VLOOKUP($A354&amp;"_"&amp;$J354,'Character Sets'!$B$3:$J$39,7,FALSE)</f>
        <v>Taylor</v>
      </c>
      <c r="M354" s="5" t="str">
        <f>VLOOKUP($A354&amp;"_"&amp;$J354,'Character Sets'!$B$3:$J$39,6,FALSE)</f>
        <v>D</v>
      </c>
      <c r="N354" s="187" t="s">
        <v>2396</v>
      </c>
      <c r="O354" s="5" t="s">
        <v>2399</v>
      </c>
      <c r="P354" s="37" t="s">
        <v>696</v>
      </c>
      <c r="Q354" t="str">
        <f>VLOOKUP($A354&amp;"_"&amp;$P354,'Character Sets'!$B$3:$J$39,5,FALSE)</f>
        <v>HT3</v>
      </c>
      <c r="R354" s="37" t="s">
        <v>697</v>
      </c>
      <c r="S354" t="str">
        <f>VLOOKUP($A354&amp;"_"&amp;$R354,'Character Sets'!$B$3:$J$39,5,FALSE)</f>
        <v>ST3</v>
      </c>
      <c r="T354" s="37" t="s">
        <v>699</v>
      </c>
      <c r="U354" t="str">
        <f>VLOOKUP($A354&amp;"_"&amp;$T354,'Character Sets'!$B$3:$J$39,5,FALSE)</f>
        <v>ST1</v>
      </c>
      <c r="V354" s="37" t="s">
        <v>700</v>
      </c>
      <c r="W354" t="str">
        <f>VLOOKUP($A354&amp;"_"&amp;$V354,'Character Sets'!$B$3:$J$39,5,FALSE)</f>
        <v>HT2</v>
      </c>
      <c r="X354" t="s">
        <v>222</v>
      </c>
      <c r="Y354" t="str">
        <f t="shared" si="66"/>
        <v>AD</v>
      </c>
      <c r="Z354" t="str" cm="1">
        <f t="array" ref="Z354">_xlfn.IFS($Y354="AB","AB",$Y354="BA","AB",$Y354="AC","AC",$Y354="CA","AC",$Y354="AD","AD",$Y354="DA","AD",$Y354="BC","BC",$Y354="CB","BC",$Y354="BD","BD",$Y354="DB","BD",$Y354="CD","CD",$Y354="DC", "CD",$Y354="AE","AE",$Y354="EA","AE",$Y354="AF","AF",$Y354="FA","AF",$Y354="BE","BE",$Y354="EB","BE",$Y354="BF","BF",$Y354="FB","BF",$Y354="CE","CE",$Y354="EC","CE",$Y354="CF","CF",$Y354="FC","CF",$Y354="DE","DE",$Y354="ED","DE",$Y354="EF","EF",$Y354="FE","EF",$Y354="DF","DF",$Y354="FD","DF")</f>
        <v>AD</v>
      </c>
      <c r="AA354" s="6" t="s">
        <v>30</v>
      </c>
      <c r="AB354" t="str">
        <f>VLOOKUP($X354&amp;$Z354&amp;$AA354,Stories!$A$1:$I$151,7,FALSE)</f>
        <v>Taylor is skateboarding toward Alex</v>
      </c>
      <c r="AC354" t="str">
        <f>VLOOKUP($X354&amp;$Z354&amp;$AA354,Stories!$A$1:$I$151,8,FALSE)</f>
        <v>as a car is speeding down the road</v>
      </c>
      <c r="AD354" s="37" t="s">
        <v>23</v>
      </c>
      <c r="AE354" s="13" t="s">
        <v>27</v>
      </c>
      <c r="AF354" s="13" t="s">
        <v>26</v>
      </c>
      <c r="AG354" s="13" t="s">
        <v>771</v>
      </c>
      <c r="AH354" t="str">
        <f>VLOOKUP($X354&amp;$Z354&amp;$AA354,Stories!$A$1:$I$151,9,FALSE)</f>
        <v>and it looks like there might be an accident</v>
      </c>
      <c r="AI354" t="str" cm="1">
        <f t="array" ref="AI354">_xlfn.IFS($AA354="first",_xlfn.CONCAT($X354, "_", $H354, "_", $L354),$AA354="second",_xlfn.CONCAT($X354, "_", $L354, "_", $H354))</f>
        <v>S16_Taylor_Alex</v>
      </c>
      <c r="AJ354" t="str">
        <f t="shared" si="69"/>
        <v>she_yellow_triangle</v>
      </c>
      <c r="AK354" t="str">
        <f t="shared" si="67"/>
        <v>S16_end</v>
      </c>
      <c r="AL354" s="13" t="s">
        <v>27</v>
      </c>
      <c r="AM354" s="13" t="s">
        <v>26</v>
      </c>
      <c r="AN354" s="13" t="s">
        <v>27</v>
      </c>
      <c r="AO354" s="13" t="s">
        <v>25</v>
      </c>
      <c r="AP354" s="13" t="s">
        <v>31</v>
      </c>
      <c r="AQ354" s="13" t="s">
        <v>25</v>
      </c>
      <c r="AR354" s="13" t="s">
        <v>31</v>
      </c>
      <c r="AS354" s="13" t="s">
        <v>26</v>
      </c>
      <c r="AT354" s="13" t="s">
        <v>31</v>
      </c>
      <c r="AU354" s="13" t="s">
        <v>25</v>
      </c>
      <c r="AV354" s="13" t="s">
        <v>31</v>
      </c>
      <c r="AW354" s="13" t="s">
        <v>26</v>
      </c>
      <c r="AX354" t="str">
        <f t="shared" si="70"/>
        <v>HT2_yellow-triangle.png</v>
      </c>
      <c r="AY354" t="str">
        <f t="shared" si="71"/>
        <v>HT1_yellow-square.png</v>
      </c>
      <c r="AZ354" t="str">
        <f t="shared" si="72"/>
        <v>HT3_green-square.png</v>
      </c>
      <c r="BA354" t="str">
        <f t="shared" si="73"/>
        <v>ST3_green-triangle.png</v>
      </c>
      <c r="BB354" t="str">
        <f t="shared" si="74"/>
        <v>ST1_green-square.png</v>
      </c>
      <c r="BC354" t="str">
        <f t="shared" si="75"/>
        <v>HT2_green-triangle.png</v>
      </c>
    </row>
    <row r="355" spans="1:57" x14ac:dyDescent="0.2">
      <c r="A355" s="30" t="s">
        <v>82</v>
      </c>
      <c r="B355" s="5" t="s">
        <v>43</v>
      </c>
      <c r="C355" s="5" t="s">
        <v>50</v>
      </c>
      <c r="D355" t="str">
        <f t="shared" si="68"/>
        <v>L03_FP07_S46</v>
      </c>
      <c r="E355">
        <v>353</v>
      </c>
      <c r="F355" s="96" t="s">
        <v>701</v>
      </c>
      <c r="G355" s="155" t="str">
        <f>VLOOKUP($A355&amp;"_"&amp;$F355,'Character Sets'!$B$3:$J$39,5,FALSE)</f>
        <v>ST2</v>
      </c>
      <c r="H355" s="155" t="str">
        <f>VLOOKUP($A355&amp;"_"&amp;$F355,'Character Sets'!$B$3:$J$39,7,FALSE)</f>
        <v>Sam</v>
      </c>
      <c r="I355" s="5" t="str">
        <f>VLOOKUP($A355&amp;"_"&amp;$F355,'Character Sets'!$B$3:$J$39,6,FALSE)</f>
        <v>B</v>
      </c>
      <c r="J355" s="5" t="s">
        <v>699</v>
      </c>
      <c r="K355" s="155" t="str">
        <f>VLOOKUP($A355&amp;"_"&amp;$J355, 'Character Sets'!$B$3:$J$39,5,FALSE)</f>
        <v>ST1</v>
      </c>
      <c r="L355" s="155" t="str">
        <f>VLOOKUP($A355&amp;"_"&amp;$J355,'Character Sets'!$B$3:$J$39,7,FALSE)</f>
        <v>Jaime</v>
      </c>
      <c r="M355" s="5" t="str">
        <f>VLOOKUP($A355&amp;"_"&amp;$J355,'Character Sets'!$B$3:$J$39,6,FALSE)</f>
        <v>F</v>
      </c>
      <c r="N355" s="187" t="s">
        <v>2396</v>
      </c>
      <c r="O355" s="5" t="s">
        <v>2399</v>
      </c>
      <c r="P355" s="37" t="s">
        <v>696</v>
      </c>
      <c r="Q355" t="str">
        <f>VLOOKUP($A355&amp;"_"&amp;$P355,'Character Sets'!$B$3:$J$39,5,FALSE)</f>
        <v>HT3</v>
      </c>
      <c r="R355" s="37" t="s">
        <v>698</v>
      </c>
      <c r="S355" t="str">
        <f>VLOOKUP($A355&amp;"_"&amp;$R355,'Character Sets'!$B$3:$J$39,5,FALSE)</f>
        <v>HT1</v>
      </c>
      <c r="T355" s="37" t="s">
        <v>697</v>
      </c>
      <c r="U355" t="str">
        <f>VLOOKUP($A355&amp;"_"&amp;$T355,'Character Sets'!$B$3:$J$39,5,FALSE)</f>
        <v>ST3</v>
      </c>
      <c r="V355" s="37" t="s">
        <v>700</v>
      </c>
      <c r="W355" t="str">
        <f>VLOOKUP($A355&amp;"_"&amp;$V355,'Character Sets'!$B$3:$J$39,5,FALSE)</f>
        <v>HT2</v>
      </c>
      <c r="X355" t="s">
        <v>439</v>
      </c>
      <c r="Y355" t="str">
        <f t="shared" si="66"/>
        <v>BF</v>
      </c>
      <c r="Z355" t="str" cm="1">
        <f t="array" ref="Z355">_xlfn.IFS($Y355="AB","AB",$Y355="BA","AB",$Y355="AC","AC",$Y355="CA","AC",$Y355="AD","AD",$Y355="DA","AD",$Y355="BC","BC",$Y355="CB","BC",$Y355="BD","BD",$Y355="DB","BD",$Y355="CD","CD",$Y355="DC", "CD",$Y355="AE","AE",$Y355="EA","AE",$Y355="AF","AF",$Y355="FA","AF",$Y355="BE","BE",$Y355="EB","BE",$Y355="BF","BF",$Y355="FB","BF",$Y355="CE","CE",$Y355="EC","CE",$Y355="CF","CF",$Y355="FC","CF",$Y355="DE","DE",$Y355="ED","DE",$Y355="EF","EF",$Y355="FE","EF",$Y355="DF","DF",$Y355="FD","DF")</f>
        <v>BF</v>
      </c>
      <c r="AA355" s="6" t="s">
        <v>28</v>
      </c>
      <c r="AB355" t="str">
        <f>VLOOKUP($X355&amp;$Z355&amp;$AA355,Stories!$A$1:$I$151,7,FALSE)</f>
        <v>Sam is giving flowers to Jaime</v>
      </c>
      <c r="AC355" t="str">
        <f>VLOOKUP($X355&amp;$Z355&amp;$AA355,Stories!$A$1:$I$151,8,FALSE)</f>
        <v>after the show is over</v>
      </c>
      <c r="AD355" s="37" t="s">
        <v>22</v>
      </c>
      <c r="AE355" s="13" t="s">
        <v>31</v>
      </c>
      <c r="AF355" s="13" t="s">
        <v>25</v>
      </c>
      <c r="AG355" s="13" t="s">
        <v>772</v>
      </c>
      <c r="AH355" t="str">
        <f>VLOOKUP($X355&amp;$Z355&amp;$AA355,Stories!$A$1:$I$151,9,FALSE)</f>
        <v>and all the performers were talented</v>
      </c>
      <c r="AI355" t="str" cm="1">
        <f t="array" ref="AI355">_xlfn.IFS($AA355="first",_xlfn.CONCAT($X355, "_", $H355, "_", $L355),$AA355="second",_xlfn.CONCAT($X355, "_", $L355, "_", $H355))</f>
        <v>S46_Sam_Jaime</v>
      </c>
      <c r="AJ355" t="str">
        <f t="shared" si="69"/>
        <v>he_green_square</v>
      </c>
      <c r="AK355" t="str">
        <f t="shared" si="67"/>
        <v>S46_end</v>
      </c>
      <c r="AL355" s="13" t="s">
        <v>31</v>
      </c>
      <c r="AM355" s="13" t="s">
        <v>25</v>
      </c>
      <c r="AN355" s="13" t="s">
        <v>31</v>
      </c>
      <c r="AO355" s="13" t="s">
        <v>26</v>
      </c>
      <c r="AP355" s="13" t="s">
        <v>29</v>
      </c>
      <c r="AQ355" s="13" t="s">
        <v>26</v>
      </c>
      <c r="AR355" s="13" t="s">
        <v>29</v>
      </c>
      <c r="AS355" s="13" t="s">
        <v>25</v>
      </c>
      <c r="AT355" s="13" t="s">
        <v>24</v>
      </c>
      <c r="AU355" s="13" t="s">
        <v>26</v>
      </c>
      <c r="AV355" s="13" t="s">
        <v>24</v>
      </c>
      <c r="AW355" s="13" t="s">
        <v>25</v>
      </c>
      <c r="AX355" t="str">
        <f t="shared" si="70"/>
        <v>ST2_green-square.png</v>
      </c>
      <c r="AY355" t="str">
        <f t="shared" si="71"/>
        <v>ST1_green-triangle.png</v>
      </c>
      <c r="AZ355" t="str">
        <f t="shared" si="72"/>
        <v>HT3_blue-triangle.png</v>
      </c>
      <c r="BA355" t="str">
        <f t="shared" si="73"/>
        <v>HT1_blue-square.png</v>
      </c>
      <c r="BB355" t="str">
        <f t="shared" si="74"/>
        <v>ST3_red-triangle.png</v>
      </c>
      <c r="BC355" t="str">
        <f t="shared" si="75"/>
        <v>HT2_red-square.png</v>
      </c>
    </row>
    <row r="356" spans="1:57" x14ac:dyDescent="0.2">
      <c r="A356" s="30" t="s">
        <v>82</v>
      </c>
      <c r="B356" s="5" t="s">
        <v>43</v>
      </c>
      <c r="C356" s="5" t="s">
        <v>51</v>
      </c>
      <c r="D356" t="str">
        <f t="shared" si="68"/>
        <v>L03_FP08_S02</v>
      </c>
      <c r="E356">
        <v>354</v>
      </c>
      <c r="F356" s="96" t="s">
        <v>701</v>
      </c>
      <c r="G356" s="155" t="str">
        <f>VLOOKUP($A356&amp;"_"&amp;$F356,'Character Sets'!$B$3:$J$39,5,FALSE)</f>
        <v>ST2</v>
      </c>
      <c r="H356" s="155" t="str">
        <f>VLOOKUP($A356&amp;"_"&amp;$F356,'Character Sets'!$B$3:$J$39,7,FALSE)</f>
        <v>Sam</v>
      </c>
      <c r="I356" s="5" t="str">
        <f>VLOOKUP($A356&amp;"_"&amp;$F356,'Character Sets'!$B$3:$J$39,6,FALSE)</f>
        <v>B</v>
      </c>
      <c r="J356" s="94" t="s">
        <v>696</v>
      </c>
      <c r="K356" s="155" t="str">
        <f>VLOOKUP($A356&amp;"_"&amp;$J356, 'Character Sets'!$B$3:$J$39,5,FALSE)</f>
        <v>HT3</v>
      </c>
      <c r="L356" s="155" t="str">
        <f>VLOOKUP($A356&amp;"_"&amp;$J356,'Character Sets'!$B$3:$J$39,7,FALSE)</f>
        <v>Jordan</v>
      </c>
      <c r="M356" s="5" t="str">
        <f>VLOOKUP($A356&amp;"_"&amp;$J356,'Character Sets'!$B$3:$J$39,6,FALSE)</f>
        <v>C</v>
      </c>
      <c r="N356" s="187" t="s">
        <v>2396</v>
      </c>
      <c r="O356" s="5" t="s">
        <v>2398</v>
      </c>
      <c r="P356" s="37" t="s">
        <v>698</v>
      </c>
      <c r="Q356" t="str">
        <f>VLOOKUP($A356&amp;"_"&amp;$P356,'Character Sets'!$B$3:$J$39,5,FALSE)</f>
        <v>HT1</v>
      </c>
      <c r="R356" s="37" t="s">
        <v>697</v>
      </c>
      <c r="S356" t="str">
        <f>VLOOKUP($A356&amp;"_"&amp;$R356,'Character Sets'!$B$3:$J$39,5,FALSE)</f>
        <v>ST3</v>
      </c>
      <c r="T356" s="37" t="s">
        <v>699</v>
      </c>
      <c r="U356" t="str">
        <f>VLOOKUP($A356&amp;"_"&amp;$T356,'Character Sets'!$B$3:$J$39,5,FALSE)</f>
        <v>ST1</v>
      </c>
      <c r="V356" s="37" t="s">
        <v>700</v>
      </c>
      <c r="W356" t="str">
        <f>VLOOKUP($A356&amp;"_"&amp;$V356,'Character Sets'!$B$3:$J$39,5,FALSE)</f>
        <v>HT2</v>
      </c>
      <c r="X356" t="s">
        <v>208</v>
      </c>
      <c r="Y356" t="str">
        <f t="shared" si="66"/>
        <v>BC</v>
      </c>
      <c r="Z356" t="str" cm="1">
        <f t="array" ref="Z356">_xlfn.IFS($Y356="AB","AB",$Y356="BA","AB",$Y356="AC","AC",$Y356="CA","AC",$Y356="AD","AD",$Y356="DA","AD",$Y356="BC","BC",$Y356="CB","BC",$Y356="BD","BD",$Y356="DB","BD",$Y356="CD","CD",$Y356="DC", "CD",$Y356="AE","AE",$Y356="EA","AE",$Y356="AF","AF",$Y356="FA","AF",$Y356="BE","BE",$Y356="EB","BE",$Y356="BF","BF",$Y356="FB","BF",$Y356="CE","CE",$Y356="EC","CE",$Y356="CF","CF",$Y356="FC","CF",$Y356="DE","DE",$Y356="ED","DE",$Y356="EF","EF",$Y356="FE","EF",$Y356="DF","DF",$Y356="FD","DF")</f>
        <v>BC</v>
      </c>
      <c r="AA356" s="6" t="s">
        <v>30</v>
      </c>
      <c r="AB356" t="str">
        <f>VLOOKUP($X356&amp;$Z356&amp;$AA356,Stories!$A$1:$I$151,7,FALSE)</f>
        <v>Jordan is playing the cello for Sam</v>
      </c>
      <c r="AC356" t="str">
        <f>VLOOKUP($X356&amp;$Z356&amp;$AA356,Stories!$A$1:$I$151,8,FALSE)</f>
        <v>as the telephone is ringing</v>
      </c>
      <c r="AD356" s="37" t="s">
        <v>23</v>
      </c>
      <c r="AE356" s="13" t="s">
        <v>29</v>
      </c>
      <c r="AF356" s="13" t="s">
        <v>26</v>
      </c>
      <c r="AG356" s="13" t="s">
        <v>773</v>
      </c>
      <c r="AH356" t="str">
        <f>VLOOKUP($X356&amp;$Z356&amp;$AA356,Stories!$A$1:$I$151,9,FALSE)</f>
        <v>but it doesn't look like anyone is going to answer the phone</v>
      </c>
      <c r="AI356" t="str" cm="1">
        <f t="array" ref="AI356">_xlfn.IFS($AA356="first",_xlfn.CONCAT($X356, "_", $H356, "_", $L356),$AA356="second",_xlfn.CONCAT($X356, "_", $L356, "_", $H356))</f>
        <v>S02_Jordan_Sam</v>
      </c>
      <c r="AJ356" t="str">
        <f t="shared" si="69"/>
        <v>she_blue_triangle</v>
      </c>
      <c r="AK356" t="str">
        <f t="shared" si="67"/>
        <v>S02_end</v>
      </c>
      <c r="AL356" s="13" t="s">
        <v>29</v>
      </c>
      <c r="AM356" s="13" t="s">
        <v>26</v>
      </c>
      <c r="AN356" s="13" t="s">
        <v>29</v>
      </c>
      <c r="AO356" s="13" t="s">
        <v>25</v>
      </c>
      <c r="AP356" s="13" t="s">
        <v>24</v>
      </c>
      <c r="AQ356" s="13" t="s">
        <v>25</v>
      </c>
      <c r="AR356" s="13" t="s">
        <v>24</v>
      </c>
      <c r="AS356" s="13" t="s">
        <v>26</v>
      </c>
      <c r="AT356" s="13" t="s">
        <v>27</v>
      </c>
      <c r="AU356" s="13" t="s">
        <v>25</v>
      </c>
      <c r="AV356" s="13" t="s">
        <v>27</v>
      </c>
      <c r="AW356" s="13" t="s">
        <v>26</v>
      </c>
      <c r="AX356" t="str">
        <f t="shared" si="70"/>
        <v>ST2_blue-triangle.png</v>
      </c>
      <c r="AY356" t="str">
        <f t="shared" si="71"/>
        <v>HT3_blue-square.png</v>
      </c>
      <c r="AZ356" t="str">
        <f t="shared" si="72"/>
        <v>HT1_red-square.png</v>
      </c>
      <c r="BA356" t="str">
        <f t="shared" si="73"/>
        <v>ST3_red-triangle.png</v>
      </c>
      <c r="BB356" t="str">
        <f t="shared" si="74"/>
        <v>ST1_yellow-square.png</v>
      </c>
      <c r="BC356" t="str">
        <f t="shared" si="75"/>
        <v>HT2_yellow-triangle.png</v>
      </c>
    </row>
    <row r="357" spans="1:57" x14ac:dyDescent="0.2">
      <c r="A357" s="30" t="s">
        <v>82</v>
      </c>
      <c r="B357" s="5" t="s">
        <v>720</v>
      </c>
      <c r="C357" s="5" t="s">
        <v>721</v>
      </c>
      <c r="D357" t="str">
        <f t="shared" si="68"/>
        <v>L03_PR01_S41</v>
      </c>
      <c r="E357">
        <v>355</v>
      </c>
      <c r="F357" s="94" t="s">
        <v>696</v>
      </c>
      <c r="G357" s="155" t="str">
        <f>VLOOKUP($A357&amp;"_"&amp;$F357,'Character Sets'!$B$3:$J$39,5,FALSE)</f>
        <v>HT3</v>
      </c>
      <c r="H357" s="155" t="str">
        <f>VLOOKUP($A357&amp;"_"&amp;$F357,'Character Sets'!$B$3:$J$39,7,FALSE)</f>
        <v>Jordan</v>
      </c>
      <c r="I357" s="5" t="str">
        <f>VLOOKUP($A357&amp;"_"&amp;$F357,'Character Sets'!$B$3:$J$39,6,FALSE)</f>
        <v>C</v>
      </c>
      <c r="J357" s="94" t="s">
        <v>699</v>
      </c>
      <c r="K357" s="155" t="str">
        <f>VLOOKUP($A357&amp;"_"&amp;$J357, 'Character Sets'!$B$3:$J$39,5,FALSE)</f>
        <v>ST1</v>
      </c>
      <c r="L357" s="155" t="str">
        <f>VLOOKUP($A357&amp;"_"&amp;$J357,'Character Sets'!$B$3:$J$39,7,FALSE)</f>
        <v>Jaime</v>
      </c>
      <c r="M357" s="5" t="str">
        <f>VLOOKUP($A357&amp;"_"&amp;$J357,'Character Sets'!$B$3:$J$39,6,FALSE)</f>
        <v>F</v>
      </c>
      <c r="N357" s="187" t="s">
        <v>2394</v>
      </c>
      <c r="O357" s="5" t="s">
        <v>2398</v>
      </c>
      <c r="P357" s="37" t="s">
        <v>698</v>
      </c>
      <c r="Q357" t="str">
        <f>VLOOKUP($A357&amp;"_"&amp;$P357,'Character Sets'!$B$3:$J$39,5,FALSE)</f>
        <v>HT1</v>
      </c>
      <c r="R357" s="37" t="s">
        <v>697</v>
      </c>
      <c r="S357" t="str">
        <f>VLOOKUP($A357&amp;"_"&amp;$R357,'Character Sets'!$B$3:$J$39,5,FALSE)</f>
        <v>ST3</v>
      </c>
      <c r="T357" s="37" t="s">
        <v>700</v>
      </c>
      <c r="U357" t="str">
        <f>VLOOKUP($A357&amp;"_"&amp;$T357,'Character Sets'!$B$3:$J$39,5,FALSE)</f>
        <v>HT2</v>
      </c>
      <c r="V357" s="37" t="s">
        <v>701</v>
      </c>
      <c r="W357" t="str">
        <f>VLOOKUP($A357&amp;"_"&amp;$V357,'Character Sets'!$B$3:$J$39,5,FALSE)</f>
        <v>ST2</v>
      </c>
      <c r="X357" t="s">
        <v>247</v>
      </c>
      <c r="Y357" t="str">
        <f t="shared" si="66"/>
        <v>CF</v>
      </c>
      <c r="Z357" t="str" cm="1">
        <f t="array" ref="Z357">_xlfn.IFS($Y357="AB","AB",$Y357="BA","AB",$Y357="AC","AC",$Y357="CA","AC",$Y357="AD","AD",$Y357="DA","AD",$Y357="BC","BC",$Y357="CB","BC",$Y357="BD","BD",$Y357="DB","BD",$Y357="CD","CD",$Y357="DC", "CD",$Y357="AE","AE",$Y357="EA","AE",$Y357="AF","AF",$Y357="FA","AF",$Y357="BE","BE",$Y357="EB","BE",$Y357="BF","BF",$Y357="FB","BF",$Y357="CE","CE",$Y357="EC","CE",$Y357="CF","CF",$Y357="FC","CF",$Y357="DE","DE",$Y357="ED","DE",$Y357="EF","EF",$Y357="FE","EF",$Y357="DF","DF",$Y357="FD","DF")</f>
        <v>CF</v>
      </c>
      <c r="AA357" s="6" t="s">
        <v>30</v>
      </c>
      <c r="AB357" t="str">
        <f>VLOOKUP($X357&amp;$Z357&amp;$AA357,Stories!$A$1:$I$151,7,FALSE)</f>
        <v>Jaime is reading to Jordan</v>
      </c>
      <c r="AC357" t="str">
        <f>VLOOKUP($X357&amp;$Z357&amp;$AA357,Stories!$A$1:$I$151,8,FALSE)</f>
        <v>and the story is almost over</v>
      </c>
      <c r="AD357" s="37" t="s">
        <v>2270</v>
      </c>
      <c r="AE357" s="13" t="s">
        <v>27</v>
      </c>
      <c r="AF357" s="13" t="s">
        <v>26</v>
      </c>
      <c r="AG357" s="13" t="s">
        <v>2273</v>
      </c>
      <c r="AH357" t="str">
        <f>VLOOKUP($X357&amp;$Z357&amp;$AA357,Stories!$A$1:$I$151,9,FALSE)</f>
        <v>and it sounds like the story is a new favorite</v>
      </c>
      <c r="AI357" t="str" cm="1">
        <f t="array" ref="AI357">_xlfn.IFS($AA357="first",_xlfn.CONCAT($X357, "_", $H357, "_", $L357),$AA357="second",_xlfn.CONCAT($X357, "_", $L357, "_", $H357))</f>
        <v>S41_Jaime_Jordan</v>
      </c>
      <c r="AJ357" t="str">
        <f t="shared" ref="AJ357:AJ362" si="76">_xlfn.CONCAT($H357,"_", $AE357, "_", $AF357)</f>
        <v>Jordan_yellow_triangle</v>
      </c>
      <c r="AK357" t="str">
        <f t="shared" si="67"/>
        <v>S41_end</v>
      </c>
      <c r="AL357" s="13" t="s">
        <v>27</v>
      </c>
      <c r="AM357" s="13" t="s">
        <v>26</v>
      </c>
      <c r="AN357" s="13" t="s">
        <v>27</v>
      </c>
      <c r="AO357" s="13" t="s">
        <v>25</v>
      </c>
      <c r="AP357" s="13" t="s">
        <v>31</v>
      </c>
      <c r="AQ357" s="13" t="s">
        <v>25</v>
      </c>
      <c r="AR357" s="13" t="s">
        <v>31</v>
      </c>
      <c r="AS357" s="13" t="s">
        <v>26</v>
      </c>
      <c r="AT357" s="13" t="s">
        <v>29</v>
      </c>
      <c r="AU357" s="13" t="s">
        <v>25</v>
      </c>
      <c r="AV357" s="13" t="s">
        <v>29</v>
      </c>
      <c r="AW357" s="13" t="s">
        <v>26</v>
      </c>
      <c r="AX357" t="str">
        <f t="shared" si="70"/>
        <v>HT3_yellow-triangle.png</v>
      </c>
      <c r="AY357" t="str">
        <f t="shared" si="71"/>
        <v>ST1_yellow-square.png</v>
      </c>
      <c r="AZ357" t="str">
        <f t="shared" si="72"/>
        <v>HT1_green-square.png</v>
      </c>
      <c r="BA357" t="str">
        <f t="shared" si="73"/>
        <v>ST3_green-triangle.png</v>
      </c>
      <c r="BB357" t="str">
        <f t="shared" si="74"/>
        <v>HT2_blue-square.png</v>
      </c>
      <c r="BC357" t="str">
        <f t="shared" si="75"/>
        <v>ST2_blue-triangle.png</v>
      </c>
      <c r="BD357" t="s">
        <v>2227</v>
      </c>
      <c r="BE357" s="13" t="str">
        <f t="shared" ref="BE357:BE362" si="77">_xlfn.CONCAT($H357, " is standing in a ", $AL357, " ", $AM357, ".")</f>
        <v>Jordan is standing in a yellow triangle.</v>
      </c>
    </row>
    <row r="358" spans="1:57" x14ac:dyDescent="0.2">
      <c r="A358" s="30" t="s">
        <v>82</v>
      </c>
      <c r="B358" s="5" t="s">
        <v>720</v>
      </c>
      <c r="C358" s="5" t="s">
        <v>722</v>
      </c>
      <c r="D358" t="str">
        <f t="shared" si="68"/>
        <v>L03_PR02_S19</v>
      </c>
      <c r="E358">
        <v>356</v>
      </c>
      <c r="F358" s="94" t="s">
        <v>698</v>
      </c>
      <c r="G358" s="155" t="str">
        <f>VLOOKUP($A358&amp;"_"&amp;$F358,'Character Sets'!$B$3:$J$39,5,FALSE)</f>
        <v>HT1</v>
      </c>
      <c r="H358" s="155" t="str">
        <f>VLOOKUP($A358&amp;"_"&amp;$F358,'Character Sets'!$B$3:$J$39,7,FALSE)</f>
        <v>Taylor</v>
      </c>
      <c r="I358" s="5" t="str">
        <f>VLOOKUP($A358&amp;"_"&amp;$F358,'Character Sets'!$B$3:$J$39,6,FALSE)</f>
        <v>D</v>
      </c>
      <c r="J358" s="94" t="s">
        <v>700</v>
      </c>
      <c r="K358" s="155" t="str">
        <f>VLOOKUP($A358&amp;"_"&amp;$J358, 'Character Sets'!$B$3:$J$39,5,FALSE)</f>
        <v>HT2</v>
      </c>
      <c r="L358" s="155" t="str">
        <f>VLOOKUP($A358&amp;"_"&amp;$J358,'Character Sets'!$B$3:$J$39,7,FALSE)</f>
        <v>Alex</v>
      </c>
      <c r="M358" s="5" t="str">
        <f>VLOOKUP($A358&amp;"_"&amp;$J358,'Character Sets'!$B$3:$J$39,6,FALSE)</f>
        <v>A</v>
      </c>
      <c r="N358" s="187" t="s">
        <v>2395</v>
      </c>
      <c r="O358" s="5" t="s">
        <v>2399</v>
      </c>
      <c r="P358" s="37" t="s">
        <v>696</v>
      </c>
      <c r="Q358" t="str">
        <f>VLOOKUP($A358&amp;"_"&amp;$P358,'Character Sets'!$B$3:$J$39,5,FALSE)</f>
        <v>HT3</v>
      </c>
      <c r="R358" s="37" t="s">
        <v>697</v>
      </c>
      <c r="S358" t="str">
        <f>VLOOKUP($A358&amp;"_"&amp;$R358,'Character Sets'!$B$3:$J$39,5,FALSE)</f>
        <v>ST3</v>
      </c>
      <c r="T358" s="37" t="s">
        <v>699</v>
      </c>
      <c r="U358" t="str">
        <f>VLOOKUP($A358&amp;"_"&amp;$T358,'Character Sets'!$B$3:$J$39,5,FALSE)</f>
        <v>ST1</v>
      </c>
      <c r="V358" s="37" t="s">
        <v>701</v>
      </c>
      <c r="W358" t="str">
        <f>VLOOKUP($A358&amp;"_"&amp;$V358,'Character Sets'!$B$3:$J$39,5,FALSE)</f>
        <v>ST2</v>
      </c>
      <c r="X358" t="s">
        <v>225</v>
      </c>
      <c r="Y358" t="str">
        <f t="shared" si="66"/>
        <v>DA</v>
      </c>
      <c r="Z358" t="str" cm="1">
        <f t="array" ref="Z358">_xlfn.IFS($Y358="AB","AB",$Y358="BA","AB",$Y358="AC","AC",$Y358="CA","AC",$Y358="AD","AD",$Y358="DA","AD",$Y358="BC","BC",$Y358="CB","BC",$Y358="BD","BD",$Y358="DB","BD",$Y358="CD","CD",$Y358="DC", "CD",$Y358="AE","AE",$Y358="EA","AE",$Y358="AF","AF",$Y358="FA","AF",$Y358="BE","BE",$Y358="EB","BE",$Y358="BF","BF",$Y358="FB","BF",$Y358="CE","CE",$Y358="EC","CE",$Y358="CF","CF",$Y358="FC","CF",$Y358="DE","DE",$Y358="ED","DE",$Y358="EF","EF",$Y358="FE","EF",$Y358="DF","DF",$Y358="FD","DF")</f>
        <v>AD</v>
      </c>
      <c r="AA358" s="6" t="s">
        <v>28</v>
      </c>
      <c r="AB358" t="str">
        <f>VLOOKUP($X358&amp;$Z358&amp;$AA358,Stories!$A$1:$I$151,7,FALSE)</f>
        <v>Alex is trying to teach some algebra to Taylor</v>
      </c>
      <c r="AC358" t="str">
        <f>VLOOKUP($X358&amp;$Z358&amp;$AA358,Stories!$A$1:$I$151,8,FALSE)</f>
        <v>as the clock reads three</v>
      </c>
      <c r="AD358" s="37" t="s">
        <v>2270</v>
      </c>
      <c r="AE358" s="13" t="s">
        <v>24</v>
      </c>
      <c r="AF358" s="13" t="s">
        <v>25</v>
      </c>
      <c r="AG358" s="175" t="s">
        <v>2272</v>
      </c>
      <c r="AH358" t="str">
        <f>VLOOKUP($X358&amp;$Z358&amp;$AA358,Stories!$A$1:$I$151,9,FALSE)</f>
        <v>and it appears that the lecture is about to end</v>
      </c>
      <c r="AI358" t="str" cm="1">
        <f t="array" ref="AI358">_xlfn.IFS($AA358="first",_xlfn.CONCAT($X358, "_", $H358, "_", $L358),$AA358="second",_xlfn.CONCAT($X358, "_", $L358, "_", $H358))</f>
        <v>S19_Taylor_Alex</v>
      </c>
      <c r="AJ358" t="str">
        <f t="shared" si="76"/>
        <v>Taylor_red_square</v>
      </c>
      <c r="AK358" t="str">
        <f t="shared" si="67"/>
        <v>S19_end</v>
      </c>
      <c r="AL358" s="13" t="s">
        <v>31</v>
      </c>
      <c r="AM358" s="13" t="s">
        <v>25</v>
      </c>
      <c r="AN358" s="13" t="s">
        <v>31</v>
      </c>
      <c r="AO358" s="13" t="s">
        <v>26</v>
      </c>
      <c r="AP358" s="13" t="s">
        <v>29</v>
      </c>
      <c r="AQ358" s="13" t="s">
        <v>26</v>
      </c>
      <c r="AR358" s="13" t="s">
        <v>29</v>
      </c>
      <c r="AS358" s="13" t="s">
        <v>25</v>
      </c>
      <c r="AT358" s="13" t="s">
        <v>27</v>
      </c>
      <c r="AU358" s="13" t="s">
        <v>26</v>
      </c>
      <c r="AV358" s="13" t="s">
        <v>27</v>
      </c>
      <c r="AW358" s="13" t="s">
        <v>25</v>
      </c>
      <c r="AX358" t="str">
        <f t="shared" si="70"/>
        <v>HT1_green-square.png</v>
      </c>
      <c r="AY358" t="str">
        <f t="shared" si="71"/>
        <v>HT2_green-triangle.png</v>
      </c>
      <c r="AZ358" t="str">
        <f t="shared" si="72"/>
        <v>HT3_blue-triangle.png</v>
      </c>
      <c r="BA358" t="str">
        <f t="shared" si="73"/>
        <v>ST3_blue-square.png</v>
      </c>
      <c r="BB358" t="str">
        <f t="shared" si="74"/>
        <v>ST1_yellow-triangle.png</v>
      </c>
      <c r="BC358" t="str">
        <f t="shared" si="75"/>
        <v>ST2_yellow-square.png</v>
      </c>
      <c r="BD358" t="s">
        <v>2226</v>
      </c>
      <c r="BE358" s="13" t="str">
        <f t="shared" si="77"/>
        <v>Taylor is standing in a green square.</v>
      </c>
    </row>
    <row r="359" spans="1:57" x14ac:dyDescent="0.2">
      <c r="A359" s="30" t="s">
        <v>82</v>
      </c>
      <c r="B359" s="5" t="s">
        <v>720</v>
      </c>
      <c r="C359" s="5" t="s">
        <v>723</v>
      </c>
      <c r="D359" t="str">
        <f t="shared" si="68"/>
        <v>L03_PR03_S54</v>
      </c>
      <c r="E359">
        <v>357</v>
      </c>
      <c r="F359" s="95" t="s">
        <v>697</v>
      </c>
      <c r="G359" s="155" t="str">
        <f>VLOOKUP($A359&amp;"_"&amp;$F359,'Character Sets'!$B$3:$J$39,5,FALSE)</f>
        <v>ST3</v>
      </c>
      <c r="H359" s="155" t="str">
        <f>VLOOKUP($A359&amp;"_"&amp;$F359,'Character Sets'!$B$3:$J$39,7,FALSE)</f>
        <v>Casey</v>
      </c>
      <c r="I359" s="5" t="str">
        <f>VLOOKUP($A359&amp;"_"&amp;$F359,'Character Sets'!$B$3:$J$39,6,FALSE)</f>
        <v>E</v>
      </c>
      <c r="J359" s="94" t="s">
        <v>698</v>
      </c>
      <c r="K359" s="155" t="str">
        <f>VLOOKUP($A359&amp;"_"&amp;$J359, 'Character Sets'!$B$3:$J$39,5,FALSE)</f>
        <v>HT1</v>
      </c>
      <c r="L359" s="155" t="str">
        <f>VLOOKUP($A359&amp;"_"&amp;$J359,'Character Sets'!$B$3:$J$39,7,FALSE)</f>
        <v>Taylor</v>
      </c>
      <c r="M359" s="5" t="str">
        <f>VLOOKUP($A359&amp;"_"&amp;$J359,'Character Sets'!$B$3:$J$39,6,FALSE)</f>
        <v>D</v>
      </c>
      <c r="N359" s="187" t="s">
        <v>2394</v>
      </c>
      <c r="O359" s="5" t="s">
        <v>2398</v>
      </c>
      <c r="P359" s="37" t="s">
        <v>696</v>
      </c>
      <c r="Q359" t="str">
        <f>VLOOKUP($A359&amp;"_"&amp;$P359,'Character Sets'!$B$3:$J$39,5,FALSE)</f>
        <v>HT3</v>
      </c>
      <c r="R359" s="37" t="s">
        <v>699</v>
      </c>
      <c r="S359" t="str">
        <f>VLOOKUP($A359&amp;"_"&amp;$R359,'Character Sets'!$B$3:$J$39,5,FALSE)</f>
        <v>ST1</v>
      </c>
      <c r="T359" s="37" t="s">
        <v>700</v>
      </c>
      <c r="U359" t="str">
        <f>VLOOKUP($A359&amp;"_"&amp;$T359,'Character Sets'!$B$3:$J$39,5,FALSE)</f>
        <v>HT2</v>
      </c>
      <c r="V359" s="37" t="s">
        <v>701</v>
      </c>
      <c r="W359" t="str">
        <f>VLOOKUP($A359&amp;"_"&amp;$V359,'Character Sets'!$B$3:$J$39,5,FALSE)</f>
        <v>ST2</v>
      </c>
      <c r="X359" t="s">
        <v>731</v>
      </c>
      <c r="Y359" t="str">
        <f t="shared" si="66"/>
        <v>ED</v>
      </c>
      <c r="Z359" t="str" cm="1">
        <f t="array" ref="Z359">_xlfn.IFS($Y359="AB","AB",$Y359="BA","AB",$Y359="AC","AC",$Y359="CA","AC",$Y359="AD","AD",$Y359="DA","AD",$Y359="BC","BC",$Y359="CB","BC",$Y359="BD","BD",$Y359="DB","BD",$Y359="CD","CD",$Y359="DC", "CD",$Y359="AE","AE",$Y359="EA","AE",$Y359="AF","AF",$Y359="FA","AF",$Y359="BE","BE",$Y359="EB","BE",$Y359="BF","BF",$Y359="FB","BF",$Y359="CE","CE",$Y359="EC","CE",$Y359="CF","CF",$Y359="FC","CF",$Y359="DE","DE",$Y359="ED","DE",$Y359="EF","EF",$Y359="FE","EF",$Y359="DF","DF",$Y359="FD","DF")</f>
        <v>DE</v>
      </c>
      <c r="AA359" s="6" t="s">
        <v>30</v>
      </c>
      <c r="AB359" t="str">
        <f>VLOOKUP($X359&amp;$Z359&amp;$AA359,Stories!$A$1:$I$151,7,FALSE)</f>
        <v>Casey is opening the door for Taylor</v>
      </c>
      <c r="AC359" t="str">
        <f>VLOOKUP($X359&amp;$Z359&amp;$AA359,Stories!$A$1:$I$151,8,FALSE)</f>
        <v>as the keys rattle in the lock</v>
      </c>
      <c r="AD359" s="37" t="s">
        <v>2270</v>
      </c>
      <c r="AE359" s="13" t="s">
        <v>29</v>
      </c>
      <c r="AF359" s="13" t="s">
        <v>26</v>
      </c>
      <c r="AG359" s="13" t="s">
        <v>2274</v>
      </c>
      <c r="AH359" t="str">
        <f>VLOOKUP($X359&amp;$Z359&amp;$AA359,Stories!$A$1:$I$151,9,FALSE)</f>
        <v>and no one else is in the house</v>
      </c>
      <c r="AI359" t="str" cm="1">
        <f t="array" ref="AI359">_xlfn.IFS($AA359="first",_xlfn.CONCAT($X359, "_", $H359, "_", $L359),$AA359="second",_xlfn.CONCAT($X359, "_", $L359, "_", $H359))</f>
        <v>S54_Taylor_Casey</v>
      </c>
      <c r="AJ359" t="str">
        <f t="shared" si="76"/>
        <v>Casey_blue_triangle</v>
      </c>
      <c r="AK359" t="str">
        <f t="shared" si="67"/>
        <v>S54_end</v>
      </c>
      <c r="AL359" s="13" t="s">
        <v>29</v>
      </c>
      <c r="AM359" s="13" t="s">
        <v>26</v>
      </c>
      <c r="AN359" s="13" t="s">
        <v>29</v>
      </c>
      <c r="AO359" s="13" t="s">
        <v>25</v>
      </c>
      <c r="AP359" s="13" t="s">
        <v>27</v>
      </c>
      <c r="AQ359" s="13" t="s">
        <v>25</v>
      </c>
      <c r="AR359" s="13" t="s">
        <v>27</v>
      </c>
      <c r="AS359" s="13" t="s">
        <v>26</v>
      </c>
      <c r="AT359" s="13" t="s">
        <v>31</v>
      </c>
      <c r="AU359" s="13" t="s">
        <v>25</v>
      </c>
      <c r="AV359" s="13" t="s">
        <v>31</v>
      </c>
      <c r="AW359" s="13" t="s">
        <v>26</v>
      </c>
      <c r="AX359" t="str">
        <f t="shared" si="70"/>
        <v>ST3_blue-triangle.png</v>
      </c>
      <c r="AY359" t="str">
        <f t="shared" si="71"/>
        <v>HT1_blue-square.png</v>
      </c>
      <c r="AZ359" t="str">
        <f t="shared" si="72"/>
        <v>HT3_yellow-square.png</v>
      </c>
      <c r="BA359" t="str">
        <f t="shared" si="73"/>
        <v>ST1_yellow-triangle.png</v>
      </c>
      <c r="BB359" t="str">
        <f t="shared" si="74"/>
        <v>HT2_green-square.png</v>
      </c>
      <c r="BC359" t="str">
        <f t="shared" si="75"/>
        <v>ST2_green-triangle.png</v>
      </c>
      <c r="BD359" t="s">
        <v>2227</v>
      </c>
      <c r="BE359" s="13" t="str">
        <f t="shared" si="77"/>
        <v>Casey is standing in a blue triangle.</v>
      </c>
    </row>
    <row r="360" spans="1:57" x14ac:dyDescent="0.2">
      <c r="A360" s="30" t="s">
        <v>82</v>
      </c>
      <c r="B360" s="5" t="s">
        <v>720</v>
      </c>
      <c r="C360" s="5" t="s">
        <v>724</v>
      </c>
      <c r="D360" t="str">
        <f t="shared" si="68"/>
        <v>L03_PR04_S43</v>
      </c>
      <c r="E360">
        <v>358</v>
      </c>
      <c r="F360" s="95" t="s">
        <v>699</v>
      </c>
      <c r="G360" s="155" t="str">
        <f>VLOOKUP($A360&amp;"_"&amp;$F360,'Character Sets'!$B$3:$J$39,5,FALSE)</f>
        <v>ST1</v>
      </c>
      <c r="H360" s="155" t="str">
        <f>VLOOKUP($A360&amp;"_"&amp;$F360,'Character Sets'!$B$3:$J$39,7,FALSE)</f>
        <v>Jaime</v>
      </c>
      <c r="I360" s="5" t="str">
        <f>VLOOKUP($A360&amp;"_"&amp;$F360,'Character Sets'!$B$3:$J$39,6,FALSE)</f>
        <v>F</v>
      </c>
      <c r="J360" s="94" t="s">
        <v>696</v>
      </c>
      <c r="K360" s="155" t="str">
        <f>VLOOKUP($A360&amp;"_"&amp;$J360, 'Character Sets'!$B$3:$J$39,5,FALSE)</f>
        <v>HT3</v>
      </c>
      <c r="L360" s="155" t="str">
        <f>VLOOKUP($A360&amp;"_"&amp;$J360,'Character Sets'!$B$3:$J$39,7,FALSE)</f>
        <v>Jordan</v>
      </c>
      <c r="M360" s="5" t="str">
        <f>VLOOKUP($A360&amp;"_"&amp;$J360,'Character Sets'!$B$3:$J$39,6,FALSE)</f>
        <v>C</v>
      </c>
      <c r="N360" s="187" t="s">
        <v>2394</v>
      </c>
      <c r="O360" s="5" t="s">
        <v>2398</v>
      </c>
      <c r="P360" s="37" t="s">
        <v>698</v>
      </c>
      <c r="Q360" t="str">
        <f>VLOOKUP($A360&amp;"_"&amp;$P360,'Character Sets'!$B$3:$J$39,5,FALSE)</f>
        <v>HT1</v>
      </c>
      <c r="R360" s="37" t="s">
        <v>697</v>
      </c>
      <c r="S360" t="str">
        <f>VLOOKUP($A360&amp;"_"&amp;$R360,'Character Sets'!$B$3:$J$39,5,FALSE)</f>
        <v>ST3</v>
      </c>
      <c r="T360" s="37" t="s">
        <v>700</v>
      </c>
      <c r="U360" t="str">
        <f>VLOOKUP($A360&amp;"_"&amp;$T360,'Character Sets'!$B$3:$J$39,5,FALSE)</f>
        <v>HT2</v>
      </c>
      <c r="V360" s="37" t="s">
        <v>701</v>
      </c>
      <c r="W360" t="str">
        <f>VLOOKUP($A360&amp;"_"&amp;$V360,'Character Sets'!$B$3:$J$39,5,FALSE)</f>
        <v>ST2</v>
      </c>
      <c r="X360" t="s">
        <v>249</v>
      </c>
      <c r="Y360" t="str">
        <f t="shared" si="66"/>
        <v>FC</v>
      </c>
      <c r="Z360" t="str" cm="1">
        <f t="array" ref="Z360">_xlfn.IFS($Y360="AB","AB",$Y360="BA","AB",$Y360="AC","AC",$Y360="CA","AC",$Y360="AD","AD",$Y360="DA","AD",$Y360="BC","BC",$Y360="CB","BC",$Y360="BD","BD",$Y360="DB","BD",$Y360="CD","CD",$Y360="DC", "CD",$Y360="AE","AE",$Y360="EA","AE",$Y360="AF","AF",$Y360="FA","AF",$Y360="BE","BE",$Y360="EB","BE",$Y360="BF","BF",$Y360="FB","BF",$Y360="CE","CE",$Y360="EC","CE",$Y360="CF","CF",$Y360="FC","CF",$Y360="DE","DE",$Y360="ED","DE",$Y360="EF","EF",$Y360="FE","EF",$Y360="DF","DF",$Y360="FD","DF")</f>
        <v>CF</v>
      </c>
      <c r="AA360" s="6" t="s">
        <v>28</v>
      </c>
      <c r="AB360" t="str">
        <f>VLOOKUP($X360&amp;$Z360&amp;$AA360,Stories!$A$1:$I$151,7,FALSE)</f>
        <v>Jordan is getting a chair for Jaime</v>
      </c>
      <c r="AC360" t="str">
        <f>VLOOKUP($X360&amp;$Z360&amp;$AA360,Stories!$A$1:$I$151,8,FALSE)</f>
        <v>because the wait will be a while</v>
      </c>
      <c r="AD360" s="37" t="s">
        <v>2270</v>
      </c>
      <c r="AE360" s="13" t="s">
        <v>24</v>
      </c>
      <c r="AF360" s="13" t="s">
        <v>26</v>
      </c>
      <c r="AG360" s="175" t="s">
        <v>2269</v>
      </c>
      <c r="AH360" t="str">
        <f>VLOOKUP($X360&amp;$Z360&amp;$AA360,Stories!$A$1:$I$151,9,FALSE)</f>
        <v>but it looks like the wait will be worth it</v>
      </c>
      <c r="AI360" t="str" cm="1">
        <f t="array" ref="AI360">_xlfn.IFS($AA360="first",_xlfn.CONCAT($X360, "_", $H360, "_", $L360),$AA360="second",_xlfn.CONCAT($X360, "_", $L360, "_", $H360))</f>
        <v>S43_Jaime_Jordan</v>
      </c>
      <c r="AJ360" t="str">
        <f t="shared" si="76"/>
        <v>Jaime_red_triangle</v>
      </c>
      <c r="AK360" t="str">
        <f t="shared" si="67"/>
        <v>S43_end</v>
      </c>
      <c r="AL360" s="13" t="s">
        <v>24</v>
      </c>
      <c r="AM360" s="13" t="s">
        <v>25</v>
      </c>
      <c r="AN360" s="13" t="s">
        <v>24</v>
      </c>
      <c r="AO360" s="13" t="s">
        <v>26</v>
      </c>
      <c r="AP360" s="13" t="s">
        <v>31</v>
      </c>
      <c r="AQ360" s="13" t="s">
        <v>26</v>
      </c>
      <c r="AR360" s="13" t="s">
        <v>31</v>
      </c>
      <c r="AS360" s="13" t="s">
        <v>25</v>
      </c>
      <c r="AT360" s="13" t="s">
        <v>29</v>
      </c>
      <c r="AU360" s="13" t="s">
        <v>26</v>
      </c>
      <c r="AV360" s="13" t="s">
        <v>29</v>
      </c>
      <c r="AW360" s="13" t="s">
        <v>25</v>
      </c>
      <c r="AX360" t="str">
        <f t="shared" si="70"/>
        <v>ST1_red-square.png</v>
      </c>
      <c r="AY360" t="str">
        <f t="shared" si="71"/>
        <v>HT3_red-triangle.png</v>
      </c>
      <c r="AZ360" t="str">
        <f t="shared" si="72"/>
        <v>HT1_green-triangle.png</v>
      </c>
      <c r="BA360" t="str">
        <f t="shared" si="73"/>
        <v>ST3_green-square.png</v>
      </c>
      <c r="BB360" t="str">
        <f t="shared" si="74"/>
        <v>HT2_blue-triangle.png</v>
      </c>
      <c r="BC360" t="str">
        <f t="shared" si="75"/>
        <v>ST2_blue-square.png</v>
      </c>
      <c r="BD360" t="s">
        <v>2226</v>
      </c>
      <c r="BE360" s="13" t="str">
        <f t="shared" si="77"/>
        <v>Jaime is standing in a red square.</v>
      </c>
    </row>
    <row r="361" spans="1:57" x14ac:dyDescent="0.2">
      <c r="A361" s="30" t="s">
        <v>82</v>
      </c>
      <c r="B361" s="5" t="s">
        <v>720</v>
      </c>
      <c r="C361" s="5" t="s">
        <v>725</v>
      </c>
      <c r="D361" t="str">
        <f t="shared" si="68"/>
        <v>L03_PR05_S11</v>
      </c>
      <c r="E361">
        <v>359</v>
      </c>
      <c r="F361" s="96" t="s">
        <v>700</v>
      </c>
      <c r="G361" s="155" t="str">
        <f>VLOOKUP($A361&amp;"_"&amp;$F361,'Character Sets'!$B$3:$J$39,5,FALSE)</f>
        <v>HT2</v>
      </c>
      <c r="H361" s="155" t="str">
        <f>VLOOKUP($A361&amp;"_"&amp;$F361,'Character Sets'!$B$3:$J$39,7,FALSE)</f>
        <v>Alex</v>
      </c>
      <c r="I361" s="5" t="str">
        <f>VLOOKUP($A361&amp;"_"&amp;$F361,'Character Sets'!$B$3:$J$39,6,FALSE)</f>
        <v>A</v>
      </c>
      <c r="J361" s="94" t="s">
        <v>696</v>
      </c>
      <c r="K361" s="155" t="str">
        <f>VLOOKUP($A361&amp;"_"&amp;$J361, 'Character Sets'!$B$3:$J$39,5,FALSE)</f>
        <v>HT3</v>
      </c>
      <c r="L361" s="155" t="str">
        <f>VLOOKUP($A361&amp;"_"&amp;$J361,'Character Sets'!$B$3:$J$39,7,FALSE)</f>
        <v>Jordan</v>
      </c>
      <c r="M361" s="5" t="str">
        <f>VLOOKUP($A361&amp;"_"&amp;$J361,'Character Sets'!$B$3:$J$39,6,FALSE)</f>
        <v>C</v>
      </c>
      <c r="N361" s="187" t="s">
        <v>2396</v>
      </c>
      <c r="O361" s="5" t="s">
        <v>2399</v>
      </c>
      <c r="P361" s="37" t="s">
        <v>698</v>
      </c>
      <c r="Q361" t="str">
        <f>VLOOKUP($A361&amp;"_"&amp;$P361,'Character Sets'!$B$3:$J$39,5,FALSE)</f>
        <v>HT1</v>
      </c>
      <c r="R361" s="37" t="s">
        <v>697</v>
      </c>
      <c r="S361" t="str">
        <f>VLOOKUP($A361&amp;"_"&amp;$R361,'Character Sets'!$B$3:$J$39,5,FALSE)</f>
        <v>ST3</v>
      </c>
      <c r="T361" s="37" t="s">
        <v>699</v>
      </c>
      <c r="U361" t="str">
        <f>VLOOKUP($A361&amp;"_"&amp;$T361,'Character Sets'!$B$3:$J$39,5,FALSE)</f>
        <v>ST1</v>
      </c>
      <c r="V361" s="37" t="s">
        <v>701</v>
      </c>
      <c r="W361" t="str">
        <f>VLOOKUP($A361&amp;"_"&amp;$V361,'Character Sets'!$B$3:$J$39,5,FALSE)</f>
        <v>ST2</v>
      </c>
      <c r="X361" t="s">
        <v>217</v>
      </c>
      <c r="Y361" t="str">
        <f t="shared" si="66"/>
        <v>AC</v>
      </c>
      <c r="Z361" t="str" cm="1">
        <f t="array" ref="Z361">_xlfn.IFS($Y361="AB","AB",$Y361="BA","AB",$Y361="AC","AC",$Y361="CA","AC",$Y361="AD","AD",$Y361="DA","AD",$Y361="BC","BC",$Y361="CB","BC",$Y361="BD","BD",$Y361="DB","BD",$Y361="CD","CD",$Y361="DC", "CD",$Y361="AE","AE",$Y361="EA","AE",$Y361="AF","AF",$Y361="FA","AF",$Y361="BE","BE",$Y361="EB","BE",$Y361="BF","BF",$Y361="FB","BF",$Y361="CE","CE",$Y361="EC","CE",$Y361="CF","CF",$Y361="FC","CF",$Y361="DE","DE",$Y361="ED","DE",$Y361="EF","EF",$Y361="FE","EF",$Y361="DF","DF",$Y361="FD","DF")</f>
        <v>AC</v>
      </c>
      <c r="AA361" s="6" t="s">
        <v>30</v>
      </c>
      <c r="AB361" t="str">
        <f>VLOOKUP($X361&amp;$Z361&amp;$AA361,Stories!$A$1:$I$151,7,FALSE)</f>
        <v>Jordan is singing to Alex</v>
      </c>
      <c r="AC361" t="str">
        <f>VLOOKUP($X361&amp;$Z361&amp;$AA361,Stories!$A$1:$I$151,8,FALSE)</f>
        <v>and there's a big disco ball overhead</v>
      </c>
      <c r="AD361" s="37" t="s">
        <v>2270</v>
      </c>
      <c r="AE361" s="13" t="s">
        <v>31</v>
      </c>
      <c r="AF361" s="13" t="s">
        <v>26</v>
      </c>
      <c r="AG361" s="13" t="s">
        <v>2271</v>
      </c>
      <c r="AH361" t="str">
        <f>VLOOKUP($X361&amp;$Z361&amp;$AA361,Stories!$A$1:$I$151,9,FALSE)</f>
        <v>and all the colored lights look fun</v>
      </c>
      <c r="AI361" t="str" cm="1">
        <f t="array" ref="AI361">_xlfn.IFS($AA361="first",_xlfn.CONCAT($X361, "_", $H361, "_", $L361),$AA361="second",_xlfn.CONCAT($X361, "_", $L361, "_", $H361))</f>
        <v>S11_Jordan_Alex</v>
      </c>
      <c r="AJ361" t="str">
        <f t="shared" si="76"/>
        <v>Alex_green_triangle</v>
      </c>
      <c r="AK361" t="str">
        <f t="shared" si="67"/>
        <v>S11_end</v>
      </c>
      <c r="AL361" s="13" t="s">
        <v>31</v>
      </c>
      <c r="AM361" s="13" t="s">
        <v>26</v>
      </c>
      <c r="AN361" s="13" t="s">
        <v>31</v>
      </c>
      <c r="AO361" s="13" t="s">
        <v>25</v>
      </c>
      <c r="AP361" s="13" t="s">
        <v>29</v>
      </c>
      <c r="AQ361" s="13" t="s">
        <v>25</v>
      </c>
      <c r="AR361" s="13" t="s">
        <v>29</v>
      </c>
      <c r="AS361" s="13" t="s">
        <v>26</v>
      </c>
      <c r="AT361" s="13" t="s">
        <v>27</v>
      </c>
      <c r="AU361" s="13" t="s">
        <v>25</v>
      </c>
      <c r="AV361" s="13" t="s">
        <v>27</v>
      </c>
      <c r="AW361" s="13" t="s">
        <v>26</v>
      </c>
      <c r="AX361" t="str">
        <f t="shared" si="70"/>
        <v>HT2_green-triangle.png</v>
      </c>
      <c r="AY361" t="str">
        <f t="shared" si="71"/>
        <v>HT3_green-square.png</v>
      </c>
      <c r="AZ361" t="str">
        <f t="shared" si="72"/>
        <v>HT1_blue-square.png</v>
      </c>
      <c r="BA361" t="str">
        <f t="shared" si="73"/>
        <v>ST3_blue-triangle.png</v>
      </c>
      <c r="BB361" t="str">
        <f t="shared" si="74"/>
        <v>ST1_yellow-square.png</v>
      </c>
      <c r="BC361" t="str">
        <f t="shared" si="75"/>
        <v>ST2_yellow-triangle.png</v>
      </c>
      <c r="BD361" t="s">
        <v>2227</v>
      </c>
      <c r="BE361" s="13" t="str">
        <f t="shared" si="77"/>
        <v>Alex is standing in a green triangle.</v>
      </c>
    </row>
    <row r="362" spans="1:57" x14ac:dyDescent="0.2">
      <c r="A362" s="30" t="s">
        <v>82</v>
      </c>
      <c r="B362" s="5" t="s">
        <v>720</v>
      </c>
      <c r="C362" s="5" t="s">
        <v>726</v>
      </c>
      <c r="D362" t="str">
        <f t="shared" si="68"/>
        <v>L03_PR06_S34</v>
      </c>
      <c r="E362">
        <v>360</v>
      </c>
      <c r="F362" s="96" t="s">
        <v>701</v>
      </c>
      <c r="G362" s="155" t="str">
        <f>VLOOKUP($A362&amp;"_"&amp;$F362,'Character Sets'!$B$3:$J$39,5,FALSE)</f>
        <v>ST2</v>
      </c>
      <c r="H362" s="155" t="str">
        <f>VLOOKUP($A362&amp;"_"&amp;$F362,'Character Sets'!$B$3:$J$39,7,FALSE)</f>
        <v>Sam</v>
      </c>
      <c r="I362" s="5" t="str">
        <f>VLOOKUP($A362&amp;"_"&amp;$F362,'Character Sets'!$B$3:$J$39,6,FALSE)</f>
        <v>B</v>
      </c>
      <c r="J362" s="94" t="s">
        <v>697</v>
      </c>
      <c r="K362" s="155" t="str">
        <f>VLOOKUP($A362&amp;"_"&amp;$J362, 'Character Sets'!$B$3:$J$39,5,FALSE)</f>
        <v>ST3</v>
      </c>
      <c r="L362" s="155" t="str">
        <f>VLOOKUP($A362&amp;"_"&amp;$J362,'Character Sets'!$B$3:$J$39,7,FALSE)</f>
        <v>Casey</v>
      </c>
      <c r="M362" s="5" t="str">
        <f>VLOOKUP($A362&amp;"_"&amp;$J362,'Character Sets'!$B$3:$J$39,6,FALSE)</f>
        <v>E</v>
      </c>
      <c r="N362" s="187" t="s">
        <v>2396</v>
      </c>
      <c r="O362" s="5" t="s">
        <v>2399</v>
      </c>
      <c r="P362" s="37" t="s">
        <v>696</v>
      </c>
      <c r="Q362" t="str">
        <f>VLOOKUP($A362&amp;"_"&amp;$P362,'Character Sets'!$B$3:$J$39,5,FALSE)</f>
        <v>HT3</v>
      </c>
      <c r="R362" s="37" t="s">
        <v>698</v>
      </c>
      <c r="S362" t="str">
        <f>VLOOKUP($A362&amp;"_"&amp;$R362,'Character Sets'!$B$3:$J$39,5,FALSE)</f>
        <v>HT1</v>
      </c>
      <c r="T362" s="37" t="s">
        <v>699</v>
      </c>
      <c r="U362" t="str">
        <f>VLOOKUP($A362&amp;"_"&amp;$T362,'Character Sets'!$B$3:$J$39,5,FALSE)</f>
        <v>ST1</v>
      </c>
      <c r="V362" s="37" t="s">
        <v>700</v>
      </c>
      <c r="W362" t="str">
        <f>VLOOKUP($A362&amp;"_"&amp;$V362,'Character Sets'!$B$3:$J$39,5,FALSE)</f>
        <v>HT2</v>
      </c>
      <c r="X362" t="s">
        <v>240</v>
      </c>
      <c r="Y362" t="str">
        <f t="shared" si="66"/>
        <v>BE</v>
      </c>
      <c r="Z362" t="str" cm="1">
        <f t="array" ref="Z362">_xlfn.IFS($Y362="AB","AB",$Y362="BA","AB",$Y362="AC","AC",$Y362="CA","AC",$Y362="AD","AD",$Y362="DA","AD",$Y362="BC","BC",$Y362="CB","BC",$Y362="BD","BD",$Y362="DB","BD",$Y362="CD","CD",$Y362="DC", "CD",$Y362="AE","AE",$Y362="EA","AE",$Y362="AF","AF",$Y362="FA","AF",$Y362="BE","BE",$Y362="EB","BE",$Y362="BF","BF",$Y362="FB","BF",$Y362="CE","CE",$Y362="EC","CE",$Y362="CF","CF",$Y362="FC","CF",$Y362="DE","DE",$Y362="ED","DE",$Y362="EF","EF",$Y362="FE","EF",$Y362="DF","DF",$Y362="FD","DF")</f>
        <v>BE</v>
      </c>
      <c r="AA362" s="6" t="s">
        <v>28</v>
      </c>
      <c r="AB362" t="str">
        <f>VLOOKUP($X362&amp;$Z362&amp;$AA362,Stories!$A$1:$I$151,7,FALSE)</f>
        <v>Sam is buying a gift for Casey</v>
      </c>
      <c r="AC362" t="str">
        <f>VLOOKUP($X362&amp;$Z362&amp;$AA362,Stories!$A$1:$I$151,8,FALSE)</f>
        <v>but it is almost lunchtime</v>
      </c>
      <c r="AD362" s="37" t="s">
        <v>2270</v>
      </c>
      <c r="AE362" s="13" t="s">
        <v>29</v>
      </c>
      <c r="AF362" s="13" t="s">
        <v>25</v>
      </c>
      <c r="AG362" s="175" t="s">
        <v>2275</v>
      </c>
      <c r="AH362" t="str">
        <f>VLOOKUP($X362&amp;$Z362&amp;$AA362,Stories!$A$1:$I$151,9,FALSE)</f>
        <v>and there might not be a chance to buy the gift today</v>
      </c>
      <c r="AI362" t="str" cm="1">
        <f t="array" ref="AI362">_xlfn.IFS($AA362="first",_xlfn.CONCAT($X362, "_", $H362, "_", $L362),$AA362="second",_xlfn.CONCAT($X362, "_", $L362, "_", $H362))</f>
        <v>S34_Sam_Casey</v>
      </c>
      <c r="AJ362" t="str">
        <f t="shared" si="76"/>
        <v>Sam_blue_square</v>
      </c>
      <c r="AK362" t="str">
        <f t="shared" si="67"/>
        <v>S34_end</v>
      </c>
      <c r="AL362" s="13" t="s">
        <v>27</v>
      </c>
      <c r="AM362" s="13" t="s">
        <v>25</v>
      </c>
      <c r="AN362" s="13" t="s">
        <v>27</v>
      </c>
      <c r="AO362" s="13" t="s">
        <v>26</v>
      </c>
      <c r="AP362" s="13" t="s">
        <v>24</v>
      </c>
      <c r="AQ362" s="13" t="s">
        <v>26</v>
      </c>
      <c r="AR362" s="13" t="s">
        <v>24</v>
      </c>
      <c r="AS362" s="13" t="s">
        <v>25</v>
      </c>
      <c r="AT362" s="13" t="s">
        <v>31</v>
      </c>
      <c r="AU362" s="13" t="s">
        <v>26</v>
      </c>
      <c r="AV362" s="13" t="s">
        <v>31</v>
      </c>
      <c r="AW362" s="13" t="s">
        <v>25</v>
      </c>
      <c r="AX362" t="str">
        <f t="shared" si="70"/>
        <v>ST2_yellow-square.png</v>
      </c>
      <c r="AY362" t="str">
        <f t="shared" si="71"/>
        <v>ST3_yellow-triangle.png</v>
      </c>
      <c r="AZ362" t="str">
        <f t="shared" si="72"/>
        <v>HT3_red-triangle.png</v>
      </c>
      <c r="BA362" t="str">
        <f t="shared" si="73"/>
        <v>HT1_red-square.png</v>
      </c>
      <c r="BB362" t="str">
        <f t="shared" si="74"/>
        <v>ST1_green-triangle.png</v>
      </c>
      <c r="BC362" t="str">
        <f t="shared" si="75"/>
        <v>HT2_green-square.png</v>
      </c>
      <c r="BD362" t="s">
        <v>2226</v>
      </c>
      <c r="BE362" s="13" t="str">
        <f t="shared" si="77"/>
        <v>Sam is standing in a yellow square.</v>
      </c>
    </row>
    <row r="363" spans="1:57" x14ac:dyDescent="0.2">
      <c r="A363" s="30" t="s">
        <v>83</v>
      </c>
      <c r="B363" s="5" t="s">
        <v>108</v>
      </c>
      <c r="C363" s="5" t="s">
        <v>109</v>
      </c>
      <c r="D363" t="str">
        <f t="shared" si="68"/>
        <v>L04_CR01_S56</v>
      </c>
      <c r="E363">
        <v>361</v>
      </c>
      <c r="F363" s="94" t="s">
        <v>696</v>
      </c>
      <c r="G363" s="155" t="str">
        <f>VLOOKUP($A363&amp;"_"&amp;$F363,'Character Sets'!$B$3:$J$39,5,FALSE)</f>
        <v>HT3</v>
      </c>
      <c r="H363" s="155" t="str">
        <f>VLOOKUP($A363&amp;"_"&amp;$F363,'Character Sets'!$B$3:$J$39,7,FALSE)</f>
        <v>Taylor</v>
      </c>
      <c r="I363" s="5" t="str">
        <f>VLOOKUP($A363&amp;"_"&amp;$F363,'Character Sets'!$B$3:$J$39,6,FALSE)</f>
        <v>D</v>
      </c>
      <c r="J363" s="95" t="s">
        <v>697</v>
      </c>
      <c r="K363" s="155" t="str">
        <f>VLOOKUP($A363&amp;"_"&amp;$J363, 'Character Sets'!$B$3:$J$39,5,FALSE)</f>
        <v>ST3</v>
      </c>
      <c r="L363" s="155" t="str">
        <f>VLOOKUP($A363&amp;"_"&amp;$J363,'Character Sets'!$B$3:$J$39,7,FALSE)</f>
        <v>Jaime</v>
      </c>
      <c r="M363" s="5" t="str">
        <f>VLOOKUP($A363&amp;"_"&amp;$J363,'Character Sets'!$B$3:$J$39,6,FALSE)</f>
        <v>F</v>
      </c>
      <c r="N363" s="187" t="s">
        <v>2394</v>
      </c>
      <c r="O363" s="5" t="s">
        <v>2398</v>
      </c>
      <c r="P363" s="37" t="s">
        <v>700</v>
      </c>
      <c r="Q363" t="str">
        <f>VLOOKUP($A363&amp;"_"&amp;$P363,'Character Sets'!$B$3:$J$39,5,FALSE)</f>
        <v>HT2</v>
      </c>
      <c r="R363" s="37" t="s">
        <v>701</v>
      </c>
      <c r="S363" t="str">
        <f>VLOOKUP($A363&amp;"_"&amp;$R363,'Character Sets'!$B$3:$J$39,5,FALSE)</f>
        <v>ST2</v>
      </c>
      <c r="T363" s="37" t="s">
        <v>699</v>
      </c>
      <c r="U363" t="str">
        <f>VLOOKUP($A363&amp;"_"&amp;$T363,'Character Sets'!$B$3:$J$39,5,FALSE)</f>
        <v>ST1</v>
      </c>
      <c r="V363" s="37" t="s">
        <v>698</v>
      </c>
      <c r="W363" t="str">
        <f>VLOOKUP($A363&amp;"_"&amp;$V363,'Character Sets'!$B$3:$J$39,5,FALSE)</f>
        <v>HT1</v>
      </c>
      <c r="X363" t="s">
        <v>732</v>
      </c>
      <c r="Y363" t="str">
        <f t="shared" si="66"/>
        <v>DF</v>
      </c>
      <c r="Z363" t="str" cm="1">
        <f t="array" ref="Z363">_xlfn.IFS($Y363="AB","AB",$Y363="BA","AB",$Y363="AC","AC",$Y363="CA","AC",$Y363="AD","AD",$Y363="DA","AD",$Y363="BC","BC",$Y363="CB","BC",$Y363="BD","BD",$Y363="DB","BD",$Y363="CD","CD",$Y363="DC", "CD",$Y363="AE","AE",$Y363="EA","AE",$Y363="AF","AF",$Y363="FA","AF",$Y363="BE","BE",$Y363="EB","BE",$Y363="BF","BF",$Y363="FB","BF",$Y363="CE","CE",$Y363="EC","CE",$Y363="CF","CF",$Y363="FC","CF",$Y363="DE","DE",$Y363="ED","DE",$Y363="EF","EF",$Y363="FE","EF",$Y363="DF","DF",$Y363="FD","DF")</f>
        <v>DF</v>
      </c>
      <c r="AA363" s="6" t="s">
        <v>28</v>
      </c>
      <c r="AB363" t="str">
        <f>VLOOKUP($X363&amp;$Z363&amp;$AA363,Stories!$A$1:$I$151,7,FALSE)</f>
        <v>Taylor is carrying a box for Jaime</v>
      </c>
      <c r="AC363" t="str">
        <f>VLOOKUP($X363&amp;$Z363&amp;$AA363,Stories!$A$1:$I$151,8,FALSE)</f>
        <v>since it's very heavy</v>
      </c>
      <c r="AD363" s="37" t="s">
        <v>22</v>
      </c>
      <c r="AE363" s="13" t="s">
        <v>24</v>
      </c>
      <c r="AF363" s="13" t="s">
        <v>25</v>
      </c>
      <c r="AG363" s="13" t="str">
        <f>_xlfn.CONCAT("he's standing in a ", $AE363, " ",$AF363)</f>
        <v>he's standing in a red square</v>
      </c>
      <c r="AH363" t="str">
        <f>VLOOKUP($X363&amp;$Z363&amp;$AA363,Stories!$A$1:$I$151,9,FALSE)</f>
        <v xml:space="preserve">but there's not much left to move </v>
      </c>
      <c r="AI363" t="str" cm="1">
        <f t="array" ref="AI363">_xlfn.IFS($AA363="first",_xlfn.CONCAT($X363, "_", $H363, "_", $L363),$AA363="second",_xlfn.CONCAT($X363, "_", $L363, "_", $H363))</f>
        <v>S56_Taylor_Jaime</v>
      </c>
      <c r="AJ363" t="str">
        <f t="shared" si="69"/>
        <v>he_red_square</v>
      </c>
      <c r="AK363" t="str">
        <f t="shared" si="67"/>
        <v>S56_end</v>
      </c>
      <c r="AL363" s="13" t="s">
        <v>24</v>
      </c>
      <c r="AM363" s="13" t="s">
        <v>25</v>
      </c>
      <c r="AN363" s="13" t="s">
        <v>24</v>
      </c>
      <c r="AO363" s="13" t="s">
        <v>26</v>
      </c>
      <c r="AP363" s="13" t="s">
        <v>27</v>
      </c>
      <c r="AQ363" s="13" t="s">
        <v>26</v>
      </c>
      <c r="AR363" s="13" t="s">
        <v>27</v>
      </c>
      <c r="AS363" s="13" t="s">
        <v>25</v>
      </c>
      <c r="AT363" s="13" t="s">
        <v>31</v>
      </c>
      <c r="AU363" s="13" t="s">
        <v>26</v>
      </c>
      <c r="AV363" s="13" t="s">
        <v>31</v>
      </c>
      <c r="AW363" s="13" t="s">
        <v>25</v>
      </c>
      <c r="AX363" t="str">
        <f t="shared" si="70"/>
        <v>HT3_red-square.png</v>
      </c>
      <c r="AY363" t="str">
        <f t="shared" si="71"/>
        <v>ST3_red-triangle.png</v>
      </c>
      <c r="AZ363" t="str">
        <f t="shared" si="72"/>
        <v>HT2_yellow-triangle.png</v>
      </c>
      <c r="BA363" t="str">
        <f t="shared" si="73"/>
        <v>ST2_yellow-square.png</v>
      </c>
      <c r="BB363" t="str">
        <f t="shared" si="74"/>
        <v>ST1_green-triangle.png</v>
      </c>
      <c r="BC363" t="str">
        <f t="shared" si="75"/>
        <v>HT1_green-square.png</v>
      </c>
    </row>
    <row r="364" spans="1:57" x14ac:dyDescent="0.2">
      <c r="A364" s="30" t="s">
        <v>83</v>
      </c>
      <c r="B364" s="5" t="s">
        <v>108</v>
      </c>
      <c r="C364" s="5" t="s">
        <v>110</v>
      </c>
      <c r="D364" t="str">
        <f t="shared" si="68"/>
        <v>L04_CR02_S56</v>
      </c>
      <c r="E364">
        <v>362</v>
      </c>
      <c r="F364" s="94" t="s">
        <v>696</v>
      </c>
      <c r="G364" s="155" t="str">
        <f>VLOOKUP($A364&amp;"_"&amp;$F364,'Character Sets'!$B$3:$J$39,5,FALSE)</f>
        <v>HT3</v>
      </c>
      <c r="H364" s="155" t="str">
        <f>VLOOKUP($A364&amp;"_"&amp;$F364,'Character Sets'!$B$3:$J$39,7,FALSE)</f>
        <v>Taylor</v>
      </c>
      <c r="I364" s="5" t="str">
        <f>VLOOKUP($A364&amp;"_"&amp;$F364,'Character Sets'!$B$3:$J$39,6,FALSE)</f>
        <v>D</v>
      </c>
      <c r="J364" s="95" t="s">
        <v>697</v>
      </c>
      <c r="K364" s="155" t="str">
        <f>VLOOKUP($A364&amp;"_"&amp;$J364, 'Character Sets'!$B$3:$J$39,5,FALSE)</f>
        <v>ST3</v>
      </c>
      <c r="L364" s="155" t="str">
        <f>VLOOKUP($A364&amp;"_"&amp;$J364,'Character Sets'!$B$3:$J$39,7,FALSE)</f>
        <v>Jaime</v>
      </c>
      <c r="M364" s="5" t="str">
        <f>VLOOKUP($A364&amp;"_"&amp;$J364,'Character Sets'!$B$3:$J$39,6,FALSE)</f>
        <v>F</v>
      </c>
      <c r="N364" s="187" t="s">
        <v>2394</v>
      </c>
      <c r="O364" s="5" t="s">
        <v>2398</v>
      </c>
      <c r="P364" s="37" t="s">
        <v>700</v>
      </c>
      <c r="Q364" t="str">
        <f>VLOOKUP($A364&amp;"_"&amp;$P364,'Character Sets'!$B$3:$J$39,5,FALSE)</f>
        <v>HT2</v>
      </c>
      <c r="R364" s="37" t="s">
        <v>701</v>
      </c>
      <c r="S364" t="str">
        <f>VLOOKUP($A364&amp;"_"&amp;$R364,'Character Sets'!$B$3:$J$39,5,FALSE)</f>
        <v>ST2</v>
      </c>
      <c r="T364" s="37" t="s">
        <v>699</v>
      </c>
      <c r="U364" t="str">
        <f>VLOOKUP($A364&amp;"_"&amp;$T364,'Character Sets'!$B$3:$J$39,5,FALSE)</f>
        <v>ST1</v>
      </c>
      <c r="V364" s="37" t="s">
        <v>698</v>
      </c>
      <c r="W364" t="str">
        <f>VLOOKUP($A364&amp;"_"&amp;$V364,'Character Sets'!$B$3:$J$39,5,FALSE)</f>
        <v>HT1</v>
      </c>
      <c r="X364" t="s">
        <v>732</v>
      </c>
      <c r="Y364" t="str">
        <f t="shared" si="66"/>
        <v>DF</v>
      </c>
      <c r="Z364" t="str" cm="1">
        <f t="array" ref="Z364">_xlfn.IFS($Y364="AB","AB",$Y364="BA","AB",$Y364="AC","AC",$Y364="CA","AC",$Y364="AD","AD",$Y364="DA","AD",$Y364="BC","BC",$Y364="CB","BC",$Y364="BD","BD",$Y364="DB","BD",$Y364="CD","CD",$Y364="DC", "CD",$Y364="AE","AE",$Y364="EA","AE",$Y364="AF","AF",$Y364="FA","AF",$Y364="BE","BE",$Y364="EB","BE",$Y364="BF","BF",$Y364="FB","BF",$Y364="CE","CE",$Y364="EC","CE",$Y364="CF","CF",$Y364="FC","CF",$Y364="DE","DE",$Y364="ED","DE",$Y364="EF","EF",$Y364="FE","EF",$Y364="DF","DF",$Y364="FD","DF")</f>
        <v>DF</v>
      </c>
      <c r="AA364" s="6" t="s">
        <v>30</v>
      </c>
      <c r="AB364" t="str">
        <f>VLOOKUP($X364&amp;$Z364&amp;$AA364,Stories!$A$1:$I$151,7,FALSE)</f>
        <v>Jaime is carrying a box for Taylor</v>
      </c>
      <c r="AC364" t="str">
        <f>VLOOKUP($X364&amp;$Z364&amp;$AA364,Stories!$A$1:$I$151,8,FALSE)</f>
        <v>since it's very heavy</v>
      </c>
      <c r="AD364" s="37" t="s">
        <v>22</v>
      </c>
      <c r="AE364" s="13" t="s">
        <v>27</v>
      </c>
      <c r="AF364" s="13" t="s">
        <v>26</v>
      </c>
      <c r="AG364" s="13" t="str">
        <f t="shared" ref="AG364:AG394" si="78">_xlfn.CONCAT("he's standing in a ", $AE364, " ",$AF364)</f>
        <v>he's standing in a yellow triangle</v>
      </c>
      <c r="AH364" t="str">
        <f>VLOOKUP($X364&amp;$Z364&amp;$AA364,Stories!$A$1:$I$151,9,FALSE)</f>
        <v xml:space="preserve">but there's not much left to move </v>
      </c>
      <c r="AI364" t="str" cm="1">
        <f t="array" ref="AI364">_xlfn.IFS($AA364="first",_xlfn.CONCAT($X364, "_", $H364, "_", $L364),$AA364="second",_xlfn.CONCAT($X364, "_", $L364, "_", $H364))</f>
        <v>S56_Jaime_Taylor</v>
      </c>
      <c r="AJ364" t="str">
        <f t="shared" si="69"/>
        <v>he_yellow_triangle</v>
      </c>
      <c r="AK364" t="str">
        <f t="shared" si="67"/>
        <v>S56_end</v>
      </c>
      <c r="AL364" s="13" t="s">
        <v>27</v>
      </c>
      <c r="AM364" s="13" t="s">
        <v>26</v>
      </c>
      <c r="AN364" s="13" t="s">
        <v>27</v>
      </c>
      <c r="AO364" s="13" t="s">
        <v>25</v>
      </c>
      <c r="AP364" s="13" t="s">
        <v>24</v>
      </c>
      <c r="AQ364" s="13" t="s">
        <v>25</v>
      </c>
      <c r="AR364" s="13" t="s">
        <v>24</v>
      </c>
      <c r="AS364" s="13" t="s">
        <v>26</v>
      </c>
      <c r="AT364" s="13" t="s">
        <v>29</v>
      </c>
      <c r="AU364" s="13" t="s">
        <v>25</v>
      </c>
      <c r="AV364" s="13" t="s">
        <v>29</v>
      </c>
      <c r="AW364" s="13" t="s">
        <v>26</v>
      </c>
      <c r="AX364" t="str">
        <f t="shared" si="70"/>
        <v>HT3_yellow-triangle.png</v>
      </c>
      <c r="AY364" t="str">
        <f t="shared" si="71"/>
        <v>ST3_yellow-square.png</v>
      </c>
      <c r="AZ364" t="str">
        <f t="shared" si="72"/>
        <v>HT2_red-square.png</v>
      </c>
      <c r="BA364" t="str">
        <f t="shared" si="73"/>
        <v>ST2_red-triangle.png</v>
      </c>
      <c r="BB364" t="str">
        <f t="shared" si="74"/>
        <v>ST1_blue-square.png</v>
      </c>
      <c r="BC364" t="str">
        <f t="shared" si="75"/>
        <v>HT1_blue-triangle.png</v>
      </c>
    </row>
    <row r="365" spans="1:57" x14ac:dyDescent="0.2">
      <c r="A365" s="30" t="s">
        <v>83</v>
      </c>
      <c r="B365" s="5" t="s">
        <v>108</v>
      </c>
      <c r="C365" s="5" t="s">
        <v>111</v>
      </c>
      <c r="D365" t="str">
        <f t="shared" si="68"/>
        <v>L04_CR03_S60</v>
      </c>
      <c r="E365">
        <v>363</v>
      </c>
      <c r="F365" s="94" t="s">
        <v>696</v>
      </c>
      <c r="G365" s="155" t="str">
        <f>VLOOKUP($A365&amp;"_"&amp;$F365,'Character Sets'!$B$3:$J$39,5,FALSE)</f>
        <v>HT3</v>
      </c>
      <c r="H365" s="155" t="str">
        <f>VLOOKUP($A365&amp;"_"&amp;$F365,'Character Sets'!$B$3:$J$39,7,FALSE)</f>
        <v>Taylor</v>
      </c>
      <c r="I365" s="5" t="str">
        <f>VLOOKUP($A365&amp;"_"&amp;$F365,'Character Sets'!$B$3:$J$39,6,FALSE)</f>
        <v>D</v>
      </c>
      <c r="J365" s="95" t="s">
        <v>697</v>
      </c>
      <c r="K365" s="155" t="str">
        <f>VLOOKUP($A365&amp;"_"&amp;$J365, 'Character Sets'!$B$3:$J$39,5,FALSE)</f>
        <v>ST3</v>
      </c>
      <c r="L365" s="155" t="str">
        <f>VLOOKUP($A365&amp;"_"&amp;$J365,'Character Sets'!$B$3:$J$39,7,FALSE)</f>
        <v>Jaime</v>
      </c>
      <c r="M365" s="5" t="str">
        <f>VLOOKUP($A365&amp;"_"&amp;$J365,'Character Sets'!$B$3:$J$39,6,FALSE)</f>
        <v>F</v>
      </c>
      <c r="N365" s="187" t="s">
        <v>2394</v>
      </c>
      <c r="O365" s="5" t="s">
        <v>2398</v>
      </c>
      <c r="P365" s="37" t="s">
        <v>700</v>
      </c>
      <c r="Q365" t="str">
        <f>VLOOKUP($A365&amp;"_"&amp;$P365,'Character Sets'!$B$3:$J$39,5,FALSE)</f>
        <v>HT2</v>
      </c>
      <c r="R365" s="37" t="s">
        <v>701</v>
      </c>
      <c r="S365" t="str">
        <f>VLOOKUP($A365&amp;"_"&amp;$R365,'Character Sets'!$B$3:$J$39,5,FALSE)</f>
        <v>ST2</v>
      </c>
      <c r="T365" s="37" t="s">
        <v>699</v>
      </c>
      <c r="U365" t="str">
        <f>VLOOKUP($A365&amp;"_"&amp;$T365,'Character Sets'!$B$3:$J$39,5,FALSE)</f>
        <v>ST1</v>
      </c>
      <c r="V365" s="37" t="s">
        <v>698</v>
      </c>
      <c r="W365" t="str">
        <f>VLOOKUP($A365&amp;"_"&amp;$V365,'Character Sets'!$B$3:$J$39,5,FALSE)</f>
        <v>HT1</v>
      </c>
      <c r="X365" t="s">
        <v>738</v>
      </c>
      <c r="Y365" t="str">
        <f t="shared" si="66"/>
        <v>DF</v>
      </c>
      <c r="Z365" t="str" cm="1">
        <f t="array" ref="Z365">_xlfn.IFS($Y365="AB","AB",$Y365="BA","AB",$Y365="AC","AC",$Y365="CA","AC",$Y365="AD","AD",$Y365="DA","AD",$Y365="BC","BC",$Y365="CB","BC",$Y365="BD","BD",$Y365="DB","BD",$Y365="CD","CD",$Y365="DC", "CD",$Y365="AE","AE",$Y365="EA","AE",$Y365="AF","AF",$Y365="FA","AF",$Y365="BE","BE",$Y365="EB","BE",$Y365="BF","BF",$Y365="FB","BF",$Y365="CE","CE",$Y365="EC","CE",$Y365="CF","CF",$Y365="FC","CF",$Y365="DE","DE",$Y365="ED","DE",$Y365="EF","EF",$Y365="FE","EF",$Y365="DF","DF",$Y365="FD","DF")</f>
        <v>DF</v>
      </c>
      <c r="AA365" s="6" t="s">
        <v>28</v>
      </c>
      <c r="AB365" t="str">
        <f>VLOOKUP($X365&amp;$Z365&amp;$AA365,Stories!$A$1:$I$151,7,FALSE)</f>
        <v>Taylor is hiking along the trail with Jaime</v>
      </c>
      <c r="AC365" t="str">
        <f>VLOOKUP($X365&amp;$Z365&amp;$AA365,Stories!$A$1:$I$151,8,FALSE)</f>
        <v>and the leaves are starting to turn</v>
      </c>
      <c r="AD365" s="37" t="s">
        <v>22</v>
      </c>
      <c r="AE365" s="13" t="s">
        <v>31</v>
      </c>
      <c r="AF365" s="13" t="s">
        <v>25</v>
      </c>
      <c r="AG365" s="13" t="str">
        <f t="shared" si="78"/>
        <v>he's standing in a green square</v>
      </c>
      <c r="AH365" t="str">
        <f>VLOOKUP($X365&amp;$Z365&amp;$AA365,Stories!$A$1:$I$151,9,FALSE)</f>
        <v>and the top of the mountain isn't much further</v>
      </c>
      <c r="AI365" t="str" cm="1">
        <f t="array" ref="AI365">_xlfn.IFS($AA365="first",_xlfn.CONCAT($X365, "_", $H365, "_", $L365),$AA365="second",_xlfn.CONCAT($X365, "_", $L365, "_", $H365))</f>
        <v>S60_Taylor_Jaime</v>
      </c>
      <c r="AJ365" t="str">
        <f t="shared" si="69"/>
        <v>he_green_square</v>
      </c>
      <c r="AK365" t="str">
        <f t="shared" si="67"/>
        <v>S60_end</v>
      </c>
      <c r="AL365" s="13" t="s">
        <v>31</v>
      </c>
      <c r="AM365" s="13" t="s">
        <v>25</v>
      </c>
      <c r="AN365" s="13" t="s">
        <v>31</v>
      </c>
      <c r="AO365" s="13" t="s">
        <v>26</v>
      </c>
      <c r="AP365" s="13" t="s">
        <v>29</v>
      </c>
      <c r="AQ365" s="13" t="s">
        <v>26</v>
      </c>
      <c r="AR365" s="13" t="s">
        <v>29</v>
      </c>
      <c r="AS365" s="13" t="s">
        <v>25</v>
      </c>
      <c r="AT365" s="13" t="s">
        <v>24</v>
      </c>
      <c r="AU365" s="13" t="s">
        <v>26</v>
      </c>
      <c r="AV365" s="13" t="s">
        <v>24</v>
      </c>
      <c r="AW365" s="13" t="s">
        <v>25</v>
      </c>
      <c r="AX365" t="str">
        <f t="shared" si="70"/>
        <v>HT3_green-square.png</v>
      </c>
      <c r="AY365" t="str">
        <f t="shared" si="71"/>
        <v>ST3_green-triangle.png</v>
      </c>
      <c r="AZ365" t="str">
        <f t="shared" si="72"/>
        <v>HT2_blue-triangle.png</v>
      </c>
      <c r="BA365" t="str">
        <f t="shared" si="73"/>
        <v>ST2_blue-square.png</v>
      </c>
      <c r="BB365" t="str">
        <f t="shared" si="74"/>
        <v>ST1_red-triangle.png</v>
      </c>
      <c r="BC365" t="str">
        <f t="shared" si="75"/>
        <v>HT1_red-square.png</v>
      </c>
    </row>
    <row r="366" spans="1:57" x14ac:dyDescent="0.2">
      <c r="A366" s="30" t="s">
        <v>83</v>
      </c>
      <c r="B366" s="5" t="s">
        <v>108</v>
      </c>
      <c r="C366" s="5" t="s">
        <v>112</v>
      </c>
      <c r="D366" t="str">
        <f t="shared" si="68"/>
        <v>L04_CR04_S57</v>
      </c>
      <c r="E366">
        <v>364</v>
      </c>
      <c r="F366" s="94" t="s">
        <v>696</v>
      </c>
      <c r="G366" s="155" t="str">
        <f>VLOOKUP($A366&amp;"_"&amp;$F366,'Character Sets'!$B$3:$J$39,5,FALSE)</f>
        <v>HT3</v>
      </c>
      <c r="H366" s="155" t="str">
        <f>VLOOKUP($A366&amp;"_"&amp;$F366,'Character Sets'!$B$3:$J$39,7,FALSE)</f>
        <v>Taylor</v>
      </c>
      <c r="I366" s="5" t="str">
        <f>VLOOKUP($A366&amp;"_"&amp;$F366,'Character Sets'!$B$3:$J$39,6,FALSE)</f>
        <v>D</v>
      </c>
      <c r="J366" s="95" t="s">
        <v>697</v>
      </c>
      <c r="K366" s="155" t="str">
        <f>VLOOKUP($A366&amp;"_"&amp;$J366, 'Character Sets'!$B$3:$J$39,5,FALSE)</f>
        <v>ST3</v>
      </c>
      <c r="L366" s="155" t="str">
        <f>VLOOKUP($A366&amp;"_"&amp;$J366,'Character Sets'!$B$3:$J$39,7,FALSE)</f>
        <v>Jaime</v>
      </c>
      <c r="M366" s="5" t="str">
        <f>VLOOKUP($A366&amp;"_"&amp;$J366,'Character Sets'!$B$3:$J$39,6,FALSE)</f>
        <v>F</v>
      </c>
      <c r="N366" s="187" t="s">
        <v>2394</v>
      </c>
      <c r="O366" s="5" t="s">
        <v>2398</v>
      </c>
      <c r="P366" s="37" t="s">
        <v>700</v>
      </c>
      <c r="Q366" t="str">
        <f>VLOOKUP($A366&amp;"_"&amp;$P366,'Character Sets'!$B$3:$J$39,5,FALSE)</f>
        <v>HT2</v>
      </c>
      <c r="R366" s="37" t="s">
        <v>701</v>
      </c>
      <c r="S366" t="str">
        <f>VLOOKUP($A366&amp;"_"&amp;$R366,'Character Sets'!$B$3:$J$39,5,FALSE)</f>
        <v>ST2</v>
      </c>
      <c r="T366" s="37" t="s">
        <v>699</v>
      </c>
      <c r="U366" t="str">
        <f>VLOOKUP($A366&amp;"_"&amp;$T366,'Character Sets'!$B$3:$J$39,5,FALSE)</f>
        <v>ST1</v>
      </c>
      <c r="V366" s="37" t="s">
        <v>698</v>
      </c>
      <c r="W366" t="str">
        <f>VLOOKUP($A366&amp;"_"&amp;$V366,'Character Sets'!$B$3:$J$39,5,FALSE)</f>
        <v>HT1</v>
      </c>
      <c r="X366" t="s">
        <v>733</v>
      </c>
      <c r="Y366" t="str">
        <f t="shared" si="66"/>
        <v>DF</v>
      </c>
      <c r="Z366" t="str" cm="1">
        <f t="array" ref="Z366">_xlfn.IFS($Y366="AB","AB",$Y366="BA","AB",$Y366="AC","AC",$Y366="CA","AC",$Y366="AD","AD",$Y366="DA","AD",$Y366="BC","BC",$Y366="CB","BC",$Y366="BD","BD",$Y366="DB","BD",$Y366="CD","CD",$Y366="DC", "CD",$Y366="AE","AE",$Y366="EA","AE",$Y366="AF","AF",$Y366="FA","AF",$Y366="BE","BE",$Y366="EB","BE",$Y366="BF","BF",$Y366="FB","BF",$Y366="CE","CE",$Y366="EC","CE",$Y366="CF","CF",$Y366="FC","CF",$Y366="DE","DE",$Y366="ED","DE",$Y366="EF","EF",$Y366="FE","EF",$Y366="DF","DF",$Y366="FD","DF")</f>
        <v>DF</v>
      </c>
      <c r="AA366" s="6" t="s">
        <v>30</v>
      </c>
      <c r="AB366" t="str">
        <f>VLOOKUP($X366&amp;$Z366&amp;$AA366,Stories!$A$1:$I$151,7,FALSE)</f>
        <v>Jaime is giving directions to Taylor</v>
      </c>
      <c r="AC366" t="str">
        <f>VLOOKUP($X366&amp;$Z366&amp;$AA366,Stories!$A$1:$I$151,8,FALSE)</f>
        <v>and the traffic is starting to clear</v>
      </c>
      <c r="AD366" s="37" t="s">
        <v>22</v>
      </c>
      <c r="AE366" s="13" t="s">
        <v>29</v>
      </c>
      <c r="AF366" s="13" t="s">
        <v>26</v>
      </c>
      <c r="AG366" s="13" t="str">
        <f t="shared" si="78"/>
        <v>he's standing in a blue triangle</v>
      </c>
      <c r="AH366" t="str">
        <f>VLOOKUP($X366&amp;$Z366&amp;$AA366,Stories!$A$1:$I$151,9,FALSE)</f>
        <v>and it looks like the rest of the trip will be easy</v>
      </c>
      <c r="AI366" t="str" cm="1">
        <f t="array" ref="AI366">_xlfn.IFS($AA366="first",_xlfn.CONCAT($X366, "_", $H366, "_", $L366),$AA366="second",_xlfn.CONCAT($X366, "_", $L366, "_", $H366))</f>
        <v>S57_Jaime_Taylor</v>
      </c>
      <c r="AJ366" t="str">
        <f t="shared" si="69"/>
        <v>he_blue_triangle</v>
      </c>
      <c r="AK366" t="str">
        <f t="shared" si="67"/>
        <v>S57_end</v>
      </c>
      <c r="AL366" s="13" t="s">
        <v>29</v>
      </c>
      <c r="AM366" s="13" t="s">
        <v>26</v>
      </c>
      <c r="AN366" s="13" t="s">
        <v>29</v>
      </c>
      <c r="AO366" s="13" t="s">
        <v>25</v>
      </c>
      <c r="AP366" s="13" t="s">
        <v>31</v>
      </c>
      <c r="AQ366" s="13" t="s">
        <v>25</v>
      </c>
      <c r="AR366" s="13" t="s">
        <v>31</v>
      </c>
      <c r="AS366" s="13" t="s">
        <v>26</v>
      </c>
      <c r="AT366" s="13" t="s">
        <v>27</v>
      </c>
      <c r="AU366" s="13" t="s">
        <v>25</v>
      </c>
      <c r="AV366" s="13" t="s">
        <v>27</v>
      </c>
      <c r="AW366" s="13" t="s">
        <v>26</v>
      </c>
      <c r="AX366" t="str">
        <f t="shared" si="70"/>
        <v>HT3_blue-triangle.png</v>
      </c>
      <c r="AY366" t="str">
        <f t="shared" si="71"/>
        <v>ST3_blue-square.png</v>
      </c>
      <c r="AZ366" t="str">
        <f t="shared" si="72"/>
        <v>HT2_green-square.png</v>
      </c>
      <c r="BA366" t="str">
        <f t="shared" si="73"/>
        <v>ST2_green-triangle.png</v>
      </c>
      <c r="BB366" t="str">
        <f t="shared" si="74"/>
        <v>ST1_yellow-square.png</v>
      </c>
      <c r="BC366" t="str">
        <f t="shared" si="75"/>
        <v>HT1_yellow-triangle.png</v>
      </c>
    </row>
    <row r="367" spans="1:57" x14ac:dyDescent="0.2">
      <c r="A367" s="30" t="s">
        <v>83</v>
      </c>
      <c r="B367" s="5" t="s">
        <v>108</v>
      </c>
      <c r="C367" s="5" t="s">
        <v>113</v>
      </c>
      <c r="D367" t="str">
        <f t="shared" si="68"/>
        <v>L04_CR05_S18</v>
      </c>
      <c r="E367">
        <v>365</v>
      </c>
      <c r="F367" s="94" t="s">
        <v>696</v>
      </c>
      <c r="G367" s="155" t="str">
        <f>VLOOKUP($A367&amp;"_"&amp;$F367,'Character Sets'!$B$3:$J$39,5,FALSE)</f>
        <v>HT3</v>
      </c>
      <c r="H367" s="155" t="str">
        <f>VLOOKUP($A367&amp;"_"&amp;$F367,'Character Sets'!$B$3:$J$39,7,FALSE)</f>
        <v>Taylor</v>
      </c>
      <c r="I367" s="5" t="str">
        <f>VLOOKUP($A367&amp;"_"&amp;$F367,'Character Sets'!$B$3:$J$39,6,FALSE)</f>
        <v>D</v>
      </c>
      <c r="J367" s="95" t="s">
        <v>699</v>
      </c>
      <c r="K367" s="155" t="str">
        <f>VLOOKUP($A367&amp;"_"&amp;$J367, 'Character Sets'!$B$3:$J$39,5,FALSE)</f>
        <v>ST1</v>
      </c>
      <c r="L367" s="155" t="str">
        <f>VLOOKUP($A367&amp;"_"&amp;$J367,'Character Sets'!$B$3:$J$39,7,FALSE)</f>
        <v>Alex</v>
      </c>
      <c r="M367" s="5" t="str">
        <f>VLOOKUP($A367&amp;"_"&amp;$J367,'Character Sets'!$B$3:$J$39,6,FALSE)</f>
        <v>A</v>
      </c>
      <c r="N367" s="187" t="s">
        <v>2394</v>
      </c>
      <c r="O367" s="5" t="s">
        <v>2398</v>
      </c>
      <c r="P367" s="37" t="s">
        <v>700</v>
      </c>
      <c r="Q367" t="str">
        <f>VLOOKUP($A367&amp;"_"&amp;$P367,'Character Sets'!$B$3:$J$39,5,FALSE)</f>
        <v>HT2</v>
      </c>
      <c r="R367" s="37" t="s">
        <v>701</v>
      </c>
      <c r="S367" t="str">
        <f>VLOOKUP($A367&amp;"_"&amp;$R367,'Character Sets'!$B$3:$J$39,5,FALSE)</f>
        <v>ST2</v>
      </c>
      <c r="T367" s="37" t="s">
        <v>697</v>
      </c>
      <c r="U367" t="str">
        <f>VLOOKUP($A367&amp;"_"&amp;$T367,'Character Sets'!$B$3:$J$39,5,FALSE)</f>
        <v>ST3</v>
      </c>
      <c r="V367" s="37" t="s">
        <v>698</v>
      </c>
      <c r="W367" t="str">
        <f>VLOOKUP($A367&amp;"_"&amp;$V367,'Character Sets'!$B$3:$J$39,5,FALSE)</f>
        <v>HT1</v>
      </c>
      <c r="X367" t="s">
        <v>224</v>
      </c>
      <c r="Y367" t="str">
        <f t="shared" si="66"/>
        <v>DA</v>
      </c>
      <c r="Z367" t="str" cm="1">
        <f t="array" ref="Z367">_xlfn.IFS($Y367="AB","AB",$Y367="BA","AB",$Y367="AC","AC",$Y367="CA","AC",$Y367="AD","AD",$Y367="DA","AD",$Y367="BC","BC",$Y367="CB","BC",$Y367="BD","BD",$Y367="DB","BD",$Y367="CD","CD",$Y367="DC", "CD",$Y367="AE","AE",$Y367="EA","AE",$Y367="AF","AF",$Y367="FA","AF",$Y367="BE","BE",$Y367="EB","BE",$Y367="BF","BF",$Y367="FB","BF",$Y367="CE","CE",$Y367="EC","CE",$Y367="CF","CF",$Y367="FC","CF",$Y367="DE","DE",$Y367="ED","DE",$Y367="EF","EF",$Y367="FE","EF",$Y367="DF","DF",$Y367="FD","DF")</f>
        <v>AD</v>
      </c>
      <c r="AA367" s="6" t="s">
        <v>28</v>
      </c>
      <c r="AB367" t="str">
        <f>VLOOKUP($X367&amp;$Z367&amp;$AA367,Stories!$A$1:$I$151,7,FALSE)</f>
        <v>Alex is rollerblading towards Taylor</v>
      </c>
      <c r="AC367" t="str">
        <f>VLOOKUP($X367&amp;$Z367&amp;$AA367,Stories!$A$1:$I$151,8,FALSE)</f>
        <v>while several birds fly overhead</v>
      </c>
      <c r="AD367" s="37" t="s">
        <v>22</v>
      </c>
      <c r="AE367" s="13" t="s">
        <v>27</v>
      </c>
      <c r="AF367" s="13" t="s">
        <v>25</v>
      </c>
      <c r="AG367" s="13" t="str">
        <f t="shared" si="78"/>
        <v>he's standing in a yellow square</v>
      </c>
      <c r="AH367" t="str">
        <f>VLOOKUP($X367&amp;$Z367&amp;$AA367,Stories!$A$1:$I$151,9,FALSE)</f>
        <v>but it looks very easy to fall down</v>
      </c>
      <c r="AI367" t="str" cm="1">
        <f t="array" ref="AI367">_xlfn.IFS($AA367="first",_xlfn.CONCAT($X367, "_", $H367, "_", $L367),$AA367="second",_xlfn.CONCAT($X367, "_", $L367, "_", $H367))</f>
        <v>S18_Taylor_Alex</v>
      </c>
      <c r="AJ367" t="str">
        <f t="shared" si="69"/>
        <v>he_yellow_square</v>
      </c>
      <c r="AK367" t="str">
        <f t="shared" si="67"/>
        <v>S18_end</v>
      </c>
      <c r="AL367" s="13" t="s">
        <v>27</v>
      </c>
      <c r="AM367" s="13" t="s">
        <v>25</v>
      </c>
      <c r="AN367" s="13" t="s">
        <v>27</v>
      </c>
      <c r="AO367" s="13" t="s">
        <v>26</v>
      </c>
      <c r="AP367" s="13" t="s">
        <v>24</v>
      </c>
      <c r="AQ367" s="13" t="s">
        <v>26</v>
      </c>
      <c r="AR367" s="13" t="s">
        <v>24</v>
      </c>
      <c r="AS367" s="13" t="s">
        <v>25</v>
      </c>
      <c r="AT367" s="13" t="s">
        <v>29</v>
      </c>
      <c r="AU367" s="13" t="s">
        <v>26</v>
      </c>
      <c r="AV367" s="13" t="s">
        <v>29</v>
      </c>
      <c r="AW367" s="13" t="s">
        <v>25</v>
      </c>
      <c r="AX367" t="str">
        <f t="shared" si="70"/>
        <v>HT3_yellow-square.png</v>
      </c>
      <c r="AY367" t="str">
        <f t="shared" si="71"/>
        <v>ST1_yellow-triangle.png</v>
      </c>
      <c r="AZ367" t="str">
        <f t="shared" si="72"/>
        <v>HT2_red-triangle.png</v>
      </c>
      <c r="BA367" t="str">
        <f t="shared" si="73"/>
        <v>ST2_red-square.png</v>
      </c>
      <c r="BB367" t="str">
        <f t="shared" si="74"/>
        <v>ST3_blue-triangle.png</v>
      </c>
      <c r="BC367" t="str">
        <f t="shared" si="75"/>
        <v>HT1_blue-square.png</v>
      </c>
    </row>
    <row r="368" spans="1:57" x14ac:dyDescent="0.2">
      <c r="A368" s="30" t="s">
        <v>83</v>
      </c>
      <c r="B368" s="5" t="s">
        <v>108</v>
      </c>
      <c r="C368" s="5" t="s">
        <v>114</v>
      </c>
      <c r="D368" t="str">
        <f t="shared" si="68"/>
        <v>L04_CR06_S20</v>
      </c>
      <c r="E368">
        <v>366</v>
      </c>
      <c r="F368" s="94" t="s">
        <v>696</v>
      </c>
      <c r="G368" s="155" t="str">
        <f>VLOOKUP($A368&amp;"_"&amp;$F368,'Character Sets'!$B$3:$J$39,5,FALSE)</f>
        <v>HT3</v>
      </c>
      <c r="H368" s="155" t="str">
        <f>VLOOKUP($A368&amp;"_"&amp;$F368,'Character Sets'!$B$3:$J$39,7,FALSE)</f>
        <v>Taylor</v>
      </c>
      <c r="I368" s="5" t="str">
        <f>VLOOKUP($A368&amp;"_"&amp;$F368,'Character Sets'!$B$3:$J$39,6,FALSE)</f>
        <v>D</v>
      </c>
      <c r="J368" s="95" t="s">
        <v>699</v>
      </c>
      <c r="K368" s="155" t="str">
        <f>VLOOKUP($A368&amp;"_"&amp;$J368, 'Character Sets'!$B$3:$J$39,5,FALSE)</f>
        <v>ST1</v>
      </c>
      <c r="L368" s="155" t="str">
        <f>VLOOKUP($A368&amp;"_"&amp;$J368,'Character Sets'!$B$3:$J$39,7,FALSE)</f>
        <v>Alex</v>
      </c>
      <c r="M368" s="5" t="str">
        <f>VLOOKUP($A368&amp;"_"&amp;$J368,'Character Sets'!$B$3:$J$39,6,FALSE)</f>
        <v>A</v>
      </c>
      <c r="N368" s="187" t="s">
        <v>2394</v>
      </c>
      <c r="O368" s="5" t="s">
        <v>2398</v>
      </c>
      <c r="P368" s="37" t="s">
        <v>700</v>
      </c>
      <c r="Q368" t="str">
        <f>VLOOKUP($A368&amp;"_"&amp;$P368,'Character Sets'!$B$3:$J$39,5,FALSE)</f>
        <v>HT2</v>
      </c>
      <c r="R368" s="37" t="s">
        <v>701</v>
      </c>
      <c r="S368" t="str">
        <f>VLOOKUP($A368&amp;"_"&amp;$R368,'Character Sets'!$B$3:$J$39,5,FALSE)</f>
        <v>ST2</v>
      </c>
      <c r="T368" s="37" t="s">
        <v>697</v>
      </c>
      <c r="U368" t="str">
        <f>VLOOKUP($A368&amp;"_"&amp;$T368,'Character Sets'!$B$3:$J$39,5,FALSE)</f>
        <v>ST3</v>
      </c>
      <c r="V368" s="37" t="s">
        <v>698</v>
      </c>
      <c r="W368" t="str">
        <f>VLOOKUP($A368&amp;"_"&amp;$V368,'Character Sets'!$B$3:$J$39,5,FALSE)</f>
        <v>HT1</v>
      </c>
      <c r="X368" t="s">
        <v>226</v>
      </c>
      <c r="Y368" t="str">
        <f t="shared" si="66"/>
        <v>DA</v>
      </c>
      <c r="Z368" t="str" cm="1">
        <f t="array" ref="Z368">_xlfn.IFS($Y368="AB","AB",$Y368="BA","AB",$Y368="AC","AC",$Y368="CA","AC",$Y368="AD","AD",$Y368="DA","AD",$Y368="BC","BC",$Y368="CB","BC",$Y368="BD","BD",$Y368="DB","BD",$Y368="CD","CD",$Y368="DC", "CD",$Y368="AE","AE",$Y368="EA","AE",$Y368="AF","AF",$Y368="FA","AF",$Y368="BE","BE",$Y368="EB","BE",$Y368="BF","BF",$Y368="FB","BF",$Y368="CE","CE",$Y368="EC","CE",$Y368="CF","CF",$Y368="FC","CF",$Y368="DE","DE",$Y368="ED","DE",$Y368="EF","EF",$Y368="FE","EF",$Y368="DF","DF",$Y368="FD","DF")</f>
        <v>AD</v>
      </c>
      <c r="AA368" s="6" t="s">
        <v>30</v>
      </c>
      <c r="AB368" t="str">
        <f>VLOOKUP($X368&amp;$Z368&amp;$AA368,Stories!$A$1:$I$151,7,FALSE)</f>
        <v>Taylor is shouting at Alex</v>
      </c>
      <c r="AC368" t="str">
        <f>VLOOKUP($X368&amp;$Z368&amp;$AA368,Stories!$A$1:$I$151,8,FALSE)</f>
        <v>while a shooting star streaks across the sky</v>
      </c>
      <c r="AD368" s="37" t="s">
        <v>22</v>
      </c>
      <c r="AE368" s="13" t="s">
        <v>24</v>
      </c>
      <c r="AF368" s="13" t="s">
        <v>26</v>
      </c>
      <c r="AG368" s="13" t="str">
        <f t="shared" si="78"/>
        <v>he's standing in a red triangle</v>
      </c>
      <c r="AH368" t="str">
        <f>VLOOKUP($X368&amp;$Z368&amp;$AA368,Stories!$A$1:$I$151,9,FALSE)</f>
        <v>but it looks like an argument has started</v>
      </c>
      <c r="AI368" t="str" cm="1">
        <f t="array" ref="AI368">_xlfn.IFS($AA368="first",_xlfn.CONCAT($X368, "_", $H368, "_", $L368),$AA368="second",_xlfn.CONCAT($X368, "_", $L368, "_", $H368))</f>
        <v>S20_Alex_Taylor</v>
      </c>
      <c r="AJ368" t="str">
        <f t="shared" si="69"/>
        <v>he_red_triangle</v>
      </c>
      <c r="AK368" t="str">
        <f t="shared" si="67"/>
        <v>S20_end</v>
      </c>
      <c r="AL368" s="13" t="s">
        <v>24</v>
      </c>
      <c r="AM368" s="13" t="s">
        <v>26</v>
      </c>
      <c r="AN368" s="13" t="s">
        <v>24</v>
      </c>
      <c r="AO368" s="13" t="s">
        <v>25</v>
      </c>
      <c r="AP368" s="13" t="s">
        <v>27</v>
      </c>
      <c r="AQ368" s="13" t="s">
        <v>25</v>
      </c>
      <c r="AR368" s="13" t="s">
        <v>27</v>
      </c>
      <c r="AS368" s="13" t="s">
        <v>26</v>
      </c>
      <c r="AT368" s="13" t="s">
        <v>31</v>
      </c>
      <c r="AU368" s="13" t="s">
        <v>25</v>
      </c>
      <c r="AV368" s="13" t="s">
        <v>31</v>
      </c>
      <c r="AW368" s="13" t="s">
        <v>26</v>
      </c>
      <c r="AX368" t="str">
        <f t="shared" si="70"/>
        <v>HT3_red-triangle.png</v>
      </c>
      <c r="AY368" t="str">
        <f t="shared" si="71"/>
        <v>ST1_red-square.png</v>
      </c>
      <c r="AZ368" t="str">
        <f t="shared" si="72"/>
        <v>HT2_yellow-square.png</v>
      </c>
      <c r="BA368" t="str">
        <f t="shared" si="73"/>
        <v>ST2_yellow-triangle.png</v>
      </c>
      <c r="BB368" t="str">
        <f t="shared" si="74"/>
        <v>ST3_green-square.png</v>
      </c>
      <c r="BC368" t="str">
        <f t="shared" si="75"/>
        <v>HT1_green-triangle.png</v>
      </c>
    </row>
    <row r="369" spans="1:55" x14ac:dyDescent="0.2">
      <c r="A369" s="30" t="s">
        <v>83</v>
      </c>
      <c r="B369" s="5" t="s">
        <v>108</v>
      </c>
      <c r="C369" s="5" t="s">
        <v>115</v>
      </c>
      <c r="D369" t="str">
        <f t="shared" si="68"/>
        <v>L04_CR07_S19</v>
      </c>
      <c r="E369">
        <v>367</v>
      </c>
      <c r="F369" s="94" t="s">
        <v>696</v>
      </c>
      <c r="G369" s="155" t="str">
        <f>VLOOKUP($A369&amp;"_"&amp;$F369,'Character Sets'!$B$3:$J$39,5,FALSE)</f>
        <v>HT3</v>
      </c>
      <c r="H369" s="155" t="str">
        <f>VLOOKUP($A369&amp;"_"&amp;$F369,'Character Sets'!$B$3:$J$39,7,FALSE)</f>
        <v>Taylor</v>
      </c>
      <c r="I369" s="5" t="str">
        <f>VLOOKUP($A369&amp;"_"&amp;$F369,'Character Sets'!$B$3:$J$39,6,FALSE)</f>
        <v>D</v>
      </c>
      <c r="J369" s="95" t="s">
        <v>699</v>
      </c>
      <c r="K369" s="155" t="str">
        <f>VLOOKUP($A369&amp;"_"&amp;$J369, 'Character Sets'!$B$3:$J$39,5,FALSE)</f>
        <v>ST1</v>
      </c>
      <c r="L369" s="155" t="str">
        <f>VLOOKUP($A369&amp;"_"&amp;$J369,'Character Sets'!$B$3:$J$39,7,FALSE)</f>
        <v>Alex</v>
      </c>
      <c r="M369" s="5" t="str">
        <f>VLOOKUP($A369&amp;"_"&amp;$J369,'Character Sets'!$B$3:$J$39,6,FALSE)</f>
        <v>A</v>
      </c>
      <c r="N369" s="187" t="s">
        <v>2394</v>
      </c>
      <c r="O369" s="5" t="s">
        <v>2398</v>
      </c>
      <c r="P369" s="37" t="s">
        <v>700</v>
      </c>
      <c r="Q369" t="str">
        <f>VLOOKUP($A369&amp;"_"&amp;$P369,'Character Sets'!$B$3:$J$39,5,FALSE)</f>
        <v>HT2</v>
      </c>
      <c r="R369" s="37" t="s">
        <v>701</v>
      </c>
      <c r="S369" t="str">
        <f>VLOOKUP($A369&amp;"_"&amp;$R369,'Character Sets'!$B$3:$J$39,5,FALSE)</f>
        <v>ST2</v>
      </c>
      <c r="T369" s="37" t="s">
        <v>697</v>
      </c>
      <c r="U369" t="str">
        <f>VLOOKUP($A369&amp;"_"&amp;$T369,'Character Sets'!$B$3:$J$39,5,FALSE)</f>
        <v>ST3</v>
      </c>
      <c r="V369" s="37" t="s">
        <v>698</v>
      </c>
      <c r="W369" t="str">
        <f>VLOOKUP($A369&amp;"_"&amp;$V369,'Character Sets'!$B$3:$J$39,5,FALSE)</f>
        <v>HT1</v>
      </c>
      <c r="X369" t="s">
        <v>225</v>
      </c>
      <c r="Y369" t="str">
        <f t="shared" si="66"/>
        <v>DA</v>
      </c>
      <c r="Z369" t="str" cm="1">
        <f t="array" ref="Z369">_xlfn.IFS($Y369="AB","AB",$Y369="BA","AB",$Y369="AC","AC",$Y369="CA","AC",$Y369="AD","AD",$Y369="DA","AD",$Y369="BC","BC",$Y369="CB","BC",$Y369="BD","BD",$Y369="DB","BD",$Y369="CD","CD",$Y369="DC", "CD",$Y369="AE","AE",$Y369="EA","AE",$Y369="AF","AF",$Y369="FA","AF",$Y369="BE","BE",$Y369="EB","BE",$Y369="BF","BF",$Y369="FB","BF",$Y369="CE","CE",$Y369="EC","CE",$Y369="CF","CF",$Y369="FC","CF",$Y369="DE","DE",$Y369="ED","DE",$Y369="EF","EF",$Y369="FE","EF",$Y369="DF","DF",$Y369="FD","DF")</f>
        <v>AD</v>
      </c>
      <c r="AA369" s="6" t="s">
        <v>28</v>
      </c>
      <c r="AB369" t="str">
        <f>VLOOKUP($X369&amp;$Z369&amp;$AA369,Stories!$A$1:$I$151,7,FALSE)</f>
        <v>Alex is trying to teach some algebra to Taylor</v>
      </c>
      <c r="AC369" t="str">
        <f>VLOOKUP($X369&amp;$Z369&amp;$AA369,Stories!$A$1:$I$151,8,FALSE)</f>
        <v>as the clock reads three</v>
      </c>
      <c r="AD369" s="37" t="s">
        <v>22</v>
      </c>
      <c r="AE369" s="13" t="s">
        <v>29</v>
      </c>
      <c r="AF369" s="13" t="s">
        <v>25</v>
      </c>
      <c r="AG369" s="13" t="str">
        <f t="shared" si="78"/>
        <v>he's standing in a blue square</v>
      </c>
      <c r="AH369" t="str">
        <f>VLOOKUP($X369&amp;$Z369&amp;$AA369,Stories!$A$1:$I$151,9,FALSE)</f>
        <v>and it appears that the lecture is about to end</v>
      </c>
      <c r="AI369" t="str" cm="1">
        <f t="array" ref="AI369">_xlfn.IFS($AA369="first",_xlfn.CONCAT($X369, "_", $H369, "_", $L369),$AA369="second",_xlfn.CONCAT($X369, "_", $L369, "_", $H369))</f>
        <v>S19_Taylor_Alex</v>
      </c>
      <c r="AJ369" t="str">
        <f t="shared" si="69"/>
        <v>he_blue_square</v>
      </c>
      <c r="AK369" t="str">
        <f t="shared" si="67"/>
        <v>S19_end</v>
      </c>
      <c r="AL369" s="13" t="s">
        <v>29</v>
      </c>
      <c r="AM369" s="13" t="s">
        <v>25</v>
      </c>
      <c r="AN369" s="13" t="s">
        <v>29</v>
      </c>
      <c r="AO369" s="13" t="s">
        <v>26</v>
      </c>
      <c r="AP369" s="13" t="s">
        <v>31</v>
      </c>
      <c r="AQ369" s="13" t="s">
        <v>26</v>
      </c>
      <c r="AR369" s="13" t="s">
        <v>31</v>
      </c>
      <c r="AS369" s="13" t="s">
        <v>25</v>
      </c>
      <c r="AT369" s="13" t="s">
        <v>27</v>
      </c>
      <c r="AU369" s="13" t="s">
        <v>26</v>
      </c>
      <c r="AV369" s="13" t="s">
        <v>27</v>
      </c>
      <c r="AW369" s="13" t="s">
        <v>25</v>
      </c>
      <c r="AX369" t="str">
        <f t="shared" si="70"/>
        <v>HT3_blue-square.png</v>
      </c>
      <c r="AY369" t="str">
        <f t="shared" si="71"/>
        <v>ST1_blue-triangle.png</v>
      </c>
      <c r="AZ369" t="str">
        <f t="shared" si="72"/>
        <v>HT2_green-triangle.png</v>
      </c>
      <c r="BA369" t="str">
        <f t="shared" si="73"/>
        <v>ST2_green-square.png</v>
      </c>
      <c r="BB369" t="str">
        <f t="shared" si="74"/>
        <v>ST3_yellow-triangle.png</v>
      </c>
      <c r="BC369" t="str">
        <f t="shared" si="75"/>
        <v>HT1_yellow-square.png</v>
      </c>
    </row>
    <row r="370" spans="1:55" x14ac:dyDescent="0.2">
      <c r="A370" s="30" t="s">
        <v>83</v>
      </c>
      <c r="B370" s="5" t="s">
        <v>108</v>
      </c>
      <c r="C370" s="5" t="s">
        <v>116</v>
      </c>
      <c r="D370" t="str">
        <f t="shared" si="68"/>
        <v>L04_CR08_S19</v>
      </c>
      <c r="E370">
        <v>368</v>
      </c>
      <c r="F370" s="94" t="s">
        <v>696</v>
      </c>
      <c r="G370" s="155" t="str">
        <f>VLOOKUP($A370&amp;"_"&amp;$F370,'Character Sets'!$B$3:$J$39,5,FALSE)</f>
        <v>HT3</v>
      </c>
      <c r="H370" s="155" t="str">
        <f>VLOOKUP($A370&amp;"_"&amp;$F370,'Character Sets'!$B$3:$J$39,7,FALSE)</f>
        <v>Taylor</v>
      </c>
      <c r="I370" s="5" t="str">
        <f>VLOOKUP($A370&amp;"_"&amp;$F370,'Character Sets'!$B$3:$J$39,6,FALSE)</f>
        <v>D</v>
      </c>
      <c r="J370" s="95" t="s">
        <v>699</v>
      </c>
      <c r="K370" s="155" t="str">
        <f>VLOOKUP($A370&amp;"_"&amp;$J370, 'Character Sets'!$B$3:$J$39,5,FALSE)</f>
        <v>ST1</v>
      </c>
      <c r="L370" s="155" t="str">
        <f>VLOOKUP($A370&amp;"_"&amp;$J370,'Character Sets'!$B$3:$J$39,7,FALSE)</f>
        <v>Alex</v>
      </c>
      <c r="M370" s="5" t="str">
        <f>VLOOKUP($A370&amp;"_"&amp;$J370,'Character Sets'!$B$3:$J$39,6,FALSE)</f>
        <v>A</v>
      </c>
      <c r="N370" s="187" t="s">
        <v>2394</v>
      </c>
      <c r="O370" s="5" t="s">
        <v>2398</v>
      </c>
      <c r="P370" s="37" t="s">
        <v>700</v>
      </c>
      <c r="Q370" t="str">
        <f>VLOOKUP($A370&amp;"_"&amp;$P370,'Character Sets'!$B$3:$J$39,5,FALSE)</f>
        <v>HT2</v>
      </c>
      <c r="R370" s="37" t="s">
        <v>701</v>
      </c>
      <c r="S370" t="str">
        <f>VLOOKUP($A370&amp;"_"&amp;$R370,'Character Sets'!$B$3:$J$39,5,FALSE)</f>
        <v>ST2</v>
      </c>
      <c r="T370" s="37" t="s">
        <v>697</v>
      </c>
      <c r="U370" t="str">
        <f>VLOOKUP($A370&amp;"_"&amp;$T370,'Character Sets'!$B$3:$J$39,5,FALSE)</f>
        <v>ST3</v>
      </c>
      <c r="V370" s="37" t="s">
        <v>698</v>
      </c>
      <c r="W370" t="str">
        <f>VLOOKUP($A370&amp;"_"&amp;$V370,'Character Sets'!$B$3:$J$39,5,FALSE)</f>
        <v>HT1</v>
      </c>
      <c r="X370" t="s">
        <v>225</v>
      </c>
      <c r="Y370" t="str">
        <f t="shared" si="66"/>
        <v>DA</v>
      </c>
      <c r="Z370" t="str" cm="1">
        <f t="array" ref="Z370">_xlfn.IFS($Y370="AB","AB",$Y370="BA","AB",$Y370="AC","AC",$Y370="CA","AC",$Y370="AD","AD",$Y370="DA","AD",$Y370="BC","BC",$Y370="CB","BC",$Y370="BD","BD",$Y370="DB","BD",$Y370="CD","CD",$Y370="DC", "CD",$Y370="AE","AE",$Y370="EA","AE",$Y370="AF","AF",$Y370="FA","AF",$Y370="BE","BE",$Y370="EB","BE",$Y370="BF","BF",$Y370="FB","BF",$Y370="CE","CE",$Y370="EC","CE",$Y370="CF","CF",$Y370="FC","CF",$Y370="DE","DE",$Y370="ED","DE",$Y370="EF","EF",$Y370="FE","EF",$Y370="DF","DF",$Y370="FD","DF")</f>
        <v>AD</v>
      </c>
      <c r="AA370" s="6" t="s">
        <v>30</v>
      </c>
      <c r="AB370" t="str">
        <f>VLOOKUP($X370&amp;$Z370&amp;$AA370,Stories!$A$1:$I$151,7,FALSE)</f>
        <v>Taylor is trying to teach some algebra to Alex</v>
      </c>
      <c r="AC370" t="str">
        <f>VLOOKUP($X370&amp;$Z370&amp;$AA370,Stories!$A$1:$I$151,8,FALSE)</f>
        <v>as the clock reads three</v>
      </c>
      <c r="AD370" s="37" t="s">
        <v>22</v>
      </c>
      <c r="AE370" s="13" t="s">
        <v>31</v>
      </c>
      <c r="AF370" s="13" t="s">
        <v>26</v>
      </c>
      <c r="AG370" s="13" t="str">
        <f t="shared" si="78"/>
        <v>he's standing in a green triangle</v>
      </c>
      <c r="AH370" t="str">
        <f>VLOOKUP($X370&amp;$Z370&amp;$AA370,Stories!$A$1:$I$151,9,FALSE)</f>
        <v>and it appears that the lecture is about to end</v>
      </c>
      <c r="AI370" t="str" cm="1">
        <f t="array" ref="AI370">_xlfn.IFS($AA370="first",_xlfn.CONCAT($X370, "_", $H370, "_", $L370),$AA370="second",_xlfn.CONCAT($X370, "_", $L370, "_", $H370))</f>
        <v>S19_Alex_Taylor</v>
      </c>
      <c r="AJ370" t="str">
        <f t="shared" si="69"/>
        <v>he_green_triangle</v>
      </c>
      <c r="AK370" t="str">
        <f t="shared" si="67"/>
        <v>S19_end</v>
      </c>
      <c r="AL370" s="13" t="s">
        <v>31</v>
      </c>
      <c r="AM370" s="13" t="s">
        <v>26</v>
      </c>
      <c r="AN370" s="13" t="s">
        <v>31</v>
      </c>
      <c r="AO370" s="13" t="s">
        <v>25</v>
      </c>
      <c r="AP370" s="13" t="s">
        <v>29</v>
      </c>
      <c r="AQ370" s="13" t="s">
        <v>25</v>
      </c>
      <c r="AR370" s="13" t="s">
        <v>29</v>
      </c>
      <c r="AS370" s="13" t="s">
        <v>26</v>
      </c>
      <c r="AT370" s="13" t="s">
        <v>24</v>
      </c>
      <c r="AU370" s="13" t="s">
        <v>25</v>
      </c>
      <c r="AV370" s="13" t="s">
        <v>24</v>
      </c>
      <c r="AW370" s="13" t="s">
        <v>26</v>
      </c>
      <c r="AX370" t="str">
        <f t="shared" si="70"/>
        <v>HT3_green-triangle.png</v>
      </c>
      <c r="AY370" t="str">
        <f t="shared" si="71"/>
        <v>ST1_green-square.png</v>
      </c>
      <c r="AZ370" t="str">
        <f t="shared" si="72"/>
        <v>HT2_blue-square.png</v>
      </c>
      <c r="BA370" t="str">
        <f t="shared" si="73"/>
        <v>ST2_blue-triangle.png</v>
      </c>
      <c r="BB370" t="str">
        <f t="shared" si="74"/>
        <v>ST3_red-square.png</v>
      </c>
      <c r="BC370" t="str">
        <f t="shared" si="75"/>
        <v>HT1_red-triangle.png</v>
      </c>
    </row>
    <row r="371" spans="1:55" x14ac:dyDescent="0.2">
      <c r="A371" s="30" t="s">
        <v>83</v>
      </c>
      <c r="B371" s="5" t="s">
        <v>108</v>
      </c>
      <c r="C371" s="5" t="s">
        <v>117</v>
      </c>
      <c r="D371" t="str">
        <f t="shared" si="68"/>
        <v>L04_CR09_S53</v>
      </c>
      <c r="E371">
        <v>369</v>
      </c>
      <c r="F371" s="94" t="s">
        <v>698</v>
      </c>
      <c r="G371" s="155" t="str">
        <f>VLOOKUP($A371&amp;"_"&amp;$F371,'Character Sets'!$B$3:$J$39,5,FALSE)</f>
        <v>HT1</v>
      </c>
      <c r="H371" s="155" t="str">
        <f>VLOOKUP($A371&amp;"_"&amp;$F371,'Character Sets'!$B$3:$J$39,7,FALSE)</f>
        <v>Casey</v>
      </c>
      <c r="I371" s="5" t="str">
        <f>VLOOKUP($A371&amp;"_"&amp;$F371,'Character Sets'!$B$3:$J$39,6,FALSE)</f>
        <v>E</v>
      </c>
      <c r="J371" s="95" t="s">
        <v>697</v>
      </c>
      <c r="K371" s="155" t="str">
        <f>VLOOKUP($A371&amp;"_"&amp;$J371, 'Character Sets'!$B$3:$J$39,5,FALSE)</f>
        <v>ST3</v>
      </c>
      <c r="L371" s="155" t="str">
        <f>VLOOKUP($A371&amp;"_"&amp;$J371,'Character Sets'!$B$3:$J$39,7,FALSE)</f>
        <v>Jaime</v>
      </c>
      <c r="M371" s="5" t="str">
        <f>VLOOKUP($A371&amp;"_"&amp;$J371,'Character Sets'!$B$3:$J$39,6,FALSE)</f>
        <v>F</v>
      </c>
      <c r="N371" s="187" t="s">
        <v>2394</v>
      </c>
      <c r="O371" s="5" t="s">
        <v>2398</v>
      </c>
      <c r="P371" s="37" t="s">
        <v>700</v>
      </c>
      <c r="Q371" t="str">
        <f>VLOOKUP($A371&amp;"_"&amp;$P371,'Character Sets'!$B$3:$J$39,5,FALSE)</f>
        <v>HT2</v>
      </c>
      <c r="R371" s="37" t="s">
        <v>701</v>
      </c>
      <c r="S371" t="str">
        <f>VLOOKUP($A371&amp;"_"&amp;$R371,'Character Sets'!$B$3:$J$39,5,FALSE)</f>
        <v>ST2</v>
      </c>
      <c r="T371" s="37" t="s">
        <v>699</v>
      </c>
      <c r="U371" t="str">
        <f>VLOOKUP($A371&amp;"_"&amp;$T371,'Character Sets'!$B$3:$J$39,5,FALSE)</f>
        <v>ST1</v>
      </c>
      <c r="V371" s="37" t="s">
        <v>696</v>
      </c>
      <c r="W371" t="str">
        <f>VLOOKUP($A371&amp;"_"&amp;$V371,'Character Sets'!$B$3:$J$39,5,FALSE)</f>
        <v>HT3</v>
      </c>
      <c r="X371" t="s">
        <v>730</v>
      </c>
      <c r="Y371" t="str">
        <f t="shared" si="66"/>
        <v>EF</v>
      </c>
      <c r="Z371" t="str" cm="1">
        <f t="array" ref="Z371">_xlfn.IFS($Y371="AB","AB",$Y371="BA","AB",$Y371="AC","AC",$Y371="CA","AC",$Y371="AD","AD",$Y371="DA","AD",$Y371="BC","BC",$Y371="CB","BC",$Y371="BD","BD",$Y371="DB","BD",$Y371="CD","CD",$Y371="DC", "CD",$Y371="AE","AE",$Y371="EA","AE",$Y371="AF","AF",$Y371="FA","AF",$Y371="BE","BE",$Y371="EB","BE",$Y371="BF","BF",$Y371="FB","BF",$Y371="CE","CE",$Y371="EC","CE",$Y371="CF","CF",$Y371="FC","CF",$Y371="DE","DE",$Y371="ED","DE",$Y371="EF","EF",$Y371="FE","EF",$Y371="DF","DF",$Y371="FD","DF")</f>
        <v>EF</v>
      </c>
      <c r="AA371" s="6" t="s">
        <v>28</v>
      </c>
      <c r="AB371" t="str">
        <f>VLOOKUP($X371&amp;$Z371&amp;$AA371,Stories!$A$1:$I$151,7,FALSE)</f>
        <v>Casey is making a smoothie for Jaime</v>
      </c>
      <c r="AC371" t="str">
        <f>VLOOKUP($X371&amp;$Z371&amp;$AA371,Stories!$A$1:$I$151,8,FALSE)</f>
        <v>before it's time to leave</v>
      </c>
      <c r="AD371" s="37" t="s">
        <v>22</v>
      </c>
      <c r="AE371" s="13" t="s">
        <v>24</v>
      </c>
      <c r="AF371" s="13" t="s">
        <v>25</v>
      </c>
      <c r="AG371" s="13" t="str">
        <f t="shared" si="78"/>
        <v>he's standing in a red square</v>
      </c>
      <c r="AH371" t="str">
        <f>VLOOKUP($X371&amp;$Z371&amp;$AA371,Stories!$A$1:$I$151,9,FALSE)</f>
        <v>and it's hard to hear above the blender</v>
      </c>
      <c r="AI371" t="str" cm="1">
        <f t="array" ref="AI371">_xlfn.IFS($AA371="first",_xlfn.CONCAT($X371, "_", $H371, "_", $L371),$AA371="second",_xlfn.CONCAT($X371, "_", $L371, "_", $H371))</f>
        <v>S53_Casey_Jaime</v>
      </c>
      <c r="AJ371" t="str">
        <f t="shared" si="69"/>
        <v>he_red_square</v>
      </c>
      <c r="AK371" t="str">
        <f t="shared" si="67"/>
        <v>S53_end</v>
      </c>
      <c r="AL371" s="13" t="s">
        <v>24</v>
      </c>
      <c r="AM371" s="13" t="s">
        <v>25</v>
      </c>
      <c r="AN371" s="13" t="s">
        <v>24</v>
      </c>
      <c r="AO371" s="13" t="s">
        <v>26</v>
      </c>
      <c r="AP371" s="13" t="s">
        <v>27</v>
      </c>
      <c r="AQ371" s="13" t="s">
        <v>26</v>
      </c>
      <c r="AR371" s="13" t="s">
        <v>27</v>
      </c>
      <c r="AS371" s="13" t="s">
        <v>25</v>
      </c>
      <c r="AT371" s="13" t="s">
        <v>31</v>
      </c>
      <c r="AU371" s="13" t="s">
        <v>26</v>
      </c>
      <c r="AV371" s="13" t="s">
        <v>31</v>
      </c>
      <c r="AW371" s="13" t="s">
        <v>25</v>
      </c>
      <c r="AX371" t="str">
        <f t="shared" si="70"/>
        <v>HT1_red-square.png</v>
      </c>
      <c r="AY371" t="str">
        <f t="shared" si="71"/>
        <v>ST3_red-triangle.png</v>
      </c>
      <c r="AZ371" t="str">
        <f t="shared" si="72"/>
        <v>HT2_yellow-triangle.png</v>
      </c>
      <c r="BA371" t="str">
        <f t="shared" si="73"/>
        <v>ST2_yellow-square.png</v>
      </c>
      <c r="BB371" t="str">
        <f t="shared" si="74"/>
        <v>ST1_green-triangle.png</v>
      </c>
      <c r="BC371" t="str">
        <f t="shared" si="75"/>
        <v>HT3_green-square.png</v>
      </c>
    </row>
    <row r="372" spans="1:55" x14ac:dyDescent="0.2">
      <c r="A372" s="30" t="s">
        <v>83</v>
      </c>
      <c r="B372" s="5" t="s">
        <v>108</v>
      </c>
      <c r="C372" s="5" t="s">
        <v>118</v>
      </c>
      <c r="D372" t="str">
        <f t="shared" si="68"/>
        <v>L04_CR10_S53</v>
      </c>
      <c r="E372">
        <v>370</v>
      </c>
      <c r="F372" s="94" t="s">
        <v>698</v>
      </c>
      <c r="G372" s="155" t="str">
        <f>VLOOKUP($A372&amp;"_"&amp;$F372,'Character Sets'!$B$3:$J$39,5,FALSE)</f>
        <v>HT1</v>
      </c>
      <c r="H372" s="155" t="str">
        <f>VLOOKUP($A372&amp;"_"&amp;$F372,'Character Sets'!$B$3:$J$39,7,FALSE)</f>
        <v>Casey</v>
      </c>
      <c r="I372" s="5" t="str">
        <f>VLOOKUP($A372&amp;"_"&amp;$F372,'Character Sets'!$B$3:$J$39,6,FALSE)</f>
        <v>E</v>
      </c>
      <c r="J372" s="95" t="s">
        <v>697</v>
      </c>
      <c r="K372" s="155" t="str">
        <f>VLOOKUP($A372&amp;"_"&amp;$J372, 'Character Sets'!$B$3:$J$39,5,FALSE)</f>
        <v>ST3</v>
      </c>
      <c r="L372" s="155" t="str">
        <f>VLOOKUP($A372&amp;"_"&amp;$J372,'Character Sets'!$B$3:$J$39,7,FALSE)</f>
        <v>Jaime</v>
      </c>
      <c r="M372" s="5" t="str">
        <f>VLOOKUP($A372&amp;"_"&amp;$J372,'Character Sets'!$B$3:$J$39,6,FALSE)</f>
        <v>F</v>
      </c>
      <c r="N372" s="187" t="s">
        <v>2394</v>
      </c>
      <c r="O372" s="5" t="s">
        <v>2398</v>
      </c>
      <c r="P372" s="37" t="s">
        <v>700</v>
      </c>
      <c r="Q372" t="str">
        <f>VLOOKUP($A372&amp;"_"&amp;$P372,'Character Sets'!$B$3:$J$39,5,FALSE)</f>
        <v>HT2</v>
      </c>
      <c r="R372" s="37" t="s">
        <v>701</v>
      </c>
      <c r="S372" t="str">
        <f>VLOOKUP($A372&amp;"_"&amp;$R372,'Character Sets'!$B$3:$J$39,5,FALSE)</f>
        <v>ST2</v>
      </c>
      <c r="T372" s="37" t="s">
        <v>699</v>
      </c>
      <c r="U372" t="str">
        <f>VLOOKUP($A372&amp;"_"&amp;$T372,'Character Sets'!$B$3:$J$39,5,FALSE)</f>
        <v>ST1</v>
      </c>
      <c r="V372" s="37" t="s">
        <v>696</v>
      </c>
      <c r="W372" t="str">
        <f>VLOOKUP($A372&amp;"_"&amp;$V372,'Character Sets'!$B$3:$J$39,5,FALSE)</f>
        <v>HT3</v>
      </c>
      <c r="X372" t="s">
        <v>730</v>
      </c>
      <c r="Y372" t="str">
        <f t="shared" si="66"/>
        <v>EF</v>
      </c>
      <c r="Z372" t="str" cm="1">
        <f t="array" ref="Z372">_xlfn.IFS($Y372="AB","AB",$Y372="BA","AB",$Y372="AC","AC",$Y372="CA","AC",$Y372="AD","AD",$Y372="DA","AD",$Y372="BC","BC",$Y372="CB","BC",$Y372="BD","BD",$Y372="DB","BD",$Y372="CD","CD",$Y372="DC", "CD",$Y372="AE","AE",$Y372="EA","AE",$Y372="AF","AF",$Y372="FA","AF",$Y372="BE","BE",$Y372="EB","BE",$Y372="BF","BF",$Y372="FB","BF",$Y372="CE","CE",$Y372="EC","CE",$Y372="CF","CF",$Y372="FC","CF",$Y372="DE","DE",$Y372="ED","DE",$Y372="EF","EF",$Y372="FE","EF",$Y372="DF","DF",$Y372="FD","DF")</f>
        <v>EF</v>
      </c>
      <c r="AA372" s="6" t="s">
        <v>30</v>
      </c>
      <c r="AB372" t="str">
        <f>VLOOKUP($X372&amp;$Z372&amp;$AA372,Stories!$A$1:$I$151,7,FALSE)</f>
        <v>Jaime is making a smoothie for Casey</v>
      </c>
      <c r="AC372" t="str">
        <f>VLOOKUP($X372&amp;$Z372&amp;$AA372,Stories!$A$1:$I$151,8,FALSE)</f>
        <v>before it's time to leave</v>
      </c>
      <c r="AD372" s="37" t="s">
        <v>22</v>
      </c>
      <c r="AE372" s="13" t="s">
        <v>27</v>
      </c>
      <c r="AF372" s="13" t="s">
        <v>26</v>
      </c>
      <c r="AG372" s="13" t="str">
        <f t="shared" si="78"/>
        <v>he's standing in a yellow triangle</v>
      </c>
      <c r="AH372" t="str">
        <f>VLOOKUP($X372&amp;$Z372&amp;$AA372,Stories!$A$1:$I$151,9,FALSE)</f>
        <v>and it's hard to hear above the blender</v>
      </c>
      <c r="AI372" t="str" cm="1">
        <f t="array" ref="AI372">_xlfn.IFS($AA372="first",_xlfn.CONCAT($X372, "_", $H372, "_", $L372),$AA372="second",_xlfn.CONCAT($X372, "_", $L372, "_", $H372))</f>
        <v>S53_Jaime_Casey</v>
      </c>
      <c r="AJ372" t="str">
        <f t="shared" si="69"/>
        <v>he_yellow_triangle</v>
      </c>
      <c r="AK372" t="str">
        <f t="shared" si="67"/>
        <v>S53_end</v>
      </c>
      <c r="AL372" s="13" t="s">
        <v>27</v>
      </c>
      <c r="AM372" s="13" t="s">
        <v>26</v>
      </c>
      <c r="AN372" s="13" t="s">
        <v>27</v>
      </c>
      <c r="AO372" s="13" t="s">
        <v>25</v>
      </c>
      <c r="AP372" s="13" t="s">
        <v>24</v>
      </c>
      <c r="AQ372" s="13" t="s">
        <v>25</v>
      </c>
      <c r="AR372" s="13" t="s">
        <v>24</v>
      </c>
      <c r="AS372" s="13" t="s">
        <v>26</v>
      </c>
      <c r="AT372" s="13" t="s">
        <v>29</v>
      </c>
      <c r="AU372" s="13" t="s">
        <v>25</v>
      </c>
      <c r="AV372" s="13" t="s">
        <v>29</v>
      </c>
      <c r="AW372" s="13" t="s">
        <v>26</v>
      </c>
      <c r="AX372" t="str">
        <f t="shared" si="70"/>
        <v>HT1_yellow-triangle.png</v>
      </c>
      <c r="AY372" t="str">
        <f t="shared" si="71"/>
        <v>ST3_yellow-square.png</v>
      </c>
      <c r="AZ372" t="str">
        <f t="shared" si="72"/>
        <v>HT2_red-square.png</v>
      </c>
      <c r="BA372" t="str">
        <f t="shared" si="73"/>
        <v>ST2_red-triangle.png</v>
      </c>
      <c r="BB372" t="str">
        <f t="shared" si="74"/>
        <v>ST1_blue-square.png</v>
      </c>
      <c r="BC372" t="str">
        <f t="shared" si="75"/>
        <v>HT3_blue-triangle.png</v>
      </c>
    </row>
    <row r="373" spans="1:55" x14ac:dyDescent="0.2">
      <c r="A373" s="30" t="s">
        <v>83</v>
      </c>
      <c r="B373" s="5" t="s">
        <v>108</v>
      </c>
      <c r="C373" s="5" t="s">
        <v>119</v>
      </c>
      <c r="D373" t="str">
        <f t="shared" si="68"/>
        <v>L04_CR11_S55</v>
      </c>
      <c r="E373">
        <v>371</v>
      </c>
      <c r="F373" s="94" t="s">
        <v>698</v>
      </c>
      <c r="G373" s="155" t="str">
        <f>VLOOKUP($A373&amp;"_"&amp;$F373,'Character Sets'!$B$3:$J$39,5,FALSE)</f>
        <v>HT1</v>
      </c>
      <c r="H373" s="155" t="str">
        <f>VLOOKUP($A373&amp;"_"&amp;$F373,'Character Sets'!$B$3:$J$39,7,FALSE)</f>
        <v>Casey</v>
      </c>
      <c r="I373" s="5" t="str">
        <f>VLOOKUP($A373&amp;"_"&amp;$F373,'Character Sets'!$B$3:$J$39,6,FALSE)</f>
        <v>E</v>
      </c>
      <c r="J373" s="95" t="s">
        <v>697</v>
      </c>
      <c r="K373" s="155" t="str">
        <f>VLOOKUP($A373&amp;"_"&amp;$J373, 'Character Sets'!$B$3:$J$39,5,FALSE)</f>
        <v>ST3</v>
      </c>
      <c r="L373" s="155" t="str">
        <f>VLOOKUP($A373&amp;"_"&amp;$J373,'Character Sets'!$B$3:$J$39,7,FALSE)</f>
        <v>Jaime</v>
      </c>
      <c r="M373" s="5" t="str">
        <f>VLOOKUP($A373&amp;"_"&amp;$J373,'Character Sets'!$B$3:$J$39,6,FALSE)</f>
        <v>F</v>
      </c>
      <c r="N373" s="187" t="s">
        <v>2394</v>
      </c>
      <c r="O373" s="5" t="s">
        <v>2398</v>
      </c>
      <c r="P373" s="37" t="s">
        <v>700</v>
      </c>
      <c r="Q373" t="str">
        <f>VLOOKUP($A373&amp;"_"&amp;$P373,'Character Sets'!$B$3:$J$39,5,FALSE)</f>
        <v>HT2</v>
      </c>
      <c r="R373" s="37" t="s">
        <v>701</v>
      </c>
      <c r="S373" t="str">
        <f>VLOOKUP($A373&amp;"_"&amp;$R373,'Character Sets'!$B$3:$J$39,5,FALSE)</f>
        <v>ST2</v>
      </c>
      <c r="T373" s="37" t="s">
        <v>699</v>
      </c>
      <c r="U373" t="str">
        <f>VLOOKUP($A373&amp;"_"&amp;$T373,'Character Sets'!$B$3:$J$39,5,FALSE)</f>
        <v>ST1</v>
      </c>
      <c r="V373" s="37" t="s">
        <v>696</v>
      </c>
      <c r="W373" t="str">
        <f>VLOOKUP($A373&amp;"_"&amp;$V373,'Character Sets'!$B$3:$J$39,5,FALSE)</f>
        <v>HT3</v>
      </c>
      <c r="X373" t="s">
        <v>737</v>
      </c>
      <c r="Y373" t="str">
        <f t="shared" si="66"/>
        <v>EF</v>
      </c>
      <c r="Z373" t="str" cm="1">
        <f t="array" ref="Z373">_xlfn.IFS($Y373="AB","AB",$Y373="BA","AB",$Y373="AC","AC",$Y373="CA","AC",$Y373="AD","AD",$Y373="DA","AD",$Y373="BC","BC",$Y373="CB","BC",$Y373="BD","BD",$Y373="DB","BD",$Y373="CD","CD",$Y373="DC", "CD",$Y373="AE","AE",$Y373="EA","AE",$Y373="AF","AF",$Y373="FA","AF",$Y373="BE","BE",$Y373="EB","BE",$Y373="BF","BF",$Y373="FB","BF",$Y373="CE","CE",$Y373="EC","CE",$Y373="CF","CF",$Y373="FC","CF",$Y373="DE","DE",$Y373="ED","DE",$Y373="EF","EF",$Y373="FE","EF",$Y373="DF","DF",$Y373="FD","DF")</f>
        <v>EF</v>
      </c>
      <c r="AA373" s="6" t="s">
        <v>28</v>
      </c>
      <c r="AB373" t="str">
        <f>VLOOKUP($X373&amp;$Z373&amp;$AA373,Stories!$A$1:$I$151,7,FALSE)</f>
        <v>Casey is holding a spot for Jaime</v>
      </c>
      <c r="AC373" t="str">
        <f>VLOOKUP($X373&amp;$Z373&amp;$AA373,Stories!$A$1:$I$151,8,FALSE)</f>
        <v>because the line is moving slowly</v>
      </c>
      <c r="AD373" s="37" t="s">
        <v>22</v>
      </c>
      <c r="AE373" s="13" t="s">
        <v>31</v>
      </c>
      <c r="AF373" s="13" t="s">
        <v>25</v>
      </c>
      <c r="AG373" s="13" t="str">
        <f t="shared" si="78"/>
        <v>he's standing in a green square</v>
      </c>
      <c r="AH373" t="str">
        <f>VLOOKUP($X373&amp;$Z373&amp;$AA373,Stories!$A$1:$I$151,9,FALSE)</f>
        <v>and the day keeps getting hotter</v>
      </c>
      <c r="AI373" t="str" cm="1">
        <f t="array" ref="AI373">_xlfn.IFS($AA373="first",_xlfn.CONCAT($X373, "_", $H373, "_", $L373),$AA373="second",_xlfn.CONCAT($X373, "_", $L373, "_", $H373))</f>
        <v>S55_Casey_Jaime</v>
      </c>
      <c r="AJ373" t="str">
        <f t="shared" si="69"/>
        <v>he_green_square</v>
      </c>
      <c r="AK373" t="str">
        <f t="shared" si="67"/>
        <v>S55_end</v>
      </c>
      <c r="AL373" s="13" t="s">
        <v>31</v>
      </c>
      <c r="AM373" s="13" t="s">
        <v>25</v>
      </c>
      <c r="AN373" s="13" t="s">
        <v>31</v>
      </c>
      <c r="AO373" s="13" t="s">
        <v>26</v>
      </c>
      <c r="AP373" s="13" t="s">
        <v>29</v>
      </c>
      <c r="AQ373" s="13" t="s">
        <v>26</v>
      </c>
      <c r="AR373" s="13" t="s">
        <v>29</v>
      </c>
      <c r="AS373" s="13" t="s">
        <v>25</v>
      </c>
      <c r="AT373" s="13" t="s">
        <v>24</v>
      </c>
      <c r="AU373" s="13" t="s">
        <v>26</v>
      </c>
      <c r="AV373" s="13" t="s">
        <v>24</v>
      </c>
      <c r="AW373" s="13" t="s">
        <v>25</v>
      </c>
      <c r="AX373" t="str">
        <f t="shared" si="70"/>
        <v>HT1_green-square.png</v>
      </c>
      <c r="AY373" t="str">
        <f t="shared" si="71"/>
        <v>ST3_green-triangle.png</v>
      </c>
      <c r="AZ373" t="str">
        <f t="shared" si="72"/>
        <v>HT2_blue-triangle.png</v>
      </c>
      <c r="BA373" t="str">
        <f t="shared" si="73"/>
        <v>ST2_blue-square.png</v>
      </c>
      <c r="BB373" t="str">
        <f t="shared" si="74"/>
        <v>ST1_red-triangle.png</v>
      </c>
      <c r="BC373" t="str">
        <f t="shared" si="75"/>
        <v>HT3_red-square.png</v>
      </c>
    </row>
    <row r="374" spans="1:55" x14ac:dyDescent="0.2">
      <c r="A374" s="30" t="s">
        <v>83</v>
      </c>
      <c r="B374" s="5" t="s">
        <v>108</v>
      </c>
      <c r="C374" s="5" t="s">
        <v>120</v>
      </c>
      <c r="D374" t="str">
        <f t="shared" si="68"/>
        <v>L04_CR12_S54</v>
      </c>
      <c r="E374">
        <v>372</v>
      </c>
      <c r="F374" s="94" t="s">
        <v>698</v>
      </c>
      <c r="G374" s="155" t="str">
        <f>VLOOKUP($A374&amp;"_"&amp;$F374,'Character Sets'!$B$3:$J$39,5,FALSE)</f>
        <v>HT1</v>
      </c>
      <c r="H374" s="155" t="str">
        <f>VLOOKUP($A374&amp;"_"&amp;$F374,'Character Sets'!$B$3:$J$39,7,FALSE)</f>
        <v>Casey</v>
      </c>
      <c r="I374" s="5" t="str">
        <f>VLOOKUP($A374&amp;"_"&amp;$F374,'Character Sets'!$B$3:$J$39,6,FALSE)</f>
        <v>E</v>
      </c>
      <c r="J374" s="95" t="s">
        <v>697</v>
      </c>
      <c r="K374" s="155" t="str">
        <f>VLOOKUP($A374&amp;"_"&amp;$J374, 'Character Sets'!$B$3:$J$39,5,FALSE)</f>
        <v>ST3</v>
      </c>
      <c r="L374" s="155" t="str">
        <f>VLOOKUP($A374&amp;"_"&amp;$J374,'Character Sets'!$B$3:$J$39,7,FALSE)</f>
        <v>Jaime</v>
      </c>
      <c r="M374" s="5" t="str">
        <f>VLOOKUP($A374&amp;"_"&amp;$J374,'Character Sets'!$B$3:$J$39,6,FALSE)</f>
        <v>F</v>
      </c>
      <c r="N374" s="187" t="s">
        <v>2394</v>
      </c>
      <c r="O374" s="5" t="s">
        <v>2398</v>
      </c>
      <c r="P374" s="37" t="s">
        <v>700</v>
      </c>
      <c r="Q374" t="str">
        <f>VLOOKUP($A374&amp;"_"&amp;$P374,'Character Sets'!$B$3:$J$39,5,FALSE)</f>
        <v>HT2</v>
      </c>
      <c r="R374" s="37" t="s">
        <v>701</v>
      </c>
      <c r="S374" t="str">
        <f>VLOOKUP($A374&amp;"_"&amp;$R374,'Character Sets'!$B$3:$J$39,5,FALSE)</f>
        <v>ST2</v>
      </c>
      <c r="T374" s="37" t="s">
        <v>699</v>
      </c>
      <c r="U374" t="str">
        <f>VLOOKUP($A374&amp;"_"&amp;$T374,'Character Sets'!$B$3:$J$39,5,FALSE)</f>
        <v>ST1</v>
      </c>
      <c r="V374" s="37" t="s">
        <v>696</v>
      </c>
      <c r="W374" t="str">
        <f>VLOOKUP($A374&amp;"_"&amp;$V374,'Character Sets'!$B$3:$J$39,5,FALSE)</f>
        <v>HT3</v>
      </c>
      <c r="X374" t="s">
        <v>731</v>
      </c>
      <c r="Y374" t="str">
        <f t="shared" si="66"/>
        <v>EF</v>
      </c>
      <c r="Z374" t="str" cm="1">
        <f t="array" ref="Z374">_xlfn.IFS($Y374="AB","AB",$Y374="BA","AB",$Y374="AC","AC",$Y374="CA","AC",$Y374="AD","AD",$Y374="DA","AD",$Y374="BC","BC",$Y374="CB","BC",$Y374="BD","BD",$Y374="DB","BD",$Y374="CD","CD",$Y374="DC", "CD",$Y374="AE","AE",$Y374="EA","AE",$Y374="AF","AF",$Y374="FA","AF",$Y374="BE","BE",$Y374="EB","BE",$Y374="BF","BF",$Y374="FB","BF",$Y374="CE","CE",$Y374="EC","CE",$Y374="CF","CF",$Y374="FC","CF",$Y374="DE","DE",$Y374="ED","DE",$Y374="EF","EF",$Y374="FE","EF",$Y374="DF","DF",$Y374="FD","DF")</f>
        <v>EF</v>
      </c>
      <c r="AA374" s="6" t="s">
        <v>30</v>
      </c>
      <c r="AB374" t="str">
        <f>VLOOKUP($X374&amp;$Z374&amp;$AA374,Stories!$A$1:$I$151,7,FALSE)</f>
        <v>Jaime is opening the door for Casey</v>
      </c>
      <c r="AC374" t="str">
        <f>VLOOKUP($X374&amp;$Z374&amp;$AA374,Stories!$A$1:$I$151,8,FALSE)</f>
        <v>as the keys rattle in the lock</v>
      </c>
      <c r="AD374" s="37" t="s">
        <v>22</v>
      </c>
      <c r="AE374" s="13" t="s">
        <v>29</v>
      </c>
      <c r="AF374" s="13" t="s">
        <v>26</v>
      </c>
      <c r="AG374" s="13" t="str">
        <f t="shared" si="78"/>
        <v>he's standing in a blue triangle</v>
      </c>
      <c r="AH374" t="str">
        <f>VLOOKUP($X374&amp;$Z374&amp;$AA374,Stories!$A$1:$I$151,9,FALSE)</f>
        <v>and no one else is in the house</v>
      </c>
      <c r="AI374" t="str" cm="1">
        <f t="array" ref="AI374">_xlfn.IFS($AA374="first",_xlfn.CONCAT($X374, "_", $H374, "_", $L374),$AA374="second",_xlfn.CONCAT($X374, "_", $L374, "_", $H374))</f>
        <v>S54_Jaime_Casey</v>
      </c>
      <c r="AJ374" t="str">
        <f t="shared" si="69"/>
        <v>he_blue_triangle</v>
      </c>
      <c r="AK374" t="str">
        <f t="shared" si="67"/>
        <v>S54_end</v>
      </c>
      <c r="AL374" s="13" t="s">
        <v>29</v>
      </c>
      <c r="AM374" s="13" t="s">
        <v>26</v>
      </c>
      <c r="AN374" s="13" t="s">
        <v>29</v>
      </c>
      <c r="AO374" s="13" t="s">
        <v>25</v>
      </c>
      <c r="AP374" s="13" t="s">
        <v>31</v>
      </c>
      <c r="AQ374" s="13" t="s">
        <v>25</v>
      </c>
      <c r="AR374" s="13" t="s">
        <v>31</v>
      </c>
      <c r="AS374" s="13" t="s">
        <v>26</v>
      </c>
      <c r="AT374" s="13" t="s">
        <v>27</v>
      </c>
      <c r="AU374" s="13" t="s">
        <v>25</v>
      </c>
      <c r="AV374" s="13" t="s">
        <v>27</v>
      </c>
      <c r="AW374" s="13" t="s">
        <v>26</v>
      </c>
      <c r="AX374" t="str">
        <f t="shared" si="70"/>
        <v>HT1_blue-triangle.png</v>
      </c>
      <c r="AY374" t="str">
        <f t="shared" si="71"/>
        <v>ST3_blue-square.png</v>
      </c>
      <c r="AZ374" t="str">
        <f t="shared" si="72"/>
        <v>HT2_green-square.png</v>
      </c>
      <c r="BA374" t="str">
        <f t="shared" si="73"/>
        <v>ST2_green-triangle.png</v>
      </c>
      <c r="BB374" t="str">
        <f t="shared" si="74"/>
        <v>ST1_yellow-square.png</v>
      </c>
      <c r="BC374" t="str">
        <f t="shared" si="75"/>
        <v>HT3_yellow-triangle.png</v>
      </c>
    </row>
    <row r="375" spans="1:55" x14ac:dyDescent="0.2">
      <c r="A375" s="30" t="s">
        <v>83</v>
      </c>
      <c r="B375" s="5" t="s">
        <v>108</v>
      </c>
      <c r="C375" s="5" t="s">
        <v>121</v>
      </c>
      <c r="D375" t="str">
        <f t="shared" si="68"/>
        <v>L04_CR13_S23</v>
      </c>
      <c r="E375">
        <v>373</v>
      </c>
      <c r="F375" s="94" t="s">
        <v>698</v>
      </c>
      <c r="G375" s="155" t="str">
        <f>VLOOKUP($A375&amp;"_"&amp;$F375,'Character Sets'!$B$3:$J$39,5,FALSE)</f>
        <v>HT1</v>
      </c>
      <c r="H375" s="155" t="str">
        <f>VLOOKUP($A375&amp;"_"&amp;$F375,'Character Sets'!$B$3:$J$39,7,FALSE)</f>
        <v>Casey</v>
      </c>
      <c r="I375" s="5" t="str">
        <f>VLOOKUP($A375&amp;"_"&amp;$F375,'Character Sets'!$B$3:$J$39,6,FALSE)</f>
        <v>E</v>
      </c>
      <c r="J375" s="95" t="s">
        <v>699</v>
      </c>
      <c r="K375" s="155" t="str">
        <f>VLOOKUP($A375&amp;"_"&amp;$J375, 'Character Sets'!$B$3:$J$39,5,FALSE)</f>
        <v>ST1</v>
      </c>
      <c r="L375" s="155" t="str">
        <f>VLOOKUP($A375&amp;"_"&amp;$J375,'Character Sets'!$B$3:$J$39,7,FALSE)</f>
        <v>Alex</v>
      </c>
      <c r="M375" s="5" t="str">
        <f>VLOOKUP($A375&amp;"_"&amp;$J375,'Character Sets'!$B$3:$J$39,6,FALSE)</f>
        <v>A</v>
      </c>
      <c r="N375" s="187" t="s">
        <v>2394</v>
      </c>
      <c r="O375" s="5" t="s">
        <v>2398</v>
      </c>
      <c r="P375" s="37" t="s">
        <v>700</v>
      </c>
      <c r="Q375" t="str">
        <f>VLOOKUP($A375&amp;"_"&amp;$P375,'Character Sets'!$B$3:$J$39,5,FALSE)</f>
        <v>HT2</v>
      </c>
      <c r="R375" s="37" t="s">
        <v>701</v>
      </c>
      <c r="S375" t="str">
        <f>VLOOKUP($A375&amp;"_"&amp;$R375,'Character Sets'!$B$3:$J$39,5,FALSE)</f>
        <v>ST2</v>
      </c>
      <c r="T375" s="37" t="s">
        <v>697</v>
      </c>
      <c r="U375" t="str">
        <f>VLOOKUP($A375&amp;"_"&amp;$T375,'Character Sets'!$B$3:$J$39,5,FALSE)</f>
        <v>ST3</v>
      </c>
      <c r="V375" s="37" t="s">
        <v>696</v>
      </c>
      <c r="W375" t="str">
        <f>VLOOKUP($A375&amp;"_"&amp;$V375,'Character Sets'!$B$3:$J$39,5,FALSE)</f>
        <v>HT3</v>
      </c>
      <c r="X375" t="s">
        <v>229</v>
      </c>
      <c r="Y375" t="str">
        <f t="shared" si="66"/>
        <v>EA</v>
      </c>
      <c r="Z375" t="str" cm="1">
        <f t="array" ref="Z375">_xlfn.IFS($Y375="AB","AB",$Y375="BA","AB",$Y375="AC","AC",$Y375="CA","AC",$Y375="AD","AD",$Y375="DA","AD",$Y375="BC","BC",$Y375="CB","BC",$Y375="BD","BD",$Y375="DB","BD",$Y375="CD","CD",$Y375="DC", "CD",$Y375="AE","AE",$Y375="EA","AE",$Y375="AF","AF",$Y375="FA","AF",$Y375="BE","BE",$Y375="EB","BE",$Y375="BF","BF",$Y375="FB","BF",$Y375="CE","CE",$Y375="EC","CE",$Y375="CF","CF",$Y375="FC","CF",$Y375="DE","DE",$Y375="ED","DE",$Y375="EF","EF",$Y375="FE","EF",$Y375="DF","DF",$Y375="FD","DF")</f>
        <v>AE</v>
      </c>
      <c r="AA375" s="6" t="s">
        <v>28</v>
      </c>
      <c r="AB375" t="str">
        <f>VLOOKUP($X375&amp;$Z375&amp;$AA375,Stories!$A$1:$I$151,7,FALSE)</f>
        <v>Alex is talking to Casey</v>
      </c>
      <c r="AC375" t="str">
        <f>VLOOKUP($X375&amp;$Z375&amp;$AA375,Stories!$A$1:$I$151,8,FALSE)</f>
        <v>while a spotlight is shining overhead</v>
      </c>
      <c r="AD375" s="37" t="s">
        <v>22</v>
      </c>
      <c r="AE375" s="13" t="s">
        <v>27</v>
      </c>
      <c r="AF375" s="13" t="s">
        <v>25</v>
      </c>
      <c r="AG375" s="13" t="str">
        <f t="shared" si="78"/>
        <v>he's standing in a yellow square</v>
      </c>
      <c r="AH375" t="str">
        <f>VLOOKUP($X375&amp;$Z375&amp;$AA375,Stories!$A$1:$I$151,9,FALSE)</f>
        <v>and it looks like rehearsal just started</v>
      </c>
      <c r="AI375" t="str" cm="1">
        <f t="array" ref="AI375">_xlfn.IFS($AA375="first",_xlfn.CONCAT($X375, "_", $H375, "_", $L375),$AA375="second",_xlfn.CONCAT($X375, "_", $L375, "_", $H375))</f>
        <v>S23_Casey_Alex</v>
      </c>
      <c r="AJ375" t="str">
        <f t="shared" si="69"/>
        <v>he_yellow_square</v>
      </c>
      <c r="AK375" t="str">
        <f t="shared" si="67"/>
        <v>S23_end</v>
      </c>
      <c r="AL375" s="13" t="s">
        <v>27</v>
      </c>
      <c r="AM375" s="13" t="s">
        <v>25</v>
      </c>
      <c r="AN375" s="13" t="s">
        <v>27</v>
      </c>
      <c r="AO375" s="13" t="s">
        <v>26</v>
      </c>
      <c r="AP375" s="13" t="s">
        <v>24</v>
      </c>
      <c r="AQ375" s="13" t="s">
        <v>26</v>
      </c>
      <c r="AR375" s="13" t="s">
        <v>24</v>
      </c>
      <c r="AS375" s="13" t="s">
        <v>25</v>
      </c>
      <c r="AT375" s="13" t="s">
        <v>29</v>
      </c>
      <c r="AU375" s="13" t="s">
        <v>26</v>
      </c>
      <c r="AV375" s="13" t="s">
        <v>29</v>
      </c>
      <c r="AW375" s="13" t="s">
        <v>25</v>
      </c>
      <c r="AX375" t="str">
        <f t="shared" si="70"/>
        <v>HT1_yellow-square.png</v>
      </c>
      <c r="AY375" t="str">
        <f t="shared" si="71"/>
        <v>ST1_yellow-triangle.png</v>
      </c>
      <c r="AZ375" t="str">
        <f t="shared" si="72"/>
        <v>HT2_red-triangle.png</v>
      </c>
      <c r="BA375" t="str">
        <f t="shared" si="73"/>
        <v>ST2_red-square.png</v>
      </c>
      <c r="BB375" t="str">
        <f t="shared" si="74"/>
        <v>ST3_blue-triangle.png</v>
      </c>
      <c r="BC375" t="str">
        <f t="shared" si="75"/>
        <v>HT3_blue-square.png</v>
      </c>
    </row>
    <row r="376" spans="1:55" x14ac:dyDescent="0.2">
      <c r="A376" s="30" t="s">
        <v>83</v>
      </c>
      <c r="B376" s="5" t="s">
        <v>108</v>
      </c>
      <c r="C376" s="5" t="s">
        <v>122</v>
      </c>
      <c r="D376" t="str">
        <f t="shared" si="68"/>
        <v>L04_CR14_S23</v>
      </c>
      <c r="E376">
        <v>374</v>
      </c>
      <c r="F376" s="94" t="s">
        <v>698</v>
      </c>
      <c r="G376" s="155" t="str">
        <f>VLOOKUP($A376&amp;"_"&amp;$F376,'Character Sets'!$B$3:$J$39,5,FALSE)</f>
        <v>HT1</v>
      </c>
      <c r="H376" s="155" t="str">
        <f>VLOOKUP($A376&amp;"_"&amp;$F376,'Character Sets'!$B$3:$J$39,7,FALSE)</f>
        <v>Casey</v>
      </c>
      <c r="I376" s="5" t="str">
        <f>VLOOKUP($A376&amp;"_"&amp;$F376,'Character Sets'!$B$3:$J$39,6,FALSE)</f>
        <v>E</v>
      </c>
      <c r="J376" s="95" t="s">
        <v>699</v>
      </c>
      <c r="K376" s="155" t="str">
        <f>VLOOKUP($A376&amp;"_"&amp;$J376, 'Character Sets'!$B$3:$J$39,5,FALSE)</f>
        <v>ST1</v>
      </c>
      <c r="L376" s="155" t="str">
        <f>VLOOKUP($A376&amp;"_"&amp;$J376,'Character Sets'!$B$3:$J$39,7,FALSE)</f>
        <v>Alex</v>
      </c>
      <c r="M376" s="5" t="str">
        <f>VLOOKUP($A376&amp;"_"&amp;$J376,'Character Sets'!$B$3:$J$39,6,FALSE)</f>
        <v>A</v>
      </c>
      <c r="N376" s="187" t="s">
        <v>2394</v>
      </c>
      <c r="O376" s="5" t="s">
        <v>2398</v>
      </c>
      <c r="P376" s="37" t="s">
        <v>700</v>
      </c>
      <c r="Q376" t="str">
        <f>VLOOKUP($A376&amp;"_"&amp;$P376,'Character Sets'!$B$3:$J$39,5,FALSE)</f>
        <v>HT2</v>
      </c>
      <c r="R376" s="37" t="s">
        <v>701</v>
      </c>
      <c r="S376" t="str">
        <f>VLOOKUP($A376&amp;"_"&amp;$R376,'Character Sets'!$B$3:$J$39,5,FALSE)</f>
        <v>ST2</v>
      </c>
      <c r="T376" s="37" t="s">
        <v>697</v>
      </c>
      <c r="U376" t="str">
        <f>VLOOKUP($A376&amp;"_"&amp;$T376,'Character Sets'!$B$3:$J$39,5,FALSE)</f>
        <v>ST3</v>
      </c>
      <c r="V376" s="37" t="s">
        <v>696</v>
      </c>
      <c r="W376" t="str">
        <f>VLOOKUP($A376&amp;"_"&amp;$V376,'Character Sets'!$B$3:$J$39,5,FALSE)</f>
        <v>HT3</v>
      </c>
      <c r="X376" t="s">
        <v>229</v>
      </c>
      <c r="Y376" t="str">
        <f t="shared" si="66"/>
        <v>EA</v>
      </c>
      <c r="Z376" t="str" cm="1">
        <f t="array" ref="Z376">_xlfn.IFS($Y376="AB","AB",$Y376="BA","AB",$Y376="AC","AC",$Y376="CA","AC",$Y376="AD","AD",$Y376="DA","AD",$Y376="BC","BC",$Y376="CB","BC",$Y376="BD","BD",$Y376="DB","BD",$Y376="CD","CD",$Y376="DC", "CD",$Y376="AE","AE",$Y376="EA","AE",$Y376="AF","AF",$Y376="FA","AF",$Y376="BE","BE",$Y376="EB","BE",$Y376="BF","BF",$Y376="FB","BF",$Y376="CE","CE",$Y376="EC","CE",$Y376="CF","CF",$Y376="FC","CF",$Y376="DE","DE",$Y376="ED","DE",$Y376="EF","EF",$Y376="FE","EF",$Y376="DF","DF",$Y376="FD","DF")</f>
        <v>AE</v>
      </c>
      <c r="AA376" s="6" t="s">
        <v>30</v>
      </c>
      <c r="AB376" t="str">
        <f>VLOOKUP($X376&amp;$Z376&amp;$AA376,Stories!$A$1:$I$151,7,FALSE)</f>
        <v>Casey is talking to Alex</v>
      </c>
      <c r="AC376" t="str">
        <f>VLOOKUP($X376&amp;$Z376&amp;$AA376,Stories!$A$1:$I$151,8,FALSE)</f>
        <v>while a spotlight is shining overhead</v>
      </c>
      <c r="AD376" s="37" t="s">
        <v>22</v>
      </c>
      <c r="AE376" s="13" t="s">
        <v>24</v>
      </c>
      <c r="AF376" s="13" t="s">
        <v>26</v>
      </c>
      <c r="AG376" s="13" t="str">
        <f t="shared" si="78"/>
        <v>he's standing in a red triangle</v>
      </c>
      <c r="AH376" t="str">
        <f>VLOOKUP($X376&amp;$Z376&amp;$AA376,Stories!$A$1:$I$151,9,FALSE)</f>
        <v>and it looks like rehearsal just started</v>
      </c>
      <c r="AI376" t="str" cm="1">
        <f t="array" ref="AI376">_xlfn.IFS($AA376="first",_xlfn.CONCAT($X376, "_", $H376, "_", $L376),$AA376="second",_xlfn.CONCAT($X376, "_", $L376, "_", $H376))</f>
        <v>S23_Alex_Casey</v>
      </c>
      <c r="AJ376" t="str">
        <f t="shared" si="69"/>
        <v>he_red_triangle</v>
      </c>
      <c r="AK376" t="str">
        <f t="shared" si="67"/>
        <v>S23_end</v>
      </c>
      <c r="AL376" s="13" t="s">
        <v>24</v>
      </c>
      <c r="AM376" s="13" t="s">
        <v>26</v>
      </c>
      <c r="AN376" s="13" t="s">
        <v>24</v>
      </c>
      <c r="AO376" s="13" t="s">
        <v>25</v>
      </c>
      <c r="AP376" s="13" t="s">
        <v>27</v>
      </c>
      <c r="AQ376" s="13" t="s">
        <v>25</v>
      </c>
      <c r="AR376" s="13" t="s">
        <v>27</v>
      </c>
      <c r="AS376" s="13" t="s">
        <v>26</v>
      </c>
      <c r="AT376" s="13" t="s">
        <v>31</v>
      </c>
      <c r="AU376" s="13" t="s">
        <v>25</v>
      </c>
      <c r="AV376" s="13" t="s">
        <v>31</v>
      </c>
      <c r="AW376" s="13" t="s">
        <v>26</v>
      </c>
      <c r="AX376" t="str">
        <f t="shared" si="70"/>
        <v>HT1_red-triangle.png</v>
      </c>
      <c r="AY376" t="str">
        <f t="shared" si="71"/>
        <v>ST1_red-square.png</v>
      </c>
      <c r="AZ376" t="str">
        <f t="shared" si="72"/>
        <v>HT2_yellow-square.png</v>
      </c>
      <c r="BA376" t="str">
        <f t="shared" si="73"/>
        <v>ST2_yellow-triangle.png</v>
      </c>
      <c r="BB376" t="str">
        <f t="shared" si="74"/>
        <v>ST3_green-square.png</v>
      </c>
      <c r="BC376" t="str">
        <f t="shared" si="75"/>
        <v>HT3_green-triangle.png</v>
      </c>
    </row>
    <row r="377" spans="1:55" x14ac:dyDescent="0.2">
      <c r="A377" s="30" t="s">
        <v>83</v>
      </c>
      <c r="B377" s="5" t="s">
        <v>108</v>
      </c>
      <c r="C377" s="5" t="s">
        <v>123</v>
      </c>
      <c r="D377" t="str">
        <f t="shared" si="68"/>
        <v>L04_CR15_S24</v>
      </c>
      <c r="E377">
        <v>375</v>
      </c>
      <c r="F377" s="94" t="s">
        <v>698</v>
      </c>
      <c r="G377" s="155" t="str">
        <f>VLOOKUP($A377&amp;"_"&amp;$F377,'Character Sets'!$B$3:$J$39,5,FALSE)</f>
        <v>HT1</v>
      </c>
      <c r="H377" s="155" t="str">
        <f>VLOOKUP($A377&amp;"_"&amp;$F377,'Character Sets'!$B$3:$J$39,7,FALSE)</f>
        <v>Casey</v>
      </c>
      <c r="I377" s="5" t="str">
        <f>VLOOKUP($A377&amp;"_"&amp;$F377,'Character Sets'!$B$3:$J$39,6,FALSE)</f>
        <v>E</v>
      </c>
      <c r="J377" s="95" t="s">
        <v>699</v>
      </c>
      <c r="K377" s="155" t="str">
        <f>VLOOKUP($A377&amp;"_"&amp;$J377, 'Character Sets'!$B$3:$J$39,5,FALSE)</f>
        <v>ST1</v>
      </c>
      <c r="L377" s="155" t="str">
        <f>VLOOKUP($A377&amp;"_"&amp;$J377,'Character Sets'!$B$3:$J$39,7,FALSE)</f>
        <v>Alex</v>
      </c>
      <c r="M377" s="5" t="str">
        <f>VLOOKUP($A377&amp;"_"&amp;$J377,'Character Sets'!$B$3:$J$39,6,FALSE)</f>
        <v>A</v>
      </c>
      <c r="N377" s="187" t="s">
        <v>2394</v>
      </c>
      <c r="O377" s="5" t="s">
        <v>2398</v>
      </c>
      <c r="P377" s="37" t="s">
        <v>700</v>
      </c>
      <c r="Q377" t="str">
        <f>VLOOKUP($A377&amp;"_"&amp;$P377,'Character Sets'!$B$3:$J$39,5,FALSE)</f>
        <v>HT2</v>
      </c>
      <c r="R377" s="37" t="s">
        <v>701</v>
      </c>
      <c r="S377" t="str">
        <f>VLOOKUP($A377&amp;"_"&amp;$R377,'Character Sets'!$B$3:$J$39,5,FALSE)</f>
        <v>ST2</v>
      </c>
      <c r="T377" s="37" t="s">
        <v>697</v>
      </c>
      <c r="U377" t="str">
        <f>VLOOKUP($A377&amp;"_"&amp;$T377,'Character Sets'!$B$3:$J$39,5,FALSE)</f>
        <v>ST3</v>
      </c>
      <c r="V377" s="37" t="s">
        <v>696</v>
      </c>
      <c r="W377" t="str">
        <f>VLOOKUP($A377&amp;"_"&amp;$V377,'Character Sets'!$B$3:$J$39,5,FALSE)</f>
        <v>HT3</v>
      </c>
      <c r="X377" t="s">
        <v>230</v>
      </c>
      <c r="Y377" t="str">
        <f t="shared" si="66"/>
        <v>EA</v>
      </c>
      <c r="Z377" t="str" cm="1">
        <f t="array" ref="Z377">_xlfn.IFS($Y377="AB","AB",$Y377="BA","AB",$Y377="AC","AC",$Y377="CA","AC",$Y377="AD","AD",$Y377="DA","AD",$Y377="BC","BC",$Y377="CB","BC",$Y377="BD","BD",$Y377="DB","BD",$Y377="CD","CD",$Y377="DC", "CD",$Y377="AE","AE",$Y377="EA","AE",$Y377="AF","AF",$Y377="FA","AF",$Y377="BE","BE",$Y377="EB","BE",$Y377="BF","BF",$Y377="FB","BF",$Y377="CE","CE",$Y377="EC","CE",$Y377="CF","CF",$Y377="FC","CF",$Y377="DE","DE",$Y377="ED","DE",$Y377="EF","EF",$Y377="FE","EF",$Y377="DF","DF",$Y377="FD","DF")</f>
        <v>AE</v>
      </c>
      <c r="AA377" s="6" t="s">
        <v>28</v>
      </c>
      <c r="AB377" t="str">
        <f>VLOOKUP($X377&amp;$Z377&amp;$AA377,Stories!$A$1:$I$151,7,FALSE)</f>
        <v>Alex is skiing with Casey</v>
      </c>
      <c r="AC377" t="str">
        <f>VLOOKUP($X377&amp;$Z377&amp;$AA377,Stories!$A$1:$I$151,8,FALSE)</f>
        <v>and snow is falling from the sky</v>
      </c>
      <c r="AD377" s="37" t="s">
        <v>22</v>
      </c>
      <c r="AE377" s="13" t="s">
        <v>29</v>
      </c>
      <c r="AF377" s="13" t="s">
        <v>25</v>
      </c>
      <c r="AG377" s="13" t="str">
        <f t="shared" si="78"/>
        <v>he's standing in a blue square</v>
      </c>
      <c r="AH377" t="str">
        <f>VLOOKUP($X377&amp;$Z377&amp;$AA377,Stories!$A$1:$I$151,9,FALSE)</f>
        <v>and it looks like everyone might be cold</v>
      </c>
      <c r="AI377" t="str" cm="1">
        <f t="array" ref="AI377">_xlfn.IFS($AA377="first",_xlfn.CONCAT($X377, "_", $H377, "_", $L377),$AA377="second",_xlfn.CONCAT($X377, "_", $L377, "_", $H377))</f>
        <v>S24_Casey_Alex</v>
      </c>
      <c r="AJ377" t="str">
        <f t="shared" si="69"/>
        <v>he_blue_square</v>
      </c>
      <c r="AK377" t="str">
        <f t="shared" si="67"/>
        <v>S24_end</v>
      </c>
      <c r="AL377" s="13" t="s">
        <v>29</v>
      </c>
      <c r="AM377" s="13" t="s">
        <v>25</v>
      </c>
      <c r="AN377" s="13" t="s">
        <v>29</v>
      </c>
      <c r="AO377" s="13" t="s">
        <v>26</v>
      </c>
      <c r="AP377" s="13" t="s">
        <v>31</v>
      </c>
      <c r="AQ377" s="13" t="s">
        <v>26</v>
      </c>
      <c r="AR377" s="13" t="s">
        <v>31</v>
      </c>
      <c r="AS377" s="13" t="s">
        <v>25</v>
      </c>
      <c r="AT377" s="13" t="s">
        <v>27</v>
      </c>
      <c r="AU377" s="13" t="s">
        <v>26</v>
      </c>
      <c r="AV377" s="13" t="s">
        <v>27</v>
      </c>
      <c r="AW377" s="13" t="s">
        <v>25</v>
      </c>
      <c r="AX377" t="str">
        <f t="shared" si="70"/>
        <v>HT1_blue-square.png</v>
      </c>
      <c r="AY377" t="str">
        <f t="shared" si="71"/>
        <v>ST1_blue-triangle.png</v>
      </c>
      <c r="AZ377" t="str">
        <f t="shared" si="72"/>
        <v>HT2_green-triangle.png</v>
      </c>
      <c r="BA377" t="str">
        <f t="shared" si="73"/>
        <v>ST2_green-square.png</v>
      </c>
      <c r="BB377" t="str">
        <f t="shared" si="74"/>
        <v>ST3_yellow-triangle.png</v>
      </c>
      <c r="BC377" t="str">
        <f t="shared" si="75"/>
        <v>HT3_yellow-square.png</v>
      </c>
    </row>
    <row r="378" spans="1:55" x14ac:dyDescent="0.2">
      <c r="A378" s="30" t="s">
        <v>83</v>
      </c>
      <c r="B378" s="5" t="s">
        <v>108</v>
      </c>
      <c r="C378" s="5" t="s">
        <v>124</v>
      </c>
      <c r="D378" t="str">
        <f t="shared" si="68"/>
        <v>L04_CR16_S25</v>
      </c>
      <c r="E378">
        <v>376</v>
      </c>
      <c r="F378" s="94" t="s">
        <v>698</v>
      </c>
      <c r="G378" s="155" t="str">
        <f>VLOOKUP($A378&amp;"_"&amp;$F378,'Character Sets'!$B$3:$J$39,5,FALSE)</f>
        <v>HT1</v>
      </c>
      <c r="H378" s="155" t="str">
        <f>VLOOKUP($A378&amp;"_"&amp;$F378,'Character Sets'!$B$3:$J$39,7,FALSE)</f>
        <v>Casey</v>
      </c>
      <c r="I378" s="5" t="str">
        <f>VLOOKUP($A378&amp;"_"&amp;$F378,'Character Sets'!$B$3:$J$39,6,FALSE)</f>
        <v>E</v>
      </c>
      <c r="J378" s="95" t="s">
        <v>699</v>
      </c>
      <c r="K378" s="155" t="str">
        <f>VLOOKUP($A378&amp;"_"&amp;$J378, 'Character Sets'!$B$3:$J$39,5,FALSE)</f>
        <v>ST1</v>
      </c>
      <c r="L378" s="155" t="str">
        <f>VLOOKUP($A378&amp;"_"&amp;$J378,'Character Sets'!$B$3:$J$39,7,FALSE)</f>
        <v>Alex</v>
      </c>
      <c r="M378" s="5" t="str">
        <f>VLOOKUP($A378&amp;"_"&amp;$J378,'Character Sets'!$B$3:$J$39,6,FALSE)</f>
        <v>A</v>
      </c>
      <c r="N378" s="187" t="s">
        <v>2394</v>
      </c>
      <c r="O378" s="5" t="s">
        <v>2398</v>
      </c>
      <c r="P378" s="37" t="s">
        <v>700</v>
      </c>
      <c r="Q378" t="str">
        <f>VLOOKUP($A378&amp;"_"&amp;$P378,'Character Sets'!$B$3:$J$39,5,FALSE)</f>
        <v>HT2</v>
      </c>
      <c r="R378" s="37" t="s">
        <v>701</v>
      </c>
      <c r="S378" t="str">
        <f>VLOOKUP($A378&amp;"_"&amp;$R378,'Character Sets'!$B$3:$J$39,5,FALSE)</f>
        <v>ST2</v>
      </c>
      <c r="T378" s="37" t="s">
        <v>697</v>
      </c>
      <c r="U378" t="str">
        <f>VLOOKUP($A378&amp;"_"&amp;$T378,'Character Sets'!$B$3:$J$39,5,FALSE)</f>
        <v>ST3</v>
      </c>
      <c r="V378" s="37" t="s">
        <v>696</v>
      </c>
      <c r="W378" t="str">
        <f>VLOOKUP($A378&amp;"_"&amp;$V378,'Character Sets'!$B$3:$J$39,5,FALSE)</f>
        <v>HT3</v>
      </c>
      <c r="X378" t="s">
        <v>231</v>
      </c>
      <c r="Y378" t="str">
        <f t="shared" si="66"/>
        <v>EA</v>
      </c>
      <c r="Z378" t="str" cm="1">
        <f t="array" ref="Z378">_xlfn.IFS($Y378="AB","AB",$Y378="BA","AB",$Y378="AC","AC",$Y378="CA","AC",$Y378="AD","AD",$Y378="DA","AD",$Y378="BC","BC",$Y378="CB","BC",$Y378="BD","BD",$Y378="DB","BD",$Y378="CD","CD",$Y378="DC", "CD",$Y378="AE","AE",$Y378="EA","AE",$Y378="AF","AF",$Y378="FA","AF",$Y378="BE","BE",$Y378="EB","BE",$Y378="BF","BF",$Y378="FB","BF",$Y378="CE","CE",$Y378="EC","CE",$Y378="CF","CF",$Y378="FC","CF",$Y378="DE","DE",$Y378="ED","DE",$Y378="EF","EF",$Y378="FE","EF",$Y378="DF","DF",$Y378="FD","DF")</f>
        <v>AE</v>
      </c>
      <c r="AA378" s="6" t="s">
        <v>30</v>
      </c>
      <c r="AB378" t="str">
        <f>VLOOKUP($X378&amp;$Z378&amp;$AA378,Stories!$A$1:$I$151,7,FALSE)</f>
        <v>Casey is dancing with Alex</v>
      </c>
      <c r="AC378" t="str">
        <f>VLOOKUP($X378&amp;$Z378&amp;$AA378,Stories!$A$1:$I$151,8,FALSE)</f>
        <v>while a pinata is hanging overhead</v>
      </c>
      <c r="AD378" s="37" t="s">
        <v>22</v>
      </c>
      <c r="AE378" s="13" t="s">
        <v>31</v>
      </c>
      <c r="AF378" s="13" t="s">
        <v>26</v>
      </c>
      <c r="AG378" s="13" t="str">
        <f t="shared" si="78"/>
        <v>he's standing in a green triangle</v>
      </c>
      <c r="AH378" t="str">
        <f>VLOOKUP($X378&amp;$Z378&amp;$AA378,Stories!$A$1:$I$151,9,FALSE)</f>
        <v>and everyone at the party is having fun</v>
      </c>
      <c r="AI378" t="str" cm="1">
        <f t="array" ref="AI378">_xlfn.IFS($AA378="first",_xlfn.CONCAT($X378, "_", $H378, "_", $L378),$AA378="second",_xlfn.CONCAT($X378, "_", $L378, "_", $H378))</f>
        <v>S25_Alex_Casey</v>
      </c>
      <c r="AJ378" t="str">
        <f t="shared" si="69"/>
        <v>he_green_triangle</v>
      </c>
      <c r="AK378" t="str">
        <f t="shared" si="67"/>
        <v>S25_end</v>
      </c>
      <c r="AL378" s="13" t="s">
        <v>31</v>
      </c>
      <c r="AM378" s="13" t="s">
        <v>26</v>
      </c>
      <c r="AN378" s="13" t="s">
        <v>31</v>
      </c>
      <c r="AO378" s="13" t="s">
        <v>25</v>
      </c>
      <c r="AP378" s="13" t="s">
        <v>29</v>
      </c>
      <c r="AQ378" s="13" t="s">
        <v>25</v>
      </c>
      <c r="AR378" s="13" t="s">
        <v>29</v>
      </c>
      <c r="AS378" s="13" t="s">
        <v>26</v>
      </c>
      <c r="AT378" s="13" t="s">
        <v>24</v>
      </c>
      <c r="AU378" s="13" t="s">
        <v>25</v>
      </c>
      <c r="AV378" s="13" t="s">
        <v>24</v>
      </c>
      <c r="AW378" s="13" t="s">
        <v>26</v>
      </c>
      <c r="AX378" t="str">
        <f t="shared" si="70"/>
        <v>HT1_green-triangle.png</v>
      </c>
      <c r="AY378" t="str">
        <f t="shared" si="71"/>
        <v>ST1_green-square.png</v>
      </c>
      <c r="AZ378" t="str">
        <f t="shared" si="72"/>
        <v>HT2_blue-square.png</v>
      </c>
      <c r="BA378" t="str">
        <f t="shared" si="73"/>
        <v>ST2_blue-triangle.png</v>
      </c>
      <c r="BB378" t="str">
        <f t="shared" si="74"/>
        <v>ST3_red-square.png</v>
      </c>
      <c r="BC378" t="str">
        <f t="shared" si="75"/>
        <v>HT3_red-triangle.png</v>
      </c>
    </row>
    <row r="379" spans="1:55" x14ac:dyDescent="0.2">
      <c r="A379" s="30" t="s">
        <v>83</v>
      </c>
      <c r="B379" s="5" t="s">
        <v>108</v>
      </c>
      <c r="C379" s="5" t="s">
        <v>125</v>
      </c>
      <c r="D379" t="str">
        <f t="shared" si="68"/>
        <v>L04_CR17_S28</v>
      </c>
      <c r="E379">
        <v>377</v>
      </c>
      <c r="F379" s="94" t="s">
        <v>696</v>
      </c>
      <c r="G379" s="155" t="str">
        <f>VLOOKUP($A379&amp;"_"&amp;$F379,'Character Sets'!$B$3:$J$39,5,FALSE)</f>
        <v>HT3</v>
      </c>
      <c r="H379" s="155" t="str">
        <f>VLOOKUP($A379&amp;"_"&amp;$F379,'Character Sets'!$B$3:$J$39,7,FALSE)</f>
        <v>Taylor</v>
      </c>
      <c r="I379" s="5" t="str">
        <f>VLOOKUP($A379&amp;"_"&amp;$F379,'Character Sets'!$B$3:$J$39,6,FALSE)</f>
        <v>D</v>
      </c>
      <c r="J379" s="96" t="s">
        <v>700</v>
      </c>
      <c r="K379" s="155" t="str">
        <f>VLOOKUP($A379&amp;"_"&amp;$J379, 'Character Sets'!$B$3:$J$39,5,FALSE)</f>
        <v>HT2</v>
      </c>
      <c r="L379" s="155" t="str">
        <f>VLOOKUP($A379&amp;"_"&amp;$J379,'Character Sets'!$B$3:$J$39,7,FALSE)</f>
        <v>Sam</v>
      </c>
      <c r="M379" s="5" t="str">
        <f>VLOOKUP($A379&amp;"_"&amp;$J379,'Character Sets'!$B$3:$J$39,6,FALSE)</f>
        <v>B</v>
      </c>
      <c r="N379" s="187" t="s">
        <v>2395</v>
      </c>
      <c r="O379" s="5" t="s">
        <v>2399</v>
      </c>
      <c r="P379" s="37" t="s">
        <v>697</v>
      </c>
      <c r="Q379" t="str">
        <f>VLOOKUP($A379&amp;"_"&amp;$P379,'Character Sets'!$B$3:$J$39,5,FALSE)</f>
        <v>ST3</v>
      </c>
      <c r="R379" s="37" t="s">
        <v>699</v>
      </c>
      <c r="S379" t="str">
        <f>VLOOKUP($A379&amp;"_"&amp;$R379,'Character Sets'!$B$3:$J$39,5,FALSE)</f>
        <v>ST1</v>
      </c>
      <c r="T379" s="37" t="s">
        <v>701</v>
      </c>
      <c r="U379" t="str">
        <f>VLOOKUP($A379&amp;"_"&amp;$T379,'Character Sets'!$B$3:$J$39,5,FALSE)</f>
        <v>ST2</v>
      </c>
      <c r="V379" s="37" t="s">
        <v>698</v>
      </c>
      <c r="W379" t="str">
        <f>VLOOKUP($A379&amp;"_"&amp;$V379,'Character Sets'!$B$3:$J$39,5,FALSE)</f>
        <v>HT1</v>
      </c>
      <c r="X379" t="s">
        <v>234</v>
      </c>
      <c r="Y379" t="str">
        <f t="shared" ref="Y379:Y442" si="79">_xlfn.CONCAT($I379,$M379)</f>
        <v>DB</v>
      </c>
      <c r="Z379" t="str" cm="1">
        <f t="array" ref="Z379">_xlfn.IFS($Y379="AB","AB",$Y379="BA","AB",$Y379="AC","AC",$Y379="CA","AC",$Y379="AD","AD",$Y379="DA","AD",$Y379="BC","BC",$Y379="CB","BC",$Y379="BD","BD",$Y379="DB","BD",$Y379="CD","CD",$Y379="DC", "CD",$Y379="AE","AE",$Y379="EA","AE",$Y379="AF","AF",$Y379="FA","AF",$Y379="BE","BE",$Y379="EB","BE",$Y379="BF","BF",$Y379="FB","BF",$Y379="CE","CE",$Y379="EC","CE",$Y379="CF","CF",$Y379="FC","CF",$Y379="DE","DE",$Y379="ED","DE",$Y379="EF","EF",$Y379="FE","EF",$Y379="DF","DF",$Y379="FD","DF")</f>
        <v>BD</v>
      </c>
      <c r="AA379" s="6" t="s">
        <v>28</v>
      </c>
      <c r="AB379" t="str">
        <f>VLOOKUP($X379&amp;$Z379&amp;$AA379,Stories!$A$1:$I$151,7,FALSE)</f>
        <v>Sam is flying on a broom above Taylor</v>
      </c>
      <c r="AC379" t="str">
        <f>VLOOKUP($X379&amp;$Z379&amp;$AA379,Stories!$A$1:$I$151,8,FALSE)</f>
        <v>while a bat flutters through the air</v>
      </c>
      <c r="AD379" s="37" t="s">
        <v>22</v>
      </c>
      <c r="AE379" s="13" t="s">
        <v>24</v>
      </c>
      <c r="AF379" s="13" t="s">
        <v>25</v>
      </c>
      <c r="AG379" s="13" t="str">
        <f t="shared" si="78"/>
        <v>he's standing in a red square</v>
      </c>
      <c r="AH379" t="str">
        <f>VLOOKUP($X379&amp;$Z379&amp;$AA379,Stories!$A$1:$I$151,9,FALSE)</f>
        <v>and it looks like it is Halloween</v>
      </c>
      <c r="AI379" t="str" cm="1">
        <f t="array" ref="AI379">_xlfn.IFS($AA379="first",_xlfn.CONCAT($X379, "_", $H379, "_", $L379),$AA379="second",_xlfn.CONCAT($X379, "_", $L379, "_", $H379))</f>
        <v>S28_Taylor_Sam</v>
      </c>
      <c r="AJ379" t="str">
        <f t="shared" si="69"/>
        <v>he_red_square</v>
      </c>
      <c r="AK379" t="str">
        <f t="shared" ref="AK379:AK442" si="80">_xlfn.CONCAT($X379,"_end")</f>
        <v>S28_end</v>
      </c>
      <c r="AL379" s="13" t="s">
        <v>24</v>
      </c>
      <c r="AM379" s="13" t="s">
        <v>25</v>
      </c>
      <c r="AN379" s="13" t="s">
        <v>24</v>
      </c>
      <c r="AO379" s="13" t="s">
        <v>26</v>
      </c>
      <c r="AP379" s="13" t="s">
        <v>27</v>
      </c>
      <c r="AQ379" s="13" t="s">
        <v>26</v>
      </c>
      <c r="AR379" s="13" t="s">
        <v>27</v>
      </c>
      <c r="AS379" s="13" t="s">
        <v>25</v>
      </c>
      <c r="AT379" s="13" t="s">
        <v>31</v>
      </c>
      <c r="AU379" s="13" t="s">
        <v>26</v>
      </c>
      <c r="AV379" s="13" t="s">
        <v>31</v>
      </c>
      <c r="AW379" s="13" t="s">
        <v>25</v>
      </c>
      <c r="AX379" t="str">
        <f t="shared" si="70"/>
        <v>HT3_red-square.png</v>
      </c>
      <c r="AY379" t="str">
        <f t="shared" si="71"/>
        <v>HT2_red-triangle.png</v>
      </c>
      <c r="AZ379" t="str">
        <f t="shared" si="72"/>
        <v>ST3_yellow-triangle.png</v>
      </c>
      <c r="BA379" t="str">
        <f t="shared" si="73"/>
        <v>ST1_yellow-square.png</v>
      </c>
      <c r="BB379" t="str">
        <f t="shared" si="74"/>
        <v>ST2_green-triangle.png</v>
      </c>
      <c r="BC379" t="str">
        <f t="shared" si="75"/>
        <v>HT1_green-square.png</v>
      </c>
    </row>
    <row r="380" spans="1:55" x14ac:dyDescent="0.2">
      <c r="A380" s="30" t="s">
        <v>83</v>
      </c>
      <c r="B380" s="5" t="s">
        <v>108</v>
      </c>
      <c r="C380" s="5" t="s">
        <v>126</v>
      </c>
      <c r="D380" t="str">
        <f t="shared" si="68"/>
        <v>L04_CR18_S28</v>
      </c>
      <c r="E380">
        <v>378</v>
      </c>
      <c r="F380" s="94" t="s">
        <v>696</v>
      </c>
      <c r="G380" s="155" t="str">
        <f>VLOOKUP($A380&amp;"_"&amp;$F380,'Character Sets'!$B$3:$J$39,5,FALSE)</f>
        <v>HT3</v>
      </c>
      <c r="H380" s="155" t="str">
        <f>VLOOKUP($A380&amp;"_"&amp;$F380,'Character Sets'!$B$3:$J$39,7,FALSE)</f>
        <v>Taylor</v>
      </c>
      <c r="I380" s="5" t="str">
        <f>VLOOKUP($A380&amp;"_"&amp;$F380,'Character Sets'!$B$3:$J$39,6,FALSE)</f>
        <v>D</v>
      </c>
      <c r="J380" s="96" t="s">
        <v>700</v>
      </c>
      <c r="K380" s="155" t="str">
        <f>VLOOKUP($A380&amp;"_"&amp;$J380, 'Character Sets'!$B$3:$J$39,5,FALSE)</f>
        <v>HT2</v>
      </c>
      <c r="L380" s="155" t="str">
        <f>VLOOKUP($A380&amp;"_"&amp;$J380,'Character Sets'!$B$3:$J$39,7,FALSE)</f>
        <v>Sam</v>
      </c>
      <c r="M380" s="5" t="str">
        <f>VLOOKUP($A380&amp;"_"&amp;$J380,'Character Sets'!$B$3:$J$39,6,FALSE)</f>
        <v>B</v>
      </c>
      <c r="N380" s="187" t="s">
        <v>2395</v>
      </c>
      <c r="O380" s="5" t="s">
        <v>2399</v>
      </c>
      <c r="P380" s="37" t="s">
        <v>697</v>
      </c>
      <c r="Q380" t="str">
        <f>VLOOKUP($A380&amp;"_"&amp;$P380,'Character Sets'!$B$3:$J$39,5,FALSE)</f>
        <v>ST3</v>
      </c>
      <c r="R380" s="37" t="s">
        <v>699</v>
      </c>
      <c r="S380" t="str">
        <f>VLOOKUP($A380&amp;"_"&amp;$R380,'Character Sets'!$B$3:$J$39,5,FALSE)</f>
        <v>ST1</v>
      </c>
      <c r="T380" s="37" t="s">
        <v>701</v>
      </c>
      <c r="U380" t="str">
        <f>VLOOKUP($A380&amp;"_"&amp;$T380,'Character Sets'!$B$3:$J$39,5,FALSE)</f>
        <v>ST2</v>
      </c>
      <c r="V380" s="37" t="s">
        <v>698</v>
      </c>
      <c r="W380" t="str">
        <f>VLOOKUP($A380&amp;"_"&amp;$V380,'Character Sets'!$B$3:$J$39,5,FALSE)</f>
        <v>HT1</v>
      </c>
      <c r="X380" t="s">
        <v>234</v>
      </c>
      <c r="Y380" t="str">
        <f t="shared" si="79"/>
        <v>DB</v>
      </c>
      <c r="Z380" t="str" cm="1">
        <f t="array" ref="Z380">_xlfn.IFS($Y380="AB","AB",$Y380="BA","AB",$Y380="AC","AC",$Y380="CA","AC",$Y380="AD","AD",$Y380="DA","AD",$Y380="BC","BC",$Y380="CB","BC",$Y380="BD","BD",$Y380="DB","BD",$Y380="CD","CD",$Y380="DC", "CD",$Y380="AE","AE",$Y380="EA","AE",$Y380="AF","AF",$Y380="FA","AF",$Y380="BE","BE",$Y380="EB","BE",$Y380="BF","BF",$Y380="FB","BF",$Y380="CE","CE",$Y380="EC","CE",$Y380="CF","CF",$Y380="FC","CF",$Y380="DE","DE",$Y380="ED","DE",$Y380="EF","EF",$Y380="FE","EF",$Y380="DF","DF",$Y380="FD","DF")</f>
        <v>BD</v>
      </c>
      <c r="AA380" s="6" t="s">
        <v>30</v>
      </c>
      <c r="AB380" t="str">
        <f>VLOOKUP($X380&amp;$Z380&amp;$AA380,Stories!$A$1:$I$151,7,FALSE)</f>
        <v>Taylor is flying on a broom above Sam</v>
      </c>
      <c r="AC380" t="str">
        <f>VLOOKUP($X380&amp;$Z380&amp;$AA380,Stories!$A$1:$I$151,8,FALSE)</f>
        <v>while a bat flutters through the air</v>
      </c>
      <c r="AD380" s="37" t="s">
        <v>22</v>
      </c>
      <c r="AE380" s="13" t="s">
        <v>27</v>
      </c>
      <c r="AF380" s="13" t="s">
        <v>26</v>
      </c>
      <c r="AG380" s="13" t="str">
        <f t="shared" si="78"/>
        <v>he's standing in a yellow triangle</v>
      </c>
      <c r="AH380" t="str">
        <f>VLOOKUP($X380&amp;$Z380&amp;$AA380,Stories!$A$1:$I$151,9,FALSE)</f>
        <v>and it looks like it is Halloween</v>
      </c>
      <c r="AI380" t="str" cm="1">
        <f t="array" ref="AI380">_xlfn.IFS($AA380="first",_xlfn.CONCAT($X380, "_", $H380, "_", $L380),$AA380="second",_xlfn.CONCAT($X380, "_", $L380, "_", $H380))</f>
        <v>S28_Sam_Taylor</v>
      </c>
      <c r="AJ380" t="str">
        <f t="shared" si="69"/>
        <v>he_yellow_triangle</v>
      </c>
      <c r="AK380" t="str">
        <f t="shared" si="80"/>
        <v>S28_end</v>
      </c>
      <c r="AL380" s="13" t="s">
        <v>27</v>
      </c>
      <c r="AM380" s="13" t="s">
        <v>26</v>
      </c>
      <c r="AN380" s="13" t="s">
        <v>27</v>
      </c>
      <c r="AO380" s="13" t="s">
        <v>25</v>
      </c>
      <c r="AP380" s="13" t="s">
        <v>24</v>
      </c>
      <c r="AQ380" s="13" t="s">
        <v>25</v>
      </c>
      <c r="AR380" s="13" t="s">
        <v>24</v>
      </c>
      <c r="AS380" s="13" t="s">
        <v>26</v>
      </c>
      <c r="AT380" s="13" t="s">
        <v>29</v>
      </c>
      <c r="AU380" s="13" t="s">
        <v>25</v>
      </c>
      <c r="AV380" s="13" t="s">
        <v>29</v>
      </c>
      <c r="AW380" s="13" t="s">
        <v>26</v>
      </c>
      <c r="AX380" t="str">
        <f t="shared" si="70"/>
        <v>HT3_yellow-triangle.png</v>
      </c>
      <c r="AY380" t="str">
        <f t="shared" si="71"/>
        <v>HT2_yellow-square.png</v>
      </c>
      <c r="AZ380" t="str">
        <f t="shared" si="72"/>
        <v>ST3_red-square.png</v>
      </c>
      <c r="BA380" t="str">
        <f t="shared" si="73"/>
        <v>ST1_red-triangle.png</v>
      </c>
      <c r="BB380" t="str">
        <f t="shared" si="74"/>
        <v>ST2_blue-square.png</v>
      </c>
      <c r="BC380" t="str">
        <f t="shared" si="75"/>
        <v>HT1_blue-triangle.png</v>
      </c>
    </row>
    <row r="381" spans="1:55" x14ac:dyDescent="0.2">
      <c r="A381" s="30" t="s">
        <v>83</v>
      </c>
      <c r="B381" s="5" t="s">
        <v>108</v>
      </c>
      <c r="C381" s="5" t="s">
        <v>127</v>
      </c>
      <c r="D381" t="str">
        <f t="shared" si="68"/>
        <v>L04_CR19_S30</v>
      </c>
      <c r="E381">
        <v>379</v>
      </c>
      <c r="F381" s="94" t="s">
        <v>696</v>
      </c>
      <c r="G381" s="155" t="str">
        <f>VLOOKUP($A381&amp;"_"&amp;$F381,'Character Sets'!$B$3:$J$39,5,FALSE)</f>
        <v>HT3</v>
      </c>
      <c r="H381" s="155" t="str">
        <f>VLOOKUP($A381&amp;"_"&amp;$F381,'Character Sets'!$B$3:$J$39,7,FALSE)</f>
        <v>Taylor</v>
      </c>
      <c r="I381" s="5" t="str">
        <f>VLOOKUP($A381&amp;"_"&amp;$F381,'Character Sets'!$B$3:$J$39,6,FALSE)</f>
        <v>D</v>
      </c>
      <c r="J381" s="96" t="s">
        <v>700</v>
      </c>
      <c r="K381" s="155" t="str">
        <f>VLOOKUP($A381&amp;"_"&amp;$J381, 'Character Sets'!$B$3:$J$39,5,FALSE)</f>
        <v>HT2</v>
      </c>
      <c r="L381" s="155" t="str">
        <f>VLOOKUP($A381&amp;"_"&amp;$J381,'Character Sets'!$B$3:$J$39,7,FALSE)</f>
        <v>Sam</v>
      </c>
      <c r="M381" s="5" t="str">
        <f>VLOOKUP($A381&amp;"_"&amp;$J381,'Character Sets'!$B$3:$J$39,6,FALSE)</f>
        <v>B</v>
      </c>
      <c r="N381" s="187" t="s">
        <v>2395</v>
      </c>
      <c r="O381" s="5" t="s">
        <v>2399</v>
      </c>
      <c r="P381" s="37" t="s">
        <v>697</v>
      </c>
      <c r="Q381" t="str">
        <f>VLOOKUP($A381&amp;"_"&amp;$P381,'Character Sets'!$B$3:$J$39,5,FALSE)</f>
        <v>ST3</v>
      </c>
      <c r="R381" s="37" t="s">
        <v>699</v>
      </c>
      <c r="S381" t="str">
        <f>VLOOKUP($A381&amp;"_"&amp;$R381,'Character Sets'!$B$3:$J$39,5,FALSE)</f>
        <v>ST1</v>
      </c>
      <c r="T381" s="37" t="s">
        <v>701</v>
      </c>
      <c r="U381" t="str">
        <f>VLOOKUP($A381&amp;"_"&amp;$T381,'Character Sets'!$B$3:$J$39,5,FALSE)</f>
        <v>ST2</v>
      </c>
      <c r="V381" s="37" t="s">
        <v>698</v>
      </c>
      <c r="W381" t="str">
        <f>VLOOKUP($A381&amp;"_"&amp;$V381,'Character Sets'!$B$3:$J$39,5,FALSE)</f>
        <v>HT1</v>
      </c>
      <c r="X381" t="s">
        <v>236</v>
      </c>
      <c r="Y381" t="str">
        <f t="shared" si="79"/>
        <v>DB</v>
      </c>
      <c r="Z381" t="str" cm="1">
        <f t="array" ref="Z381">_xlfn.IFS($Y381="AB","AB",$Y381="BA","AB",$Y381="AC","AC",$Y381="CA","AC",$Y381="AD","AD",$Y381="DA","AD",$Y381="BC","BC",$Y381="CB","BC",$Y381="BD","BD",$Y381="DB","BD",$Y381="CD","CD",$Y381="DC", "CD",$Y381="AE","AE",$Y381="EA","AE",$Y381="AF","AF",$Y381="FA","AF",$Y381="BE","BE",$Y381="EB","BE",$Y381="BF","BF",$Y381="FB","BF",$Y381="CE","CE",$Y381="EC","CE",$Y381="CF","CF",$Y381="FC","CF",$Y381="DE","DE",$Y381="ED","DE",$Y381="EF","EF",$Y381="FE","EF",$Y381="DF","DF",$Y381="FD","DF")</f>
        <v>BD</v>
      </c>
      <c r="AA381" s="6" t="s">
        <v>28</v>
      </c>
      <c r="AB381" t="str">
        <f>VLOOKUP($X381&amp;$Z381&amp;$AA381,Stories!$A$1:$I$151,7,FALSE)</f>
        <v>Sam is playing the violin for Taylor</v>
      </c>
      <c r="AC381" t="str">
        <f>VLOOKUP($X381&amp;$Z381&amp;$AA381,Stories!$A$1:$I$151,8,FALSE)</f>
        <v>while the sun is shining brightly</v>
      </c>
      <c r="AD381" s="37" t="s">
        <v>22</v>
      </c>
      <c r="AE381" s="13" t="s">
        <v>31</v>
      </c>
      <c r="AF381" s="13" t="s">
        <v>25</v>
      </c>
      <c r="AG381" s="13" t="str">
        <f t="shared" si="78"/>
        <v>he's standing in a green square</v>
      </c>
      <c r="AH381" t="str">
        <f>VLOOKUP($X381&amp;$Z381&amp;$AA381,Stories!$A$1:$I$151,9,FALSE)</f>
        <v>and it looks like the song is being played well</v>
      </c>
      <c r="AI381" t="str" cm="1">
        <f t="array" ref="AI381">_xlfn.IFS($AA381="first",_xlfn.CONCAT($X381, "_", $H381, "_", $L381),$AA381="second",_xlfn.CONCAT($X381, "_", $L381, "_", $H381))</f>
        <v>S30_Taylor_Sam</v>
      </c>
      <c r="AJ381" t="str">
        <f t="shared" si="69"/>
        <v>he_green_square</v>
      </c>
      <c r="AK381" t="str">
        <f t="shared" si="80"/>
        <v>S30_end</v>
      </c>
      <c r="AL381" s="13" t="s">
        <v>31</v>
      </c>
      <c r="AM381" s="13" t="s">
        <v>25</v>
      </c>
      <c r="AN381" s="13" t="s">
        <v>31</v>
      </c>
      <c r="AO381" s="13" t="s">
        <v>26</v>
      </c>
      <c r="AP381" s="13" t="s">
        <v>29</v>
      </c>
      <c r="AQ381" s="13" t="s">
        <v>26</v>
      </c>
      <c r="AR381" s="13" t="s">
        <v>29</v>
      </c>
      <c r="AS381" s="13" t="s">
        <v>25</v>
      </c>
      <c r="AT381" s="13" t="s">
        <v>24</v>
      </c>
      <c r="AU381" s="13" t="s">
        <v>26</v>
      </c>
      <c r="AV381" s="13" t="s">
        <v>24</v>
      </c>
      <c r="AW381" s="13" t="s">
        <v>25</v>
      </c>
      <c r="AX381" t="str">
        <f t="shared" si="70"/>
        <v>HT3_green-square.png</v>
      </c>
      <c r="AY381" t="str">
        <f t="shared" si="71"/>
        <v>HT2_green-triangle.png</v>
      </c>
      <c r="AZ381" t="str">
        <f t="shared" si="72"/>
        <v>ST3_blue-triangle.png</v>
      </c>
      <c r="BA381" t="str">
        <f t="shared" si="73"/>
        <v>ST1_blue-square.png</v>
      </c>
      <c r="BB381" t="str">
        <f t="shared" si="74"/>
        <v>ST2_red-triangle.png</v>
      </c>
      <c r="BC381" t="str">
        <f t="shared" si="75"/>
        <v>HT1_red-square.png</v>
      </c>
    </row>
    <row r="382" spans="1:55" x14ac:dyDescent="0.2">
      <c r="A382" s="30" t="s">
        <v>83</v>
      </c>
      <c r="B382" s="5" t="s">
        <v>108</v>
      </c>
      <c r="C382" s="5" t="s">
        <v>128</v>
      </c>
      <c r="D382" t="str">
        <f t="shared" si="68"/>
        <v>L04_CR20_S29</v>
      </c>
      <c r="E382">
        <v>380</v>
      </c>
      <c r="F382" s="94" t="s">
        <v>696</v>
      </c>
      <c r="G382" s="155" t="str">
        <f>VLOOKUP($A382&amp;"_"&amp;$F382,'Character Sets'!$B$3:$J$39,5,FALSE)</f>
        <v>HT3</v>
      </c>
      <c r="H382" s="155" t="str">
        <f>VLOOKUP($A382&amp;"_"&amp;$F382,'Character Sets'!$B$3:$J$39,7,FALSE)</f>
        <v>Taylor</v>
      </c>
      <c r="I382" s="5" t="str">
        <f>VLOOKUP($A382&amp;"_"&amp;$F382,'Character Sets'!$B$3:$J$39,6,FALSE)</f>
        <v>D</v>
      </c>
      <c r="J382" s="96" t="s">
        <v>700</v>
      </c>
      <c r="K382" s="155" t="str">
        <f>VLOOKUP($A382&amp;"_"&amp;$J382, 'Character Sets'!$B$3:$J$39,5,FALSE)</f>
        <v>HT2</v>
      </c>
      <c r="L382" s="155" t="str">
        <f>VLOOKUP($A382&amp;"_"&amp;$J382,'Character Sets'!$B$3:$J$39,7,FALSE)</f>
        <v>Sam</v>
      </c>
      <c r="M382" s="5" t="str">
        <f>VLOOKUP($A382&amp;"_"&amp;$J382,'Character Sets'!$B$3:$J$39,6,FALSE)</f>
        <v>B</v>
      </c>
      <c r="N382" s="187" t="s">
        <v>2395</v>
      </c>
      <c r="O382" s="5" t="s">
        <v>2399</v>
      </c>
      <c r="P382" s="37" t="s">
        <v>697</v>
      </c>
      <c r="Q382" t="str">
        <f>VLOOKUP($A382&amp;"_"&amp;$P382,'Character Sets'!$B$3:$J$39,5,FALSE)</f>
        <v>ST3</v>
      </c>
      <c r="R382" s="37" t="s">
        <v>699</v>
      </c>
      <c r="S382" t="str">
        <f>VLOOKUP($A382&amp;"_"&amp;$R382,'Character Sets'!$B$3:$J$39,5,FALSE)</f>
        <v>ST1</v>
      </c>
      <c r="T382" s="37" t="s">
        <v>701</v>
      </c>
      <c r="U382" t="str">
        <f>VLOOKUP($A382&amp;"_"&amp;$T382,'Character Sets'!$B$3:$J$39,5,FALSE)</f>
        <v>ST2</v>
      </c>
      <c r="V382" s="37" t="s">
        <v>698</v>
      </c>
      <c r="W382" t="str">
        <f>VLOOKUP($A382&amp;"_"&amp;$V382,'Character Sets'!$B$3:$J$39,5,FALSE)</f>
        <v>HT1</v>
      </c>
      <c r="X382" t="s">
        <v>235</v>
      </c>
      <c r="Y382" t="str">
        <f t="shared" si="79"/>
        <v>DB</v>
      </c>
      <c r="Z382" t="str" cm="1">
        <f t="array" ref="Z382">_xlfn.IFS($Y382="AB","AB",$Y382="BA","AB",$Y382="AC","AC",$Y382="CA","AC",$Y382="AD","AD",$Y382="DA","AD",$Y382="BC","BC",$Y382="CB","BC",$Y382="BD","BD",$Y382="DB","BD",$Y382="CD","CD",$Y382="DC", "CD",$Y382="AE","AE",$Y382="EA","AE",$Y382="AF","AF",$Y382="FA","AF",$Y382="BE","BE",$Y382="EB","BE",$Y382="BF","BF",$Y382="FB","BF",$Y382="CE","CE",$Y382="EC","CE",$Y382="CF","CF",$Y382="FC","CF",$Y382="DE","DE",$Y382="ED","DE",$Y382="EF","EF",$Y382="FE","EF",$Y382="DF","DF",$Y382="FD","DF")</f>
        <v>BD</v>
      </c>
      <c r="AA382" s="6" t="s">
        <v>30</v>
      </c>
      <c r="AB382" t="str">
        <f>VLOOKUP($X382&amp;$Z382&amp;$AA382,Stories!$A$1:$I$151,7,FALSE)</f>
        <v xml:space="preserve">Taylor is playing basketball with Sam </v>
      </c>
      <c r="AC382" t="str">
        <f>VLOOKUP($X382&amp;$Z382&amp;$AA382,Stories!$A$1:$I$151,8,FALSE)</f>
        <v>as the scoreboard shows the time winding down</v>
      </c>
      <c r="AD382" s="37" t="s">
        <v>22</v>
      </c>
      <c r="AE382" s="13" t="s">
        <v>29</v>
      </c>
      <c r="AF382" s="13" t="s">
        <v>26</v>
      </c>
      <c r="AG382" s="13" t="str">
        <f t="shared" si="78"/>
        <v>he's standing in a blue triangle</v>
      </c>
      <c r="AH382" t="str">
        <f>VLOOKUP($X382&amp;$Z382&amp;$AA382,Stories!$A$1:$I$151,9,FALSE)</f>
        <v>and the game appears to be one-sided</v>
      </c>
      <c r="AI382" t="str" cm="1">
        <f t="array" ref="AI382">_xlfn.IFS($AA382="first",_xlfn.CONCAT($X382, "_", $H382, "_", $L382),$AA382="second",_xlfn.CONCAT($X382, "_", $L382, "_", $H382))</f>
        <v>S29_Sam_Taylor</v>
      </c>
      <c r="AJ382" t="str">
        <f t="shared" si="69"/>
        <v>he_blue_triangle</v>
      </c>
      <c r="AK382" t="str">
        <f t="shared" si="80"/>
        <v>S29_end</v>
      </c>
      <c r="AL382" s="13" t="s">
        <v>29</v>
      </c>
      <c r="AM382" s="13" t="s">
        <v>26</v>
      </c>
      <c r="AN382" s="13" t="s">
        <v>29</v>
      </c>
      <c r="AO382" s="13" t="s">
        <v>25</v>
      </c>
      <c r="AP382" s="13" t="s">
        <v>31</v>
      </c>
      <c r="AQ382" s="13" t="s">
        <v>25</v>
      </c>
      <c r="AR382" s="13" t="s">
        <v>31</v>
      </c>
      <c r="AS382" s="13" t="s">
        <v>26</v>
      </c>
      <c r="AT382" s="13" t="s">
        <v>27</v>
      </c>
      <c r="AU382" s="13" t="s">
        <v>25</v>
      </c>
      <c r="AV382" s="13" t="s">
        <v>27</v>
      </c>
      <c r="AW382" s="13" t="s">
        <v>26</v>
      </c>
      <c r="AX382" t="str">
        <f t="shared" si="70"/>
        <v>HT3_blue-triangle.png</v>
      </c>
      <c r="AY382" t="str">
        <f t="shared" si="71"/>
        <v>HT2_blue-square.png</v>
      </c>
      <c r="AZ382" t="str">
        <f t="shared" si="72"/>
        <v>ST3_green-square.png</v>
      </c>
      <c r="BA382" t="str">
        <f t="shared" si="73"/>
        <v>ST1_green-triangle.png</v>
      </c>
      <c r="BB382" t="str">
        <f t="shared" si="74"/>
        <v>ST2_yellow-square.png</v>
      </c>
      <c r="BC382" t="str">
        <f t="shared" si="75"/>
        <v>HT1_yellow-triangle.png</v>
      </c>
    </row>
    <row r="383" spans="1:55" x14ac:dyDescent="0.2">
      <c r="A383" s="30" t="s">
        <v>83</v>
      </c>
      <c r="B383" s="5" t="s">
        <v>108</v>
      </c>
      <c r="C383" s="5" t="s">
        <v>129</v>
      </c>
      <c r="D383" t="str">
        <f t="shared" si="68"/>
        <v>L04_CR21_S08</v>
      </c>
      <c r="E383">
        <v>381</v>
      </c>
      <c r="F383" s="94" t="s">
        <v>696</v>
      </c>
      <c r="G383" s="155" t="str">
        <f>VLOOKUP($A383&amp;"_"&amp;$F383,'Character Sets'!$B$3:$J$39,5,FALSE)</f>
        <v>HT3</v>
      </c>
      <c r="H383" s="155" t="str">
        <f>VLOOKUP($A383&amp;"_"&amp;$F383,'Character Sets'!$B$3:$J$39,7,FALSE)</f>
        <v>Taylor</v>
      </c>
      <c r="I383" s="5" t="str">
        <f>VLOOKUP($A383&amp;"_"&amp;$F383,'Character Sets'!$B$3:$J$39,6,FALSE)</f>
        <v>D</v>
      </c>
      <c r="J383" s="96" t="s">
        <v>701</v>
      </c>
      <c r="K383" s="155" t="str">
        <f>VLOOKUP($A383&amp;"_"&amp;$J383, 'Character Sets'!$B$3:$J$39,5,FALSE)</f>
        <v>ST2</v>
      </c>
      <c r="L383" s="155" t="str">
        <f>VLOOKUP($A383&amp;"_"&amp;$J383,'Character Sets'!$B$3:$J$39,7,FALSE)</f>
        <v>Jordan</v>
      </c>
      <c r="M383" s="5" t="str">
        <f>VLOOKUP($A383&amp;"_"&amp;$J383,'Character Sets'!$B$3:$J$39,6,FALSE)</f>
        <v>C</v>
      </c>
      <c r="N383" s="187" t="s">
        <v>2395</v>
      </c>
      <c r="O383" s="5" t="s">
        <v>2398</v>
      </c>
      <c r="P383" s="37" t="s">
        <v>697</v>
      </c>
      <c r="Q383" t="str">
        <f>VLOOKUP($A383&amp;"_"&amp;$P383,'Character Sets'!$B$3:$J$39,5,FALSE)</f>
        <v>ST3</v>
      </c>
      <c r="R383" s="37" t="s">
        <v>699</v>
      </c>
      <c r="S383" t="str">
        <f>VLOOKUP($A383&amp;"_"&amp;$R383,'Character Sets'!$B$3:$J$39,5,FALSE)</f>
        <v>ST1</v>
      </c>
      <c r="T383" s="37" t="s">
        <v>700</v>
      </c>
      <c r="U383" t="str">
        <f>VLOOKUP($A383&amp;"_"&amp;$T383,'Character Sets'!$B$3:$J$39,5,FALSE)</f>
        <v>HT2</v>
      </c>
      <c r="V383" s="37" t="s">
        <v>698</v>
      </c>
      <c r="W383" t="str">
        <f>VLOOKUP($A383&amp;"_"&amp;$V383,'Character Sets'!$B$3:$J$39,5,FALSE)</f>
        <v>HT1</v>
      </c>
      <c r="X383" t="s">
        <v>214</v>
      </c>
      <c r="Y383" t="str">
        <f t="shared" si="79"/>
        <v>DC</v>
      </c>
      <c r="Z383" t="str" cm="1">
        <f t="array" ref="Z383">_xlfn.IFS($Y383="AB","AB",$Y383="BA","AB",$Y383="AC","AC",$Y383="CA","AC",$Y383="AD","AD",$Y383="DA","AD",$Y383="BC","BC",$Y383="CB","BC",$Y383="BD","BD",$Y383="DB","BD",$Y383="CD","CD",$Y383="DC", "CD",$Y383="AE","AE",$Y383="EA","AE",$Y383="AF","AF",$Y383="FA","AF",$Y383="BE","BE",$Y383="EB","BE",$Y383="BF","BF",$Y383="FB","BF",$Y383="CE","CE",$Y383="EC","CE",$Y383="CF","CF",$Y383="FC","CF",$Y383="DE","DE",$Y383="ED","DE",$Y383="EF","EF",$Y383="FE","EF",$Y383="DF","DF",$Y383="FD","DF")</f>
        <v>CD</v>
      </c>
      <c r="AA383" s="6" t="s">
        <v>28</v>
      </c>
      <c r="AB383" t="str">
        <f>VLOOKUP($X383&amp;$Z383&amp;$AA383,Stories!$A$1:$I$151,7,FALSE)</f>
        <v>Jordan is taking a picture of Taylor</v>
      </c>
      <c r="AC383" t="str">
        <f>VLOOKUP($X383&amp;$Z383&amp;$AA383,Stories!$A$1:$I$151,8,FALSE)</f>
        <v>next to the Eiffel Tower</v>
      </c>
      <c r="AD383" s="37" t="s">
        <v>22</v>
      </c>
      <c r="AE383" s="13" t="s">
        <v>27</v>
      </c>
      <c r="AF383" s="13" t="s">
        <v>25</v>
      </c>
      <c r="AG383" s="13" t="str">
        <f t="shared" si="78"/>
        <v>he's standing in a yellow square</v>
      </c>
      <c r="AH383" t="str">
        <f>VLOOKUP($X383&amp;$Z383&amp;$AA383,Stories!$A$1:$I$151,9,FALSE)</f>
        <v>and the tower is lit up at night</v>
      </c>
      <c r="AI383" t="str" cm="1">
        <f t="array" ref="AI383">_xlfn.IFS($AA383="first",_xlfn.CONCAT($X383, "_", $H383, "_", $L383),$AA383="second",_xlfn.CONCAT($X383, "_", $L383, "_", $H383))</f>
        <v>S08_Taylor_Jordan</v>
      </c>
      <c r="AJ383" t="str">
        <f t="shared" si="69"/>
        <v>he_yellow_square</v>
      </c>
      <c r="AK383" t="str">
        <f t="shared" si="80"/>
        <v>S08_end</v>
      </c>
      <c r="AL383" s="13" t="s">
        <v>27</v>
      </c>
      <c r="AM383" s="13" t="s">
        <v>25</v>
      </c>
      <c r="AN383" s="13" t="s">
        <v>27</v>
      </c>
      <c r="AO383" s="13" t="s">
        <v>26</v>
      </c>
      <c r="AP383" s="13" t="s">
        <v>24</v>
      </c>
      <c r="AQ383" s="13" t="s">
        <v>26</v>
      </c>
      <c r="AR383" s="13" t="s">
        <v>24</v>
      </c>
      <c r="AS383" s="13" t="s">
        <v>25</v>
      </c>
      <c r="AT383" s="13" t="s">
        <v>29</v>
      </c>
      <c r="AU383" s="13" t="s">
        <v>26</v>
      </c>
      <c r="AV383" s="13" t="s">
        <v>29</v>
      </c>
      <c r="AW383" s="13" t="s">
        <v>25</v>
      </c>
      <c r="AX383" t="str">
        <f t="shared" si="70"/>
        <v>HT3_yellow-square.png</v>
      </c>
      <c r="AY383" t="str">
        <f t="shared" si="71"/>
        <v>ST2_yellow-triangle.png</v>
      </c>
      <c r="AZ383" t="str">
        <f t="shared" si="72"/>
        <v>ST3_red-triangle.png</v>
      </c>
      <c r="BA383" t="str">
        <f t="shared" si="73"/>
        <v>ST1_red-square.png</v>
      </c>
      <c r="BB383" t="str">
        <f t="shared" si="74"/>
        <v>HT2_blue-triangle.png</v>
      </c>
      <c r="BC383" t="str">
        <f t="shared" si="75"/>
        <v>HT1_blue-square.png</v>
      </c>
    </row>
    <row r="384" spans="1:55" x14ac:dyDescent="0.2">
      <c r="A384" s="30" t="s">
        <v>83</v>
      </c>
      <c r="B384" s="5" t="s">
        <v>108</v>
      </c>
      <c r="C384" s="5" t="s">
        <v>130</v>
      </c>
      <c r="D384" t="str">
        <f t="shared" si="68"/>
        <v>L04_CR22_S10</v>
      </c>
      <c r="E384">
        <v>382</v>
      </c>
      <c r="F384" s="94" t="s">
        <v>696</v>
      </c>
      <c r="G384" s="155" t="str">
        <f>VLOOKUP($A384&amp;"_"&amp;$F384,'Character Sets'!$B$3:$J$39,5,FALSE)</f>
        <v>HT3</v>
      </c>
      <c r="H384" s="155" t="str">
        <f>VLOOKUP($A384&amp;"_"&amp;$F384,'Character Sets'!$B$3:$J$39,7,FALSE)</f>
        <v>Taylor</v>
      </c>
      <c r="I384" s="5" t="str">
        <f>VLOOKUP($A384&amp;"_"&amp;$F384,'Character Sets'!$B$3:$J$39,6,FALSE)</f>
        <v>D</v>
      </c>
      <c r="J384" s="96" t="s">
        <v>701</v>
      </c>
      <c r="K384" s="155" t="str">
        <f>VLOOKUP($A384&amp;"_"&amp;$J384, 'Character Sets'!$B$3:$J$39,5,FALSE)</f>
        <v>ST2</v>
      </c>
      <c r="L384" s="155" t="str">
        <f>VLOOKUP($A384&amp;"_"&amp;$J384,'Character Sets'!$B$3:$J$39,7,FALSE)</f>
        <v>Jordan</v>
      </c>
      <c r="M384" s="5" t="str">
        <f>VLOOKUP($A384&amp;"_"&amp;$J384,'Character Sets'!$B$3:$J$39,6,FALSE)</f>
        <v>C</v>
      </c>
      <c r="N384" s="187" t="s">
        <v>2395</v>
      </c>
      <c r="O384" s="5" t="s">
        <v>2398</v>
      </c>
      <c r="P384" s="37" t="s">
        <v>697</v>
      </c>
      <c r="Q384" t="str">
        <f>VLOOKUP($A384&amp;"_"&amp;$P384,'Character Sets'!$B$3:$J$39,5,FALSE)</f>
        <v>ST3</v>
      </c>
      <c r="R384" s="37" t="s">
        <v>699</v>
      </c>
      <c r="S384" t="str">
        <f>VLOOKUP($A384&amp;"_"&amp;$R384,'Character Sets'!$B$3:$J$39,5,FALSE)</f>
        <v>ST1</v>
      </c>
      <c r="T384" s="37" t="s">
        <v>700</v>
      </c>
      <c r="U384" t="str">
        <f>VLOOKUP($A384&amp;"_"&amp;$T384,'Character Sets'!$B$3:$J$39,5,FALSE)</f>
        <v>HT2</v>
      </c>
      <c r="V384" s="37" t="s">
        <v>698</v>
      </c>
      <c r="W384" t="str">
        <f>VLOOKUP($A384&amp;"_"&amp;$V384,'Character Sets'!$B$3:$J$39,5,FALSE)</f>
        <v>HT1</v>
      </c>
      <c r="X384" t="s">
        <v>216</v>
      </c>
      <c r="Y384" t="str">
        <f t="shared" si="79"/>
        <v>DC</v>
      </c>
      <c r="Z384" t="str" cm="1">
        <f t="array" ref="Z384">_xlfn.IFS($Y384="AB","AB",$Y384="BA","AB",$Y384="AC","AC",$Y384="CA","AC",$Y384="AD","AD",$Y384="DA","AD",$Y384="BC","BC",$Y384="CB","BC",$Y384="BD","BD",$Y384="DB","BD",$Y384="CD","CD",$Y384="DC", "CD",$Y384="AE","AE",$Y384="EA","AE",$Y384="AF","AF",$Y384="FA","AF",$Y384="BE","BE",$Y384="EB","BE",$Y384="BF","BF",$Y384="FB","BF",$Y384="CE","CE",$Y384="EC","CE",$Y384="CF","CF",$Y384="FC","CF",$Y384="DE","DE",$Y384="ED","DE",$Y384="EF","EF",$Y384="FE","EF",$Y384="DF","DF",$Y384="FD","DF")</f>
        <v>CD</v>
      </c>
      <c r="AA384" s="6" t="s">
        <v>30</v>
      </c>
      <c r="AB384" t="str">
        <f>VLOOKUP($X384&amp;$Z384&amp;$AA384,Stories!$A$1:$I$151,7,FALSE)</f>
        <v>Taylor is floating over to Jordan</v>
      </c>
      <c r="AC384" t="str">
        <f>VLOOKUP($X384&amp;$Z384&amp;$AA384,Stories!$A$1:$I$151,8,FALSE)</f>
        <v>while an airplane is flying overhead</v>
      </c>
      <c r="AD384" s="37" t="s">
        <v>22</v>
      </c>
      <c r="AE384" s="13" t="s">
        <v>24</v>
      </c>
      <c r="AF384" s="13" t="s">
        <v>26</v>
      </c>
      <c r="AG384" s="13" t="str">
        <f t="shared" si="78"/>
        <v>he's standing in a red triangle</v>
      </c>
      <c r="AH384" t="str">
        <f>VLOOKUP($X384&amp;$Z384&amp;$AA384,Stories!$A$1:$I$151,9,FALSE)</f>
        <v>and it looks like everyone needs more sunscreen</v>
      </c>
      <c r="AI384" t="str" cm="1">
        <f t="array" ref="AI384">_xlfn.IFS($AA384="first",_xlfn.CONCAT($X384, "_", $H384, "_", $L384),$AA384="second",_xlfn.CONCAT($X384, "_", $L384, "_", $H384))</f>
        <v>S10_Jordan_Taylor</v>
      </c>
      <c r="AJ384" t="str">
        <f t="shared" si="69"/>
        <v>he_red_triangle</v>
      </c>
      <c r="AK384" t="str">
        <f t="shared" si="80"/>
        <v>S10_end</v>
      </c>
      <c r="AL384" s="13" t="s">
        <v>24</v>
      </c>
      <c r="AM384" s="13" t="s">
        <v>26</v>
      </c>
      <c r="AN384" s="13" t="s">
        <v>24</v>
      </c>
      <c r="AO384" s="13" t="s">
        <v>25</v>
      </c>
      <c r="AP384" s="13" t="s">
        <v>27</v>
      </c>
      <c r="AQ384" s="13" t="s">
        <v>25</v>
      </c>
      <c r="AR384" s="13" t="s">
        <v>27</v>
      </c>
      <c r="AS384" s="13" t="s">
        <v>26</v>
      </c>
      <c r="AT384" s="13" t="s">
        <v>31</v>
      </c>
      <c r="AU384" s="13" t="s">
        <v>25</v>
      </c>
      <c r="AV384" s="13" t="s">
        <v>31</v>
      </c>
      <c r="AW384" s="13" t="s">
        <v>26</v>
      </c>
      <c r="AX384" t="str">
        <f t="shared" si="70"/>
        <v>HT3_red-triangle.png</v>
      </c>
      <c r="AY384" t="str">
        <f t="shared" si="71"/>
        <v>ST2_red-square.png</v>
      </c>
      <c r="AZ384" t="str">
        <f t="shared" si="72"/>
        <v>ST3_yellow-square.png</v>
      </c>
      <c r="BA384" t="str">
        <f t="shared" si="73"/>
        <v>ST1_yellow-triangle.png</v>
      </c>
      <c r="BB384" t="str">
        <f t="shared" si="74"/>
        <v>HT2_green-square.png</v>
      </c>
      <c r="BC384" t="str">
        <f t="shared" si="75"/>
        <v>HT1_green-triangle.png</v>
      </c>
    </row>
    <row r="385" spans="1:55" x14ac:dyDescent="0.2">
      <c r="A385" s="30" t="s">
        <v>83</v>
      </c>
      <c r="B385" s="5" t="s">
        <v>108</v>
      </c>
      <c r="C385" s="5" t="s">
        <v>131</v>
      </c>
      <c r="D385" t="str">
        <f t="shared" si="68"/>
        <v>L04_CR23_S09</v>
      </c>
      <c r="E385">
        <v>383</v>
      </c>
      <c r="F385" s="94" t="s">
        <v>696</v>
      </c>
      <c r="G385" s="155" t="str">
        <f>VLOOKUP($A385&amp;"_"&amp;$F385,'Character Sets'!$B$3:$J$39,5,FALSE)</f>
        <v>HT3</v>
      </c>
      <c r="H385" s="155" t="str">
        <f>VLOOKUP($A385&amp;"_"&amp;$F385,'Character Sets'!$B$3:$J$39,7,FALSE)</f>
        <v>Taylor</v>
      </c>
      <c r="I385" s="5" t="str">
        <f>VLOOKUP($A385&amp;"_"&amp;$F385,'Character Sets'!$B$3:$J$39,6,FALSE)</f>
        <v>D</v>
      </c>
      <c r="J385" s="96" t="s">
        <v>701</v>
      </c>
      <c r="K385" s="155" t="str">
        <f>VLOOKUP($A385&amp;"_"&amp;$J385, 'Character Sets'!$B$3:$J$39,5,FALSE)</f>
        <v>ST2</v>
      </c>
      <c r="L385" s="155" t="str">
        <f>VLOOKUP($A385&amp;"_"&amp;$J385,'Character Sets'!$B$3:$J$39,7,FALSE)</f>
        <v>Jordan</v>
      </c>
      <c r="M385" s="5" t="str">
        <f>VLOOKUP($A385&amp;"_"&amp;$J385,'Character Sets'!$B$3:$J$39,6,FALSE)</f>
        <v>C</v>
      </c>
      <c r="N385" s="187" t="s">
        <v>2395</v>
      </c>
      <c r="O385" s="5" t="s">
        <v>2398</v>
      </c>
      <c r="P385" s="37" t="s">
        <v>697</v>
      </c>
      <c r="Q385" t="str">
        <f>VLOOKUP($A385&amp;"_"&amp;$P385,'Character Sets'!$B$3:$J$39,5,FALSE)</f>
        <v>ST3</v>
      </c>
      <c r="R385" s="37" t="s">
        <v>699</v>
      </c>
      <c r="S385" t="str">
        <f>VLOOKUP($A385&amp;"_"&amp;$R385,'Character Sets'!$B$3:$J$39,5,FALSE)</f>
        <v>ST1</v>
      </c>
      <c r="T385" s="37" t="s">
        <v>700</v>
      </c>
      <c r="U385" t="str">
        <f>VLOOKUP($A385&amp;"_"&amp;$T385,'Character Sets'!$B$3:$J$39,5,FALSE)</f>
        <v>HT2</v>
      </c>
      <c r="V385" s="37" t="s">
        <v>698</v>
      </c>
      <c r="W385" t="str">
        <f>VLOOKUP($A385&amp;"_"&amp;$V385,'Character Sets'!$B$3:$J$39,5,FALSE)</f>
        <v>HT1</v>
      </c>
      <c r="X385" t="s">
        <v>215</v>
      </c>
      <c r="Y385" t="str">
        <f t="shared" si="79"/>
        <v>DC</v>
      </c>
      <c r="Z385" t="str" cm="1">
        <f t="array" ref="Z385">_xlfn.IFS($Y385="AB","AB",$Y385="BA","AB",$Y385="AC","AC",$Y385="CA","AC",$Y385="AD","AD",$Y385="DA","AD",$Y385="BC","BC",$Y385="CB","BC",$Y385="BD","BD",$Y385="DB","BD",$Y385="CD","CD",$Y385="DC", "CD",$Y385="AE","AE",$Y385="EA","AE",$Y385="AF","AF",$Y385="FA","AF",$Y385="BE","BE",$Y385="EB","BE",$Y385="BF","BF",$Y385="FB","BF",$Y385="CE","CE",$Y385="EC","CE",$Y385="CF","CF",$Y385="FC","CF",$Y385="DE","DE",$Y385="ED","DE",$Y385="EF","EF",$Y385="FE","EF",$Y385="DF","DF",$Y385="FD","DF")</f>
        <v>CD</v>
      </c>
      <c r="AA385" s="6" t="s">
        <v>28</v>
      </c>
      <c r="AB385" t="str">
        <f>VLOOKUP($X385&amp;$Z385&amp;$AA385,Stories!$A$1:$I$151,7,FALSE)</f>
        <v>Jordan is playing golf with Taylor</v>
      </c>
      <c r="AC385" t="str">
        <f>VLOOKUP($X385&amp;$Z385&amp;$AA385,Stories!$A$1:$I$151,8,FALSE)</f>
        <v>as the sun is shining overhead</v>
      </c>
      <c r="AD385" s="37" t="s">
        <v>22</v>
      </c>
      <c r="AE385" s="13" t="s">
        <v>29</v>
      </c>
      <c r="AF385" s="13" t="s">
        <v>25</v>
      </c>
      <c r="AG385" s="13" t="str">
        <f t="shared" si="78"/>
        <v>he's standing in a blue square</v>
      </c>
      <c r="AH385" t="str">
        <f>VLOOKUP($X385&amp;$Z385&amp;$AA385,Stories!$A$1:$I$151,9,FALSE)</f>
        <v>and the grass is very green</v>
      </c>
      <c r="AI385" t="str" cm="1">
        <f t="array" ref="AI385">_xlfn.IFS($AA385="first",_xlfn.CONCAT($X385, "_", $H385, "_", $L385),$AA385="second",_xlfn.CONCAT($X385, "_", $L385, "_", $H385))</f>
        <v>S09_Taylor_Jordan</v>
      </c>
      <c r="AJ385" t="str">
        <f t="shared" si="69"/>
        <v>he_blue_square</v>
      </c>
      <c r="AK385" t="str">
        <f t="shared" si="80"/>
        <v>S09_end</v>
      </c>
      <c r="AL385" s="13" t="s">
        <v>29</v>
      </c>
      <c r="AM385" s="13" t="s">
        <v>25</v>
      </c>
      <c r="AN385" s="13" t="s">
        <v>29</v>
      </c>
      <c r="AO385" s="13" t="s">
        <v>26</v>
      </c>
      <c r="AP385" s="13" t="s">
        <v>31</v>
      </c>
      <c r="AQ385" s="13" t="s">
        <v>26</v>
      </c>
      <c r="AR385" s="13" t="s">
        <v>31</v>
      </c>
      <c r="AS385" s="13" t="s">
        <v>25</v>
      </c>
      <c r="AT385" s="13" t="s">
        <v>27</v>
      </c>
      <c r="AU385" s="13" t="s">
        <v>26</v>
      </c>
      <c r="AV385" s="13" t="s">
        <v>27</v>
      </c>
      <c r="AW385" s="13" t="s">
        <v>25</v>
      </c>
      <c r="AX385" t="str">
        <f t="shared" si="70"/>
        <v>HT3_blue-square.png</v>
      </c>
      <c r="AY385" t="str">
        <f t="shared" si="71"/>
        <v>ST2_blue-triangle.png</v>
      </c>
      <c r="AZ385" t="str">
        <f t="shared" si="72"/>
        <v>ST3_green-triangle.png</v>
      </c>
      <c r="BA385" t="str">
        <f t="shared" si="73"/>
        <v>ST1_green-square.png</v>
      </c>
      <c r="BB385" t="str">
        <f t="shared" si="74"/>
        <v>HT2_yellow-triangle.png</v>
      </c>
      <c r="BC385" t="str">
        <f t="shared" si="75"/>
        <v>HT1_yellow-square.png</v>
      </c>
    </row>
    <row r="386" spans="1:55" x14ac:dyDescent="0.2">
      <c r="A386" s="30" t="s">
        <v>83</v>
      </c>
      <c r="B386" s="5" t="s">
        <v>108</v>
      </c>
      <c r="C386" s="5" t="s">
        <v>132</v>
      </c>
      <c r="D386" t="str">
        <f t="shared" si="68"/>
        <v>L04_CR24_S09</v>
      </c>
      <c r="E386">
        <v>384</v>
      </c>
      <c r="F386" s="94" t="s">
        <v>696</v>
      </c>
      <c r="G386" s="155" t="str">
        <f>VLOOKUP($A386&amp;"_"&amp;$F386,'Character Sets'!$B$3:$J$39,5,FALSE)</f>
        <v>HT3</v>
      </c>
      <c r="H386" s="155" t="str">
        <f>VLOOKUP($A386&amp;"_"&amp;$F386,'Character Sets'!$B$3:$J$39,7,FALSE)</f>
        <v>Taylor</v>
      </c>
      <c r="I386" s="5" t="str">
        <f>VLOOKUP($A386&amp;"_"&amp;$F386,'Character Sets'!$B$3:$J$39,6,FALSE)</f>
        <v>D</v>
      </c>
      <c r="J386" s="96" t="s">
        <v>701</v>
      </c>
      <c r="K386" s="155" t="str">
        <f>VLOOKUP($A386&amp;"_"&amp;$J386, 'Character Sets'!$B$3:$J$39,5,FALSE)</f>
        <v>ST2</v>
      </c>
      <c r="L386" s="155" t="str">
        <f>VLOOKUP($A386&amp;"_"&amp;$J386,'Character Sets'!$B$3:$J$39,7,FALSE)</f>
        <v>Jordan</v>
      </c>
      <c r="M386" s="5" t="str">
        <f>VLOOKUP($A386&amp;"_"&amp;$J386,'Character Sets'!$B$3:$J$39,6,FALSE)</f>
        <v>C</v>
      </c>
      <c r="N386" s="187" t="s">
        <v>2395</v>
      </c>
      <c r="O386" s="5" t="s">
        <v>2398</v>
      </c>
      <c r="P386" s="37" t="s">
        <v>697</v>
      </c>
      <c r="Q386" t="str">
        <f>VLOOKUP($A386&amp;"_"&amp;$P386,'Character Sets'!$B$3:$J$39,5,FALSE)</f>
        <v>ST3</v>
      </c>
      <c r="R386" s="37" t="s">
        <v>699</v>
      </c>
      <c r="S386" t="str">
        <f>VLOOKUP($A386&amp;"_"&amp;$R386,'Character Sets'!$B$3:$J$39,5,FALSE)</f>
        <v>ST1</v>
      </c>
      <c r="T386" s="37" t="s">
        <v>700</v>
      </c>
      <c r="U386" t="str">
        <f>VLOOKUP($A386&amp;"_"&amp;$T386,'Character Sets'!$B$3:$J$39,5,FALSE)</f>
        <v>HT2</v>
      </c>
      <c r="V386" s="37" t="s">
        <v>698</v>
      </c>
      <c r="W386" t="str">
        <f>VLOOKUP($A386&amp;"_"&amp;$V386,'Character Sets'!$B$3:$J$39,5,FALSE)</f>
        <v>HT1</v>
      </c>
      <c r="X386" t="s">
        <v>215</v>
      </c>
      <c r="Y386" t="str">
        <f t="shared" si="79"/>
        <v>DC</v>
      </c>
      <c r="Z386" t="str" cm="1">
        <f t="array" ref="Z386">_xlfn.IFS($Y386="AB","AB",$Y386="BA","AB",$Y386="AC","AC",$Y386="CA","AC",$Y386="AD","AD",$Y386="DA","AD",$Y386="BC","BC",$Y386="CB","BC",$Y386="BD","BD",$Y386="DB","BD",$Y386="CD","CD",$Y386="DC", "CD",$Y386="AE","AE",$Y386="EA","AE",$Y386="AF","AF",$Y386="FA","AF",$Y386="BE","BE",$Y386="EB","BE",$Y386="BF","BF",$Y386="FB","BF",$Y386="CE","CE",$Y386="EC","CE",$Y386="CF","CF",$Y386="FC","CF",$Y386="DE","DE",$Y386="ED","DE",$Y386="EF","EF",$Y386="FE","EF",$Y386="DF","DF",$Y386="FD","DF")</f>
        <v>CD</v>
      </c>
      <c r="AA386" s="6" t="s">
        <v>30</v>
      </c>
      <c r="AB386" t="str">
        <f>VLOOKUP($X386&amp;$Z386&amp;$AA386,Stories!$A$1:$I$151,7,FALSE)</f>
        <v>Taylor is playing golf with Jordan</v>
      </c>
      <c r="AC386" t="str">
        <f>VLOOKUP($X386&amp;$Z386&amp;$AA386,Stories!$A$1:$I$151,8,FALSE)</f>
        <v>as the sun is shining overhead</v>
      </c>
      <c r="AD386" s="37" t="s">
        <v>22</v>
      </c>
      <c r="AE386" s="13" t="s">
        <v>31</v>
      </c>
      <c r="AF386" s="13" t="s">
        <v>26</v>
      </c>
      <c r="AG386" s="13" t="str">
        <f t="shared" si="78"/>
        <v>he's standing in a green triangle</v>
      </c>
      <c r="AH386" t="str">
        <f>VLOOKUP($X386&amp;$Z386&amp;$AA386,Stories!$A$1:$I$151,9,FALSE)</f>
        <v>and the grass is very green</v>
      </c>
      <c r="AI386" t="str" cm="1">
        <f t="array" ref="AI386">_xlfn.IFS($AA386="first",_xlfn.CONCAT($X386, "_", $H386, "_", $L386),$AA386="second",_xlfn.CONCAT($X386, "_", $L386, "_", $H386))</f>
        <v>S09_Jordan_Taylor</v>
      </c>
      <c r="AJ386" t="str">
        <f t="shared" si="69"/>
        <v>he_green_triangle</v>
      </c>
      <c r="AK386" t="str">
        <f t="shared" si="80"/>
        <v>S09_end</v>
      </c>
      <c r="AL386" s="13" t="s">
        <v>31</v>
      </c>
      <c r="AM386" s="13" t="s">
        <v>26</v>
      </c>
      <c r="AN386" s="13" t="s">
        <v>31</v>
      </c>
      <c r="AO386" s="13" t="s">
        <v>25</v>
      </c>
      <c r="AP386" s="13" t="s">
        <v>29</v>
      </c>
      <c r="AQ386" s="13" t="s">
        <v>25</v>
      </c>
      <c r="AR386" s="13" t="s">
        <v>29</v>
      </c>
      <c r="AS386" s="13" t="s">
        <v>26</v>
      </c>
      <c r="AT386" s="13" t="s">
        <v>24</v>
      </c>
      <c r="AU386" s="13" t="s">
        <v>25</v>
      </c>
      <c r="AV386" s="13" t="s">
        <v>24</v>
      </c>
      <c r="AW386" s="13" t="s">
        <v>26</v>
      </c>
      <c r="AX386" t="str">
        <f t="shared" si="70"/>
        <v>HT3_green-triangle.png</v>
      </c>
      <c r="AY386" t="str">
        <f t="shared" si="71"/>
        <v>ST2_green-square.png</v>
      </c>
      <c r="AZ386" t="str">
        <f t="shared" si="72"/>
        <v>ST3_blue-square.png</v>
      </c>
      <c r="BA386" t="str">
        <f t="shared" si="73"/>
        <v>ST1_blue-triangle.png</v>
      </c>
      <c r="BB386" t="str">
        <f t="shared" si="74"/>
        <v>HT2_red-square.png</v>
      </c>
      <c r="BC386" t="str">
        <f t="shared" si="75"/>
        <v>HT1_red-triangle.png</v>
      </c>
    </row>
    <row r="387" spans="1:55" x14ac:dyDescent="0.2">
      <c r="A387" s="30" t="s">
        <v>83</v>
      </c>
      <c r="B387" s="5" t="s">
        <v>108</v>
      </c>
      <c r="C387" s="5" t="s">
        <v>133</v>
      </c>
      <c r="D387" t="str">
        <f t="shared" ref="D387:D450" si="81">_xlfn.CONCAT($A387,"_",$C387,"_",$X387)</f>
        <v>L04_CR25_S35</v>
      </c>
      <c r="E387">
        <v>385</v>
      </c>
      <c r="F387" s="94" t="s">
        <v>698</v>
      </c>
      <c r="G387" s="155" t="str">
        <f>VLOOKUP($A387&amp;"_"&amp;$F387,'Character Sets'!$B$3:$J$39,5,FALSE)</f>
        <v>HT1</v>
      </c>
      <c r="H387" s="155" t="str">
        <f>VLOOKUP($A387&amp;"_"&amp;$F387,'Character Sets'!$B$3:$J$39,7,FALSE)</f>
        <v>Casey</v>
      </c>
      <c r="I387" s="5" t="str">
        <f>VLOOKUP($A387&amp;"_"&amp;$F387,'Character Sets'!$B$3:$J$39,6,FALSE)</f>
        <v>E</v>
      </c>
      <c r="J387" s="96" t="s">
        <v>700</v>
      </c>
      <c r="K387" s="155" t="str">
        <f>VLOOKUP($A387&amp;"_"&amp;$J387, 'Character Sets'!$B$3:$J$39,5,FALSE)</f>
        <v>HT2</v>
      </c>
      <c r="L387" s="155" t="str">
        <f>VLOOKUP($A387&amp;"_"&amp;$J387,'Character Sets'!$B$3:$J$39,7,FALSE)</f>
        <v>Sam</v>
      </c>
      <c r="M387" s="5" t="str">
        <f>VLOOKUP($A387&amp;"_"&amp;$J387,'Character Sets'!$B$3:$J$39,6,FALSE)</f>
        <v>B</v>
      </c>
      <c r="N387" s="187" t="s">
        <v>2395</v>
      </c>
      <c r="O387" s="5" t="s">
        <v>2399</v>
      </c>
      <c r="P387" s="37" t="s">
        <v>697</v>
      </c>
      <c r="Q387" t="str">
        <f>VLOOKUP($A387&amp;"_"&amp;$P387,'Character Sets'!$B$3:$J$39,5,FALSE)</f>
        <v>ST3</v>
      </c>
      <c r="R387" s="37" t="s">
        <v>699</v>
      </c>
      <c r="S387" t="str">
        <f>VLOOKUP($A387&amp;"_"&amp;$R387,'Character Sets'!$B$3:$J$39,5,FALSE)</f>
        <v>ST1</v>
      </c>
      <c r="T387" s="37" t="s">
        <v>701</v>
      </c>
      <c r="U387" t="str">
        <f>VLOOKUP($A387&amp;"_"&amp;$T387,'Character Sets'!$B$3:$J$39,5,FALSE)</f>
        <v>ST2</v>
      </c>
      <c r="V387" s="37" t="s">
        <v>696</v>
      </c>
      <c r="W387" t="str">
        <f>VLOOKUP($A387&amp;"_"&amp;$V387,'Character Sets'!$B$3:$J$39,5,FALSE)</f>
        <v>HT3</v>
      </c>
      <c r="X387" t="s">
        <v>241</v>
      </c>
      <c r="Y387" t="str">
        <f t="shared" si="79"/>
        <v>EB</v>
      </c>
      <c r="Z387" t="str" cm="1">
        <f t="array" ref="Z387">_xlfn.IFS($Y387="AB","AB",$Y387="BA","AB",$Y387="AC","AC",$Y387="CA","AC",$Y387="AD","AD",$Y387="DA","AD",$Y387="BC","BC",$Y387="CB","BC",$Y387="BD","BD",$Y387="DB","BD",$Y387="CD","CD",$Y387="DC", "CD",$Y387="AE","AE",$Y387="EA","AE",$Y387="AF","AF",$Y387="FA","AF",$Y387="BE","BE",$Y387="EB","BE",$Y387="BF","BF",$Y387="FB","BF",$Y387="CE","CE",$Y387="EC","CE",$Y387="CF","CF",$Y387="FC","CF",$Y387="DE","DE",$Y387="ED","DE",$Y387="EF","EF",$Y387="FE","EF",$Y387="DF","DF",$Y387="FD","DF")</f>
        <v>BE</v>
      </c>
      <c r="AA387" s="6" t="s">
        <v>28</v>
      </c>
      <c r="AB387" t="str">
        <f>VLOOKUP($X387&amp;$Z387&amp;$AA387,Stories!$A$1:$I$151,7,FALSE)</f>
        <v>Sam is swimming towards Casey</v>
      </c>
      <c r="AC387" t="str">
        <f>VLOOKUP($X387&amp;$Z387&amp;$AA387,Stories!$A$1:$I$151,8,FALSE)</f>
        <v>and a goose is swimming nearby</v>
      </c>
      <c r="AD387" s="37" t="s">
        <v>22</v>
      </c>
      <c r="AE387" s="13" t="s">
        <v>24</v>
      </c>
      <c r="AF387" s="13" t="s">
        <v>25</v>
      </c>
      <c r="AG387" s="13" t="str">
        <f t="shared" si="78"/>
        <v>he's standing in a red square</v>
      </c>
      <c r="AH387" t="str">
        <f>VLOOKUP($X387&amp;$Z387&amp;$AA387,Stories!$A$1:$I$151,9,FALSE)</f>
        <v>and it is a beautiful sunny day</v>
      </c>
      <c r="AI387" t="str" cm="1">
        <f t="array" ref="AI387">_xlfn.IFS($AA387="first",_xlfn.CONCAT($X387, "_", $H387, "_", $L387),$AA387="second",_xlfn.CONCAT($X387, "_", $L387, "_", $H387))</f>
        <v>S35_Casey_Sam</v>
      </c>
      <c r="AJ387" t="str">
        <f t="shared" si="69"/>
        <v>he_red_square</v>
      </c>
      <c r="AK387" t="str">
        <f t="shared" si="80"/>
        <v>S35_end</v>
      </c>
      <c r="AL387" s="13" t="s">
        <v>24</v>
      </c>
      <c r="AM387" s="13" t="s">
        <v>25</v>
      </c>
      <c r="AN387" s="13" t="s">
        <v>24</v>
      </c>
      <c r="AO387" s="13" t="s">
        <v>26</v>
      </c>
      <c r="AP387" s="13" t="s">
        <v>27</v>
      </c>
      <c r="AQ387" s="13" t="s">
        <v>26</v>
      </c>
      <c r="AR387" s="13" t="s">
        <v>27</v>
      </c>
      <c r="AS387" s="13" t="s">
        <v>25</v>
      </c>
      <c r="AT387" s="13" t="s">
        <v>31</v>
      </c>
      <c r="AU387" s="13" t="s">
        <v>26</v>
      </c>
      <c r="AV387" s="13" t="s">
        <v>31</v>
      </c>
      <c r="AW387" s="13" t="s">
        <v>25</v>
      </c>
      <c r="AX387" t="str">
        <f t="shared" si="70"/>
        <v>HT1_red-square.png</v>
      </c>
      <c r="AY387" t="str">
        <f t="shared" si="71"/>
        <v>HT2_red-triangle.png</v>
      </c>
      <c r="AZ387" t="str">
        <f t="shared" si="72"/>
        <v>ST3_yellow-triangle.png</v>
      </c>
      <c r="BA387" t="str">
        <f t="shared" si="73"/>
        <v>ST1_yellow-square.png</v>
      </c>
      <c r="BB387" t="str">
        <f t="shared" si="74"/>
        <v>ST2_green-triangle.png</v>
      </c>
      <c r="BC387" t="str">
        <f t="shared" si="75"/>
        <v>HT3_green-square.png</v>
      </c>
    </row>
    <row r="388" spans="1:55" x14ac:dyDescent="0.2">
      <c r="A388" s="30" t="s">
        <v>83</v>
      </c>
      <c r="B388" s="5" t="s">
        <v>108</v>
      </c>
      <c r="C388" s="5" t="s">
        <v>134</v>
      </c>
      <c r="D388" t="str">
        <f t="shared" si="81"/>
        <v>L04_CR26_S33</v>
      </c>
      <c r="E388">
        <v>386</v>
      </c>
      <c r="F388" s="94" t="s">
        <v>698</v>
      </c>
      <c r="G388" s="155" t="str">
        <f>VLOOKUP($A388&amp;"_"&amp;$F388,'Character Sets'!$B$3:$J$39,5,FALSE)</f>
        <v>HT1</v>
      </c>
      <c r="H388" s="155" t="str">
        <f>VLOOKUP($A388&amp;"_"&amp;$F388,'Character Sets'!$B$3:$J$39,7,FALSE)</f>
        <v>Casey</v>
      </c>
      <c r="I388" s="5" t="str">
        <f>VLOOKUP($A388&amp;"_"&amp;$F388,'Character Sets'!$B$3:$J$39,6,FALSE)</f>
        <v>E</v>
      </c>
      <c r="J388" s="96" t="s">
        <v>700</v>
      </c>
      <c r="K388" s="155" t="str">
        <f>VLOOKUP($A388&amp;"_"&amp;$J388, 'Character Sets'!$B$3:$J$39,5,FALSE)</f>
        <v>HT2</v>
      </c>
      <c r="L388" s="155" t="str">
        <f>VLOOKUP($A388&amp;"_"&amp;$J388,'Character Sets'!$B$3:$J$39,7,FALSE)</f>
        <v>Sam</v>
      </c>
      <c r="M388" s="5" t="str">
        <f>VLOOKUP($A388&amp;"_"&amp;$J388,'Character Sets'!$B$3:$J$39,6,FALSE)</f>
        <v>B</v>
      </c>
      <c r="N388" s="187" t="s">
        <v>2395</v>
      </c>
      <c r="O388" s="5" t="s">
        <v>2399</v>
      </c>
      <c r="P388" s="37" t="s">
        <v>697</v>
      </c>
      <c r="Q388" t="str">
        <f>VLOOKUP($A388&amp;"_"&amp;$P388,'Character Sets'!$B$3:$J$39,5,FALSE)</f>
        <v>ST3</v>
      </c>
      <c r="R388" s="37" t="s">
        <v>699</v>
      </c>
      <c r="S388" t="str">
        <f>VLOOKUP($A388&amp;"_"&amp;$R388,'Character Sets'!$B$3:$J$39,5,FALSE)</f>
        <v>ST1</v>
      </c>
      <c r="T388" s="37" t="s">
        <v>701</v>
      </c>
      <c r="U388" t="str">
        <f>VLOOKUP($A388&amp;"_"&amp;$T388,'Character Sets'!$B$3:$J$39,5,FALSE)</f>
        <v>ST2</v>
      </c>
      <c r="V388" s="37" t="s">
        <v>696</v>
      </c>
      <c r="W388" t="str">
        <f>VLOOKUP($A388&amp;"_"&amp;$V388,'Character Sets'!$B$3:$J$39,5,FALSE)</f>
        <v>HT3</v>
      </c>
      <c r="X388" t="s">
        <v>239</v>
      </c>
      <c r="Y388" t="str">
        <f t="shared" si="79"/>
        <v>EB</v>
      </c>
      <c r="Z388" t="str" cm="1">
        <f t="array" ref="Z388">_xlfn.IFS($Y388="AB","AB",$Y388="BA","AB",$Y388="AC","AC",$Y388="CA","AC",$Y388="AD","AD",$Y388="DA","AD",$Y388="BC","BC",$Y388="CB","BC",$Y388="BD","BD",$Y388="DB","BD",$Y388="CD","CD",$Y388="DC", "CD",$Y388="AE","AE",$Y388="EA","AE",$Y388="AF","AF",$Y388="FA","AF",$Y388="BE","BE",$Y388="EB","BE",$Y388="BF","BF",$Y388="FB","BF",$Y388="CE","CE",$Y388="EC","CE",$Y388="CF","CF",$Y388="FC","CF",$Y388="DE","DE",$Y388="ED","DE",$Y388="EF","EF",$Y388="FE","EF",$Y388="DF","DF",$Y388="FD","DF")</f>
        <v>BE</v>
      </c>
      <c r="AA388" s="6" t="s">
        <v>30</v>
      </c>
      <c r="AB388" t="str">
        <f>VLOOKUP($X388&amp;$Z388&amp;$AA388,Stories!$A$1:$I$151,7,FALSE)</f>
        <v>Casey is calling Sam</v>
      </c>
      <c r="AC388" t="str">
        <f>VLOOKUP($X388&amp;$Z388&amp;$AA388,Stories!$A$1:$I$151,8,FALSE)</f>
        <v>while a cat is walking by</v>
      </c>
      <c r="AD388" s="37" t="s">
        <v>22</v>
      </c>
      <c r="AE388" s="13" t="s">
        <v>27</v>
      </c>
      <c r="AF388" s="13" t="s">
        <v>26</v>
      </c>
      <c r="AG388" s="13" t="str">
        <f t="shared" si="78"/>
        <v>he's standing in a yellow triangle</v>
      </c>
      <c r="AH388" t="str">
        <f>VLOOKUP($X388&amp;$Z388&amp;$AA388,Stories!$A$1:$I$151,9,FALSE)</f>
        <v>and it looks like the cat is very friendly</v>
      </c>
      <c r="AI388" t="str" cm="1">
        <f t="array" ref="AI388">_xlfn.IFS($AA388="first",_xlfn.CONCAT($X388, "_", $H388, "_", $L388),$AA388="second",_xlfn.CONCAT($X388, "_", $L388, "_", $H388))</f>
        <v>S33_Sam_Casey</v>
      </c>
      <c r="AJ388" t="str">
        <f t="shared" ref="AJ388:AJ451" si="82">_xlfn.CONCAT($AD388,"_", $AE388, "_", $AF388)</f>
        <v>he_yellow_triangle</v>
      </c>
      <c r="AK388" t="str">
        <f t="shared" si="80"/>
        <v>S33_end</v>
      </c>
      <c r="AL388" s="13" t="s">
        <v>27</v>
      </c>
      <c r="AM388" s="13" t="s">
        <v>26</v>
      </c>
      <c r="AN388" s="13" t="s">
        <v>27</v>
      </c>
      <c r="AO388" s="13" t="s">
        <v>25</v>
      </c>
      <c r="AP388" s="13" t="s">
        <v>24</v>
      </c>
      <c r="AQ388" s="13" t="s">
        <v>25</v>
      </c>
      <c r="AR388" s="13" t="s">
        <v>24</v>
      </c>
      <c r="AS388" s="13" t="s">
        <v>26</v>
      </c>
      <c r="AT388" s="13" t="s">
        <v>29</v>
      </c>
      <c r="AU388" s="13" t="s">
        <v>25</v>
      </c>
      <c r="AV388" s="13" t="s">
        <v>29</v>
      </c>
      <c r="AW388" s="13" t="s">
        <v>26</v>
      </c>
      <c r="AX388" t="str">
        <f t="shared" ref="AX388:AX451" si="83">_xlfn.CONCAT($G388, "_", $AL388, "-", $AM388, ".png")</f>
        <v>HT1_yellow-triangle.png</v>
      </c>
      <c r="AY388" t="str">
        <f t="shared" ref="AY388:AY451" si="84">_xlfn.CONCAT($K388, "_", $AN388, "-", $AO388, ".png")</f>
        <v>HT2_yellow-square.png</v>
      </c>
      <c r="AZ388" t="str">
        <f t="shared" ref="AZ388:AZ451" si="85">_xlfn.CONCAT($Q388, "_", $AP388, "-", $AQ388, ".png")</f>
        <v>ST3_red-square.png</v>
      </c>
      <c r="BA388" t="str">
        <f t="shared" ref="BA388:BA451" si="86">_xlfn.CONCAT($S388, "_", $AR388, "-", $AS388, ".png")</f>
        <v>ST1_red-triangle.png</v>
      </c>
      <c r="BB388" t="str">
        <f t="shared" ref="BB388:BB451" si="87">_xlfn.CONCAT($U388, "_", $AT388, "-", $AU388, ".png")</f>
        <v>ST2_blue-square.png</v>
      </c>
      <c r="BC388" t="str">
        <f t="shared" ref="BC388:BC451" si="88">_xlfn.CONCAT($W388, "_", $AV388, "-", $AW388, ".png")</f>
        <v>HT3_blue-triangle.png</v>
      </c>
    </row>
    <row r="389" spans="1:55" x14ac:dyDescent="0.2">
      <c r="A389" s="30" t="s">
        <v>83</v>
      </c>
      <c r="B389" s="5" t="s">
        <v>108</v>
      </c>
      <c r="C389" s="5" t="s">
        <v>135</v>
      </c>
      <c r="D389" t="str">
        <f t="shared" si="81"/>
        <v>L04_CR27_S34</v>
      </c>
      <c r="E389">
        <v>387</v>
      </c>
      <c r="F389" s="94" t="s">
        <v>698</v>
      </c>
      <c r="G389" s="155" t="str">
        <f>VLOOKUP($A389&amp;"_"&amp;$F389,'Character Sets'!$B$3:$J$39,5,FALSE)</f>
        <v>HT1</v>
      </c>
      <c r="H389" s="155" t="str">
        <f>VLOOKUP($A389&amp;"_"&amp;$F389,'Character Sets'!$B$3:$J$39,7,FALSE)</f>
        <v>Casey</v>
      </c>
      <c r="I389" s="5" t="str">
        <f>VLOOKUP($A389&amp;"_"&amp;$F389,'Character Sets'!$B$3:$J$39,6,FALSE)</f>
        <v>E</v>
      </c>
      <c r="J389" s="96" t="s">
        <v>700</v>
      </c>
      <c r="K389" s="155" t="str">
        <f>VLOOKUP($A389&amp;"_"&amp;$J389, 'Character Sets'!$B$3:$J$39,5,FALSE)</f>
        <v>HT2</v>
      </c>
      <c r="L389" s="155" t="str">
        <f>VLOOKUP($A389&amp;"_"&amp;$J389,'Character Sets'!$B$3:$J$39,7,FALSE)</f>
        <v>Sam</v>
      </c>
      <c r="M389" s="5" t="str">
        <f>VLOOKUP($A389&amp;"_"&amp;$J389,'Character Sets'!$B$3:$J$39,6,FALSE)</f>
        <v>B</v>
      </c>
      <c r="N389" s="187" t="s">
        <v>2395</v>
      </c>
      <c r="O389" s="5" t="s">
        <v>2399</v>
      </c>
      <c r="P389" s="37" t="s">
        <v>697</v>
      </c>
      <c r="Q389" t="str">
        <f>VLOOKUP($A389&amp;"_"&amp;$P389,'Character Sets'!$B$3:$J$39,5,FALSE)</f>
        <v>ST3</v>
      </c>
      <c r="R389" s="37" t="s">
        <v>699</v>
      </c>
      <c r="S389" t="str">
        <f>VLOOKUP($A389&amp;"_"&amp;$R389,'Character Sets'!$B$3:$J$39,5,FALSE)</f>
        <v>ST1</v>
      </c>
      <c r="T389" s="37" t="s">
        <v>701</v>
      </c>
      <c r="U389" t="str">
        <f>VLOOKUP($A389&amp;"_"&amp;$T389,'Character Sets'!$B$3:$J$39,5,FALSE)</f>
        <v>ST2</v>
      </c>
      <c r="V389" s="37" t="s">
        <v>696</v>
      </c>
      <c r="W389" t="str">
        <f>VLOOKUP($A389&amp;"_"&amp;$V389,'Character Sets'!$B$3:$J$39,5,FALSE)</f>
        <v>HT3</v>
      </c>
      <c r="X389" t="s">
        <v>240</v>
      </c>
      <c r="Y389" t="str">
        <f t="shared" si="79"/>
        <v>EB</v>
      </c>
      <c r="Z389" t="str" cm="1">
        <f t="array" ref="Z389">_xlfn.IFS($Y389="AB","AB",$Y389="BA","AB",$Y389="AC","AC",$Y389="CA","AC",$Y389="AD","AD",$Y389="DA","AD",$Y389="BC","BC",$Y389="CB","BC",$Y389="BD","BD",$Y389="DB","BD",$Y389="CD","CD",$Y389="DC", "CD",$Y389="AE","AE",$Y389="EA","AE",$Y389="AF","AF",$Y389="FA","AF",$Y389="BE","BE",$Y389="EB","BE",$Y389="BF","BF",$Y389="FB","BF",$Y389="CE","CE",$Y389="EC","CE",$Y389="CF","CF",$Y389="FC","CF",$Y389="DE","DE",$Y389="ED","DE",$Y389="EF","EF",$Y389="FE","EF",$Y389="DF","DF",$Y389="FD","DF")</f>
        <v>BE</v>
      </c>
      <c r="AA389" s="6" t="s">
        <v>28</v>
      </c>
      <c r="AB389" t="str">
        <f>VLOOKUP($X389&amp;$Z389&amp;$AA389,Stories!$A$1:$I$151,7,FALSE)</f>
        <v>Sam is buying a gift for Casey</v>
      </c>
      <c r="AC389" t="str">
        <f>VLOOKUP($X389&amp;$Z389&amp;$AA389,Stories!$A$1:$I$151,8,FALSE)</f>
        <v>but it is almost lunchtime</v>
      </c>
      <c r="AD389" s="37" t="s">
        <v>22</v>
      </c>
      <c r="AE389" s="13" t="s">
        <v>31</v>
      </c>
      <c r="AF389" s="13" t="s">
        <v>25</v>
      </c>
      <c r="AG389" s="13" t="str">
        <f t="shared" si="78"/>
        <v>he's standing in a green square</v>
      </c>
      <c r="AH389" t="str">
        <f>VLOOKUP($X389&amp;$Z389&amp;$AA389,Stories!$A$1:$I$151,9,FALSE)</f>
        <v>and there might not be a chance to buy the gift today</v>
      </c>
      <c r="AI389" t="str" cm="1">
        <f t="array" ref="AI389">_xlfn.IFS($AA389="first",_xlfn.CONCAT($X389, "_", $H389, "_", $L389),$AA389="second",_xlfn.CONCAT($X389, "_", $L389, "_", $H389))</f>
        <v>S34_Casey_Sam</v>
      </c>
      <c r="AJ389" t="str">
        <f t="shared" si="82"/>
        <v>he_green_square</v>
      </c>
      <c r="AK389" t="str">
        <f t="shared" si="80"/>
        <v>S34_end</v>
      </c>
      <c r="AL389" s="13" t="s">
        <v>31</v>
      </c>
      <c r="AM389" s="13" t="s">
        <v>25</v>
      </c>
      <c r="AN389" s="13" t="s">
        <v>31</v>
      </c>
      <c r="AO389" s="13" t="s">
        <v>26</v>
      </c>
      <c r="AP389" s="13" t="s">
        <v>29</v>
      </c>
      <c r="AQ389" s="13" t="s">
        <v>26</v>
      </c>
      <c r="AR389" s="13" t="s">
        <v>29</v>
      </c>
      <c r="AS389" s="13" t="s">
        <v>25</v>
      </c>
      <c r="AT389" s="13" t="s">
        <v>24</v>
      </c>
      <c r="AU389" s="13" t="s">
        <v>26</v>
      </c>
      <c r="AV389" s="13" t="s">
        <v>24</v>
      </c>
      <c r="AW389" s="13" t="s">
        <v>25</v>
      </c>
      <c r="AX389" t="str">
        <f t="shared" si="83"/>
        <v>HT1_green-square.png</v>
      </c>
      <c r="AY389" t="str">
        <f t="shared" si="84"/>
        <v>HT2_green-triangle.png</v>
      </c>
      <c r="AZ389" t="str">
        <f t="shared" si="85"/>
        <v>ST3_blue-triangle.png</v>
      </c>
      <c r="BA389" t="str">
        <f t="shared" si="86"/>
        <v>ST1_blue-square.png</v>
      </c>
      <c r="BB389" t="str">
        <f t="shared" si="87"/>
        <v>ST2_red-triangle.png</v>
      </c>
      <c r="BC389" t="str">
        <f t="shared" si="88"/>
        <v>HT3_red-square.png</v>
      </c>
    </row>
    <row r="390" spans="1:55" x14ac:dyDescent="0.2">
      <c r="A390" s="30" t="s">
        <v>83</v>
      </c>
      <c r="B390" s="5" t="s">
        <v>108</v>
      </c>
      <c r="C390" s="5" t="s">
        <v>136</v>
      </c>
      <c r="D390" t="str">
        <f t="shared" si="81"/>
        <v>L04_CR28_S34</v>
      </c>
      <c r="E390">
        <v>388</v>
      </c>
      <c r="F390" s="94" t="s">
        <v>698</v>
      </c>
      <c r="G390" s="155" t="str">
        <f>VLOOKUP($A390&amp;"_"&amp;$F390,'Character Sets'!$B$3:$J$39,5,FALSE)</f>
        <v>HT1</v>
      </c>
      <c r="H390" s="155" t="str">
        <f>VLOOKUP($A390&amp;"_"&amp;$F390,'Character Sets'!$B$3:$J$39,7,FALSE)</f>
        <v>Casey</v>
      </c>
      <c r="I390" s="5" t="str">
        <f>VLOOKUP($A390&amp;"_"&amp;$F390,'Character Sets'!$B$3:$J$39,6,FALSE)</f>
        <v>E</v>
      </c>
      <c r="J390" s="96" t="s">
        <v>700</v>
      </c>
      <c r="K390" s="155" t="str">
        <f>VLOOKUP($A390&amp;"_"&amp;$J390, 'Character Sets'!$B$3:$J$39,5,FALSE)</f>
        <v>HT2</v>
      </c>
      <c r="L390" s="155" t="str">
        <f>VLOOKUP($A390&amp;"_"&amp;$J390,'Character Sets'!$B$3:$J$39,7,FALSE)</f>
        <v>Sam</v>
      </c>
      <c r="M390" s="5" t="str">
        <f>VLOOKUP($A390&amp;"_"&amp;$J390,'Character Sets'!$B$3:$J$39,6,FALSE)</f>
        <v>B</v>
      </c>
      <c r="N390" s="187" t="s">
        <v>2395</v>
      </c>
      <c r="O390" s="5" t="s">
        <v>2399</v>
      </c>
      <c r="P390" s="37" t="s">
        <v>697</v>
      </c>
      <c r="Q390" t="str">
        <f>VLOOKUP($A390&amp;"_"&amp;$P390,'Character Sets'!$B$3:$J$39,5,FALSE)</f>
        <v>ST3</v>
      </c>
      <c r="R390" s="37" t="s">
        <v>699</v>
      </c>
      <c r="S390" t="str">
        <f>VLOOKUP($A390&amp;"_"&amp;$R390,'Character Sets'!$B$3:$J$39,5,FALSE)</f>
        <v>ST1</v>
      </c>
      <c r="T390" s="37" t="s">
        <v>701</v>
      </c>
      <c r="U390" t="str">
        <f>VLOOKUP($A390&amp;"_"&amp;$T390,'Character Sets'!$B$3:$J$39,5,FALSE)</f>
        <v>ST2</v>
      </c>
      <c r="V390" s="37" t="s">
        <v>696</v>
      </c>
      <c r="W390" t="str">
        <f>VLOOKUP($A390&amp;"_"&amp;$V390,'Character Sets'!$B$3:$J$39,5,FALSE)</f>
        <v>HT3</v>
      </c>
      <c r="X390" t="s">
        <v>240</v>
      </c>
      <c r="Y390" t="str">
        <f t="shared" si="79"/>
        <v>EB</v>
      </c>
      <c r="Z390" t="str" cm="1">
        <f t="array" ref="Z390">_xlfn.IFS($Y390="AB","AB",$Y390="BA","AB",$Y390="AC","AC",$Y390="CA","AC",$Y390="AD","AD",$Y390="DA","AD",$Y390="BC","BC",$Y390="CB","BC",$Y390="BD","BD",$Y390="DB","BD",$Y390="CD","CD",$Y390="DC", "CD",$Y390="AE","AE",$Y390="EA","AE",$Y390="AF","AF",$Y390="FA","AF",$Y390="BE","BE",$Y390="EB","BE",$Y390="BF","BF",$Y390="FB","BF",$Y390="CE","CE",$Y390="EC","CE",$Y390="CF","CF",$Y390="FC","CF",$Y390="DE","DE",$Y390="ED","DE",$Y390="EF","EF",$Y390="FE","EF",$Y390="DF","DF",$Y390="FD","DF")</f>
        <v>BE</v>
      </c>
      <c r="AA390" s="6" t="s">
        <v>30</v>
      </c>
      <c r="AB390" t="str">
        <f>VLOOKUP($X390&amp;$Z390&amp;$AA390,Stories!$A$1:$I$151,7,FALSE)</f>
        <v>Casey is buying a gift for Sam</v>
      </c>
      <c r="AC390" t="str">
        <f>VLOOKUP($X390&amp;$Z390&amp;$AA390,Stories!$A$1:$I$151,8,FALSE)</f>
        <v>but it is almost lunchtime</v>
      </c>
      <c r="AD390" s="37" t="s">
        <v>22</v>
      </c>
      <c r="AE390" s="13" t="s">
        <v>29</v>
      </c>
      <c r="AF390" s="13" t="s">
        <v>26</v>
      </c>
      <c r="AG390" s="13" t="str">
        <f t="shared" si="78"/>
        <v>he's standing in a blue triangle</v>
      </c>
      <c r="AH390" t="str">
        <f>VLOOKUP($X390&amp;$Z390&amp;$AA390,Stories!$A$1:$I$151,9,FALSE)</f>
        <v>and there might not be a chance to buy the gift today</v>
      </c>
      <c r="AI390" t="str" cm="1">
        <f t="array" ref="AI390">_xlfn.IFS($AA390="first",_xlfn.CONCAT($X390, "_", $H390, "_", $L390),$AA390="second",_xlfn.CONCAT($X390, "_", $L390, "_", $H390))</f>
        <v>S34_Sam_Casey</v>
      </c>
      <c r="AJ390" t="str">
        <f t="shared" si="82"/>
        <v>he_blue_triangle</v>
      </c>
      <c r="AK390" t="str">
        <f t="shared" si="80"/>
        <v>S34_end</v>
      </c>
      <c r="AL390" s="13" t="s">
        <v>29</v>
      </c>
      <c r="AM390" s="13" t="s">
        <v>26</v>
      </c>
      <c r="AN390" s="13" t="s">
        <v>29</v>
      </c>
      <c r="AO390" s="13" t="s">
        <v>25</v>
      </c>
      <c r="AP390" s="13" t="s">
        <v>31</v>
      </c>
      <c r="AQ390" s="13" t="s">
        <v>25</v>
      </c>
      <c r="AR390" s="13" t="s">
        <v>31</v>
      </c>
      <c r="AS390" s="13" t="s">
        <v>26</v>
      </c>
      <c r="AT390" s="13" t="s">
        <v>27</v>
      </c>
      <c r="AU390" s="13" t="s">
        <v>25</v>
      </c>
      <c r="AV390" s="13" t="s">
        <v>27</v>
      </c>
      <c r="AW390" s="13" t="s">
        <v>26</v>
      </c>
      <c r="AX390" t="str">
        <f t="shared" si="83"/>
        <v>HT1_blue-triangle.png</v>
      </c>
      <c r="AY390" t="str">
        <f t="shared" si="84"/>
        <v>HT2_blue-square.png</v>
      </c>
      <c r="AZ390" t="str">
        <f t="shared" si="85"/>
        <v>ST3_green-square.png</v>
      </c>
      <c r="BA390" t="str">
        <f t="shared" si="86"/>
        <v>ST1_green-triangle.png</v>
      </c>
      <c r="BB390" t="str">
        <f t="shared" si="87"/>
        <v>ST2_yellow-square.png</v>
      </c>
      <c r="BC390" t="str">
        <f t="shared" si="88"/>
        <v>HT3_yellow-triangle.png</v>
      </c>
    </row>
    <row r="391" spans="1:55" x14ac:dyDescent="0.2">
      <c r="A391" s="30" t="s">
        <v>83</v>
      </c>
      <c r="B391" s="5" t="s">
        <v>108</v>
      </c>
      <c r="C391" s="5" t="s">
        <v>137</v>
      </c>
      <c r="D391" t="str">
        <f t="shared" si="81"/>
        <v>L04_CR29_S36</v>
      </c>
      <c r="E391">
        <v>389</v>
      </c>
      <c r="F391" s="94" t="s">
        <v>698</v>
      </c>
      <c r="G391" s="155" t="str">
        <f>VLOOKUP($A391&amp;"_"&amp;$F391,'Character Sets'!$B$3:$J$39,5,FALSE)</f>
        <v>HT1</v>
      </c>
      <c r="H391" s="155" t="str">
        <f>VLOOKUP($A391&amp;"_"&amp;$F391,'Character Sets'!$B$3:$J$39,7,FALSE)</f>
        <v>Casey</v>
      </c>
      <c r="I391" s="5" t="str">
        <f>VLOOKUP($A391&amp;"_"&amp;$F391,'Character Sets'!$B$3:$J$39,6,FALSE)</f>
        <v>E</v>
      </c>
      <c r="J391" s="96" t="s">
        <v>701</v>
      </c>
      <c r="K391" s="155" t="str">
        <f>VLOOKUP($A391&amp;"_"&amp;$J391, 'Character Sets'!$B$3:$J$39,5,FALSE)</f>
        <v>ST2</v>
      </c>
      <c r="L391" s="155" t="str">
        <f>VLOOKUP($A391&amp;"_"&amp;$J391,'Character Sets'!$B$3:$J$39,7,FALSE)</f>
        <v>Jordan</v>
      </c>
      <c r="M391" s="5" t="str">
        <f>VLOOKUP($A391&amp;"_"&amp;$J391,'Character Sets'!$B$3:$J$39,6,FALSE)</f>
        <v>C</v>
      </c>
      <c r="N391" s="187" t="s">
        <v>2395</v>
      </c>
      <c r="O391" s="5" t="s">
        <v>2398</v>
      </c>
      <c r="P391" s="37" t="s">
        <v>697</v>
      </c>
      <c r="Q391" t="str">
        <f>VLOOKUP($A391&amp;"_"&amp;$P391,'Character Sets'!$B$3:$J$39,5,FALSE)</f>
        <v>ST3</v>
      </c>
      <c r="R391" s="37" t="s">
        <v>699</v>
      </c>
      <c r="S391" t="str">
        <f>VLOOKUP($A391&amp;"_"&amp;$R391,'Character Sets'!$B$3:$J$39,5,FALSE)</f>
        <v>ST1</v>
      </c>
      <c r="T391" s="37" t="s">
        <v>700</v>
      </c>
      <c r="U391" t="str">
        <f>VLOOKUP($A391&amp;"_"&amp;$T391,'Character Sets'!$B$3:$J$39,5,FALSE)</f>
        <v>HT2</v>
      </c>
      <c r="V391" s="37" t="s">
        <v>696</v>
      </c>
      <c r="W391" t="str">
        <f>VLOOKUP($A391&amp;"_"&amp;$V391,'Character Sets'!$B$3:$J$39,5,FALSE)</f>
        <v>HT3</v>
      </c>
      <c r="X391" t="s">
        <v>242</v>
      </c>
      <c r="Y391" t="str">
        <f t="shared" si="79"/>
        <v>EC</v>
      </c>
      <c r="Z391" t="str" cm="1">
        <f t="array" ref="Z391">_xlfn.IFS($Y391="AB","AB",$Y391="BA","AB",$Y391="AC","AC",$Y391="CA","AC",$Y391="AD","AD",$Y391="DA","AD",$Y391="BC","BC",$Y391="CB","BC",$Y391="BD","BD",$Y391="DB","BD",$Y391="CD","CD",$Y391="DC", "CD",$Y391="AE","AE",$Y391="EA","AE",$Y391="AF","AF",$Y391="FA","AF",$Y391="BE","BE",$Y391="EB","BE",$Y391="BF","BF",$Y391="FB","BF",$Y391="CE","CE",$Y391="EC","CE",$Y391="CF","CF",$Y391="FC","CF",$Y391="DE","DE",$Y391="ED","DE",$Y391="EF","EF",$Y391="FE","EF",$Y391="DF","DF",$Y391="FD","DF")</f>
        <v>CE</v>
      </c>
      <c r="AA391" s="6" t="s">
        <v>28</v>
      </c>
      <c r="AB391" t="str">
        <f>VLOOKUP($X391&amp;$Z391&amp;$AA391,Stories!$A$1:$I$151,7,FALSE)</f>
        <v>Jordan is scuba diving with Casey</v>
      </c>
      <c r="AC391" t="str">
        <f>VLOOKUP($X391&amp;$Z391&amp;$AA391,Stories!$A$1:$I$151,8,FALSE)</f>
        <v>and a big fish just came out of nowhere</v>
      </c>
      <c r="AD391" s="37" t="s">
        <v>22</v>
      </c>
      <c r="AE391" s="13" t="s">
        <v>27</v>
      </c>
      <c r="AF391" s="13" t="s">
        <v>25</v>
      </c>
      <c r="AG391" s="13" t="str">
        <f t="shared" si="78"/>
        <v>he's standing in a yellow square</v>
      </c>
      <c r="AH391" t="str">
        <f>VLOOKUP($X391&amp;$Z391&amp;$AA391,Stories!$A$1:$I$151,9,FALSE)</f>
        <v>and it looks like there's a lot more fish about to come by</v>
      </c>
      <c r="AI391" t="str" cm="1">
        <f t="array" ref="AI391">_xlfn.IFS($AA391="first",_xlfn.CONCAT($X391, "_", $H391, "_", $L391),$AA391="second",_xlfn.CONCAT($X391, "_", $L391, "_", $H391))</f>
        <v>S36_Casey_Jordan</v>
      </c>
      <c r="AJ391" t="str">
        <f t="shared" si="82"/>
        <v>he_yellow_square</v>
      </c>
      <c r="AK391" t="str">
        <f t="shared" si="80"/>
        <v>S36_end</v>
      </c>
      <c r="AL391" s="13" t="s">
        <v>27</v>
      </c>
      <c r="AM391" s="13" t="s">
        <v>25</v>
      </c>
      <c r="AN391" s="13" t="s">
        <v>27</v>
      </c>
      <c r="AO391" s="13" t="s">
        <v>26</v>
      </c>
      <c r="AP391" s="13" t="s">
        <v>24</v>
      </c>
      <c r="AQ391" s="13" t="s">
        <v>26</v>
      </c>
      <c r="AR391" s="13" t="s">
        <v>24</v>
      </c>
      <c r="AS391" s="13" t="s">
        <v>25</v>
      </c>
      <c r="AT391" s="13" t="s">
        <v>29</v>
      </c>
      <c r="AU391" s="13" t="s">
        <v>26</v>
      </c>
      <c r="AV391" s="13" t="s">
        <v>29</v>
      </c>
      <c r="AW391" s="13" t="s">
        <v>25</v>
      </c>
      <c r="AX391" t="str">
        <f t="shared" si="83"/>
        <v>HT1_yellow-square.png</v>
      </c>
      <c r="AY391" t="str">
        <f t="shared" si="84"/>
        <v>ST2_yellow-triangle.png</v>
      </c>
      <c r="AZ391" t="str">
        <f t="shared" si="85"/>
        <v>ST3_red-triangle.png</v>
      </c>
      <c r="BA391" t="str">
        <f t="shared" si="86"/>
        <v>ST1_red-square.png</v>
      </c>
      <c r="BB391" t="str">
        <f t="shared" si="87"/>
        <v>HT2_blue-triangle.png</v>
      </c>
      <c r="BC391" t="str">
        <f t="shared" si="88"/>
        <v>HT3_blue-square.png</v>
      </c>
    </row>
    <row r="392" spans="1:55" x14ac:dyDescent="0.2">
      <c r="A392" s="30" t="s">
        <v>83</v>
      </c>
      <c r="B392" s="5" t="s">
        <v>108</v>
      </c>
      <c r="C392" s="5" t="s">
        <v>138</v>
      </c>
      <c r="D392" t="str">
        <f t="shared" si="81"/>
        <v>L04_CR30_S36</v>
      </c>
      <c r="E392">
        <v>390</v>
      </c>
      <c r="F392" s="94" t="s">
        <v>698</v>
      </c>
      <c r="G392" s="155" t="str">
        <f>VLOOKUP($A392&amp;"_"&amp;$F392,'Character Sets'!$B$3:$J$39,5,FALSE)</f>
        <v>HT1</v>
      </c>
      <c r="H392" s="155" t="str">
        <f>VLOOKUP($A392&amp;"_"&amp;$F392,'Character Sets'!$B$3:$J$39,7,FALSE)</f>
        <v>Casey</v>
      </c>
      <c r="I392" s="5" t="str">
        <f>VLOOKUP($A392&amp;"_"&amp;$F392,'Character Sets'!$B$3:$J$39,6,FALSE)</f>
        <v>E</v>
      </c>
      <c r="J392" s="96" t="s">
        <v>701</v>
      </c>
      <c r="K392" s="155" t="str">
        <f>VLOOKUP($A392&amp;"_"&amp;$J392, 'Character Sets'!$B$3:$J$39,5,FALSE)</f>
        <v>ST2</v>
      </c>
      <c r="L392" s="155" t="str">
        <f>VLOOKUP($A392&amp;"_"&amp;$J392,'Character Sets'!$B$3:$J$39,7,FALSE)</f>
        <v>Jordan</v>
      </c>
      <c r="M392" s="5" t="str">
        <f>VLOOKUP($A392&amp;"_"&amp;$J392,'Character Sets'!$B$3:$J$39,6,FALSE)</f>
        <v>C</v>
      </c>
      <c r="N392" s="187" t="s">
        <v>2395</v>
      </c>
      <c r="O392" s="5" t="s">
        <v>2398</v>
      </c>
      <c r="P392" s="37" t="s">
        <v>697</v>
      </c>
      <c r="Q392" t="str">
        <f>VLOOKUP($A392&amp;"_"&amp;$P392,'Character Sets'!$B$3:$J$39,5,FALSE)</f>
        <v>ST3</v>
      </c>
      <c r="R392" s="37" t="s">
        <v>699</v>
      </c>
      <c r="S392" t="str">
        <f>VLOOKUP($A392&amp;"_"&amp;$R392,'Character Sets'!$B$3:$J$39,5,FALSE)</f>
        <v>ST1</v>
      </c>
      <c r="T392" s="37" t="s">
        <v>700</v>
      </c>
      <c r="U392" t="str">
        <f>VLOOKUP($A392&amp;"_"&amp;$T392,'Character Sets'!$B$3:$J$39,5,FALSE)</f>
        <v>HT2</v>
      </c>
      <c r="V392" s="37" t="s">
        <v>696</v>
      </c>
      <c r="W392" t="str">
        <f>VLOOKUP($A392&amp;"_"&amp;$V392,'Character Sets'!$B$3:$J$39,5,FALSE)</f>
        <v>HT3</v>
      </c>
      <c r="X392" t="s">
        <v>242</v>
      </c>
      <c r="Y392" t="str">
        <f t="shared" si="79"/>
        <v>EC</v>
      </c>
      <c r="Z392" t="str" cm="1">
        <f t="array" ref="Z392">_xlfn.IFS($Y392="AB","AB",$Y392="BA","AB",$Y392="AC","AC",$Y392="CA","AC",$Y392="AD","AD",$Y392="DA","AD",$Y392="BC","BC",$Y392="CB","BC",$Y392="BD","BD",$Y392="DB","BD",$Y392="CD","CD",$Y392="DC", "CD",$Y392="AE","AE",$Y392="EA","AE",$Y392="AF","AF",$Y392="FA","AF",$Y392="BE","BE",$Y392="EB","BE",$Y392="BF","BF",$Y392="FB","BF",$Y392="CE","CE",$Y392="EC","CE",$Y392="CF","CF",$Y392="FC","CF",$Y392="DE","DE",$Y392="ED","DE",$Y392="EF","EF",$Y392="FE","EF",$Y392="DF","DF",$Y392="FD","DF")</f>
        <v>CE</v>
      </c>
      <c r="AA392" s="6" t="s">
        <v>30</v>
      </c>
      <c r="AB392" t="str">
        <f>VLOOKUP($X392&amp;$Z392&amp;$AA392,Stories!$A$1:$I$151,7,FALSE)</f>
        <v>Casey is scuba diving with Jordan</v>
      </c>
      <c r="AC392" t="str">
        <f>VLOOKUP($X392&amp;$Z392&amp;$AA392,Stories!$A$1:$I$151,8,FALSE)</f>
        <v>and a big fish just came out of nowhere</v>
      </c>
      <c r="AD392" s="37" t="s">
        <v>22</v>
      </c>
      <c r="AE392" s="13" t="s">
        <v>24</v>
      </c>
      <c r="AF392" s="13" t="s">
        <v>26</v>
      </c>
      <c r="AG392" s="13" t="str">
        <f t="shared" si="78"/>
        <v>he's standing in a red triangle</v>
      </c>
      <c r="AH392" t="str">
        <f>VLOOKUP($X392&amp;$Z392&amp;$AA392,Stories!$A$1:$I$151,9,FALSE)</f>
        <v>and it looks like there's a lot more fish about to come by</v>
      </c>
      <c r="AI392" t="str" cm="1">
        <f t="array" ref="AI392">_xlfn.IFS($AA392="first",_xlfn.CONCAT($X392, "_", $H392, "_", $L392),$AA392="second",_xlfn.CONCAT($X392, "_", $L392, "_", $H392))</f>
        <v>S36_Jordan_Casey</v>
      </c>
      <c r="AJ392" t="str">
        <f t="shared" si="82"/>
        <v>he_red_triangle</v>
      </c>
      <c r="AK392" t="str">
        <f t="shared" si="80"/>
        <v>S36_end</v>
      </c>
      <c r="AL392" s="13" t="s">
        <v>24</v>
      </c>
      <c r="AM392" s="13" t="s">
        <v>26</v>
      </c>
      <c r="AN392" s="13" t="s">
        <v>24</v>
      </c>
      <c r="AO392" s="13" t="s">
        <v>25</v>
      </c>
      <c r="AP392" s="13" t="s">
        <v>27</v>
      </c>
      <c r="AQ392" s="13" t="s">
        <v>25</v>
      </c>
      <c r="AR392" s="13" t="s">
        <v>27</v>
      </c>
      <c r="AS392" s="13" t="s">
        <v>26</v>
      </c>
      <c r="AT392" s="13" t="s">
        <v>31</v>
      </c>
      <c r="AU392" s="13" t="s">
        <v>25</v>
      </c>
      <c r="AV392" s="13" t="s">
        <v>31</v>
      </c>
      <c r="AW392" s="13" t="s">
        <v>26</v>
      </c>
      <c r="AX392" t="str">
        <f t="shared" si="83"/>
        <v>HT1_red-triangle.png</v>
      </c>
      <c r="AY392" t="str">
        <f t="shared" si="84"/>
        <v>ST2_red-square.png</v>
      </c>
      <c r="AZ392" t="str">
        <f t="shared" si="85"/>
        <v>ST3_yellow-square.png</v>
      </c>
      <c r="BA392" t="str">
        <f t="shared" si="86"/>
        <v>ST1_yellow-triangle.png</v>
      </c>
      <c r="BB392" t="str">
        <f t="shared" si="87"/>
        <v>HT2_green-square.png</v>
      </c>
      <c r="BC392" t="str">
        <f t="shared" si="88"/>
        <v>HT3_green-triangle.png</v>
      </c>
    </row>
    <row r="393" spans="1:55" x14ac:dyDescent="0.2">
      <c r="A393" s="30" t="s">
        <v>83</v>
      </c>
      <c r="B393" s="5" t="s">
        <v>108</v>
      </c>
      <c r="C393" s="5" t="s">
        <v>139</v>
      </c>
      <c r="D393" t="str">
        <f t="shared" si="81"/>
        <v>L04_CR31_S37</v>
      </c>
      <c r="E393">
        <v>391</v>
      </c>
      <c r="F393" s="94" t="s">
        <v>698</v>
      </c>
      <c r="G393" s="155" t="str">
        <f>VLOOKUP($A393&amp;"_"&amp;$F393,'Character Sets'!$B$3:$J$39,5,FALSE)</f>
        <v>HT1</v>
      </c>
      <c r="H393" s="155" t="str">
        <f>VLOOKUP($A393&amp;"_"&amp;$F393,'Character Sets'!$B$3:$J$39,7,FALSE)</f>
        <v>Casey</v>
      </c>
      <c r="I393" s="5" t="str">
        <f>VLOOKUP($A393&amp;"_"&amp;$F393,'Character Sets'!$B$3:$J$39,6,FALSE)</f>
        <v>E</v>
      </c>
      <c r="J393" s="96" t="s">
        <v>701</v>
      </c>
      <c r="K393" s="155" t="str">
        <f>VLOOKUP($A393&amp;"_"&amp;$J393, 'Character Sets'!$B$3:$J$39,5,FALSE)</f>
        <v>ST2</v>
      </c>
      <c r="L393" s="155" t="str">
        <f>VLOOKUP($A393&amp;"_"&amp;$J393,'Character Sets'!$B$3:$J$39,7,FALSE)</f>
        <v>Jordan</v>
      </c>
      <c r="M393" s="5" t="str">
        <f>VLOOKUP($A393&amp;"_"&amp;$J393,'Character Sets'!$B$3:$J$39,6,FALSE)</f>
        <v>C</v>
      </c>
      <c r="N393" s="187" t="s">
        <v>2395</v>
      </c>
      <c r="O393" s="5" t="s">
        <v>2398</v>
      </c>
      <c r="P393" s="37" t="s">
        <v>697</v>
      </c>
      <c r="Q393" t="str">
        <f>VLOOKUP($A393&amp;"_"&amp;$P393,'Character Sets'!$B$3:$J$39,5,FALSE)</f>
        <v>ST3</v>
      </c>
      <c r="R393" s="37" t="s">
        <v>699</v>
      </c>
      <c r="S393" t="str">
        <f>VLOOKUP($A393&amp;"_"&amp;$R393,'Character Sets'!$B$3:$J$39,5,FALSE)</f>
        <v>ST1</v>
      </c>
      <c r="T393" s="37" t="s">
        <v>700</v>
      </c>
      <c r="U393" t="str">
        <f>VLOOKUP($A393&amp;"_"&amp;$T393,'Character Sets'!$B$3:$J$39,5,FALSE)</f>
        <v>HT2</v>
      </c>
      <c r="V393" s="37" t="s">
        <v>696</v>
      </c>
      <c r="W393" t="str">
        <f>VLOOKUP($A393&amp;"_"&amp;$V393,'Character Sets'!$B$3:$J$39,5,FALSE)</f>
        <v>HT3</v>
      </c>
      <c r="X393" t="s">
        <v>243</v>
      </c>
      <c r="Y393" t="str">
        <f t="shared" si="79"/>
        <v>EC</v>
      </c>
      <c r="Z393" t="str" cm="1">
        <f t="array" ref="Z393">_xlfn.IFS($Y393="AB","AB",$Y393="BA","AB",$Y393="AC","AC",$Y393="CA","AC",$Y393="AD","AD",$Y393="DA","AD",$Y393="BC","BC",$Y393="CB","BC",$Y393="BD","BD",$Y393="DB","BD",$Y393="CD","CD",$Y393="DC", "CD",$Y393="AE","AE",$Y393="EA","AE",$Y393="AF","AF",$Y393="FA","AF",$Y393="BE","BE",$Y393="EB","BE",$Y393="BF","BF",$Y393="FB","BF",$Y393="CE","CE",$Y393="EC","CE",$Y393="CF","CF",$Y393="FC","CF",$Y393="DE","DE",$Y393="ED","DE",$Y393="EF","EF",$Y393="FE","EF",$Y393="DF","DF",$Y393="FD","DF")</f>
        <v>CE</v>
      </c>
      <c r="AA393" s="6" t="s">
        <v>28</v>
      </c>
      <c r="AB393" t="str">
        <f>VLOOKUP($X393&amp;$Z393&amp;$AA393,Stories!$A$1:$I$151,7,FALSE)</f>
        <v>Jordan is looking for Casey</v>
      </c>
      <c r="AC393" t="str">
        <f>VLOOKUP($X393&amp;$Z393&amp;$AA393,Stories!$A$1:$I$151,8,FALSE)</f>
        <v xml:space="preserve">and it looks like it's about to rain </v>
      </c>
      <c r="AD393" s="37" t="s">
        <v>22</v>
      </c>
      <c r="AE393" s="13" t="s">
        <v>29</v>
      </c>
      <c r="AF393" s="13" t="s">
        <v>25</v>
      </c>
      <c r="AG393" s="13" t="str">
        <f t="shared" si="78"/>
        <v>he's standing in a blue square</v>
      </c>
      <c r="AH393" t="str">
        <f>VLOOKUP($X393&amp;$Z393&amp;$AA393,Stories!$A$1:$I$151,9,FALSE)</f>
        <v>and it's past time to get inside</v>
      </c>
      <c r="AI393" t="str" cm="1">
        <f t="array" ref="AI393">_xlfn.IFS($AA393="first",_xlfn.CONCAT($X393, "_", $H393, "_", $L393),$AA393="second",_xlfn.CONCAT($X393, "_", $L393, "_", $H393))</f>
        <v>S37_Casey_Jordan</v>
      </c>
      <c r="AJ393" t="str">
        <f t="shared" si="82"/>
        <v>he_blue_square</v>
      </c>
      <c r="AK393" t="str">
        <f t="shared" si="80"/>
        <v>S37_end</v>
      </c>
      <c r="AL393" s="13" t="s">
        <v>29</v>
      </c>
      <c r="AM393" s="13" t="s">
        <v>25</v>
      </c>
      <c r="AN393" s="13" t="s">
        <v>29</v>
      </c>
      <c r="AO393" s="13" t="s">
        <v>26</v>
      </c>
      <c r="AP393" s="13" t="s">
        <v>31</v>
      </c>
      <c r="AQ393" s="13" t="s">
        <v>26</v>
      </c>
      <c r="AR393" s="13" t="s">
        <v>31</v>
      </c>
      <c r="AS393" s="13" t="s">
        <v>25</v>
      </c>
      <c r="AT393" s="13" t="s">
        <v>27</v>
      </c>
      <c r="AU393" s="13" t="s">
        <v>26</v>
      </c>
      <c r="AV393" s="13" t="s">
        <v>27</v>
      </c>
      <c r="AW393" s="13" t="s">
        <v>25</v>
      </c>
      <c r="AX393" t="str">
        <f t="shared" si="83"/>
        <v>HT1_blue-square.png</v>
      </c>
      <c r="AY393" t="str">
        <f t="shared" si="84"/>
        <v>ST2_blue-triangle.png</v>
      </c>
      <c r="AZ393" t="str">
        <f t="shared" si="85"/>
        <v>ST3_green-triangle.png</v>
      </c>
      <c r="BA393" t="str">
        <f t="shared" si="86"/>
        <v>ST1_green-square.png</v>
      </c>
      <c r="BB393" t="str">
        <f t="shared" si="87"/>
        <v>HT2_yellow-triangle.png</v>
      </c>
      <c r="BC393" t="str">
        <f t="shared" si="88"/>
        <v>HT3_yellow-square.png</v>
      </c>
    </row>
    <row r="394" spans="1:55" x14ac:dyDescent="0.2">
      <c r="A394" s="30" t="s">
        <v>83</v>
      </c>
      <c r="B394" s="5" t="s">
        <v>108</v>
      </c>
      <c r="C394" s="5" t="s">
        <v>140</v>
      </c>
      <c r="D394" t="str">
        <f t="shared" si="81"/>
        <v>L04_CR32_S40</v>
      </c>
      <c r="E394">
        <v>392</v>
      </c>
      <c r="F394" s="94" t="s">
        <v>698</v>
      </c>
      <c r="G394" s="155" t="str">
        <f>VLOOKUP($A394&amp;"_"&amp;$F394,'Character Sets'!$B$3:$J$39,5,FALSE)</f>
        <v>HT1</v>
      </c>
      <c r="H394" s="155" t="str">
        <f>VLOOKUP($A394&amp;"_"&amp;$F394,'Character Sets'!$B$3:$J$39,7,FALSE)</f>
        <v>Casey</v>
      </c>
      <c r="I394" s="5" t="str">
        <f>VLOOKUP($A394&amp;"_"&amp;$F394,'Character Sets'!$B$3:$J$39,6,FALSE)</f>
        <v>E</v>
      </c>
      <c r="J394" s="96" t="s">
        <v>701</v>
      </c>
      <c r="K394" s="155" t="str">
        <f>VLOOKUP($A394&amp;"_"&amp;$J394, 'Character Sets'!$B$3:$J$39,5,FALSE)</f>
        <v>ST2</v>
      </c>
      <c r="L394" s="155" t="str">
        <f>VLOOKUP($A394&amp;"_"&amp;$J394,'Character Sets'!$B$3:$J$39,7,FALSE)</f>
        <v>Jordan</v>
      </c>
      <c r="M394" s="5" t="str">
        <f>VLOOKUP($A394&amp;"_"&amp;$J394,'Character Sets'!$B$3:$J$39,6,FALSE)</f>
        <v>C</v>
      </c>
      <c r="N394" s="187" t="s">
        <v>2395</v>
      </c>
      <c r="O394" s="5" t="s">
        <v>2398</v>
      </c>
      <c r="P394" s="37" t="s">
        <v>697</v>
      </c>
      <c r="Q394" t="str">
        <f>VLOOKUP($A394&amp;"_"&amp;$P394,'Character Sets'!$B$3:$J$39,5,FALSE)</f>
        <v>ST3</v>
      </c>
      <c r="R394" s="37" t="s">
        <v>699</v>
      </c>
      <c r="S394" t="str">
        <f>VLOOKUP($A394&amp;"_"&amp;$R394,'Character Sets'!$B$3:$J$39,5,FALSE)</f>
        <v>ST1</v>
      </c>
      <c r="T394" s="37" t="s">
        <v>700</v>
      </c>
      <c r="U394" t="str">
        <f>VLOOKUP($A394&amp;"_"&amp;$T394,'Character Sets'!$B$3:$J$39,5,FALSE)</f>
        <v>HT2</v>
      </c>
      <c r="V394" s="37" t="s">
        <v>696</v>
      </c>
      <c r="W394" t="str">
        <f>VLOOKUP($A394&amp;"_"&amp;$V394,'Character Sets'!$B$3:$J$39,5,FALSE)</f>
        <v>HT3</v>
      </c>
      <c r="X394" t="s">
        <v>246</v>
      </c>
      <c r="Y394" t="str">
        <f t="shared" si="79"/>
        <v>EC</v>
      </c>
      <c r="Z394" t="str" cm="1">
        <f t="array" ref="Z394">_xlfn.IFS($Y394="AB","AB",$Y394="BA","AB",$Y394="AC","AC",$Y394="CA","AC",$Y394="AD","AD",$Y394="DA","AD",$Y394="BC","BC",$Y394="CB","BC",$Y394="BD","BD",$Y394="DB","BD",$Y394="CD","CD",$Y394="DC", "CD",$Y394="AE","AE",$Y394="EA","AE",$Y394="AF","AF",$Y394="FA","AF",$Y394="BE","BE",$Y394="EB","BE",$Y394="BF","BF",$Y394="FB","BF",$Y394="CE","CE",$Y394="EC","CE",$Y394="CF","CF",$Y394="FC","CF",$Y394="DE","DE",$Y394="ED","DE",$Y394="EF","EF",$Y394="FE","EF",$Y394="DF","DF",$Y394="FD","DF")</f>
        <v>CE</v>
      </c>
      <c r="AA394" s="6" t="s">
        <v>30</v>
      </c>
      <c r="AB394" t="str">
        <f>VLOOKUP($X394&amp;$Z394&amp;$AA394,Stories!$A$1:$I$151,7,FALSE)</f>
        <v>Casey is bringing a coffee to Jordan</v>
      </c>
      <c r="AC394" t="str">
        <f>VLOOKUP($X394&amp;$Z394&amp;$AA394,Stories!$A$1:$I$151,8,FALSE)</f>
        <v>since it's very early in the morning</v>
      </c>
      <c r="AD394" s="37" t="s">
        <v>22</v>
      </c>
      <c r="AE394" s="13" t="s">
        <v>31</v>
      </c>
      <c r="AF394" s="13" t="s">
        <v>26</v>
      </c>
      <c r="AG394" s="13" t="str">
        <f t="shared" si="78"/>
        <v>he's standing in a green triangle</v>
      </c>
      <c r="AH394" t="str">
        <f>VLOOKUP($X394&amp;$Z394&amp;$AA394,Stories!$A$1:$I$151,9,FALSE)</f>
        <v>and it looks like it's almost 6am</v>
      </c>
      <c r="AI394" t="str" cm="1">
        <f t="array" ref="AI394">_xlfn.IFS($AA394="first",_xlfn.CONCAT($X394, "_", $H394, "_", $L394),$AA394="second",_xlfn.CONCAT($X394, "_", $L394, "_", $H394))</f>
        <v>S40_Jordan_Casey</v>
      </c>
      <c r="AJ394" t="str">
        <f t="shared" si="82"/>
        <v>he_green_triangle</v>
      </c>
      <c r="AK394" t="str">
        <f t="shared" si="80"/>
        <v>S40_end</v>
      </c>
      <c r="AL394" s="13" t="s">
        <v>31</v>
      </c>
      <c r="AM394" s="13" t="s">
        <v>26</v>
      </c>
      <c r="AN394" s="13" t="s">
        <v>31</v>
      </c>
      <c r="AO394" s="13" t="s">
        <v>25</v>
      </c>
      <c r="AP394" s="13" t="s">
        <v>29</v>
      </c>
      <c r="AQ394" s="13" t="s">
        <v>25</v>
      </c>
      <c r="AR394" s="13" t="s">
        <v>29</v>
      </c>
      <c r="AS394" s="13" t="s">
        <v>26</v>
      </c>
      <c r="AT394" s="13" t="s">
        <v>24</v>
      </c>
      <c r="AU394" s="13" t="s">
        <v>25</v>
      </c>
      <c r="AV394" s="13" t="s">
        <v>24</v>
      </c>
      <c r="AW394" s="13" t="s">
        <v>26</v>
      </c>
      <c r="AX394" t="str">
        <f t="shared" si="83"/>
        <v>HT1_green-triangle.png</v>
      </c>
      <c r="AY394" t="str">
        <f t="shared" si="84"/>
        <v>ST2_green-square.png</v>
      </c>
      <c r="AZ394" t="str">
        <f t="shared" si="85"/>
        <v>ST3_blue-square.png</v>
      </c>
      <c r="BA394" t="str">
        <f t="shared" si="86"/>
        <v>ST1_blue-triangle.png</v>
      </c>
      <c r="BB394" t="str">
        <f t="shared" si="87"/>
        <v>HT2_red-square.png</v>
      </c>
      <c r="BC394" t="str">
        <f t="shared" si="88"/>
        <v>HT3_red-triangle.png</v>
      </c>
    </row>
    <row r="395" spans="1:55" x14ac:dyDescent="0.2">
      <c r="A395" s="30" t="s">
        <v>83</v>
      </c>
      <c r="B395" s="5" t="s">
        <v>108</v>
      </c>
      <c r="C395" s="5" t="s">
        <v>141</v>
      </c>
      <c r="D395" t="str">
        <f t="shared" si="81"/>
        <v>L04_CR33_S58</v>
      </c>
      <c r="E395">
        <v>393</v>
      </c>
      <c r="F395" s="95" t="s">
        <v>697</v>
      </c>
      <c r="G395" s="155" t="str">
        <f>VLOOKUP($A395&amp;"_"&amp;$F395,'Character Sets'!$B$3:$J$39,5,FALSE)</f>
        <v>ST3</v>
      </c>
      <c r="H395" s="155" t="str">
        <f>VLOOKUP($A395&amp;"_"&amp;$F395,'Character Sets'!$B$3:$J$39,7,FALSE)</f>
        <v>Jaime</v>
      </c>
      <c r="I395" s="5" t="str">
        <f>VLOOKUP($A395&amp;"_"&amp;$F395,'Character Sets'!$B$3:$J$39,6,FALSE)</f>
        <v>F</v>
      </c>
      <c r="J395" s="94" t="s">
        <v>696</v>
      </c>
      <c r="K395" s="155" t="str">
        <f>VLOOKUP($A395&amp;"_"&amp;$J395, 'Character Sets'!$B$3:$J$39,5,FALSE)</f>
        <v>HT3</v>
      </c>
      <c r="L395" s="155" t="str">
        <f>VLOOKUP($A395&amp;"_"&amp;$J395,'Character Sets'!$B$3:$J$39,7,FALSE)</f>
        <v>Taylor</v>
      </c>
      <c r="M395" s="5" t="str">
        <f>VLOOKUP($A395&amp;"_"&amp;$J395,'Character Sets'!$B$3:$J$39,6,FALSE)</f>
        <v>D</v>
      </c>
      <c r="N395" s="187" t="s">
        <v>2394</v>
      </c>
      <c r="O395" s="5" t="s">
        <v>2398</v>
      </c>
      <c r="P395" s="37" t="s">
        <v>700</v>
      </c>
      <c r="Q395" t="str">
        <f>VLOOKUP($A395&amp;"_"&amp;$P395,'Character Sets'!$B$3:$J$39,5,FALSE)</f>
        <v>HT2</v>
      </c>
      <c r="R395" s="37" t="s">
        <v>701</v>
      </c>
      <c r="S395" t="str">
        <f>VLOOKUP($A395&amp;"_"&amp;$R395,'Character Sets'!$B$3:$J$39,5,FALSE)</f>
        <v>ST2</v>
      </c>
      <c r="T395" s="37" t="s">
        <v>698</v>
      </c>
      <c r="U395" t="str">
        <f>VLOOKUP($A395&amp;"_"&amp;$T395,'Character Sets'!$B$3:$J$39,5,FALSE)</f>
        <v>HT1</v>
      </c>
      <c r="V395" s="37" t="s">
        <v>699</v>
      </c>
      <c r="W395" t="str">
        <f>VLOOKUP($A395&amp;"_"&amp;$V395,'Character Sets'!$B$3:$J$39,5,FALSE)</f>
        <v>ST1</v>
      </c>
      <c r="X395" t="s">
        <v>734</v>
      </c>
      <c r="Y395" t="str">
        <f t="shared" si="79"/>
        <v>FD</v>
      </c>
      <c r="Z395" t="str" cm="1">
        <f t="array" ref="Z395">_xlfn.IFS($Y395="AB","AB",$Y395="BA","AB",$Y395="AC","AC",$Y395="CA","AC",$Y395="AD","AD",$Y395="DA","AD",$Y395="BC","BC",$Y395="CB","BC",$Y395="BD","BD",$Y395="DB","BD",$Y395="CD","CD",$Y395="DC", "CD",$Y395="AE","AE",$Y395="EA","AE",$Y395="AF","AF",$Y395="FA","AF",$Y395="BE","BE",$Y395="EB","BE",$Y395="BF","BF",$Y395="FB","BF",$Y395="CE","CE",$Y395="EC","CE",$Y395="CF","CF",$Y395="FC","CF",$Y395="DE","DE",$Y395="ED","DE",$Y395="EF","EF",$Y395="FE","EF",$Y395="DF","DF",$Y395="FD","DF")</f>
        <v>DF</v>
      </c>
      <c r="AA395" s="6" t="s">
        <v>28</v>
      </c>
      <c r="AB395" t="str">
        <f>VLOOKUP($X395&amp;$Z395&amp;$AA395,Stories!$A$1:$I$151,7,FALSE)</f>
        <v>Taylor is telling a joke to Jaime</v>
      </c>
      <c r="AC395" t="str">
        <f>VLOOKUP($X395&amp;$Z395&amp;$AA395,Stories!$A$1:$I$151,8,FALSE)</f>
        <v>while the party is getting started</v>
      </c>
      <c r="AD395" s="37" t="s">
        <v>23</v>
      </c>
      <c r="AE395" s="13" t="s">
        <v>24</v>
      </c>
      <c r="AF395" s="13" t="s">
        <v>25</v>
      </c>
      <c r="AG395" s="13" t="str">
        <f>_xlfn.CONCAT("she's standing in a ", $AE395, " ",$AF395)</f>
        <v>she's standing in a red square</v>
      </c>
      <c r="AH395" t="str">
        <f>VLOOKUP($X395&amp;$Z395&amp;$AA395,Stories!$A$1:$I$151,9,FALSE)</f>
        <v>and everyone is laughing at how funny it is</v>
      </c>
      <c r="AI395" t="str" cm="1">
        <f t="array" ref="AI395">_xlfn.IFS($AA395="first",_xlfn.CONCAT($X395, "_", $H395, "_", $L395),$AA395="second",_xlfn.CONCAT($X395, "_", $L395, "_", $H395))</f>
        <v>S58_Jaime_Taylor</v>
      </c>
      <c r="AJ395" t="str">
        <f t="shared" si="82"/>
        <v>she_red_square</v>
      </c>
      <c r="AK395" t="str">
        <f t="shared" si="80"/>
        <v>S58_end</v>
      </c>
      <c r="AL395" s="13" t="s">
        <v>24</v>
      </c>
      <c r="AM395" s="13" t="s">
        <v>25</v>
      </c>
      <c r="AN395" s="13" t="s">
        <v>24</v>
      </c>
      <c r="AO395" s="13" t="s">
        <v>26</v>
      </c>
      <c r="AP395" s="13" t="s">
        <v>27</v>
      </c>
      <c r="AQ395" s="13" t="s">
        <v>26</v>
      </c>
      <c r="AR395" s="13" t="s">
        <v>27</v>
      </c>
      <c r="AS395" s="13" t="s">
        <v>25</v>
      </c>
      <c r="AT395" s="13" t="s">
        <v>31</v>
      </c>
      <c r="AU395" s="13" t="s">
        <v>26</v>
      </c>
      <c r="AV395" s="13" t="s">
        <v>31</v>
      </c>
      <c r="AW395" s="13" t="s">
        <v>25</v>
      </c>
      <c r="AX395" t="str">
        <f t="shared" si="83"/>
        <v>ST3_red-square.png</v>
      </c>
      <c r="AY395" t="str">
        <f t="shared" si="84"/>
        <v>HT3_red-triangle.png</v>
      </c>
      <c r="AZ395" t="str">
        <f t="shared" si="85"/>
        <v>HT2_yellow-triangle.png</v>
      </c>
      <c r="BA395" t="str">
        <f t="shared" si="86"/>
        <v>ST2_yellow-square.png</v>
      </c>
      <c r="BB395" t="str">
        <f t="shared" si="87"/>
        <v>HT1_green-triangle.png</v>
      </c>
      <c r="BC395" t="str">
        <f t="shared" si="88"/>
        <v>ST1_green-square.png</v>
      </c>
    </row>
    <row r="396" spans="1:55" x14ac:dyDescent="0.2">
      <c r="A396" s="30" t="s">
        <v>83</v>
      </c>
      <c r="B396" s="5" t="s">
        <v>108</v>
      </c>
      <c r="C396" s="5" t="s">
        <v>142</v>
      </c>
      <c r="D396" t="str">
        <f t="shared" si="81"/>
        <v>L04_CR34_S58</v>
      </c>
      <c r="E396">
        <v>394</v>
      </c>
      <c r="F396" s="95" t="s">
        <v>697</v>
      </c>
      <c r="G396" s="155" t="str">
        <f>VLOOKUP($A396&amp;"_"&amp;$F396,'Character Sets'!$B$3:$J$39,5,FALSE)</f>
        <v>ST3</v>
      </c>
      <c r="H396" s="155" t="str">
        <f>VLOOKUP($A396&amp;"_"&amp;$F396,'Character Sets'!$B$3:$J$39,7,FALSE)</f>
        <v>Jaime</v>
      </c>
      <c r="I396" s="5" t="str">
        <f>VLOOKUP($A396&amp;"_"&amp;$F396,'Character Sets'!$B$3:$J$39,6,FALSE)</f>
        <v>F</v>
      </c>
      <c r="J396" s="94" t="s">
        <v>696</v>
      </c>
      <c r="K396" s="155" t="str">
        <f>VLOOKUP($A396&amp;"_"&amp;$J396, 'Character Sets'!$B$3:$J$39,5,FALSE)</f>
        <v>HT3</v>
      </c>
      <c r="L396" s="155" t="str">
        <f>VLOOKUP($A396&amp;"_"&amp;$J396,'Character Sets'!$B$3:$J$39,7,FALSE)</f>
        <v>Taylor</v>
      </c>
      <c r="M396" s="5" t="str">
        <f>VLOOKUP($A396&amp;"_"&amp;$J396,'Character Sets'!$B$3:$J$39,6,FALSE)</f>
        <v>D</v>
      </c>
      <c r="N396" s="187" t="s">
        <v>2394</v>
      </c>
      <c r="O396" s="5" t="s">
        <v>2398</v>
      </c>
      <c r="P396" s="37" t="s">
        <v>700</v>
      </c>
      <c r="Q396" t="str">
        <f>VLOOKUP($A396&amp;"_"&amp;$P396,'Character Sets'!$B$3:$J$39,5,FALSE)</f>
        <v>HT2</v>
      </c>
      <c r="R396" s="37" t="s">
        <v>701</v>
      </c>
      <c r="S396" t="str">
        <f>VLOOKUP($A396&amp;"_"&amp;$R396,'Character Sets'!$B$3:$J$39,5,FALSE)</f>
        <v>ST2</v>
      </c>
      <c r="T396" s="37" t="s">
        <v>698</v>
      </c>
      <c r="U396" t="str">
        <f>VLOOKUP($A396&amp;"_"&amp;$T396,'Character Sets'!$B$3:$J$39,5,FALSE)</f>
        <v>HT1</v>
      </c>
      <c r="V396" s="37" t="s">
        <v>699</v>
      </c>
      <c r="W396" t="str">
        <f>VLOOKUP($A396&amp;"_"&amp;$V396,'Character Sets'!$B$3:$J$39,5,FALSE)</f>
        <v>ST1</v>
      </c>
      <c r="X396" t="s">
        <v>734</v>
      </c>
      <c r="Y396" t="str">
        <f t="shared" si="79"/>
        <v>FD</v>
      </c>
      <c r="Z396" t="str" cm="1">
        <f t="array" ref="Z396">_xlfn.IFS($Y396="AB","AB",$Y396="BA","AB",$Y396="AC","AC",$Y396="CA","AC",$Y396="AD","AD",$Y396="DA","AD",$Y396="BC","BC",$Y396="CB","BC",$Y396="BD","BD",$Y396="DB","BD",$Y396="CD","CD",$Y396="DC", "CD",$Y396="AE","AE",$Y396="EA","AE",$Y396="AF","AF",$Y396="FA","AF",$Y396="BE","BE",$Y396="EB","BE",$Y396="BF","BF",$Y396="FB","BF",$Y396="CE","CE",$Y396="EC","CE",$Y396="CF","CF",$Y396="FC","CF",$Y396="DE","DE",$Y396="ED","DE",$Y396="EF","EF",$Y396="FE","EF",$Y396="DF","DF",$Y396="FD","DF")</f>
        <v>DF</v>
      </c>
      <c r="AA396" s="6" t="s">
        <v>30</v>
      </c>
      <c r="AB396" t="str">
        <f>VLOOKUP($X396&amp;$Z396&amp;$AA396,Stories!$A$1:$I$151,7,FALSE)</f>
        <v>Jaime is telling a joke to Taylor</v>
      </c>
      <c r="AC396" t="str">
        <f>VLOOKUP($X396&amp;$Z396&amp;$AA396,Stories!$A$1:$I$151,8,FALSE)</f>
        <v>while the party is getting started</v>
      </c>
      <c r="AD396" s="37" t="s">
        <v>23</v>
      </c>
      <c r="AE396" s="13" t="s">
        <v>27</v>
      </c>
      <c r="AF396" s="13" t="s">
        <v>26</v>
      </c>
      <c r="AG396" s="13" t="str">
        <f t="shared" ref="AG396:AG426" si="89">_xlfn.CONCAT("she's standing in a ", $AE396, " ",$AF396)</f>
        <v>she's standing in a yellow triangle</v>
      </c>
      <c r="AH396" t="str">
        <f>VLOOKUP($X396&amp;$Z396&amp;$AA396,Stories!$A$1:$I$151,9,FALSE)</f>
        <v>and everyone is laughing at how funny it is</v>
      </c>
      <c r="AI396" t="str" cm="1">
        <f t="array" ref="AI396">_xlfn.IFS($AA396="first",_xlfn.CONCAT($X396, "_", $H396, "_", $L396),$AA396="second",_xlfn.CONCAT($X396, "_", $L396, "_", $H396))</f>
        <v>S58_Taylor_Jaime</v>
      </c>
      <c r="AJ396" t="str">
        <f t="shared" si="82"/>
        <v>she_yellow_triangle</v>
      </c>
      <c r="AK396" t="str">
        <f t="shared" si="80"/>
        <v>S58_end</v>
      </c>
      <c r="AL396" s="13" t="s">
        <v>27</v>
      </c>
      <c r="AM396" s="13" t="s">
        <v>26</v>
      </c>
      <c r="AN396" s="13" t="s">
        <v>27</v>
      </c>
      <c r="AO396" s="13" t="s">
        <v>25</v>
      </c>
      <c r="AP396" s="13" t="s">
        <v>24</v>
      </c>
      <c r="AQ396" s="13" t="s">
        <v>25</v>
      </c>
      <c r="AR396" s="13" t="s">
        <v>24</v>
      </c>
      <c r="AS396" s="13" t="s">
        <v>26</v>
      </c>
      <c r="AT396" s="13" t="s">
        <v>29</v>
      </c>
      <c r="AU396" s="13" t="s">
        <v>25</v>
      </c>
      <c r="AV396" s="13" t="s">
        <v>29</v>
      </c>
      <c r="AW396" s="13" t="s">
        <v>26</v>
      </c>
      <c r="AX396" t="str">
        <f t="shared" si="83"/>
        <v>ST3_yellow-triangle.png</v>
      </c>
      <c r="AY396" t="str">
        <f t="shared" si="84"/>
        <v>HT3_yellow-square.png</v>
      </c>
      <c r="AZ396" t="str">
        <f t="shared" si="85"/>
        <v>HT2_red-square.png</v>
      </c>
      <c r="BA396" t="str">
        <f t="shared" si="86"/>
        <v>ST2_red-triangle.png</v>
      </c>
      <c r="BB396" t="str">
        <f t="shared" si="87"/>
        <v>HT1_blue-square.png</v>
      </c>
      <c r="BC396" t="str">
        <f t="shared" si="88"/>
        <v>ST1_blue-triangle.png</v>
      </c>
    </row>
    <row r="397" spans="1:55" x14ac:dyDescent="0.2">
      <c r="A397" s="30" t="s">
        <v>83</v>
      </c>
      <c r="B397" s="5" t="s">
        <v>108</v>
      </c>
      <c r="C397" s="5" t="s">
        <v>143</v>
      </c>
      <c r="D397" t="str">
        <f t="shared" si="81"/>
        <v>L04_CR35_S60</v>
      </c>
      <c r="E397">
        <v>395</v>
      </c>
      <c r="F397" s="95" t="s">
        <v>697</v>
      </c>
      <c r="G397" s="155" t="str">
        <f>VLOOKUP($A397&amp;"_"&amp;$F397,'Character Sets'!$B$3:$J$39,5,FALSE)</f>
        <v>ST3</v>
      </c>
      <c r="H397" s="155" t="str">
        <f>VLOOKUP($A397&amp;"_"&amp;$F397,'Character Sets'!$B$3:$J$39,7,FALSE)</f>
        <v>Jaime</v>
      </c>
      <c r="I397" s="5" t="str">
        <f>VLOOKUP($A397&amp;"_"&amp;$F397,'Character Sets'!$B$3:$J$39,6,FALSE)</f>
        <v>F</v>
      </c>
      <c r="J397" s="94" t="s">
        <v>696</v>
      </c>
      <c r="K397" s="155" t="str">
        <f>VLOOKUP($A397&amp;"_"&amp;$J397, 'Character Sets'!$B$3:$J$39,5,FALSE)</f>
        <v>HT3</v>
      </c>
      <c r="L397" s="155" t="str">
        <f>VLOOKUP($A397&amp;"_"&amp;$J397,'Character Sets'!$B$3:$J$39,7,FALSE)</f>
        <v>Taylor</v>
      </c>
      <c r="M397" s="5" t="str">
        <f>VLOOKUP($A397&amp;"_"&amp;$J397,'Character Sets'!$B$3:$J$39,6,FALSE)</f>
        <v>D</v>
      </c>
      <c r="N397" s="187" t="s">
        <v>2394</v>
      </c>
      <c r="O397" s="5" t="s">
        <v>2398</v>
      </c>
      <c r="P397" s="37" t="s">
        <v>700</v>
      </c>
      <c r="Q397" t="str">
        <f>VLOOKUP($A397&amp;"_"&amp;$P397,'Character Sets'!$B$3:$J$39,5,FALSE)</f>
        <v>HT2</v>
      </c>
      <c r="R397" s="37" t="s">
        <v>701</v>
      </c>
      <c r="S397" t="str">
        <f>VLOOKUP($A397&amp;"_"&amp;$R397,'Character Sets'!$B$3:$J$39,5,FALSE)</f>
        <v>ST2</v>
      </c>
      <c r="T397" s="37" t="s">
        <v>698</v>
      </c>
      <c r="U397" t="str">
        <f>VLOOKUP($A397&amp;"_"&amp;$T397,'Character Sets'!$B$3:$J$39,5,FALSE)</f>
        <v>HT1</v>
      </c>
      <c r="V397" s="37" t="s">
        <v>699</v>
      </c>
      <c r="W397" t="str">
        <f>VLOOKUP($A397&amp;"_"&amp;$V397,'Character Sets'!$B$3:$J$39,5,FALSE)</f>
        <v>ST1</v>
      </c>
      <c r="X397" t="s">
        <v>738</v>
      </c>
      <c r="Y397" t="str">
        <f t="shared" si="79"/>
        <v>FD</v>
      </c>
      <c r="Z397" t="str" cm="1">
        <f t="array" ref="Z397">_xlfn.IFS($Y397="AB","AB",$Y397="BA","AB",$Y397="AC","AC",$Y397="CA","AC",$Y397="AD","AD",$Y397="DA","AD",$Y397="BC","BC",$Y397="CB","BC",$Y397="BD","BD",$Y397="DB","BD",$Y397="CD","CD",$Y397="DC", "CD",$Y397="AE","AE",$Y397="EA","AE",$Y397="AF","AF",$Y397="FA","AF",$Y397="BE","BE",$Y397="EB","BE",$Y397="BF","BF",$Y397="FB","BF",$Y397="CE","CE",$Y397="EC","CE",$Y397="CF","CF",$Y397="FC","CF",$Y397="DE","DE",$Y397="ED","DE",$Y397="EF","EF",$Y397="FE","EF",$Y397="DF","DF",$Y397="FD","DF")</f>
        <v>DF</v>
      </c>
      <c r="AA397" s="6" t="s">
        <v>28</v>
      </c>
      <c r="AB397" t="str">
        <f>VLOOKUP($X397&amp;$Z397&amp;$AA397,Stories!$A$1:$I$151,7,FALSE)</f>
        <v>Taylor is hiking along the trail with Jaime</v>
      </c>
      <c r="AC397" t="str">
        <f>VLOOKUP($X397&amp;$Z397&amp;$AA397,Stories!$A$1:$I$151,8,FALSE)</f>
        <v>and the leaves are starting to turn</v>
      </c>
      <c r="AD397" s="37" t="s">
        <v>23</v>
      </c>
      <c r="AE397" s="13" t="s">
        <v>31</v>
      </c>
      <c r="AF397" s="13" t="s">
        <v>25</v>
      </c>
      <c r="AG397" s="13" t="str">
        <f t="shared" si="89"/>
        <v>she's standing in a green square</v>
      </c>
      <c r="AH397" t="str">
        <f>VLOOKUP($X397&amp;$Z397&amp;$AA397,Stories!$A$1:$I$151,9,FALSE)</f>
        <v>and the top of the mountain isn't much further</v>
      </c>
      <c r="AI397" t="str" cm="1">
        <f t="array" ref="AI397">_xlfn.IFS($AA397="first",_xlfn.CONCAT($X397, "_", $H397, "_", $L397),$AA397="second",_xlfn.CONCAT($X397, "_", $L397, "_", $H397))</f>
        <v>S60_Jaime_Taylor</v>
      </c>
      <c r="AJ397" t="str">
        <f t="shared" si="82"/>
        <v>she_green_square</v>
      </c>
      <c r="AK397" t="str">
        <f t="shared" si="80"/>
        <v>S60_end</v>
      </c>
      <c r="AL397" s="13" t="s">
        <v>31</v>
      </c>
      <c r="AM397" s="13" t="s">
        <v>25</v>
      </c>
      <c r="AN397" s="13" t="s">
        <v>31</v>
      </c>
      <c r="AO397" s="13" t="s">
        <v>26</v>
      </c>
      <c r="AP397" s="13" t="s">
        <v>29</v>
      </c>
      <c r="AQ397" s="13" t="s">
        <v>26</v>
      </c>
      <c r="AR397" s="13" t="s">
        <v>29</v>
      </c>
      <c r="AS397" s="13" t="s">
        <v>25</v>
      </c>
      <c r="AT397" s="13" t="s">
        <v>24</v>
      </c>
      <c r="AU397" s="13" t="s">
        <v>26</v>
      </c>
      <c r="AV397" s="13" t="s">
        <v>24</v>
      </c>
      <c r="AW397" s="13" t="s">
        <v>25</v>
      </c>
      <c r="AX397" t="str">
        <f t="shared" si="83"/>
        <v>ST3_green-square.png</v>
      </c>
      <c r="AY397" t="str">
        <f t="shared" si="84"/>
        <v>HT3_green-triangle.png</v>
      </c>
      <c r="AZ397" t="str">
        <f t="shared" si="85"/>
        <v>HT2_blue-triangle.png</v>
      </c>
      <c r="BA397" t="str">
        <f t="shared" si="86"/>
        <v>ST2_blue-square.png</v>
      </c>
      <c r="BB397" t="str">
        <f t="shared" si="87"/>
        <v>HT1_red-triangle.png</v>
      </c>
      <c r="BC397" t="str">
        <f t="shared" si="88"/>
        <v>ST1_red-square.png</v>
      </c>
    </row>
    <row r="398" spans="1:55" x14ac:dyDescent="0.2">
      <c r="A398" s="30" t="s">
        <v>83</v>
      </c>
      <c r="B398" s="5" t="s">
        <v>108</v>
      </c>
      <c r="C398" s="5" t="s">
        <v>144</v>
      </c>
      <c r="D398" t="str">
        <f t="shared" si="81"/>
        <v>L04_CR36_S59</v>
      </c>
      <c r="E398">
        <v>396</v>
      </c>
      <c r="F398" s="95" t="s">
        <v>697</v>
      </c>
      <c r="G398" s="155" t="str">
        <f>VLOOKUP($A398&amp;"_"&amp;$F398,'Character Sets'!$B$3:$J$39,5,FALSE)</f>
        <v>ST3</v>
      </c>
      <c r="H398" s="155" t="str">
        <f>VLOOKUP($A398&amp;"_"&amp;$F398,'Character Sets'!$B$3:$J$39,7,FALSE)</f>
        <v>Jaime</v>
      </c>
      <c r="I398" s="5" t="str">
        <f>VLOOKUP($A398&amp;"_"&amp;$F398,'Character Sets'!$B$3:$J$39,6,FALSE)</f>
        <v>F</v>
      </c>
      <c r="J398" s="94" t="s">
        <v>696</v>
      </c>
      <c r="K398" s="155" t="str">
        <f>VLOOKUP($A398&amp;"_"&amp;$J398, 'Character Sets'!$B$3:$J$39,5,FALSE)</f>
        <v>HT3</v>
      </c>
      <c r="L398" s="155" t="str">
        <f>VLOOKUP($A398&amp;"_"&amp;$J398,'Character Sets'!$B$3:$J$39,7,FALSE)</f>
        <v>Taylor</v>
      </c>
      <c r="M398" s="5" t="str">
        <f>VLOOKUP($A398&amp;"_"&amp;$J398,'Character Sets'!$B$3:$J$39,6,FALSE)</f>
        <v>D</v>
      </c>
      <c r="N398" s="187" t="s">
        <v>2394</v>
      </c>
      <c r="O398" s="5" t="s">
        <v>2398</v>
      </c>
      <c r="P398" s="37" t="s">
        <v>700</v>
      </c>
      <c r="Q398" t="str">
        <f>VLOOKUP($A398&amp;"_"&amp;$P398,'Character Sets'!$B$3:$J$39,5,FALSE)</f>
        <v>HT2</v>
      </c>
      <c r="R398" s="37" t="s">
        <v>701</v>
      </c>
      <c r="S398" t="str">
        <f>VLOOKUP($A398&amp;"_"&amp;$R398,'Character Sets'!$B$3:$J$39,5,FALSE)</f>
        <v>ST2</v>
      </c>
      <c r="T398" s="37" t="s">
        <v>698</v>
      </c>
      <c r="U398" t="str">
        <f>VLOOKUP($A398&amp;"_"&amp;$T398,'Character Sets'!$B$3:$J$39,5,FALSE)</f>
        <v>HT1</v>
      </c>
      <c r="V398" s="37" t="s">
        <v>699</v>
      </c>
      <c r="W398" t="str">
        <f>VLOOKUP($A398&amp;"_"&amp;$V398,'Character Sets'!$B$3:$J$39,5,FALSE)</f>
        <v>ST1</v>
      </c>
      <c r="X398" t="s">
        <v>735</v>
      </c>
      <c r="Y398" t="str">
        <f t="shared" si="79"/>
        <v>FD</v>
      </c>
      <c r="Z398" t="str" cm="1">
        <f t="array" ref="Z398">_xlfn.IFS($Y398="AB","AB",$Y398="BA","AB",$Y398="AC","AC",$Y398="CA","AC",$Y398="AD","AD",$Y398="DA","AD",$Y398="BC","BC",$Y398="CB","BC",$Y398="BD","BD",$Y398="DB","BD",$Y398="CD","CD",$Y398="DC", "CD",$Y398="AE","AE",$Y398="EA","AE",$Y398="AF","AF",$Y398="FA","AF",$Y398="BE","BE",$Y398="EB","BE",$Y398="BF","BF",$Y398="FB","BF",$Y398="CE","CE",$Y398="EC","CE",$Y398="CF","CF",$Y398="FC","CF",$Y398="DE","DE",$Y398="ED","DE",$Y398="EF","EF",$Y398="FE","EF",$Y398="DF","DF",$Y398="FD","DF")</f>
        <v>DF</v>
      </c>
      <c r="AA398" s="6" t="s">
        <v>30</v>
      </c>
      <c r="AB398" t="str">
        <f>VLOOKUP($X398&amp;$Z398&amp;$AA398,Stories!$A$1:$I$151,7,FALSE)</f>
        <v>Jaime is taking notes for Taylor</v>
      </c>
      <c r="AC398" t="str">
        <f>VLOOKUP($X398&amp;$Z398&amp;$AA398,Stories!$A$1:$I$151,8,FALSE)</f>
        <v>under the fluorescent lights</v>
      </c>
      <c r="AD398" s="37" t="s">
        <v>23</v>
      </c>
      <c r="AE398" s="13" t="s">
        <v>29</v>
      </c>
      <c r="AF398" s="13" t="s">
        <v>26</v>
      </c>
      <c r="AG398" s="13" t="str">
        <f t="shared" si="89"/>
        <v>she's standing in a blue triangle</v>
      </c>
      <c r="AH398" t="str">
        <f>VLOOKUP($X398&amp;$Z398&amp;$AA398,Stories!$A$1:$I$151,9,FALSE)</f>
        <v>and it looks like the meeting is almost finished</v>
      </c>
      <c r="AI398" t="str" cm="1">
        <f t="array" ref="AI398">_xlfn.IFS($AA398="first",_xlfn.CONCAT($X398, "_", $H398, "_", $L398),$AA398="second",_xlfn.CONCAT($X398, "_", $L398, "_", $H398))</f>
        <v>S59_Taylor_Jaime</v>
      </c>
      <c r="AJ398" t="str">
        <f t="shared" si="82"/>
        <v>she_blue_triangle</v>
      </c>
      <c r="AK398" t="str">
        <f t="shared" si="80"/>
        <v>S59_end</v>
      </c>
      <c r="AL398" s="13" t="s">
        <v>29</v>
      </c>
      <c r="AM398" s="13" t="s">
        <v>26</v>
      </c>
      <c r="AN398" s="13" t="s">
        <v>29</v>
      </c>
      <c r="AO398" s="13" t="s">
        <v>25</v>
      </c>
      <c r="AP398" s="13" t="s">
        <v>31</v>
      </c>
      <c r="AQ398" s="13" t="s">
        <v>25</v>
      </c>
      <c r="AR398" s="13" t="s">
        <v>31</v>
      </c>
      <c r="AS398" s="13" t="s">
        <v>26</v>
      </c>
      <c r="AT398" s="13" t="s">
        <v>27</v>
      </c>
      <c r="AU398" s="13" t="s">
        <v>25</v>
      </c>
      <c r="AV398" s="13" t="s">
        <v>27</v>
      </c>
      <c r="AW398" s="13" t="s">
        <v>26</v>
      </c>
      <c r="AX398" t="str">
        <f t="shared" si="83"/>
        <v>ST3_blue-triangle.png</v>
      </c>
      <c r="AY398" t="str">
        <f t="shared" si="84"/>
        <v>HT3_blue-square.png</v>
      </c>
      <c r="AZ398" t="str">
        <f t="shared" si="85"/>
        <v>HT2_green-square.png</v>
      </c>
      <c r="BA398" t="str">
        <f t="shared" si="86"/>
        <v>ST2_green-triangle.png</v>
      </c>
      <c r="BB398" t="str">
        <f t="shared" si="87"/>
        <v>HT1_yellow-square.png</v>
      </c>
      <c r="BC398" t="str">
        <f t="shared" si="88"/>
        <v>ST1_yellow-triangle.png</v>
      </c>
    </row>
    <row r="399" spans="1:55" x14ac:dyDescent="0.2">
      <c r="A399" s="30" t="s">
        <v>83</v>
      </c>
      <c r="B399" s="5" t="s">
        <v>108</v>
      </c>
      <c r="C399" s="5" t="s">
        <v>145</v>
      </c>
      <c r="D399" t="str">
        <f t="shared" si="81"/>
        <v>L04_CR37_S51</v>
      </c>
      <c r="E399">
        <v>397</v>
      </c>
      <c r="F399" s="95" t="s">
        <v>697</v>
      </c>
      <c r="G399" s="155" t="str">
        <f>VLOOKUP($A399&amp;"_"&amp;$F399,'Character Sets'!$B$3:$J$39,5,FALSE)</f>
        <v>ST3</v>
      </c>
      <c r="H399" s="155" t="str">
        <f>VLOOKUP($A399&amp;"_"&amp;$F399,'Character Sets'!$B$3:$J$39,7,FALSE)</f>
        <v>Jaime</v>
      </c>
      <c r="I399" s="5" t="str">
        <f>VLOOKUP($A399&amp;"_"&amp;$F399,'Character Sets'!$B$3:$J$39,6,FALSE)</f>
        <v>F</v>
      </c>
      <c r="J399" s="94" t="s">
        <v>698</v>
      </c>
      <c r="K399" s="155" t="str">
        <f>VLOOKUP($A399&amp;"_"&amp;$J399, 'Character Sets'!$B$3:$J$39,5,FALSE)</f>
        <v>HT1</v>
      </c>
      <c r="L399" s="155" t="str">
        <f>VLOOKUP($A399&amp;"_"&amp;$J399,'Character Sets'!$B$3:$J$39,7,FALSE)</f>
        <v>Casey</v>
      </c>
      <c r="M399" s="5" t="str">
        <f>VLOOKUP($A399&amp;"_"&amp;$J399,'Character Sets'!$B$3:$J$39,6,FALSE)</f>
        <v>E</v>
      </c>
      <c r="N399" s="187" t="s">
        <v>2394</v>
      </c>
      <c r="O399" s="5" t="s">
        <v>2398</v>
      </c>
      <c r="P399" s="37" t="s">
        <v>700</v>
      </c>
      <c r="Q399" t="str">
        <f>VLOOKUP($A399&amp;"_"&amp;$P399,'Character Sets'!$B$3:$J$39,5,FALSE)</f>
        <v>HT2</v>
      </c>
      <c r="R399" s="37" t="s">
        <v>701</v>
      </c>
      <c r="S399" t="str">
        <f>VLOOKUP($A399&amp;"_"&amp;$R399,'Character Sets'!$B$3:$J$39,5,FALSE)</f>
        <v>ST2</v>
      </c>
      <c r="T399" s="37" t="s">
        <v>696</v>
      </c>
      <c r="U399" t="str">
        <f>VLOOKUP($A399&amp;"_"&amp;$T399,'Character Sets'!$B$3:$J$39,5,FALSE)</f>
        <v>HT3</v>
      </c>
      <c r="V399" s="37" t="s">
        <v>699</v>
      </c>
      <c r="W399" t="str">
        <f>VLOOKUP($A399&amp;"_"&amp;$V399,'Character Sets'!$B$3:$J$39,5,FALSE)</f>
        <v>ST1</v>
      </c>
      <c r="X399" t="s">
        <v>728</v>
      </c>
      <c r="Y399" t="str">
        <f t="shared" si="79"/>
        <v>FE</v>
      </c>
      <c r="Z399" t="str" cm="1">
        <f t="array" ref="Z399">_xlfn.IFS($Y399="AB","AB",$Y399="BA","AB",$Y399="AC","AC",$Y399="CA","AC",$Y399="AD","AD",$Y399="DA","AD",$Y399="BC","BC",$Y399="CB","BC",$Y399="BD","BD",$Y399="DB","BD",$Y399="CD","CD",$Y399="DC", "CD",$Y399="AE","AE",$Y399="EA","AE",$Y399="AF","AF",$Y399="FA","AF",$Y399="BE","BE",$Y399="EB","BE",$Y399="BF","BF",$Y399="FB","BF",$Y399="CE","CE",$Y399="EC","CE",$Y399="CF","CF",$Y399="FC","CF",$Y399="DE","DE",$Y399="ED","DE",$Y399="EF","EF",$Y399="FE","EF",$Y399="DF","DF",$Y399="FD","DF")</f>
        <v>EF</v>
      </c>
      <c r="AA399" s="6" t="s">
        <v>28</v>
      </c>
      <c r="AB399" t="str">
        <f>VLOOKUP($X399&amp;$Z399&amp;$AA399,Stories!$A$1:$I$151,7,FALSE)</f>
        <v>Casey is starting a video call with Jaime</v>
      </c>
      <c r="AC399" t="str">
        <f>VLOOKUP($X399&amp;$Z399&amp;$AA399,Stories!$A$1:$I$151,8,FALSE)</f>
        <v>but the connection is kind of slow</v>
      </c>
      <c r="AD399" s="37" t="s">
        <v>23</v>
      </c>
      <c r="AE399" s="13" t="s">
        <v>27</v>
      </c>
      <c r="AF399" s="13" t="s">
        <v>25</v>
      </c>
      <c r="AG399" s="13" t="str">
        <f t="shared" si="89"/>
        <v>she's standing in a yellow square</v>
      </c>
      <c r="AH399" t="str">
        <f>VLOOKUP($X399&amp;$Z399&amp;$AA399,Stories!$A$1:$I$151,9,FALSE)</f>
        <v xml:space="preserve">and it's great to see each other </v>
      </c>
      <c r="AI399" t="str" cm="1">
        <f t="array" ref="AI399">_xlfn.IFS($AA399="first",_xlfn.CONCAT($X399, "_", $H399, "_", $L399),$AA399="second",_xlfn.CONCAT($X399, "_", $L399, "_", $H399))</f>
        <v>S51_Jaime_Casey</v>
      </c>
      <c r="AJ399" t="str">
        <f t="shared" si="82"/>
        <v>she_yellow_square</v>
      </c>
      <c r="AK399" t="str">
        <f t="shared" si="80"/>
        <v>S51_end</v>
      </c>
      <c r="AL399" s="13" t="s">
        <v>27</v>
      </c>
      <c r="AM399" s="13" t="s">
        <v>25</v>
      </c>
      <c r="AN399" s="13" t="s">
        <v>27</v>
      </c>
      <c r="AO399" s="13" t="s">
        <v>26</v>
      </c>
      <c r="AP399" s="13" t="s">
        <v>24</v>
      </c>
      <c r="AQ399" s="13" t="s">
        <v>26</v>
      </c>
      <c r="AR399" s="13" t="s">
        <v>24</v>
      </c>
      <c r="AS399" s="13" t="s">
        <v>25</v>
      </c>
      <c r="AT399" s="13" t="s">
        <v>29</v>
      </c>
      <c r="AU399" s="13" t="s">
        <v>26</v>
      </c>
      <c r="AV399" s="13" t="s">
        <v>29</v>
      </c>
      <c r="AW399" s="13" t="s">
        <v>25</v>
      </c>
      <c r="AX399" t="str">
        <f t="shared" si="83"/>
        <v>ST3_yellow-square.png</v>
      </c>
      <c r="AY399" t="str">
        <f t="shared" si="84"/>
        <v>HT1_yellow-triangle.png</v>
      </c>
      <c r="AZ399" t="str">
        <f t="shared" si="85"/>
        <v>HT2_red-triangle.png</v>
      </c>
      <c r="BA399" t="str">
        <f t="shared" si="86"/>
        <v>ST2_red-square.png</v>
      </c>
      <c r="BB399" t="str">
        <f t="shared" si="87"/>
        <v>HT3_blue-triangle.png</v>
      </c>
      <c r="BC399" t="str">
        <f t="shared" si="88"/>
        <v>ST1_blue-square.png</v>
      </c>
    </row>
    <row r="400" spans="1:55" x14ac:dyDescent="0.2">
      <c r="A400" s="30" t="s">
        <v>83</v>
      </c>
      <c r="B400" s="5" t="s">
        <v>108</v>
      </c>
      <c r="C400" s="5" t="s">
        <v>146</v>
      </c>
      <c r="D400" t="str">
        <f t="shared" si="81"/>
        <v>L04_CR38_S51</v>
      </c>
      <c r="E400">
        <v>398</v>
      </c>
      <c r="F400" s="95" t="s">
        <v>697</v>
      </c>
      <c r="G400" s="155" t="str">
        <f>VLOOKUP($A400&amp;"_"&amp;$F400,'Character Sets'!$B$3:$J$39,5,FALSE)</f>
        <v>ST3</v>
      </c>
      <c r="H400" s="155" t="str">
        <f>VLOOKUP($A400&amp;"_"&amp;$F400,'Character Sets'!$B$3:$J$39,7,FALSE)</f>
        <v>Jaime</v>
      </c>
      <c r="I400" s="5" t="str">
        <f>VLOOKUP($A400&amp;"_"&amp;$F400,'Character Sets'!$B$3:$J$39,6,FALSE)</f>
        <v>F</v>
      </c>
      <c r="J400" s="94" t="s">
        <v>698</v>
      </c>
      <c r="K400" s="155" t="str">
        <f>VLOOKUP($A400&amp;"_"&amp;$J400, 'Character Sets'!$B$3:$J$39,5,FALSE)</f>
        <v>HT1</v>
      </c>
      <c r="L400" s="155" t="str">
        <f>VLOOKUP($A400&amp;"_"&amp;$J400,'Character Sets'!$B$3:$J$39,7,FALSE)</f>
        <v>Casey</v>
      </c>
      <c r="M400" s="5" t="str">
        <f>VLOOKUP($A400&amp;"_"&amp;$J400,'Character Sets'!$B$3:$J$39,6,FALSE)</f>
        <v>E</v>
      </c>
      <c r="N400" s="187" t="s">
        <v>2394</v>
      </c>
      <c r="O400" s="5" t="s">
        <v>2398</v>
      </c>
      <c r="P400" s="37" t="s">
        <v>700</v>
      </c>
      <c r="Q400" t="str">
        <f>VLOOKUP($A400&amp;"_"&amp;$P400,'Character Sets'!$B$3:$J$39,5,FALSE)</f>
        <v>HT2</v>
      </c>
      <c r="R400" s="37" t="s">
        <v>701</v>
      </c>
      <c r="S400" t="str">
        <f>VLOOKUP($A400&amp;"_"&amp;$R400,'Character Sets'!$B$3:$J$39,5,FALSE)</f>
        <v>ST2</v>
      </c>
      <c r="T400" s="37" t="s">
        <v>696</v>
      </c>
      <c r="U400" t="str">
        <f>VLOOKUP($A400&amp;"_"&amp;$T400,'Character Sets'!$B$3:$J$39,5,FALSE)</f>
        <v>HT3</v>
      </c>
      <c r="V400" s="37" t="s">
        <v>699</v>
      </c>
      <c r="W400" t="str">
        <f>VLOOKUP($A400&amp;"_"&amp;$V400,'Character Sets'!$B$3:$J$39,5,FALSE)</f>
        <v>ST1</v>
      </c>
      <c r="X400" t="s">
        <v>728</v>
      </c>
      <c r="Y400" t="str">
        <f t="shared" si="79"/>
        <v>FE</v>
      </c>
      <c r="Z400" t="str" cm="1">
        <f t="array" ref="Z400">_xlfn.IFS($Y400="AB","AB",$Y400="BA","AB",$Y400="AC","AC",$Y400="CA","AC",$Y400="AD","AD",$Y400="DA","AD",$Y400="BC","BC",$Y400="CB","BC",$Y400="BD","BD",$Y400="DB","BD",$Y400="CD","CD",$Y400="DC", "CD",$Y400="AE","AE",$Y400="EA","AE",$Y400="AF","AF",$Y400="FA","AF",$Y400="BE","BE",$Y400="EB","BE",$Y400="BF","BF",$Y400="FB","BF",$Y400="CE","CE",$Y400="EC","CE",$Y400="CF","CF",$Y400="FC","CF",$Y400="DE","DE",$Y400="ED","DE",$Y400="EF","EF",$Y400="FE","EF",$Y400="DF","DF",$Y400="FD","DF")</f>
        <v>EF</v>
      </c>
      <c r="AA400" s="6" t="s">
        <v>30</v>
      </c>
      <c r="AB400" t="str">
        <f>VLOOKUP($X400&amp;$Z400&amp;$AA400,Stories!$A$1:$I$151,7,FALSE)</f>
        <v>Jaime is starting a video call with Casey</v>
      </c>
      <c r="AC400" t="str">
        <f>VLOOKUP($X400&amp;$Z400&amp;$AA400,Stories!$A$1:$I$151,8,FALSE)</f>
        <v>but the connection is kind of slow</v>
      </c>
      <c r="AD400" s="37" t="s">
        <v>23</v>
      </c>
      <c r="AE400" s="13" t="s">
        <v>24</v>
      </c>
      <c r="AF400" s="13" t="s">
        <v>26</v>
      </c>
      <c r="AG400" s="13" t="str">
        <f t="shared" si="89"/>
        <v>she's standing in a red triangle</v>
      </c>
      <c r="AH400" t="str">
        <f>VLOOKUP($X400&amp;$Z400&amp;$AA400,Stories!$A$1:$I$151,9,FALSE)</f>
        <v xml:space="preserve">and it's great to see each other </v>
      </c>
      <c r="AI400" t="str" cm="1">
        <f t="array" ref="AI400">_xlfn.IFS($AA400="first",_xlfn.CONCAT($X400, "_", $H400, "_", $L400),$AA400="second",_xlfn.CONCAT($X400, "_", $L400, "_", $H400))</f>
        <v>S51_Casey_Jaime</v>
      </c>
      <c r="AJ400" t="str">
        <f t="shared" si="82"/>
        <v>she_red_triangle</v>
      </c>
      <c r="AK400" t="str">
        <f t="shared" si="80"/>
        <v>S51_end</v>
      </c>
      <c r="AL400" s="13" t="s">
        <v>24</v>
      </c>
      <c r="AM400" s="13" t="s">
        <v>26</v>
      </c>
      <c r="AN400" s="13" t="s">
        <v>24</v>
      </c>
      <c r="AO400" s="13" t="s">
        <v>25</v>
      </c>
      <c r="AP400" s="13" t="s">
        <v>27</v>
      </c>
      <c r="AQ400" s="13" t="s">
        <v>25</v>
      </c>
      <c r="AR400" s="13" t="s">
        <v>27</v>
      </c>
      <c r="AS400" s="13" t="s">
        <v>26</v>
      </c>
      <c r="AT400" s="13" t="s">
        <v>31</v>
      </c>
      <c r="AU400" s="13" t="s">
        <v>25</v>
      </c>
      <c r="AV400" s="13" t="s">
        <v>31</v>
      </c>
      <c r="AW400" s="13" t="s">
        <v>26</v>
      </c>
      <c r="AX400" t="str">
        <f t="shared" si="83"/>
        <v>ST3_red-triangle.png</v>
      </c>
      <c r="AY400" t="str">
        <f t="shared" si="84"/>
        <v>HT1_red-square.png</v>
      </c>
      <c r="AZ400" t="str">
        <f t="shared" si="85"/>
        <v>HT2_yellow-square.png</v>
      </c>
      <c r="BA400" t="str">
        <f t="shared" si="86"/>
        <v>ST2_yellow-triangle.png</v>
      </c>
      <c r="BB400" t="str">
        <f t="shared" si="87"/>
        <v>HT3_green-square.png</v>
      </c>
      <c r="BC400" t="str">
        <f t="shared" si="88"/>
        <v>ST1_green-triangle.png</v>
      </c>
    </row>
    <row r="401" spans="1:55" x14ac:dyDescent="0.2">
      <c r="A401" s="30" t="s">
        <v>83</v>
      </c>
      <c r="B401" s="5" t="s">
        <v>108</v>
      </c>
      <c r="C401" s="5" t="s">
        <v>147</v>
      </c>
      <c r="D401" t="str">
        <f t="shared" si="81"/>
        <v>L04_CR39_S52</v>
      </c>
      <c r="E401">
        <v>399</v>
      </c>
      <c r="F401" s="95" t="s">
        <v>697</v>
      </c>
      <c r="G401" s="155" t="str">
        <f>VLOOKUP($A401&amp;"_"&amp;$F401,'Character Sets'!$B$3:$J$39,5,FALSE)</f>
        <v>ST3</v>
      </c>
      <c r="H401" s="155" t="str">
        <f>VLOOKUP($A401&amp;"_"&amp;$F401,'Character Sets'!$B$3:$J$39,7,FALSE)</f>
        <v>Jaime</v>
      </c>
      <c r="I401" s="5" t="str">
        <f>VLOOKUP($A401&amp;"_"&amp;$F401,'Character Sets'!$B$3:$J$39,6,FALSE)</f>
        <v>F</v>
      </c>
      <c r="J401" s="94" t="s">
        <v>698</v>
      </c>
      <c r="K401" s="155" t="str">
        <f>VLOOKUP($A401&amp;"_"&amp;$J401, 'Character Sets'!$B$3:$J$39,5,FALSE)</f>
        <v>HT1</v>
      </c>
      <c r="L401" s="155" t="str">
        <f>VLOOKUP($A401&amp;"_"&amp;$J401,'Character Sets'!$B$3:$J$39,7,FALSE)</f>
        <v>Casey</v>
      </c>
      <c r="M401" s="5" t="str">
        <f>VLOOKUP($A401&amp;"_"&amp;$J401,'Character Sets'!$B$3:$J$39,6,FALSE)</f>
        <v>E</v>
      </c>
      <c r="N401" s="187" t="s">
        <v>2394</v>
      </c>
      <c r="O401" s="5" t="s">
        <v>2398</v>
      </c>
      <c r="P401" s="37" t="s">
        <v>700</v>
      </c>
      <c r="Q401" t="str">
        <f>VLOOKUP($A401&amp;"_"&amp;$P401,'Character Sets'!$B$3:$J$39,5,FALSE)</f>
        <v>HT2</v>
      </c>
      <c r="R401" s="37" t="s">
        <v>701</v>
      </c>
      <c r="S401" t="str">
        <f>VLOOKUP($A401&amp;"_"&amp;$R401,'Character Sets'!$B$3:$J$39,5,FALSE)</f>
        <v>ST2</v>
      </c>
      <c r="T401" s="37" t="s">
        <v>696</v>
      </c>
      <c r="U401" t="str">
        <f>VLOOKUP($A401&amp;"_"&amp;$T401,'Character Sets'!$B$3:$J$39,5,FALSE)</f>
        <v>HT3</v>
      </c>
      <c r="V401" s="37" t="s">
        <v>699</v>
      </c>
      <c r="W401" t="str">
        <f>VLOOKUP($A401&amp;"_"&amp;$V401,'Character Sets'!$B$3:$J$39,5,FALSE)</f>
        <v>ST1</v>
      </c>
      <c r="X401" t="s">
        <v>729</v>
      </c>
      <c r="Y401" t="str">
        <f t="shared" si="79"/>
        <v>FE</v>
      </c>
      <c r="Z401" t="str" cm="1">
        <f t="array" ref="Z401">_xlfn.IFS($Y401="AB","AB",$Y401="BA","AB",$Y401="AC","AC",$Y401="CA","AC",$Y401="AD","AD",$Y401="DA","AD",$Y401="BC","BC",$Y401="CB","BC",$Y401="BD","BD",$Y401="DB","BD",$Y401="CD","CD",$Y401="DC", "CD",$Y401="AE","AE",$Y401="EA","AE",$Y401="AF","AF",$Y401="FA","AF",$Y401="BE","BE",$Y401="EB","BE",$Y401="BF","BF",$Y401="FB","BF",$Y401="CE","CE",$Y401="EC","CE",$Y401="CF","CF",$Y401="FC","CF",$Y401="DE","DE",$Y401="ED","DE",$Y401="EF","EF",$Y401="FE","EF",$Y401="DF","DF",$Y401="FD","DF")</f>
        <v>EF</v>
      </c>
      <c r="AA401" s="6" t="s">
        <v>28</v>
      </c>
      <c r="AB401" t="str">
        <f>VLOOKUP($X401&amp;$Z401&amp;$AA401,Stories!$A$1:$I$151,7,FALSE)</f>
        <v>Casey is passing a blanket to Jaime</v>
      </c>
      <c r="AC401" t="str">
        <f>VLOOKUP($X401&amp;$Z401&amp;$AA401,Stories!$A$1:$I$151,8,FALSE)</f>
        <v>because the room is cold</v>
      </c>
      <c r="AD401" s="37" t="s">
        <v>23</v>
      </c>
      <c r="AE401" s="13" t="s">
        <v>29</v>
      </c>
      <c r="AF401" s="13" t="s">
        <v>25</v>
      </c>
      <c r="AG401" s="13" t="str">
        <f t="shared" si="89"/>
        <v>she's standing in a blue square</v>
      </c>
      <c r="AH401" t="str">
        <f>VLOOKUP($X401&amp;$Z401&amp;$AA401,Stories!$A$1:$I$151,9,FALSE)</f>
        <v>and everyone is comfortable now</v>
      </c>
      <c r="AI401" t="str" cm="1">
        <f t="array" ref="AI401">_xlfn.IFS($AA401="first",_xlfn.CONCAT($X401, "_", $H401, "_", $L401),$AA401="second",_xlfn.CONCAT($X401, "_", $L401, "_", $H401))</f>
        <v>S52_Jaime_Casey</v>
      </c>
      <c r="AJ401" t="str">
        <f t="shared" si="82"/>
        <v>she_blue_square</v>
      </c>
      <c r="AK401" t="str">
        <f t="shared" si="80"/>
        <v>S52_end</v>
      </c>
      <c r="AL401" s="13" t="s">
        <v>29</v>
      </c>
      <c r="AM401" s="13" t="s">
        <v>25</v>
      </c>
      <c r="AN401" s="13" t="s">
        <v>29</v>
      </c>
      <c r="AO401" s="13" t="s">
        <v>26</v>
      </c>
      <c r="AP401" s="13" t="s">
        <v>31</v>
      </c>
      <c r="AQ401" s="13" t="s">
        <v>26</v>
      </c>
      <c r="AR401" s="13" t="s">
        <v>31</v>
      </c>
      <c r="AS401" s="13" t="s">
        <v>25</v>
      </c>
      <c r="AT401" s="13" t="s">
        <v>27</v>
      </c>
      <c r="AU401" s="13" t="s">
        <v>26</v>
      </c>
      <c r="AV401" s="13" t="s">
        <v>27</v>
      </c>
      <c r="AW401" s="13" t="s">
        <v>25</v>
      </c>
      <c r="AX401" t="str">
        <f t="shared" si="83"/>
        <v>ST3_blue-square.png</v>
      </c>
      <c r="AY401" t="str">
        <f t="shared" si="84"/>
        <v>HT1_blue-triangle.png</v>
      </c>
      <c r="AZ401" t="str">
        <f t="shared" si="85"/>
        <v>HT2_green-triangle.png</v>
      </c>
      <c r="BA401" t="str">
        <f t="shared" si="86"/>
        <v>ST2_green-square.png</v>
      </c>
      <c r="BB401" t="str">
        <f t="shared" si="87"/>
        <v>HT3_yellow-triangle.png</v>
      </c>
      <c r="BC401" t="str">
        <f t="shared" si="88"/>
        <v>ST1_yellow-square.png</v>
      </c>
    </row>
    <row r="402" spans="1:55" x14ac:dyDescent="0.2">
      <c r="A402" s="30" t="s">
        <v>83</v>
      </c>
      <c r="B402" s="5" t="s">
        <v>108</v>
      </c>
      <c r="C402" s="5" t="s">
        <v>148</v>
      </c>
      <c r="D402" t="str">
        <f t="shared" si="81"/>
        <v>L04_CR40_S55</v>
      </c>
      <c r="E402">
        <v>400</v>
      </c>
      <c r="F402" s="95" t="s">
        <v>697</v>
      </c>
      <c r="G402" s="155" t="str">
        <f>VLOOKUP($A402&amp;"_"&amp;$F402,'Character Sets'!$B$3:$J$39,5,FALSE)</f>
        <v>ST3</v>
      </c>
      <c r="H402" s="155" t="str">
        <f>VLOOKUP($A402&amp;"_"&amp;$F402,'Character Sets'!$B$3:$J$39,7,FALSE)</f>
        <v>Jaime</v>
      </c>
      <c r="I402" s="5" t="str">
        <f>VLOOKUP($A402&amp;"_"&amp;$F402,'Character Sets'!$B$3:$J$39,6,FALSE)</f>
        <v>F</v>
      </c>
      <c r="J402" s="94" t="s">
        <v>698</v>
      </c>
      <c r="K402" s="155" t="str">
        <f>VLOOKUP($A402&amp;"_"&amp;$J402, 'Character Sets'!$B$3:$J$39,5,FALSE)</f>
        <v>HT1</v>
      </c>
      <c r="L402" s="155" t="str">
        <f>VLOOKUP($A402&amp;"_"&amp;$J402,'Character Sets'!$B$3:$J$39,7,FALSE)</f>
        <v>Casey</v>
      </c>
      <c r="M402" s="5" t="str">
        <f>VLOOKUP($A402&amp;"_"&amp;$J402,'Character Sets'!$B$3:$J$39,6,FALSE)</f>
        <v>E</v>
      </c>
      <c r="N402" s="187" t="s">
        <v>2394</v>
      </c>
      <c r="O402" s="5" t="s">
        <v>2398</v>
      </c>
      <c r="P402" s="37" t="s">
        <v>700</v>
      </c>
      <c r="Q402" t="str">
        <f>VLOOKUP($A402&amp;"_"&amp;$P402,'Character Sets'!$B$3:$J$39,5,FALSE)</f>
        <v>HT2</v>
      </c>
      <c r="R402" s="37" t="s">
        <v>701</v>
      </c>
      <c r="S402" t="str">
        <f>VLOOKUP($A402&amp;"_"&amp;$R402,'Character Sets'!$B$3:$J$39,5,FALSE)</f>
        <v>ST2</v>
      </c>
      <c r="T402" s="37" t="s">
        <v>696</v>
      </c>
      <c r="U402" t="str">
        <f>VLOOKUP($A402&amp;"_"&amp;$T402,'Character Sets'!$B$3:$J$39,5,FALSE)</f>
        <v>HT3</v>
      </c>
      <c r="V402" s="37" t="s">
        <v>699</v>
      </c>
      <c r="W402" t="str">
        <f>VLOOKUP($A402&amp;"_"&amp;$V402,'Character Sets'!$B$3:$J$39,5,FALSE)</f>
        <v>ST1</v>
      </c>
      <c r="X402" t="s">
        <v>737</v>
      </c>
      <c r="Y402" t="str">
        <f t="shared" si="79"/>
        <v>FE</v>
      </c>
      <c r="Z402" t="str" cm="1">
        <f t="array" ref="Z402">_xlfn.IFS($Y402="AB","AB",$Y402="BA","AB",$Y402="AC","AC",$Y402="CA","AC",$Y402="AD","AD",$Y402="DA","AD",$Y402="BC","BC",$Y402="CB","BC",$Y402="BD","BD",$Y402="DB","BD",$Y402="CD","CD",$Y402="DC", "CD",$Y402="AE","AE",$Y402="EA","AE",$Y402="AF","AF",$Y402="FA","AF",$Y402="BE","BE",$Y402="EB","BE",$Y402="BF","BF",$Y402="FB","BF",$Y402="CE","CE",$Y402="EC","CE",$Y402="CF","CF",$Y402="FC","CF",$Y402="DE","DE",$Y402="ED","DE",$Y402="EF","EF",$Y402="FE","EF",$Y402="DF","DF",$Y402="FD","DF")</f>
        <v>EF</v>
      </c>
      <c r="AA402" s="6" t="s">
        <v>30</v>
      </c>
      <c r="AB402" t="str">
        <f>VLOOKUP($X402&amp;$Z402&amp;$AA402,Stories!$A$1:$I$151,7,FALSE)</f>
        <v>Jaime is holding a spot for Casey</v>
      </c>
      <c r="AC402" t="str">
        <f>VLOOKUP($X402&amp;$Z402&amp;$AA402,Stories!$A$1:$I$151,8,FALSE)</f>
        <v>because the line is moving slowly</v>
      </c>
      <c r="AD402" s="37" t="s">
        <v>23</v>
      </c>
      <c r="AE402" s="13" t="s">
        <v>31</v>
      </c>
      <c r="AF402" s="13" t="s">
        <v>26</v>
      </c>
      <c r="AG402" s="13" t="str">
        <f t="shared" si="89"/>
        <v>she's standing in a green triangle</v>
      </c>
      <c r="AH402" t="str">
        <f>VLOOKUP($X402&amp;$Z402&amp;$AA402,Stories!$A$1:$I$151,9,FALSE)</f>
        <v>and the day keeps getting hotter</v>
      </c>
      <c r="AI402" t="str" cm="1">
        <f t="array" ref="AI402">_xlfn.IFS($AA402="first",_xlfn.CONCAT($X402, "_", $H402, "_", $L402),$AA402="second",_xlfn.CONCAT($X402, "_", $L402, "_", $H402))</f>
        <v>S55_Casey_Jaime</v>
      </c>
      <c r="AJ402" t="str">
        <f t="shared" si="82"/>
        <v>she_green_triangle</v>
      </c>
      <c r="AK402" t="str">
        <f t="shared" si="80"/>
        <v>S55_end</v>
      </c>
      <c r="AL402" s="13" t="s">
        <v>31</v>
      </c>
      <c r="AM402" s="13" t="s">
        <v>26</v>
      </c>
      <c r="AN402" s="13" t="s">
        <v>31</v>
      </c>
      <c r="AO402" s="13" t="s">
        <v>25</v>
      </c>
      <c r="AP402" s="13" t="s">
        <v>29</v>
      </c>
      <c r="AQ402" s="13" t="s">
        <v>25</v>
      </c>
      <c r="AR402" s="13" t="s">
        <v>29</v>
      </c>
      <c r="AS402" s="13" t="s">
        <v>26</v>
      </c>
      <c r="AT402" s="13" t="s">
        <v>24</v>
      </c>
      <c r="AU402" s="13" t="s">
        <v>25</v>
      </c>
      <c r="AV402" s="13" t="s">
        <v>24</v>
      </c>
      <c r="AW402" s="13" t="s">
        <v>26</v>
      </c>
      <c r="AX402" t="str">
        <f t="shared" si="83"/>
        <v>ST3_green-triangle.png</v>
      </c>
      <c r="AY402" t="str">
        <f t="shared" si="84"/>
        <v>HT1_green-square.png</v>
      </c>
      <c r="AZ402" t="str">
        <f t="shared" si="85"/>
        <v>HT2_blue-square.png</v>
      </c>
      <c r="BA402" t="str">
        <f t="shared" si="86"/>
        <v>ST2_blue-triangle.png</v>
      </c>
      <c r="BB402" t="str">
        <f t="shared" si="87"/>
        <v>HT3_red-square.png</v>
      </c>
      <c r="BC402" t="str">
        <f t="shared" si="88"/>
        <v>ST1_red-triangle.png</v>
      </c>
    </row>
    <row r="403" spans="1:55" x14ac:dyDescent="0.2">
      <c r="A403" s="30" t="s">
        <v>83</v>
      </c>
      <c r="B403" s="5" t="s">
        <v>108</v>
      </c>
      <c r="C403" s="5" t="s">
        <v>149</v>
      </c>
      <c r="D403" t="str">
        <f t="shared" si="81"/>
        <v>L04_CR41_S16</v>
      </c>
      <c r="E403">
        <v>401</v>
      </c>
      <c r="F403" s="95" t="s">
        <v>699</v>
      </c>
      <c r="G403" s="155" t="str">
        <f>VLOOKUP($A403&amp;"_"&amp;$F403,'Character Sets'!$B$3:$J$39,5,FALSE)</f>
        <v>ST1</v>
      </c>
      <c r="H403" s="155" t="str">
        <f>VLOOKUP($A403&amp;"_"&amp;$F403,'Character Sets'!$B$3:$J$39,7,FALSE)</f>
        <v>Alex</v>
      </c>
      <c r="I403" s="5" t="str">
        <f>VLOOKUP($A403&amp;"_"&amp;$F403,'Character Sets'!$B$3:$J$39,6,FALSE)</f>
        <v>A</v>
      </c>
      <c r="J403" s="94" t="s">
        <v>696</v>
      </c>
      <c r="K403" s="155" t="str">
        <f>VLOOKUP($A403&amp;"_"&amp;$J403, 'Character Sets'!$B$3:$J$39,5,FALSE)</f>
        <v>HT3</v>
      </c>
      <c r="L403" s="155" t="str">
        <f>VLOOKUP($A403&amp;"_"&amp;$J403,'Character Sets'!$B$3:$J$39,7,FALSE)</f>
        <v>Taylor</v>
      </c>
      <c r="M403" s="5" t="str">
        <f>VLOOKUP($A403&amp;"_"&amp;$J403,'Character Sets'!$B$3:$J$39,6,FALSE)</f>
        <v>D</v>
      </c>
      <c r="N403" s="187" t="s">
        <v>2394</v>
      </c>
      <c r="O403" s="5" t="s">
        <v>2398</v>
      </c>
      <c r="P403" s="37" t="s">
        <v>700</v>
      </c>
      <c r="Q403" t="str">
        <f>VLOOKUP($A403&amp;"_"&amp;$P403,'Character Sets'!$B$3:$J$39,5,FALSE)</f>
        <v>HT2</v>
      </c>
      <c r="R403" s="37" t="s">
        <v>701</v>
      </c>
      <c r="S403" t="str">
        <f>VLOOKUP($A403&amp;"_"&amp;$R403,'Character Sets'!$B$3:$J$39,5,FALSE)</f>
        <v>ST2</v>
      </c>
      <c r="T403" s="37" t="s">
        <v>698</v>
      </c>
      <c r="U403" t="str">
        <f>VLOOKUP($A403&amp;"_"&amp;$T403,'Character Sets'!$B$3:$J$39,5,FALSE)</f>
        <v>HT1</v>
      </c>
      <c r="V403" s="37" t="s">
        <v>697</v>
      </c>
      <c r="W403" t="str">
        <f>VLOOKUP($A403&amp;"_"&amp;$V403,'Character Sets'!$B$3:$J$39,5,FALSE)</f>
        <v>ST3</v>
      </c>
      <c r="X403" t="s">
        <v>222</v>
      </c>
      <c r="Y403" t="str">
        <f t="shared" si="79"/>
        <v>AD</v>
      </c>
      <c r="Z403" t="str" cm="1">
        <f t="array" ref="Z403">_xlfn.IFS($Y403="AB","AB",$Y403="BA","AB",$Y403="AC","AC",$Y403="CA","AC",$Y403="AD","AD",$Y403="DA","AD",$Y403="BC","BC",$Y403="CB","BC",$Y403="BD","BD",$Y403="DB","BD",$Y403="CD","CD",$Y403="DC", "CD",$Y403="AE","AE",$Y403="EA","AE",$Y403="AF","AF",$Y403="FA","AF",$Y403="BE","BE",$Y403="EB","BE",$Y403="BF","BF",$Y403="FB","BF",$Y403="CE","CE",$Y403="EC","CE",$Y403="CF","CF",$Y403="FC","CF",$Y403="DE","DE",$Y403="ED","DE",$Y403="EF","EF",$Y403="FE","EF",$Y403="DF","DF",$Y403="FD","DF")</f>
        <v>AD</v>
      </c>
      <c r="AA403" s="6" t="s">
        <v>28</v>
      </c>
      <c r="AB403" t="str">
        <f>VLOOKUP($X403&amp;$Z403&amp;$AA403,Stories!$A$1:$I$151,7,FALSE)</f>
        <v>Alex is skateboarding toward Taylor</v>
      </c>
      <c r="AC403" t="str">
        <f>VLOOKUP($X403&amp;$Z403&amp;$AA403,Stories!$A$1:$I$151,8,FALSE)</f>
        <v>as a car is speeding down the road</v>
      </c>
      <c r="AD403" s="37" t="s">
        <v>23</v>
      </c>
      <c r="AE403" s="13" t="s">
        <v>24</v>
      </c>
      <c r="AF403" s="13" t="s">
        <v>25</v>
      </c>
      <c r="AG403" s="13" t="str">
        <f t="shared" si="89"/>
        <v>she's standing in a red square</v>
      </c>
      <c r="AH403" t="str">
        <f>VLOOKUP($X403&amp;$Z403&amp;$AA403,Stories!$A$1:$I$151,9,FALSE)</f>
        <v>and it looks like there might be an accident</v>
      </c>
      <c r="AI403" t="str" cm="1">
        <f t="array" ref="AI403">_xlfn.IFS($AA403="first",_xlfn.CONCAT($X403, "_", $H403, "_", $L403),$AA403="second",_xlfn.CONCAT($X403, "_", $L403, "_", $H403))</f>
        <v>S16_Alex_Taylor</v>
      </c>
      <c r="AJ403" t="str">
        <f t="shared" si="82"/>
        <v>she_red_square</v>
      </c>
      <c r="AK403" t="str">
        <f t="shared" si="80"/>
        <v>S16_end</v>
      </c>
      <c r="AL403" s="13" t="s">
        <v>24</v>
      </c>
      <c r="AM403" s="13" t="s">
        <v>25</v>
      </c>
      <c r="AN403" s="13" t="s">
        <v>24</v>
      </c>
      <c r="AO403" s="13" t="s">
        <v>26</v>
      </c>
      <c r="AP403" s="13" t="s">
        <v>27</v>
      </c>
      <c r="AQ403" s="13" t="s">
        <v>26</v>
      </c>
      <c r="AR403" s="13" t="s">
        <v>27</v>
      </c>
      <c r="AS403" s="13" t="s">
        <v>25</v>
      </c>
      <c r="AT403" s="13" t="s">
        <v>31</v>
      </c>
      <c r="AU403" s="13" t="s">
        <v>26</v>
      </c>
      <c r="AV403" s="13" t="s">
        <v>31</v>
      </c>
      <c r="AW403" s="13" t="s">
        <v>25</v>
      </c>
      <c r="AX403" t="str">
        <f t="shared" si="83"/>
        <v>ST1_red-square.png</v>
      </c>
      <c r="AY403" t="str">
        <f t="shared" si="84"/>
        <v>HT3_red-triangle.png</v>
      </c>
      <c r="AZ403" t="str">
        <f t="shared" si="85"/>
        <v>HT2_yellow-triangle.png</v>
      </c>
      <c r="BA403" t="str">
        <f t="shared" si="86"/>
        <v>ST2_yellow-square.png</v>
      </c>
      <c r="BB403" t="str">
        <f t="shared" si="87"/>
        <v>HT1_green-triangle.png</v>
      </c>
      <c r="BC403" t="str">
        <f t="shared" si="88"/>
        <v>ST3_green-square.png</v>
      </c>
    </row>
    <row r="404" spans="1:55" x14ac:dyDescent="0.2">
      <c r="A404" s="30" t="s">
        <v>83</v>
      </c>
      <c r="B404" s="5" t="s">
        <v>108</v>
      </c>
      <c r="C404" s="5" t="s">
        <v>150</v>
      </c>
      <c r="D404" t="str">
        <f t="shared" si="81"/>
        <v>L04_CR42_S20</v>
      </c>
      <c r="E404">
        <v>402</v>
      </c>
      <c r="F404" s="95" t="s">
        <v>699</v>
      </c>
      <c r="G404" s="155" t="str">
        <f>VLOOKUP($A404&amp;"_"&amp;$F404,'Character Sets'!$B$3:$J$39,5,FALSE)</f>
        <v>ST1</v>
      </c>
      <c r="H404" s="155" t="str">
        <f>VLOOKUP($A404&amp;"_"&amp;$F404,'Character Sets'!$B$3:$J$39,7,FALSE)</f>
        <v>Alex</v>
      </c>
      <c r="I404" s="5" t="str">
        <f>VLOOKUP($A404&amp;"_"&amp;$F404,'Character Sets'!$B$3:$J$39,6,FALSE)</f>
        <v>A</v>
      </c>
      <c r="J404" s="94" t="s">
        <v>696</v>
      </c>
      <c r="K404" s="155" t="str">
        <f>VLOOKUP($A404&amp;"_"&amp;$J404, 'Character Sets'!$B$3:$J$39,5,FALSE)</f>
        <v>HT3</v>
      </c>
      <c r="L404" s="155" t="str">
        <f>VLOOKUP($A404&amp;"_"&amp;$J404,'Character Sets'!$B$3:$J$39,7,FALSE)</f>
        <v>Taylor</v>
      </c>
      <c r="M404" s="5" t="str">
        <f>VLOOKUP($A404&amp;"_"&amp;$J404,'Character Sets'!$B$3:$J$39,6,FALSE)</f>
        <v>D</v>
      </c>
      <c r="N404" s="187" t="s">
        <v>2394</v>
      </c>
      <c r="O404" s="5" t="s">
        <v>2398</v>
      </c>
      <c r="P404" s="37" t="s">
        <v>700</v>
      </c>
      <c r="Q404" t="str">
        <f>VLOOKUP($A404&amp;"_"&amp;$P404,'Character Sets'!$B$3:$J$39,5,FALSE)</f>
        <v>HT2</v>
      </c>
      <c r="R404" s="37" t="s">
        <v>701</v>
      </c>
      <c r="S404" t="str">
        <f>VLOOKUP($A404&amp;"_"&amp;$R404,'Character Sets'!$B$3:$J$39,5,FALSE)</f>
        <v>ST2</v>
      </c>
      <c r="T404" s="37" t="s">
        <v>698</v>
      </c>
      <c r="U404" t="str">
        <f>VLOOKUP($A404&amp;"_"&amp;$T404,'Character Sets'!$B$3:$J$39,5,FALSE)</f>
        <v>HT1</v>
      </c>
      <c r="V404" s="37" t="s">
        <v>697</v>
      </c>
      <c r="W404" t="str">
        <f>VLOOKUP($A404&amp;"_"&amp;$V404,'Character Sets'!$B$3:$J$39,5,FALSE)</f>
        <v>ST3</v>
      </c>
      <c r="X404" t="s">
        <v>226</v>
      </c>
      <c r="Y404" t="str">
        <f t="shared" si="79"/>
        <v>AD</v>
      </c>
      <c r="Z404" t="str" cm="1">
        <f t="array" ref="Z404">_xlfn.IFS($Y404="AB","AB",$Y404="BA","AB",$Y404="AC","AC",$Y404="CA","AC",$Y404="AD","AD",$Y404="DA","AD",$Y404="BC","BC",$Y404="CB","BC",$Y404="BD","BD",$Y404="DB","BD",$Y404="CD","CD",$Y404="DC", "CD",$Y404="AE","AE",$Y404="EA","AE",$Y404="AF","AF",$Y404="FA","AF",$Y404="BE","BE",$Y404="EB","BE",$Y404="BF","BF",$Y404="FB","BF",$Y404="CE","CE",$Y404="EC","CE",$Y404="CF","CF",$Y404="FC","CF",$Y404="DE","DE",$Y404="ED","DE",$Y404="EF","EF",$Y404="FE","EF",$Y404="DF","DF",$Y404="FD","DF")</f>
        <v>AD</v>
      </c>
      <c r="AA404" s="6" t="s">
        <v>30</v>
      </c>
      <c r="AB404" t="str">
        <f>VLOOKUP($X404&amp;$Z404&amp;$AA404,Stories!$A$1:$I$151,7,FALSE)</f>
        <v>Taylor is shouting at Alex</v>
      </c>
      <c r="AC404" t="str">
        <f>VLOOKUP($X404&amp;$Z404&amp;$AA404,Stories!$A$1:$I$151,8,FALSE)</f>
        <v>while a shooting star streaks across the sky</v>
      </c>
      <c r="AD404" s="37" t="s">
        <v>23</v>
      </c>
      <c r="AE404" s="13" t="s">
        <v>27</v>
      </c>
      <c r="AF404" s="13" t="s">
        <v>26</v>
      </c>
      <c r="AG404" s="13" t="str">
        <f t="shared" si="89"/>
        <v>she's standing in a yellow triangle</v>
      </c>
      <c r="AH404" t="str">
        <f>VLOOKUP($X404&amp;$Z404&amp;$AA404,Stories!$A$1:$I$151,9,FALSE)</f>
        <v>but it looks like an argument has started</v>
      </c>
      <c r="AI404" t="str" cm="1">
        <f t="array" ref="AI404">_xlfn.IFS($AA404="first",_xlfn.CONCAT($X404, "_", $H404, "_", $L404),$AA404="second",_xlfn.CONCAT($X404, "_", $L404, "_", $H404))</f>
        <v>S20_Taylor_Alex</v>
      </c>
      <c r="AJ404" t="str">
        <f t="shared" si="82"/>
        <v>she_yellow_triangle</v>
      </c>
      <c r="AK404" t="str">
        <f t="shared" si="80"/>
        <v>S20_end</v>
      </c>
      <c r="AL404" s="13" t="s">
        <v>27</v>
      </c>
      <c r="AM404" s="13" t="s">
        <v>26</v>
      </c>
      <c r="AN404" s="13" t="s">
        <v>27</v>
      </c>
      <c r="AO404" s="13" t="s">
        <v>25</v>
      </c>
      <c r="AP404" s="13" t="s">
        <v>24</v>
      </c>
      <c r="AQ404" s="13" t="s">
        <v>25</v>
      </c>
      <c r="AR404" s="13" t="s">
        <v>24</v>
      </c>
      <c r="AS404" s="13" t="s">
        <v>26</v>
      </c>
      <c r="AT404" s="13" t="s">
        <v>29</v>
      </c>
      <c r="AU404" s="13" t="s">
        <v>25</v>
      </c>
      <c r="AV404" s="13" t="s">
        <v>29</v>
      </c>
      <c r="AW404" s="13" t="s">
        <v>26</v>
      </c>
      <c r="AX404" t="str">
        <f t="shared" si="83"/>
        <v>ST1_yellow-triangle.png</v>
      </c>
      <c r="AY404" t="str">
        <f t="shared" si="84"/>
        <v>HT3_yellow-square.png</v>
      </c>
      <c r="AZ404" t="str">
        <f t="shared" si="85"/>
        <v>HT2_red-square.png</v>
      </c>
      <c r="BA404" t="str">
        <f t="shared" si="86"/>
        <v>ST2_red-triangle.png</v>
      </c>
      <c r="BB404" t="str">
        <f t="shared" si="87"/>
        <v>HT1_blue-square.png</v>
      </c>
      <c r="BC404" t="str">
        <f t="shared" si="88"/>
        <v>ST3_blue-triangle.png</v>
      </c>
    </row>
    <row r="405" spans="1:55" x14ac:dyDescent="0.2">
      <c r="A405" s="30" t="s">
        <v>83</v>
      </c>
      <c r="B405" s="5" t="s">
        <v>108</v>
      </c>
      <c r="C405" s="5" t="s">
        <v>151</v>
      </c>
      <c r="D405" t="str">
        <f t="shared" si="81"/>
        <v>L04_CR43_S17</v>
      </c>
      <c r="E405">
        <v>403</v>
      </c>
      <c r="F405" s="95" t="s">
        <v>699</v>
      </c>
      <c r="G405" s="155" t="str">
        <f>VLOOKUP($A405&amp;"_"&amp;$F405,'Character Sets'!$B$3:$J$39,5,FALSE)</f>
        <v>ST1</v>
      </c>
      <c r="H405" s="155" t="str">
        <f>VLOOKUP($A405&amp;"_"&amp;$F405,'Character Sets'!$B$3:$J$39,7,FALSE)</f>
        <v>Alex</v>
      </c>
      <c r="I405" s="5" t="str">
        <f>VLOOKUP($A405&amp;"_"&amp;$F405,'Character Sets'!$B$3:$J$39,6,FALSE)</f>
        <v>A</v>
      </c>
      <c r="J405" s="94" t="s">
        <v>696</v>
      </c>
      <c r="K405" s="155" t="str">
        <f>VLOOKUP($A405&amp;"_"&amp;$J405, 'Character Sets'!$B$3:$J$39,5,FALSE)</f>
        <v>HT3</v>
      </c>
      <c r="L405" s="155" t="str">
        <f>VLOOKUP($A405&amp;"_"&amp;$J405,'Character Sets'!$B$3:$J$39,7,FALSE)</f>
        <v>Taylor</v>
      </c>
      <c r="M405" s="5" t="str">
        <f>VLOOKUP($A405&amp;"_"&amp;$J405,'Character Sets'!$B$3:$J$39,6,FALSE)</f>
        <v>D</v>
      </c>
      <c r="N405" s="187" t="s">
        <v>2394</v>
      </c>
      <c r="O405" s="5" t="s">
        <v>2398</v>
      </c>
      <c r="P405" s="37" t="s">
        <v>700</v>
      </c>
      <c r="Q405" t="str">
        <f>VLOOKUP($A405&amp;"_"&amp;$P405,'Character Sets'!$B$3:$J$39,5,FALSE)</f>
        <v>HT2</v>
      </c>
      <c r="R405" s="37" t="s">
        <v>701</v>
      </c>
      <c r="S405" t="str">
        <f>VLOOKUP($A405&amp;"_"&amp;$R405,'Character Sets'!$B$3:$J$39,5,FALSE)</f>
        <v>ST2</v>
      </c>
      <c r="T405" s="37" t="s">
        <v>698</v>
      </c>
      <c r="U405" t="str">
        <f>VLOOKUP($A405&amp;"_"&amp;$T405,'Character Sets'!$B$3:$J$39,5,FALSE)</f>
        <v>HT1</v>
      </c>
      <c r="V405" s="37" t="s">
        <v>697</v>
      </c>
      <c r="W405" t="str">
        <f>VLOOKUP($A405&amp;"_"&amp;$V405,'Character Sets'!$B$3:$J$39,5,FALSE)</f>
        <v>ST3</v>
      </c>
      <c r="X405" t="s">
        <v>223</v>
      </c>
      <c r="Y405" t="str">
        <f t="shared" si="79"/>
        <v>AD</v>
      </c>
      <c r="Z405" t="str" cm="1">
        <f t="array" ref="Z405">_xlfn.IFS($Y405="AB","AB",$Y405="BA","AB",$Y405="AC","AC",$Y405="CA","AC",$Y405="AD","AD",$Y405="DA","AD",$Y405="BC","BC",$Y405="CB","BC",$Y405="BD","BD",$Y405="DB","BD",$Y405="CD","CD",$Y405="DC", "CD",$Y405="AE","AE",$Y405="EA","AE",$Y405="AF","AF",$Y405="FA","AF",$Y405="BE","BE",$Y405="EB","BE",$Y405="BF","BF",$Y405="FB","BF",$Y405="CE","CE",$Y405="EC","CE",$Y405="CF","CF",$Y405="FC","CF",$Y405="DE","DE",$Y405="ED","DE",$Y405="EF","EF",$Y405="FE","EF",$Y405="DF","DF",$Y405="FD","DF")</f>
        <v>AD</v>
      </c>
      <c r="AA405" s="6" t="s">
        <v>28</v>
      </c>
      <c r="AB405" t="str">
        <f>VLOOKUP($X405&amp;$Z405&amp;$AA405,Stories!$A$1:$I$151,7,FALSE)</f>
        <v>Alex is singing a song to Taylor</v>
      </c>
      <c r="AC405" t="str">
        <f>VLOOKUP($X405&amp;$Z405&amp;$AA405,Stories!$A$1:$I$151,8,FALSE)</f>
        <v>as the moon is high in the sky</v>
      </c>
      <c r="AD405" s="37" t="s">
        <v>23</v>
      </c>
      <c r="AE405" s="13" t="s">
        <v>31</v>
      </c>
      <c r="AF405" s="13" t="s">
        <v>25</v>
      </c>
      <c r="AG405" s="13" t="str">
        <f t="shared" si="89"/>
        <v>she's standing in a green square</v>
      </c>
      <c r="AH405" t="str">
        <f>VLOOKUP($X405&amp;$Z405&amp;$AA405,Stories!$A$1:$I$151,9,FALSE)</f>
        <v>and it sounds like the song is almost over</v>
      </c>
      <c r="AI405" t="str" cm="1">
        <f t="array" ref="AI405">_xlfn.IFS($AA405="first",_xlfn.CONCAT($X405, "_", $H405, "_", $L405),$AA405="second",_xlfn.CONCAT($X405, "_", $L405, "_", $H405))</f>
        <v>S17_Alex_Taylor</v>
      </c>
      <c r="AJ405" t="str">
        <f t="shared" si="82"/>
        <v>she_green_square</v>
      </c>
      <c r="AK405" t="str">
        <f t="shared" si="80"/>
        <v>S17_end</v>
      </c>
      <c r="AL405" s="13" t="s">
        <v>31</v>
      </c>
      <c r="AM405" s="13" t="s">
        <v>25</v>
      </c>
      <c r="AN405" s="13" t="s">
        <v>31</v>
      </c>
      <c r="AO405" s="13" t="s">
        <v>26</v>
      </c>
      <c r="AP405" s="13" t="s">
        <v>29</v>
      </c>
      <c r="AQ405" s="13" t="s">
        <v>26</v>
      </c>
      <c r="AR405" s="13" t="s">
        <v>29</v>
      </c>
      <c r="AS405" s="13" t="s">
        <v>25</v>
      </c>
      <c r="AT405" s="13" t="s">
        <v>24</v>
      </c>
      <c r="AU405" s="13" t="s">
        <v>26</v>
      </c>
      <c r="AV405" s="13" t="s">
        <v>24</v>
      </c>
      <c r="AW405" s="13" t="s">
        <v>25</v>
      </c>
      <c r="AX405" t="str">
        <f t="shared" si="83"/>
        <v>ST1_green-square.png</v>
      </c>
      <c r="AY405" t="str">
        <f t="shared" si="84"/>
        <v>HT3_green-triangle.png</v>
      </c>
      <c r="AZ405" t="str">
        <f t="shared" si="85"/>
        <v>HT2_blue-triangle.png</v>
      </c>
      <c r="BA405" t="str">
        <f t="shared" si="86"/>
        <v>ST2_blue-square.png</v>
      </c>
      <c r="BB405" t="str">
        <f t="shared" si="87"/>
        <v>HT1_red-triangle.png</v>
      </c>
      <c r="BC405" t="str">
        <f t="shared" si="88"/>
        <v>ST3_red-square.png</v>
      </c>
    </row>
    <row r="406" spans="1:55" x14ac:dyDescent="0.2">
      <c r="A406" s="30" t="s">
        <v>83</v>
      </c>
      <c r="B406" s="5" t="s">
        <v>108</v>
      </c>
      <c r="C406" s="5" t="s">
        <v>152</v>
      </c>
      <c r="D406" t="str">
        <f t="shared" si="81"/>
        <v>L04_CR44_S17</v>
      </c>
      <c r="E406">
        <v>404</v>
      </c>
      <c r="F406" s="95" t="s">
        <v>699</v>
      </c>
      <c r="G406" s="155" t="str">
        <f>VLOOKUP($A406&amp;"_"&amp;$F406,'Character Sets'!$B$3:$J$39,5,FALSE)</f>
        <v>ST1</v>
      </c>
      <c r="H406" s="155" t="str">
        <f>VLOOKUP($A406&amp;"_"&amp;$F406,'Character Sets'!$B$3:$J$39,7,FALSE)</f>
        <v>Alex</v>
      </c>
      <c r="I406" s="5" t="str">
        <f>VLOOKUP($A406&amp;"_"&amp;$F406,'Character Sets'!$B$3:$J$39,6,FALSE)</f>
        <v>A</v>
      </c>
      <c r="J406" s="94" t="s">
        <v>696</v>
      </c>
      <c r="K406" s="155" t="str">
        <f>VLOOKUP($A406&amp;"_"&amp;$J406, 'Character Sets'!$B$3:$J$39,5,FALSE)</f>
        <v>HT3</v>
      </c>
      <c r="L406" s="155" t="str">
        <f>VLOOKUP($A406&amp;"_"&amp;$J406,'Character Sets'!$B$3:$J$39,7,FALSE)</f>
        <v>Taylor</v>
      </c>
      <c r="M406" s="5" t="str">
        <f>VLOOKUP($A406&amp;"_"&amp;$J406,'Character Sets'!$B$3:$J$39,6,FALSE)</f>
        <v>D</v>
      </c>
      <c r="N406" s="187" t="s">
        <v>2394</v>
      </c>
      <c r="O406" s="5" t="s">
        <v>2398</v>
      </c>
      <c r="P406" s="37" t="s">
        <v>700</v>
      </c>
      <c r="Q406" t="str">
        <f>VLOOKUP($A406&amp;"_"&amp;$P406,'Character Sets'!$B$3:$J$39,5,FALSE)</f>
        <v>HT2</v>
      </c>
      <c r="R406" s="37" t="s">
        <v>701</v>
      </c>
      <c r="S406" t="str">
        <f>VLOOKUP($A406&amp;"_"&amp;$R406,'Character Sets'!$B$3:$J$39,5,FALSE)</f>
        <v>ST2</v>
      </c>
      <c r="T406" s="37" t="s">
        <v>698</v>
      </c>
      <c r="U406" t="str">
        <f>VLOOKUP($A406&amp;"_"&amp;$T406,'Character Sets'!$B$3:$J$39,5,FALSE)</f>
        <v>HT1</v>
      </c>
      <c r="V406" s="37" t="s">
        <v>697</v>
      </c>
      <c r="W406" t="str">
        <f>VLOOKUP($A406&amp;"_"&amp;$V406,'Character Sets'!$B$3:$J$39,5,FALSE)</f>
        <v>ST3</v>
      </c>
      <c r="X406" t="s">
        <v>223</v>
      </c>
      <c r="Y406" t="str">
        <f t="shared" si="79"/>
        <v>AD</v>
      </c>
      <c r="Z406" t="str" cm="1">
        <f t="array" ref="Z406">_xlfn.IFS($Y406="AB","AB",$Y406="BA","AB",$Y406="AC","AC",$Y406="CA","AC",$Y406="AD","AD",$Y406="DA","AD",$Y406="BC","BC",$Y406="CB","BC",$Y406="BD","BD",$Y406="DB","BD",$Y406="CD","CD",$Y406="DC", "CD",$Y406="AE","AE",$Y406="EA","AE",$Y406="AF","AF",$Y406="FA","AF",$Y406="BE","BE",$Y406="EB","BE",$Y406="BF","BF",$Y406="FB","BF",$Y406="CE","CE",$Y406="EC","CE",$Y406="CF","CF",$Y406="FC","CF",$Y406="DE","DE",$Y406="ED","DE",$Y406="EF","EF",$Y406="FE","EF",$Y406="DF","DF",$Y406="FD","DF")</f>
        <v>AD</v>
      </c>
      <c r="AA406" s="6" t="s">
        <v>30</v>
      </c>
      <c r="AB406" t="str">
        <f>VLOOKUP($X406&amp;$Z406&amp;$AA406,Stories!$A$1:$I$151,7,FALSE)</f>
        <v>Taylor is singing a song to Alex</v>
      </c>
      <c r="AC406" t="str">
        <f>VLOOKUP($X406&amp;$Z406&amp;$AA406,Stories!$A$1:$I$151,8,FALSE)</f>
        <v>as the moon is high in the sky</v>
      </c>
      <c r="AD406" s="37" t="s">
        <v>23</v>
      </c>
      <c r="AE406" s="13" t="s">
        <v>29</v>
      </c>
      <c r="AF406" s="13" t="s">
        <v>26</v>
      </c>
      <c r="AG406" s="13" t="str">
        <f t="shared" si="89"/>
        <v>she's standing in a blue triangle</v>
      </c>
      <c r="AH406" t="str">
        <f>VLOOKUP($X406&amp;$Z406&amp;$AA406,Stories!$A$1:$I$151,9,FALSE)</f>
        <v>and it sounds like the song is almost over</v>
      </c>
      <c r="AI406" t="str" cm="1">
        <f t="array" ref="AI406">_xlfn.IFS($AA406="first",_xlfn.CONCAT($X406, "_", $H406, "_", $L406),$AA406="second",_xlfn.CONCAT($X406, "_", $L406, "_", $H406))</f>
        <v>S17_Taylor_Alex</v>
      </c>
      <c r="AJ406" t="str">
        <f t="shared" si="82"/>
        <v>she_blue_triangle</v>
      </c>
      <c r="AK406" t="str">
        <f t="shared" si="80"/>
        <v>S17_end</v>
      </c>
      <c r="AL406" s="13" t="s">
        <v>29</v>
      </c>
      <c r="AM406" s="13" t="s">
        <v>26</v>
      </c>
      <c r="AN406" s="13" t="s">
        <v>29</v>
      </c>
      <c r="AO406" s="13" t="s">
        <v>25</v>
      </c>
      <c r="AP406" s="13" t="s">
        <v>31</v>
      </c>
      <c r="AQ406" s="13" t="s">
        <v>25</v>
      </c>
      <c r="AR406" s="13" t="s">
        <v>31</v>
      </c>
      <c r="AS406" s="13" t="s">
        <v>26</v>
      </c>
      <c r="AT406" s="13" t="s">
        <v>27</v>
      </c>
      <c r="AU406" s="13" t="s">
        <v>25</v>
      </c>
      <c r="AV406" s="13" t="s">
        <v>27</v>
      </c>
      <c r="AW406" s="13" t="s">
        <v>26</v>
      </c>
      <c r="AX406" t="str">
        <f t="shared" si="83"/>
        <v>ST1_blue-triangle.png</v>
      </c>
      <c r="AY406" t="str">
        <f t="shared" si="84"/>
        <v>HT3_blue-square.png</v>
      </c>
      <c r="AZ406" t="str">
        <f t="shared" si="85"/>
        <v>HT2_green-square.png</v>
      </c>
      <c r="BA406" t="str">
        <f t="shared" si="86"/>
        <v>ST2_green-triangle.png</v>
      </c>
      <c r="BB406" t="str">
        <f t="shared" si="87"/>
        <v>HT1_yellow-square.png</v>
      </c>
      <c r="BC406" t="str">
        <f t="shared" si="88"/>
        <v>ST3_yellow-triangle.png</v>
      </c>
    </row>
    <row r="407" spans="1:55" x14ac:dyDescent="0.2">
      <c r="A407" s="30" t="s">
        <v>83</v>
      </c>
      <c r="B407" s="5" t="s">
        <v>108</v>
      </c>
      <c r="C407" s="5" t="s">
        <v>153</v>
      </c>
      <c r="D407" t="str">
        <f t="shared" si="81"/>
        <v>L04_CR45_S21</v>
      </c>
      <c r="E407">
        <v>405</v>
      </c>
      <c r="F407" s="95" t="s">
        <v>699</v>
      </c>
      <c r="G407" s="155" t="str">
        <f>VLOOKUP($A407&amp;"_"&amp;$F407,'Character Sets'!$B$3:$J$39,5,FALSE)</f>
        <v>ST1</v>
      </c>
      <c r="H407" s="155" t="str">
        <f>VLOOKUP($A407&amp;"_"&amp;$F407,'Character Sets'!$B$3:$J$39,7,FALSE)</f>
        <v>Alex</v>
      </c>
      <c r="I407" s="5" t="str">
        <f>VLOOKUP($A407&amp;"_"&amp;$F407,'Character Sets'!$B$3:$J$39,6,FALSE)</f>
        <v>A</v>
      </c>
      <c r="J407" s="94" t="s">
        <v>698</v>
      </c>
      <c r="K407" s="155" t="str">
        <f>VLOOKUP($A407&amp;"_"&amp;$J407, 'Character Sets'!$B$3:$J$39,5,FALSE)</f>
        <v>HT1</v>
      </c>
      <c r="L407" s="155" t="str">
        <f>VLOOKUP($A407&amp;"_"&amp;$J407,'Character Sets'!$B$3:$J$39,7,FALSE)</f>
        <v>Casey</v>
      </c>
      <c r="M407" s="5" t="str">
        <f>VLOOKUP($A407&amp;"_"&amp;$J407,'Character Sets'!$B$3:$J$39,6,FALSE)</f>
        <v>E</v>
      </c>
      <c r="N407" s="187" t="s">
        <v>2394</v>
      </c>
      <c r="O407" s="5" t="s">
        <v>2398</v>
      </c>
      <c r="P407" s="37" t="s">
        <v>700</v>
      </c>
      <c r="Q407" t="str">
        <f>VLOOKUP($A407&amp;"_"&amp;$P407,'Character Sets'!$B$3:$J$39,5,FALSE)</f>
        <v>HT2</v>
      </c>
      <c r="R407" s="37" t="s">
        <v>701</v>
      </c>
      <c r="S407" t="str">
        <f>VLOOKUP($A407&amp;"_"&amp;$R407,'Character Sets'!$B$3:$J$39,5,FALSE)</f>
        <v>ST2</v>
      </c>
      <c r="T407" s="37" t="s">
        <v>696</v>
      </c>
      <c r="U407" t="str">
        <f>VLOOKUP($A407&amp;"_"&amp;$T407,'Character Sets'!$B$3:$J$39,5,FALSE)</f>
        <v>HT3</v>
      </c>
      <c r="V407" s="37" t="s">
        <v>697</v>
      </c>
      <c r="W407" t="str">
        <f>VLOOKUP($A407&amp;"_"&amp;$V407,'Character Sets'!$B$3:$J$39,5,FALSE)</f>
        <v>ST3</v>
      </c>
      <c r="X407" t="s">
        <v>227</v>
      </c>
      <c r="Y407" t="str">
        <f t="shared" si="79"/>
        <v>AE</v>
      </c>
      <c r="Z407" t="str" cm="1">
        <f t="array" ref="Z407">_xlfn.IFS($Y407="AB","AB",$Y407="BA","AB",$Y407="AC","AC",$Y407="CA","AC",$Y407="AD","AD",$Y407="DA","AD",$Y407="BC","BC",$Y407="CB","BC",$Y407="BD","BD",$Y407="DB","BD",$Y407="CD","CD",$Y407="DC", "CD",$Y407="AE","AE",$Y407="EA","AE",$Y407="AF","AF",$Y407="FA","AF",$Y407="BE","BE",$Y407="EB","BE",$Y407="BF","BF",$Y407="FB","BF",$Y407="CE","CE",$Y407="EC","CE",$Y407="CF","CF",$Y407="FC","CF",$Y407="DE","DE",$Y407="ED","DE",$Y407="EF","EF",$Y407="FE","EF",$Y407="DF","DF",$Y407="FD","DF")</f>
        <v>AE</v>
      </c>
      <c r="AA407" s="6" t="s">
        <v>28</v>
      </c>
      <c r="AB407" t="str">
        <f>VLOOKUP($X407&amp;$Z407&amp;$AA407,Stories!$A$1:$I$151,7,FALSE)</f>
        <v>Alex is carrying a cake to Casey</v>
      </c>
      <c r="AC407" t="str">
        <f>VLOOKUP($X407&amp;$Z407&amp;$AA407,Stories!$A$1:$I$151,8,FALSE)</f>
        <v>as the refridgerator starts to hum</v>
      </c>
      <c r="AD407" s="37" t="s">
        <v>23</v>
      </c>
      <c r="AE407" s="13" t="s">
        <v>27</v>
      </c>
      <c r="AF407" s="13" t="s">
        <v>25</v>
      </c>
      <c r="AG407" s="13" t="str">
        <f t="shared" si="89"/>
        <v>she's standing in a yellow square</v>
      </c>
      <c r="AH407" t="str">
        <f>VLOOKUP($X407&amp;$Z407&amp;$AA407,Stories!$A$1:$I$151,9,FALSE)</f>
        <v>and it looks like the cake is fresh out of the oven</v>
      </c>
      <c r="AI407" t="str" cm="1">
        <f t="array" ref="AI407">_xlfn.IFS($AA407="first",_xlfn.CONCAT($X407, "_", $H407, "_", $L407),$AA407="second",_xlfn.CONCAT($X407, "_", $L407, "_", $H407))</f>
        <v>S21_Alex_Casey</v>
      </c>
      <c r="AJ407" t="str">
        <f t="shared" si="82"/>
        <v>she_yellow_square</v>
      </c>
      <c r="AK407" t="str">
        <f t="shared" si="80"/>
        <v>S21_end</v>
      </c>
      <c r="AL407" s="13" t="s">
        <v>27</v>
      </c>
      <c r="AM407" s="13" t="s">
        <v>25</v>
      </c>
      <c r="AN407" s="13" t="s">
        <v>27</v>
      </c>
      <c r="AO407" s="13" t="s">
        <v>26</v>
      </c>
      <c r="AP407" s="13" t="s">
        <v>24</v>
      </c>
      <c r="AQ407" s="13" t="s">
        <v>26</v>
      </c>
      <c r="AR407" s="13" t="s">
        <v>24</v>
      </c>
      <c r="AS407" s="13" t="s">
        <v>25</v>
      </c>
      <c r="AT407" s="13" t="s">
        <v>29</v>
      </c>
      <c r="AU407" s="13" t="s">
        <v>26</v>
      </c>
      <c r="AV407" s="13" t="s">
        <v>29</v>
      </c>
      <c r="AW407" s="13" t="s">
        <v>25</v>
      </c>
      <c r="AX407" t="str">
        <f t="shared" si="83"/>
        <v>ST1_yellow-square.png</v>
      </c>
      <c r="AY407" t="str">
        <f t="shared" si="84"/>
        <v>HT1_yellow-triangle.png</v>
      </c>
      <c r="AZ407" t="str">
        <f t="shared" si="85"/>
        <v>HT2_red-triangle.png</v>
      </c>
      <c r="BA407" t="str">
        <f t="shared" si="86"/>
        <v>ST2_red-square.png</v>
      </c>
      <c r="BB407" t="str">
        <f t="shared" si="87"/>
        <v>HT3_blue-triangle.png</v>
      </c>
      <c r="BC407" t="str">
        <f t="shared" si="88"/>
        <v>ST3_blue-square.png</v>
      </c>
    </row>
    <row r="408" spans="1:55" x14ac:dyDescent="0.2">
      <c r="A408" s="30" t="s">
        <v>83</v>
      </c>
      <c r="B408" s="5" t="s">
        <v>108</v>
      </c>
      <c r="C408" s="5" t="s">
        <v>154</v>
      </c>
      <c r="D408" t="str">
        <f t="shared" si="81"/>
        <v>L04_CR46_S21</v>
      </c>
      <c r="E408">
        <v>406</v>
      </c>
      <c r="F408" s="95" t="s">
        <v>699</v>
      </c>
      <c r="G408" s="155" t="str">
        <f>VLOOKUP($A408&amp;"_"&amp;$F408,'Character Sets'!$B$3:$J$39,5,FALSE)</f>
        <v>ST1</v>
      </c>
      <c r="H408" s="155" t="str">
        <f>VLOOKUP($A408&amp;"_"&amp;$F408,'Character Sets'!$B$3:$J$39,7,FALSE)</f>
        <v>Alex</v>
      </c>
      <c r="I408" s="5" t="str">
        <f>VLOOKUP($A408&amp;"_"&amp;$F408,'Character Sets'!$B$3:$J$39,6,FALSE)</f>
        <v>A</v>
      </c>
      <c r="J408" s="94" t="s">
        <v>698</v>
      </c>
      <c r="K408" s="155" t="str">
        <f>VLOOKUP($A408&amp;"_"&amp;$J408, 'Character Sets'!$B$3:$J$39,5,FALSE)</f>
        <v>HT1</v>
      </c>
      <c r="L408" s="155" t="str">
        <f>VLOOKUP($A408&amp;"_"&amp;$J408,'Character Sets'!$B$3:$J$39,7,FALSE)</f>
        <v>Casey</v>
      </c>
      <c r="M408" s="5" t="str">
        <f>VLOOKUP($A408&amp;"_"&amp;$J408,'Character Sets'!$B$3:$J$39,6,FALSE)</f>
        <v>E</v>
      </c>
      <c r="N408" s="187" t="s">
        <v>2394</v>
      </c>
      <c r="O408" s="5" t="s">
        <v>2398</v>
      </c>
      <c r="P408" s="37" t="s">
        <v>700</v>
      </c>
      <c r="Q408" t="str">
        <f>VLOOKUP($A408&amp;"_"&amp;$P408,'Character Sets'!$B$3:$J$39,5,FALSE)</f>
        <v>HT2</v>
      </c>
      <c r="R408" s="37" t="s">
        <v>701</v>
      </c>
      <c r="S408" t="str">
        <f>VLOOKUP($A408&amp;"_"&amp;$R408,'Character Sets'!$B$3:$J$39,5,FALSE)</f>
        <v>ST2</v>
      </c>
      <c r="T408" s="37" t="s">
        <v>696</v>
      </c>
      <c r="U408" t="str">
        <f>VLOOKUP($A408&amp;"_"&amp;$T408,'Character Sets'!$B$3:$J$39,5,FALSE)</f>
        <v>HT3</v>
      </c>
      <c r="V408" s="37" t="s">
        <v>697</v>
      </c>
      <c r="W408" t="str">
        <f>VLOOKUP($A408&amp;"_"&amp;$V408,'Character Sets'!$B$3:$J$39,5,FALSE)</f>
        <v>ST3</v>
      </c>
      <c r="X408" t="s">
        <v>227</v>
      </c>
      <c r="Y408" t="str">
        <f t="shared" si="79"/>
        <v>AE</v>
      </c>
      <c r="Z408" t="str" cm="1">
        <f t="array" ref="Z408">_xlfn.IFS($Y408="AB","AB",$Y408="BA","AB",$Y408="AC","AC",$Y408="CA","AC",$Y408="AD","AD",$Y408="DA","AD",$Y408="BC","BC",$Y408="CB","BC",$Y408="BD","BD",$Y408="DB","BD",$Y408="CD","CD",$Y408="DC", "CD",$Y408="AE","AE",$Y408="EA","AE",$Y408="AF","AF",$Y408="FA","AF",$Y408="BE","BE",$Y408="EB","BE",$Y408="BF","BF",$Y408="FB","BF",$Y408="CE","CE",$Y408="EC","CE",$Y408="CF","CF",$Y408="FC","CF",$Y408="DE","DE",$Y408="ED","DE",$Y408="EF","EF",$Y408="FE","EF",$Y408="DF","DF",$Y408="FD","DF")</f>
        <v>AE</v>
      </c>
      <c r="AA408" s="6" t="s">
        <v>30</v>
      </c>
      <c r="AB408" t="str">
        <f>VLOOKUP($X408&amp;$Z408&amp;$AA408,Stories!$A$1:$I$151,7,FALSE)</f>
        <v>Casey is carrying a cake to Alex</v>
      </c>
      <c r="AC408" t="str">
        <f>VLOOKUP($X408&amp;$Z408&amp;$AA408,Stories!$A$1:$I$151,8,FALSE)</f>
        <v>as the refridgerator starts to hum</v>
      </c>
      <c r="AD408" s="37" t="s">
        <v>23</v>
      </c>
      <c r="AE408" s="13" t="s">
        <v>24</v>
      </c>
      <c r="AF408" s="13" t="s">
        <v>26</v>
      </c>
      <c r="AG408" s="13" t="str">
        <f t="shared" si="89"/>
        <v>she's standing in a red triangle</v>
      </c>
      <c r="AH408" t="str">
        <f>VLOOKUP($X408&amp;$Z408&amp;$AA408,Stories!$A$1:$I$151,9,FALSE)</f>
        <v>and it looks like the cake is fresh out of the oven</v>
      </c>
      <c r="AI408" t="str" cm="1">
        <f t="array" ref="AI408">_xlfn.IFS($AA408="first",_xlfn.CONCAT($X408, "_", $H408, "_", $L408),$AA408="second",_xlfn.CONCAT($X408, "_", $L408, "_", $H408))</f>
        <v>S21_Casey_Alex</v>
      </c>
      <c r="AJ408" t="str">
        <f t="shared" si="82"/>
        <v>she_red_triangle</v>
      </c>
      <c r="AK408" t="str">
        <f t="shared" si="80"/>
        <v>S21_end</v>
      </c>
      <c r="AL408" s="13" t="s">
        <v>24</v>
      </c>
      <c r="AM408" s="13" t="s">
        <v>26</v>
      </c>
      <c r="AN408" s="13" t="s">
        <v>24</v>
      </c>
      <c r="AO408" s="13" t="s">
        <v>25</v>
      </c>
      <c r="AP408" s="13" t="s">
        <v>27</v>
      </c>
      <c r="AQ408" s="13" t="s">
        <v>25</v>
      </c>
      <c r="AR408" s="13" t="s">
        <v>27</v>
      </c>
      <c r="AS408" s="13" t="s">
        <v>26</v>
      </c>
      <c r="AT408" s="13" t="s">
        <v>31</v>
      </c>
      <c r="AU408" s="13" t="s">
        <v>25</v>
      </c>
      <c r="AV408" s="13" t="s">
        <v>31</v>
      </c>
      <c r="AW408" s="13" t="s">
        <v>26</v>
      </c>
      <c r="AX408" t="str">
        <f t="shared" si="83"/>
        <v>ST1_red-triangle.png</v>
      </c>
      <c r="AY408" t="str">
        <f t="shared" si="84"/>
        <v>HT1_red-square.png</v>
      </c>
      <c r="AZ408" t="str">
        <f t="shared" si="85"/>
        <v>HT2_yellow-square.png</v>
      </c>
      <c r="BA408" t="str">
        <f t="shared" si="86"/>
        <v>ST2_yellow-triangle.png</v>
      </c>
      <c r="BB408" t="str">
        <f t="shared" si="87"/>
        <v>HT3_green-square.png</v>
      </c>
      <c r="BC408" t="str">
        <f t="shared" si="88"/>
        <v>ST3_green-triangle.png</v>
      </c>
    </row>
    <row r="409" spans="1:55" x14ac:dyDescent="0.2">
      <c r="A409" s="30" t="s">
        <v>83</v>
      </c>
      <c r="B409" s="5" t="s">
        <v>108</v>
      </c>
      <c r="C409" s="5" t="s">
        <v>155</v>
      </c>
      <c r="D409" t="str">
        <f t="shared" si="81"/>
        <v>L04_CR47_S22</v>
      </c>
      <c r="E409">
        <v>407</v>
      </c>
      <c r="F409" s="95" t="s">
        <v>699</v>
      </c>
      <c r="G409" s="155" t="str">
        <f>VLOOKUP($A409&amp;"_"&amp;$F409,'Character Sets'!$B$3:$J$39,5,FALSE)</f>
        <v>ST1</v>
      </c>
      <c r="H409" s="155" t="str">
        <f>VLOOKUP($A409&amp;"_"&amp;$F409,'Character Sets'!$B$3:$J$39,7,FALSE)</f>
        <v>Alex</v>
      </c>
      <c r="I409" s="5" t="str">
        <f>VLOOKUP($A409&amp;"_"&amp;$F409,'Character Sets'!$B$3:$J$39,6,FALSE)</f>
        <v>A</v>
      </c>
      <c r="J409" s="94" t="s">
        <v>698</v>
      </c>
      <c r="K409" s="155" t="str">
        <f>VLOOKUP($A409&amp;"_"&amp;$J409, 'Character Sets'!$B$3:$J$39,5,FALSE)</f>
        <v>HT1</v>
      </c>
      <c r="L409" s="155" t="str">
        <f>VLOOKUP($A409&amp;"_"&amp;$J409,'Character Sets'!$B$3:$J$39,7,FALSE)</f>
        <v>Casey</v>
      </c>
      <c r="M409" s="5" t="str">
        <f>VLOOKUP($A409&amp;"_"&amp;$J409,'Character Sets'!$B$3:$J$39,6,FALSE)</f>
        <v>E</v>
      </c>
      <c r="N409" s="187" t="s">
        <v>2394</v>
      </c>
      <c r="O409" s="5" t="s">
        <v>2398</v>
      </c>
      <c r="P409" s="37" t="s">
        <v>700</v>
      </c>
      <c r="Q409" t="str">
        <f>VLOOKUP($A409&amp;"_"&amp;$P409,'Character Sets'!$B$3:$J$39,5,FALSE)</f>
        <v>HT2</v>
      </c>
      <c r="R409" s="37" t="s">
        <v>701</v>
      </c>
      <c r="S409" t="str">
        <f>VLOOKUP($A409&amp;"_"&amp;$R409,'Character Sets'!$B$3:$J$39,5,FALSE)</f>
        <v>ST2</v>
      </c>
      <c r="T409" s="37" t="s">
        <v>696</v>
      </c>
      <c r="U409" t="str">
        <f>VLOOKUP($A409&amp;"_"&amp;$T409,'Character Sets'!$B$3:$J$39,5,FALSE)</f>
        <v>HT3</v>
      </c>
      <c r="V409" s="37" t="s">
        <v>697</v>
      </c>
      <c r="W409" t="str">
        <f>VLOOKUP($A409&amp;"_"&amp;$V409,'Character Sets'!$B$3:$J$39,5,FALSE)</f>
        <v>ST3</v>
      </c>
      <c r="X409" t="s">
        <v>228</v>
      </c>
      <c r="Y409" t="str">
        <f t="shared" si="79"/>
        <v>AE</v>
      </c>
      <c r="Z409" t="str" cm="1">
        <f t="array" ref="Z409">_xlfn.IFS($Y409="AB","AB",$Y409="BA","AB",$Y409="AC","AC",$Y409="CA","AC",$Y409="AD","AD",$Y409="DA","AD",$Y409="BC","BC",$Y409="CB","BC",$Y409="BD","BD",$Y409="DB","BD",$Y409="CD","CD",$Y409="DC", "CD",$Y409="AE","AE",$Y409="EA","AE",$Y409="AF","AF",$Y409="FA","AF",$Y409="BE","BE",$Y409="EB","BE",$Y409="BF","BF",$Y409="FB","BF",$Y409="CE","CE",$Y409="EC","CE",$Y409="CF","CF",$Y409="FC","CF",$Y409="DE","DE",$Y409="ED","DE",$Y409="EF","EF",$Y409="FE","EF",$Y409="DF","DF",$Y409="FD","DF")</f>
        <v>AE</v>
      </c>
      <c r="AA409" s="6" t="s">
        <v>28</v>
      </c>
      <c r="AB409" t="str">
        <f>VLOOKUP($X409&amp;$Z409&amp;$AA409,Stories!$A$1:$I$151,7,FALSE)</f>
        <v>Alex is filming a video for Casey</v>
      </c>
      <c r="AC409" t="str">
        <f>VLOOKUP($X409&amp;$Z409&amp;$AA409,Stories!$A$1:$I$151,8,FALSE)</f>
        <v>as clouds start to cover up the sun</v>
      </c>
      <c r="AD409" s="37" t="s">
        <v>23</v>
      </c>
      <c r="AE409" s="13" t="s">
        <v>29</v>
      </c>
      <c r="AF409" s="13" t="s">
        <v>25</v>
      </c>
      <c r="AG409" s="13" t="str">
        <f t="shared" si="89"/>
        <v>she's standing in a blue square</v>
      </c>
      <c r="AH409" t="str">
        <f>VLOOKUP($X409&amp;$Z409&amp;$AA409,Stories!$A$1:$I$151,9,FALSE)</f>
        <v>but it looks like it might start to rain soon</v>
      </c>
      <c r="AI409" t="str" cm="1">
        <f t="array" ref="AI409">_xlfn.IFS($AA409="first",_xlfn.CONCAT($X409, "_", $H409, "_", $L409),$AA409="second",_xlfn.CONCAT($X409, "_", $L409, "_", $H409))</f>
        <v>S22_Alex_Casey</v>
      </c>
      <c r="AJ409" t="str">
        <f t="shared" si="82"/>
        <v>she_blue_square</v>
      </c>
      <c r="AK409" t="str">
        <f t="shared" si="80"/>
        <v>S22_end</v>
      </c>
      <c r="AL409" s="13" t="s">
        <v>29</v>
      </c>
      <c r="AM409" s="13" t="s">
        <v>25</v>
      </c>
      <c r="AN409" s="13" t="s">
        <v>29</v>
      </c>
      <c r="AO409" s="13" t="s">
        <v>26</v>
      </c>
      <c r="AP409" s="13" t="s">
        <v>31</v>
      </c>
      <c r="AQ409" s="13" t="s">
        <v>26</v>
      </c>
      <c r="AR409" s="13" t="s">
        <v>31</v>
      </c>
      <c r="AS409" s="13" t="s">
        <v>25</v>
      </c>
      <c r="AT409" s="13" t="s">
        <v>27</v>
      </c>
      <c r="AU409" s="13" t="s">
        <v>26</v>
      </c>
      <c r="AV409" s="13" t="s">
        <v>27</v>
      </c>
      <c r="AW409" s="13" t="s">
        <v>25</v>
      </c>
      <c r="AX409" t="str">
        <f t="shared" si="83"/>
        <v>ST1_blue-square.png</v>
      </c>
      <c r="AY409" t="str">
        <f t="shared" si="84"/>
        <v>HT1_blue-triangle.png</v>
      </c>
      <c r="AZ409" t="str">
        <f t="shared" si="85"/>
        <v>HT2_green-triangle.png</v>
      </c>
      <c r="BA409" t="str">
        <f t="shared" si="86"/>
        <v>ST2_green-square.png</v>
      </c>
      <c r="BB409" t="str">
        <f t="shared" si="87"/>
        <v>HT3_yellow-triangle.png</v>
      </c>
      <c r="BC409" t="str">
        <f t="shared" si="88"/>
        <v>ST3_yellow-square.png</v>
      </c>
    </row>
    <row r="410" spans="1:55" x14ac:dyDescent="0.2">
      <c r="A410" s="30" t="s">
        <v>83</v>
      </c>
      <c r="B410" s="5" t="s">
        <v>108</v>
      </c>
      <c r="C410" s="5" t="s">
        <v>156</v>
      </c>
      <c r="D410" t="str">
        <f t="shared" si="81"/>
        <v>L04_CR48_S25</v>
      </c>
      <c r="E410">
        <v>408</v>
      </c>
      <c r="F410" s="95" t="s">
        <v>699</v>
      </c>
      <c r="G410" s="155" t="str">
        <f>VLOOKUP($A410&amp;"_"&amp;$F410,'Character Sets'!$B$3:$J$39,5,FALSE)</f>
        <v>ST1</v>
      </c>
      <c r="H410" s="155" t="str">
        <f>VLOOKUP($A410&amp;"_"&amp;$F410,'Character Sets'!$B$3:$J$39,7,FALSE)</f>
        <v>Alex</v>
      </c>
      <c r="I410" s="5" t="str">
        <f>VLOOKUP($A410&amp;"_"&amp;$F410,'Character Sets'!$B$3:$J$39,6,FALSE)</f>
        <v>A</v>
      </c>
      <c r="J410" s="94" t="s">
        <v>698</v>
      </c>
      <c r="K410" s="155" t="str">
        <f>VLOOKUP($A410&amp;"_"&amp;$J410, 'Character Sets'!$B$3:$J$39,5,FALSE)</f>
        <v>HT1</v>
      </c>
      <c r="L410" s="155" t="str">
        <f>VLOOKUP($A410&amp;"_"&amp;$J410,'Character Sets'!$B$3:$J$39,7,FALSE)</f>
        <v>Casey</v>
      </c>
      <c r="M410" s="5" t="str">
        <f>VLOOKUP($A410&amp;"_"&amp;$J410,'Character Sets'!$B$3:$J$39,6,FALSE)</f>
        <v>E</v>
      </c>
      <c r="N410" s="187" t="s">
        <v>2394</v>
      </c>
      <c r="O410" s="5" t="s">
        <v>2398</v>
      </c>
      <c r="P410" s="37" t="s">
        <v>700</v>
      </c>
      <c r="Q410" t="str">
        <f>VLOOKUP($A410&amp;"_"&amp;$P410,'Character Sets'!$B$3:$J$39,5,FALSE)</f>
        <v>HT2</v>
      </c>
      <c r="R410" s="37" t="s">
        <v>701</v>
      </c>
      <c r="S410" t="str">
        <f>VLOOKUP($A410&amp;"_"&amp;$R410,'Character Sets'!$B$3:$J$39,5,FALSE)</f>
        <v>ST2</v>
      </c>
      <c r="T410" s="37" t="s">
        <v>696</v>
      </c>
      <c r="U410" t="str">
        <f>VLOOKUP($A410&amp;"_"&amp;$T410,'Character Sets'!$B$3:$J$39,5,FALSE)</f>
        <v>HT3</v>
      </c>
      <c r="V410" s="37" t="s">
        <v>697</v>
      </c>
      <c r="W410" t="str">
        <f>VLOOKUP($A410&amp;"_"&amp;$V410,'Character Sets'!$B$3:$J$39,5,FALSE)</f>
        <v>ST3</v>
      </c>
      <c r="X410" t="s">
        <v>231</v>
      </c>
      <c r="Y410" t="str">
        <f t="shared" si="79"/>
        <v>AE</v>
      </c>
      <c r="Z410" t="str" cm="1">
        <f t="array" ref="Z410">_xlfn.IFS($Y410="AB","AB",$Y410="BA","AB",$Y410="AC","AC",$Y410="CA","AC",$Y410="AD","AD",$Y410="DA","AD",$Y410="BC","BC",$Y410="CB","BC",$Y410="BD","BD",$Y410="DB","BD",$Y410="CD","CD",$Y410="DC", "CD",$Y410="AE","AE",$Y410="EA","AE",$Y410="AF","AF",$Y410="FA","AF",$Y410="BE","BE",$Y410="EB","BE",$Y410="BF","BF",$Y410="FB","BF",$Y410="CE","CE",$Y410="EC","CE",$Y410="CF","CF",$Y410="FC","CF",$Y410="DE","DE",$Y410="ED","DE",$Y410="EF","EF",$Y410="FE","EF",$Y410="DF","DF",$Y410="FD","DF")</f>
        <v>AE</v>
      </c>
      <c r="AA410" s="6" t="s">
        <v>30</v>
      </c>
      <c r="AB410" t="str">
        <f>VLOOKUP($X410&amp;$Z410&amp;$AA410,Stories!$A$1:$I$151,7,FALSE)</f>
        <v>Casey is dancing with Alex</v>
      </c>
      <c r="AC410" t="str">
        <f>VLOOKUP($X410&amp;$Z410&amp;$AA410,Stories!$A$1:$I$151,8,FALSE)</f>
        <v>while a pinata is hanging overhead</v>
      </c>
      <c r="AD410" s="37" t="s">
        <v>23</v>
      </c>
      <c r="AE410" s="13" t="s">
        <v>31</v>
      </c>
      <c r="AF410" s="13" t="s">
        <v>26</v>
      </c>
      <c r="AG410" s="13" t="str">
        <f t="shared" si="89"/>
        <v>she's standing in a green triangle</v>
      </c>
      <c r="AH410" t="str">
        <f>VLOOKUP($X410&amp;$Z410&amp;$AA410,Stories!$A$1:$I$151,9,FALSE)</f>
        <v>and everyone at the party is having fun</v>
      </c>
      <c r="AI410" t="str" cm="1">
        <f t="array" ref="AI410">_xlfn.IFS($AA410="first",_xlfn.CONCAT($X410, "_", $H410, "_", $L410),$AA410="second",_xlfn.CONCAT($X410, "_", $L410, "_", $H410))</f>
        <v>S25_Casey_Alex</v>
      </c>
      <c r="AJ410" t="str">
        <f t="shared" si="82"/>
        <v>she_green_triangle</v>
      </c>
      <c r="AK410" t="str">
        <f t="shared" si="80"/>
        <v>S25_end</v>
      </c>
      <c r="AL410" s="13" t="s">
        <v>31</v>
      </c>
      <c r="AM410" s="13" t="s">
        <v>26</v>
      </c>
      <c r="AN410" s="13" t="s">
        <v>31</v>
      </c>
      <c r="AO410" s="13" t="s">
        <v>25</v>
      </c>
      <c r="AP410" s="13" t="s">
        <v>29</v>
      </c>
      <c r="AQ410" s="13" t="s">
        <v>25</v>
      </c>
      <c r="AR410" s="13" t="s">
        <v>29</v>
      </c>
      <c r="AS410" s="13" t="s">
        <v>26</v>
      </c>
      <c r="AT410" s="13" t="s">
        <v>24</v>
      </c>
      <c r="AU410" s="13" t="s">
        <v>25</v>
      </c>
      <c r="AV410" s="13" t="s">
        <v>24</v>
      </c>
      <c r="AW410" s="13" t="s">
        <v>26</v>
      </c>
      <c r="AX410" t="str">
        <f t="shared" si="83"/>
        <v>ST1_green-triangle.png</v>
      </c>
      <c r="AY410" t="str">
        <f t="shared" si="84"/>
        <v>HT1_green-square.png</v>
      </c>
      <c r="AZ410" t="str">
        <f t="shared" si="85"/>
        <v>HT2_blue-square.png</v>
      </c>
      <c r="BA410" t="str">
        <f t="shared" si="86"/>
        <v>ST2_blue-triangle.png</v>
      </c>
      <c r="BB410" t="str">
        <f t="shared" si="87"/>
        <v>HT3_red-square.png</v>
      </c>
      <c r="BC410" t="str">
        <f t="shared" si="88"/>
        <v>ST3_red-triangle.png</v>
      </c>
    </row>
    <row r="411" spans="1:55" x14ac:dyDescent="0.2">
      <c r="A411" s="30" t="s">
        <v>83</v>
      </c>
      <c r="B411" s="5" t="s">
        <v>108</v>
      </c>
      <c r="C411" s="5" t="s">
        <v>157</v>
      </c>
      <c r="D411" t="str">
        <f t="shared" si="81"/>
        <v>L04_CR49_S48</v>
      </c>
      <c r="E411">
        <v>409</v>
      </c>
      <c r="F411" s="95" t="s">
        <v>697</v>
      </c>
      <c r="G411" s="155" t="str">
        <f>VLOOKUP($A411&amp;"_"&amp;$F411,'Character Sets'!$B$3:$J$39,5,FALSE)</f>
        <v>ST3</v>
      </c>
      <c r="H411" s="155" t="str">
        <f>VLOOKUP($A411&amp;"_"&amp;$F411,'Character Sets'!$B$3:$J$39,7,FALSE)</f>
        <v>Jaime</v>
      </c>
      <c r="I411" s="5" t="str">
        <f>VLOOKUP($A411&amp;"_"&amp;$F411,'Character Sets'!$B$3:$J$39,6,FALSE)</f>
        <v>F</v>
      </c>
      <c r="J411" s="96" t="s">
        <v>700</v>
      </c>
      <c r="K411" s="155" t="str">
        <f>VLOOKUP($A411&amp;"_"&amp;$J411, 'Character Sets'!$B$3:$J$39,5,FALSE)</f>
        <v>HT2</v>
      </c>
      <c r="L411" s="155" t="str">
        <f>VLOOKUP($A411&amp;"_"&amp;$J411,'Character Sets'!$B$3:$J$39,7,FALSE)</f>
        <v>Sam</v>
      </c>
      <c r="M411" s="5" t="str">
        <f>VLOOKUP($A411&amp;"_"&amp;$J411,'Character Sets'!$B$3:$J$39,6,FALSE)</f>
        <v>B</v>
      </c>
      <c r="N411" s="187" t="s">
        <v>2395</v>
      </c>
      <c r="O411" s="5" t="s">
        <v>2398</v>
      </c>
      <c r="P411" s="37" t="s">
        <v>696</v>
      </c>
      <c r="Q411" t="str">
        <f>VLOOKUP($A411&amp;"_"&amp;$P411,'Character Sets'!$B$3:$J$39,5,FALSE)</f>
        <v>HT3</v>
      </c>
      <c r="R411" s="37" t="s">
        <v>698</v>
      </c>
      <c r="S411" t="str">
        <f>VLOOKUP($A411&amp;"_"&amp;$R411,'Character Sets'!$B$3:$J$39,5,FALSE)</f>
        <v>HT1</v>
      </c>
      <c r="T411" s="37" t="s">
        <v>701</v>
      </c>
      <c r="U411" t="str">
        <f>VLOOKUP($A411&amp;"_"&amp;$T411,'Character Sets'!$B$3:$J$39,5,FALSE)</f>
        <v>ST2</v>
      </c>
      <c r="V411" s="37" t="s">
        <v>699</v>
      </c>
      <c r="W411" t="str">
        <f>VLOOKUP($A411&amp;"_"&amp;$V411,'Character Sets'!$B$3:$J$39,5,FALSE)</f>
        <v>ST1</v>
      </c>
      <c r="X411" t="s">
        <v>449</v>
      </c>
      <c r="Y411" t="str">
        <f t="shared" si="79"/>
        <v>FB</v>
      </c>
      <c r="Z411" t="str" cm="1">
        <f t="array" ref="Z411">_xlfn.IFS($Y411="AB","AB",$Y411="BA","AB",$Y411="AC","AC",$Y411="CA","AC",$Y411="AD","AD",$Y411="DA","AD",$Y411="BC","BC",$Y411="CB","BC",$Y411="BD","BD",$Y411="DB","BD",$Y411="CD","CD",$Y411="DC", "CD",$Y411="AE","AE",$Y411="EA","AE",$Y411="AF","AF",$Y411="FA","AF",$Y411="BE","BE",$Y411="EB","BE",$Y411="BF","BF",$Y411="FB","BF",$Y411="CE","CE",$Y411="EC","CE",$Y411="CF","CF",$Y411="FC","CF",$Y411="DE","DE",$Y411="ED","DE",$Y411="EF","EF",$Y411="FE","EF",$Y411="DF","DF",$Y411="FD","DF")</f>
        <v>BF</v>
      </c>
      <c r="AA411" s="6" t="s">
        <v>28</v>
      </c>
      <c r="AB411" t="str">
        <f>VLOOKUP($X411&amp;$Z411&amp;$AA411,Stories!$A$1:$I$151,7,FALSE)</f>
        <v>Sam is playing a video game with Jaime</v>
      </c>
      <c r="AC411" t="str">
        <f>VLOOKUP($X411&amp;$Z411&amp;$AA411,Stories!$A$1:$I$151,8,FALSE)</f>
        <v>and it's starting to get late</v>
      </c>
      <c r="AD411" s="37" t="s">
        <v>23</v>
      </c>
      <c r="AE411" s="13" t="s">
        <v>24</v>
      </c>
      <c r="AF411" s="13" t="s">
        <v>25</v>
      </c>
      <c r="AG411" s="13" t="str">
        <f t="shared" si="89"/>
        <v>she's standing in a red square</v>
      </c>
      <c r="AH411" t="str">
        <f>VLOOKUP($X411&amp;$Z411&amp;$AA411,Stories!$A$1:$I$151,9,FALSE)</f>
        <v>but the final level hasn't been beaten yet</v>
      </c>
      <c r="AI411" t="str" cm="1">
        <f t="array" ref="AI411">_xlfn.IFS($AA411="first",_xlfn.CONCAT($X411, "_", $H411, "_", $L411),$AA411="second",_xlfn.CONCAT($X411, "_", $L411, "_", $H411))</f>
        <v>S48_Jaime_Sam</v>
      </c>
      <c r="AJ411" t="str">
        <f t="shared" si="82"/>
        <v>she_red_square</v>
      </c>
      <c r="AK411" t="str">
        <f t="shared" si="80"/>
        <v>S48_end</v>
      </c>
      <c r="AL411" s="13" t="s">
        <v>24</v>
      </c>
      <c r="AM411" s="13" t="s">
        <v>25</v>
      </c>
      <c r="AN411" s="13" t="s">
        <v>24</v>
      </c>
      <c r="AO411" s="13" t="s">
        <v>26</v>
      </c>
      <c r="AP411" s="13" t="s">
        <v>27</v>
      </c>
      <c r="AQ411" s="13" t="s">
        <v>26</v>
      </c>
      <c r="AR411" s="13" t="s">
        <v>27</v>
      </c>
      <c r="AS411" s="13" t="s">
        <v>25</v>
      </c>
      <c r="AT411" s="13" t="s">
        <v>31</v>
      </c>
      <c r="AU411" s="13" t="s">
        <v>26</v>
      </c>
      <c r="AV411" s="13" t="s">
        <v>31</v>
      </c>
      <c r="AW411" s="13" t="s">
        <v>25</v>
      </c>
      <c r="AX411" t="str">
        <f t="shared" si="83"/>
        <v>ST3_red-square.png</v>
      </c>
      <c r="AY411" t="str">
        <f t="shared" si="84"/>
        <v>HT2_red-triangle.png</v>
      </c>
      <c r="AZ411" t="str">
        <f t="shared" si="85"/>
        <v>HT3_yellow-triangle.png</v>
      </c>
      <c r="BA411" t="str">
        <f t="shared" si="86"/>
        <v>HT1_yellow-square.png</v>
      </c>
      <c r="BB411" t="str">
        <f t="shared" si="87"/>
        <v>ST2_green-triangle.png</v>
      </c>
      <c r="BC411" t="str">
        <f t="shared" si="88"/>
        <v>ST1_green-square.png</v>
      </c>
    </row>
    <row r="412" spans="1:55" x14ac:dyDescent="0.2">
      <c r="A412" s="30" t="s">
        <v>83</v>
      </c>
      <c r="B412" s="5" t="s">
        <v>108</v>
      </c>
      <c r="C412" s="5" t="s">
        <v>158</v>
      </c>
      <c r="D412" t="str">
        <f t="shared" si="81"/>
        <v>L04_CR50_S48</v>
      </c>
      <c r="E412">
        <v>410</v>
      </c>
      <c r="F412" s="95" t="s">
        <v>697</v>
      </c>
      <c r="G412" s="155" t="str">
        <f>VLOOKUP($A412&amp;"_"&amp;$F412,'Character Sets'!$B$3:$J$39,5,FALSE)</f>
        <v>ST3</v>
      </c>
      <c r="H412" s="155" t="str">
        <f>VLOOKUP($A412&amp;"_"&amp;$F412,'Character Sets'!$B$3:$J$39,7,FALSE)</f>
        <v>Jaime</v>
      </c>
      <c r="I412" s="5" t="str">
        <f>VLOOKUP($A412&amp;"_"&amp;$F412,'Character Sets'!$B$3:$J$39,6,FALSE)</f>
        <v>F</v>
      </c>
      <c r="J412" s="96" t="s">
        <v>700</v>
      </c>
      <c r="K412" s="155" t="str">
        <f>VLOOKUP($A412&amp;"_"&amp;$J412, 'Character Sets'!$B$3:$J$39,5,FALSE)</f>
        <v>HT2</v>
      </c>
      <c r="L412" s="155" t="str">
        <f>VLOOKUP($A412&amp;"_"&amp;$J412,'Character Sets'!$B$3:$J$39,7,FALSE)</f>
        <v>Sam</v>
      </c>
      <c r="M412" s="5" t="str">
        <f>VLOOKUP($A412&amp;"_"&amp;$J412,'Character Sets'!$B$3:$J$39,6,FALSE)</f>
        <v>B</v>
      </c>
      <c r="N412" s="187" t="s">
        <v>2395</v>
      </c>
      <c r="O412" s="5" t="s">
        <v>2398</v>
      </c>
      <c r="P412" s="37" t="s">
        <v>696</v>
      </c>
      <c r="Q412" t="str">
        <f>VLOOKUP($A412&amp;"_"&amp;$P412,'Character Sets'!$B$3:$J$39,5,FALSE)</f>
        <v>HT3</v>
      </c>
      <c r="R412" s="37" t="s">
        <v>698</v>
      </c>
      <c r="S412" t="str">
        <f>VLOOKUP($A412&amp;"_"&amp;$R412,'Character Sets'!$B$3:$J$39,5,FALSE)</f>
        <v>HT1</v>
      </c>
      <c r="T412" s="37" t="s">
        <v>701</v>
      </c>
      <c r="U412" t="str">
        <f>VLOOKUP($A412&amp;"_"&amp;$T412,'Character Sets'!$B$3:$J$39,5,FALSE)</f>
        <v>ST2</v>
      </c>
      <c r="V412" s="37" t="s">
        <v>699</v>
      </c>
      <c r="W412" t="str">
        <f>VLOOKUP($A412&amp;"_"&amp;$V412,'Character Sets'!$B$3:$J$39,5,FALSE)</f>
        <v>ST1</v>
      </c>
      <c r="X412" t="s">
        <v>449</v>
      </c>
      <c r="Y412" t="str">
        <f t="shared" si="79"/>
        <v>FB</v>
      </c>
      <c r="Z412" t="str" cm="1">
        <f t="array" ref="Z412">_xlfn.IFS($Y412="AB","AB",$Y412="BA","AB",$Y412="AC","AC",$Y412="CA","AC",$Y412="AD","AD",$Y412="DA","AD",$Y412="BC","BC",$Y412="CB","BC",$Y412="BD","BD",$Y412="DB","BD",$Y412="CD","CD",$Y412="DC", "CD",$Y412="AE","AE",$Y412="EA","AE",$Y412="AF","AF",$Y412="FA","AF",$Y412="BE","BE",$Y412="EB","BE",$Y412="BF","BF",$Y412="FB","BF",$Y412="CE","CE",$Y412="EC","CE",$Y412="CF","CF",$Y412="FC","CF",$Y412="DE","DE",$Y412="ED","DE",$Y412="EF","EF",$Y412="FE","EF",$Y412="DF","DF",$Y412="FD","DF")</f>
        <v>BF</v>
      </c>
      <c r="AA412" s="6" t="s">
        <v>30</v>
      </c>
      <c r="AB412" t="str">
        <f>VLOOKUP($X412&amp;$Z412&amp;$AA412,Stories!$A$1:$I$151,7,FALSE)</f>
        <v>Jaime is playing a video game with Sam</v>
      </c>
      <c r="AC412" t="str">
        <f>VLOOKUP($X412&amp;$Z412&amp;$AA412,Stories!$A$1:$I$151,8,FALSE)</f>
        <v>and it's starting to get late</v>
      </c>
      <c r="AD412" s="37" t="s">
        <v>23</v>
      </c>
      <c r="AE412" s="13" t="s">
        <v>27</v>
      </c>
      <c r="AF412" s="13" t="s">
        <v>26</v>
      </c>
      <c r="AG412" s="13" t="str">
        <f t="shared" si="89"/>
        <v>she's standing in a yellow triangle</v>
      </c>
      <c r="AH412" t="str">
        <f>VLOOKUP($X412&amp;$Z412&amp;$AA412,Stories!$A$1:$I$151,9,FALSE)</f>
        <v>but the final level hasn't been beaten yet</v>
      </c>
      <c r="AI412" t="str" cm="1">
        <f t="array" ref="AI412">_xlfn.IFS($AA412="first",_xlfn.CONCAT($X412, "_", $H412, "_", $L412),$AA412="second",_xlfn.CONCAT($X412, "_", $L412, "_", $H412))</f>
        <v>S48_Sam_Jaime</v>
      </c>
      <c r="AJ412" t="str">
        <f t="shared" si="82"/>
        <v>she_yellow_triangle</v>
      </c>
      <c r="AK412" t="str">
        <f t="shared" si="80"/>
        <v>S48_end</v>
      </c>
      <c r="AL412" s="13" t="s">
        <v>27</v>
      </c>
      <c r="AM412" s="13" t="s">
        <v>26</v>
      </c>
      <c r="AN412" s="13" t="s">
        <v>27</v>
      </c>
      <c r="AO412" s="13" t="s">
        <v>25</v>
      </c>
      <c r="AP412" s="13" t="s">
        <v>24</v>
      </c>
      <c r="AQ412" s="13" t="s">
        <v>25</v>
      </c>
      <c r="AR412" s="13" t="s">
        <v>24</v>
      </c>
      <c r="AS412" s="13" t="s">
        <v>26</v>
      </c>
      <c r="AT412" s="13" t="s">
        <v>29</v>
      </c>
      <c r="AU412" s="13" t="s">
        <v>25</v>
      </c>
      <c r="AV412" s="13" t="s">
        <v>29</v>
      </c>
      <c r="AW412" s="13" t="s">
        <v>26</v>
      </c>
      <c r="AX412" t="str">
        <f t="shared" si="83"/>
        <v>ST3_yellow-triangle.png</v>
      </c>
      <c r="AY412" t="str">
        <f t="shared" si="84"/>
        <v>HT2_yellow-square.png</v>
      </c>
      <c r="AZ412" t="str">
        <f t="shared" si="85"/>
        <v>HT3_red-square.png</v>
      </c>
      <c r="BA412" t="str">
        <f t="shared" si="86"/>
        <v>HT1_red-triangle.png</v>
      </c>
      <c r="BB412" t="str">
        <f t="shared" si="87"/>
        <v>ST2_blue-square.png</v>
      </c>
      <c r="BC412" t="str">
        <f t="shared" si="88"/>
        <v>ST1_blue-triangle.png</v>
      </c>
    </row>
    <row r="413" spans="1:55" x14ac:dyDescent="0.2">
      <c r="A413" s="30" t="s">
        <v>83</v>
      </c>
      <c r="B413" s="5" t="s">
        <v>108</v>
      </c>
      <c r="C413" s="5" t="s">
        <v>159</v>
      </c>
      <c r="D413" t="str">
        <f t="shared" si="81"/>
        <v>L04_CR51_S50</v>
      </c>
      <c r="E413">
        <v>411</v>
      </c>
      <c r="F413" s="95" t="s">
        <v>697</v>
      </c>
      <c r="G413" s="155" t="str">
        <f>VLOOKUP($A413&amp;"_"&amp;$F413,'Character Sets'!$B$3:$J$39,5,FALSE)</f>
        <v>ST3</v>
      </c>
      <c r="H413" s="155" t="str">
        <f>VLOOKUP($A413&amp;"_"&amp;$F413,'Character Sets'!$B$3:$J$39,7,FALSE)</f>
        <v>Jaime</v>
      </c>
      <c r="I413" s="5" t="str">
        <f>VLOOKUP($A413&amp;"_"&amp;$F413,'Character Sets'!$B$3:$J$39,6,FALSE)</f>
        <v>F</v>
      </c>
      <c r="J413" s="96" t="s">
        <v>700</v>
      </c>
      <c r="K413" s="155" t="str">
        <f>VLOOKUP($A413&amp;"_"&amp;$J413, 'Character Sets'!$B$3:$J$39,5,FALSE)</f>
        <v>HT2</v>
      </c>
      <c r="L413" s="155" t="str">
        <f>VLOOKUP($A413&amp;"_"&amp;$J413,'Character Sets'!$B$3:$J$39,7,FALSE)</f>
        <v>Sam</v>
      </c>
      <c r="M413" s="5" t="str">
        <f>VLOOKUP($A413&amp;"_"&amp;$J413,'Character Sets'!$B$3:$J$39,6,FALSE)</f>
        <v>B</v>
      </c>
      <c r="N413" s="187" t="s">
        <v>2395</v>
      </c>
      <c r="O413" s="5" t="s">
        <v>2398</v>
      </c>
      <c r="P413" s="37" t="s">
        <v>696</v>
      </c>
      <c r="Q413" t="str">
        <f>VLOOKUP($A413&amp;"_"&amp;$P413,'Character Sets'!$B$3:$J$39,5,FALSE)</f>
        <v>HT3</v>
      </c>
      <c r="R413" s="37" t="s">
        <v>698</v>
      </c>
      <c r="S413" t="str">
        <f>VLOOKUP($A413&amp;"_"&amp;$R413,'Character Sets'!$B$3:$J$39,5,FALSE)</f>
        <v>HT1</v>
      </c>
      <c r="T413" s="37" t="s">
        <v>701</v>
      </c>
      <c r="U413" t="str">
        <f>VLOOKUP($A413&amp;"_"&amp;$T413,'Character Sets'!$B$3:$J$39,5,FALSE)</f>
        <v>ST2</v>
      </c>
      <c r="V413" s="37" t="s">
        <v>699</v>
      </c>
      <c r="W413" t="str">
        <f>VLOOKUP($A413&amp;"_"&amp;$V413,'Character Sets'!$B$3:$J$39,5,FALSE)</f>
        <v>ST1</v>
      </c>
      <c r="X413" t="s">
        <v>736</v>
      </c>
      <c r="Y413" t="str">
        <f t="shared" si="79"/>
        <v>FB</v>
      </c>
      <c r="Z413" t="str" cm="1">
        <f t="array" ref="Z413">_xlfn.IFS($Y413="AB","AB",$Y413="BA","AB",$Y413="AC","AC",$Y413="CA","AC",$Y413="AD","AD",$Y413="DA","AD",$Y413="BC","BC",$Y413="CB","BC",$Y413="BD","BD",$Y413="DB","BD",$Y413="CD","CD",$Y413="DC", "CD",$Y413="AE","AE",$Y413="EA","AE",$Y413="AF","AF",$Y413="FA","AF",$Y413="BE","BE",$Y413="EB","BE",$Y413="BF","BF",$Y413="FB","BF",$Y413="CE","CE",$Y413="EC","CE",$Y413="CF","CF",$Y413="FC","CF",$Y413="DE","DE",$Y413="ED","DE",$Y413="EF","EF",$Y413="FE","EF",$Y413="DF","DF",$Y413="FD","DF")</f>
        <v>BF</v>
      </c>
      <c r="AA413" s="6" t="s">
        <v>28</v>
      </c>
      <c r="AB413" t="str">
        <f>VLOOKUP($X413&amp;$Z413&amp;$AA413,Stories!$A$1:$I$151,7,FALSE)</f>
        <v>Sam is throwing the ball to Jaime</v>
      </c>
      <c r="AC413" t="str">
        <f>VLOOKUP($X413&amp;$Z413&amp;$AA413,Stories!$A$1:$I$151,8,FALSE)</f>
        <v>while the dog is getting excited</v>
      </c>
      <c r="AD413" s="37" t="s">
        <v>23</v>
      </c>
      <c r="AE413" s="13" t="s">
        <v>31</v>
      </c>
      <c r="AF413" s="13" t="s">
        <v>25</v>
      </c>
      <c r="AG413" s="13" t="str">
        <f t="shared" si="89"/>
        <v>she's standing in a green square</v>
      </c>
      <c r="AH413" t="str">
        <f>VLOOKUP($X413&amp;$Z413&amp;$AA413,Stories!$A$1:$I$151,9,FALSE)</f>
        <v>and the dog caught the ball instead</v>
      </c>
      <c r="AI413" t="str" cm="1">
        <f t="array" ref="AI413">_xlfn.IFS($AA413="first",_xlfn.CONCAT($X413, "_", $H413, "_", $L413),$AA413="second",_xlfn.CONCAT($X413, "_", $L413, "_", $H413))</f>
        <v>S50_Jaime_Sam</v>
      </c>
      <c r="AJ413" t="str">
        <f t="shared" si="82"/>
        <v>she_green_square</v>
      </c>
      <c r="AK413" t="str">
        <f t="shared" si="80"/>
        <v>S50_end</v>
      </c>
      <c r="AL413" s="13" t="s">
        <v>31</v>
      </c>
      <c r="AM413" s="13" t="s">
        <v>25</v>
      </c>
      <c r="AN413" s="13" t="s">
        <v>31</v>
      </c>
      <c r="AO413" s="13" t="s">
        <v>26</v>
      </c>
      <c r="AP413" s="13" t="s">
        <v>29</v>
      </c>
      <c r="AQ413" s="13" t="s">
        <v>26</v>
      </c>
      <c r="AR413" s="13" t="s">
        <v>29</v>
      </c>
      <c r="AS413" s="13" t="s">
        <v>25</v>
      </c>
      <c r="AT413" s="13" t="s">
        <v>24</v>
      </c>
      <c r="AU413" s="13" t="s">
        <v>26</v>
      </c>
      <c r="AV413" s="13" t="s">
        <v>24</v>
      </c>
      <c r="AW413" s="13" t="s">
        <v>25</v>
      </c>
      <c r="AX413" t="str">
        <f t="shared" si="83"/>
        <v>ST3_green-square.png</v>
      </c>
      <c r="AY413" t="str">
        <f t="shared" si="84"/>
        <v>HT2_green-triangle.png</v>
      </c>
      <c r="AZ413" t="str">
        <f t="shared" si="85"/>
        <v>HT3_blue-triangle.png</v>
      </c>
      <c r="BA413" t="str">
        <f t="shared" si="86"/>
        <v>HT1_blue-square.png</v>
      </c>
      <c r="BB413" t="str">
        <f t="shared" si="87"/>
        <v>ST2_red-triangle.png</v>
      </c>
      <c r="BC413" t="str">
        <f t="shared" si="88"/>
        <v>ST1_red-square.png</v>
      </c>
    </row>
    <row r="414" spans="1:55" x14ac:dyDescent="0.2">
      <c r="A414" s="30" t="s">
        <v>83</v>
      </c>
      <c r="B414" s="5" t="s">
        <v>108</v>
      </c>
      <c r="C414" s="5" t="s">
        <v>160</v>
      </c>
      <c r="D414" t="str">
        <f t="shared" si="81"/>
        <v>L04_CR52_S49</v>
      </c>
      <c r="E414">
        <v>412</v>
      </c>
      <c r="F414" s="95" t="s">
        <v>697</v>
      </c>
      <c r="G414" s="155" t="str">
        <f>VLOOKUP($A414&amp;"_"&amp;$F414,'Character Sets'!$B$3:$J$39,5,FALSE)</f>
        <v>ST3</v>
      </c>
      <c r="H414" s="155" t="str">
        <f>VLOOKUP($A414&amp;"_"&amp;$F414,'Character Sets'!$B$3:$J$39,7,FALSE)</f>
        <v>Jaime</v>
      </c>
      <c r="I414" s="5" t="str">
        <f>VLOOKUP($A414&amp;"_"&amp;$F414,'Character Sets'!$B$3:$J$39,6,FALSE)</f>
        <v>F</v>
      </c>
      <c r="J414" s="96" t="s">
        <v>700</v>
      </c>
      <c r="K414" s="155" t="str">
        <f>VLOOKUP($A414&amp;"_"&amp;$J414, 'Character Sets'!$B$3:$J$39,5,FALSE)</f>
        <v>HT2</v>
      </c>
      <c r="L414" s="155" t="str">
        <f>VLOOKUP($A414&amp;"_"&amp;$J414,'Character Sets'!$B$3:$J$39,7,FALSE)</f>
        <v>Sam</v>
      </c>
      <c r="M414" s="5" t="str">
        <f>VLOOKUP($A414&amp;"_"&amp;$J414,'Character Sets'!$B$3:$J$39,6,FALSE)</f>
        <v>B</v>
      </c>
      <c r="N414" s="187" t="s">
        <v>2395</v>
      </c>
      <c r="O414" s="5" t="s">
        <v>2398</v>
      </c>
      <c r="P414" s="37" t="s">
        <v>696</v>
      </c>
      <c r="Q414" t="str">
        <f>VLOOKUP($A414&amp;"_"&amp;$P414,'Character Sets'!$B$3:$J$39,5,FALSE)</f>
        <v>HT3</v>
      </c>
      <c r="R414" s="37" t="s">
        <v>698</v>
      </c>
      <c r="S414" t="str">
        <f>VLOOKUP($A414&amp;"_"&amp;$R414,'Character Sets'!$B$3:$J$39,5,FALSE)</f>
        <v>HT1</v>
      </c>
      <c r="T414" s="37" t="s">
        <v>701</v>
      </c>
      <c r="U414" t="str">
        <f>VLOOKUP($A414&amp;"_"&amp;$T414,'Character Sets'!$B$3:$J$39,5,FALSE)</f>
        <v>ST2</v>
      </c>
      <c r="V414" s="37" t="s">
        <v>699</v>
      </c>
      <c r="W414" t="str">
        <f>VLOOKUP($A414&amp;"_"&amp;$V414,'Character Sets'!$B$3:$J$39,5,FALSE)</f>
        <v>ST1</v>
      </c>
      <c r="X414" t="s">
        <v>727</v>
      </c>
      <c r="Y414" t="str">
        <f t="shared" si="79"/>
        <v>FB</v>
      </c>
      <c r="Z414" t="str" cm="1">
        <f t="array" ref="Z414">_xlfn.IFS($Y414="AB","AB",$Y414="BA","AB",$Y414="AC","AC",$Y414="CA","AC",$Y414="AD","AD",$Y414="DA","AD",$Y414="BC","BC",$Y414="CB","BC",$Y414="BD","BD",$Y414="DB","BD",$Y414="CD","CD",$Y414="DC", "CD",$Y414="AE","AE",$Y414="EA","AE",$Y414="AF","AF",$Y414="FA","AF",$Y414="BE","BE",$Y414="EB","BE",$Y414="BF","BF",$Y414="FB","BF",$Y414="CE","CE",$Y414="EC","CE",$Y414="CF","CF",$Y414="FC","CF",$Y414="DE","DE",$Y414="ED","DE",$Y414="EF","EF",$Y414="FE","EF",$Y414="DF","DF",$Y414="FD","DF")</f>
        <v>BF</v>
      </c>
      <c r="AA414" s="6" t="s">
        <v>30</v>
      </c>
      <c r="AB414" t="str">
        <f>VLOOKUP($X414&amp;$Z414&amp;$AA414,Stories!$A$1:$I$151,7,FALSE)</f>
        <v>Jaime is whispering to Sam</v>
      </c>
      <c r="AC414" t="str">
        <f>VLOOKUP($X414&amp;$Z414&amp;$AA414,Stories!$A$1:$I$151,8,FALSE)</f>
        <v>as the movie is starting</v>
      </c>
      <c r="AD414" s="37" t="s">
        <v>23</v>
      </c>
      <c r="AE414" s="13" t="s">
        <v>29</v>
      </c>
      <c r="AF414" s="13" t="s">
        <v>26</v>
      </c>
      <c r="AG414" s="13" t="str">
        <f t="shared" si="89"/>
        <v>she's standing in a blue triangle</v>
      </c>
      <c r="AH414" t="str">
        <f>VLOOKUP($X414&amp;$Z414&amp;$AA414,Stories!$A$1:$I$151,9,FALSE)</f>
        <v>and everyone is quieting down</v>
      </c>
      <c r="AI414" t="str" cm="1">
        <f t="array" ref="AI414">_xlfn.IFS($AA414="first",_xlfn.CONCAT($X414, "_", $H414, "_", $L414),$AA414="second",_xlfn.CONCAT($X414, "_", $L414, "_", $H414))</f>
        <v>S49_Sam_Jaime</v>
      </c>
      <c r="AJ414" t="str">
        <f t="shared" si="82"/>
        <v>she_blue_triangle</v>
      </c>
      <c r="AK414" t="str">
        <f t="shared" si="80"/>
        <v>S49_end</v>
      </c>
      <c r="AL414" s="13" t="s">
        <v>29</v>
      </c>
      <c r="AM414" s="13" t="s">
        <v>26</v>
      </c>
      <c r="AN414" s="13" t="s">
        <v>29</v>
      </c>
      <c r="AO414" s="13" t="s">
        <v>25</v>
      </c>
      <c r="AP414" s="13" t="s">
        <v>31</v>
      </c>
      <c r="AQ414" s="13" t="s">
        <v>25</v>
      </c>
      <c r="AR414" s="13" t="s">
        <v>31</v>
      </c>
      <c r="AS414" s="13" t="s">
        <v>26</v>
      </c>
      <c r="AT414" s="13" t="s">
        <v>27</v>
      </c>
      <c r="AU414" s="13" t="s">
        <v>25</v>
      </c>
      <c r="AV414" s="13" t="s">
        <v>27</v>
      </c>
      <c r="AW414" s="13" t="s">
        <v>26</v>
      </c>
      <c r="AX414" t="str">
        <f t="shared" si="83"/>
        <v>ST3_blue-triangle.png</v>
      </c>
      <c r="AY414" t="str">
        <f t="shared" si="84"/>
        <v>HT2_blue-square.png</v>
      </c>
      <c r="AZ414" t="str">
        <f t="shared" si="85"/>
        <v>HT3_green-square.png</v>
      </c>
      <c r="BA414" t="str">
        <f t="shared" si="86"/>
        <v>HT1_green-triangle.png</v>
      </c>
      <c r="BB414" t="str">
        <f t="shared" si="87"/>
        <v>ST2_yellow-square.png</v>
      </c>
      <c r="BC414" t="str">
        <f t="shared" si="88"/>
        <v>ST1_yellow-triangle.png</v>
      </c>
    </row>
    <row r="415" spans="1:55" x14ac:dyDescent="0.2">
      <c r="A415" s="30" t="s">
        <v>83</v>
      </c>
      <c r="B415" s="5" t="s">
        <v>108</v>
      </c>
      <c r="C415" s="5" t="s">
        <v>161</v>
      </c>
      <c r="D415" t="str">
        <f t="shared" si="81"/>
        <v>L04_CR53_S43</v>
      </c>
      <c r="E415">
        <v>413</v>
      </c>
      <c r="F415" s="95" t="s">
        <v>697</v>
      </c>
      <c r="G415" s="155" t="str">
        <f>VLOOKUP($A415&amp;"_"&amp;$F415,'Character Sets'!$B$3:$J$39,5,FALSE)</f>
        <v>ST3</v>
      </c>
      <c r="H415" s="155" t="str">
        <f>VLOOKUP($A415&amp;"_"&amp;$F415,'Character Sets'!$B$3:$J$39,7,FALSE)</f>
        <v>Jaime</v>
      </c>
      <c r="I415" s="5" t="str">
        <f>VLOOKUP($A415&amp;"_"&amp;$F415,'Character Sets'!$B$3:$J$39,6,FALSE)</f>
        <v>F</v>
      </c>
      <c r="J415" s="96" t="s">
        <v>701</v>
      </c>
      <c r="K415" s="155" t="str">
        <f>VLOOKUP($A415&amp;"_"&amp;$J415, 'Character Sets'!$B$3:$J$39,5,FALSE)</f>
        <v>ST2</v>
      </c>
      <c r="L415" s="155" t="str">
        <f>VLOOKUP($A415&amp;"_"&amp;$J415,'Character Sets'!$B$3:$J$39,7,FALSE)</f>
        <v>Jordan</v>
      </c>
      <c r="M415" s="5" t="str">
        <f>VLOOKUP($A415&amp;"_"&amp;$J415,'Character Sets'!$B$3:$J$39,6,FALSE)</f>
        <v>C</v>
      </c>
      <c r="N415" s="187" t="s">
        <v>2395</v>
      </c>
      <c r="O415" s="5" t="s">
        <v>2399</v>
      </c>
      <c r="P415" s="37" t="s">
        <v>696</v>
      </c>
      <c r="Q415" t="str">
        <f>VLOOKUP($A415&amp;"_"&amp;$P415,'Character Sets'!$B$3:$J$39,5,FALSE)</f>
        <v>HT3</v>
      </c>
      <c r="R415" s="37" t="s">
        <v>698</v>
      </c>
      <c r="S415" t="str">
        <f>VLOOKUP($A415&amp;"_"&amp;$R415,'Character Sets'!$B$3:$J$39,5,FALSE)</f>
        <v>HT1</v>
      </c>
      <c r="T415" s="37" t="s">
        <v>700</v>
      </c>
      <c r="U415" t="str">
        <f>VLOOKUP($A415&amp;"_"&amp;$T415,'Character Sets'!$B$3:$J$39,5,FALSE)</f>
        <v>HT2</v>
      </c>
      <c r="V415" s="37" t="s">
        <v>699</v>
      </c>
      <c r="W415" t="str">
        <f>VLOOKUP($A415&amp;"_"&amp;$V415,'Character Sets'!$B$3:$J$39,5,FALSE)</f>
        <v>ST1</v>
      </c>
      <c r="X415" t="s">
        <v>249</v>
      </c>
      <c r="Y415" t="str">
        <f t="shared" si="79"/>
        <v>FC</v>
      </c>
      <c r="Z415" t="str" cm="1">
        <f t="array" ref="Z415">_xlfn.IFS($Y415="AB","AB",$Y415="BA","AB",$Y415="AC","AC",$Y415="CA","AC",$Y415="AD","AD",$Y415="DA","AD",$Y415="BC","BC",$Y415="CB","BC",$Y415="BD","BD",$Y415="DB","BD",$Y415="CD","CD",$Y415="DC", "CD",$Y415="AE","AE",$Y415="EA","AE",$Y415="AF","AF",$Y415="FA","AF",$Y415="BE","BE",$Y415="EB","BE",$Y415="BF","BF",$Y415="FB","BF",$Y415="CE","CE",$Y415="EC","CE",$Y415="CF","CF",$Y415="FC","CF",$Y415="DE","DE",$Y415="ED","DE",$Y415="EF","EF",$Y415="FE","EF",$Y415="DF","DF",$Y415="FD","DF")</f>
        <v>CF</v>
      </c>
      <c r="AA415" s="6" t="s">
        <v>28</v>
      </c>
      <c r="AB415" t="str">
        <f>VLOOKUP($X415&amp;$Z415&amp;$AA415,Stories!$A$1:$I$151,7,FALSE)</f>
        <v>Jordan is getting a chair for Jaime</v>
      </c>
      <c r="AC415" t="str">
        <f>VLOOKUP($X415&amp;$Z415&amp;$AA415,Stories!$A$1:$I$151,8,FALSE)</f>
        <v>because the wait will be a while</v>
      </c>
      <c r="AD415" s="37" t="s">
        <v>23</v>
      </c>
      <c r="AE415" s="13" t="s">
        <v>27</v>
      </c>
      <c r="AF415" s="13" t="s">
        <v>25</v>
      </c>
      <c r="AG415" s="13" t="str">
        <f t="shared" si="89"/>
        <v>she's standing in a yellow square</v>
      </c>
      <c r="AH415" t="str">
        <f>VLOOKUP($X415&amp;$Z415&amp;$AA415,Stories!$A$1:$I$151,9,FALSE)</f>
        <v>but it looks like the wait will be worth it</v>
      </c>
      <c r="AI415" t="str" cm="1">
        <f t="array" ref="AI415">_xlfn.IFS($AA415="first",_xlfn.CONCAT($X415, "_", $H415, "_", $L415),$AA415="second",_xlfn.CONCAT($X415, "_", $L415, "_", $H415))</f>
        <v>S43_Jaime_Jordan</v>
      </c>
      <c r="AJ415" t="str">
        <f t="shared" si="82"/>
        <v>she_yellow_square</v>
      </c>
      <c r="AK415" t="str">
        <f t="shared" si="80"/>
        <v>S43_end</v>
      </c>
      <c r="AL415" s="13" t="s">
        <v>27</v>
      </c>
      <c r="AM415" s="13" t="s">
        <v>25</v>
      </c>
      <c r="AN415" s="13" t="s">
        <v>27</v>
      </c>
      <c r="AO415" s="13" t="s">
        <v>26</v>
      </c>
      <c r="AP415" s="13" t="s">
        <v>24</v>
      </c>
      <c r="AQ415" s="13" t="s">
        <v>26</v>
      </c>
      <c r="AR415" s="13" t="s">
        <v>24</v>
      </c>
      <c r="AS415" s="13" t="s">
        <v>25</v>
      </c>
      <c r="AT415" s="13" t="s">
        <v>29</v>
      </c>
      <c r="AU415" s="13" t="s">
        <v>26</v>
      </c>
      <c r="AV415" s="13" t="s">
        <v>29</v>
      </c>
      <c r="AW415" s="13" t="s">
        <v>25</v>
      </c>
      <c r="AX415" t="str">
        <f t="shared" si="83"/>
        <v>ST3_yellow-square.png</v>
      </c>
      <c r="AY415" t="str">
        <f t="shared" si="84"/>
        <v>ST2_yellow-triangle.png</v>
      </c>
      <c r="AZ415" t="str">
        <f t="shared" si="85"/>
        <v>HT3_red-triangle.png</v>
      </c>
      <c r="BA415" t="str">
        <f t="shared" si="86"/>
        <v>HT1_red-square.png</v>
      </c>
      <c r="BB415" t="str">
        <f t="shared" si="87"/>
        <v>HT2_blue-triangle.png</v>
      </c>
      <c r="BC415" t="str">
        <f t="shared" si="88"/>
        <v>ST1_blue-square.png</v>
      </c>
    </row>
    <row r="416" spans="1:55" x14ac:dyDescent="0.2">
      <c r="A416" s="30" t="s">
        <v>83</v>
      </c>
      <c r="B416" s="5" t="s">
        <v>108</v>
      </c>
      <c r="C416" s="5" t="s">
        <v>162</v>
      </c>
      <c r="D416" t="str">
        <f t="shared" si="81"/>
        <v>L04_CR54_S43</v>
      </c>
      <c r="E416">
        <v>414</v>
      </c>
      <c r="F416" s="95" t="s">
        <v>697</v>
      </c>
      <c r="G416" s="155" t="str">
        <f>VLOOKUP($A416&amp;"_"&amp;$F416,'Character Sets'!$B$3:$J$39,5,FALSE)</f>
        <v>ST3</v>
      </c>
      <c r="H416" s="155" t="str">
        <f>VLOOKUP($A416&amp;"_"&amp;$F416,'Character Sets'!$B$3:$J$39,7,FALSE)</f>
        <v>Jaime</v>
      </c>
      <c r="I416" s="5" t="str">
        <f>VLOOKUP($A416&amp;"_"&amp;$F416,'Character Sets'!$B$3:$J$39,6,FALSE)</f>
        <v>F</v>
      </c>
      <c r="J416" s="96" t="s">
        <v>701</v>
      </c>
      <c r="K416" s="155" t="str">
        <f>VLOOKUP($A416&amp;"_"&amp;$J416, 'Character Sets'!$B$3:$J$39,5,FALSE)</f>
        <v>ST2</v>
      </c>
      <c r="L416" s="155" t="str">
        <f>VLOOKUP($A416&amp;"_"&amp;$J416,'Character Sets'!$B$3:$J$39,7,FALSE)</f>
        <v>Jordan</v>
      </c>
      <c r="M416" s="5" t="str">
        <f>VLOOKUP($A416&amp;"_"&amp;$J416,'Character Sets'!$B$3:$J$39,6,FALSE)</f>
        <v>C</v>
      </c>
      <c r="N416" s="187" t="s">
        <v>2395</v>
      </c>
      <c r="O416" s="5" t="s">
        <v>2399</v>
      </c>
      <c r="P416" s="37" t="s">
        <v>696</v>
      </c>
      <c r="Q416" t="str">
        <f>VLOOKUP($A416&amp;"_"&amp;$P416,'Character Sets'!$B$3:$J$39,5,FALSE)</f>
        <v>HT3</v>
      </c>
      <c r="R416" s="37" t="s">
        <v>698</v>
      </c>
      <c r="S416" t="str">
        <f>VLOOKUP($A416&amp;"_"&amp;$R416,'Character Sets'!$B$3:$J$39,5,FALSE)</f>
        <v>HT1</v>
      </c>
      <c r="T416" s="37" t="s">
        <v>700</v>
      </c>
      <c r="U416" t="str">
        <f>VLOOKUP($A416&amp;"_"&amp;$T416,'Character Sets'!$B$3:$J$39,5,FALSE)</f>
        <v>HT2</v>
      </c>
      <c r="V416" s="37" t="s">
        <v>699</v>
      </c>
      <c r="W416" t="str">
        <f>VLOOKUP($A416&amp;"_"&amp;$V416,'Character Sets'!$B$3:$J$39,5,FALSE)</f>
        <v>ST1</v>
      </c>
      <c r="X416" t="s">
        <v>249</v>
      </c>
      <c r="Y416" t="str">
        <f t="shared" si="79"/>
        <v>FC</v>
      </c>
      <c r="Z416" t="str" cm="1">
        <f t="array" ref="Z416">_xlfn.IFS($Y416="AB","AB",$Y416="BA","AB",$Y416="AC","AC",$Y416="CA","AC",$Y416="AD","AD",$Y416="DA","AD",$Y416="BC","BC",$Y416="CB","BC",$Y416="BD","BD",$Y416="DB","BD",$Y416="CD","CD",$Y416="DC", "CD",$Y416="AE","AE",$Y416="EA","AE",$Y416="AF","AF",$Y416="FA","AF",$Y416="BE","BE",$Y416="EB","BE",$Y416="BF","BF",$Y416="FB","BF",$Y416="CE","CE",$Y416="EC","CE",$Y416="CF","CF",$Y416="FC","CF",$Y416="DE","DE",$Y416="ED","DE",$Y416="EF","EF",$Y416="FE","EF",$Y416="DF","DF",$Y416="FD","DF")</f>
        <v>CF</v>
      </c>
      <c r="AA416" s="6" t="s">
        <v>30</v>
      </c>
      <c r="AB416" t="str">
        <f>VLOOKUP($X416&amp;$Z416&amp;$AA416,Stories!$A$1:$I$151,7,FALSE)</f>
        <v>Jaime is getting a chair for Jordan</v>
      </c>
      <c r="AC416" t="str">
        <f>VLOOKUP($X416&amp;$Z416&amp;$AA416,Stories!$A$1:$I$151,8,FALSE)</f>
        <v>because the wait will be a while</v>
      </c>
      <c r="AD416" s="37" t="s">
        <v>23</v>
      </c>
      <c r="AE416" s="13" t="s">
        <v>24</v>
      </c>
      <c r="AF416" s="13" t="s">
        <v>26</v>
      </c>
      <c r="AG416" s="13" t="str">
        <f t="shared" si="89"/>
        <v>she's standing in a red triangle</v>
      </c>
      <c r="AH416" t="str">
        <f>VLOOKUP($X416&amp;$Z416&amp;$AA416,Stories!$A$1:$I$151,9,FALSE)</f>
        <v>but it looks like the wait will be worth it</v>
      </c>
      <c r="AI416" t="str" cm="1">
        <f t="array" ref="AI416">_xlfn.IFS($AA416="first",_xlfn.CONCAT($X416, "_", $H416, "_", $L416),$AA416="second",_xlfn.CONCAT($X416, "_", $L416, "_", $H416))</f>
        <v>S43_Jordan_Jaime</v>
      </c>
      <c r="AJ416" t="str">
        <f t="shared" si="82"/>
        <v>she_red_triangle</v>
      </c>
      <c r="AK416" t="str">
        <f t="shared" si="80"/>
        <v>S43_end</v>
      </c>
      <c r="AL416" s="13" t="s">
        <v>24</v>
      </c>
      <c r="AM416" s="13" t="s">
        <v>26</v>
      </c>
      <c r="AN416" s="13" t="s">
        <v>24</v>
      </c>
      <c r="AO416" s="13" t="s">
        <v>25</v>
      </c>
      <c r="AP416" s="13" t="s">
        <v>27</v>
      </c>
      <c r="AQ416" s="13" t="s">
        <v>25</v>
      </c>
      <c r="AR416" s="13" t="s">
        <v>27</v>
      </c>
      <c r="AS416" s="13" t="s">
        <v>26</v>
      </c>
      <c r="AT416" s="13" t="s">
        <v>31</v>
      </c>
      <c r="AU416" s="13" t="s">
        <v>25</v>
      </c>
      <c r="AV416" s="13" t="s">
        <v>31</v>
      </c>
      <c r="AW416" s="13" t="s">
        <v>26</v>
      </c>
      <c r="AX416" t="str">
        <f t="shared" si="83"/>
        <v>ST3_red-triangle.png</v>
      </c>
      <c r="AY416" t="str">
        <f t="shared" si="84"/>
        <v>ST2_red-square.png</v>
      </c>
      <c r="AZ416" t="str">
        <f t="shared" si="85"/>
        <v>HT3_yellow-square.png</v>
      </c>
      <c r="BA416" t="str">
        <f t="shared" si="86"/>
        <v>HT1_yellow-triangle.png</v>
      </c>
      <c r="BB416" t="str">
        <f t="shared" si="87"/>
        <v>HT2_green-square.png</v>
      </c>
      <c r="BC416" t="str">
        <f t="shared" si="88"/>
        <v>ST1_green-triangle.png</v>
      </c>
    </row>
    <row r="417" spans="1:55" x14ac:dyDescent="0.2">
      <c r="A417" s="30" t="s">
        <v>83</v>
      </c>
      <c r="B417" s="5" t="s">
        <v>108</v>
      </c>
      <c r="C417" s="5" t="s">
        <v>163</v>
      </c>
      <c r="D417" t="str">
        <f t="shared" si="81"/>
        <v>L04_CR55_S45</v>
      </c>
      <c r="E417">
        <v>415</v>
      </c>
      <c r="F417" s="95" t="s">
        <v>697</v>
      </c>
      <c r="G417" s="155" t="str">
        <f>VLOOKUP($A417&amp;"_"&amp;$F417,'Character Sets'!$B$3:$J$39,5,FALSE)</f>
        <v>ST3</v>
      </c>
      <c r="H417" s="155" t="str">
        <f>VLOOKUP($A417&amp;"_"&amp;$F417,'Character Sets'!$B$3:$J$39,7,FALSE)</f>
        <v>Jaime</v>
      </c>
      <c r="I417" s="5" t="str">
        <f>VLOOKUP($A417&amp;"_"&amp;$F417,'Character Sets'!$B$3:$J$39,6,FALSE)</f>
        <v>F</v>
      </c>
      <c r="J417" s="96" t="s">
        <v>701</v>
      </c>
      <c r="K417" s="155" t="str">
        <f>VLOOKUP($A417&amp;"_"&amp;$J417, 'Character Sets'!$B$3:$J$39,5,FALSE)</f>
        <v>ST2</v>
      </c>
      <c r="L417" s="155" t="str">
        <f>VLOOKUP($A417&amp;"_"&amp;$J417,'Character Sets'!$B$3:$J$39,7,FALSE)</f>
        <v>Jordan</v>
      </c>
      <c r="M417" s="5" t="str">
        <f>VLOOKUP($A417&amp;"_"&amp;$J417,'Character Sets'!$B$3:$J$39,6,FALSE)</f>
        <v>C</v>
      </c>
      <c r="N417" s="187" t="s">
        <v>2395</v>
      </c>
      <c r="O417" s="5" t="s">
        <v>2399</v>
      </c>
      <c r="P417" s="37" t="s">
        <v>696</v>
      </c>
      <c r="Q417" t="str">
        <f>VLOOKUP($A417&amp;"_"&amp;$P417,'Character Sets'!$B$3:$J$39,5,FALSE)</f>
        <v>HT3</v>
      </c>
      <c r="R417" s="37" t="s">
        <v>698</v>
      </c>
      <c r="S417" t="str">
        <f>VLOOKUP($A417&amp;"_"&amp;$R417,'Character Sets'!$B$3:$J$39,5,FALSE)</f>
        <v>HT1</v>
      </c>
      <c r="T417" s="37" t="s">
        <v>700</v>
      </c>
      <c r="U417" t="str">
        <f>VLOOKUP($A417&amp;"_"&amp;$T417,'Character Sets'!$B$3:$J$39,5,FALSE)</f>
        <v>HT2</v>
      </c>
      <c r="V417" s="37" t="s">
        <v>699</v>
      </c>
      <c r="W417" t="str">
        <f>VLOOKUP($A417&amp;"_"&amp;$V417,'Character Sets'!$B$3:$J$39,5,FALSE)</f>
        <v>ST1</v>
      </c>
      <c r="X417" t="s">
        <v>434</v>
      </c>
      <c r="Y417" t="str">
        <f t="shared" si="79"/>
        <v>FC</v>
      </c>
      <c r="Z417" t="str" cm="1">
        <f t="array" ref="Z417">_xlfn.IFS($Y417="AB","AB",$Y417="BA","AB",$Y417="AC","AC",$Y417="CA","AC",$Y417="AD","AD",$Y417="DA","AD",$Y417="BC","BC",$Y417="CB","BC",$Y417="BD","BD",$Y417="DB","BD",$Y417="CD","CD",$Y417="DC", "CD",$Y417="AE","AE",$Y417="EA","AE",$Y417="AF","AF",$Y417="FA","AF",$Y417="BE","BE",$Y417="EB","BE",$Y417="BF","BF",$Y417="FB","BF",$Y417="CE","CE",$Y417="EC","CE",$Y417="CF","CF",$Y417="FC","CF",$Y417="DE","DE",$Y417="ED","DE",$Y417="EF","EF",$Y417="FE","EF",$Y417="DF","DF",$Y417="FD","DF")</f>
        <v>CF</v>
      </c>
      <c r="AA417" s="6" t="s">
        <v>28</v>
      </c>
      <c r="AB417" t="str">
        <f>VLOOKUP($X417&amp;$Z417&amp;$AA417,Stories!$A$1:$I$151,7,FALSE)</f>
        <v>Jordan is explaining the game to Jaime</v>
      </c>
      <c r="AC417" t="str">
        <f>VLOOKUP($X417&amp;$Z417&amp;$AA417,Stories!$A$1:$I$151,8,FALSE)</f>
        <v>since it's kind of complicated</v>
      </c>
      <c r="AD417" s="37" t="s">
        <v>23</v>
      </c>
      <c r="AE417" s="13" t="s">
        <v>29</v>
      </c>
      <c r="AF417" s="13" t="s">
        <v>25</v>
      </c>
      <c r="AG417" s="13" t="str">
        <f t="shared" si="89"/>
        <v>she's standing in a blue square</v>
      </c>
      <c r="AH417" t="str">
        <f>VLOOKUP($X417&amp;$Z417&amp;$AA417,Stories!$A$1:$I$151,9,FALSE)</f>
        <v>and it looks like the game will be fun</v>
      </c>
      <c r="AI417" t="str" cm="1">
        <f t="array" ref="AI417">_xlfn.IFS($AA417="first",_xlfn.CONCAT($X417, "_", $H417, "_", $L417),$AA417="second",_xlfn.CONCAT($X417, "_", $L417, "_", $H417))</f>
        <v>S45_Jaime_Jordan</v>
      </c>
      <c r="AJ417" t="str">
        <f t="shared" si="82"/>
        <v>she_blue_square</v>
      </c>
      <c r="AK417" t="str">
        <f t="shared" si="80"/>
        <v>S45_end</v>
      </c>
      <c r="AL417" s="13" t="s">
        <v>29</v>
      </c>
      <c r="AM417" s="13" t="s">
        <v>25</v>
      </c>
      <c r="AN417" s="13" t="s">
        <v>29</v>
      </c>
      <c r="AO417" s="13" t="s">
        <v>26</v>
      </c>
      <c r="AP417" s="13" t="s">
        <v>31</v>
      </c>
      <c r="AQ417" s="13" t="s">
        <v>26</v>
      </c>
      <c r="AR417" s="13" t="s">
        <v>31</v>
      </c>
      <c r="AS417" s="13" t="s">
        <v>25</v>
      </c>
      <c r="AT417" s="13" t="s">
        <v>27</v>
      </c>
      <c r="AU417" s="13" t="s">
        <v>26</v>
      </c>
      <c r="AV417" s="13" t="s">
        <v>27</v>
      </c>
      <c r="AW417" s="13" t="s">
        <v>25</v>
      </c>
      <c r="AX417" t="str">
        <f t="shared" si="83"/>
        <v>ST3_blue-square.png</v>
      </c>
      <c r="AY417" t="str">
        <f t="shared" si="84"/>
        <v>ST2_blue-triangle.png</v>
      </c>
      <c r="AZ417" t="str">
        <f t="shared" si="85"/>
        <v>HT3_green-triangle.png</v>
      </c>
      <c r="BA417" t="str">
        <f t="shared" si="86"/>
        <v>HT1_green-square.png</v>
      </c>
      <c r="BB417" t="str">
        <f t="shared" si="87"/>
        <v>HT2_yellow-triangle.png</v>
      </c>
      <c r="BC417" t="str">
        <f t="shared" si="88"/>
        <v>ST1_yellow-square.png</v>
      </c>
    </row>
    <row r="418" spans="1:55" x14ac:dyDescent="0.2">
      <c r="A418" s="30" t="s">
        <v>83</v>
      </c>
      <c r="B418" s="5" t="s">
        <v>108</v>
      </c>
      <c r="C418" s="5" t="s">
        <v>164</v>
      </c>
      <c r="D418" t="str">
        <f t="shared" si="81"/>
        <v>L04_CR56_S44</v>
      </c>
      <c r="E418">
        <v>416</v>
      </c>
      <c r="F418" s="95" t="s">
        <v>697</v>
      </c>
      <c r="G418" s="155" t="str">
        <f>VLOOKUP($A418&amp;"_"&amp;$F418,'Character Sets'!$B$3:$J$39,5,FALSE)</f>
        <v>ST3</v>
      </c>
      <c r="H418" s="155" t="str">
        <f>VLOOKUP($A418&amp;"_"&amp;$F418,'Character Sets'!$B$3:$J$39,7,FALSE)</f>
        <v>Jaime</v>
      </c>
      <c r="I418" s="5" t="str">
        <f>VLOOKUP($A418&amp;"_"&amp;$F418,'Character Sets'!$B$3:$J$39,6,FALSE)</f>
        <v>F</v>
      </c>
      <c r="J418" s="96" t="s">
        <v>701</v>
      </c>
      <c r="K418" s="155" t="str">
        <f>VLOOKUP($A418&amp;"_"&amp;$J418, 'Character Sets'!$B$3:$J$39,5,FALSE)</f>
        <v>ST2</v>
      </c>
      <c r="L418" s="155" t="str">
        <f>VLOOKUP($A418&amp;"_"&amp;$J418,'Character Sets'!$B$3:$J$39,7,FALSE)</f>
        <v>Jordan</v>
      </c>
      <c r="M418" s="5" t="str">
        <f>VLOOKUP($A418&amp;"_"&amp;$J418,'Character Sets'!$B$3:$J$39,6,FALSE)</f>
        <v>C</v>
      </c>
      <c r="N418" s="187" t="s">
        <v>2395</v>
      </c>
      <c r="O418" s="5" t="s">
        <v>2399</v>
      </c>
      <c r="P418" s="37" t="s">
        <v>696</v>
      </c>
      <c r="Q418" t="str">
        <f>VLOOKUP($A418&amp;"_"&amp;$P418,'Character Sets'!$B$3:$J$39,5,FALSE)</f>
        <v>HT3</v>
      </c>
      <c r="R418" s="37" t="s">
        <v>698</v>
      </c>
      <c r="S418" t="str">
        <f>VLOOKUP($A418&amp;"_"&amp;$R418,'Character Sets'!$B$3:$J$39,5,FALSE)</f>
        <v>HT1</v>
      </c>
      <c r="T418" s="37" t="s">
        <v>700</v>
      </c>
      <c r="U418" t="str">
        <f>VLOOKUP($A418&amp;"_"&amp;$T418,'Character Sets'!$B$3:$J$39,5,FALSE)</f>
        <v>HT2</v>
      </c>
      <c r="V418" s="37" t="s">
        <v>699</v>
      </c>
      <c r="W418" t="str">
        <f>VLOOKUP($A418&amp;"_"&amp;$V418,'Character Sets'!$B$3:$J$39,5,FALSE)</f>
        <v>ST1</v>
      </c>
      <c r="X418" t="s">
        <v>250</v>
      </c>
      <c r="Y418" t="str">
        <f t="shared" si="79"/>
        <v>FC</v>
      </c>
      <c r="Z418" t="str" cm="1">
        <f t="array" ref="Z418">_xlfn.IFS($Y418="AB","AB",$Y418="BA","AB",$Y418="AC","AC",$Y418="CA","AC",$Y418="AD","AD",$Y418="DA","AD",$Y418="BC","BC",$Y418="CB","BC",$Y418="BD","BD",$Y418="DB","BD",$Y418="CD","CD",$Y418="DC", "CD",$Y418="AE","AE",$Y418="EA","AE",$Y418="AF","AF",$Y418="FA","AF",$Y418="BE","BE",$Y418="EB","BE",$Y418="BF","BF",$Y418="FB","BF",$Y418="CE","CE",$Y418="EC","CE",$Y418="CF","CF",$Y418="FC","CF",$Y418="DE","DE",$Y418="ED","DE",$Y418="EF","EF",$Y418="FE","EF",$Y418="DF","DF",$Y418="FD","DF")</f>
        <v>CF</v>
      </c>
      <c r="AA418" s="6" t="s">
        <v>30</v>
      </c>
      <c r="AB418" t="str">
        <f>VLOOKUP($X418&amp;$Z418&amp;$AA418,Stories!$A$1:$I$151,7,FALSE)</f>
        <v>Jaime is showing a picture to Jordan</v>
      </c>
      <c r="AC418" t="str">
        <f>VLOOKUP($X418&amp;$Z418&amp;$AA418,Stories!$A$1:$I$151,8,FALSE)</f>
        <v>while the dog is coming over</v>
      </c>
      <c r="AD418" s="37" t="s">
        <v>23</v>
      </c>
      <c r="AE418" s="13" t="s">
        <v>31</v>
      </c>
      <c r="AF418" s="13" t="s">
        <v>26</v>
      </c>
      <c r="AG418" s="13" t="str">
        <f t="shared" si="89"/>
        <v>she's standing in a green triangle</v>
      </c>
      <c r="AH418" t="str">
        <f>VLOOKUP($X418&amp;$Z418&amp;$AA418,Stories!$A$1:$I$151,9,FALSE)</f>
        <v>and the dog is just as cute as in the picture</v>
      </c>
      <c r="AI418" t="str" cm="1">
        <f t="array" ref="AI418">_xlfn.IFS($AA418="first",_xlfn.CONCAT($X418, "_", $H418, "_", $L418),$AA418="second",_xlfn.CONCAT($X418, "_", $L418, "_", $H418))</f>
        <v>S44_Jordan_Jaime</v>
      </c>
      <c r="AJ418" t="str">
        <f t="shared" si="82"/>
        <v>she_green_triangle</v>
      </c>
      <c r="AK418" t="str">
        <f t="shared" si="80"/>
        <v>S44_end</v>
      </c>
      <c r="AL418" s="13" t="s">
        <v>31</v>
      </c>
      <c r="AM418" s="13" t="s">
        <v>26</v>
      </c>
      <c r="AN418" s="13" t="s">
        <v>31</v>
      </c>
      <c r="AO418" s="13" t="s">
        <v>25</v>
      </c>
      <c r="AP418" s="13" t="s">
        <v>29</v>
      </c>
      <c r="AQ418" s="13" t="s">
        <v>25</v>
      </c>
      <c r="AR418" s="13" t="s">
        <v>29</v>
      </c>
      <c r="AS418" s="13" t="s">
        <v>26</v>
      </c>
      <c r="AT418" s="13" t="s">
        <v>24</v>
      </c>
      <c r="AU418" s="13" t="s">
        <v>25</v>
      </c>
      <c r="AV418" s="13" t="s">
        <v>24</v>
      </c>
      <c r="AW418" s="13" t="s">
        <v>26</v>
      </c>
      <c r="AX418" t="str">
        <f t="shared" si="83"/>
        <v>ST3_green-triangle.png</v>
      </c>
      <c r="AY418" t="str">
        <f t="shared" si="84"/>
        <v>ST2_green-square.png</v>
      </c>
      <c r="AZ418" t="str">
        <f t="shared" si="85"/>
        <v>HT3_blue-square.png</v>
      </c>
      <c r="BA418" t="str">
        <f t="shared" si="86"/>
        <v>HT1_blue-triangle.png</v>
      </c>
      <c r="BB418" t="str">
        <f t="shared" si="87"/>
        <v>HT2_red-square.png</v>
      </c>
      <c r="BC418" t="str">
        <f t="shared" si="88"/>
        <v>ST1_red-triangle.png</v>
      </c>
    </row>
    <row r="419" spans="1:55" x14ac:dyDescent="0.2">
      <c r="A419" s="30" t="s">
        <v>83</v>
      </c>
      <c r="B419" s="5" t="s">
        <v>108</v>
      </c>
      <c r="C419" s="5" t="s">
        <v>165</v>
      </c>
      <c r="D419" t="str">
        <f t="shared" si="81"/>
        <v>L04_CR57_S05</v>
      </c>
      <c r="E419">
        <v>417</v>
      </c>
      <c r="F419" s="95" t="s">
        <v>699</v>
      </c>
      <c r="G419" s="155" t="str">
        <f>VLOOKUP($A419&amp;"_"&amp;$F419,'Character Sets'!$B$3:$J$39,5,FALSE)</f>
        <v>ST1</v>
      </c>
      <c r="H419" s="155" t="str">
        <f>VLOOKUP($A419&amp;"_"&amp;$F419,'Character Sets'!$B$3:$J$39,7,FALSE)</f>
        <v>Alex</v>
      </c>
      <c r="I419" s="5" t="str">
        <f>VLOOKUP($A419&amp;"_"&amp;$F419,'Character Sets'!$B$3:$J$39,6,FALSE)</f>
        <v>A</v>
      </c>
      <c r="J419" s="96" t="s">
        <v>700</v>
      </c>
      <c r="K419" s="155" t="str">
        <f>VLOOKUP($A419&amp;"_"&amp;$J419, 'Character Sets'!$B$3:$J$39,5,FALSE)</f>
        <v>HT2</v>
      </c>
      <c r="L419" s="155" t="str">
        <f>VLOOKUP($A419&amp;"_"&amp;$J419,'Character Sets'!$B$3:$J$39,7,FALSE)</f>
        <v>Sam</v>
      </c>
      <c r="M419" s="5" t="str">
        <f>VLOOKUP($A419&amp;"_"&amp;$J419,'Character Sets'!$B$3:$J$39,6,FALSE)</f>
        <v>B</v>
      </c>
      <c r="N419" s="187" t="s">
        <v>2395</v>
      </c>
      <c r="O419" s="5" t="s">
        <v>2398</v>
      </c>
      <c r="P419" s="37" t="s">
        <v>696</v>
      </c>
      <c r="Q419" t="str">
        <f>VLOOKUP($A419&amp;"_"&amp;$P419,'Character Sets'!$B$3:$J$39,5,FALSE)</f>
        <v>HT3</v>
      </c>
      <c r="R419" s="37" t="s">
        <v>698</v>
      </c>
      <c r="S419" t="str">
        <f>VLOOKUP($A419&amp;"_"&amp;$R419,'Character Sets'!$B$3:$J$39,5,FALSE)</f>
        <v>HT1</v>
      </c>
      <c r="T419" s="37" t="s">
        <v>701</v>
      </c>
      <c r="U419" t="str">
        <f>VLOOKUP($A419&amp;"_"&amp;$T419,'Character Sets'!$B$3:$J$39,5,FALSE)</f>
        <v>ST2</v>
      </c>
      <c r="V419" s="37" t="s">
        <v>697</v>
      </c>
      <c r="W419" t="str">
        <f>VLOOKUP($A419&amp;"_"&amp;$V419,'Character Sets'!$B$3:$J$39,5,FALSE)</f>
        <v>ST3</v>
      </c>
      <c r="X419" t="s">
        <v>211</v>
      </c>
      <c r="Y419" t="str">
        <f t="shared" si="79"/>
        <v>AB</v>
      </c>
      <c r="Z419" t="str" cm="1">
        <f t="array" ref="Z419">_xlfn.IFS($Y419="AB","AB",$Y419="BA","AB",$Y419="AC","AC",$Y419="CA","AC",$Y419="AD","AD",$Y419="DA","AD",$Y419="BC","BC",$Y419="CB","BC",$Y419="BD","BD",$Y419="DB","BD",$Y419="CD","CD",$Y419="DC", "CD",$Y419="AE","AE",$Y419="EA","AE",$Y419="AF","AF",$Y419="FA","AF",$Y419="BE","BE",$Y419="EB","BE",$Y419="BF","BF",$Y419="FB","BF",$Y419="CE","CE",$Y419="EC","CE",$Y419="CF","CF",$Y419="FC","CF",$Y419="DE","DE",$Y419="ED","DE",$Y419="EF","EF",$Y419="FE","EF",$Y419="DF","DF",$Y419="FD","DF")</f>
        <v>AB</v>
      </c>
      <c r="AA419" s="6" t="s">
        <v>28</v>
      </c>
      <c r="AB419" t="str">
        <f>VLOOKUP($X419&amp;$Z419&amp;$AA419,Stories!$A$1:$I$151,7,FALSE)</f>
        <v>Alex is picking up Sam from school</v>
      </c>
      <c r="AC419" t="str">
        <f>VLOOKUP($X419&amp;$Z419&amp;$AA419,Stories!$A$1:$I$151,8,FALSE)</f>
        <v>as the bell is ringing</v>
      </c>
      <c r="AD419" s="37" t="s">
        <v>23</v>
      </c>
      <c r="AE419" s="13" t="s">
        <v>24</v>
      </c>
      <c r="AF419" s="13" t="s">
        <v>25</v>
      </c>
      <c r="AG419" s="13" t="str">
        <f t="shared" si="89"/>
        <v>she's standing in a red square</v>
      </c>
      <c r="AH419" t="str">
        <f>VLOOKUP($X419&amp;$Z419&amp;$AA419,Stories!$A$1:$I$151,9,FALSE)</f>
        <v>and the bell is very loud</v>
      </c>
      <c r="AI419" t="str" cm="1">
        <f t="array" ref="AI419">_xlfn.IFS($AA419="first",_xlfn.CONCAT($X419, "_", $H419, "_", $L419),$AA419="second",_xlfn.CONCAT($X419, "_", $L419, "_", $H419))</f>
        <v>S05_Alex_Sam</v>
      </c>
      <c r="AJ419" t="str">
        <f t="shared" si="82"/>
        <v>she_red_square</v>
      </c>
      <c r="AK419" t="str">
        <f t="shared" si="80"/>
        <v>S05_end</v>
      </c>
      <c r="AL419" s="13" t="s">
        <v>24</v>
      </c>
      <c r="AM419" s="13" t="s">
        <v>25</v>
      </c>
      <c r="AN419" s="13" t="s">
        <v>24</v>
      </c>
      <c r="AO419" s="13" t="s">
        <v>26</v>
      </c>
      <c r="AP419" s="13" t="s">
        <v>27</v>
      </c>
      <c r="AQ419" s="13" t="s">
        <v>26</v>
      </c>
      <c r="AR419" s="13" t="s">
        <v>27</v>
      </c>
      <c r="AS419" s="13" t="s">
        <v>25</v>
      </c>
      <c r="AT419" s="13" t="s">
        <v>31</v>
      </c>
      <c r="AU419" s="13" t="s">
        <v>26</v>
      </c>
      <c r="AV419" s="13" t="s">
        <v>31</v>
      </c>
      <c r="AW419" s="13" t="s">
        <v>25</v>
      </c>
      <c r="AX419" t="str">
        <f t="shared" si="83"/>
        <v>ST1_red-square.png</v>
      </c>
      <c r="AY419" t="str">
        <f t="shared" si="84"/>
        <v>HT2_red-triangle.png</v>
      </c>
      <c r="AZ419" t="str">
        <f t="shared" si="85"/>
        <v>HT3_yellow-triangle.png</v>
      </c>
      <c r="BA419" t="str">
        <f t="shared" si="86"/>
        <v>HT1_yellow-square.png</v>
      </c>
      <c r="BB419" t="str">
        <f t="shared" si="87"/>
        <v>ST2_green-triangle.png</v>
      </c>
      <c r="BC419" t="str">
        <f t="shared" si="88"/>
        <v>ST3_green-square.png</v>
      </c>
    </row>
    <row r="420" spans="1:55" x14ac:dyDescent="0.2">
      <c r="A420" s="30" t="s">
        <v>83</v>
      </c>
      <c r="B420" s="5" t="s">
        <v>108</v>
      </c>
      <c r="C420" s="5" t="s">
        <v>166</v>
      </c>
      <c r="D420" t="str">
        <f t="shared" si="81"/>
        <v>L04_CR58_S03</v>
      </c>
      <c r="E420">
        <v>418</v>
      </c>
      <c r="F420" s="95" t="s">
        <v>699</v>
      </c>
      <c r="G420" s="155" t="str">
        <f>VLOOKUP($A420&amp;"_"&amp;$F420,'Character Sets'!$B$3:$J$39,5,FALSE)</f>
        <v>ST1</v>
      </c>
      <c r="H420" s="155" t="str">
        <f>VLOOKUP($A420&amp;"_"&amp;$F420,'Character Sets'!$B$3:$J$39,7,FALSE)</f>
        <v>Alex</v>
      </c>
      <c r="I420" s="5" t="str">
        <f>VLOOKUP($A420&amp;"_"&amp;$F420,'Character Sets'!$B$3:$J$39,6,FALSE)</f>
        <v>A</v>
      </c>
      <c r="J420" s="96" t="s">
        <v>700</v>
      </c>
      <c r="K420" s="155" t="str">
        <f>VLOOKUP($A420&amp;"_"&amp;$J420, 'Character Sets'!$B$3:$J$39,5,FALSE)</f>
        <v>HT2</v>
      </c>
      <c r="L420" s="155" t="str">
        <f>VLOOKUP($A420&amp;"_"&amp;$J420,'Character Sets'!$B$3:$J$39,7,FALSE)</f>
        <v>Sam</v>
      </c>
      <c r="M420" s="5" t="str">
        <f>VLOOKUP($A420&amp;"_"&amp;$J420,'Character Sets'!$B$3:$J$39,6,FALSE)</f>
        <v>B</v>
      </c>
      <c r="N420" s="187" t="s">
        <v>2395</v>
      </c>
      <c r="O420" s="5" t="s">
        <v>2398</v>
      </c>
      <c r="P420" s="37" t="s">
        <v>696</v>
      </c>
      <c r="Q420" t="str">
        <f>VLOOKUP($A420&amp;"_"&amp;$P420,'Character Sets'!$B$3:$J$39,5,FALSE)</f>
        <v>HT3</v>
      </c>
      <c r="R420" s="37" t="s">
        <v>698</v>
      </c>
      <c r="S420" t="str">
        <f>VLOOKUP($A420&amp;"_"&amp;$R420,'Character Sets'!$B$3:$J$39,5,FALSE)</f>
        <v>HT1</v>
      </c>
      <c r="T420" s="37" t="s">
        <v>701</v>
      </c>
      <c r="U420" t="str">
        <f>VLOOKUP($A420&amp;"_"&amp;$T420,'Character Sets'!$B$3:$J$39,5,FALSE)</f>
        <v>ST2</v>
      </c>
      <c r="V420" s="37" t="s">
        <v>697</v>
      </c>
      <c r="W420" t="str">
        <f>VLOOKUP($A420&amp;"_"&amp;$V420,'Character Sets'!$B$3:$J$39,5,FALSE)</f>
        <v>ST3</v>
      </c>
      <c r="X420" t="s">
        <v>209</v>
      </c>
      <c r="Y420" t="str">
        <f t="shared" si="79"/>
        <v>AB</v>
      </c>
      <c r="Z420" t="str" cm="1">
        <f t="array" ref="Z420">_xlfn.IFS($Y420="AB","AB",$Y420="BA","AB",$Y420="AC","AC",$Y420="CA","AC",$Y420="AD","AD",$Y420="DA","AD",$Y420="BC","BC",$Y420="CB","BC",$Y420="BD","BD",$Y420="DB","BD",$Y420="CD","CD",$Y420="DC", "CD",$Y420="AE","AE",$Y420="EA","AE",$Y420="AF","AF",$Y420="FA","AF",$Y420="BE","BE",$Y420="EB","BE",$Y420="BF","BF",$Y420="FB","BF",$Y420="CE","CE",$Y420="EC","CE",$Y420="CF","CF",$Y420="FC","CF",$Y420="DE","DE",$Y420="ED","DE",$Y420="EF","EF",$Y420="FE","EF",$Y420="DF","DF",$Y420="FD","DF")</f>
        <v>AB</v>
      </c>
      <c r="AA420" s="6" t="s">
        <v>30</v>
      </c>
      <c r="AB420" t="str">
        <f>VLOOKUP($X420&amp;$Z420&amp;$AA420,Stories!$A$1:$I$151,7,FALSE)</f>
        <v>Sam is making a salad for Alex</v>
      </c>
      <c r="AC420" t="str">
        <f>VLOOKUP($X420&amp;$Z420&amp;$AA420,Stories!$A$1:$I$151,8,FALSE)</f>
        <v>while a pot is boiling on the stove</v>
      </c>
      <c r="AD420" s="37" t="s">
        <v>23</v>
      </c>
      <c r="AE420" s="13" t="s">
        <v>27</v>
      </c>
      <c r="AF420" s="13" t="s">
        <v>26</v>
      </c>
      <c r="AG420" s="13" t="str">
        <f t="shared" si="89"/>
        <v>she's standing in a yellow triangle</v>
      </c>
      <c r="AH420" t="str">
        <f>VLOOKUP($X420&amp;$Z420&amp;$AA420,Stories!$A$1:$I$151,9,FALSE)</f>
        <v>and it looks like dinner is almost ready</v>
      </c>
      <c r="AI420" t="str" cm="1">
        <f t="array" ref="AI420">_xlfn.IFS($AA420="first",_xlfn.CONCAT($X420, "_", $H420, "_", $L420),$AA420="second",_xlfn.CONCAT($X420, "_", $L420, "_", $H420))</f>
        <v>S03_Sam_Alex</v>
      </c>
      <c r="AJ420" t="str">
        <f t="shared" si="82"/>
        <v>she_yellow_triangle</v>
      </c>
      <c r="AK420" t="str">
        <f t="shared" si="80"/>
        <v>S03_end</v>
      </c>
      <c r="AL420" s="13" t="s">
        <v>27</v>
      </c>
      <c r="AM420" s="13" t="s">
        <v>26</v>
      </c>
      <c r="AN420" s="13" t="s">
        <v>27</v>
      </c>
      <c r="AO420" s="13" t="s">
        <v>25</v>
      </c>
      <c r="AP420" s="13" t="s">
        <v>24</v>
      </c>
      <c r="AQ420" s="13" t="s">
        <v>25</v>
      </c>
      <c r="AR420" s="13" t="s">
        <v>24</v>
      </c>
      <c r="AS420" s="13" t="s">
        <v>26</v>
      </c>
      <c r="AT420" s="13" t="s">
        <v>29</v>
      </c>
      <c r="AU420" s="13" t="s">
        <v>25</v>
      </c>
      <c r="AV420" s="13" t="s">
        <v>29</v>
      </c>
      <c r="AW420" s="13" t="s">
        <v>26</v>
      </c>
      <c r="AX420" t="str">
        <f t="shared" si="83"/>
        <v>ST1_yellow-triangle.png</v>
      </c>
      <c r="AY420" t="str">
        <f t="shared" si="84"/>
        <v>HT2_yellow-square.png</v>
      </c>
      <c r="AZ420" t="str">
        <f t="shared" si="85"/>
        <v>HT3_red-square.png</v>
      </c>
      <c r="BA420" t="str">
        <f t="shared" si="86"/>
        <v>HT1_red-triangle.png</v>
      </c>
      <c r="BB420" t="str">
        <f t="shared" si="87"/>
        <v>ST2_blue-square.png</v>
      </c>
      <c r="BC420" t="str">
        <f t="shared" si="88"/>
        <v>ST3_blue-triangle.png</v>
      </c>
    </row>
    <row r="421" spans="1:55" x14ac:dyDescent="0.2">
      <c r="A421" s="30" t="s">
        <v>83</v>
      </c>
      <c r="B421" s="5" t="s">
        <v>108</v>
      </c>
      <c r="C421" s="5" t="s">
        <v>167</v>
      </c>
      <c r="D421" t="str">
        <f t="shared" si="81"/>
        <v>L04_CR59_S04</v>
      </c>
      <c r="E421">
        <v>419</v>
      </c>
      <c r="F421" s="95" t="s">
        <v>699</v>
      </c>
      <c r="G421" s="155" t="str">
        <f>VLOOKUP($A421&amp;"_"&amp;$F421,'Character Sets'!$B$3:$J$39,5,FALSE)</f>
        <v>ST1</v>
      </c>
      <c r="H421" s="155" t="str">
        <f>VLOOKUP($A421&amp;"_"&amp;$F421,'Character Sets'!$B$3:$J$39,7,FALSE)</f>
        <v>Alex</v>
      </c>
      <c r="I421" s="5" t="str">
        <f>VLOOKUP($A421&amp;"_"&amp;$F421,'Character Sets'!$B$3:$J$39,6,FALSE)</f>
        <v>A</v>
      </c>
      <c r="J421" s="96" t="s">
        <v>700</v>
      </c>
      <c r="K421" s="155" t="str">
        <f>VLOOKUP($A421&amp;"_"&amp;$J421, 'Character Sets'!$B$3:$J$39,5,FALSE)</f>
        <v>HT2</v>
      </c>
      <c r="L421" s="155" t="str">
        <f>VLOOKUP($A421&amp;"_"&amp;$J421,'Character Sets'!$B$3:$J$39,7,FALSE)</f>
        <v>Sam</v>
      </c>
      <c r="M421" s="5" t="str">
        <f>VLOOKUP($A421&amp;"_"&amp;$J421,'Character Sets'!$B$3:$J$39,6,FALSE)</f>
        <v>B</v>
      </c>
      <c r="N421" s="187" t="s">
        <v>2395</v>
      </c>
      <c r="O421" s="5" t="s">
        <v>2398</v>
      </c>
      <c r="P421" s="37" t="s">
        <v>696</v>
      </c>
      <c r="Q421" t="str">
        <f>VLOOKUP($A421&amp;"_"&amp;$P421,'Character Sets'!$B$3:$J$39,5,FALSE)</f>
        <v>HT3</v>
      </c>
      <c r="R421" s="37" t="s">
        <v>698</v>
      </c>
      <c r="S421" t="str">
        <f>VLOOKUP($A421&amp;"_"&amp;$R421,'Character Sets'!$B$3:$J$39,5,FALSE)</f>
        <v>HT1</v>
      </c>
      <c r="T421" s="37" t="s">
        <v>701</v>
      </c>
      <c r="U421" t="str">
        <f>VLOOKUP($A421&amp;"_"&amp;$T421,'Character Sets'!$B$3:$J$39,5,FALSE)</f>
        <v>ST2</v>
      </c>
      <c r="V421" s="37" t="s">
        <v>697</v>
      </c>
      <c r="W421" t="str">
        <f>VLOOKUP($A421&amp;"_"&amp;$V421,'Character Sets'!$B$3:$J$39,5,FALSE)</f>
        <v>ST3</v>
      </c>
      <c r="X421" t="s">
        <v>210</v>
      </c>
      <c r="Y421" t="str">
        <f t="shared" si="79"/>
        <v>AB</v>
      </c>
      <c r="Z421" t="str" cm="1">
        <f t="array" ref="Z421">_xlfn.IFS($Y421="AB","AB",$Y421="BA","AB",$Y421="AC","AC",$Y421="CA","AC",$Y421="AD","AD",$Y421="DA","AD",$Y421="BC","BC",$Y421="CB","BC",$Y421="BD","BD",$Y421="DB","BD",$Y421="CD","CD",$Y421="DC", "CD",$Y421="AE","AE",$Y421="EA","AE",$Y421="AF","AF",$Y421="FA","AF",$Y421="BE","BE",$Y421="EB","BE",$Y421="BF","BF",$Y421="FB","BF",$Y421="CE","CE",$Y421="EC","CE",$Y421="CF","CF",$Y421="FC","CF",$Y421="DE","DE",$Y421="ED","DE",$Y421="EF","EF",$Y421="FE","EF",$Y421="DF","DF",$Y421="FD","DF")</f>
        <v>AB</v>
      </c>
      <c r="AA421" s="6" t="s">
        <v>28</v>
      </c>
      <c r="AB421" t="str">
        <f>VLOOKUP($X421&amp;$Z421&amp;$AA421,Stories!$A$1:$I$151,7,FALSE)</f>
        <v>Alex is walking over to Sam</v>
      </c>
      <c r="AC421" t="str">
        <f>VLOOKUP($X421&amp;$Z421&amp;$AA421,Stories!$A$1:$I$151,8,FALSE)</f>
        <v>and a broken radio is lying on the ground</v>
      </c>
      <c r="AD421" s="37" t="s">
        <v>23</v>
      </c>
      <c r="AE421" s="13" t="s">
        <v>31</v>
      </c>
      <c r="AF421" s="13" t="s">
        <v>25</v>
      </c>
      <c r="AG421" s="13" t="str">
        <f t="shared" si="89"/>
        <v>she's standing in a green square</v>
      </c>
      <c r="AH421" t="str">
        <f>VLOOKUP($X421&amp;$Z421&amp;$AA421,Stories!$A$1:$I$151,9,FALSE)</f>
        <v>but it doesn't look like the radio can be fixed</v>
      </c>
      <c r="AI421" t="str" cm="1">
        <f t="array" ref="AI421">_xlfn.IFS($AA421="first",_xlfn.CONCAT($X421, "_", $H421, "_", $L421),$AA421="second",_xlfn.CONCAT($X421, "_", $L421, "_", $H421))</f>
        <v>S04_Alex_Sam</v>
      </c>
      <c r="AJ421" t="str">
        <f t="shared" si="82"/>
        <v>she_green_square</v>
      </c>
      <c r="AK421" t="str">
        <f t="shared" si="80"/>
        <v>S04_end</v>
      </c>
      <c r="AL421" s="13" t="s">
        <v>31</v>
      </c>
      <c r="AM421" s="13" t="s">
        <v>25</v>
      </c>
      <c r="AN421" s="13" t="s">
        <v>31</v>
      </c>
      <c r="AO421" s="13" t="s">
        <v>26</v>
      </c>
      <c r="AP421" s="13" t="s">
        <v>29</v>
      </c>
      <c r="AQ421" s="13" t="s">
        <v>26</v>
      </c>
      <c r="AR421" s="13" t="s">
        <v>29</v>
      </c>
      <c r="AS421" s="13" t="s">
        <v>25</v>
      </c>
      <c r="AT421" s="13" t="s">
        <v>24</v>
      </c>
      <c r="AU421" s="13" t="s">
        <v>26</v>
      </c>
      <c r="AV421" s="13" t="s">
        <v>24</v>
      </c>
      <c r="AW421" s="13" t="s">
        <v>25</v>
      </c>
      <c r="AX421" t="str">
        <f t="shared" si="83"/>
        <v>ST1_green-square.png</v>
      </c>
      <c r="AY421" t="str">
        <f t="shared" si="84"/>
        <v>HT2_green-triangle.png</v>
      </c>
      <c r="AZ421" t="str">
        <f t="shared" si="85"/>
        <v>HT3_blue-triangle.png</v>
      </c>
      <c r="BA421" t="str">
        <f t="shared" si="86"/>
        <v>HT1_blue-square.png</v>
      </c>
      <c r="BB421" t="str">
        <f t="shared" si="87"/>
        <v>ST2_red-triangle.png</v>
      </c>
      <c r="BC421" t="str">
        <f t="shared" si="88"/>
        <v>ST3_red-square.png</v>
      </c>
    </row>
    <row r="422" spans="1:55" x14ac:dyDescent="0.2">
      <c r="A422" s="30" t="s">
        <v>83</v>
      </c>
      <c r="B422" s="5" t="s">
        <v>108</v>
      </c>
      <c r="C422" s="5" t="s">
        <v>168</v>
      </c>
      <c r="D422" t="str">
        <f t="shared" si="81"/>
        <v>L04_CR60_S04</v>
      </c>
      <c r="E422">
        <v>420</v>
      </c>
      <c r="F422" s="95" t="s">
        <v>699</v>
      </c>
      <c r="G422" s="155" t="str">
        <f>VLOOKUP($A422&amp;"_"&amp;$F422,'Character Sets'!$B$3:$J$39,5,FALSE)</f>
        <v>ST1</v>
      </c>
      <c r="H422" s="155" t="str">
        <f>VLOOKUP($A422&amp;"_"&amp;$F422,'Character Sets'!$B$3:$J$39,7,FALSE)</f>
        <v>Alex</v>
      </c>
      <c r="I422" s="5" t="str">
        <f>VLOOKUP($A422&amp;"_"&amp;$F422,'Character Sets'!$B$3:$J$39,6,FALSE)</f>
        <v>A</v>
      </c>
      <c r="J422" s="96" t="s">
        <v>700</v>
      </c>
      <c r="K422" s="155" t="str">
        <f>VLOOKUP($A422&amp;"_"&amp;$J422, 'Character Sets'!$B$3:$J$39,5,FALSE)</f>
        <v>HT2</v>
      </c>
      <c r="L422" s="155" t="str">
        <f>VLOOKUP($A422&amp;"_"&amp;$J422,'Character Sets'!$B$3:$J$39,7,FALSE)</f>
        <v>Sam</v>
      </c>
      <c r="M422" s="5" t="str">
        <f>VLOOKUP($A422&amp;"_"&amp;$J422,'Character Sets'!$B$3:$J$39,6,FALSE)</f>
        <v>B</v>
      </c>
      <c r="N422" s="187" t="s">
        <v>2395</v>
      </c>
      <c r="O422" s="5" t="s">
        <v>2398</v>
      </c>
      <c r="P422" s="37" t="s">
        <v>696</v>
      </c>
      <c r="Q422" t="str">
        <f>VLOOKUP($A422&amp;"_"&amp;$P422,'Character Sets'!$B$3:$J$39,5,FALSE)</f>
        <v>HT3</v>
      </c>
      <c r="R422" s="37" t="s">
        <v>698</v>
      </c>
      <c r="S422" t="str">
        <f>VLOOKUP($A422&amp;"_"&amp;$R422,'Character Sets'!$B$3:$J$39,5,FALSE)</f>
        <v>HT1</v>
      </c>
      <c r="T422" s="37" t="s">
        <v>701</v>
      </c>
      <c r="U422" t="str">
        <f>VLOOKUP($A422&amp;"_"&amp;$T422,'Character Sets'!$B$3:$J$39,5,FALSE)</f>
        <v>ST2</v>
      </c>
      <c r="V422" s="37" t="s">
        <v>697</v>
      </c>
      <c r="W422" t="str">
        <f>VLOOKUP($A422&amp;"_"&amp;$V422,'Character Sets'!$B$3:$J$39,5,FALSE)</f>
        <v>ST3</v>
      </c>
      <c r="X422" t="s">
        <v>210</v>
      </c>
      <c r="Y422" t="str">
        <f t="shared" si="79"/>
        <v>AB</v>
      </c>
      <c r="Z422" t="str" cm="1">
        <f t="array" ref="Z422">_xlfn.IFS($Y422="AB","AB",$Y422="BA","AB",$Y422="AC","AC",$Y422="CA","AC",$Y422="AD","AD",$Y422="DA","AD",$Y422="BC","BC",$Y422="CB","BC",$Y422="BD","BD",$Y422="DB","BD",$Y422="CD","CD",$Y422="DC", "CD",$Y422="AE","AE",$Y422="EA","AE",$Y422="AF","AF",$Y422="FA","AF",$Y422="BE","BE",$Y422="EB","BE",$Y422="BF","BF",$Y422="FB","BF",$Y422="CE","CE",$Y422="EC","CE",$Y422="CF","CF",$Y422="FC","CF",$Y422="DE","DE",$Y422="ED","DE",$Y422="EF","EF",$Y422="FE","EF",$Y422="DF","DF",$Y422="FD","DF")</f>
        <v>AB</v>
      </c>
      <c r="AA422" s="6" t="s">
        <v>30</v>
      </c>
      <c r="AB422" t="str">
        <f>VLOOKUP($X422&amp;$Z422&amp;$AA422,Stories!$A$1:$I$151,7,FALSE)</f>
        <v>Sam is walking over to Alex</v>
      </c>
      <c r="AC422" t="str">
        <f>VLOOKUP($X422&amp;$Z422&amp;$AA422,Stories!$A$1:$I$151,8,FALSE)</f>
        <v>and a broken radio is lying on the ground</v>
      </c>
      <c r="AD422" s="37" t="s">
        <v>23</v>
      </c>
      <c r="AE422" s="13" t="s">
        <v>29</v>
      </c>
      <c r="AF422" s="13" t="s">
        <v>26</v>
      </c>
      <c r="AG422" s="13" t="str">
        <f t="shared" si="89"/>
        <v>she's standing in a blue triangle</v>
      </c>
      <c r="AH422" t="str">
        <f>VLOOKUP($X422&amp;$Z422&amp;$AA422,Stories!$A$1:$I$151,9,FALSE)</f>
        <v>but it doesn't look like the radio can be fixed</v>
      </c>
      <c r="AI422" t="str" cm="1">
        <f t="array" ref="AI422">_xlfn.IFS($AA422="first",_xlfn.CONCAT($X422, "_", $H422, "_", $L422),$AA422="second",_xlfn.CONCAT($X422, "_", $L422, "_", $H422))</f>
        <v>S04_Sam_Alex</v>
      </c>
      <c r="AJ422" t="str">
        <f t="shared" si="82"/>
        <v>she_blue_triangle</v>
      </c>
      <c r="AK422" t="str">
        <f t="shared" si="80"/>
        <v>S04_end</v>
      </c>
      <c r="AL422" s="13" t="s">
        <v>29</v>
      </c>
      <c r="AM422" s="13" t="s">
        <v>26</v>
      </c>
      <c r="AN422" s="13" t="s">
        <v>29</v>
      </c>
      <c r="AO422" s="13" t="s">
        <v>25</v>
      </c>
      <c r="AP422" s="13" t="s">
        <v>31</v>
      </c>
      <c r="AQ422" s="13" t="s">
        <v>25</v>
      </c>
      <c r="AR422" s="13" t="s">
        <v>31</v>
      </c>
      <c r="AS422" s="13" t="s">
        <v>26</v>
      </c>
      <c r="AT422" s="13" t="s">
        <v>27</v>
      </c>
      <c r="AU422" s="13" t="s">
        <v>25</v>
      </c>
      <c r="AV422" s="13" t="s">
        <v>27</v>
      </c>
      <c r="AW422" s="13" t="s">
        <v>26</v>
      </c>
      <c r="AX422" t="str">
        <f t="shared" si="83"/>
        <v>ST1_blue-triangle.png</v>
      </c>
      <c r="AY422" t="str">
        <f t="shared" si="84"/>
        <v>HT2_blue-square.png</v>
      </c>
      <c r="AZ422" t="str">
        <f t="shared" si="85"/>
        <v>HT3_green-square.png</v>
      </c>
      <c r="BA422" t="str">
        <f t="shared" si="86"/>
        <v>HT1_green-triangle.png</v>
      </c>
      <c r="BB422" t="str">
        <f t="shared" si="87"/>
        <v>ST2_yellow-square.png</v>
      </c>
      <c r="BC422" t="str">
        <f t="shared" si="88"/>
        <v>ST3_yellow-triangle.png</v>
      </c>
    </row>
    <row r="423" spans="1:55" x14ac:dyDescent="0.2">
      <c r="A423" s="30" t="s">
        <v>83</v>
      </c>
      <c r="B423" s="5" t="s">
        <v>108</v>
      </c>
      <c r="C423" s="5" t="s">
        <v>169</v>
      </c>
      <c r="D423" t="str">
        <f t="shared" si="81"/>
        <v>L04_CR61_S13</v>
      </c>
      <c r="E423">
        <v>421</v>
      </c>
      <c r="F423" s="95" t="s">
        <v>699</v>
      </c>
      <c r="G423" s="155" t="str">
        <f>VLOOKUP($A423&amp;"_"&amp;$F423,'Character Sets'!$B$3:$J$39,5,FALSE)</f>
        <v>ST1</v>
      </c>
      <c r="H423" s="155" t="str">
        <f>VLOOKUP($A423&amp;"_"&amp;$F423,'Character Sets'!$B$3:$J$39,7,FALSE)</f>
        <v>Alex</v>
      </c>
      <c r="I423" s="5" t="str">
        <f>VLOOKUP($A423&amp;"_"&amp;$F423,'Character Sets'!$B$3:$J$39,6,FALSE)</f>
        <v>A</v>
      </c>
      <c r="J423" s="96" t="s">
        <v>701</v>
      </c>
      <c r="K423" s="155" t="str">
        <f>VLOOKUP($A423&amp;"_"&amp;$J423, 'Character Sets'!$B$3:$J$39,5,FALSE)</f>
        <v>ST2</v>
      </c>
      <c r="L423" s="155" t="str">
        <f>VLOOKUP($A423&amp;"_"&amp;$J423,'Character Sets'!$B$3:$J$39,7,FALSE)</f>
        <v>Jordan</v>
      </c>
      <c r="M423" s="5" t="str">
        <f>VLOOKUP($A423&amp;"_"&amp;$J423,'Character Sets'!$B$3:$J$39,6,FALSE)</f>
        <v>C</v>
      </c>
      <c r="N423" s="187" t="s">
        <v>2395</v>
      </c>
      <c r="O423" s="5" t="s">
        <v>2399</v>
      </c>
      <c r="P423" s="37" t="s">
        <v>696</v>
      </c>
      <c r="Q423" t="str">
        <f>VLOOKUP($A423&amp;"_"&amp;$P423,'Character Sets'!$B$3:$J$39,5,FALSE)</f>
        <v>HT3</v>
      </c>
      <c r="R423" s="37" t="s">
        <v>698</v>
      </c>
      <c r="S423" t="str">
        <f>VLOOKUP($A423&amp;"_"&amp;$R423,'Character Sets'!$B$3:$J$39,5,FALSE)</f>
        <v>HT1</v>
      </c>
      <c r="T423" s="37" t="s">
        <v>700</v>
      </c>
      <c r="U423" t="str">
        <f>VLOOKUP($A423&amp;"_"&amp;$T423,'Character Sets'!$B$3:$J$39,5,FALSE)</f>
        <v>HT2</v>
      </c>
      <c r="V423" s="37" t="s">
        <v>697</v>
      </c>
      <c r="W423" t="str">
        <f>VLOOKUP($A423&amp;"_"&amp;$V423,'Character Sets'!$B$3:$J$39,5,FALSE)</f>
        <v>ST3</v>
      </c>
      <c r="X423" t="s">
        <v>219</v>
      </c>
      <c r="Y423" t="str">
        <f t="shared" si="79"/>
        <v>AC</v>
      </c>
      <c r="Z423" t="str" cm="1">
        <f t="array" ref="Z423">_xlfn.IFS($Y423="AB","AB",$Y423="BA","AB",$Y423="AC","AC",$Y423="CA","AC",$Y423="AD","AD",$Y423="DA","AD",$Y423="BC","BC",$Y423="CB","BC",$Y423="BD","BD",$Y423="DB","BD",$Y423="CD","CD",$Y423="DC", "CD",$Y423="AE","AE",$Y423="EA","AE",$Y423="AF","AF",$Y423="FA","AF",$Y423="BE","BE",$Y423="EB","BE",$Y423="BF","BF",$Y423="FB","BF",$Y423="CE","CE",$Y423="EC","CE",$Y423="CF","CF",$Y423="FC","CF",$Y423="DE","DE",$Y423="ED","DE",$Y423="EF","EF",$Y423="FE","EF",$Y423="DF","DF",$Y423="FD","DF")</f>
        <v>AC</v>
      </c>
      <c r="AA423" s="6" t="s">
        <v>28</v>
      </c>
      <c r="AB423" t="str">
        <f>VLOOKUP($X423&amp;$Z423&amp;$AA423,Stories!$A$1:$I$151,7,FALSE)</f>
        <v>Alex is surfing at the beach with Jordan</v>
      </c>
      <c r="AC423" t="str">
        <f>VLOOKUP($X423&amp;$Z423&amp;$AA423,Stories!$A$1:$I$151,8,FALSE)</f>
        <v>and a crab is scuttling by</v>
      </c>
      <c r="AD423" s="37" t="s">
        <v>23</v>
      </c>
      <c r="AE423" s="13" t="s">
        <v>27</v>
      </c>
      <c r="AF423" s="13" t="s">
        <v>25</v>
      </c>
      <c r="AG423" s="13" t="str">
        <f t="shared" si="89"/>
        <v>she's standing in a yellow square</v>
      </c>
      <c r="AH423" t="str">
        <f>VLOOKUP($X423&amp;$Z423&amp;$AA423,Stories!$A$1:$I$151,9,FALSE)</f>
        <v>and the waves keep getting bigger</v>
      </c>
      <c r="AI423" t="str" cm="1">
        <f t="array" ref="AI423">_xlfn.IFS($AA423="first",_xlfn.CONCAT($X423, "_", $H423, "_", $L423),$AA423="second",_xlfn.CONCAT($X423, "_", $L423, "_", $H423))</f>
        <v>S13_Alex_Jordan</v>
      </c>
      <c r="AJ423" t="str">
        <f t="shared" si="82"/>
        <v>she_yellow_square</v>
      </c>
      <c r="AK423" t="str">
        <f t="shared" si="80"/>
        <v>S13_end</v>
      </c>
      <c r="AL423" s="13" t="s">
        <v>27</v>
      </c>
      <c r="AM423" s="13" t="s">
        <v>25</v>
      </c>
      <c r="AN423" s="13" t="s">
        <v>27</v>
      </c>
      <c r="AO423" s="13" t="s">
        <v>26</v>
      </c>
      <c r="AP423" s="13" t="s">
        <v>24</v>
      </c>
      <c r="AQ423" s="13" t="s">
        <v>26</v>
      </c>
      <c r="AR423" s="13" t="s">
        <v>24</v>
      </c>
      <c r="AS423" s="13" t="s">
        <v>25</v>
      </c>
      <c r="AT423" s="13" t="s">
        <v>29</v>
      </c>
      <c r="AU423" s="13" t="s">
        <v>26</v>
      </c>
      <c r="AV423" s="13" t="s">
        <v>29</v>
      </c>
      <c r="AW423" s="13" t="s">
        <v>25</v>
      </c>
      <c r="AX423" t="str">
        <f t="shared" si="83"/>
        <v>ST1_yellow-square.png</v>
      </c>
      <c r="AY423" t="str">
        <f t="shared" si="84"/>
        <v>ST2_yellow-triangle.png</v>
      </c>
      <c r="AZ423" t="str">
        <f t="shared" si="85"/>
        <v>HT3_red-triangle.png</v>
      </c>
      <c r="BA423" t="str">
        <f t="shared" si="86"/>
        <v>HT1_red-square.png</v>
      </c>
      <c r="BB423" t="str">
        <f t="shared" si="87"/>
        <v>HT2_blue-triangle.png</v>
      </c>
      <c r="BC423" t="str">
        <f t="shared" si="88"/>
        <v>ST3_blue-square.png</v>
      </c>
    </row>
    <row r="424" spans="1:55" x14ac:dyDescent="0.2">
      <c r="A424" s="30" t="s">
        <v>83</v>
      </c>
      <c r="B424" s="5" t="s">
        <v>108</v>
      </c>
      <c r="C424" s="5" t="s">
        <v>170</v>
      </c>
      <c r="D424" t="str">
        <f t="shared" si="81"/>
        <v>L04_CR62_S13</v>
      </c>
      <c r="E424">
        <v>422</v>
      </c>
      <c r="F424" s="95" t="s">
        <v>699</v>
      </c>
      <c r="G424" s="155" t="str">
        <f>VLOOKUP($A424&amp;"_"&amp;$F424,'Character Sets'!$B$3:$J$39,5,FALSE)</f>
        <v>ST1</v>
      </c>
      <c r="H424" s="155" t="str">
        <f>VLOOKUP($A424&amp;"_"&amp;$F424,'Character Sets'!$B$3:$J$39,7,FALSE)</f>
        <v>Alex</v>
      </c>
      <c r="I424" s="5" t="str">
        <f>VLOOKUP($A424&amp;"_"&amp;$F424,'Character Sets'!$B$3:$J$39,6,FALSE)</f>
        <v>A</v>
      </c>
      <c r="J424" s="96" t="s">
        <v>701</v>
      </c>
      <c r="K424" s="155" t="str">
        <f>VLOOKUP($A424&amp;"_"&amp;$J424, 'Character Sets'!$B$3:$J$39,5,FALSE)</f>
        <v>ST2</v>
      </c>
      <c r="L424" s="155" t="str">
        <f>VLOOKUP($A424&amp;"_"&amp;$J424,'Character Sets'!$B$3:$J$39,7,FALSE)</f>
        <v>Jordan</v>
      </c>
      <c r="M424" s="5" t="str">
        <f>VLOOKUP($A424&amp;"_"&amp;$J424,'Character Sets'!$B$3:$J$39,6,FALSE)</f>
        <v>C</v>
      </c>
      <c r="N424" s="187" t="s">
        <v>2395</v>
      </c>
      <c r="O424" s="5" t="s">
        <v>2399</v>
      </c>
      <c r="P424" s="37" t="s">
        <v>696</v>
      </c>
      <c r="Q424" t="str">
        <f>VLOOKUP($A424&amp;"_"&amp;$P424,'Character Sets'!$B$3:$J$39,5,FALSE)</f>
        <v>HT3</v>
      </c>
      <c r="R424" s="37" t="s">
        <v>698</v>
      </c>
      <c r="S424" t="str">
        <f>VLOOKUP($A424&amp;"_"&amp;$R424,'Character Sets'!$B$3:$J$39,5,FALSE)</f>
        <v>HT1</v>
      </c>
      <c r="T424" s="37" t="s">
        <v>700</v>
      </c>
      <c r="U424" t="str">
        <f>VLOOKUP($A424&amp;"_"&amp;$T424,'Character Sets'!$B$3:$J$39,5,FALSE)</f>
        <v>HT2</v>
      </c>
      <c r="V424" s="37" t="s">
        <v>697</v>
      </c>
      <c r="W424" t="str">
        <f>VLOOKUP($A424&amp;"_"&amp;$V424,'Character Sets'!$B$3:$J$39,5,FALSE)</f>
        <v>ST3</v>
      </c>
      <c r="X424" t="s">
        <v>219</v>
      </c>
      <c r="Y424" t="str">
        <f t="shared" si="79"/>
        <v>AC</v>
      </c>
      <c r="Z424" t="str" cm="1">
        <f t="array" ref="Z424">_xlfn.IFS($Y424="AB","AB",$Y424="BA","AB",$Y424="AC","AC",$Y424="CA","AC",$Y424="AD","AD",$Y424="DA","AD",$Y424="BC","BC",$Y424="CB","BC",$Y424="BD","BD",$Y424="DB","BD",$Y424="CD","CD",$Y424="DC", "CD",$Y424="AE","AE",$Y424="EA","AE",$Y424="AF","AF",$Y424="FA","AF",$Y424="BE","BE",$Y424="EB","BE",$Y424="BF","BF",$Y424="FB","BF",$Y424="CE","CE",$Y424="EC","CE",$Y424="CF","CF",$Y424="FC","CF",$Y424="DE","DE",$Y424="ED","DE",$Y424="EF","EF",$Y424="FE","EF",$Y424="DF","DF",$Y424="FD","DF")</f>
        <v>AC</v>
      </c>
      <c r="AA424" s="6" t="s">
        <v>30</v>
      </c>
      <c r="AB424" t="str">
        <f>VLOOKUP($X424&amp;$Z424&amp;$AA424,Stories!$A$1:$I$151,7,FALSE)</f>
        <v>Jordan is surfing at the beach with Alex</v>
      </c>
      <c r="AC424" t="str">
        <f>VLOOKUP($X424&amp;$Z424&amp;$AA424,Stories!$A$1:$I$151,8,FALSE)</f>
        <v>and a crab is scuttling by</v>
      </c>
      <c r="AD424" s="37" t="s">
        <v>23</v>
      </c>
      <c r="AE424" s="13" t="s">
        <v>24</v>
      </c>
      <c r="AF424" s="13" t="s">
        <v>26</v>
      </c>
      <c r="AG424" s="13" t="str">
        <f t="shared" si="89"/>
        <v>she's standing in a red triangle</v>
      </c>
      <c r="AH424" t="str">
        <f>VLOOKUP($X424&amp;$Z424&amp;$AA424,Stories!$A$1:$I$151,9,FALSE)</f>
        <v>and the waves keep getting bigger</v>
      </c>
      <c r="AI424" t="str" cm="1">
        <f t="array" ref="AI424">_xlfn.IFS($AA424="first",_xlfn.CONCAT($X424, "_", $H424, "_", $L424),$AA424="second",_xlfn.CONCAT($X424, "_", $L424, "_", $H424))</f>
        <v>S13_Jordan_Alex</v>
      </c>
      <c r="AJ424" t="str">
        <f t="shared" si="82"/>
        <v>she_red_triangle</v>
      </c>
      <c r="AK424" t="str">
        <f t="shared" si="80"/>
        <v>S13_end</v>
      </c>
      <c r="AL424" s="13" t="s">
        <v>24</v>
      </c>
      <c r="AM424" s="13" t="s">
        <v>26</v>
      </c>
      <c r="AN424" s="13" t="s">
        <v>24</v>
      </c>
      <c r="AO424" s="13" t="s">
        <v>25</v>
      </c>
      <c r="AP424" s="13" t="s">
        <v>27</v>
      </c>
      <c r="AQ424" s="13" t="s">
        <v>25</v>
      </c>
      <c r="AR424" s="13" t="s">
        <v>27</v>
      </c>
      <c r="AS424" s="13" t="s">
        <v>26</v>
      </c>
      <c r="AT424" s="13" t="s">
        <v>31</v>
      </c>
      <c r="AU424" s="13" t="s">
        <v>25</v>
      </c>
      <c r="AV424" s="13" t="s">
        <v>31</v>
      </c>
      <c r="AW424" s="13" t="s">
        <v>26</v>
      </c>
      <c r="AX424" t="str">
        <f t="shared" si="83"/>
        <v>ST1_red-triangle.png</v>
      </c>
      <c r="AY424" t="str">
        <f t="shared" si="84"/>
        <v>ST2_red-square.png</v>
      </c>
      <c r="AZ424" t="str">
        <f t="shared" si="85"/>
        <v>HT3_yellow-square.png</v>
      </c>
      <c r="BA424" t="str">
        <f t="shared" si="86"/>
        <v>HT1_yellow-triangle.png</v>
      </c>
      <c r="BB424" t="str">
        <f t="shared" si="87"/>
        <v>HT2_green-square.png</v>
      </c>
      <c r="BC424" t="str">
        <f t="shared" si="88"/>
        <v>ST3_green-triangle.png</v>
      </c>
    </row>
    <row r="425" spans="1:55" x14ac:dyDescent="0.2">
      <c r="A425" s="30" t="s">
        <v>83</v>
      </c>
      <c r="B425" s="5" t="s">
        <v>108</v>
      </c>
      <c r="C425" s="5" t="s">
        <v>171</v>
      </c>
      <c r="D425" t="str">
        <f t="shared" si="81"/>
        <v>L04_CR63_S15</v>
      </c>
      <c r="E425">
        <v>423</v>
      </c>
      <c r="F425" s="95" t="s">
        <v>699</v>
      </c>
      <c r="G425" s="155" t="str">
        <f>VLOOKUP($A425&amp;"_"&amp;$F425,'Character Sets'!$B$3:$J$39,5,FALSE)</f>
        <v>ST1</v>
      </c>
      <c r="H425" s="155" t="str">
        <f>VLOOKUP($A425&amp;"_"&amp;$F425,'Character Sets'!$B$3:$J$39,7,FALSE)</f>
        <v>Alex</v>
      </c>
      <c r="I425" s="5" t="str">
        <f>VLOOKUP($A425&amp;"_"&amp;$F425,'Character Sets'!$B$3:$J$39,6,FALSE)</f>
        <v>A</v>
      </c>
      <c r="J425" s="96" t="s">
        <v>701</v>
      </c>
      <c r="K425" s="155" t="str">
        <f>VLOOKUP($A425&amp;"_"&amp;$J425, 'Character Sets'!$B$3:$J$39,5,FALSE)</f>
        <v>ST2</v>
      </c>
      <c r="L425" s="155" t="str">
        <f>VLOOKUP($A425&amp;"_"&amp;$J425,'Character Sets'!$B$3:$J$39,7,FALSE)</f>
        <v>Jordan</v>
      </c>
      <c r="M425" s="5" t="str">
        <f>VLOOKUP($A425&amp;"_"&amp;$J425,'Character Sets'!$B$3:$J$39,6,FALSE)</f>
        <v>C</v>
      </c>
      <c r="N425" s="187" t="s">
        <v>2395</v>
      </c>
      <c r="O425" s="5" t="s">
        <v>2399</v>
      </c>
      <c r="P425" s="37" t="s">
        <v>696</v>
      </c>
      <c r="Q425" t="str">
        <f>VLOOKUP($A425&amp;"_"&amp;$P425,'Character Sets'!$B$3:$J$39,5,FALSE)</f>
        <v>HT3</v>
      </c>
      <c r="R425" s="37" t="s">
        <v>698</v>
      </c>
      <c r="S425" t="str">
        <f>VLOOKUP($A425&amp;"_"&amp;$R425,'Character Sets'!$B$3:$J$39,5,FALSE)</f>
        <v>HT1</v>
      </c>
      <c r="T425" s="37" t="s">
        <v>700</v>
      </c>
      <c r="U425" t="str">
        <f>VLOOKUP($A425&amp;"_"&amp;$T425,'Character Sets'!$B$3:$J$39,5,FALSE)</f>
        <v>HT2</v>
      </c>
      <c r="V425" s="37" t="s">
        <v>697</v>
      </c>
      <c r="W425" t="str">
        <f>VLOOKUP($A425&amp;"_"&amp;$V425,'Character Sets'!$B$3:$J$39,5,FALSE)</f>
        <v>ST3</v>
      </c>
      <c r="X425" t="s">
        <v>221</v>
      </c>
      <c r="Y425" t="str">
        <f t="shared" si="79"/>
        <v>AC</v>
      </c>
      <c r="Z425" t="str" cm="1">
        <f t="array" ref="Z425">_xlfn.IFS($Y425="AB","AB",$Y425="BA","AB",$Y425="AC","AC",$Y425="CA","AC",$Y425="AD","AD",$Y425="DA","AD",$Y425="BC","BC",$Y425="CB","BC",$Y425="BD","BD",$Y425="DB","BD",$Y425="CD","CD",$Y425="DC", "CD",$Y425="AE","AE",$Y425="EA","AE",$Y425="AF","AF",$Y425="FA","AF",$Y425="BE","BE",$Y425="EB","BE",$Y425="BF","BF",$Y425="FB","BF",$Y425="CE","CE",$Y425="EC","CE",$Y425="CF","CF",$Y425="FC","CF",$Y425="DE","DE",$Y425="ED","DE",$Y425="EF","EF",$Y425="FE","EF",$Y425="DF","DF",$Y425="FD","DF")</f>
        <v>AC</v>
      </c>
      <c r="AA425" s="6" t="s">
        <v>28</v>
      </c>
      <c r="AB425" t="str">
        <f>VLOOKUP($X425&amp;$Z425&amp;$AA425,Stories!$A$1:$I$151,7,FALSE)</f>
        <v>Alex is looking at Jordan</v>
      </c>
      <c r="AC425" t="str">
        <f>VLOOKUP($X425&amp;$Z425&amp;$AA425,Stories!$A$1:$I$151,8,FALSE)</f>
        <v>as the train whistle is blowing loudly</v>
      </c>
      <c r="AD425" s="37" t="s">
        <v>23</v>
      </c>
      <c r="AE425" s="13" t="s">
        <v>29</v>
      </c>
      <c r="AF425" s="13" t="s">
        <v>25</v>
      </c>
      <c r="AG425" s="13" t="str">
        <f t="shared" si="89"/>
        <v>she's standing in a blue square</v>
      </c>
      <c r="AH425" t="str">
        <f>VLOOKUP($X425&amp;$Z425&amp;$AA425,Stories!$A$1:$I$151,9,FALSE)</f>
        <v>but the whistle is too loud to hear anything</v>
      </c>
      <c r="AI425" t="str" cm="1">
        <f t="array" ref="AI425">_xlfn.IFS($AA425="first",_xlfn.CONCAT($X425, "_", $H425, "_", $L425),$AA425="second",_xlfn.CONCAT($X425, "_", $L425, "_", $H425))</f>
        <v>S15_Alex_Jordan</v>
      </c>
      <c r="AJ425" t="str">
        <f t="shared" si="82"/>
        <v>she_blue_square</v>
      </c>
      <c r="AK425" t="str">
        <f t="shared" si="80"/>
        <v>S15_end</v>
      </c>
      <c r="AL425" s="13" t="s">
        <v>29</v>
      </c>
      <c r="AM425" s="13" t="s">
        <v>25</v>
      </c>
      <c r="AN425" s="13" t="s">
        <v>29</v>
      </c>
      <c r="AO425" s="13" t="s">
        <v>26</v>
      </c>
      <c r="AP425" s="13" t="s">
        <v>31</v>
      </c>
      <c r="AQ425" s="13" t="s">
        <v>26</v>
      </c>
      <c r="AR425" s="13" t="s">
        <v>31</v>
      </c>
      <c r="AS425" s="13" t="s">
        <v>25</v>
      </c>
      <c r="AT425" s="13" t="s">
        <v>27</v>
      </c>
      <c r="AU425" s="13" t="s">
        <v>26</v>
      </c>
      <c r="AV425" s="13" t="s">
        <v>27</v>
      </c>
      <c r="AW425" s="13" t="s">
        <v>25</v>
      </c>
      <c r="AX425" t="str">
        <f t="shared" si="83"/>
        <v>ST1_blue-square.png</v>
      </c>
      <c r="AY425" t="str">
        <f t="shared" si="84"/>
        <v>ST2_blue-triangle.png</v>
      </c>
      <c r="AZ425" t="str">
        <f t="shared" si="85"/>
        <v>HT3_green-triangle.png</v>
      </c>
      <c r="BA425" t="str">
        <f t="shared" si="86"/>
        <v>HT1_green-square.png</v>
      </c>
      <c r="BB425" t="str">
        <f t="shared" si="87"/>
        <v>HT2_yellow-triangle.png</v>
      </c>
      <c r="BC425" t="str">
        <f t="shared" si="88"/>
        <v>ST3_yellow-square.png</v>
      </c>
    </row>
    <row r="426" spans="1:55" x14ac:dyDescent="0.2">
      <c r="A426" s="30" t="s">
        <v>83</v>
      </c>
      <c r="B426" s="5" t="s">
        <v>108</v>
      </c>
      <c r="C426" s="5" t="s">
        <v>172</v>
      </c>
      <c r="D426" t="str">
        <f t="shared" si="81"/>
        <v>L04_CR64_S14</v>
      </c>
      <c r="E426">
        <v>424</v>
      </c>
      <c r="F426" s="95" t="s">
        <v>699</v>
      </c>
      <c r="G426" s="155" t="str">
        <f>VLOOKUP($A426&amp;"_"&amp;$F426,'Character Sets'!$B$3:$J$39,5,FALSE)</f>
        <v>ST1</v>
      </c>
      <c r="H426" s="155" t="str">
        <f>VLOOKUP($A426&amp;"_"&amp;$F426,'Character Sets'!$B$3:$J$39,7,FALSE)</f>
        <v>Alex</v>
      </c>
      <c r="I426" s="5" t="str">
        <f>VLOOKUP($A426&amp;"_"&amp;$F426,'Character Sets'!$B$3:$J$39,6,FALSE)</f>
        <v>A</v>
      </c>
      <c r="J426" s="96" t="s">
        <v>701</v>
      </c>
      <c r="K426" s="155" t="str">
        <f>VLOOKUP($A426&amp;"_"&amp;$J426, 'Character Sets'!$B$3:$J$39,5,FALSE)</f>
        <v>ST2</v>
      </c>
      <c r="L426" s="155" t="str">
        <f>VLOOKUP($A426&amp;"_"&amp;$J426,'Character Sets'!$B$3:$J$39,7,FALSE)</f>
        <v>Jordan</v>
      </c>
      <c r="M426" s="5" t="str">
        <f>VLOOKUP($A426&amp;"_"&amp;$J426,'Character Sets'!$B$3:$J$39,6,FALSE)</f>
        <v>C</v>
      </c>
      <c r="N426" s="187" t="s">
        <v>2395</v>
      </c>
      <c r="O426" s="5" t="s">
        <v>2399</v>
      </c>
      <c r="P426" s="37" t="s">
        <v>696</v>
      </c>
      <c r="Q426" t="str">
        <f>VLOOKUP($A426&amp;"_"&amp;$P426,'Character Sets'!$B$3:$J$39,5,FALSE)</f>
        <v>HT3</v>
      </c>
      <c r="R426" s="37" t="s">
        <v>698</v>
      </c>
      <c r="S426" t="str">
        <f>VLOOKUP($A426&amp;"_"&amp;$R426,'Character Sets'!$B$3:$J$39,5,FALSE)</f>
        <v>HT1</v>
      </c>
      <c r="T426" s="37" t="s">
        <v>700</v>
      </c>
      <c r="U426" t="str">
        <f>VLOOKUP($A426&amp;"_"&amp;$T426,'Character Sets'!$B$3:$J$39,5,FALSE)</f>
        <v>HT2</v>
      </c>
      <c r="V426" s="37" t="s">
        <v>697</v>
      </c>
      <c r="W426" t="str">
        <f>VLOOKUP($A426&amp;"_"&amp;$V426,'Character Sets'!$B$3:$J$39,5,FALSE)</f>
        <v>ST3</v>
      </c>
      <c r="X426" t="s">
        <v>220</v>
      </c>
      <c r="Y426" t="str">
        <f t="shared" si="79"/>
        <v>AC</v>
      </c>
      <c r="Z426" t="str" cm="1">
        <f t="array" ref="Z426">_xlfn.IFS($Y426="AB","AB",$Y426="BA","AB",$Y426="AC","AC",$Y426="CA","AC",$Y426="AD","AD",$Y426="DA","AD",$Y426="BC","BC",$Y426="CB","BC",$Y426="BD","BD",$Y426="DB","BD",$Y426="CD","CD",$Y426="DC", "CD",$Y426="AE","AE",$Y426="EA","AE",$Y426="AF","AF",$Y426="FA","AF",$Y426="BE","BE",$Y426="EB","BE",$Y426="BF","BF",$Y426="FB","BF",$Y426="CE","CE",$Y426="EC","CE",$Y426="CF","CF",$Y426="FC","CF",$Y426="DE","DE",$Y426="ED","DE",$Y426="EF","EF",$Y426="FE","EF",$Y426="DF","DF",$Y426="FD","DF")</f>
        <v>AC</v>
      </c>
      <c r="AA426" s="6" t="s">
        <v>30</v>
      </c>
      <c r="AB426" t="str">
        <f>VLOOKUP($X426&amp;$Z426&amp;$AA426,Stories!$A$1:$I$151,7,FALSE)</f>
        <v>Jordan is racing toward Alex</v>
      </c>
      <c r="AC426" t="str">
        <f>VLOOKUP($X426&amp;$Z426&amp;$AA426,Stories!$A$1:$I$151,8,FALSE)</f>
        <v>while a house is burning down</v>
      </c>
      <c r="AD426" s="37" t="s">
        <v>23</v>
      </c>
      <c r="AE426" s="13" t="s">
        <v>31</v>
      </c>
      <c r="AF426" s="13" t="s">
        <v>26</v>
      </c>
      <c r="AG426" s="13" t="str">
        <f t="shared" si="89"/>
        <v>she's standing in a green triangle</v>
      </c>
      <c r="AH426" t="str">
        <f>VLOOKUP($X426&amp;$Z426&amp;$AA426,Stories!$A$1:$I$151,9,FALSE)</f>
        <v>and it sounds like the fire truck is coming</v>
      </c>
      <c r="AI426" t="str" cm="1">
        <f t="array" ref="AI426">_xlfn.IFS($AA426="first",_xlfn.CONCAT($X426, "_", $H426, "_", $L426),$AA426="second",_xlfn.CONCAT($X426, "_", $L426, "_", $H426))</f>
        <v>S14_Jordan_Alex</v>
      </c>
      <c r="AJ426" t="str">
        <f t="shared" si="82"/>
        <v>she_green_triangle</v>
      </c>
      <c r="AK426" t="str">
        <f t="shared" si="80"/>
        <v>S14_end</v>
      </c>
      <c r="AL426" s="13" t="s">
        <v>31</v>
      </c>
      <c r="AM426" s="13" t="s">
        <v>26</v>
      </c>
      <c r="AN426" s="13" t="s">
        <v>31</v>
      </c>
      <c r="AO426" s="13" t="s">
        <v>25</v>
      </c>
      <c r="AP426" s="13" t="s">
        <v>29</v>
      </c>
      <c r="AQ426" s="13" t="s">
        <v>25</v>
      </c>
      <c r="AR426" s="13" t="s">
        <v>29</v>
      </c>
      <c r="AS426" s="13" t="s">
        <v>26</v>
      </c>
      <c r="AT426" s="13" t="s">
        <v>24</v>
      </c>
      <c r="AU426" s="13" t="s">
        <v>25</v>
      </c>
      <c r="AV426" s="13" t="s">
        <v>24</v>
      </c>
      <c r="AW426" s="13" t="s">
        <v>26</v>
      </c>
      <c r="AX426" t="str">
        <f t="shared" si="83"/>
        <v>ST1_green-triangle.png</v>
      </c>
      <c r="AY426" t="str">
        <f t="shared" si="84"/>
        <v>ST2_green-square.png</v>
      </c>
      <c r="AZ426" t="str">
        <f t="shared" si="85"/>
        <v>HT3_blue-square.png</v>
      </c>
      <c r="BA426" t="str">
        <f t="shared" si="86"/>
        <v>HT1_blue-triangle.png</v>
      </c>
      <c r="BB426" t="str">
        <f t="shared" si="87"/>
        <v>HT2_red-square.png</v>
      </c>
      <c r="BC426" t="str">
        <f t="shared" si="88"/>
        <v>ST3_red-triangle.png</v>
      </c>
    </row>
    <row r="427" spans="1:55" x14ac:dyDescent="0.2">
      <c r="A427" s="30" t="s">
        <v>83</v>
      </c>
      <c r="B427" s="5" t="s">
        <v>108</v>
      </c>
      <c r="C427" s="5" t="s">
        <v>173</v>
      </c>
      <c r="D427" t="str">
        <f t="shared" si="81"/>
        <v>L04_CR65_S26</v>
      </c>
      <c r="E427">
        <v>425</v>
      </c>
      <c r="F427" s="96" t="s">
        <v>700</v>
      </c>
      <c r="G427" s="155" t="str">
        <f>VLOOKUP($A427&amp;"_"&amp;$F427,'Character Sets'!$B$3:$J$39,5,FALSE)</f>
        <v>HT2</v>
      </c>
      <c r="H427" s="155" t="str">
        <f>VLOOKUP($A427&amp;"_"&amp;$F427,'Character Sets'!$B$3:$J$39,7,FALSE)</f>
        <v>Sam</v>
      </c>
      <c r="I427" s="5" t="str">
        <f>VLOOKUP($A427&amp;"_"&amp;$F427,'Character Sets'!$B$3:$J$39,6,FALSE)</f>
        <v>B</v>
      </c>
      <c r="J427" s="94" t="s">
        <v>696</v>
      </c>
      <c r="K427" s="155" t="str">
        <f>VLOOKUP($A427&amp;"_"&amp;$J427, 'Character Sets'!$B$3:$J$39,5,FALSE)</f>
        <v>HT3</v>
      </c>
      <c r="L427" s="155" t="str">
        <f>VLOOKUP($A427&amp;"_"&amp;$J427,'Character Sets'!$B$3:$J$39,7,FALSE)</f>
        <v>Taylor</v>
      </c>
      <c r="M427" s="5" t="str">
        <f>VLOOKUP($A427&amp;"_"&amp;$J427,'Character Sets'!$B$3:$J$39,6,FALSE)</f>
        <v>D</v>
      </c>
      <c r="N427" s="187" t="s">
        <v>2396</v>
      </c>
      <c r="O427" s="5" t="s">
        <v>2399</v>
      </c>
      <c r="P427" s="37" t="s">
        <v>697</v>
      </c>
      <c r="Q427" t="str">
        <f>VLOOKUP($A427&amp;"_"&amp;$P427,'Character Sets'!$B$3:$J$39,5,FALSE)</f>
        <v>ST3</v>
      </c>
      <c r="R427" s="37" t="s">
        <v>699</v>
      </c>
      <c r="S427" t="str">
        <f>VLOOKUP($A427&amp;"_"&amp;$R427,'Character Sets'!$B$3:$J$39,5,FALSE)</f>
        <v>ST1</v>
      </c>
      <c r="T427" s="37" t="s">
        <v>698</v>
      </c>
      <c r="U427" t="str">
        <f>VLOOKUP($A427&amp;"_"&amp;$T427,'Character Sets'!$B$3:$J$39,5,FALSE)</f>
        <v>HT1</v>
      </c>
      <c r="V427" s="37" t="s">
        <v>701</v>
      </c>
      <c r="W427" t="str">
        <f>VLOOKUP($A427&amp;"_"&amp;$V427,'Character Sets'!$B$3:$J$39,5,FALSE)</f>
        <v>ST2</v>
      </c>
      <c r="X427" t="s">
        <v>232</v>
      </c>
      <c r="Y427" t="str">
        <f t="shared" si="79"/>
        <v>BD</v>
      </c>
      <c r="Z427" t="str" cm="1">
        <f t="array" ref="Z427">_xlfn.IFS($Y427="AB","AB",$Y427="BA","AB",$Y427="AC","AC",$Y427="CA","AC",$Y427="AD","AD",$Y427="DA","AD",$Y427="BC","BC",$Y427="CB","BC",$Y427="BD","BD",$Y427="DB","BD",$Y427="CD","CD",$Y427="DC", "CD",$Y427="AE","AE",$Y427="EA","AE",$Y427="AF","AF",$Y427="FA","AF",$Y427="BE","BE",$Y427="EB","BE",$Y427="BF","BF",$Y427="FB","BF",$Y427="CE","CE",$Y427="EC","CE",$Y427="CF","CF",$Y427="FC","CF",$Y427="DE","DE",$Y427="ED","DE",$Y427="EF","EF",$Y427="FE","EF",$Y427="DF","DF",$Y427="FD","DF")</f>
        <v>BD</v>
      </c>
      <c r="AA427" s="6" t="s">
        <v>28</v>
      </c>
      <c r="AB427" t="str">
        <f>VLOOKUP($X427&amp;$Z427&amp;$AA427,Stories!$A$1:$I$151,7,FALSE)</f>
        <v>Sam is bringing some balloons to Taylor</v>
      </c>
      <c r="AC427" t="str">
        <f>VLOOKUP($X427&amp;$Z427&amp;$AA427,Stories!$A$1:$I$151,8,FALSE)</f>
        <v>while bright flowers are sitting in the window</v>
      </c>
      <c r="AD427" s="37" t="s">
        <v>702</v>
      </c>
      <c r="AE427" s="13" t="s">
        <v>24</v>
      </c>
      <c r="AF427" s="13" t="s">
        <v>25</v>
      </c>
      <c r="AG427" s="13" t="str">
        <f>_xlfn.CONCAT("they're standing in a ", $AE427, " ",$AF427)</f>
        <v>they're standing in a red square</v>
      </c>
      <c r="AH427" t="str">
        <f>VLOOKUP($X427&amp;$Z427&amp;$AA427,Stories!$A$1:$I$151,9,FALSE)</f>
        <v>and it must be someone's birthday</v>
      </c>
      <c r="AI427" t="str" cm="1">
        <f t="array" ref="AI427">_xlfn.IFS($AA427="first",_xlfn.CONCAT($X427, "_", $H427, "_", $L427),$AA427="second",_xlfn.CONCAT($X427, "_", $L427, "_", $H427))</f>
        <v>S26_Sam_Taylor</v>
      </c>
      <c r="AJ427" t="str">
        <f t="shared" si="82"/>
        <v>they_red_square</v>
      </c>
      <c r="AK427" t="str">
        <f t="shared" si="80"/>
        <v>S26_end</v>
      </c>
      <c r="AL427" s="13" t="s">
        <v>24</v>
      </c>
      <c r="AM427" s="13" t="s">
        <v>25</v>
      </c>
      <c r="AN427" s="13" t="s">
        <v>24</v>
      </c>
      <c r="AO427" s="13" t="s">
        <v>26</v>
      </c>
      <c r="AP427" s="13" t="s">
        <v>27</v>
      </c>
      <c r="AQ427" s="13" t="s">
        <v>26</v>
      </c>
      <c r="AR427" s="13" t="s">
        <v>27</v>
      </c>
      <c r="AS427" s="13" t="s">
        <v>25</v>
      </c>
      <c r="AT427" s="13" t="s">
        <v>31</v>
      </c>
      <c r="AU427" s="13" t="s">
        <v>26</v>
      </c>
      <c r="AV427" s="13" t="s">
        <v>31</v>
      </c>
      <c r="AW427" s="13" t="s">
        <v>25</v>
      </c>
      <c r="AX427" t="str">
        <f t="shared" si="83"/>
        <v>HT2_red-square.png</v>
      </c>
      <c r="AY427" t="str">
        <f t="shared" si="84"/>
        <v>HT3_red-triangle.png</v>
      </c>
      <c r="AZ427" t="str">
        <f t="shared" si="85"/>
        <v>ST3_yellow-triangle.png</v>
      </c>
      <c r="BA427" t="str">
        <f t="shared" si="86"/>
        <v>ST1_yellow-square.png</v>
      </c>
      <c r="BB427" t="str">
        <f t="shared" si="87"/>
        <v>HT1_green-triangle.png</v>
      </c>
      <c r="BC427" t="str">
        <f t="shared" si="88"/>
        <v>ST2_green-square.png</v>
      </c>
    </row>
    <row r="428" spans="1:55" x14ac:dyDescent="0.2">
      <c r="A428" s="30" t="s">
        <v>83</v>
      </c>
      <c r="B428" s="5" t="s">
        <v>108</v>
      </c>
      <c r="C428" s="5" t="s">
        <v>174</v>
      </c>
      <c r="D428" t="str">
        <f t="shared" si="81"/>
        <v>L04_CR66_S26</v>
      </c>
      <c r="E428">
        <v>426</v>
      </c>
      <c r="F428" s="96" t="s">
        <v>700</v>
      </c>
      <c r="G428" s="155" t="str">
        <f>VLOOKUP($A428&amp;"_"&amp;$F428,'Character Sets'!$B$3:$J$39,5,FALSE)</f>
        <v>HT2</v>
      </c>
      <c r="H428" s="155" t="str">
        <f>VLOOKUP($A428&amp;"_"&amp;$F428,'Character Sets'!$B$3:$J$39,7,FALSE)</f>
        <v>Sam</v>
      </c>
      <c r="I428" s="5" t="str">
        <f>VLOOKUP($A428&amp;"_"&amp;$F428,'Character Sets'!$B$3:$J$39,6,FALSE)</f>
        <v>B</v>
      </c>
      <c r="J428" s="94" t="s">
        <v>696</v>
      </c>
      <c r="K428" s="155" t="str">
        <f>VLOOKUP($A428&amp;"_"&amp;$J428, 'Character Sets'!$B$3:$J$39,5,FALSE)</f>
        <v>HT3</v>
      </c>
      <c r="L428" s="155" t="str">
        <f>VLOOKUP($A428&amp;"_"&amp;$J428,'Character Sets'!$B$3:$J$39,7,FALSE)</f>
        <v>Taylor</v>
      </c>
      <c r="M428" s="5" t="str">
        <f>VLOOKUP($A428&amp;"_"&amp;$J428,'Character Sets'!$B$3:$J$39,6,FALSE)</f>
        <v>D</v>
      </c>
      <c r="N428" s="187" t="s">
        <v>2396</v>
      </c>
      <c r="O428" s="5" t="s">
        <v>2399</v>
      </c>
      <c r="P428" s="37" t="s">
        <v>697</v>
      </c>
      <c r="Q428" t="str">
        <f>VLOOKUP($A428&amp;"_"&amp;$P428,'Character Sets'!$B$3:$J$39,5,FALSE)</f>
        <v>ST3</v>
      </c>
      <c r="R428" s="37" t="s">
        <v>699</v>
      </c>
      <c r="S428" t="str">
        <f>VLOOKUP($A428&amp;"_"&amp;$R428,'Character Sets'!$B$3:$J$39,5,FALSE)</f>
        <v>ST1</v>
      </c>
      <c r="T428" s="37" t="s">
        <v>698</v>
      </c>
      <c r="U428" t="str">
        <f>VLOOKUP($A428&amp;"_"&amp;$T428,'Character Sets'!$B$3:$J$39,5,FALSE)</f>
        <v>HT1</v>
      </c>
      <c r="V428" s="37" t="s">
        <v>701</v>
      </c>
      <c r="W428" t="str">
        <f>VLOOKUP($A428&amp;"_"&amp;$V428,'Character Sets'!$B$3:$J$39,5,FALSE)</f>
        <v>ST2</v>
      </c>
      <c r="X428" t="s">
        <v>232</v>
      </c>
      <c r="Y428" t="str">
        <f t="shared" si="79"/>
        <v>BD</v>
      </c>
      <c r="Z428" t="str" cm="1">
        <f t="array" ref="Z428">_xlfn.IFS($Y428="AB","AB",$Y428="BA","AB",$Y428="AC","AC",$Y428="CA","AC",$Y428="AD","AD",$Y428="DA","AD",$Y428="BC","BC",$Y428="CB","BC",$Y428="BD","BD",$Y428="DB","BD",$Y428="CD","CD",$Y428="DC", "CD",$Y428="AE","AE",$Y428="EA","AE",$Y428="AF","AF",$Y428="FA","AF",$Y428="BE","BE",$Y428="EB","BE",$Y428="BF","BF",$Y428="FB","BF",$Y428="CE","CE",$Y428="EC","CE",$Y428="CF","CF",$Y428="FC","CF",$Y428="DE","DE",$Y428="ED","DE",$Y428="EF","EF",$Y428="FE","EF",$Y428="DF","DF",$Y428="FD","DF")</f>
        <v>BD</v>
      </c>
      <c r="AA428" s="6" t="s">
        <v>30</v>
      </c>
      <c r="AB428" t="str">
        <f>VLOOKUP($X428&amp;$Z428&amp;$AA428,Stories!$A$1:$I$151,7,FALSE)</f>
        <v>Taylor is bringing some balloons to Sam</v>
      </c>
      <c r="AC428" t="str">
        <f>VLOOKUP($X428&amp;$Z428&amp;$AA428,Stories!$A$1:$I$151,8,FALSE)</f>
        <v>while bright flowers are sitting in the window</v>
      </c>
      <c r="AD428" s="37" t="s">
        <v>702</v>
      </c>
      <c r="AE428" s="13" t="s">
        <v>27</v>
      </c>
      <c r="AF428" s="13" t="s">
        <v>26</v>
      </c>
      <c r="AG428" s="13" t="str">
        <f t="shared" ref="AG428:AG458" si="90">_xlfn.CONCAT("they're standing in a ", $AE428, " ",$AF428)</f>
        <v>they're standing in a yellow triangle</v>
      </c>
      <c r="AH428" t="str">
        <f>VLOOKUP($X428&amp;$Z428&amp;$AA428,Stories!$A$1:$I$151,9,FALSE)</f>
        <v>and it must be someone's birthday</v>
      </c>
      <c r="AI428" t="str" cm="1">
        <f t="array" ref="AI428">_xlfn.IFS($AA428="first",_xlfn.CONCAT($X428, "_", $H428, "_", $L428),$AA428="second",_xlfn.CONCAT($X428, "_", $L428, "_", $H428))</f>
        <v>S26_Taylor_Sam</v>
      </c>
      <c r="AJ428" t="str">
        <f t="shared" si="82"/>
        <v>they_yellow_triangle</v>
      </c>
      <c r="AK428" t="str">
        <f t="shared" si="80"/>
        <v>S26_end</v>
      </c>
      <c r="AL428" s="13" t="s">
        <v>27</v>
      </c>
      <c r="AM428" s="13" t="s">
        <v>26</v>
      </c>
      <c r="AN428" s="13" t="s">
        <v>27</v>
      </c>
      <c r="AO428" s="13" t="s">
        <v>25</v>
      </c>
      <c r="AP428" s="13" t="s">
        <v>24</v>
      </c>
      <c r="AQ428" s="13" t="s">
        <v>25</v>
      </c>
      <c r="AR428" s="13" t="s">
        <v>24</v>
      </c>
      <c r="AS428" s="13" t="s">
        <v>26</v>
      </c>
      <c r="AT428" s="13" t="s">
        <v>29</v>
      </c>
      <c r="AU428" s="13" t="s">
        <v>25</v>
      </c>
      <c r="AV428" s="13" t="s">
        <v>29</v>
      </c>
      <c r="AW428" s="13" t="s">
        <v>26</v>
      </c>
      <c r="AX428" t="str">
        <f t="shared" si="83"/>
        <v>HT2_yellow-triangle.png</v>
      </c>
      <c r="AY428" t="str">
        <f t="shared" si="84"/>
        <v>HT3_yellow-square.png</v>
      </c>
      <c r="AZ428" t="str">
        <f t="shared" si="85"/>
        <v>ST3_red-square.png</v>
      </c>
      <c r="BA428" t="str">
        <f t="shared" si="86"/>
        <v>ST1_red-triangle.png</v>
      </c>
      <c r="BB428" t="str">
        <f t="shared" si="87"/>
        <v>HT1_blue-square.png</v>
      </c>
      <c r="BC428" t="str">
        <f t="shared" si="88"/>
        <v>ST2_blue-triangle.png</v>
      </c>
    </row>
    <row r="429" spans="1:55" x14ac:dyDescent="0.2">
      <c r="A429" s="30" t="s">
        <v>83</v>
      </c>
      <c r="B429" s="5" t="s">
        <v>108</v>
      </c>
      <c r="C429" s="5" t="s">
        <v>175</v>
      </c>
      <c r="D429" t="str">
        <f t="shared" si="81"/>
        <v>L04_CR67_S27</v>
      </c>
      <c r="E429">
        <v>427</v>
      </c>
      <c r="F429" s="96" t="s">
        <v>700</v>
      </c>
      <c r="G429" s="155" t="str">
        <f>VLOOKUP($A429&amp;"_"&amp;$F429,'Character Sets'!$B$3:$J$39,5,FALSE)</f>
        <v>HT2</v>
      </c>
      <c r="H429" s="155" t="str">
        <f>VLOOKUP($A429&amp;"_"&amp;$F429,'Character Sets'!$B$3:$J$39,7,FALSE)</f>
        <v>Sam</v>
      </c>
      <c r="I429" s="5" t="str">
        <f>VLOOKUP($A429&amp;"_"&amp;$F429,'Character Sets'!$B$3:$J$39,6,FALSE)</f>
        <v>B</v>
      </c>
      <c r="J429" s="94" t="s">
        <v>696</v>
      </c>
      <c r="K429" s="155" t="str">
        <f>VLOOKUP($A429&amp;"_"&amp;$J429, 'Character Sets'!$B$3:$J$39,5,FALSE)</f>
        <v>HT3</v>
      </c>
      <c r="L429" s="155" t="str">
        <f>VLOOKUP($A429&amp;"_"&amp;$J429,'Character Sets'!$B$3:$J$39,7,FALSE)</f>
        <v>Taylor</v>
      </c>
      <c r="M429" s="5" t="str">
        <f>VLOOKUP($A429&amp;"_"&amp;$J429,'Character Sets'!$B$3:$J$39,6,FALSE)</f>
        <v>D</v>
      </c>
      <c r="N429" s="187" t="s">
        <v>2396</v>
      </c>
      <c r="O429" s="5" t="s">
        <v>2399</v>
      </c>
      <c r="P429" s="37" t="s">
        <v>697</v>
      </c>
      <c r="Q429" t="str">
        <f>VLOOKUP($A429&amp;"_"&amp;$P429,'Character Sets'!$B$3:$J$39,5,FALSE)</f>
        <v>ST3</v>
      </c>
      <c r="R429" s="37" t="s">
        <v>699</v>
      </c>
      <c r="S429" t="str">
        <f>VLOOKUP($A429&amp;"_"&amp;$R429,'Character Sets'!$B$3:$J$39,5,FALSE)</f>
        <v>ST1</v>
      </c>
      <c r="T429" s="37" t="s">
        <v>698</v>
      </c>
      <c r="U429" t="str">
        <f>VLOOKUP($A429&amp;"_"&amp;$T429,'Character Sets'!$B$3:$J$39,5,FALSE)</f>
        <v>HT1</v>
      </c>
      <c r="V429" s="37" t="s">
        <v>701</v>
      </c>
      <c r="W429" t="str">
        <f>VLOOKUP($A429&amp;"_"&amp;$V429,'Character Sets'!$B$3:$J$39,5,FALSE)</f>
        <v>ST2</v>
      </c>
      <c r="X429" t="s">
        <v>233</v>
      </c>
      <c r="Y429" t="str">
        <f t="shared" si="79"/>
        <v>BD</v>
      </c>
      <c r="Z429" t="str" cm="1">
        <f t="array" ref="Z429">_xlfn.IFS($Y429="AB","AB",$Y429="BA","AB",$Y429="AC","AC",$Y429="CA","AC",$Y429="AD","AD",$Y429="DA","AD",$Y429="BC","BC",$Y429="CB","BC",$Y429="BD","BD",$Y429="DB","BD",$Y429="CD","CD",$Y429="DC", "CD",$Y429="AE","AE",$Y429="EA","AE",$Y429="AF","AF",$Y429="FA","AF",$Y429="BE","BE",$Y429="EB","BE",$Y429="BF","BF",$Y429="FB","BF",$Y429="CE","CE",$Y429="EC","CE",$Y429="CF","CF",$Y429="FC","CF",$Y429="DE","DE",$Y429="ED","DE",$Y429="EF","EF",$Y429="FE","EF",$Y429="DF","DF",$Y429="FD","DF")</f>
        <v>BD</v>
      </c>
      <c r="AA429" s="6" t="s">
        <v>28</v>
      </c>
      <c r="AB429" t="str">
        <f>VLOOKUP($X429&amp;$Z429&amp;$AA429,Stories!$A$1:$I$151,7,FALSE)</f>
        <v>Sam is walking with Taylor</v>
      </c>
      <c r="AC429" t="str">
        <f>VLOOKUP($X429&amp;$Z429&amp;$AA429,Stories!$A$1:$I$151,8,FALSE)</f>
        <v>and the clock is about to ring 3 o'clock</v>
      </c>
      <c r="AD429" s="37" t="s">
        <v>702</v>
      </c>
      <c r="AE429" s="13" t="s">
        <v>31</v>
      </c>
      <c r="AF429" s="13" t="s">
        <v>25</v>
      </c>
      <c r="AG429" s="13" t="str">
        <f t="shared" si="90"/>
        <v>they're standing in a green square</v>
      </c>
      <c r="AH429" t="str">
        <f>VLOOKUP($X429&amp;$Z429&amp;$AA429,Stories!$A$1:$I$151,9,FALSE)</f>
        <v>and it seems like class will be starting soon</v>
      </c>
      <c r="AI429" t="str" cm="1">
        <f t="array" ref="AI429">_xlfn.IFS($AA429="first",_xlfn.CONCAT($X429, "_", $H429, "_", $L429),$AA429="second",_xlfn.CONCAT($X429, "_", $L429, "_", $H429))</f>
        <v>S27_Sam_Taylor</v>
      </c>
      <c r="AJ429" t="str">
        <f t="shared" si="82"/>
        <v>they_green_square</v>
      </c>
      <c r="AK429" t="str">
        <f t="shared" si="80"/>
        <v>S27_end</v>
      </c>
      <c r="AL429" s="13" t="s">
        <v>31</v>
      </c>
      <c r="AM429" s="13" t="s">
        <v>25</v>
      </c>
      <c r="AN429" s="13" t="s">
        <v>31</v>
      </c>
      <c r="AO429" s="13" t="s">
        <v>26</v>
      </c>
      <c r="AP429" s="13" t="s">
        <v>29</v>
      </c>
      <c r="AQ429" s="13" t="s">
        <v>26</v>
      </c>
      <c r="AR429" s="13" t="s">
        <v>29</v>
      </c>
      <c r="AS429" s="13" t="s">
        <v>25</v>
      </c>
      <c r="AT429" s="13" t="s">
        <v>24</v>
      </c>
      <c r="AU429" s="13" t="s">
        <v>26</v>
      </c>
      <c r="AV429" s="13" t="s">
        <v>24</v>
      </c>
      <c r="AW429" s="13" t="s">
        <v>25</v>
      </c>
      <c r="AX429" t="str">
        <f t="shared" si="83"/>
        <v>HT2_green-square.png</v>
      </c>
      <c r="AY429" t="str">
        <f t="shared" si="84"/>
        <v>HT3_green-triangle.png</v>
      </c>
      <c r="AZ429" t="str">
        <f t="shared" si="85"/>
        <v>ST3_blue-triangle.png</v>
      </c>
      <c r="BA429" t="str">
        <f t="shared" si="86"/>
        <v>ST1_blue-square.png</v>
      </c>
      <c r="BB429" t="str">
        <f t="shared" si="87"/>
        <v>HT1_red-triangle.png</v>
      </c>
      <c r="BC429" t="str">
        <f t="shared" si="88"/>
        <v>ST2_red-square.png</v>
      </c>
    </row>
    <row r="430" spans="1:55" x14ac:dyDescent="0.2">
      <c r="A430" s="30" t="s">
        <v>83</v>
      </c>
      <c r="B430" s="5" t="s">
        <v>108</v>
      </c>
      <c r="C430" s="5" t="s">
        <v>176</v>
      </c>
      <c r="D430" t="str">
        <f t="shared" si="81"/>
        <v>L04_CR68_S30</v>
      </c>
      <c r="E430">
        <v>428</v>
      </c>
      <c r="F430" s="96" t="s">
        <v>700</v>
      </c>
      <c r="G430" s="155" t="str">
        <f>VLOOKUP($A430&amp;"_"&amp;$F430,'Character Sets'!$B$3:$J$39,5,FALSE)</f>
        <v>HT2</v>
      </c>
      <c r="H430" s="155" t="str">
        <f>VLOOKUP($A430&amp;"_"&amp;$F430,'Character Sets'!$B$3:$J$39,7,FALSE)</f>
        <v>Sam</v>
      </c>
      <c r="I430" s="5" t="str">
        <f>VLOOKUP($A430&amp;"_"&amp;$F430,'Character Sets'!$B$3:$J$39,6,FALSE)</f>
        <v>B</v>
      </c>
      <c r="J430" s="94" t="s">
        <v>696</v>
      </c>
      <c r="K430" s="155" t="str">
        <f>VLOOKUP($A430&amp;"_"&amp;$J430, 'Character Sets'!$B$3:$J$39,5,FALSE)</f>
        <v>HT3</v>
      </c>
      <c r="L430" s="155" t="str">
        <f>VLOOKUP($A430&amp;"_"&amp;$J430,'Character Sets'!$B$3:$J$39,7,FALSE)</f>
        <v>Taylor</v>
      </c>
      <c r="M430" s="5" t="str">
        <f>VLOOKUP($A430&amp;"_"&amp;$J430,'Character Sets'!$B$3:$J$39,6,FALSE)</f>
        <v>D</v>
      </c>
      <c r="N430" s="187" t="s">
        <v>2396</v>
      </c>
      <c r="O430" s="5" t="s">
        <v>2399</v>
      </c>
      <c r="P430" s="37" t="s">
        <v>697</v>
      </c>
      <c r="Q430" t="str">
        <f>VLOOKUP($A430&amp;"_"&amp;$P430,'Character Sets'!$B$3:$J$39,5,FALSE)</f>
        <v>ST3</v>
      </c>
      <c r="R430" s="37" t="s">
        <v>699</v>
      </c>
      <c r="S430" t="str">
        <f>VLOOKUP($A430&amp;"_"&amp;$R430,'Character Sets'!$B$3:$J$39,5,FALSE)</f>
        <v>ST1</v>
      </c>
      <c r="T430" s="37" t="s">
        <v>698</v>
      </c>
      <c r="U430" t="str">
        <f>VLOOKUP($A430&amp;"_"&amp;$T430,'Character Sets'!$B$3:$J$39,5,FALSE)</f>
        <v>HT1</v>
      </c>
      <c r="V430" s="37" t="s">
        <v>701</v>
      </c>
      <c r="W430" t="str">
        <f>VLOOKUP($A430&amp;"_"&amp;$V430,'Character Sets'!$B$3:$J$39,5,FALSE)</f>
        <v>ST2</v>
      </c>
      <c r="X430" t="s">
        <v>236</v>
      </c>
      <c r="Y430" t="str">
        <f t="shared" si="79"/>
        <v>BD</v>
      </c>
      <c r="Z430" t="str" cm="1">
        <f t="array" ref="Z430">_xlfn.IFS($Y430="AB","AB",$Y430="BA","AB",$Y430="AC","AC",$Y430="CA","AC",$Y430="AD","AD",$Y430="DA","AD",$Y430="BC","BC",$Y430="CB","BC",$Y430="BD","BD",$Y430="DB","BD",$Y430="CD","CD",$Y430="DC", "CD",$Y430="AE","AE",$Y430="EA","AE",$Y430="AF","AF",$Y430="FA","AF",$Y430="BE","BE",$Y430="EB","BE",$Y430="BF","BF",$Y430="FB","BF",$Y430="CE","CE",$Y430="EC","CE",$Y430="CF","CF",$Y430="FC","CF",$Y430="DE","DE",$Y430="ED","DE",$Y430="EF","EF",$Y430="FE","EF",$Y430="DF","DF",$Y430="FD","DF")</f>
        <v>BD</v>
      </c>
      <c r="AA430" s="6" t="s">
        <v>30</v>
      </c>
      <c r="AB430" t="str">
        <f>VLOOKUP($X430&amp;$Z430&amp;$AA430,Stories!$A$1:$I$151,7,FALSE)</f>
        <v>Taylor is playing the violin for Sam</v>
      </c>
      <c r="AC430" t="str">
        <f>VLOOKUP($X430&amp;$Z430&amp;$AA430,Stories!$A$1:$I$151,8,FALSE)</f>
        <v>while the sun is shining brightly</v>
      </c>
      <c r="AD430" s="37" t="s">
        <v>702</v>
      </c>
      <c r="AE430" s="13" t="s">
        <v>29</v>
      </c>
      <c r="AF430" s="13" t="s">
        <v>26</v>
      </c>
      <c r="AG430" s="13" t="str">
        <f t="shared" si="90"/>
        <v>they're standing in a blue triangle</v>
      </c>
      <c r="AH430" t="str">
        <f>VLOOKUP($X430&amp;$Z430&amp;$AA430,Stories!$A$1:$I$151,9,FALSE)</f>
        <v>and it looks like the song is being played well</v>
      </c>
      <c r="AI430" t="str" cm="1">
        <f t="array" ref="AI430">_xlfn.IFS($AA430="first",_xlfn.CONCAT($X430, "_", $H430, "_", $L430),$AA430="second",_xlfn.CONCAT($X430, "_", $L430, "_", $H430))</f>
        <v>S30_Taylor_Sam</v>
      </c>
      <c r="AJ430" t="str">
        <f t="shared" si="82"/>
        <v>they_blue_triangle</v>
      </c>
      <c r="AK430" t="str">
        <f t="shared" si="80"/>
        <v>S30_end</v>
      </c>
      <c r="AL430" s="13" t="s">
        <v>29</v>
      </c>
      <c r="AM430" s="13" t="s">
        <v>26</v>
      </c>
      <c r="AN430" s="13" t="s">
        <v>29</v>
      </c>
      <c r="AO430" s="13" t="s">
        <v>25</v>
      </c>
      <c r="AP430" s="13" t="s">
        <v>31</v>
      </c>
      <c r="AQ430" s="13" t="s">
        <v>25</v>
      </c>
      <c r="AR430" s="13" t="s">
        <v>31</v>
      </c>
      <c r="AS430" s="13" t="s">
        <v>26</v>
      </c>
      <c r="AT430" s="13" t="s">
        <v>27</v>
      </c>
      <c r="AU430" s="13" t="s">
        <v>25</v>
      </c>
      <c r="AV430" s="13" t="s">
        <v>27</v>
      </c>
      <c r="AW430" s="13" t="s">
        <v>26</v>
      </c>
      <c r="AX430" t="str">
        <f t="shared" si="83"/>
        <v>HT2_blue-triangle.png</v>
      </c>
      <c r="AY430" t="str">
        <f t="shared" si="84"/>
        <v>HT3_blue-square.png</v>
      </c>
      <c r="AZ430" t="str">
        <f t="shared" si="85"/>
        <v>ST3_green-square.png</v>
      </c>
      <c r="BA430" t="str">
        <f t="shared" si="86"/>
        <v>ST1_green-triangle.png</v>
      </c>
      <c r="BB430" t="str">
        <f t="shared" si="87"/>
        <v>HT1_yellow-square.png</v>
      </c>
      <c r="BC430" t="str">
        <f t="shared" si="88"/>
        <v>ST2_yellow-triangle.png</v>
      </c>
    </row>
    <row r="431" spans="1:55" x14ac:dyDescent="0.2">
      <c r="A431" s="30" t="s">
        <v>83</v>
      </c>
      <c r="B431" s="5" t="s">
        <v>108</v>
      </c>
      <c r="C431" s="5" t="s">
        <v>177</v>
      </c>
      <c r="D431" t="str">
        <f t="shared" si="81"/>
        <v>L04_CR69_S31</v>
      </c>
      <c r="E431">
        <v>429</v>
      </c>
      <c r="F431" s="96" t="s">
        <v>700</v>
      </c>
      <c r="G431" s="155" t="str">
        <f>VLOOKUP($A431&amp;"_"&amp;$F431,'Character Sets'!$B$3:$J$39,5,FALSE)</f>
        <v>HT2</v>
      </c>
      <c r="H431" s="155" t="str">
        <f>VLOOKUP($A431&amp;"_"&amp;$F431,'Character Sets'!$B$3:$J$39,7,FALSE)</f>
        <v>Sam</v>
      </c>
      <c r="I431" s="5" t="str">
        <f>VLOOKUP($A431&amp;"_"&amp;$F431,'Character Sets'!$B$3:$J$39,6,FALSE)</f>
        <v>B</v>
      </c>
      <c r="J431" s="94" t="s">
        <v>698</v>
      </c>
      <c r="K431" s="155" t="str">
        <f>VLOOKUP($A431&amp;"_"&amp;$J431, 'Character Sets'!$B$3:$J$39,5,FALSE)</f>
        <v>HT1</v>
      </c>
      <c r="L431" s="155" t="str">
        <f>VLOOKUP($A431&amp;"_"&amp;$J431,'Character Sets'!$B$3:$J$39,7,FALSE)</f>
        <v>Casey</v>
      </c>
      <c r="M431" s="5" t="str">
        <f>VLOOKUP($A431&amp;"_"&amp;$J431,'Character Sets'!$B$3:$J$39,6,FALSE)</f>
        <v>E</v>
      </c>
      <c r="N431" s="187" t="s">
        <v>2396</v>
      </c>
      <c r="O431" s="5" t="s">
        <v>2399</v>
      </c>
      <c r="P431" s="37" t="s">
        <v>697</v>
      </c>
      <c r="Q431" t="str">
        <f>VLOOKUP($A431&amp;"_"&amp;$P431,'Character Sets'!$B$3:$J$39,5,FALSE)</f>
        <v>ST3</v>
      </c>
      <c r="R431" s="37" t="s">
        <v>699</v>
      </c>
      <c r="S431" t="str">
        <f>VLOOKUP($A431&amp;"_"&amp;$R431,'Character Sets'!$B$3:$J$39,5,FALSE)</f>
        <v>ST1</v>
      </c>
      <c r="T431" s="37" t="s">
        <v>696</v>
      </c>
      <c r="U431" t="str">
        <f>VLOOKUP($A431&amp;"_"&amp;$T431,'Character Sets'!$B$3:$J$39,5,FALSE)</f>
        <v>HT3</v>
      </c>
      <c r="V431" s="37" t="s">
        <v>701</v>
      </c>
      <c r="W431" t="str">
        <f>VLOOKUP($A431&amp;"_"&amp;$V431,'Character Sets'!$B$3:$J$39,5,FALSE)</f>
        <v>ST2</v>
      </c>
      <c r="X431" t="s">
        <v>237</v>
      </c>
      <c r="Y431" t="str">
        <f t="shared" si="79"/>
        <v>BE</v>
      </c>
      <c r="Z431" t="str" cm="1">
        <f t="array" ref="Z431">_xlfn.IFS($Y431="AB","AB",$Y431="BA","AB",$Y431="AC","AC",$Y431="CA","AC",$Y431="AD","AD",$Y431="DA","AD",$Y431="BC","BC",$Y431="CB","BC",$Y431="BD","BD",$Y431="DB","BD",$Y431="CD","CD",$Y431="DC", "CD",$Y431="AE","AE",$Y431="EA","AE",$Y431="AF","AF",$Y431="FA","AF",$Y431="BE","BE",$Y431="EB","BE",$Y431="BF","BF",$Y431="FB","BF",$Y431="CE","CE",$Y431="EC","CE",$Y431="CF","CF",$Y431="FC","CF",$Y431="DE","DE",$Y431="ED","DE",$Y431="EF","EF",$Y431="FE","EF",$Y431="DF","DF",$Y431="FD","DF")</f>
        <v>BE</v>
      </c>
      <c r="AA431" s="6" t="s">
        <v>28</v>
      </c>
      <c r="AB431" t="str">
        <f>VLOOKUP($X431&amp;$Z431&amp;$AA431,Stories!$A$1:$I$151,7,FALSE)</f>
        <v>Sam is practicing soccer with Casey</v>
      </c>
      <c r="AC431" t="str">
        <f>VLOOKUP($X431&amp;$Z431&amp;$AA431,Stories!$A$1:$I$151,8,FALSE)</f>
        <v>as a bird flies overhead</v>
      </c>
      <c r="AD431" s="37" t="s">
        <v>702</v>
      </c>
      <c r="AE431" s="13" t="s">
        <v>27</v>
      </c>
      <c r="AF431" s="13" t="s">
        <v>25</v>
      </c>
      <c r="AG431" s="13" t="str">
        <f t="shared" si="90"/>
        <v>they're standing in a yellow square</v>
      </c>
      <c r="AH431" t="str">
        <f>VLOOKUP($X431&amp;$Z431&amp;$AA431,Stories!$A$1:$I$151,9,FALSE)</f>
        <v>and it looks like the ball just missed the net</v>
      </c>
      <c r="AI431" t="str" cm="1">
        <f t="array" ref="AI431">_xlfn.IFS($AA431="first",_xlfn.CONCAT($X431, "_", $H431, "_", $L431),$AA431="second",_xlfn.CONCAT($X431, "_", $L431, "_", $H431))</f>
        <v>S31_Sam_Casey</v>
      </c>
      <c r="AJ431" t="str">
        <f t="shared" si="82"/>
        <v>they_yellow_square</v>
      </c>
      <c r="AK431" t="str">
        <f t="shared" si="80"/>
        <v>S31_end</v>
      </c>
      <c r="AL431" s="13" t="s">
        <v>27</v>
      </c>
      <c r="AM431" s="13" t="s">
        <v>25</v>
      </c>
      <c r="AN431" s="13" t="s">
        <v>27</v>
      </c>
      <c r="AO431" s="13" t="s">
        <v>26</v>
      </c>
      <c r="AP431" s="13" t="s">
        <v>24</v>
      </c>
      <c r="AQ431" s="13" t="s">
        <v>26</v>
      </c>
      <c r="AR431" s="13" t="s">
        <v>24</v>
      </c>
      <c r="AS431" s="13" t="s">
        <v>25</v>
      </c>
      <c r="AT431" s="13" t="s">
        <v>29</v>
      </c>
      <c r="AU431" s="13" t="s">
        <v>26</v>
      </c>
      <c r="AV431" s="13" t="s">
        <v>29</v>
      </c>
      <c r="AW431" s="13" t="s">
        <v>25</v>
      </c>
      <c r="AX431" t="str">
        <f t="shared" si="83"/>
        <v>HT2_yellow-square.png</v>
      </c>
      <c r="AY431" t="str">
        <f t="shared" si="84"/>
        <v>HT1_yellow-triangle.png</v>
      </c>
      <c r="AZ431" t="str">
        <f t="shared" si="85"/>
        <v>ST3_red-triangle.png</v>
      </c>
      <c r="BA431" t="str">
        <f t="shared" si="86"/>
        <v>ST1_red-square.png</v>
      </c>
      <c r="BB431" t="str">
        <f t="shared" si="87"/>
        <v>HT3_blue-triangle.png</v>
      </c>
      <c r="BC431" t="str">
        <f t="shared" si="88"/>
        <v>ST2_blue-square.png</v>
      </c>
    </row>
    <row r="432" spans="1:55" x14ac:dyDescent="0.2">
      <c r="A432" s="30" t="s">
        <v>83</v>
      </c>
      <c r="B432" s="5" t="s">
        <v>108</v>
      </c>
      <c r="C432" s="5" t="s">
        <v>178</v>
      </c>
      <c r="D432" t="str">
        <f t="shared" si="81"/>
        <v>L04_CR70_S35</v>
      </c>
      <c r="E432">
        <v>430</v>
      </c>
      <c r="F432" s="96" t="s">
        <v>700</v>
      </c>
      <c r="G432" s="155" t="str">
        <f>VLOOKUP($A432&amp;"_"&amp;$F432,'Character Sets'!$B$3:$J$39,5,FALSE)</f>
        <v>HT2</v>
      </c>
      <c r="H432" s="155" t="str">
        <f>VLOOKUP($A432&amp;"_"&amp;$F432,'Character Sets'!$B$3:$J$39,7,FALSE)</f>
        <v>Sam</v>
      </c>
      <c r="I432" s="5" t="str">
        <f>VLOOKUP($A432&amp;"_"&amp;$F432,'Character Sets'!$B$3:$J$39,6,FALSE)</f>
        <v>B</v>
      </c>
      <c r="J432" s="94" t="s">
        <v>698</v>
      </c>
      <c r="K432" s="155" t="str">
        <f>VLOOKUP($A432&amp;"_"&amp;$J432, 'Character Sets'!$B$3:$J$39,5,FALSE)</f>
        <v>HT1</v>
      </c>
      <c r="L432" s="155" t="str">
        <f>VLOOKUP($A432&amp;"_"&amp;$J432,'Character Sets'!$B$3:$J$39,7,FALSE)</f>
        <v>Casey</v>
      </c>
      <c r="M432" s="5" t="str">
        <f>VLOOKUP($A432&amp;"_"&amp;$J432,'Character Sets'!$B$3:$J$39,6,FALSE)</f>
        <v>E</v>
      </c>
      <c r="N432" s="187" t="s">
        <v>2396</v>
      </c>
      <c r="O432" s="5" t="s">
        <v>2399</v>
      </c>
      <c r="P432" s="37" t="s">
        <v>697</v>
      </c>
      <c r="Q432" t="str">
        <f>VLOOKUP($A432&amp;"_"&amp;$P432,'Character Sets'!$B$3:$J$39,5,FALSE)</f>
        <v>ST3</v>
      </c>
      <c r="R432" s="37" t="s">
        <v>699</v>
      </c>
      <c r="S432" t="str">
        <f>VLOOKUP($A432&amp;"_"&amp;$R432,'Character Sets'!$B$3:$J$39,5,FALSE)</f>
        <v>ST1</v>
      </c>
      <c r="T432" s="37" t="s">
        <v>696</v>
      </c>
      <c r="U432" t="str">
        <f>VLOOKUP($A432&amp;"_"&amp;$T432,'Character Sets'!$B$3:$J$39,5,FALSE)</f>
        <v>HT3</v>
      </c>
      <c r="V432" s="37" t="s">
        <v>701</v>
      </c>
      <c r="W432" t="str">
        <f>VLOOKUP($A432&amp;"_"&amp;$V432,'Character Sets'!$B$3:$J$39,5,FALSE)</f>
        <v>ST2</v>
      </c>
      <c r="X432" t="s">
        <v>241</v>
      </c>
      <c r="Y432" t="str">
        <f t="shared" si="79"/>
        <v>BE</v>
      </c>
      <c r="Z432" t="str" cm="1">
        <f t="array" ref="Z432">_xlfn.IFS($Y432="AB","AB",$Y432="BA","AB",$Y432="AC","AC",$Y432="CA","AC",$Y432="AD","AD",$Y432="DA","AD",$Y432="BC","BC",$Y432="CB","BC",$Y432="BD","BD",$Y432="DB","BD",$Y432="CD","CD",$Y432="DC", "CD",$Y432="AE","AE",$Y432="EA","AE",$Y432="AF","AF",$Y432="FA","AF",$Y432="BE","BE",$Y432="EB","BE",$Y432="BF","BF",$Y432="FB","BF",$Y432="CE","CE",$Y432="EC","CE",$Y432="CF","CF",$Y432="FC","CF",$Y432="DE","DE",$Y432="ED","DE",$Y432="EF","EF",$Y432="FE","EF",$Y432="DF","DF",$Y432="FD","DF")</f>
        <v>BE</v>
      </c>
      <c r="AA432" s="6" t="s">
        <v>30</v>
      </c>
      <c r="AB432" t="str">
        <f>VLOOKUP($X432&amp;$Z432&amp;$AA432,Stories!$A$1:$I$151,7,FALSE)</f>
        <v>Casey is swimming towards Sam</v>
      </c>
      <c r="AC432" t="str">
        <f>VLOOKUP($X432&amp;$Z432&amp;$AA432,Stories!$A$1:$I$151,8,FALSE)</f>
        <v>and a goose is swimming nearby</v>
      </c>
      <c r="AD432" s="37" t="s">
        <v>702</v>
      </c>
      <c r="AE432" s="13" t="s">
        <v>24</v>
      </c>
      <c r="AF432" s="13" t="s">
        <v>26</v>
      </c>
      <c r="AG432" s="13" t="str">
        <f t="shared" si="90"/>
        <v>they're standing in a red triangle</v>
      </c>
      <c r="AH432" t="str">
        <f>VLOOKUP($X432&amp;$Z432&amp;$AA432,Stories!$A$1:$I$151,9,FALSE)</f>
        <v>and it is a beautiful sunny day</v>
      </c>
      <c r="AI432" t="str" cm="1">
        <f t="array" ref="AI432">_xlfn.IFS($AA432="first",_xlfn.CONCAT($X432, "_", $H432, "_", $L432),$AA432="second",_xlfn.CONCAT($X432, "_", $L432, "_", $H432))</f>
        <v>S35_Casey_Sam</v>
      </c>
      <c r="AJ432" t="str">
        <f t="shared" si="82"/>
        <v>they_red_triangle</v>
      </c>
      <c r="AK432" t="str">
        <f t="shared" si="80"/>
        <v>S35_end</v>
      </c>
      <c r="AL432" s="13" t="s">
        <v>24</v>
      </c>
      <c r="AM432" s="13" t="s">
        <v>26</v>
      </c>
      <c r="AN432" s="13" t="s">
        <v>24</v>
      </c>
      <c r="AO432" s="13" t="s">
        <v>25</v>
      </c>
      <c r="AP432" s="13" t="s">
        <v>27</v>
      </c>
      <c r="AQ432" s="13" t="s">
        <v>25</v>
      </c>
      <c r="AR432" s="13" t="s">
        <v>27</v>
      </c>
      <c r="AS432" s="13" t="s">
        <v>26</v>
      </c>
      <c r="AT432" s="13" t="s">
        <v>31</v>
      </c>
      <c r="AU432" s="13" t="s">
        <v>25</v>
      </c>
      <c r="AV432" s="13" t="s">
        <v>31</v>
      </c>
      <c r="AW432" s="13" t="s">
        <v>26</v>
      </c>
      <c r="AX432" t="str">
        <f t="shared" si="83"/>
        <v>HT2_red-triangle.png</v>
      </c>
      <c r="AY432" t="str">
        <f t="shared" si="84"/>
        <v>HT1_red-square.png</v>
      </c>
      <c r="AZ432" t="str">
        <f t="shared" si="85"/>
        <v>ST3_yellow-square.png</v>
      </c>
      <c r="BA432" t="str">
        <f t="shared" si="86"/>
        <v>ST1_yellow-triangle.png</v>
      </c>
      <c r="BB432" t="str">
        <f t="shared" si="87"/>
        <v>HT3_green-square.png</v>
      </c>
      <c r="BC432" t="str">
        <f t="shared" si="88"/>
        <v>ST2_green-triangle.png</v>
      </c>
    </row>
    <row r="433" spans="1:55" x14ac:dyDescent="0.2">
      <c r="A433" s="30" t="s">
        <v>83</v>
      </c>
      <c r="B433" s="5" t="s">
        <v>108</v>
      </c>
      <c r="C433" s="5" t="s">
        <v>179</v>
      </c>
      <c r="D433" t="str">
        <f t="shared" si="81"/>
        <v>L04_CR71_S32</v>
      </c>
      <c r="E433">
        <v>431</v>
      </c>
      <c r="F433" s="96" t="s">
        <v>700</v>
      </c>
      <c r="G433" s="155" t="str">
        <f>VLOOKUP($A433&amp;"_"&amp;$F433,'Character Sets'!$B$3:$J$39,5,FALSE)</f>
        <v>HT2</v>
      </c>
      <c r="H433" s="155" t="str">
        <f>VLOOKUP($A433&amp;"_"&amp;$F433,'Character Sets'!$B$3:$J$39,7,FALSE)</f>
        <v>Sam</v>
      </c>
      <c r="I433" s="5" t="str">
        <f>VLOOKUP($A433&amp;"_"&amp;$F433,'Character Sets'!$B$3:$J$39,6,FALSE)</f>
        <v>B</v>
      </c>
      <c r="J433" s="94" t="s">
        <v>698</v>
      </c>
      <c r="K433" s="155" t="str">
        <f>VLOOKUP($A433&amp;"_"&amp;$J433, 'Character Sets'!$B$3:$J$39,5,FALSE)</f>
        <v>HT1</v>
      </c>
      <c r="L433" s="155" t="str">
        <f>VLOOKUP($A433&amp;"_"&amp;$J433,'Character Sets'!$B$3:$J$39,7,FALSE)</f>
        <v>Casey</v>
      </c>
      <c r="M433" s="5" t="str">
        <f>VLOOKUP($A433&amp;"_"&amp;$J433,'Character Sets'!$B$3:$J$39,6,FALSE)</f>
        <v>E</v>
      </c>
      <c r="N433" s="187" t="s">
        <v>2396</v>
      </c>
      <c r="O433" s="5" t="s">
        <v>2399</v>
      </c>
      <c r="P433" s="37" t="s">
        <v>697</v>
      </c>
      <c r="Q433" t="str">
        <f>VLOOKUP($A433&amp;"_"&amp;$P433,'Character Sets'!$B$3:$J$39,5,FALSE)</f>
        <v>ST3</v>
      </c>
      <c r="R433" s="37" t="s">
        <v>699</v>
      </c>
      <c r="S433" t="str">
        <f>VLOOKUP($A433&amp;"_"&amp;$R433,'Character Sets'!$B$3:$J$39,5,FALSE)</f>
        <v>ST1</v>
      </c>
      <c r="T433" s="37" t="s">
        <v>696</v>
      </c>
      <c r="U433" t="str">
        <f>VLOOKUP($A433&amp;"_"&amp;$T433,'Character Sets'!$B$3:$J$39,5,FALSE)</f>
        <v>HT3</v>
      </c>
      <c r="V433" s="37" t="s">
        <v>701</v>
      </c>
      <c r="W433" t="str">
        <f>VLOOKUP($A433&amp;"_"&amp;$V433,'Character Sets'!$B$3:$J$39,5,FALSE)</f>
        <v>ST2</v>
      </c>
      <c r="X433" t="s">
        <v>238</v>
      </c>
      <c r="Y433" t="str">
        <f t="shared" si="79"/>
        <v>BE</v>
      </c>
      <c r="Z433" t="str" cm="1">
        <f t="array" ref="Z433">_xlfn.IFS($Y433="AB","AB",$Y433="BA","AB",$Y433="AC","AC",$Y433="CA","AC",$Y433="AD","AD",$Y433="DA","AD",$Y433="BC","BC",$Y433="CB","BC",$Y433="BD","BD",$Y433="DB","BD",$Y433="CD","CD",$Y433="DC", "CD",$Y433="AE","AE",$Y433="EA","AE",$Y433="AF","AF",$Y433="FA","AF",$Y433="BE","BE",$Y433="EB","BE",$Y433="BF","BF",$Y433="FB","BF",$Y433="CE","CE",$Y433="EC","CE",$Y433="CF","CF",$Y433="FC","CF",$Y433="DE","DE",$Y433="ED","DE",$Y433="EF","EF",$Y433="FE","EF",$Y433="DF","DF",$Y433="FD","DF")</f>
        <v>BE</v>
      </c>
      <c r="AA433" s="6" t="s">
        <v>28</v>
      </c>
      <c r="AB433" t="str">
        <f>VLOOKUP($X433&amp;$Z433&amp;$AA433,Stories!$A$1:$I$151,7,FALSE)</f>
        <v>Sam is cheering on Casey</v>
      </c>
      <c r="AC433" t="str">
        <f>VLOOKUP($X433&amp;$Z433&amp;$AA433,Stories!$A$1:$I$151,8,FALSE)</f>
        <v>as the wind is blowing some leaves</v>
      </c>
      <c r="AD433" s="37" t="s">
        <v>702</v>
      </c>
      <c r="AE433" s="13" t="s">
        <v>29</v>
      </c>
      <c r="AF433" s="13" t="s">
        <v>25</v>
      </c>
      <c r="AG433" s="13" t="str">
        <f t="shared" si="90"/>
        <v>they're standing in a blue square</v>
      </c>
      <c r="AH433" t="str">
        <f>VLOOKUP($X433&amp;$Z433&amp;$AA433,Stories!$A$1:$I$151,9,FALSE)</f>
        <v>and it looks like a race is about to start</v>
      </c>
      <c r="AI433" t="str" cm="1">
        <f t="array" ref="AI433">_xlfn.IFS($AA433="first",_xlfn.CONCAT($X433, "_", $H433, "_", $L433),$AA433="second",_xlfn.CONCAT($X433, "_", $L433, "_", $H433))</f>
        <v>S32_Sam_Casey</v>
      </c>
      <c r="AJ433" t="str">
        <f t="shared" si="82"/>
        <v>they_blue_square</v>
      </c>
      <c r="AK433" t="str">
        <f t="shared" si="80"/>
        <v>S32_end</v>
      </c>
      <c r="AL433" s="13" t="s">
        <v>29</v>
      </c>
      <c r="AM433" s="13" t="s">
        <v>25</v>
      </c>
      <c r="AN433" s="13" t="s">
        <v>29</v>
      </c>
      <c r="AO433" s="13" t="s">
        <v>26</v>
      </c>
      <c r="AP433" s="13" t="s">
        <v>31</v>
      </c>
      <c r="AQ433" s="13" t="s">
        <v>26</v>
      </c>
      <c r="AR433" s="13" t="s">
        <v>31</v>
      </c>
      <c r="AS433" s="13" t="s">
        <v>25</v>
      </c>
      <c r="AT433" s="13" t="s">
        <v>27</v>
      </c>
      <c r="AU433" s="13" t="s">
        <v>26</v>
      </c>
      <c r="AV433" s="13" t="s">
        <v>27</v>
      </c>
      <c r="AW433" s="13" t="s">
        <v>25</v>
      </c>
      <c r="AX433" t="str">
        <f t="shared" si="83"/>
        <v>HT2_blue-square.png</v>
      </c>
      <c r="AY433" t="str">
        <f t="shared" si="84"/>
        <v>HT1_blue-triangle.png</v>
      </c>
      <c r="AZ433" t="str">
        <f t="shared" si="85"/>
        <v>ST3_green-triangle.png</v>
      </c>
      <c r="BA433" t="str">
        <f t="shared" si="86"/>
        <v>ST1_green-square.png</v>
      </c>
      <c r="BB433" t="str">
        <f t="shared" si="87"/>
        <v>HT3_yellow-triangle.png</v>
      </c>
      <c r="BC433" t="str">
        <f t="shared" si="88"/>
        <v>ST2_yellow-square.png</v>
      </c>
    </row>
    <row r="434" spans="1:55" x14ac:dyDescent="0.2">
      <c r="A434" s="30" t="s">
        <v>83</v>
      </c>
      <c r="B434" s="5" t="s">
        <v>108</v>
      </c>
      <c r="C434" s="5" t="s">
        <v>180</v>
      </c>
      <c r="D434" t="str">
        <f t="shared" si="81"/>
        <v>L04_CR72_S32</v>
      </c>
      <c r="E434">
        <v>432</v>
      </c>
      <c r="F434" s="96" t="s">
        <v>700</v>
      </c>
      <c r="G434" s="155" t="str">
        <f>VLOOKUP($A434&amp;"_"&amp;$F434,'Character Sets'!$B$3:$J$39,5,FALSE)</f>
        <v>HT2</v>
      </c>
      <c r="H434" s="155" t="str">
        <f>VLOOKUP($A434&amp;"_"&amp;$F434,'Character Sets'!$B$3:$J$39,7,FALSE)</f>
        <v>Sam</v>
      </c>
      <c r="I434" s="5" t="str">
        <f>VLOOKUP($A434&amp;"_"&amp;$F434,'Character Sets'!$B$3:$J$39,6,FALSE)</f>
        <v>B</v>
      </c>
      <c r="J434" s="94" t="s">
        <v>698</v>
      </c>
      <c r="K434" s="155" t="str">
        <f>VLOOKUP($A434&amp;"_"&amp;$J434, 'Character Sets'!$B$3:$J$39,5,FALSE)</f>
        <v>HT1</v>
      </c>
      <c r="L434" s="155" t="str">
        <f>VLOOKUP($A434&amp;"_"&amp;$J434,'Character Sets'!$B$3:$J$39,7,FALSE)</f>
        <v>Casey</v>
      </c>
      <c r="M434" s="5" t="str">
        <f>VLOOKUP($A434&amp;"_"&amp;$J434,'Character Sets'!$B$3:$J$39,6,FALSE)</f>
        <v>E</v>
      </c>
      <c r="N434" s="187" t="s">
        <v>2396</v>
      </c>
      <c r="O434" s="5" t="s">
        <v>2399</v>
      </c>
      <c r="P434" s="37" t="s">
        <v>697</v>
      </c>
      <c r="Q434" t="str">
        <f>VLOOKUP($A434&amp;"_"&amp;$P434,'Character Sets'!$B$3:$J$39,5,FALSE)</f>
        <v>ST3</v>
      </c>
      <c r="R434" s="37" t="s">
        <v>699</v>
      </c>
      <c r="S434" t="str">
        <f>VLOOKUP($A434&amp;"_"&amp;$R434,'Character Sets'!$B$3:$J$39,5,FALSE)</f>
        <v>ST1</v>
      </c>
      <c r="T434" s="37" t="s">
        <v>696</v>
      </c>
      <c r="U434" t="str">
        <f>VLOOKUP($A434&amp;"_"&amp;$T434,'Character Sets'!$B$3:$J$39,5,FALSE)</f>
        <v>HT3</v>
      </c>
      <c r="V434" s="37" t="s">
        <v>701</v>
      </c>
      <c r="W434" t="str">
        <f>VLOOKUP($A434&amp;"_"&amp;$V434,'Character Sets'!$B$3:$J$39,5,FALSE)</f>
        <v>ST2</v>
      </c>
      <c r="X434" t="s">
        <v>238</v>
      </c>
      <c r="Y434" t="str">
        <f t="shared" si="79"/>
        <v>BE</v>
      </c>
      <c r="Z434" t="str" cm="1">
        <f t="array" ref="Z434">_xlfn.IFS($Y434="AB","AB",$Y434="BA","AB",$Y434="AC","AC",$Y434="CA","AC",$Y434="AD","AD",$Y434="DA","AD",$Y434="BC","BC",$Y434="CB","BC",$Y434="BD","BD",$Y434="DB","BD",$Y434="CD","CD",$Y434="DC", "CD",$Y434="AE","AE",$Y434="EA","AE",$Y434="AF","AF",$Y434="FA","AF",$Y434="BE","BE",$Y434="EB","BE",$Y434="BF","BF",$Y434="FB","BF",$Y434="CE","CE",$Y434="EC","CE",$Y434="CF","CF",$Y434="FC","CF",$Y434="DE","DE",$Y434="ED","DE",$Y434="EF","EF",$Y434="FE","EF",$Y434="DF","DF",$Y434="FD","DF")</f>
        <v>BE</v>
      </c>
      <c r="AA434" s="6" t="s">
        <v>30</v>
      </c>
      <c r="AB434" t="str">
        <f>VLOOKUP($X434&amp;$Z434&amp;$AA434,Stories!$A$1:$I$151,7,FALSE)</f>
        <v>Casey is cheering on Sam</v>
      </c>
      <c r="AC434" t="str">
        <f>VLOOKUP($X434&amp;$Z434&amp;$AA434,Stories!$A$1:$I$151,8,FALSE)</f>
        <v>as the wind is blowing some leaves</v>
      </c>
      <c r="AD434" s="37" t="s">
        <v>702</v>
      </c>
      <c r="AE434" s="13" t="s">
        <v>31</v>
      </c>
      <c r="AF434" s="13" t="s">
        <v>26</v>
      </c>
      <c r="AG434" s="13" t="str">
        <f t="shared" si="90"/>
        <v>they're standing in a green triangle</v>
      </c>
      <c r="AH434" t="str">
        <f>VLOOKUP($X434&amp;$Z434&amp;$AA434,Stories!$A$1:$I$151,9,FALSE)</f>
        <v>and it looks like a race is about to start</v>
      </c>
      <c r="AI434" t="str" cm="1">
        <f t="array" ref="AI434">_xlfn.IFS($AA434="first",_xlfn.CONCAT($X434, "_", $H434, "_", $L434),$AA434="second",_xlfn.CONCAT($X434, "_", $L434, "_", $H434))</f>
        <v>S32_Casey_Sam</v>
      </c>
      <c r="AJ434" t="str">
        <f t="shared" si="82"/>
        <v>they_green_triangle</v>
      </c>
      <c r="AK434" t="str">
        <f t="shared" si="80"/>
        <v>S32_end</v>
      </c>
      <c r="AL434" s="13" t="s">
        <v>31</v>
      </c>
      <c r="AM434" s="13" t="s">
        <v>26</v>
      </c>
      <c r="AN434" s="13" t="s">
        <v>31</v>
      </c>
      <c r="AO434" s="13" t="s">
        <v>25</v>
      </c>
      <c r="AP434" s="13" t="s">
        <v>29</v>
      </c>
      <c r="AQ434" s="13" t="s">
        <v>25</v>
      </c>
      <c r="AR434" s="13" t="s">
        <v>29</v>
      </c>
      <c r="AS434" s="13" t="s">
        <v>26</v>
      </c>
      <c r="AT434" s="13" t="s">
        <v>24</v>
      </c>
      <c r="AU434" s="13" t="s">
        <v>25</v>
      </c>
      <c r="AV434" s="13" t="s">
        <v>24</v>
      </c>
      <c r="AW434" s="13" t="s">
        <v>26</v>
      </c>
      <c r="AX434" t="str">
        <f t="shared" si="83"/>
        <v>HT2_green-triangle.png</v>
      </c>
      <c r="AY434" t="str">
        <f t="shared" si="84"/>
        <v>HT1_green-square.png</v>
      </c>
      <c r="AZ434" t="str">
        <f t="shared" si="85"/>
        <v>ST3_blue-square.png</v>
      </c>
      <c r="BA434" t="str">
        <f t="shared" si="86"/>
        <v>ST1_blue-triangle.png</v>
      </c>
      <c r="BB434" t="str">
        <f t="shared" si="87"/>
        <v>HT3_red-square.png</v>
      </c>
      <c r="BC434" t="str">
        <f t="shared" si="88"/>
        <v>ST2_red-triangle.png</v>
      </c>
    </row>
    <row r="435" spans="1:55" x14ac:dyDescent="0.2">
      <c r="A435" s="30" t="s">
        <v>83</v>
      </c>
      <c r="B435" s="5" t="s">
        <v>108</v>
      </c>
      <c r="C435" s="5" t="s">
        <v>181</v>
      </c>
      <c r="D435" t="str">
        <f t="shared" si="81"/>
        <v>L04_CR73_S06</v>
      </c>
      <c r="E435">
        <v>433</v>
      </c>
      <c r="F435" s="96" t="s">
        <v>701</v>
      </c>
      <c r="G435" s="155" t="str">
        <f>VLOOKUP($A435&amp;"_"&amp;$F435,'Character Sets'!$B$3:$J$39,5,FALSE)</f>
        <v>ST2</v>
      </c>
      <c r="H435" s="155" t="str">
        <f>VLOOKUP($A435&amp;"_"&amp;$F435,'Character Sets'!$B$3:$J$39,7,FALSE)</f>
        <v>Jordan</v>
      </c>
      <c r="I435" s="5" t="str">
        <f>VLOOKUP($A435&amp;"_"&amp;$F435,'Character Sets'!$B$3:$J$39,6,FALSE)</f>
        <v>C</v>
      </c>
      <c r="J435" s="94" t="s">
        <v>696</v>
      </c>
      <c r="K435" s="155" t="str">
        <f>VLOOKUP($A435&amp;"_"&amp;$J435, 'Character Sets'!$B$3:$J$39,5,FALSE)</f>
        <v>HT3</v>
      </c>
      <c r="L435" s="155" t="str">
        <f>VLOOKUP($A435&amp;"_"&amp;$J435,'Character Sets'!$B$3:$J$39,7,FALSE)</f>
        <v>Taylor</v>
      </c>
      <c r="M435" s="5" t="str">
        <f>VLOOKUP($A435&amp;"_"&amp;$J435,'Character Sets'!$B$3:$J$39,6,FALSE)</f>
        <v>D</v>
      </c>
      <c r="N435" s="187" t="s">
        <v>2396</v>
      </c>
      <c r="O435" s="5" t="s">
        <v>2398</v>
      </c>
      <c r="P435" s="37" t="s">
        <v>697</v>
      </c>
      <c r="Q435" t="str">
        <f>VLOOKUP($A435&amp;"_"&amp;$P435,'Character Sets'!$B$3:$J$39,5,FALSE)</f>
        <v>ST3</v>
      </c>
      <c r="R435" s="37" t="s">
        <v>699</v>
      </c>
      <c r="S435" t="str">
        <f>VLOOKUP($A435&amp;"_"&amp;$R435,'Character Sets'!$B$3:$J$39,5,FALSE)</f>
        <v>ST1</v>
      </c>
      <c r="T435" s="37" t="s">
        <v>698</v>
      </c>
      <c r="U435" t="str">
        <f>VLOOKUP($A435&amp;"_"&amp;$T435,'Character Sets'!$B$3:$J$39,5,FALSE)</f>
        <v>HT1</v>
      </c>
      <c r="V435" s="37" t="s">
        <v>700</v>
      </c>
      <c r="W435" t="str">
        <f>VLOOKUP($A435&amp;"_"&amp;$V435,'Character Sets'!$B$3:$J$39,5,FALSE)</f>
        <v>HT2</v>
      </c>
      <c r="X435" t="s">
        <v>212</v>
      </c>
      <c r="Y435" t="str">
        <f t="shared" si="79"/>
        <v>CD</v>
      </c>
      <c r="Z435" t="str" cm="1">
        <f t="array" ref="Z435">_xlfn.IFS($Y435="AB","AB",$Y435="BA","AB",$Y435="AC","AC",$Y435="CA","AC",$Y435="AD","AD",$Y435="DA","AD",$Y435="BC","BC",$Y435="CB","BC",$Y435="BD","BD",$Y435="DB","BD",$Y435="CD","CD",$Y435="DC", "CD",$Y435="AE","AE",$Y435="EA","AE",$Y435="AF","AF",$Y435="FA","AF",$Y435="BE","BE",$Y435="EB","BE",$Y435="BF","BF",$Y435="FB","BF",$Y435="CE","CE",$Y435="EC","CE",$Y435="CF","CF",$Y435="FC","CF",$Y435="DE","DE",$Y435="ED","DE",$Y435="EF","EF",$Y435="FE","EF",$Y435="DF","DF",$Y435="FD","DF")</f>
        <v>CD</v>
      </c>
      <c r="AA435" s="6" t="s">
        <v>28</v>
      </c>
      <c r="AB435" t="str">
        <f>VLOOKUP($X435&amp;$Z435&amp;$AA435,Stories!$A$1:$I$151,7,FALSE)</f>
        <v>Jordan is bringing some mail to Taylor</v>
      </c>
      <c r="AC435" t="str">
        <f>VLOOKUP($X435&amp;$Z435&amp;$AA435,Stories!$A$1:$I$151,8,FALSE)</f>
        <v>as a violent storm is beginning</v>
      </c>
      <c r="AD435" s="37" t="s">
        <v>702</v>
      </c>
      <c r="AE435" s="13" t="s">
        <v>24</v>
      </c>
      <c r="AF435" s="13" t="s">
        <v>25</v>
      </c>
      <c r="AG435" s="13" t="str">
        <f t="shared" si="90"/>
        <v>they're standing in a red square</v>
      </c>
      <c r="AH435" t="str">
        <f>VLOOKUP($X435&amp;$Z435&amp;$AA435,Stories!$A$1:$I$151,9,FALSE)</f>
        <v>and it looks like a bad day to go outside</v>
      </c>
      <c r="AI435" t="str" cm="1">
        <f t="array" ref="AI435">_xlfn.IFS($AA435="first",_xlfn.CONCAT($X435, "_", $H435, "_", $L435),$AA435="second",_xlfn.CONCAT($X435, "_", $L435, "_", $H435))</f>
        <v>S06_Jordan_Taylor</v>
      </c>
      <c r="AJ435" t="str">
        <f t="shared" si="82"/>
        <v>they_red_square</v>
      </c>
      <c r="AK435" t="str">
        <f t="shared" si="80"/>
        <v>S06_end</v>
      </c>
      <c r="AL435" s="13" t="s">
        <v>24</v>
      </c>
      <c r="AM435" s="13" t="s">
        <v>25</v>
      </c>
      <c r="AN435" s="13" t="s">
        <v>24</v>
      </c>
      <c r="AO435" s="13" t="s">
        <v>26</v>
      </c>
      <c r="AP435" s="13" t="s">
        <v>27</v>
      </c>
      <c r="AQ435" s="13" t="s">
        <v>26</v>
      </c>
      <c r="AR435" s="13" t="s">
        <v>27</v>
      </c>
      <c r="AS435" s="13" t="s">
        <v>25</v>
      </c>
      <c r="AT435" s="13" t="s">
        <v>31</v>
      </c>
      <c r="AU435" s="13" t="s">
        <v>26</v>
      </c>
      <c r="AV435" s="13" t="s">
        <v>31</v>
      </c>
      <c r="AW435" s="13" t="s">
        <v>25</v>
      </c>
      <c r="AX435" t="str">
        <f t="shared" si="83"/>
        <v>ST2_red-square.png</v>
      </c>
      <c r="AY435" t="str">
        <f t="shared" si="84"/>
        <v>HT3_red-triangle.png</v>
      </c>
      <c r="AZ435" t="str">
        <f t="shared" si="85"/>
        <v>ST3_yellow-triangle.png</v>
      </c>
      <c r="BA435" t="str">
        <f t="shared" si="86"/>
        <v>ST1_yellow-square.png</v>
      </c>
      <c r="BB435" t="str">
        <f t="shared" si="87"/>
        <v>HT1_green-triangle.png</v>
      </c>
      <c r="BC435" t="str">
        <f t="shared" si="88"/>
        <v>HT2_green-square.png</v>
      </c>
    </row>
    <row r="436" spans="1:55" x14ac:dyDescent="0.2">
      <c r="A436" s="30" t="s">
        <v>83</v>
      </c>
      <c r="B436" s="5" t="s">
        <v>108</v>
      </c>
      <c r="C436" s="5" t="s">
        <v>182</v>
      </c>
      <c r="D436" t="str">
        <f t="shared" si="81"/>
        <v>L04_CR74_S10</v>
      </c>
      <c r="E436">
        <v>434</v>
      </c>
      <c r="F436" s="96" t="s">
        <v>701</v>
      </c>
      <c r="G436" s="155" t="str">
        <f>VLOOKUP($A436&amp;"_"&amp;$F436,'Character Sets'!$B$3:$J$39,5,FALSE)</f>
        <v>ST2</v>
      </c>
      <c r="H436" s="155" t="str">
        <f>VLOOKUP($A436&amp;"_"&amp;$F436,'Character Sets'!$B$3:$J$39,7,FALSE)</f>
        <v>Jordan</v>
      </c>
      <c r="I436" s="5" t="str">
        <f>VLOOKUP($A436&amp;"_"&amp;$F436,'Character Sets'!$B$3:$J$39,6,FALSE)</f>
        <v>C</v>
      </c>
      <c r="J436" s="94" t="s">
        <v>696</v>
      </c>
      <c r="K436" s="155" t="str">
        <f>VLOOKUP($A436&amp;"_"&amp;$J436, 'Character Sets'!$B$3:$J$39,5,FALSE)</f>
        <v>HT3</v>
      </c>
      <c r="L436" s="155" t="str">
        <f>VLOOKUP($A436&amp;"_"&amp;$J436,'Character Sets'!$B$3:$J$39,7,FALSE)</f>
        <v>Taylor</v>
      </c>
      <c r="M436" s="5" t="str">
        <f>VLOOKUP($A436&amp;"_"&amp;$J436,'Character Sets'!$B$3:$J$39,6,FALSE)</f>
        <v>D</v>
      </c>
      <c r="N436" s="187" t="s">
        <v>2396</v>
      </c>
      <c r="O436" s="5" t="s">
        <v>2398</v>
      </c>
      <c r="P436" s="37" t="s">
        <v>697</v>
      </c>
      <c r="Q436" t="str">
        <f>VLOOKUP($A436&amp;"_"&amp;$P436,'Character Sets'!$B$3:$J$39,5,FALSE)</f>
        <v>ST3</v>
      </c>
      <c r="R436" s="37" t="s">
        <v>699</v>
      </c>
      <c r="S436" t="str">
        <f>VLOOKUP($A436&amp;"_"&amp;$R436,'Character Sets'!$B$3:$J$39,5,FALSE)</f>
        <v>ST1</v>
      </c>
      <c r="T436" s="37" t="s">
        <v>698</v>
      </c>
      <c r="U436" t="str">
        <f>VLOOKUP($A436&amp;"_"&amp;$T436,'Character Sets'!$B$3:$J$39,5,FALSE)</f>
        <v>HT1</v>
      </c>
      <c r="V436" s="37" t="s">
        <v>700</v>
      </c>
      <c r="W436" t="str">
        <f>VLOOKUP($A436&amp;"_"&amp;$V436,'Character Sets'!$B$3:$J$39,5,FALSE)</f>
        <v>HT2</v>
      </c>
      <c r="X436" t="s">
        <v>216</v>
      </c>
      <c r="Y436" t="str">
        <f t="shared" si="79"/>
        <v>CD</v>
      </c>
      <c r="Z436" t="str" cm="1">
        <f t="array" ref="Z436">_xlfn.IFS($Y436="AB","AB",$Y436="BA","AB",$Y436="AC","AC",$Y436="CA","AC",$Y436="AD","AD",$Y436="DA","AD",$Y436="BC","BC",$Y436="CB","BC",$Y436="BD","BD",$Y436="DB","BD",$Y436="CD","CD",$Y436="DC", "CD",$Y436="AE","AE",$Y436="EA","AE",$Y436="AF","AF",$Y436="FA","AF",$Y436="BE","BE",$Y436="EB","BE",$Y436="BF","BF",$Y436="FB","BF",$Y436="CE","CE",$Y436="EC","CE",$Y436="CF","CF",$Y436="FC","CF",$Y436="DE","DE",$Y436="ED","DE",$Y436="EF","EF",$Y436="FE","EF",$Y436="DF","DF",$Y436="FD","DF")</f>
        <v>CD</v>
      </c>
      <c r="AA436" s="6" t="s">
        <v>30</v>
      </c>
      <c r="AB436" t="str">
        <f>VLOOKUP($X436&amp;$Z436&amp;$AA436,Stories!$A$1:$I$151,7,FALSE)</f>
        <v>Taylor is floating over to Jordan</v>
      </c>
      <c r="AC436" t="str">
        <f>VLOOKUP($X436&amp;$Z436&amp;$AA436,Stories!$A$1:$I$151,8,FALSE)</f>
        <v>while an airplane is flying overhead</v>
      </c>
      <c r="AD436" s="37" t="s">
        <v>702</v>
      </c>
      <c r="AE436" s="13" t="s">
        <v>27</v>
      </c>
      <c r="AF436" s="13" t="s">
        <v>26</v>
      </c>
      <c r="AG436" s="13" t="str">
        <f t="shared" si="90"/>
        <v>they're standing in a yellow triangle</v>
      </c>
      <c r="AH436" t="str">
        <f>VLOOKUP($X436&amp;$Z436&amp;$AA436,Stories!$A$1:$I$151,9,FALSE)</f>
        <v>and it looks like everyone needs more sunscreen</v>
      </c>
      <c r="AI436" t="str" cm="1">
        <f t="array" ref="AI436">_xlfn.IFS($AA436="first",_xlfn.CONCAT($X436, "_", $H436, "_", $L436),$AA436="second",_xlfn.CONCAT($X436, "_", $L436, "_", $H436))</f>
        <v>S10_Taylor_Jordan</v>
      </c>
      <c r="AJ436" t="str">
        <f t="shared" si="82"/>
        <v>they_yellow_triangle</v>
      </c>
      <c r="AK436" t="str">
        <f t="shared" si="80"/>
        <v>S10_end</v>
      </c>
      <c r="AL436" s="13" t="s">
        <v>27</v>
      </c>
      <c r="AM436" s="13" t="s">
        <v>26</v>
      </c>
      <c r="AN436" s="13" t="s">
        <v>27</v>
      </c>
      <c r="AO436" s="13" t="s">
        <v>25</v>
      </c>
      <c r="AP436" s="13" t="s">
        <v>24</v>
      </c>
      <c r="AQ436" s="13" t="s">
        <v>25</v>
      </c>
      <c r="AR436" s="13" t="s">
        <v>24</v>
      </c>
      <c r="AS436" s="13" t="s">
        <v>26</v>
      </c>
      <c r="AT436" s="13" t="s">
        <v>29</v>
      </c>
      <c r="AU436" s="13" t="s">
        <v>25</v>
      </c>
      <c r="AV436" s="13" t="s">
        <v>29</v>
      </c>
      <c r="AW436" s="13" t="s">
        <v>26</v>
      </c>
      <c r="AX436" t="str">
        <f t="shared" si="83"/>
        <v>ST2_yellow-triangle.png</v>
      </c>
      <c r="AY436" t="str">
        <f t="shared" si="84"/>
        <v>HT3_yellow-square.png</v>
      </c>
      <c r="AZ436" t="str">
        <f t="shared" si="85"/>
        <v>ST3_red-square.png</v>
      </c>
      <c r="BA436" t="str">
        <f t="shared" si="86"/>
        <v>ST1_red-triangle.png</v>
      </c>
      <c r="BB436" t="str">
        <f t="shared" si="87"/>
        <v>HT1_blue-square.png</v>
      </c>
      <c r="BC436" t="str">
        <f t="shared" si="88"/>
        <v>HT2_blue-triangle.png</v>
      </c>
    </row>
    <row r="437" spans="1:55" x14ac:dyDescent="0.2">
      <c r="A437" s="30" t="s">
        <v>83</v>
      </c>
      <c r="B437" s="5" t="s">
        <v>108</v>
      </c>
      <c r="C437" s="5" t="s">
        <v>183</v>
      </c>
      <c r="D437" t="str">
        <f t="shared" si="81"/>
        <v>L04_CR75_S07</v>
      </c>
      <c r="E437">
        <v>435</v>
      </c>
      <c r="F437" s="96" t="s">
        <v>701</v>
      </c>
      <c r="G437" s="155" t="str">
        <f>VLOOKUP($A437&amp;"_"&amp;$F437,'Character Sets'!$B$3:$J$39,5,FALSE)</f>
        <v>ST2</v>
      </c>
      <c r="H437" s="155" t="str">
        <f>VLOOKUP($A437&amp;"_"&amp;$F437,'Character Sets'!$B$3:$J$39,7,FALSE)</f>
        <v>Jordan</v>
      </c>
      <c r="I437" s="5" t="str">
        <f>VLOOKUP($A437&amp;"_"&amp;$F437,'Character Sets'!$B$3:$J$39,6,FALSE)</f>
        <v>C</v>
      </c>
      <c r="J437" s="94" t="s">
        <v>696</v>
      </c>
      <c r="K437" s="155" t="str">
        <f>VLOOKUP($A437&amp;"_"&amp;$J437, 'Character Sets'!$B$3:$J$39,5,FALSE)</f>
        <v>HT3</v>
      </c>
      <c r="L437" s="155" t="str">
        <f>VLOOKUP($A437&amp;"_"&amp;$J437,'Character Sets'!$B$3:$J$39,7,FALSE)</f>
        <v>Taylor</v>
      </c>
      <c r="M437" s="5" t="str">
        <f>VLOOKUP($A437&amp;"_"&amp;$J437,'Character Sets'!$B$3:$J$39,6,FALSE)</f>
        <v>D</v>
      </c>
      <c r="N437" s="187" t="s">
        <v>2396</v>
      </c>
      <c r="O437" s="5" t="s">
        <v>2398</v>
      </c>
      <c r="P437" s="37" t="s">
        <v>697</v>
      </c>
      <c r="Q437" t="str">
        <f>VLOOKUP($A437&amp;"_"&amp;$P437,'Character Sets'!$B$3:$J$39,5,FALSE)</f>
        <v>ST3</v>
      </c>
      <c r="R437" s="37" t="s">
        <v>699</v>
      </c>
      <c r="S437" t="str">
        <f>VLOOKUP($A437&amp;"_"&amp;$R437,'Character Sets'!$B$3:$J$39,5,FALSE)</f>
        <v>ST1</v>
      </c>
      <c r="T437" s="37" t="s">
        <v>698</v>
      </c>
      <c r="U437" t="str">
        <f>VLOOKUP($A437&amp;"_"&amp;$T437,'Character Sets'!$B$3:$J$39,5,FALSE)</f>
        <v>HT1</v>
      </c>
      <c r="V437" s="37" t="s">
        <v>700</v>
      </c>
      <c r="W437" t="str">
        <f>VLOOKUP($A437&amp;"_"&amp;$V437,'Character Sets'!$B$3:$J$39,5,FALSE)</f>
        <v>HT2</v>
      </c>
      <c r="X437" t="s">
        <v>213</v>
      </c>
      <c r="Y437" t="str">
        <f t="shared" si="79"/>
        <v>CD</v>
      </c>
      <c r="Z437" t="str" cm="1">
        <f t="array" ref="Z437">_xlfn.IFS($Y437="AB","AB",$Y437="BA","AB",$Y437="AC","AC",$Y437="CA","AC",$Y437="AD","AD",$Y437="DA","AD",$Y437="BC","BC",$Y437="CB","BC",$Y437="BD","BD",$Y437="DB","BD",$Y437="CD","CD",$Y437="DC", "CD",$Y437="AE","AE",$Y437="EA","AE",$Y437="AF","AF",$Y437="FA","AF",$Y437="BE","BE",$Y437="EB","BE",$Y437="BF","BF",$Y437="FB","BF",$Y437="CE","CE",$Y437="EC","CE",$Y437="CF","CF",$Y437="FC","CF",$Y437="DE","DE",$Y437="ED","DE",$Y437="EF","EF",$Y437="FE","EF",$Y437="DF","DF",$Y437="FD","DF")</f>
        <v>CD</v>
      </c>
      <c r="AA437" s="6" t="s">
        <v>28</v>
      </c>
      <c r="AB437" t="str">
        <f>VLOOKUP($X437&amp;$Z437&amp;$AA437,Stories!$A$1:$I$151,7,FALSE)</f>
        <v>Jordan is doing a dance for Taylor</v>
      </c>
      <c r="AC437" t="str">
        <f>VLOOKUP($X437&amp;$Z437&amp;$AA437,Stories!$A$1:$I$151,8,FALSE)</f>
        <v>while the music is blasting out of a record player</v>
      </c>
      <c r="AD437" s="37" t="s">
        <v>702</v>
      </c>
      <c r="AE437" s="13" t="s">
        <v>31</v>
      </c>
      <c r="AF437" s="13" t="s">
        <v>25</v>
      </c>
      <c r="AG437" s="13" t="str">
        <f t="shared" si="90"/>
        <v>they're standing in a green square</v>
      </c>
      <c r="AH437" t="str">
        <f>VLOOKUP($X437&amp;$Z437&amp;$AA437,Stories!$A$1:$I$151,9,FALSE)</f>
        <v>and the chandelier is shaking from all the noise</v>
      </c>
      <c r="AI437" t="str" cm="1">
        <f t="array" ref="AI437">_xlfn.IFS($AA437="first",_xlfn.CONCAT($X437, "_", $H437, "_", $L437),$AA437="second",_xlfn.CONCAT($X437, "_", $L437, "_", $H437))</f>
        <v>S07_Jordan_Taylor</v>
      </c>
      <c r="AJ437" t="str">
        <f t="shared" si="82"/>
        <v>they_green_square</v>
      </c>
      <c r="AK437" t="str">
        <f t="shared" si="80"/>
        <v>S07_end</v>
      </c>
      <c r="AL437" s="13" t="s">
        <v>31</v>
      </c>
      <c r="AM437" s="13" t="s">
        <v>25</v>
      </c>
      <c r="AN437" s="13" t="s">
        <v>31</v>
      </c>
      <c r="AO437" s="13" t="s">
        <v>26</v>
      </c>
      <c r="AP437" s="13" t="s">
        <v>29</v>
      </c>
      <c r="AQ437" s="13" t="s">
        <v>26</v>
      </c>
      <c r="AR437" s="13" t="s">
        <v>29</v>
      </c>
      <c r="AS437" s="13" t="s">
        <v>25</v>
      </c>
      <c r="AT437" s="13" t="s">
        <v>24</v>
      </c>
      <c r="AU437" s="13" t="s">
        <v>26</v>
      </c>
      <c r="AV437" s="13" t="s">
        <v>24</v>
      </c>
      <c r="AW437" s="13" t="s">
        <v>25</v>
      </c>
      <c r="AX437" t="str">
        <f t="shared" si="83"/>
        <v>ST2_green-square.png</v>
      </c>
      <c r="AY437" t="str">
        <f t="shared" si="84"/>
        <v>HT3_green-triangle.png</v>
      </c>
      <c r="AZ437" t="str">
        <f t="shared" si="85"/>
        <v>ST3_blue-triangle.png</v>
      </c>
      <c r="BA437" t="str">
        <f t="shared" si="86"/>
        <v>ST1_blue-square.png</v>
      </c>
      <c r="BB437" t="str">
        <f t="shared" si="87"/>
        <v>HT1_red-triangle.png</v>
      </c>
      <c r="BC437" t="str">
        <f t="shared" si="88"/>
        <v>HT2_red-square.png</v>
      </c>
    </row>
    <row r="438" spans="1:55" x14ac:dyDescent="0.2">
      <c r="A438" s="30" t="s">
        <v>83</v>
      </c>
      <c r="B438" s="5" t="s">
        <v>108</v>
      </c>
      <c r="C438" s="5" t="s">
        <v>184</v>
      </c>
      <c r="D438" t="str">
        <f t="shared" si="81"/>
        <v>L04_CR76_S07</v>
      </c>
      <c r="E438">
        <v>436</v>
      </c>
      <c r="F438" s="96" t="s">
        <v>701</v>
      </c>
      <c r="G438" s="155" t="str">
        <f>VLOOKUP($A438&amp;"_"&amp;$F438,'Character Sets'!$B$3:$J$39,5,FALSE)</f>
        <v>ST2</v>
      </c>
      <c r="H438" s="155" t="str">
        <f>VLOOKUP($A438&amp;"_"&amp;$F438,'Character Sets'!$B$3:$J$39,7,FALSE)</f>
        <v>Jordan</v>
      </c>
      <c r="I438" s="5" t="str">
        <f>VLOOKUP($A438&amp;"_"&amp;$F438,'Character Sets'!$B$3:$J$39,6,FALSE)</f>
        <v>C</v>
      </c>
      <c r="J438" s="94" t="s">
        <v>696</v>
      </c>
      <c r="K438" s="155" t="str">
        <f>VLOOKUP($A438&amp;"_"&amp;$J438, 'Character Sets'!$B$3:$J$39,5,FALSE)</f>
        <v>HT3</v>
      </c>
      <c r="L438" s="155" t="str">
        <f>VLOOKUP($A438&amp;"_"&amp;$J438,'Character Sets'!$B$3:$J$39,7,FALSE)</f>
        <v>Taylor</v>
      </c>
      <c r="M438" s="5" t="str">
        <f>VLOOKUP($A438&amp;"_"&amp;$J438,'Character Sets'!$B$3:$J$39,6,FALSE)</f>
        <v>D</v>
      </c>
      <c r="N438" s="187" t="s">
        <v>2396</v>
      </c>
      <c r="O438" s="5" t="s">
        <v>2398</v>
      </c>
      <c r="P438" s="37" t="s">
        <v>697</v>
      </c>
      <c r="Q438" t="str">
        <f>VLOOKUP($A438&amp;"_"&amp;$P438,'Character Sets'!$B$3:$J$39,5,FALSE)</f>
        <v>ST3</v>
      </c>
      <c r="R438" s="37" t="s">
        <v>699</v>
      </c>
      <c r="S438" t="str">
        <f>VLOOKUP($A438&amp;"_"&amp;$R438,'Character Sets'!$B$3:$J$39,5,FALSE)</f>
        <v>ST1</v>
      </c>
      <c r="T438" s="37" t="s">
        <v>698</v>
      </c>
      <c r="U438" t="str">
        <f>VLOOKUP($A438&amp;"_"&amp;$T438,'Character Sets'!$B$3:$J$39,5,FALSE)</f>
        <v>HT1</v>
      </c>
      <c r="V438" s="37" t="s">
        <v>700</v>
      </c>
      <c r="W438" t="str">
        <f>VLOOKUP($A438&amp;"_"&amp;$V438,'Character Sets'!$B$3:$J$39,5,FALSE)</f>
        <v>HT2</v>
      </c>
      <c r="X438" t="s">
        <v>213</v>
      </c>
      <c r="Y438" t="str">
        <f t="shared" si="79"/>
        <v>CD</v>
      </c>
      <c r="Z438" t="str" cm="1">
        <f t="array" ref="Z438">_xlfn.IFS($Y438="AB","AB",$Y438="BA","AB",$Y438="AC","AC",$Y438="CA","AC",$Y438="AD","AD",$Y438="DA","AD",$Y438="BC","BC",$Y438="CB","BC",$Y438="BD","BD",$Y438="DB","BD",$Y438="CD","CD",$Y438="DC", "CD",$Y438="AE","AE",$Y438="EA","AE",$Y438="AF","AF",$Y438="FA","AF",$Y438="BE","BE",$Y438="EB","BE",$Y438="BF","BF",$Y438="FB","BF",$Y438="CE","CE",$Y438="EC","CE",$Y438="CF","CF",$Y438="FC","CF",$Y438="DE","DE",$Y438="ED","DE",$Y438="EF","EF",$Y438="FE","EF",$Y438="DF","DF",$Y438="FD","DF")</f>
        <v>CD</v>
      </c>
      <c r="AA438" s="6" t="s">
        <v>30</v>
      </c>
      <c r="AB438" t="str">
        <f>VLOOKUP($X438&amp;$Z438&amp;$AA438,Stories!$A$1:$I$151,7,FALSE)</f>
        <v>Taylor is doing a dance for Jordan</v>
      </c>
      <c r="AC438" t="str">
        <f>VLOOKUP($X438&amp;$Z438&amp;$AA438,Stories!$A$1:$I$151,8,FALSE)</f>
        <v>while the music is blasting out of a record player</v>
      </c>
      <c r="AD438" s="37" t="s">
        <v>702</v>
      </c>
      <c r="AE438" s="13" t="s">
        <v>29</v>
      </c>
      <c r="AF438" s="13" t="s">
        <v>26</v>
      </c>
      <c r="AG438" s="13" t="str">
        <f t="shared" si="90"/>
        <v>they're standing in a blue triangle</v>
      </c>
      <c r="AH438" t="str">
        <f>VLOOKUP($X438&amp;$Z438&amp;$AA438,Stories!$A$1:$I$151,9,FALSE)</f>
        <v>and the chandelier is shaking from all the noise</v>
      </c>
      <c r="AI438" t="str" cm="1">
        <f t="array" ref="AI438">_xlfn.IFS($AA438="first",_xlfn.CONCAT($X438, "_", $H438, "_", $L438),$AA438="second",_xlfn.CONCAT($X438, "_", $L438, "_", $H438))</f>
        <v>S07_Taylor_Jordan</v>
      </c>
      <c r="AJ438" t="str">
        <f t="shared" si="82"/>
        <v>they_blue_triangle</v>
      </c>
      <c r="AK438" t="str">
        <f t="shared" si="80"/>
        <v>S07_end</v>
      </c>
      <c r="AL438" s="13" t="s">
        <v>29</v>
      </c>
      <c r="AM438" s="13" t="s">
        <v>26</v>
      </c>
      <c r="AN438" s="13" t="s">
        <v>29</v>
      </c>
      <c r="AO438" s="13" t="s">
        <v>25</v>
      </c>
      <c r="AP438" s="13" t="s">
        <v>31</v>
      </c>
      <c r="AQ438" s="13" t="s">
        <v>25</v>
      </c>
      <c r="AR438" s="13" t="s">
        <v>31</v>
      </c>
      <c r="AS438" s="13" t="s">
        <v>26</v>
      </c>
      <c r="AT438" s="13" t="s">
        <v>27</v>
      </c>
      <c r="AU438" s="13" t="s">
        <v>25</v>
      </c>
      <c r="AV438" s="13" t="s">
        <v>27</v>
      </c>
      <c r="AW438" s="13" t="s">
        <v>26</v>
      </c>
      <c r="AX438" t="str">
        <f t="shared" si="83"/>
        <v>ST2_blue-triangle.png</v>
      </c>
      <c r="AY438" t="str">
        <f t="shared" si="84"/>
        <v>HT3_blue-square.png</v>
      </c>
      <c r="AZ438" t="str">
        <f t="shared" si="85"/>
        <v>ST3_green-square.png</v>
      </c>
      <c r="BA438" t="str">
        <f t="shared" si="86"/>
        <v>ST1_green-triangle.png</v>
      </c>
      <c r="BB438" t="str">
        <f t="shared" si="87"/>
        <v>HT1_yellow-square.png</v>
      </c>
      <c r="BC438" t="str">
        <f t="shared" si="88"/>
        <v>HT2_yellow-triangle.png</v>
      </c>
    </row>
    <row r="439" spans="1:55" x14ac:dyDescent="0.2">
      <c r="A439" s="30" t="s">
        <v>83</v>
      </c>
      <c r="B439" s="5" t="s">
        <v>108</v>
      </c>
      <c r="C439" s="5" t="s">
        <v>185</v>
      </c>
      <c r="D439" t="str">
        <f t="shared" si="81"/>
        <v>L04_CR77_S38</v>
      </c>
      <c r="E439">
        <v>437</v>
      </c>
      <c r="F439" s="96" t="s">
        <v>701</v>
      </c>
      <c r="G439" s="155" t="str">
        <f>VLOOKUP($A439&amp;"_"&amp;$F439,'Character Sets'!$B$3:$J$39,5,FALSE)</f>
        <v>ST2</v>
      </c>
      <c r="H439" s="155" t="str">
        <f>VLOOKUP($A439&amp;"_"&amp;$F439,'Character Sets'!$B$3:$J$39,7,FALSE)</f>
        <v>Jordan</v>
      </c>
      <c r="I439" s="5" t="str">
        <f>VLOOKUP($A439&amp;"_"&amp;$F439,'Character Sets'!$B$3:$J$39,6,FALSE)</f>
        <v>C</v>
      </c>
      <c r="J439" s="94" t="s">
        <v>698</v>
      </c>
      <c r="K439" s="155" t="str">
        <f>VLOOKUP($A439&amp;"_"&amp;$J439, 'Character Sets'!$B$3:$J$39,5,FALSE)</f>
        <v>HT1</v>
      </c>
      <c r="L439" s="155" t="str">
        <f>VLOOKUP($A439&amp;"_"&amp;$J439,'Character Sets'!$B$3:$J$39,7,FALSE)</f>
        <v>Casey</v>
      </c>
      <c r="M439" s="5" t="str">
        <f>VLOOKUP($A439&amp;"_"&amp;$J439,'Character Sets'!$B$3:$J$39,6,FALSE)</f>
        <v>E</v>
      </c>
      <c r="N439" s="187" t="s">
        <v>2396</v>
      </c>
      <c r="O439" s="5" t="s">
        <v>2398</v>
      </c>
      <c r="P439" s="37" t="s">
        <v>697</v>
      </c>
      <c r="Q439" t="str">
        <f>VLOOKUP($A439&amp;"_"&amp;$P439,'Character Sets'!$B$3:$J$39,5,FALSE)</f>
        <v>ST3</v>
      </c>
      <c r="R439" s="37" t="s">
        <v>699</v>
      </c>
      <c r="S439" t="str">
        <f>VLOOKUP($A439&amp;"_"&amp;$R439,'Character Sets'!$B$3:$J$39,5,FALSE)</f>
        <v>ST1</v>
      </c>
      <c r="T439" s="37" t="s">
        <v>696</v>
      </c>
      <c r="U439" t="str">
        <f>VLOOKUP($A439&amp;"_"&amp;$T439,'Character Sets'!$B$3:$J$39,5,FALSE)</f>
        <v>HT3</v>
      </c>
      <c r="V439" s="37" t="s">
        <v>700</v>
      </c>
      <c r="W439" t="str">
        <f>VLOOKUP($A439&amp;"_"&amp;$V439,'Character Sets'!$B$3:$J$39,5,FALSE)</f>
        <v>HT2</v>
      </c>
      <c r="X439" t="s">
        <v>244</v>
      </c>
      <c r="Y439" t="str">
        <f t="shared" si="79"/>
        <v>CE</v>
      </c>
      <c r="Z439" t="str" cm="1">
        <f t="array" ref="Z439">_xlfn.IFS($Y439="AB","AB",$Y439="BA","AB",$Y439="AC","AC",$Y439="CA","AC",$Y439="AD","AD",$Y439="DA","AD",$Y439="BC","BC",$Y439="CB","BC",$Y439="BD","BD",$Y439="DB","BD",$Y439="CD","CD",$Y439="DC", "CD",$Y439="AE","AE",$Y439="EA","AE",$Y439="AF","AF",$Y439="FA","AF",$Y439="BE","BE",$Y439="EB","BE",$Y439="BF","BF",$Y439="FB","BF",$Y439="CE","CE",$Y439="EC","CE",$Y439="CF","CF",$Y439="FC","CF",$Y439="DE","DE",$Y439="ED","DE",$Y439="EF","EF",$Y439="FE","EF",$Y439="DF","DF",$Y439="FD","DF")</f>
        <v>CE</v>
      </c>
      <c r="AA439" s="6" t="s">
        <v>28</v>
      </c>
      <c r="AB439" t="str">
        <f>VLOOKUP($X439&amp;$Z439&amp;$AA439,Stories!$A$1:$I$151,7,FALSE)</f>
        <v>Jordan is exercising with Casey</v>
      </c>
      <c r="AC439" t="str">
        <f>VLOOKUP($X439&amp;$Z439&amp;$AA439,Stories!$A$1:$I$151,8,FALSE)</f>
        <v>and the time is going by really fast</v>
      </c>
      <c r="AD439" s="37" t="s">
        <v>702</v>
      </c>
      <c r="AE439" s="13" t="s">
        <v>27</v>
      </c>
      <c r="AF439" s="13" t="s">
        <v>25</v>
      </c>
      <c r="AG439" s="13" t="str">
        <f t="shared" si="90"/>
        <v>they're standing in a yellow square</v>
      </c>
      <c r="AH439" t="str">
        <f>VLOOKUP($X439&amp;$Z439&amp;$AA439,Stories!$A$1:$I$151,9,FALSE)</f>
        <v>but the gym is about to close</v>
      </c>
      <c r="AI439" t="str" cm="1">
        <f t="array" ref="AI439">_xlfn.IFS($AA439="first",_xlfn.CONCAT($X439, "_", $H439, "_", $L439),$AA439="second",_xlfn.CONCAT($X439, "_", $L439, "_", $H439))</f>
        <v>S38_Jordan_Casey</v>
      </c>
      <c r="AJ439" t="str">
        <f t="shared" si="82"/>
        <v>they_yellow_square</v>
      </c>
      <c r="AK439" t="str">
        <f t="shared" si="80"/>
        <v>S38_end</v>
      </c>
      <c r="AL439" s="13" t="s">
        <v>27</v>
      </c>
      <c r="AM439" s="13" t="s">
        <v>25</v>
      </c>
      <c r="AN439" s="13" t="s">
        <v>27</v>
      </c>
      <c r="AO439" s="13" t="s">
        <v>26</v>
      </c>
      <c r="AP439" s="13" t="s">
        <v>24</v>
      </c>
      <c r="AQ439" s="13" t="s">
        <v>26</v>
      </c>
      <c r="AR439" s="13" t="s">
        <v>24</v>
      </c>
      <c r="AS439" s="13" t="s">
        <v>25</v>
      </c>
      <c r="AT439" s="13" t="s">
        <v>29</v>
      </c>
      <c r="AU439" s="13" t="s">
        <v>26</v>
      </c>
      <c r="AV439" s="13" t="s">
        <v>29</v>
      </c>
      <c r="AW439" s="13" t="s">
        <v>25</v>
      </c>
      <c r="AX439" t="str">
        <f t="shared" si="83"/>
        <v>ST2_yellow-square.png</v>
      </c>
      <c r="AY439" t="str">
        <f t="shared" si="84"/>
        <v>HT1_yellow-triangle.png</v>
      </c>
      <c r="AZ439" t="str">
        <f t="shared" si="85"/>
        <v>ST3_red-triangle.png</v>
      </c>
      <c r="BA439" t="str">
        <f t="shared" si="86"/>
        <v>ST1_red-square.png</v>
      </c>
      <c r="BB439" t="str">
        <f t="shared" si="87"/>
        <v>HT3_blue-triangle.png</v>
      </c>
      <c r="BC439" t="str">
        <f t="shared" si="88"/>
        <v>HT2_blue-square.png</v>
      </c>
    </row>
    <row r="440" spans="1:55" x14ac:dyDescent="0.2">
      <c r="A440" s="30" t="s">
        <v>83</v>
      </c>
      <c r="B440" s="5" t="s">
        <v>108</v>
      </c>
      <c r="C440" s="5" t="s">
        <v>186</v>
      </c>
      <c r="D440" t="str">
        <f t="shared" si="81"/>
        <v>L04_CR78_S38</v>
      </c>
      <c r="E440">
        <v>438</v>
      </c>
      <c r="F440" s="96" t="s">
        <v>701</v>
      </c>
      <c r="G440" s="155" t="str">
        <f>VLOOKUP($A440&amp;"_"&amp;$F440,'Character Sets'!$B$3:$J$39,5,FALSE)</f>
        <v>ST2</v>
      </c>
      <c r="H440" s="155" t="str">
        <f>VLOOKUP($A440&amp;"_"&amp;$F440,'Character Sets'!$B$3:$J$39,7,FALSE)</f>
        <v>Jordan</v>
      </c>
      <c r="I440" s="5" t="str">
        <f>VLOOKUP($A440&amp;"_"&amp;$F440,'Character Sets'!$B$3:$J$39,6,FALSE)</f>
        <v>C</v>
      </c>
      <c r="J440" s="94" t="s">
        <v>698</v>
      </c>
      <c r="K440" s="155" t="str">
        <f>VLOOKUP($A440&amp;"_"&amp;$J440, 'Character Sets'!$B$3:$J$39,5,FALSE)</f>
        <v>HT1</v>
      </c>
      <c r="L440" s="155" t="str">
        <f>VLOOKUP($A440&amp;"_"&amp;$J440,'Character Sets'!$B$3:$J$39,7,FALSE)</f>
        <v>Casey</v>
      </c>
      <c r="M440" s="5" t="str">
        <f>VLOOKUP($A440&amp;"_"&amp;$J440,'Character Sets'!$B$3:$J$39,6,FALSE)</f>
        <v>E</v>
      </c>
      <c r="N440" s="187" t="s">
        <v>2396</v>
      </c>
      <c r="O440" s="5" t="s">
        <v>2398</v>
      </c>
      <c r="P440" s="37" t="s">
        <v>697</v>
      </c>
      <c r="Q440" t="str">
        <f>VLOOKUP($A440&amp;"_"&amp;$P440,'Character Sets'!$B$3:$J$39,5,FALSE)</f>
        <v>ST3</v>
      </c>
      <c r="R440" s="37" t="s">
        <v>699</v>
      </c>
      <c r="S440" t="str">
        <f>VLOOKUP($A440&amp;"_"&amp;$R440,'Character Sets'!$B$3:$J$39,5,FALSE)</f>
        <v>ST1</v>
      </c>
      <c r="T440" s="37" t="s">
        <v>696</v>
      </c>
      <c r="U440" t="str">
        <f>VLOOKUP($A440&amp;"_"&amp;$T440,'Character Sets'!$B$3:$J$39,5,FALSE)</f>
        <v>HT3</v>
      </c>
      <c r="V440" s="37" t="s">
        <v>700</v>
      </c>
      <c r="W440" t="str">
        <f>VLOOKUP($A440&amp;"_"&amp;$V440,'Character Sets'!$B$3:$J$39,5,FALSE)</f>
        <v>HT2</v>
      </c>
      <c r="X440" t="s">
        <v>244</v>
      </c>
      <c r="Y440" t="str">
        <f t="shared" si="79"/>
        <v>CE</v>
      </c>
      <c r="Z440" t="str" cm="1">
        <f t="array" ref="Z440">_xlfn.IFS($Y440="AB","AB",$Y440="BA","AB",$Y440="AC","AC",$Y440="CA","AC",$Y440="AD","AD",$Y440="DA","AD",$Y440="BC","BC",$Y440="CB","BC",$Y440="BD","BD",$Y440="DB","BD",$Y440="CD","CD",$Y440="DC", "CD",$Y440="AE","AE",$Y440="EA","AE",$Y440="AF","AF",$Y440="FA","AF",$Y440="BE","BE",$Y440="EB","BE",$Y440="BF","BF",$Y440="FB","BF",$Y440="CE","CE",$Y440="EC","CE",$Y440="CF","CF",$Y440="FC","CF",$Y440="DE","DE",$Y440="ED","DE",$Y440="EF","EF",$Y440="FE","EF",$Y440="DF","DF",$Y440="FD","DF")</f>
        <v>CE</v>
      </c>
      <c r="AA440" s="6" t="s">
        <v>30</v>
      </c>
      <c r="AB440" t="str">
        <f>VLOOKUP($X440&amp;$Z440&amp;$AA440,Stories!$A$1:$I$151,7,FALSE)</f>
        <v>Casey is exercising with Jordan</v>
      </c>
      <c r="AC440" t="str">
        <f>VLOOKUP($X440&amp;$Z440&amp;$AA440,Stories!$A$1:$I$151,8,FALSE)</f>
        <v>and the time is going by really fast</v>
      </c>
      <c r="AD440" s="37" t="s">
        <v>702</v>
      </c>
      <c r="AE440" s="13" t="s">
        <v>24</v>
      </c>
      <c r="AF440" s="13" t="s">
        <v>26</v>
      </c>
      <c r="AG440" s="13" t="str">
        <f t="shared" si="90"/>
        <v>they're standing in a red triangle</v>
      </c>
      <c r="AH440" t="str">
        <f>VLOOKUP($X440&amp;$Z440&amp;$AA440,Stories!$A$1:$I$151,9,FALSE)</f>
        <v>but the gym is about to close</v>
      </c>
      <c r="AI440" t="str" cm="1">
        <f t="array" ref="AI440">_xlfn.IFS($AA440="first",_xlfn.CONCAT($X440, "_", $H440, "_", $L440),$AA440="second",_xlfn.CONCAT($X440, "_", $L440, "_", $H440))</f>
        <v>S38_Casey_Jordan</v>
      </c>
      <c r="AJ440" t="str">
        <f t="shared" si="82"/>
        <v>they_red_triangle</v>
      </c>
      <c r="AK440" t="str">
        <f t="shared" si="80"/>
        <v>S38_end</v>
      </c>
      <c r="AL440" s="13" t="s">
        <v>24</v>
      </c>
      <c r="AM440" s="13" t="s">
        <v>26</v>
      </c>
      <c r="AN440" s="13" t="s">
        <v>24</v>
      </c>
      <c r="AO440" s="13" t="s">
        <v>25</v>
      </c>
      <c r="AP440" s="13" t="s">
        <v>27</v>
      </c>
      <c r="AQ440" s="13" t="s">
        <v>25</v>
      </c>
      <c r="AR440" s="13" t="s">
        <v>27</v>
      </c>
      <c r="AS440" s="13" t="s">
        <v>26</v>
      </c>
      <c r="AT440" s="13" t="s">
        <v>31</v>
      </c>
      <c r="AU440" s="13" t="s">
        <v>25</v>
      </c>
      <c r="AV440" s="13" t="s">
        <v>31</v>
      </c>
      <c r="AW440" s="13" t="s">
        <v>26</v>
      </c>
      <c r="AX440" t="str">
        <f t="shared" si="83"/>
        <v>ST2_red-triangle.png</v>
      </c>
      <c r="AY440" t="str">
        <f t="shared" si="84"/>
        <v>HT1_red-square.png</v>
      </c>
      <c r="AZ440" t="str">
        <f t="shared" si="85"/>
        <v>ST3_yellow-square.png</v>
      </c>
      <c r="BA440" t="str">
        <f t="shared" si="86"/>
        <v>ST1_yellow-triangle.png</v>
      </c>
      <c r="BB440" t="str">
        <f t="shared" si="87"/>
        <v>HT3_green-square.png</v>
      </c>
      <c r="BC440" t="str">
        <f t="shared" si="88"/>
        <v>HT2_green-triangle.png</v>
      </c>
    </row>
    <row r="441" spans="1:55" x14ac:dyDescent="0.2">
      <c r="A441" s="30" t="s">
        <v>83</v>
      </c>
      <c r="B441" s="5" t="s">
        <v>108</v>
      </c>
      <c r="C441" s="5" t="s">
        <v>187</v>
      </c>
      <c r="D441" t="str">
        <f t="shared" si="81"/>
        <v>L04_CR79_S39</v>
      </c>
      <c r="E441">
        <v>439</v>
      </c>
      <c r="F441" s="96" t="s">
        <v>701</v>
      </c>
      <c r="G441" s="155" t="str">
        <f>VLOOKUP($A441&amp;"_"&amp;$F441,'Character Sets'!$B$3:$J$39,5,FALSE)</f>
        <v>ST2</v>
      </c>
      <c r="H441" s="155" t="str">
        <f>VLOOKUP($A441&amp;"_"&amp;$F441,'Character Sets'!$B$3:$J$39,7,FALSE)</f>
        <v>Jordan</v>
      </c>
      <c r="I441" s="5" t="str">
        <f>VLOOKUP($A441&amp;"_"&amp;$F441,'Character Sets'!$B$3:$J$39,6,FALSE)</f>
        <v>C</v>
      </c>
      <c r="J441" s="94" t="s">
        <v>698</v>
      </c>
      <c r="K441" s="155" t="str">
        <f>VLOOKUP($A441&amp;"_"&amp;$J441, 'Character Sets'!$B$3:$J$39,5,FALSE)</f>
        <v>HT1</v>
      </c>
      <c r="L441" s="155" t="str">
        <f>VLOOKUP($A441&amp;"_"&amp;$J441,'Character Sets'!$B$3:$J$39,7,FALSE)</f>
        <v>Casey</v>
      </c>
      <c r="M441" s="5" t="str">
        <f>VLOOKUP($A441&amp;"_"&amp;$J441,'Character Sets'!$B$3:$J$39,6,FALSE)</f>
        <v>E</v>
      </c>
      <c r="N441" s="187" t="s">
        <v>2396</v>
      </c>
      <c r="O441" s="5" t="s">
        <v>2398</v>
      </c>
      <c r="P441" s="37" t="s">
        <v>697</v>
      </c>
      <c r="Q441" t="str">
        <f>VLOOKUP($A441&amp;"_"&amp;$P441,'Character Sets'!$B$3:$J$39,5,FALSE)</f>
        <v>ST3</v>
      </c>
      <c r="R441" s="37" t="s">
        <v>699</v>
      </c>
      <c r="S441" t="str">
        <f>VLOOKUP($A441&amp;"_"&amp;$R441,'Character Sets'!$B$3:$J$39,5,FALSE)</f>
        <v>ST1</v>
      </c>
      <c r="T441" s="37" t="s">
        <v>696</v>
      </c>
      <c r="U441" t="str">
        <f>VLOOKUP($A441&amp;"_"&amp;$T441,'Character Sets'!$B$3:$J$39,5,FALSE)</f>
        <v>HT3</v>
      </c>
      <c r="V441" s="37" t="s">
        <v>700</v>
      </c>
      <c r="W441" t="str">
        <f>VLOOKUP($A441&amp;"_"&amp;$V441,'Character Sets'!$B$3:$J$39,5,FALSE)</f>
        <v>HT2</v>
      </c>
      <c r="X441" t="s">
        <v>245</v>
      </c>
      <c r="Y441" t="str">
        <f t="shared" si="79"/>
        <v>CE</v>
      </c>
      <c r="Z441" t="str" cm="1">
        <f t="array" ref="Z441">_xlfn.IFS($Y441="AB","AB",$Y441="BA","AB",$Y441="AC","AC",$Y441="CA","AC",$Y441="AD","AD",$Y441="DA","AD",$Y441="BC","BC",$Y441="CB","BC",$Y441="BD","BD",$Y441="DB","BD",$Y441="CD","CD",$Y441="DC", "CD",$Y441="AE","AE",$Y441="EA","AE",$Y441="AF","AF",$Y441="FA","AF",$Y441="BE","BE",$Y441="EB","BE",$Y441="BF","BF",$Y441="FB","BF",$Y441="CE","CE",$Y441="EC","CE",$Y441="CF","CF",$Y441="FC","CF",$Y441="DE","DE",$Y441="ED","DE",$Y441="EF","EF",$Y441="FE","EF",$Y441="DF","DF",$Y441="FD","DF")</f>
        <v>CE</v>
      </c>
      <c r="AA441" s="6" t="s">
        <v>28</v>
      </c>
      <c r="AB441" t="str">
        <f>VLOOKUP($X441&amp;$Z441&amp;$AA441,Stories!$A$1:$I$151,7,FALSE)</f>
        <v>Jordan is taking a selfie with Casey</v>
      </c>
      <c r="AC441" t="str">
        <f>VLOOKUP($X441&amp;$Z441&amp;$AA441,Stories!$A$1:$I$151,8,FALSE)</f>
        <v>and the room is kind of dark</v>
      </c>
      <c r="AD441" s="37" t="s">
        <v>702</v>
      </c>
      <c r="AE441" s="13" t="s">
        <v>29</v>
      </c>
      <c r="AF441" s="13" t="s">
        <v>25</v>
      </c>
      <c r="AG441" s="13" t="str">
        <f t="shared" si="90"/>
        <v>they're standing in a blue square</v>
      </c>
      <c r="AH441" t="str">
        <f>VLOOKUP($X441&amp;$Z441&amp;$AA441,Stories!$A$1:$I$151,9,FALSE)</f>
        <v>but the picture is coming out ok</v>
      </c>
      <c r="AI441" t="str" cm="1">
        <f t="array" ref="AI441">_xlfn.IFS($AA441="first",_xlfn.CONCAT($X441, "_", $H441, "_", $L441),$AA441="second",_xlfn.CONCAT($X441, "_", $L441, "_", $H441))</f>
        <v>S39_Jordan_Casey</v>
      </c>
      <c r="AJ441" t="str">
        <f t="shared" si="82"/>
        <v>they_blue_square</v>
      </c>
      <c r="AK441" t="str">
        <f t="shared" si="80"/>
        <v>S39_end</v>
      </c>
      <c r="AL441" s="13" t="s">
        <v>29</v>
      </c>
      <c r="AM441" s="13" t="s">
        <v>25</v>
      </c>
      <c r="AN441" s="13" t="s">
        <v>29</v>
      </c>
      <c r="AO441" s="13" t="s">
        <v>26</v>
      </c>
      <c r="AP441" s="13" t="s">
        <v>31</v>
      </c>
      <c r="AQ441" s="13" t="s">
        <v>26</v>
      </c>
      <c r="AR441" s="13" t="s">
        <v>31</v>
      </c>
      <c r="AS441" s="13" t="s">
        <v>25</v>
      </c>
      <c r="AT441" s="13" t="s">
        <v>27</v>
      </c>
      <c r="AU441" s="13" t="s">
        <v>26</v>
      </c>
      <c r="AV441" s="13" t="s">
        <v>27</v>
      </c>
      <c r="AW441" s="13" t="s">
        <v>25</v>
      </c>
      <c r="AX441" t="str">
        <f t="shared" si="83"/>
        <v>ST2_blue-square.png</v>
      </c>
      <c r="AY441" t="str">
        <f t="shared" si="84"/>
        <v>HT1_blue-triangle.png</v>
      </c>
      <c r="AZ441" t="str">
        <f t="shared" si="85"/>
        <v>ST3_green-triangle.png</v>
      </c>
      <c r="BA441" t="str">
        <f t="shared" si="86"/>
        <v>ST1_green-square.png</v>
      </c>
      <c r="BB441" t="str">
        <f t="shared" si="87"/>
        <v>HT3_yellow-triangle.png</v>
      </c>
      <c r="BC441" t="str">
        <f t="shared" si="88"/>
        <v>HT2_yellow-square.png</v>
      </c>
    </row>
    <row r="442" spans="1:55" x14ac:dyDescent="0.2">
      <c r="A442" s="30" t="s">
        <v>83</v>
      </c>
      <c r="B442" s="5" t="s">
        <v>108</v>
      </c>
      <c r="C442" s="5" t="s">
        <v>188</v>
      </c>
      <c r="D442" t="str">
        <f t="shared" si="81"/>
        <v>L04_CR80_S40</v>
      </c>
      <c r="E442">
        <v>440</v>
      </c>
      <c r="F442" s="96" t="s">
        <v>701</v>
      </c>
      <c r="G442" s="155" t="str">
        <f>VLOOKUP($A442&amp;"_"&amp;$F442,'Character Sets'!$B$3:$J$39,5,FALSE)</f>
        <v>ST2</v>
      </c>
      <c r="H442" s="155" t="str">
        <f>VLOOKUP($A442&amp;"_"&amp;$F442,'Character Sets'!$B$3:$J$39,7,FALSE)</f>
        <v>Jordan</v>
      </c>
      <c r="I442" s="5" t="str">
        <f>VLOOKUP($A442&amp;"_"&amp;$F442,'Character Sets'!$B$3:$J$39,6,FALSE)</f>
        <v>C</v>
      </c>
      <c r="J442" s="94" t="s">
        <v>698</v>
      </c>
      <c r="K442" s="155" t="str">
        <f>VLOOKUP($A442&amp;"_"&amp;$J442, 'Character Sets'!$B$3:$J$39,5,FALSE)</f>
        <v>HT1</v>
      </c>
      <c r="L442" s="155" t="str">
        <f>VLOOKUP($A442&amp;"_"&amp;$J442,'Character Sets'!$B$3:$J$39,7,FALSE)</f>
        <v>Casey</v>
      </c>
      <c r="M442" s="5" t="str">
        <f>VLOOKUP($A442&amp;"_"&amp;$J442,'Character Sets'!$B$3:$J$39,6,FALSE)</f>
        <v>E</v>
      </c>
      <c r="N442" s="187" t="s">
        <v>2396</v>
      </c>
      <c r="O442" s="5" t="s">
        <v>2398</v>
      </c>
      <c r="P442" s="37" t="s">
        <v>697</v>
      </c>
      <c r="Q442" t="str">
        <f>VLOOKUP($A442&amp;"_"&amp;$P442,'Character Sets'!$B$3:$J$39,5,FALSE)</f>
        <v>ST3</v>
      </c>
      <c r="R442" s="37" t="s">
        <v>699</v>
      </c>
      <c r="S442" t="str">
        <f>VLOOKUP($A442&amp;"_"&amp;$R442,'Character Sets'!$B$3:$J$39,5,FALSE)</f>
        <v>ST1</v>
      </c>
      <c r="T442" s="37" t="s">
        <v>696</v>
      </c>
      <c r="U442" t="str">
        <f>VLOOKUP($A442&amp;"_"&amp;$T442,'Character Sets'!$B$3:$J$39,5,FALSE)</f>
        <v>HT3</v>
      </c>
      <c r="V442" s="37" t="s">
        <v>700</v>
      </c>
      <c r="W442" t="str">
        <f>VLOOKUP($A442&amp;"_"&amp;$V442,'Character Sets'!$B$3:$J$39,5,FALSE)</f>
        <v>HT2</v>
      </c>
      <c r="X442" t="s">
        <v>246</v>
      </c>
      <c r="Y442" t="str">
        <f t="shared" si="79"/>
        <v>CE</v>
      </c>
      <c r="Z442" t="str" cm="1">
        <f t="array" ref="Z442">_xlfn.IFS($Y442="AB","AB",$Y442="BA","AB",$Y442="AC","AC",$Y442="CA","AC",$Y442="AD","AD",$Y442="DA","AD",$Y442="BC","BC",$Y442="CB","BC",$Y442="BD","BD",$Y442="DB","BD",$Y442="CD","CD",$Y442="DC", "CD",$Y442="AE","AE",$Y442="EA","AE",$Y442="AF","AF",$Y442="FA","AF",$Y442="BE","BE",$Y442="EB","BE",$Y442="BF","BF",$Y442="FB","BF",$Y442="CE","CE",$Y442="EC","CE",$Y442="CF","CF",$Y442="FC","CF",$Y442="DE","DE",$Y442="ED","DE",$Y442="EF","EF",$Y442="FE","EF",$Y442="DF","DF",$Y442="FD","DF")</f>
        <v>CE</v>
      </c>
      <c r="AA442" s="6" t="s">
        <v>30</v>
      </c>
      <c r="AB442" t="str">
        <f>VLOOKUP($X442&amp;$Z442&amp;$AA442,Stories!$A$1:$I$151,7,FALSE)</f>
        <v>Casey is bringing a coffee to Jordan</v>
      </c>
      <c r="AC442" t="str">
        <f>VLOOKUP($X442&amp;$Z442&amp;$AA442,Stories!$A$1:$I$151,8,FALSE)</f>
        <v>since it's very early in the morning</v>
      </c>
      <c r="AD442" s="37" t="s">
        <v>702</v>
      </c>
      <c r="AE442" s="13" t="s">
        <v>31</v>
      </c>
      <c r="AF442" s="13" t="s">
        <v>26</v>
      </c>
      <c r="AG442" s="13" t="str">
        <f t="shared" si="90"/>
        <v>they're standing in a green triangle</v>
      </c>
      <c r="AH442" t="str">
        <f>VLOOKUP($X442&amp;$Z442&amp;$AA442,Stories!$A$1:$I$151,9,FALSE)</f>
        <v>and it looks like it's almost 6am</v>
      </c>
      <c r="AI442" t="str" cm="1">
        <f t="array" ref="AI442">_xlfn.IFS($AA442="first",_xlfn.CONCAT($X442, "_", $H442, "_", $L442),$AA442="second",_xlfn.CONCAT($X442, "_", $L442, "_", $H442))</f>
        <v>S40_Casey_Jordan</v>
      </c>
      <c r="AJ442" t="str">
        <f t="shared" si="82"/>
        <v>they_green_triangle</v>
      </c>
      <c r="AK442" t="str">
        <f t="shared" si="80"/>
        <v>S40_end</v>
      </c>
      <c r="AL442" s="13" t="s">
        <v>31</v>
      </c>
      <c r="AM442" s="13" t="s">
        <v>26</v>
      </c>
      <c r="AN442" s="13" t="s">
        <v>31</v>
      </c>
      <c r="AO442" s="13" t="s">
        <v>25</v>
      </c>
      <c r="AP442" s="13" t="s">
        <v>29</v>
      </c>
      <c r="AQ442" s="13" t="s">
        <v>25</v>
      </c>
      <c r="AR442" s="13" t="s">
        <v>29</v>
      </c>
      <c r="AS442" s="13" t="s">
        <v>26</v>
      </c>
      <c r="AT442" s="13" t="s">
        <v>24</v>
      </c>
      <c r="AU442" s="13" t="s">
        <v>25</v>
      </c>
      <c r="AV442" s="13" t="s">
        <v>24</v>
      </c>
      <c r="AW442" s="13" t="s">
        <v>26</v>
      </c>
      <c r="AX442" t="str">
        <f t="shared" si="83"/>
        <v>ST2_green-triangle.png</v>
      </c>
      <c r="AY442" t="str">
        <f t="shared" si="84"/>
        <v>HT1_green-square.png</v>
      </c>
      <c r="AZ442" t="str">
        <f t="shared" si="85"/>
        <v>ST3_blue-square.png</v>
      </c>
      <c r="BA442" t="str">
        <f t="shared" si="86"/>
        <v>ST1_blue-triangle.png</v>
      </c>
      <c r="BB442" t="str">
        <f t="shared" si="87"/>
        <v>HT3_red-square.png</v>
      </c>
      <c r="BC442" t="str">
        <f t="shared" si="88"/>
        <v>HT2_red-triangle.png</v>
      </c>
    </row>
    <row r="443" spans="1:55" x14ac:dyDescent="0.2">
      <c r="A443" s="30" t="s">
        <v>83</v>
      </c>
      <c r="B443" s="5" t="s">
        <v>108</v>
      </c>
      <c r="C443" s="5" t="s">
        <v>189</v>
      </c>
      <c r="D443" t="str">
        <f t="shared" si="81"/>
        <v>L04_CR81_S46</v>
      </c>
      <c r="E443">
        <v>441</v>
      </c>
      <c r="F443" s="96" t="s">
        <v>700</v>
      </c>
      <c r="G443" s="155" t="str">
        <f>VLOOKUP($A443&amp;"_"&amp;$F443,'Character Sets'!$B$3:$J$39,5,FALSE)</f>
        <v>HT2</v>
      </c>
      <c r="H443" s="155" t="str">
        <f>VLOOKUP($A443&amp;"_"&amp;$F443,'Character Sets'!$B$3:$J$39,7,FALSE)</f>
        <v>Sam</v>
      </c>
      <c r="I443" s="5" t="str">
        <f>VLOOKUP($A443&amp;"_"&amp;$F443,'Character Sets'!$B$3:$J$39,6,FALSE)</f>
        <v>B</v>
      </c>
      <c r="J443" s="95" t="s">
        <v>697</v>
      </c>
      <c r="K443" s="155" t="str">
        <f>VLOOKUP($A443&amp;"_"&amp;$J443, 'Character Sets'!$B$3:$J$39,5,FALSE)</f>
        <v>ST3</v>
      </c>
      <c r="L443" s="155" t="str">
        <f>VLOOKUP($A443&amp;"_"&amp;$J443,'Character Sets'!$B$3:$J$39,7,FALSE)</f>
        <v>Jaime</v>
      </c>
      <c r="M443" s="5" t="str">
        <f>VLOOKUP($A443&amp;"_"&amp;$J443,'Character Sets'!$B$3:$J$39,6,FALSE)</f>
        <v>F</v>
      </c>
      <c r="N443" s="187" t="s">
        <v>2396</v>
      </c>
      <c r="O443" s="5" t="s">
        <v>2398</v>
      </c>
      <c r="P443" s="37" t="s">
        <v>696</v>
      </c>
      <c r="Q443" t="str">
        <f>VLOOKUP($A443&amp;"_"&amp;$P443,'Character Sets'!$B$3:$J$39,5,FALSE)</f>
        <v>HT3</v>
      </c>
      <c r="R443" s="37" t="s">
        <v>698</v>
      </c>
      <c r="S443" t="str">
        <f>VLOOKUP($A443&amp;"_"&amp;$R443,'Character Sets'!$B$3:$J$39,5,FALSE)</f>
        <v>HT1</v>
      </c>
      <c r="T443" s="37" t="s">
        <v>699</v>
      </c>
      <c r="U443" t="str">
        <f>VLOOKUP($A443&amp;"_"&amp;$T443,'Character Sets'!$B$3:$J$39,5,FALSE)</f>
        <v>ST1</v>
      </c>
      <c r="V443" s="37" t="s">
        <v>701</v>
      </c>
      <c r="W443" t="str">
        <f>VLOOKUP($A443&amp;"_"&amp;$V443,'Character Sets'!$B$3:$J$39,5,FALSE)</f>
        <v>ST2</v>
      </c>
      <c r="X443" t="s">
        <v>439</v>
      </c>
      <c r="Y443" t="str">
        <f t="shared" ref="Y443:Y506" si="91">_xlfn.CONCAT($I443,$M443)</f>
        <v>BF</v>
      </c>
      <c r="Z443" t="str" cm="1">
        <f t="array" ref="Z443">_xlfn.IFS($Y443="AB","AB",$Y443="BA","AB",$Y443="AC","AC",$Y443="CA","AC",$Y443="AD","AD",$Y443="DA","AD",$Y443="BC","BC",$Y443="CB","BC",$Y443="BD","BD",$Y443="DB","BD",$Y443="CD","CD",$Y443="DC", "CD",$Y443="AE","AE",$Y443="EA","AE",$Y443="AF","AF",$Y443="FA","AF",$Y443="BE","BE",$Y443="EB","BE",$Y443="BF","BF",$Y443="FB","BF",$Y443="CE","CE",$Y443="EC","CE",$Y443="CF","CF",$Y443="FC","CF",$Y443="DE","DE",$Y443="ED","DE",$Y443="EF","EF",$Y443="FE","EF",$Y443="DF","DF",$Y443="FD","DF")</f>
        <v>BF</v>
      </c>
      <c r="AA443" s="6" t="s">
        <v>28</v>
      </c>
      <c r="AB443" t="str">
        <f>VLOOKUP($X443&amp;$Z443&amp;$AA443,Stories!$A$1:$I$151,7,FALSE)</f>
        <v>Sam is giving flowers to Jaime</v>
      </c>
      <c r="AC443" t="str">
        <f>VLOOKUP($X443&amp;$Z443&amp;$AA443,Stories!$A$1:$I$151,8,FALSE)</f>
        <v>after the show is over</v>
      </c>
      <c r="AD443" s="37" t="s">
        <v>702</v>
      </c>
      <c r="AE443" s="13" t="s">
        <v>24</v>
      </c>
      <c r="AF443" s="13" t="s">
        <v>25</v>
      </c>
      <c r="AG443" s="13" t="str">
        <f t="shared" si="90"/>
        <v>they're standing in a red square</v>
      </c>
      <c r="AH443" t="str">
        <f>VLOOKUP($X443&amp;$Z443&amp;$AA443,Stories!$A$1:$I$151,9,FALSE)</f>
        <v>and all the performers were talented</v>
      </c>
      <c r="AI443" t="str" cm="1">
        <f t="array" ref="AI443">_xlfn.IFS($AA443="first",_xlfn.CONCAT($X443, "_", $H443, "_", $L443),$AA443="second",_xlfn.CONCAT($X443, "_", $L443, "_", $H443))</f>
        <v>S46_Sam_Jaime</v>
      </c>
      <c r="AJ443" t="str">
        <f t="shared" si="82"/>
        <v>they_red_square</v>
      </c>
      <c r="AK443" t="str">
        <f t="shared" ref="AK443:AK506" si="92">_xlfn.CONCAT($X443,"_end")</f>
        <v>S46_end</v>
      </c>
      <c r="AL443" s="13" t="s">
        <v>24</v>
      </c>
      <c r="AM443" s="13" t="s">
        <v>25</v>
      </c>
      <c r="AN443" s="13" t="s">
        <v>24</v>
      </c>
      <c r="AO443" s="13" t="s">
        <v>26</v>
      </c>
      <c r="AP443" s="13" t="s">
        <v>27</v>
      </c>
      <c r="AQ443" s="13" t="s">
        <v>26</v>
      </c>
      <c r="AR443" s="13" t="s">
        <v>27</v>
      </c>
      <c r="AS443" s="13" t="s">
        <v>25</v>
      </c>
      <c r="AT443" s="13" t="s">
        <v>31</v>
      </c>
      <c r="AU443" s="13" t="s">
        <v>26</v>
      </c>
      <c r="AV443" s="13" t="s">
        <v>31</v>
      </c>
      <c r="AW443" s="13" t="s">
        <v>25</v>
      </c>
      <c r="AX443" t="str">
        <f t="shared" si="83"/>
        <v>HT2_red-square.png</v>
      </c>
      <c r="AY443" t="str">
        <f t="shared" si="84"/>
        <v>ST3_red-triangle.png</v>
      </c>
      <c r="AZ443" t="str">
        <f t="shared" si="85"/>
        <v>HT3_yellow-triangle.png</v>
      </c>
      <c r="BA443" t="str">
        <f t="shared" si="86"/>
        <v>HT1_yellow-square.png</v>
      </c>
      <c r="BB443" t="str">
        <f t="shared" si="87"/>
        <v>ST1_green-triangle.png</v>
      </c>
      <c r="BC443" t="str">
        <f t="shared" si="88"/>
        <v>ST2_green-square.png</v>
      </c>
    </row>
    <row r="444" spans="1:55" x14ac:dyDescent="0.2">
      <c r="A444" s="30" t="s">
        <v>83</v>
      </c>
      <c r="B444" s="5" t="s">
        <v>108</v>
      </c>
      <c r="C444" s="5" t="s">
        <v>190</v>
      </c>
      <c r="D444" t="str">
        <f t="shared" si="81"/>
        <v>L04_CR82_S46</v>
      </c>
      <c r="E444">
        <v>442</v>
      </c>
      <c r="F444" s="96" t="s">
        <v>700</v>
      </c>
      <c r="G444" s="155" t="str">
        <f>VLOOKUP($A444&amp;"_"&amp;$F444,'Character Sets'!$B$3:$J$39,5,FALSE)</f>
        <v>HT2</v>
      </c>
      <c r="H444" s="155" t="str">
        <f>VLOOKUP($A444&amp;"_"&amp;$F444,'Character Sets'!$B$3:$J$39,7,FALSE)</f>
        <v>Sam</v>
      </c>
      <c r="I444" s="5" t="str">
        <f>VLOOKUP($A444&amp;"_"&amp;$F444,'Character Sets'!$B$3:$J$39,6,FALSE)</f>
        <v>B</v>
      </c>
      <c r="J444" s="95" t="s">
        <v>697</v>
      </c>
      <c r="K444" s="155" t="str">
        <f>VLOOKUP($A444&amp;"_"&amp;$J444, 'Character Sets'!$B$3:$J$39,5,FALSE)</f>
        <v>ST3</v>
      </c>
      <c r="L444" s="155" t="str">
        <f>VLOOKUP($A444&amp;"_"&amp;$J444,'Character Sets'!$B$3:$J$39,7,FALSE)</f>
        <v>Jaime</v>
      </c>
      <c r="M444" s="5" t="str">
        <f>VLOOKUP($A444&amp;"_"&amp;$J444,'Character Sets'!$B$3:$J$39,6,FALSE)</f>
        <v>F</v>
      </c>
      <c r="N444" s="187" t="s">
        <v>2396</v>
      </c>
      <c r="O444" s="5" t="s">
        <v>2398</v>
      </c>
      <c r="P444" s="37" t="s">
        <v>696</v>
      </c>
      <c r="Q444" t="str">
        <f>VLOOKUP($A444&amp;"_"&amp;$P444,'Character Sets'!$B$3:$J$39,5,FALSE)</f>
        <v>HT3</v>
      </c>
      <c r="R444" s="37" t="s">
        <v>698</v>
      </c>
      <c r="S444" t="str">
        <f>VLOOKUP($A444&amp;"_"&amp;$R444,'Character Sets'!$B$3:$J$39,5,FALSE)</f>
        <v>HT1</v>
      </c>
      <c r="T444" s="37" t="s">
        <v>699</v>
      </c>
      <c r="U444" t="str">
        <f>VLOOKUP($A444&amp;"_"&amp;$T444,'Character Sets'!$B$3:$J$39,5,FALSE)</f>
        <v>ST1</v>
      </c>
      <c r="V444" s="37" t="s">
        <v>701</v>
      </c>
      <c r="W444" t="str">
        <f>VLOOKUP($A444&amp;"_"&amp;$V444,'Character Sets'!$B$3:$J$39,5,FALSE)</f>
        <v>ST2</v>
      </c>
      <c r="X444" t="s">
        <v>439</v>
      </c>
      <c r="Y444" t="str">
        <f t="shared" si="91"/>
        <v>BF</v>
      </c>
      <c r="Z444" t="str" cm="1">
        <f t="array" ref="Z444">_xlfn.IFS($Y444="AB","AB",$Y444="BA","AB",$Y444="AC","AC",$Y444="CA","AC",$Y444="AD","AD",$Y444="DA","AD",$Y444="BC","BC",$Y444="CB","BC",$Y444="BD","BD",$Y444="DB","BD",$Y444="CD","CD",$Y444="DC", "CD",$Y444="AE","AE",$Y444="EA","AE",$Y444="AF","AF",$Y444="FA","AF",$Y444="BE","BE",$Y444="EB","BE",$Y444="BF","BF",$Y444="FB","BF",$Y444="CE","CE",$Y444="EC","CE",$Y444="CF","CF",$Y444="FC","CF",$Y444="DE","DE",$Y444="ED","DE",$Y444="EF","EF",$Y444="FE","EF",$Y444="DF","DF",$Y444="FD","DF")</f>
        <v>BF</v>
      </c>
      <c r="AA444" s="6" t="s">
        <v>30</v>
      </c>
      <c r="AB444" t="str">
        <f>VLOOKUP($X444&amp;$Z444&amp;$AA444,Stories!$A$1:$I$151,7,FALSE)</f>
        <v>Jaime is giving flowers to Sam</v>
      </c>
      <c r="AC444" t="str">
        <f>VLOOKUP($X444&amp;$Z444&amp;$AA444,Stories!$A$1:$I$151,8,FALSE)</f>
        <v>after the show is over</v>
      </c>
      <c r="AD444" s="37" t="s">
        <v>702</v>
      </c>
      <c r="AE444" s="13" t="s">
        <v>27</v>
      </c>
      <c r="AF444" s="13" t="s">
        <v>26</v>
      </c>
      <c r="AG444" s="13" t="str">
        <f t="shared" si="90"/>
        <v>they're standing in a yellow triangle</v>
      </c>
      <c r="AH444" t="str">
        <f>VLOOKUP($X444&amp;$Z444&amp;$AA444,Stories!$A$1:$I$151,9,FALSE)</f>
        <v>and all the performers were talented</v>
      </c>
      <c r="AI444" t="str" cm="1">
        <f t="array" ref="AI444">_xlfn.IFS($AA444="first",_xlfn.CONCAT($X444, "_", $H444, "_", $L444),$AA444="second",_xlfn.CONCAT($X444, "_", $L444, "_", $H444))</f>
        <v>S46_Jaime_Sam</v>
      </c>
      <c r="AJ444" t="str">
        <f t="shared" si="82"/>
        <v>they_yellow_triangle</v>
      </c>
      <c r="AK444" t="str">
        <f t="shared" si="92"/>
        <v>S46_end</v>
      </c>
      <c r="AL444" s="13" t="s">
        <v>27</v>
      </c>
      <c r="AM444" s="13" t="s">
        <v>26</v>
      </c>
      <c r="AN444" s="13" t="s">
        <v>27</v>
      </c>
      <c r="AO444" s="13" t="s">
        <v>25</v>
      </c>
      <c r="AP444" s="13" t="s">
        <v>24</v>
      </c>
      <c r="AQ444" s="13" t="s">
        <v>25</v>
      </c>
      <c r="AR444" s="13" t="s">
        <v>24</v>
      </c>
      <c r="AS444" s="13" t="s">
        <v>26</v>
      </c>
      <c r="AT444" s="13" t="s">
        <v>29</v>
      </c>
      <c r="AU444" s="13" t="s">
        <v>25</v>
      </c>
      <c r="AV444" s="13" t="s">
        <v>29</v>
      </c>
      <c r="AW444" s="13" t="s">
        <v>26</v>
      </c>
      <c r="AX444" t="str">
        <f t="shared" si="83"/>
        <v>HT2_yellow-triangle.png</v>
      </c>
      <c r="AY444" t="str">
        <f t="shared" si="84"/>
        <v>ST3_yellow-square.png</v>
      </c>
      <c r="AZ444" t="str">
        <f t="shared" si="85"/>
        <v>HT3_red-square.png</v>
      </c>
      <c r="BA444" t="str">
        <f t="shared" si="86"/>
        <v>HT1_red-triangle.png</v>
      </c>
      <c r="BB444" t="str">
        <f t="shared" si="87"/>
        <v>ST1_blue-square.png</v>
      </c>
      <c r="BC444" t="str">
        <f t="shared" si="88"/>
        <v>ST2_blue-triangle.png</v>
      </c>
    </row>
    <row r="445" spans="1:55" x14ac:dyDescent="0.2">
      <c r="A445" s="30" t="s">
        <v>83</v>
      </c>
      <c r="B445" s="5" t="s">
        <v>108</v>
      </c>
      <c r="C445" s="5" t="s">
        <v>191</v>
      </c>
      <c r="D445" t="str">
        <f t="shared" si="81"/>
        <v>L04_CR83_S50</v>
      </c>
      <c r="E445">
        <v>443</v>
      </c>
      <c r="F445" s="96" t="s">
        <v>700</v>
      </c>
      <c r="G445" s="155" t="str">
        <f>VLOOKUP($A445&amp;"_"&amp;$F445,'Character Sets'!$B$3:$J$39,5,FALSE)</f>
        <v>HT2</v>
      </c>
      <c r="H445" s="155" t="str">
        <f>VLOOKUP($A445&amp;"_"&amp;$F445,'Character Sets'!$B$3:$J$39,7,FALSE)</f>
        <v>Sam</v>
      </c>
      <c r="I445" s="5" t="str">
        <f>VLOOKUP($A445&amp;"_"&amp;$F445,'Character Sets'!$B$3:$J$39,6,FALSE)</f>
        <v>B</v>
      </c>
      <c r="J445" s="95" t="s">
        <v>697</v>
      </c>
      <c r="K445" s="155" t="str">
        <f>VLOOKUP($A445&amp;"_"&amp;$J445, 'Character Sets'!$B$3:$J$39,5,FALSE)</f>
        <v>ST3</v>
      </c>
      <c r="L445" s="155" t="str">
        <f>VLOOKUP($A445&amp;"_"&amp;$J445,'Character Sets'!$B$3:$J$39,7,FALSE)</f>
        <v>Jaime</v>
      </c>
      <c r="M445" s="5" t="str">
        <f>VLOOKUP($A445&amp;"_"&amp;$J445,'Character Sets'!$B$3:$J$39,6,FALSE)</f>
        <v>F</v>
      </c>
      <c r="N445" s="187" t="s">
        <v>2396</v>
      </c>
      <c r="O445" s="5" t="s">
        <v>2398</v>
      </c>
      <c r="P445" s="37" t="s">
        <v>696</v>
      </c>
      <c r="Q445" t="str">
        <f>VLOOKUP($A445&amp;"_"&amp;$P445,'Character Sets'!$B$3:$J$39,5,FALSE)</f>
        <v>HT3</v>
      </c>
      <c r="R445" s="37" t="s">
        <v>698</v>
      </c>
      <c r="S445" t="str">
        <f>VLOOKUP($A445&amp;"_"&amp;$R445,'Character Sets'!$B$3:$J$39,5,FALSE)</f>
        <v>HT1</v>
      </c>
      <c r="T445" s="37" t="s">
        <v>699</v>
      </c>
      <c r="U445" t="str">
        <f>VLOOKUP($A445&amp;"_"&amp;$T445,'Character Sets'!$B$3:$J$39,5,FALSE)</f>
        <v>ST1</v>
      </c>
      <c r="V445" s="37" t="s">
        <v>701</v>
      </c>
      <c r="W445" t="str">
        <f>VLOOKUP($A445&amp;"_"&amp;$V445,'Character Sets'!$B$3:$J$39,5,FALSE)</f>
        <v>ST2</v>
      </c>
      <c r="X445" t="s">
        <v>736</v>
      </c>
      <c r="Y445" t="str">
        <f t="shared" si="91"/>
        <v>BF</v>
      </c>
      <c r="Z445" t="str" cm="1">
        <f t="array" ref="Z445">_xlfn.IFS($Y445="AB","AB",$Y445="BA","AB",$Y445="AC","AC",$Y445="CA","AC",$Y445="AD","AD",$Y445="DA","AD",$Y445="BC","BC",$Y445="CB","BC",$Y445="BD","BD",$Y445="DB","BD",$Y445="CD","CD",$Y445="DC", "CD",$Y445="AE","AE",$Y445="EA","AE",$Y445="AF","AF",$Y445="FA","AF",$Y445="BE","BE",$Y445="EB","BE",$Y445="BF","BF",$Y445="FB","BF",$Y445="CE","CE",$Y445="EC","CE",$Y445="CF","CF",$Y445="FC","CF",$Y445="DE","DE",$Y445="ED","DE",$Y445="EF","EF",$Y445="FE","EF",$Y445="DF","DF",$Y445="FD","DF")</f>
        <v>BF</v>
      </c>
      <c r="AA445" s="6" t="s">
        <v>28</v>
      </c>
      <c r="AB445" t="str">
        <f>VLOOKUP($X445&amp;$Z445&amp;$AA445,Stories!$A$1:$I$151,7,FALSE)</f>
        <v>Sam is throwing the ball to Jaime</v>
      </c>
      <c r="AC445" t="str">
        <f>VLOOKUP($X445&amp;$Z445&amp;$AA445,Stories!$A$1:$I$151,8,FALSE)</f>
        <v>while the dog is getting excited</v>
      </c>
      <c r="AD445" s="37" t="s">
        <v>702</v>
      </c>
      <c r="AE445" s="13" t="s">
        <v>31</v>
      </c>
      <c r="AF445" s="13" t="s">
        <v>25</v>
      </c>
      <c r="AG445" s="13" t="str">
        <f t="shared" si="90"/>
        <v>they're standing in a green square</v>
      </c>
      <c r="AH445" t="str">
        <f>VLOOKUP($X445&amp;$Z445&amp;$AA445,Stories!$A$1:$I$151,9,FALSE)</f>
        <v>and the dog caught the ball instead</v>
      </c>
      <c r="AI445" t="str" cm="1">
        <f t="array" ref="AI445">_xlfn.IFS($AA445="first",_xlfn.CONCAT($X445, "_", $H445, "_", $L445),$AA445="second",_xlfn.CONCAT($X445, "_", $L445, "_", $H445))</f>
        <v>S50_Sam_Jaime</v>
      </c>
      <c r="AJ445" t="str">
        <f t="shared" si="82"/>
        <v>they_green_square</v>
      </c>
      <c r="AK445" t="str">
        <f t="shared" si="92"/>
        <v>S50_end</v>
      </c>
      <c r="AL445" s="13" t="s">
        <v>31</v>
      </c>
      <c r="AM445" s="13" t="s">
        <v>25</v>
      </c>
      <c r="AN445" s="13" t="s">
        <v>31</v>
      </c>
      <c r="AO445" s="13" t="s">
        <v>26</v>
      </c>
      <c r="AP445" s="13" t="s">
        <v>29</v>
      </c>
      <c r="AQ445" s="13" t="s">
        <v>26</v>
      </c>
      <c r="AR445" s="13" t="s">
        <v>29</v>
      </c>
      <c r="AS445" s="13" t="s">
        <v>25</v>
      </c>
      <c r="AT445" s="13" t="s">
        <v>24</v>
      </c>
      <c r="AU445" s="13" t="s">
        <v>26</v>
      </c>
      <c r="AV445" s="13" t="s">
        <v>24</v>
      </c>
      <c r="AW445" s="13" t="s">
        <v>25</v>
      </c>
      <c r="AX445" t="str">
        <f t="shared" si="83"/>
        <v>HT2_green-square.png</v>
      </c>
      <c r="AY445" t="str">
        <f t="shared" si="84"/>
        <v>ST3_green-triangle.png</v>
      </c>
      <c r="AZ445" t="str">
        <f t="shared" si="85"/>
        <v>HT3_blue-triangle.png</v>
      </c>
      <c r="BA445" t="str">
        <f t="shared" si="86"/>
        <v>HT1_blue-square.png</v>
      </c>
      <c r="BB445" t="str">
        <f t="shared" si="87"/>
        <v>ST1_red-triangle.png</v>
      </c>
      <c r="BC445" t="str">
        <f t="shared" si="88"/>
        <v>ST2_red-square.png</v>
      </c>
    </row>
    <row r="446" spans="1:55" x14ac:dyDescent="0.2">
      <c r="A446" s="30" t="s">
        <v>83</v>
      </c>
      <c r="B446" s="5" t="s">
        <v>108</v>
      </c>
      <c r="C446" s="5" t="s">
        <v>192</v>
      </c>
      <c r="D446" t="str">
        <f t="shared" si="81"/>
        <v>L04_CR84_S47</v>
      </c>
      <c r="E446">
        <v>444</v>
      </c>
      <c r="F446" s="96" t="s">
        <v>700</v>
      </c>
      <c r="G446" s="155" t="str">
        <f>VLOOKUP($A446&amp;"_"&amp;$F446,'Character Sets'!$B$3:$J$39,5,FALSE)</f>
        <v>HT2</v>
      </c>
      <c r="H446" s="155" t="str">
        <f>VLOOKUP($A446&amp;"_"&amp;$F446,'Character Sets'!$B$3:$J$39,7,FALSE)</f>
        <v>Sam</v>
      </c>
      <c r="I446" s="5" t="str">
        <f>VLOOKUP($A446&amp;"_"&amp;$F446,'Character Sets'!$B$3:$J$39,6,FALSE)</f>
        <v>B</v>
      </c>
      <c r="J446" s="95" t="s">
        <v>697</v>
      </c>
      <c r="K446" s="155" t="str">
        <f>VLOOKUP($A446&amp;"_"&amp;$J446, 'Character Sets'!$B$3:$J$39,5,FALSE)</f>
        <v>ST3</v>
      </c>
      <c r="L446" s="155" t="str">
        <f>VLOOKUP($A446&amp;"_"&amp;$J446,'Character Sets'!$B$3:$J$39,7,FALSE)</f>
        <v>Jaime</v>
      </c>
      <c r="M446" s="5" t="str">
        <f>VLOOKUP($A446&amp;"_"&amp;$J446,'Character Sets'!$B$3:$J$39,6,FALSE)</f>
        <v>F</v>
      </c>
      <c r="N446" s="187" t="s">
        <v>2396</v>
      </c>
      <c r="O446" s="5" t="s">
        <v>2398</v>
      </c>
      <c r="P446" s="37" t="s">
        <v>696</v>
      </c>
      <c r="Q446" t="str">
        <f>VLOOKUP($A446&amp;"_"&amp;$P446,'Character Sets'!$B$3:$J$39,5,FALSE)</f>
        <v>HT3</v>
      </c>
      <c r="R446" s="37" t="s">
        <v>698</v>
      </c>
      <c r="S446" t="str">
        <f>VLOOKUP($A446&amp;"_"&amp;$R446,'Character Sets'!$B$3:$J$39,5,FALSE)</f>
        <v>HT1</v>
      </c>
      <c r="T446" s="37" t="s">
        <v>699</v>
      </c>
      <c r="U446" t="str">
        <f>VLOOKUP($A446&amp;"_"&amp;$T446,'Character Sets'!$B$3:$J$39,5,FALSE)</f>
        <v>ST1</v>
      </c>
      <c r="V446" s="37" t="s">
        <v>701</v>
      </c>
      <c r="W446" t="str">
        <f>VLOOKUP($A446&amp;"_"&amp;$V446,'Character Sets'!$B$3:$J$39,5,FALSE)</f>
        <v>ST2</v>
      </c>
      <c r="X446" t="s">
        <v>444</v>
      </c>
      <c r="Y446" t="str">
        <f t="shared" si="91"/>
        <v>BF</v>
      </c>
      <c r="Z446" t="str" cm="1">
        <f t="array" ref="Z446">_xlfn.IFS($Y446="AB","AB",$Y446="BA","AB",$Y446="AC","AC",$Y446="CA","AC",$Y446="AD","AD",$Y446="DA","AD",$Y446="BC","BC",$Y446="CB","BC",$Y446="BD","BD",$Y446="DB","BD",$Y446="CD","CD",$Y446="DC", "CD",$Y446="AE","AE",$Y446="EA","AE",$Y446="AF","AF",$Y446="FA","AF",$Y446="BE","BE",$Y446="EB","BE",$Y446="BF","BF",$Y446="FB","BF",$Y446="CE","CE",$Y446="EC","CE",$Y446="CF","CF",$Y446="FC","CF",$Y446="DE","DE",$Y446="ED","DE",$Y446="EF","EF",$Y446="FE","EF",$Y446="DF","DF",$Y446="FD","DF")</f>
        <v>BF</v>
      </c>
      <c r="AA446" s="6" t="s">
        <v>30</v>
      </c>
      <c r="AB446" t="str">
        <f>VLOOKUP($X446&amp;$Z446&amp;$AA446,Stories!$A$1:$I$151,7,FALSE)</f>
        <v>Jaime is driving away from Sam</v>
      </c>
      <c r="AC446" t="str">
        <f>VLOOKUP($X446&amp;$Z446&amp;$AA446,Stories!$A$1:$I$151,8,FALSE)</f>
        <v>while the sun is starting to set</v>
      </c>
      <c r="AD446" s="37" t="s">
        <v>702</v>
      </c>
      <c r="AE446" s="13" t="s">
        <v>29</v>
      </c>
      <c r="AF446" s="13" t="s">
        <v>26</v>
      </c>
      <c r="AG446" s="13" t="str">
        <f t="shared" si="90"/>
        <v>they're standing in a blue triangle</v>
      </c>
      <c r="AH446" t="str">
        <f>VLOOKUP($X446&amp;$Z446&amp;$AA446,Stories!$A$1:$I$151,9,FALSE)</f>
        <v>and it looks like it's a long drive home</v>
      </c>
      <c r="AI446" t="str" cm="1">
        <f t="array" ref="AI446">_xlfn.IFS($AA446="first",_xlfn.CONCAT($X446, "_", $H446, "_", $L446),$AA446="second",_xlfn.CONCAT($X446, "_", $L446, "_", $H446))</f>
        <v>S47_Jaime_Sam</v>
      </c>
      <c r="AJ446" t="str">
        <f t="shared" si="82"/>
        <v>they_blue_triangle</v>
      </c>
      <c r="AK446" t="str">
        <f t="shared" si="92"/>
        <v>S47_end</v>
      </c>
      <c r="AL446" s="13" t="s">
        <v>29</v>
      </c>
      <c r="AM446" s="13" t="s">
        <v>26</v>
      </c>
      <c r="AN446" s="13" t="s">
        <v>29</v>
      </c>
      <c r="AO446" s="13" t="s">
        <v>25</v>
      </c>
      <c r="AP446" s="13" t="s">
        <v>31</v>
      </c>
      <c r="AQ446" s="13" t="s">
        <v>25</v>
      </c>
      <c r="AR446" s="13" t="s">
        <v>31</v>
      </c>
      <c r="AS446" s="13" t="s">
        <v>26</v>
      </c>
      <c r="AT446" s="13" t="s">
        <v>27</v>
      </c>
      <c r="AU446" s="13" t="s">
        <v>25</v>
      </c>
      <c r="AV446" s="13" t="s">
        <v>27</v>
      </c>
      <c r="AW446" s="13" t="s">
        <v>26</v>
      </c>
      <c r="AX446" t="str">
        <f t="shared" si="83"/>
        <v>HT2_blue-triangle.png</v>
      </c>
      <c r="AY446" t="str">
        <f t="shared" si="84"/>
        <v>ST3_blue-square.png</v>
      </c>
      <c r="AZ446" t="str">
        <f t="shared" si="85"/>
        <v>HT3_green-square.png</v>
      </c>
      <c r="BA446" t="str">
        <f t="shared" si="86"/>
        <v>HT1_green-triangle.png</v>
      </c>
      <c r="BB446" t="str">
        <f t="shared" si="87"/>
        <v>ST1_yellow-square.png</v>
      </c>
      <c r="BC446" t="str">
        <f t="shared" si="88"/>
        <v>ST2_yellow-triangle.png</v>
      </c>
    </row>
    <row r="447" spans="1:55" x14ac:dyDescent="0.2">
      <c r="A447" s="30" t="s">
        <v>83</v>
      </c>
      <c r="B447" s="5" t="s">
        <v>108</v>
      </c>
      <c r="C447" s="5" t="s">
        <v>193</v>
      </c>
      <c r="D447" t="str">
        <f t="shared" si="81"/>
        <v>L04_CR85_S01</v>
      </c>
      <c r="E447">
        <v>445</v>
      </c>
      <c r="F447" s="96" t="s">
        <v>700</v>
      </c>
      <c r="G447" s="155" t="str">
        <f>VLOOKUP($A447&amp;"_"&amp;$F447,'Character Sets'!$B$3:$J$39,5,FALSE)</f>
        <v>HT2</v>
      </c>
      <c r="H447" s="155" t="str">
        <f>VLOOKUP($A447&amp;"_"&amp;$F447,'Character Sets'!$B$3:$J$39,7,FALSE)</f>
        <v>Sam</v>
      </c>
      <c r="I447" s="5" t="str">
        <f>VLOOKUP($A447&amp;"_"&amp;$F447,'Character Sets'!$B$3:$J$39,6,FALSE)</f>
        <v>B</v>
      </c>
      <c r="J447" s="95" t="s">
        <v>699</v>
      </c>
      <c r="K447" s="155" t="str">
        <f>VLOOKUP($A447&amp;"_"&amp;$J447, 'Character Sets'!$B$3:$J$39,5,FALSE)</f>
        <v>ST1</v>
      </c>
      <c r="L447" s="155" t="str">
        <f>VLOOKUP($A447&amp;"_"&amp;$J447,'Character Sets'!$B$3:$J$39,7,FALSE)</f>
        <v>Alex</v>
      </c>
      <c r="M447" s="5" t="str">
        <f>VLOOKUP($A447&amp;"_"&amp;$J447,'Character Sets'!$B$3:$J$39,6,FALSE)</f>
        <v>A</v>
      </c>
      <c r="N447" s="187" t="s">
        <v>2396</v>
      </c>
      <c r="O447" s="5" t="s">
        <v>2398</v>
      </c>
      <c r="P447" s="37" t="s">
        <v>696</v>
      </c>
      <c r="Q447" t="str">
        <f>VLOOKUP($A447&amp;"_"&amp;$P447,'Character Sets'!$B$3:$J$39,5,FALSE)</f>
        <v>HT3</v>
      </c>
      <c r="R447" s="37" t="s">
        <v>698</v>
      </c>
      <c r="S447" t="str">
        <f>VLOOKUP($A447&amp;"_"&amp;$R447,'Character Sets'!$B$3:$J$39,5,FALSE)</f>
        <v>HT1</v>
      </c>
      <c r="T447" s="37" t="s">
        <v>697</v>
      </c>
      <c r="U447" t="str">
        <f>VLOOKUP($A447&amp;"_"&amp;$T447,'Character Sets'!$B$3:$J$39,5,FALSE)</f>
        <v>ST3</v>
      </c>
      <c r="V447" s="37" t="s">
        <v>701</v>
      </c>
      <c r="W447" t="str">
        <f>VLOOKUP($A447&amp;"_"&amp;$V447,'Character Sets'!$B$3:$J$39,5,FALSE)</f>
        <v>ST2</v>
      </c>
      <c r="X447" t="s">
        <v>207</v>
      </c>
      <c r="Y447" t="str">
        <f t="shared" si="91"/>
        <v>BA</v>
      </c>
      <c r="Z447" t="str" cm="1">
        <f t="array" ref="Z447">_xlfn.IFS($Y447="AB","AB",$Y447="BA","AB",$Y447="AC","AC",$Y447="CA","AC",$Y447="AD","AD",$Y447="DA","AD",$Y447="BC","BC",$Y447="CB","BC",$Y447="BD","BD",$Y447="DB","BD",$Y447="CD","CD",$Y447="DC", "CD",$Y447="AE","AE",$Y447="EA","AE",$Y447="AF","AF",$Y447="FA","AF",$Y447="BE","BE",$Y447="EB","BE",$Y447="BF","BF",$Y447="FB","BF",$Y447="CE","CE",$Y447="EC","CE",$Y447="CF","CF",$Y447="FC","CF",$Y447="DE","DE",$Y447="ED","DE",$Y447="EF","EF",$Y447="FE","EF",$Y447="DF","DF",$Y447="FD","DF")</f>
        <v>AB</v>
      </c>
      <c r="AA447" s="6" t="s">
        <v>28</v>
      </c>
      <c r="AB447" t="str">
        <f>VLOOKUP($X447&amp;$Z447&amp;$AA447,Stories!$A$1:$I$151,7,FALSE)</f>
        <v>Alex is painting a portrait of Sam</v>
      </c>
      <c r="AC447" t="str">
        <f>VLOOKUP($X447&amp;$Z447&amp;$AA447,Stories!$A$1:$I$151,8,FALSE)</f>
        <v>and some paint is spilling on the floor</v>
      </c>
      <c r="AD447" s="37" t="s">
        <v>702</v>
      </c>
      <c r="AE447" s="13" t="s">
        <v>27</v>
      </c>
      <c r="AF447" s="13" t="s">
        <v>25</v>
      </c>
      <c r="AG447" s="13" t="str">
        <f t="shared" si="90"/>
        <v>they're standing in a yellow square</v>
      </c>
      <c r="AH447" t="str">
        <f>VLOOKUP($X447&amp;$Z447&amp;$AA447,Stories!$A$1:$I$151,9,FALSE)</f>
        <v>and the painting looks amazing</v>
      </c>
      <c r="AI447" t="str" cm="1">
        <f t="array" ref="AI447">_xlfn.IFS($AA447="first",_xlfn.CONCAT($X447, "_", $H447, "_", $L447),$AA447="second",_xlfn.CONCAT($X447, "_", $L447, "_", $H447))</f>
        <v>S01_Sam_Alex</v>
      </c>
      <c r="AJ447" t="str">
        <f t="shared" si="82"/>
        <v>they_yellow_square</v>
      </c>
      <c r="AK447" t="str">
        <f t="shared" si="92"/>
        <v>S01_end</v>
      </c>
      <c r="AL447" s="13" t="s">
        <v>27</v>
      </c>
      <c r="AM447" s="13" t="s">
        <v>25</v>
      </c>
      <c r="AN447" s="13" t="s">
        <v>27</v>
      </c>
      <c r="AO447" s="13" t="s">
        <v>26</v>
      </c>
      <c r="AP447" s="13" t="s">
        <v>24</v>
      </c>
      <c r="AQ447" s="13" t="s">
        <v>26</v>
      </c>
      <c r="AR447" s="13" t="s">
        <v>24</v>
      </c>
      <c r="AS447" s="13" t="s">
        <v>25</v>
      </c>
      <c r="AT447" s="13" t="s">
        <v>29</v>
      </c>
      <c r="AU447" s="13" t="s">
        <v>26</v>
      </c>
      <c r="AV447" s="13" t="s">
        <v>29</v>
      </c>
      <c r="AW447" s="13" t="s">
        <v>25</v>
      </c>
      <c r="AX447" t="str">
        <f t="shared" si="83"/>
        <v>HT2_yellow-square.png</v>
      </c>
      <c r="AY447" t="str">
        <f t="shared" si="84"/>
        <v>ST1_yellow-triangle.png</v>
      </c>
      <c r="AZ447" t="str">
        <f t="shared" si="85"/>
        <v>HT3_red-triangle.png</v>
      </c>
      <c r="BA447" t="str">
        <f t="shared" si="86"/>
        <v>HT1_red-square.png</v>
      </c>
      <c r="BB447" t="str">
        <f t="shared" si="87"/>
        <v>ST3_blue-triangle.png</v>
      </c>
      <c r="BC447" t="str">
        <f t="shared" si="88"/>
        <v>ST2_blue-square.png</v>
      </c>
    </row>
    <row r="448" spans="1:55" x14ac:dyDescent="0.2">
      <c r="A448" s="30" t="s">
        <v>83</v>
      </c>
      <c r="B448" s="5" t="s">
        <v>108</v>
      </c>
      <c r="C448" s="5" t="s">
        <v>194</v>
      </c>
      <c r="D448" t="str">
        <f t="shared" si="81"/>
        <v>L04_CR86_S05</v>
      </c>
      <c r="E448">
        <v>446</v>
      </c>
      <c r="F448" s="96" t="s">
        <v>700</v>
      </c>
      <c r="G448" s="155" t="str">
        <f>VLOOKUP($A448&amp;"_"&amp;$F448,'Character Sets'!$B$3:$J$39,5,FALSE)</f>
        <v>HT2</v>
      </c>
      <c r="H448" s="155" t="str">
        <f>VLOOKUP($A448&amp;"_"&amp;$F448,'Character Sets'!$B$3:$J$39,7,FALSE)</f>
        <v>Sam</v>
      </c>
      <c r="I448" s="5" t="str">
        <f>VLOOKUP($A448&amp;"_"&amp;$F448,'Character Sets'!$B$3:$J$39,6,FALSE)</f>
        <v>B</v>
      </c>
      <c r="J448" s="95" t="s">
        <v>699</v>
      </c>
      <c r="K448" s="155" t="str">
        <f>VLOOKUP($A448&amp;"_"&amp;$J448, 'Character Sets'!$B$3:$J$39,5,FALSE)</f>
        <v>ST1</v>
      </c>
      <c r="L448" s="155" t="str">
        <f>VLOOKUP($A448&amp;"_"&amp;$J448,'Character Sets'!$B$3:$J$39,7,FALSE)</f>
        <v>Alex</v>
      </c>
      <c r="M448" s="5" t="str">
        <f>VLOOKUP($A448&amp;"_"&amp;$J448,'Character Sets'!$B$3:$J$39,6,FALSE)</f>
        <v>A</v>
      </c>
      <c r="N448" s="187" t="s">
        <v>2396</v>
      </c>
      <c r="O448" s="5" t="s">
        <v>2398</v>
      </c>
      <c r="P448" s="37" t="s">
        <v>696</v>
      </c>
      <c r="Q448" t="str">
        <f>VLOOKUP($A448&amp;"_"&amp;$P448,'Character Sets'!$B$3:$J$39,5,FALSE)</f>
        <v>HT3</v>
      </c>
      <c r="R448" s="37" t="s">
        <v>698</v>
      </c>
      <c r="S448" t="str">
        <f>VLOOKUP($A448&amp;"_"&amp;$R448,'Character Sets'!$B$3:$J$39,5,FALSE)</f>
        <v>HT1</v>
      </c>
      <c r="T448" s="37" t="s">
        <v>697</v>
      </c>
      <c r="U448" t="str">
        <f>VLOOKUP($A448&amp;"_"&amp;$T448,'Character Sets'!$B$3:$J$39,5,FALSE)</f>
        <v>ST3</v>
      </c>
      <c r="V448" s="37" t="s">
        <v>701</v>
      </c>
      <c r="W448" t="str">
        <f>VLOOKUP($A448&amp;"_"&amp;$V448,'Character Sets'!$B$3:$J$39,5,FALSE)</f>
        <v>ST2</v>
      </c>
      <c r="X448" t="s">
        <v>211</v>
      </c>
      <c r="Y448" t="str">
        <f t="shared" si="91"/>
        <v>BA</v>
      </c>
      <c r="Z448" t="str" cm="1">
        <f t="array" ref="Z448">_xlfn.IFS($Y448="AB","AB",$Y448="BA","AB",$Y448="AC","AC",$Y448="CA","AC",$Y448="AD","AD",$Y448="DA","AD",$Y448="BC","BC",$Y448="CB","BC",$Y448="BD","BD",$Y448="DB","BD",$Y448="CD","CD",$Y448="DC", "CD",$Y448="AE","AE",$Y448="EA","AE",$Y448="AF","AF",$Y448="FA","AF",$Y448="BE","BE",$Y448="EB","BE",$Y448="BF","BF",$Y448="FB","BF",$Y448="CE","CE",$Y448="EC","CE",$Y448="CF","CF",$Y448="FC","CF",$Y448="DE","DE",$Y448="ED","DE",$Y448="EF","EF",$Y448="FE","EF",$Y448="DF","DF",$Y448="FD","DF")</f>
        <v>AB</v>
      </c>
      <c r="AA448" s="6" t="s">
        <v>30</v>
      </c>
      <c r="AB448" t="str">
        <f>VLOOKUP($X448&amp;$Z448&amp;$AA448,Stories!$A$1:$I$151,7,FALSE)</f>
        <v>Sam is picking up Alex from school</v>
      </c>
      <c r="AC448" t="str">
        <f>VLOOKUP($X448&amp;$Z448&amp;$AA448,Stories!$A$1:$I$151,8,FALSE)</f>
        <v>as the bell is ringing</v>
      </c>
      <c r="AD448" s="37" t="s">
        <v>702</v>
      </c>
      <c r="AE448" s="13" t="s">
        <v>24</v>
      </c>
      <c r="AF448" s="13" t="s">
        <v>26</v>
      </c>
      <c r="AG448" s="13" t="str">
        <f t="shared" si="90"/>
        <v>they're standing in a red triangle</v>
      </c>
      <c r="AH448" t="str">
        <f>VLOOKUP($X448&amp;$Z448&amp;$AA448,Stories!$A$1:$I$151,9,FALSE)</f>
        <v>and the bell is very loud</v>
      </c>
      <c r="AI448" t="str" cm="1">
        <f t="array" ref="AI448">_xlfn.IFS($AA448="first",_xlfn.CONCAT($X448, "_", $H448, "_", $L448),$AA448="second",_xlfn.CONCAT($X448, "_", $L448, "_", $H448))</f>
        <v>S05_Alex_Sam</v>
      </c>
      <c r="AJ448" t="str">
        <f t="shared" si="82"/>
        <v>they_red_triangle</v>
      </c>
      <c r="AK448" t="str">
        <f t="shared" si="92"/>
        <v>S05_end</v>
      </c>
      <c r="AL448" s="13" t="s">
        <v>24</v>
      </c>
      <c r="AM448" s="13" t="s">
        <v>26</v>
      </c>
      <c r="AN448" s="13" t="s">
        <v>24</v>
      </c>
      <c r="AO448" s="13" t="s">
        <v>25</v>
      </c>
      <c r="AP448" s="13" t="s">
        <v>27</v>
      </c>
      <c r="AQ448" s="13" t="s">
        <v>25</v>
      </c>
      <c r="AR448" s="13" t="s">
        <v>27</v>
      </c>
      <c r="AS448" s="13" t="s">
        <v>26</v>
      </c>
      <c r="AT448" s="13" t="s">
        <v>31</v>
      </c>
      <c r="AU448" s="13" t="s">
        <v>25</v>
      </c>
      <c r="AV448" s="13" t="s">
        <v>31</v>
      </c>
      <c r="AW448" s="13" t="s">
        <v>26</v>
      </c>
      <c r="AX448" t="str">
        <f t="shared" si="83"/>
        <v>HT2_red-triangle.png</v>
      </c>
      <c r="AY448" t="str">
        <f t="shared" si="84"/>
        <v>ST1_red-square.png</v>
      </c>
      <c r="AZ448" t="str">
        <f t="shared" si="85"/>
        <v>HT3_yellow-square.png</v>
      </c>
      <c r="BA448" t="str">
        <f t="shared" si="86"/>
        <v>HT1_yellow-triangle.png</v>
      </c>
      <c r="BB448" t="str">
        <f t="shared" si="87"/>
        <v>ST3_green-square.png</v>
      </c>
      <c r="BC448" t="str">
        <f t="shared" si="88"/>
        <v>ST2_green-triangle.png</v>
      </c>
    </row>
    <row r="449" spans="1:55" x14ac:dyDescent="0.2">
      <c r="A449" s="30" t="s">
        <v>83</v>
      </c>
      <c r="B449" s="5" t="s">
        <v>108</v>
      </c>
      <c r="C449" s="5" t="s">
        <v>195</v>
      </c>
      <c r="D449" t="str">
        <f t="shared" si="81"/>
        <v>L04_CR87_S02</v>
      </c>
      <c r="E449">
        <v>447</v>
      </c>
      <c r="F449" s="96" t="s">
        <v>700</v>
      </c>
      <c r="G449" s="155" t="str">
        <f>VLOOKUP($A449&amp;"_"&amp;$F449,'Character Sets'!$B$3:$J$39,5,FALSE)</f>
        <v>HT2</v>
      </c>
      <c r="H449" s="155" t="str">
        <f>VLOOKUP($A449&amp;"_"&amp;$F449,'Character Sets'!$B$3:$J$39,7,FALSE)</f>
        <v>Sam</v>
      </c>
      <c r="I449" s="5" t="str">
        <f>VLOOKUP($A449&amp;"_"&amp;$F449,'Character Sets'!$B$3:$J$39,6,FALSE)</f>
        <v>B</v>
      </c>
      <c r="J449" s="95" t="s">
        <v>699</v>
      </c>
      <c r="K449" s="155" t="str">
        <f>VLOOKUP($A449&amp;"_"&amp;$J449, 'Character Sets'!$B$3:$J$39,5,FALSE)</f>
        <v>ST1</v>
      </c>
      <c r="L449" s="155" t="str">
        <f>VLOOKUP($A449&amp;"_"&amp;$J449,'Character Sets'!$B$3:$J$39,7,FALSE)</f>
        <v>Alex</v>
      </c>
      <c r="M449" s="5" t="str">
        <f>VLOOKUP($A449&amp;"_"&amp;$J449,'Character Sets'!$B$3:$J$39,6,FALSE)</f>
        <v>A</v>
      </c>
      <c r="N449" s="187" t="s">
        <v>2396</v>
      </c>
      <c r="O449" s="5" t="s">
        <v>2398</v>
      </c>
      <c r="P449" s="37" t="s">
        <v>696</v>
      </c>
      <c r="Q449" t="str">
        <f>VLOOKUP($A449&amp;"_"&amp;$P449,'Character Sets'!$B$3:$J$39,5,FALSE)</f>
        <v>HT3</v>
      </c>
      <c r="R449" s="37" t="s">
        <v>698</v>
      </c>
      <c r="S449" t="str">
        <f>VLOOKUP($A449&amp;"_"&amp;$R449,'Character Sets'!$B$3:$J$39,5,FALSE)</f>
        <v>HT1</v>
      </c>
      <c r="T449" s="37" t="s">
        <v>697</v>
      </c>
      <c r="U449" t="str">
        <f>VLOOKUP($A449&amp;"_"&amp;$T449,'Character Sets'!$B$3:$J$39,5,FALSE)</f>
        <v>ST3</v>
      </c>
      <c r="V449" s="37" t="s">
        <v>701</v>
      </c>
      <c r="W449" t="str">
        <f>VLOOKUP($A449&amp;"_"&amp;$V449,'Character Sets'!$B$3:$J$39,5,FALSE)</f>
        <v>ST2</v>
      </c>
      <c r="X449" t="s">
        <v>208</v>
      </c>
      <c r="Y449" t="str">
        <f t="shared" si="91"/>
        <v>BA</v>
      </c>
      <c r="Z449" t="str" cm="1">
        <f t="array" ref="Z449">_xlfn.IFS($Y449="AB","AB",$Y449="BA","AB",$Y449="AC","AC",$Y449="CA","AC",$Y449="AD","AD",$Y449="DA","AD",$Y449="BC","BC",$Y449="CB","BC",$Y449="BD","BD",$Y449="DB","BD",$Y449="CD","CD",$Y449="DC", "CD",$Y449="AE","AE",$Y449="EA","AE",$Y449="AF","AF",$Y449="FA","AF",$Y449="BE","BE",$Y449="EB","BE",$Y449="BF","BF",$Y449="FB","BF",$Y449="CE","CE",$Y449="EC","CE",$Y449="CF","CF",$Y449="FC","CF",$Y449="DE","DE",$Y449="ED","DE",$Y449="EF","EF",$Y449="FE","EF",$Y449="DF","DF",$Y449="FD","DF")</f>
        <v>AB</v>
      </c>
      <c r="AA449" s="6" t="s">
        <v>28</v>
      </c>
      <c r="AB449" t="str">
        <f>VLOOKUP($X449&amp;$Z449&amp;$AA449,Stories!$A$1:$I$151,7,FALSE)</f>
        <v>Alex is playing the cello for Sam</v>
      </c>
      <c r="AC449" t="str">
        <f>VLOOKUP($X449&amp;$Z449&amp;$AA449,Stories!$A$1:$I$151,8,FALSE)</f>
        <v>as the telephone is ringing</v>
      </c>
      <c r="AD449" s="37" t="s">
        <v>702</v>
      </c>
      <c r="AE449" s="13" t="s">
        <v>29</v>
      </c>
      <c r="AF449" s="13" t="s">
        <v>25</v>
      </c>
      <c r="AG449" s="13" t="str">
        <f t="shared" si="90"/>
        <v>they're standing in a blue square</v>
      </c>
      <c r="AH449" t="str">
        <f>VLOOKUP($X449&amp;$Z449&amp;$AA449,Stories!$A$1:$I$151,9,FALSE)</f>
        <v>but it doesn't look like anyone is going to answer the phone</v>
      </c>
      <c r="AI449" t="str" cm="1">
        <f t="array" ref="AI449">_xlfn.IFS($AA449="first",_xlfn.CONCAT($X449, "_", $H449, "_", $L449),$AA449="second",_xlfn.CONCAT($X449, "_", $L449, "_", $H449))</f>
        <v>S02_Sam_Alex</v>
      </c>
      <c r="AJ449" t="str">
        <f t="shared" si="82"/>
        <v>they_blue_square</v>
      </c>
      <c r="AK449" t="str">
        <f t="shared" si="92"/>
        <v>S02_end</v>
      </c>
      <c r="AL449" s="13" t="s">
        <v>29</v>
      </c>
      <c r="AM449" s="13" t="s">
        <v>25</v>
      </c>
      <c r="AN449" s="13" t="s">
        <v>29</v>
      </c>
      <c r="AO449" s="13" t="s">
        <v>26</v>
      </c>
      <c r="AP449" s="13" t="s">
        <v>31</v>
      </c>
      <c r="AQ449" s="13" t="s">
        <v>26</v>
      </c>
      <c r="AR449" s="13" t="s">
        <v>31</v>
      </c>
      <c r="AS449" s="13" t="s">
        <v>25</v>
      </c>
      <c r="AT449" s="13" t="s">
        <v>27</v>
      </c>
      <c r="AU449" s="13" t="s">
        <v>26</v>
      </c>
      <c r="AV449" s="13" t="s">
        <v>27</v>
      </c>
      <c r="AW449" s="13" t="s">
        <v>25</v>
      </c>
      <c r="AX449" t="str">
        <f t="shared" si="83"/>
        <v>HT2_blue-square.png</v>
      </c>
      <c r="AY449" t="str">
        <f t="shared" si="84"/>
        <v>ST1_blue-triangle.png</v>
      </c>
      <c r="AZ449" t="str">
        <f t="shared" si="85"/>
        <v>HT3_green-triangle.png</v>
      </c>
      <c r="BA449" t="str">
        <f t="shared" si="86"/>
        <v>HT1_green-square.png</v>
      </c>
      <c r="BB449" t="str">
        <f t="shared" si="87"/>
        <v>ST3_yellow-triangle.png</v>
      </c>
      <c r="BC449" t="str">
        <f t="shared" si="88"/>
        <v>ST2_yellow-square.png</v>
      </c>
    </row>
    <row r="450" spans="1:55" x14ac:dyDescent="0.2">
      <c r="A450" s="30" t="s">
        <v>83</v>
      </c>
      <c r="B450" s="5" t="s">
        <v>108</v>
      </c>
      <c r="C450" s="5" t="s">
        <v>196</v>
      </c>
      <c r="D450" t="str">
        <f t="shared" si="81"/>
        <v>L04_CR88_S02</v>
      </c>
      <c r="E450">
        <v>448</v>
      </c>
      <c r="F450" s="96" t="s">
        <v>700</v>
      </c>
      <c r="G450" s="155" t="str">
        <f>VLOOKUP($A450&amp;"_"&amp;$F450,'Character Sets'!$B$3:$J$39,5,FALSE)</f>
        <v>HT2</v>
      </c>
      <c r="H450" s="155" t="str">
        <f>VLOOKUP($A450&amp;"_"&amp;$F450,'Character Sets'!$B$3:$J$39,7,FALSE)</f>
        <v>Sam</v>
      </c>
      <c r="I450" s="5" t="str">
        <f>VLOOKUP($A450&amp;"_"&amp;$F450,'Character Sets'!$B$3:$J$39,6,FALSE)</f>
        <v>B</v>
      </c>
      <c r="J450" s="95" t="s">
        <v>699</v>
      </c>
      <c r="K450" s="155" t="str">
        <f>VLOOKUP($A450&amp;"_"&amp;$J450, 'Character Sets'!$B$3:$J$39,5,FALSE)</f>
        <v>ST1</v>
      </c>
      <c r="L450" s="155" t="str">
        <f>VLOOKUP($A450&amp;"_"&amp;$J450,'Character Sets'!$B$3:$J$39,7,FALSE)</f>
        <v>Alex</v>
      </c>
      <c r="M450" s="5" t="str">
        <f>VLOOKUP($A450&amp;"_"&amp;$J450,'Character Sets'!$B$3:$J$39,6,FALSE)</f>
        <v>A</v>
      </c>
      <c r="N450" s="187" t="s">
        <v>2396</v>
      </c>
      <c r="O450" s="5" t="s">
        <v>2398</v>
      </c>
      <c r="P450" s="37" t="s">
        <v>696</v>
      </c>
      <c r="Q450" t="str">
        <f>VLOOKUP($A450&amp;"_"&amp;$P450,'Character Sets'!$B$3:$J$39,5,FALSE)</f>
        <v>HT3</v>
      </c>
      <c r="R450" s="37" t="s">
        <v>698</v>
      </c>
      <c r="S450" t="str">
        <f>VLOOKUP($A450&amp;"_"&amp;$R450,'Character Sets'!$B$3:$J$39,5,FALSE)</f>
        <v>HT1</v>
      </c>
      <c r="T450" s="37" t="s">
        <v>697</v>
      </c>
      <c r="U450" t="str">
        <f>VLOOKUP($A450&amp;"_"&amp;$T450,'Character Sets'!$B$3:$J$39,5,FALSE)</f>
        <v>ST3</v>
      </c>
      <c r="V450" s="37" t="s">
        <v>701</v>
      </c>
      <c r="W450" t="str">
        <f>VLOOKUP($A450&amp;"_"&amp;$V450,'Character Sets'!$B$3:$J$39,5,FALSE)</f>
        <v>ST2</v>
      </c>
      <c r="X450" t="s">
        <v>208</v>
      </c>
      <c r="Y450" t="str">
        <f t="shared" si="91"/>
        <v>BA</v>
      </c>
      <c r="Z450" t="str" cm="1">
        <f t="array" ref="Z450">_xlfn.IFS($Y450="AB","AB",$Y450="BA","AB",$Y450="AC","AC",$Y450="CA","AC",$Y450="AD","AD",$Y450="DA","AD",$Y450="BC","BC",$Y450="CB","BC",$Y450="BD","BD",$Y450="DB","BD",$Y450="CD","CD",$Y450="DC", "CD",$Y450="AE","AE",$Y450="EA","AE",$Y450="AF","AF",$Y450="FA","AF",$Y450="BE","BE",$Y450="EB","BE",$Y450="BF","BF",$Y450="FB","BF",$Y450="CE","CE",$Y450="EC","CE",$Y450="CF","CF",$Y450="FC","CF",$Y450="DE","DE",$Y450="ED","DE",$Y450="EF","EF",$Y450="FE","EF",$Y450="DF","DF",$Y450="FD","DF")</f>
        <v>AB</v>
      </c>
      <c r="AA450" s="6" t="s">
        <v>30</v>
      </c>
      <c r="AB450" t="str">
        <f>VLOOKUP($X450&amp;$Z450&amp;$AA450,Stories!$A$1:$I$151,7,FALSE)</f>
        <v>Sam is playing the cello for Alex</v>
      </c>
      <c r="AC450" t="str">
        <f>VLOOKUP($X450&amp;$Z450&amp;$AA450,Stories!$A$1:$I$151,8,FALSE)</f>
        <v>as the telephone is ringing</v>
      </c>
      <c r="AD450" s="37" t="s">
        <v>702</v>
      </c>
      <c r="AE450" s="13" t="s">
        <v>31</v>
      </c>
      <c r="AF450" s="13" t="s">
        <v>26</v>
      </c>
      <c r="AG450" s="13" t="str">
        <f t="shared" si="90"/>
        <v>they're standing in a green triangle</v>
      </c>
      <c r="AH450" t="str">
        <f>VLOOKUP($X450&amp;$Z450&amp;$AA450,Stories!$A$1:$I$151,9,FALSE)</f>
        <v>but it doesn't look like anyone is going to answer the phone</v>
      </c>
      <c r="AI450" t="str" cm="1">
        <f t="array" ref="AI450">_xlfn.IFS($AA450="first",_xlfn.CONCAT($X450, "_", $H450, "_", $L450),$AA450="second",_xlfn.CONCAT($X450, "_", $L450, "_", $H450))</f>
        <v>S02_Alex_Sam</v>
      </c>
      <c r="AJ450" t="str">
        <f t="shared" si="82"/>
        <v>they_green_triangle</v>
      </c>
      <c r="AK450" t="str">
        <f t="shared" si="92"/>
        <v>S02_end</v>
      </c>
      <c r="AL450" s="13" t="s">
        <v>31</v>
      </c>
      <c r="AM450" s="13" t="s">
        <v>26</v>
      </c>
      <c r="AN450" s="13" t="s">
        <v>31</v>
      </c>
      <c r="AO450" s="13" t="s">
        <v>25</v>
      </c>
      <c r="AP450" s="13" t="s">
        <v>29</v>
      </c>
      <c r="AQ450" s="13" t="s">
        <v>25</v>
      </c>
      <c r="AR450" s="13" t="s">
        <v>29</v>
      </c>
      <c r="AS450" s="13" t="s">
        <v>26</v>
      </c>
      <c r="AT450" s="13" t="s">
        <v>24</v>
      </c>
      <c r="AU450" s="13" t="s">
        <v>25</v>
      </c>
      <c r="AV450" s="13" t="s">
        <v>24</v>
      </c>
      <c r="AW450" s="13" t="s">
        <v>26</v>
      </c>
      <c r="AX450" t="str">
        <f t="shared" si="83"/>
        <v>HT2_green-triangle.png</v>
      </c>
      <c r="AY450" t="str">
        <f t="shared" si="84"/>
        <v>ST1_green-square.png</v>
      </c>
      <c r="AZ450" t="str">
        <f t="shared" si="85"/>
        <v>HT3_blue-square.png</v>
      </c>
      <c r="BA450" t="str">
        <f t="shared" si="86"/>
        <v>HT1_blue-triangle.png</v>
      </c>
      <c r="BB450" t="str">
        <f t="shared" si="87"/>
        <v>ST3_red-square.png</v>
      </c>
      <c r="BC450" t="str">
        <f t="shared" si="88"/>
        <v>ST2_red-triangle.png</v>
      </c>
    </row>
    <row r="451" spans="1:55" x14ac:dyDescent="0.2">
      <c r="A451" s="30" t="s">
        <v>83</v>
      </c>
      <c r="B451" s="5" t="s">
        <v>108</v>
      </c>
      <c r="C451" s="5" t="s">
        <v>197</v>
      </c>
      <c r="D451" t="str">
        <f t="shared" ref="D451:D514" si="93">_xlfn.CONCAT($A451,"_",$C451,"_",$X451)</f>
        <v>L04_CR89_S41</v>
      </c>
      <c r="E451">
        <v>449</v>
      </c>
      <c r="F451" s="96" t="s">
        <v>701</v>
      </c>
      <c r="G451" s="155" t="str">
        <f>VLOOKUP($A451&amp;"_"&amp;$F451,'Character Sets'!$B$3:$J$39,5,FALSE)</f>
        <v>ST2</v>
      </c>
      <c r="H451" s="155" t="str">
        <f>VLOOKUP($A451&amp;"_"&amp;$F451,'Character Sets'!$B$3:$J$39,7,FALSE)</f>
        <v>Jordan</v>
      </c>
      <c r="I451" s="5" t="str">
        <f>VLOOKUP($A451&amp;"_"&amp;$F451,'Character Sets'!$B$3:$J$39,6,FALSE)</f>
        <v>C</v>
      </c>
      <c r="J451" s="95" t="s">
        <v>697</v>
      </c>
      <c r="K451" s="155" t="str">
        <f>VLOOKUP($A451&amp;"_"&amp;$J451, 'Character Sets'!$B$3:$J$39,5,FALSE)</f>
        <v>ST3</v>
      </c>
      <c r="L451" s="155" t="str">
        <f>VLOOKUP($A451&amp;"_"&amp;$J451,'Character Sets'!$B$3:$J$39,7,FALSE)</f>
        <v>Jaime</v>
      </c>
      <c r="M451" s="5" t="str">
        <f>VLOOKUP($A451&amp;"_"&amp;$J451,'Character Sets'!$B$3:$J$39,6,FALSE)</f>
        <v>F</v>
      </c>
      <c r="N451" s="187" t="s">
        <v>2396</v>
      </c>
      <c r="O451" s="5" t="s">
        <v>2399</v>
      </c>
      <c r="P451" s="37" t="s">
        <v>696</v>
      </c>
      <c r="Q451" t="str">
        <f>VLOOKUP($A451&amp;"_"&amp;$P451,'Character Sets'!$B$3:$J$39,5,FALSE)</f>
        <v>HT3</v>
      </c>
      <c r="R451" s="37" t="s">
        <v>698</v>
      </c>
      <c r="S451" t="str">
        <f>VLOOKUP($A451&amp;"_"&amp;$R451,'Character Sets'!$B$3:$J$39,5,FALSE)</f>
        <v>HT1</v>
      </c>
      <c r="T451" s="37" t="s">
        <v>699</v>
      </c>
      <c r="U451" t="str">
        <f>VLOOKUP($A451&amp;"_"&amp;$T451,'Character Sets'!$B$3:$J$39,5,FALSE)</f>
        <v>ST1</v>
      </c>
      <c r="V451" s="37" t="s">
        <v>700</v>
      </c>
      <c r="W451" t="str">
        <f>VLOOKUP($A451&amp;"_"&amp;$V451,'Character Sets'!$B$3:$J$39,5,FALSE)</f>
        <v>HT2</v>
      </c>
      <c r="X451" t="s">
        <v>247</v>
      </c>
      <c r="Y451" t="str">
        <f t="shared" si="91"/>
        <v>CF</v>
      </c>
      <c r="Z451" t="str" cm="1">
        <f t="array" ref="Z451">_xlfn.IFS($Y451="AB","AB",$Y451="BA","AB",$Y451="AC","AC",$Y451="CA","AC",$Y451="AD","AD",$Y451="DA","AD",$Y451="BC","BC",$Y451="CB","BC",$Y451="BD","BD",$Y451="DB","BD",$Y451="CD","CD",$Y451="DC", "CD",$Y451="AE","AE",$Y451="EA","AE",$Y451="AF","AF",$Y451="FA","AF",$Y451="BE","BE",$Y451="EB","BE",$Y451="BF","BF",$Y451="FB","BF",$Y451="CE","CE",$Y451="EC","CE",$Y451="CF","CF",$Y451="FC","CF",$Y451="DE","DE",$Y451="ED","DE",$Y451="EF","EF",$Y451="FE","EF",$Y451="DF","DF",$Y451="FD","DF")</f>
        <v>CF</v>
      </c>
      <c r="AA451" s="6" t="s">
        <v>28</v>
      </c>
      <c r="AB451" t="str">
        <f>VLOOKUP($X451&amp;$Z451&amp;$AA451,Stories!$A$1:$I$151,7,FALSE)</f>
        <v>Jordan is reading to Jaime</v>
      </c>
      <c r="AC451" t="str">
        <f>VLOOKUP($X451&amp;$Z451&amp;$AA451,Stories!$A$1:$I$151,8,FALSE)</f>
        <v>and the story is almost over</v>
      </c>
      <c r="AD451" s="37" t="s">
        <v>702</v>
      </c>
      <c r="AE451" s="13" t="s">
        <v>24</v>
      </c>
      <c r="AF451" s="13" t="s">
        <v>25</v>
      </c>
      <c r="AG451" s="13" t="str">
        <f t="shared" si="90"/>
        <v>they're standing in a red square</v>
      </c>
      <c r="AH451" t="str">
        <f>VLOOKUP($X451&amp;$Z451&amp;$AA451,Stories!$A$1:$I$151,9,FALSE)</f>
        <v>and it sounds like the story is a new favorite</v>
      </c>
      <c r="AI451" t="str" cm="1">
        <f t="array" ref="AI451">_xlfn.IFS($AA451="first",_xlfn.CONCAT($X451, "_", $H451, "_", $L451),$AA451="second",_xlfn.CONCAT($X451, "_", $L451, "_", $H451))</f>
        <v>S41_Jordan_Jaime</v>
      </c>
      <c r="AJ451" t="str">
        <f t="shared" si="82"/>
        <v>they_red_square</v>
      </c>
      <c r="AK451" t="str">
        <f t="shared" si="92"/>
        <v>S41_end</v>
      </c>
      <c r="AL451" s="13" t="s">
        <v>24</v>
      </c>
      <c r="AM451" s="13" t="s">
        <v>25</v>
      </c>
      <c r="AN451" s="13" t="s">
        <v>24</v>
      </c>
      <c r="AO451" s="13" t="s">
        <v>26</v>
      </c>
      <c r="AP451" s="13" t="s">
        <v>27</v>
      </c>
      <c r="AQ451" s="13" t="s">
        <v>26</v>
      </c>
      <c r="AR451" s="13" t="s">
        <v>27</v>
      </c>
      <c r="AS451" s="13" t="s">
        <v>25</v>
      </c>
      <c r="AT451" s="13" t="s">
        <v>31</v>
      </c>
      <c r="AU451" s="13" t="s">
        <v>26</v>
      </c>
      <c r="AV451" s="13" t="s">
        <v>31</v>
      </c>
      <c r="AW451" s="13" t="s">
        <v>25</v>
      </c>
      <c r="AX451" t="str">
        <f t="shared" si="83"/>
        <v>ST2_red-square.png</v>
      </c>
      <c r="AY451" t="str">
        <f t="shared" si="84"/>
        <v>ST3_red-triangle.png</v>
      </c>
      <c r="AZ451" t="str">
        <f t="shared" si="85"/>
        <v>HT3_yellow-triangle.png</v>
      </c>
      <c r="BA451" t="str">
        <f t="shared" si="86"/>
        <v>HT1_yellow-square.png</v>
      </c>
      <c r="BB451" t="str">
        <f t="shared" si="87"/>
        <v>ST1_green-triangle.png</v>
      </c>
      <c r="BC451" t="str">
        <f t="shared" si="88"/>
        <v>HT2_green-square.png</v>
      </c>
    </row>
    <row r="452" spans="1:55" x14ac:dyDescent="0.2">
      <c r="A452" s="30" t="s">
        <v>83</v>
      </c>
      <c r="B452" s="5" t="s">
        <v>108</v>
      </c>
      <c r="C452" s="5" t="s">
        <v>198</v>
      </c>
      <c r="D452" t="str">
        <f t="shared" si="93"/>
        <v>L04_CR90_S45</v>
      </c>
      <c r="E452">
        <v>450</v>
      </c>
      <c r="F452" s="96" t="s">
        <v>701</v>
      </c>
      <c r="G452" s="155" t="str">
        <f>VLOOKUP($A452&amp;"_"&amp;$F452,'Character Sets'!$B$3:$J$39,5,FALSE)</f>
        <v>ST2</v>
      </c>
      <c r="H452" s="155" t="str">
        <f>VLOOKUP($A452&amp;"_"&amp;$F452,'Character Sets'!$B$3:$J$39,7,FALSE)</f>
        <v>Jordan</v>
      </c>
      <c r="I452" s="5" t="str">
        <f>VLOOKUP($A452&amp;"_"&amp;$F452,'Character Sets'!$B$3:$J$39,6,FALSE)</f>
        <v>C</v>
      </c>
      <c r="J452" s="95" t="s">
        <v>697</v>
      </c>
      <c r="K452" s="155" t="str">
        <f>VLOOKUP($A452&amp;"_"&amp;$J452, 'Character Sets'!$B$3:$J$39,5,FALSE)</f>
        <v>ST3</v>
      </c>
      <c r="L452" s="155" t="str">
        <f>VLOOKUP($A452&amp;"_"&amp;$J452,'Character Sets'!$B$3:$J$39,7,FALSE)</f>
        <v>Jaime</v>
      </c>
      <c r="M452" s="5" t="str">
        <f>VLOOKUP($A452&amp;"_"&amp;$J452,'Character Sets'!$B$3:$J$39,6,FALSE)</f>
        <v>F</v>
      </c>
      <c r="N452" s="187" t="s">
        <v>2396</v>
      </c>
      <c r="O452" s="5" t="s">
        <v>2399</v>
      </c>
      <c r="P452" s="37" t="s">
        <v>696</v>
      </c>
      <c r="Q452" t="str">
        <f>VLOOKUP($A452&amp;"_"&amp;$P452,'Character Sets'!$B$3:$J$39,5,FALSE)</f>
        <v>HT3</v>
      </c>
      <c r="R452" s="37" t="s">
        <v>698</v>
      </c>
      <c r="S452" t="str">
        <f>VLOOKUP($A452&amp;"_"&amp;$R452,'Character Sets'!$B$3:$J$39,5,FALSE)</f>
        <v>HT1</v>
      </c>
      <c r="T452" s="37" t="s">
        <v>699</v>
      </c>
      <c r="U452" t="str">
        <f>VLOOKUP($A452&amp;"_"&amp;$T452,'Character Sets'!$B$3:$J$39,5,FALSE)</f>
        <v>ST1</v>
      </c>
      <c r="V452" s="37" t="s">
        <v>700</v>
      </c>
      <c r="W452" t="str">
        <f>VLOOKUP($A452&amp;"_"&amp;$V452,'Character Sets'!$B$3:$J$39,5,FALSE)</f>
        <v>HT2</v>
      </c>
      <c r="X452" t="s">
        <v>434</v>
      </c>
      <c r="Y452" t="str">
        <f t="shared" si="91"/>
        <v>CF</v>
      </c>
      <c r="Z452" t="str" cm="1">
        <f t="array" ref="Z452">_xlfn.IFS($Y452="AB","AB",$Y452="BA","AB",$Y452="AC","AC",$Y452="CA","AC",$Y452="AD","AD",$Y452="DA","AD",$Y452="BC","BC",$Y452="CB","BC",$Y452="BD","BD",$Y452="DB","BD",$Y452="CD","CD",$Y452="DC", "CD",$Y452="AE","AE",$Y452="EA","AE",$Y452="AF","AF",$Y452="FA","AF",$Y452="BE","BE",$Y452="EB","BE",$Y452="BF","BF",$Y452="FB","BF",$Y452="CE","CE",$Y452="EC","CE",$Y452="CF","CF",$Y452="FC","CF",$Y452="DE","DE",$Y452="ED","DE",$Y452="EF","EF",$Y452="FE","EF",$Y452="DF","DF",$Y452="FD","DF")</f>
        <v>CF</v>
      </c>
      <c r="AA452" s="6" t="s">
        <v>30</v>
      </c>
      <c r="AB452" t="str">
        <f>VLOOKUP($X452&amp;$Z452&amp;$AA452,Stories!$A$1:$I$151,7,FALSE)</f>
        <v>Jaime is explaining the game to Jordan</v>
      </c>
      <c r="AC452" t="str">
        <f>VLOOKUP($X452&amp;$Z452&amp;$AA452,Stories!$A$1:$I$151,8,FALSE)</f>
        <v>since it's kind of complicated</v>
      </c>
      <c r="AD452" s="37" t="s">
        <v>702</v>
      </c>
      <c r="AE452" s="13" t="s">
        <v>27</v>
      </c>
      <c r="AF452" s="13" t="s">
        <v>26</v>
      </c>
      <c r="AG452" s="13" t="str">
        <f t="shared" si="90"/>
        <v>they're standing in a yellow triangle</v>
      </c>
      <c r="AH452" t="str">
        <f>VLOOKUP($X452&amp;$Z452&amp;$AA452,Stories!$A$1:$I$151,9,FALSE)</f>
        <v>and it looks like the game will be fun</v>
      </c>
      <c r="AI452" t="str" cm="1">
        <f t="array" ref="AI452">_xlfn.IFS($AA452="first",_xlfn.CONCAT($X452, "_", $H452, "_", $L452),$AA452="second",_xlfn.CONCAT($X452, "_", $L452, "_", $H452))</f>
        <v>S45_Jaime_Jordan</v>
      </c>
      <c r="AJ452" t="str">
        <f t="shared" ref="AJ452:AJ515" si="94">_xlfn.CONCAT($AD452,"_", $AE452, "_", $AF452)</f>
        <v>they_yellow_triangle</v>
      </c>
      <c r="AK452" t="str">
        <f t="shared" si="92"/>
        <v>S45_end</v>
      </c>
      <c r="AL452" s="13" t="s">
        <v>27</v>
      </c>
      <c r="AM452" s="13" t="s">
        <v>26</v>
      </c>
      <c r="AN452" s="13" t="s">
        <v>27</v>
      </c>
      <c r="AO452" s="13" t="s">
        <v>25</v>
      </c>
      <c r="AP452" s="13" t="s">
        <v>24</v>
      </c>
      <c r="AQ452" s="13" t="s">
        <v>25</v>
      </c>
      <c r="AR452" s="13" t="s">
        <v>24</v>
      </c>
      <c r="AS452" s="13" t="s">
        <v>26</v>
      </c>
      <c r="AT452" s="13" t="s">
        <v>29</v>
      </c>
      <c r="AU452" s="13" t="s">
        <v>25</v>
      </c>
      <c r="AV452" s="13" t="s">
        <v>29</v>
      </c>
      <c r="AW452" s="13" t="s">
        <v>26</v>
      </c>
      <c r="AX452" t="str">
        <f t="shared" ref="AX452:AX515" si="95">_xlfn.CONCAT($G452, "_", $AL452, "-", $AM452, ".png")</f>
        <v>ST2_yellow-triangle.png</v>
      </c>
      <c r="AY452" t="str">
        <f t="shared" ref="AY452:AY515" si="96">_xlfn.CONCAT($K452, "_", $AN452, "-", $AO452, ".png")</f>
        <v>ST3_yellow-square.png</v>
      </c>
      <c r="AZ452" t="str">
        <f t="shared" ref="AZ452:AZ515" si="97">_xlfn.CONCAT($Q452, "_", $AP452, "-", $AQ452, ".png")</f>
        <v>HT3_red-square.png</v>
      </c>
      <c r="BA452" t="str">
        <f t="shared" ref="BA452:BA515" si="98">_xlfn.CONCAT($S452, "_", $AR452, "-", $AS452, ".png")</f>
        <v>HT1_red-triangle.png</v>
      </c>
      <c r="BB452" t="str">
        <f t="shared" ref="BB452:BB515" si="99">_xlfn.CONCAT($U452, "_", $AT452, "-", $AU452, ".png")</f>
        <v>ST1_blue-square.png</v>
      </c>
      <c r="BC452" t="str">
        <f t="shared" ref="BC452:BC515" si="100">_xlfn.CONCAT($W452, "_", $AV452, "-", $AW452, ".png")</f>
        <v>HT2_blue-triangle.png</v>
      </c>
    </row>
    <row r="453" spans="1:55" x14ac:dyDescent="0.2">
      <c r="A453" s="30" t="s">
        <v>83</v>
      </c>
      <c r="B453" s="5" t="s">
        <v>108</v>
      </c>
      <c r="C453" s="5" t="s">
        <v>199</v>
      </c>
      <c r="D453" t="str">
        <f t="shared" si="93"/>
        <v>L04_CR91_S42</v>
      </c>
      <c r="E453">
        <v>451</v>
      </c>
      <c r="F453" s="96" t="s">
        <v>701</v>
      </c>
      <c r="G453" s="155" t="str">
        <f>VLOOKUP($A453&amp;"_"&amp;$F453,'Character Sets'!$B$3:$J$39,5,FALSE)</f>
        <v>ST2</v>
      </c>
      <c r="H453" s="155" t="str">
        <f>VLOOKUP($A453&amp;"_"&amp;$F453,'Character Sets'!$B$3:$J$39,7,FALSE)</f>
        <v>Jordan</v>
      </c>
      <c r="I453" s="5" t="str">
        <f>VLOOKUP($A453&amp;"_"&amp;$F453,'Character Sets'!$B$3:$J$39,6,FALSE)</f>
        <v>C</v>
      </c>
      <c r="J453" s="95" t="s">
        <v>697</v>
      </c>
      <c r="K453" s="155" t="str">
        <f>VLOOKUP($A453&amp;"_"&amp;$J453, 'Character Sets'!$B$3:$J$39,5,FALSE)</f>
        <v>ST3</v>
      </c>
      <c r="L453" s="155" t="str">
        <f>VLOOKUP($A453&amp;"_"&amp;$J453,'Character Sets'!$B$3:$J$39,7,FALSE)</f>
        <v>Jaime</v>
      </c>
      <c r="M453" s="5" t="str">
        <f>VLOOKUP($A453&amp;"_"&amp;$J453,'Character Sets'!$B$3:$J$39,6,FALSE)</f>
        <v>F</v>
      </c>
      <c r="N453" s="187" t="s">
        <v>2396</v>
      </c>
      <c r="O453" s="5" t="s">
        <v>2399</v>
      </c>
      <c r="P453" s="37" t="s">
        <v>696</v>
      </c>
      <c r="Q453" t="str">
        <f>VLOOKUP($A453&amp;"_"&amp;$P453,'Character Sets'!$B$3:$J$39,5,FALSE)</f>
        <v>HT3</v>
      </c>
      <c r="R453" s="37" t="s">
        <v>698</v>
      </c>
      <c r="S453" t="str">
        <f>VLOOKUP($A453&amp;"_"&amp;$R453,'Character Sets'!$B$3:$J$39,5,FALSE)</f>
        <v>HT1</v>
      </c>
      <c r="T453" s="37" t="s">
        <v>699</v>
      </c>
      <c r="U453" t="str">
        <f>VLOOKUP($A453&amp;"_"&amp;$T453,'Character Sets'!$B$3:$J$39,5,FALSE)</f>
        <v>ST1</v>
      </c>
      <c r="V453" s="37" t="s">
        <v>700</v>
      </c>
      <c r="W453" t="str">
        <f>VLOOKUP($A453&amp;"_"&amp;$V453,'Character Sets'!$B$3:$J$39,5,FALSE)</f>
        <v>HT2</v>
      </c>
      <c r="X453" t="s">
        <v>248</v>
      </c>
      <c r="Y453" t="str">
        <f t="shared" si="91"/>
        <v>CF</v>
      </c>
      <c r="Z453" t="str" cm="1">
        <f t="array" ref="Z453">_xlfn.IFS($Y453="AB","AB",$Y453="BA","AB",$Y453="AC","AC",$Y453="CA","AC",$Y453="AD","AD",$Y453="DA","AD",$Y453="BC","BC",$Y453="CB","BC",$Y453="BD","BD",$Y453="DB","BD",$Y453="CD","CD",$Y453="DC", "CD",$Y453="AE","AE",$Y453="EA","AE",$Y453="AF","AF",$Y453="FA","AF",$Y453="BE","BE",$Y453="EB","BE",$Y453="BF","BF",$Y453="FB","BF",$Y453="CE","CE",$Y453="EC","CE",$Y453="CF","CF",$Y453="FC","CF",$Y453="DE","DE",$Y453="ED","DE",$Y453="EF","EF",$Y453="FE","EF",$Y453="DF","DF",$Y453="FD","DF")</f>
        <v>CF</v>
      </c>
      <c r="AA453" s="6" t="s">
        <v>28</v>
      </c>
      <c r="AB453" t="str">
        <f>VLOOKUP($X453&amp;$Z453&amp;$AA453,Stories!$A$1:$I$151,7,FALSE)</f>
        <v>Jordan is sending a text to Jaime</v>
      </c>
      <c r="AC453" t="str">
        <f>VLOOKUP($X453&amp;$Z453&amp;$AA453,Stories!$A$1:$I$151,8,FALSE)</f>
        <v>as the battery is about to die</v>
      </c>
      <c r="AD453" s="37" t="s">
        <v>702</v>
      </c>
      <c r="AE453" s="13" t="s">
        <v>31</v>
      </c>
      <c r="AF453" s="13" t="s">
        <v>25</v>
      </c>
      <c r="AG453" s="13" t="str">
        <f t="shared" si="90"/>
        <v>they're standing in a green square</v>
      </c>
      <c r="AH453" t="str">
        <f>VLOOKUP($X453&amp;$Z453&amp;$AA453,Stories!$A$1:$I$151,9,FALSE)</f>
        <v>but it looks like the text still sent</v>
      </c>
      <c r="AI453" t="str" cm="1">
        <f t="array" ref="AI453">_xlfn.IFS($AA453="first",_xlfn.CONCAT($X453, "_", $H453, "_", $L453),$AA453="second",_xlfn.CONCAT($X453, "_", $L453, "_", $H453))</f>
        <v>S42_Jordan_Jaime</v>
      </c>
      <c r="AJ453" t="str">
        <f t="shared" si="94"/>
        <v>they_green_square</v>
      </c>
      <c r="AK453" t="str">
        <f t="shared" si="92"/>
        <v>S42_end</v>
      </c>
      <c r="AL453" s="13" t="s">
        <v>31</v>
      </c>
      <c r="AM453" s="13" t="s">
        <v>25</v>
      </c>
      <c r="AN453" s="13" t="s">
        <v>31</v>
      </c>
      <c r="AO453" s="13" t="s">
        <v>26</v>
      </c>
      <c r="AP453" s="13" t="s">
        <v>29</v>
      </c>
      <c r="AQ453" s="13" t="s">
        <v>26</v>
      </c>
      <c r="AR453" s="13" t="s">
        <v>29</v>
      </c>
      <c r="AS453" s="13" t="s">
        <v>25</v>
      </c>
      <c r="AT453" s="13" t="s">
        <v>24</v>
      </c>
      <c r="AU453" s="13" t="s">
        <v>26</v>
      </c>
      <c r="AV453" s="13" t="s">
        <v>24</v>
      </c>
      <c r="AW453" s="13" t="s">
        <v>25</v>
      </c>
      <c r="AX453" t="str">
        <f t="shared" si="95"/>
        <v>ST2_green-square.png</v>
      </c>
      <c r="AY453" t="str">
        <f t="shared" si="96"/>
        <v>ST3_green-triangle.png</v>
      </c>
      <c r="AZ453" t="str">
        <f t="shared" si="97"/>
        <v>HT3_blue-triangle.png</v>
      </c>
      <c r="BA453" t="str">
        <f t="shared" si="98"/>
        <v>HT1_blue-square.png</v>
      </c>
      <c r="BB453" t="str">
        <f t="shared" si="99"/>
        <v>ST1_red-triangle.png</v>
      </c>
      <c r="BC453" t="str">
        <f t="shared" si="100"/>
        <v>HT2_red-square.png</v>
      </c>
    </row>
    <row r="454" spans="1:55" x14ac:dyDescent="0.2">
      <c r="A454" s="30" t="s">
        <v>83</v>
      </c>
      <c r="B454" s="5" t="s">
        <v>108</v>
      </c>
      <c r="C454" s="5" t="s">
        <v>200</v>
      </c>
      <c r="D454" t="str">
        <f t="shared" si="93"/>
        <v>L04_CR92_S42</v>
      </c>
      <c r="E454">
        <v>452</v>
      </c>
      <c r="F454" s="96" t="s">
        <v>701</v>
      </c>
      <c r="G454" s="155" t="str">
        <f>VLOOKUP($A454&amp;"_"&amp;$F454,'Character Sets'!$B$3:$J$39,5,FALSE)</f>
        <v>ST2</v>
      </c>
      <c r="H454" s="155" t="str">
        <f>VLOOKUP($A454&amp;"_"&amp;$F454,'Character Sets'!$B$3:$J$39,7,FALSE)</f>
        <v>Jordan</v>
      </c>
      <c r="I454" s="5" t="str">
        <f>VLOOKUP($A454&amp;"_"&amp;$F454,'Character Sets'!$B$3:$J$39,6,FALSE)</f>
        <v>C</v>
      </c>
      <c r="J454" s="95" t="s">
        <v>697</v>
      </c>
      <c r="K454" s="155" t="str">
        <f>VLOOKUP($A454&amp;"_"&amp;$J454, 'Character Sets'!$B$3:$J$39,5,FALSE)</f>
        <v>ST3</v>
      </c>
      <c r="L454" s="155" t="str">
        <f>VLOOKUP($A454&amp;"_"&amp;$J454,'Character Sets'!$B$3:$J$39,7,FALSE)</f>
        <v>Jaime</v>
      </c>
      <c r="M454" s="5" t="str">
        <f>VLOOKUP($A454&amp;"_"&amp;$J454,'Character Sets'!$B$3:$J$39,6,FALSE)</f>
        <v>F</v>
      </c>
      <c r="N454" s="187" t="s">
        <v>2396</v>
      </c>
      <c r="O454" s="5" t="s">
        <v>2399</v>
      </c>
      <c r="P454" s="37" t="s">
        <v>696</v>
      </c>
      <c r="Q454" t="str">
        <f>VLOOKUP($A454&amp;"_"&amp;$P454,'Character Sets'!$B$3:$J$39,5,FALSE)</f>
        <v>HT3</v>
      </c>
      <c r="R454" s="37" t="s">
        <v>698</v>
      </c>
      <c r="S454" t="str">
        <f>VLOOKUP($A454&amp;"_"&amp;$R454,'Character Sets'!$B$3:$J$39,5,FALSE)</f>
        <v>HT1</v>
      </c>
      <c r="T454" s="37" t="s">
        <v>699</v>
      </c>
      <c r="U454" t="str">
        <f>VLOOKUP($A454&amp;"_"&amp;$T454,'Character Sets'!$B$3:$J$39,5,FALSE)</f>
        <v>ST1</v>
      </c>
      <c r="V454" s="37" t="s">
        <v>700</v>
      </c>
      <c r="W454" t="str">
        <f>VLOOKUP($A454&amp;"_"&amp;$V454,'Character Sets'!$B$3:$J$39,5,FALSE)</f>
        <v>HT2</v>
      </c>
      <c r="X454" t="s">
        <v>248</v>
      </c>
      <c r="Y454" t="str">
        <f t="shared" si="91"/>
        <v>CF</v>
      </c>
      <c r="Z454" t="str" cm="1">
        <f t="array" ref="Z454">_xlfn.IFS($Y454="AB","AB",$Y454="BA","AB",$Y454="AC","AC",$Y454="CA","AC",$Y454="AD","AD",$Y454="DA","AD",$Y454="BC","BC",$Y454="CB","BC",$Y454="BD","BD",$Y454="DB","BD",$Y454="CD","CD",$Y454="DC", "CD",$Y454="AE","AE",$Y454="EA","AE",$Y454="AF","AF",$Y454="FA","AF",$Y454="BE","BE",$Y454="EB","BE",$Y454="BF","BF",$Y454="FB","BF",$Y454="CE","CE",$Y454="EC","CE",$Y454="CF","CF",$Y454="FC","CF",$Y454="DE","DE",$Y454="ED","DE",$Y454="EF","EF",$Y454="FE","EF",$Y454="DF","DF",$Y454="FD","DF")</f>
        <v>CF</v>
      </c>
      <c r="AA454" s="6" t="s">
        <v>30</v>
      </c>
      <c r="AB454" t="str">
        <f>VLOOKUP($X454&amp;$Z454&amp;$AA454,Stories!$A$1:$I$151,7,FALSE)</f>
        <v>Jaime is sending a text to Jordan</v>
      </c>
      <c r="AC454" t="str">
        <f>VLOOKUP($X454&amp;$Z454&amp;$AA454,Stories!$A$1:$I$151,8,FALSE)</f>
        <v>as the battery is about to die</v>
      </c>
      <c r="AD454" s="37" t="s">
        <v>702</v>
      </c>
      <c r="AE454" s="13" t="s">
        <v>29</v>
      </c>
      <c r="AF454" s="13" t="s">
        <v>26</v>
      </c>
      <c r="AG454" s="13" t="str">
        <f t="shared" si="90"/>
        <v>they're standing in a blue triangle</v>
      </c>
      <c r="AH454" t="str">
        <f>VLOOKUP($X454&amp;$Z454&amp;$AA454,Stories!$A$1:$I$151,9,FALSE)</f>
        <v>but it looks like the text still sent</v>
      </c>
      <c r="AI454" t="str" cm="1">
        <f t="array" ref="AI454">_xlfn.IFS($AA454="first",_xlfn.CONCAT($X454, "_", $H454, "_", $L454),$AA454="second",_xlfn.CONCAT($X454, "_", $L454, "_", $H454))</f>
        <v>S42_Jaime_Jordan</v>
      </c>
      <c r="AJ454" t="str">
        <f t="shared" si="94"/>
        <v>they_blue_triangle</v>
      </c>
      <c r="AK454" t="str">
        <f t="shared" si="92"/>
        <v>S42_end</v>
      </c>
      <c r="AL454" s="13" t="s">
        <v>29</v>
      </c>
      <c r="AM454" s="13" t="s">
        <v>26</v>
      </c>
      <c r="AN454" s="13" t="s">
        <v>29</v>
      </c>
      <c r="AO454" s="13" t="s">
        <v>25</v>
      </c>
      <c r="AP454" s="13" t="s">
        <v>31</v>
      </c>
      <c r="AQ454" s="13" t="s">
        <v>25</v>
      </c>
      <c r="AR454" s="13" t="s">
        <v>31</v>
      </c>
      <c r="AS454" s="13" t="s">
        <v>26</v>
      </c>
      <c r="AT454" s="13" t="s">
        <v>27</v>
      </c>
      <c r="AU454" s="13" t="s">
        <v>25</v>
      </c>
      <c r="AV454" s="13" t="s">
        <v>27</v>
      </c>
      <c r="AW454" s="13" t="s">
        <v>26</v>
      </c>
      <c r="AX454" t="str">
        <f t="shared" si="95"/>
        <v>ST2_blue-triangle.png</v>
      </c>
      <c r="AY454" t="str">
        <f t="shared" si="96"/>
        <v>ST3_blue-square.png</v>
      </c>
      <c r="AZ454" t="str">
        <f t="shared" si="97"/>
        <v>HT3_green-square.png</v>
      </c>
      <c r="BA454" t="str">
        <f t="shared" si="98"/>
        <v>HT1_green-triangle.png</v>
      </c>
      <c r="BB454" t="str">
        <f t="shared" si="99"/>
        <v>ST1_yellow-square.png</v>
      </c>
      <c r="BC454" t="str">
        <f t="shared" si="100"/>
        <v>HT2_yellow-triangle.png</v>
      </c>
    </row>
    <row r="455" spans="1:55" x14ac:dyDescent="0.2">
      <c r="A455" s="30" t="s">
        <v>83</v>
      </c>
      <c r="B455" s="5" t="s">
        <v>108</v>
      </c>
      <c r="C455" s="5" t="s">
        <v>201</v>
      </c>
      <c r="D455" t="str">
        <f t="shared" si="93"/>
        <v>L04_CR93_S11</v>
      </c>
      <c r="E455">
        <v>453</v>
      </c>
      <c r="F455" s="96" t="s">
        <v>701</v>
      </c>
      <c r="G455" s="155" t="str">
        <f>VLOOKUP($A455&amp;"_"&amp;$F455,'Character Sets'!$B$3:$J$39,5,FALSE)</f>
        <v>ST2</v>
      </c>
      <c r="H455" s="155" t="str">
        <f>VLOOKUP($A455&amp;"_"&amp;$F455,'Character Sets'!$B$3:$J$39,7,FALSE)</f>
        <v>Jordan</v>
      </c>
      <c r="I455" s="5" t="str">
        <f>VLOOKUP($A455&amp;"_"&amp;$F455,'Character Sets'!$B$3:$J$39,6,FALSE)</f>
        <v>C</v>
      </c>
      <c r="J455" s="95" t="s">
        <v>699</v>
      </c>
      <c r="K455" s="155" t="str">
        <f>VLOOKUP($A455&amp;"_"&amp;$J455, 'Character Sets'!$B$3:$J$39,5,FALSE)</f>
        <v>ST1</v>
      </c>
      <c r="L455" s="155" t="str">
        <f>VLOOKUP($A455&amp;"_"&amp;$J455,'Character Sets'!$B$3:$J$39,7,FALSE)</f>
        <v>Alex</v>
      </c>
      <c r="M455" s="5" t="str">
        <f>VLOOKUP($A455&amp;"_"&amp;$J455,'Character Sets'!$B$3:$J$39,6,FALSE)</f>
        <v>A</v>
      </c>
      <c r="N455" s="187" t="s">
        <v>2396</v>
      </c>
      <c r="O455" s="5" t="s">
        <v>2399</v>
      </c>
      <c r="P455" s="37" t="s">
        <v>696</v>
      </c>
      <c r="Q455" t="str">
        <f>VLOOKUP($A455&amp;"_"&amp;$P455,'Character Sets'!$B$3:$J$39,5,FALSE)</f>
        <v>HT3</v>
      </c>
      <c r="R455" s="37" t="s">
        <v>698</v>
      </c>
      <c r="S455" t="str">
        <f>VLOOKUP($A455&amp;"_"&amp;$R455,'Character Sets'!$B$3:$J$39,5,FALSE)</f>
        <v>HT1</v>
      </c>
      <c r="T455" s="37" t="s">
        <v>697</v>
      </c>
      <c r="U455" t="str">
        <f>VLOOKUP($A455&amp;"_"&amp;$T455,'Character Sets'!$B$3:$J$39,5,FALSE)</f>
        <v>ST3</v>
      </c>
      <c r="V455" s="37" t="s">
        <v>700</v>
      </c>
      <c r="W455" t="str">
        <f>VLOOKUP($A455&amp;"_"&amp;$V455,'Character Sets'!$B$3:$J$39,5,FALSE)</f>
        <v>HT2</v>
      </c>
      <c r="X455" t="s">
        <v>217</v>
      </c>
      <c r="Y455" t="str">
        <f t="shared" si="91"/>
        <v>CA</v>
      </c>
      <c r="Z455" t="str" cm="1">
        <f t="array" ref="Z455">_xlfn.IFS($Y455="AB","AB",$Y455="BA","AB",$Y455="AC","AC",$Y455="CA","AC",$Y455="AD","AD",$Y455="DA","AD",$Y455="BC","BC",$Y455="CB","BC",$Y455="BD","BD",$Y455="DB","BD",$Y455="CD","CD",$Y455="DC", "CD",$Y455="AE","AE",$Y455="EA","AE",$Y455="AF","AF",$Y455="FA","AF",$Y455="BE","BE",$Y455="EB","BE",$Y455="BF","BF",$Y455="FB","BF",$Y455="CE","CE",$Y455="EC","CE",$Y455="CF","CF",$Y455="FC","CF",$Y455="DE","DE",$Y455="ED","DE",$Y455="EF","EF",$Y455="FE","EF",$Y455="DF","DF",$Y455="FD","DF")</f>
        <v>AC</v>
      </c>
      <c r="AA455" s="6" t="s">
        <v>28</v>
      </c>
      <c r="AB455" t="str">
        <f>VLOOKUP($X455&amp;$Z455&amp;$AA455,Stories!$A$1:$I$151,7,FALSE)</f>
        <v>Alex is singing to Jordan</v>
      </c>
      <c r="AC455" t="str">
        <f>VLOOKUP($X455&amp;$Z455&amp;$AA455,Stories!$A$1:$I$151,8,FALSE)</f>
        <v>and there's a big disco ball overhead</v>
      </c>
      <c r="AD455" s="37" t="s">
        <v>702</v>
      </c>
      <c r="AE455" s="13" t="s">
        <v>27</v>
      </c>
      <c r="AF455" s="13" t="s">
        <v>25</v>
      </c>
      <c r="AG455" s="13" t="str">
        <f t="shared" si="90"/>
        <v>they're standing in a yellow square</v>
      </c>
      <c r="AH455" t="str">
        <f>VLOOKUP($X455&amp;$Z455&amp;$AA455,Stories!$A$1:$I$151,9,FALSE)</f>
        <v>and all the colored lights look fun</v>
      </c>
      <c r="AI455" t="str" cm="1">
        <f t="array" ref="AI455">_xlfn.IFS($AA455="first",_xlfn.CONCAT($X455, "_", $H455, "_", $L455),$AA455="second",_xlfn.CONCAT($X455, "_", $L455, "_", $H455))</f>
        <v>S11_Jordan_Alex</v>
      </c>
      <c r="AJ455" t="str">
        <f t="shared" si="94"/>
        <v>they_yellow_square</v>
      </c>
      <c r="AK455" t="str">
        <f t="shared" si="92"/>
        <v>S11_end</v>
      </c>
      <c r="AL455" s="13" t="s">
        <v>27</v>
      </c>
      <c r="AM455" s="13" t="s">
        <v>25</v>
      </c>
      <c r="AN455" s="13" t="s">
        <v>27</v>
      </c>
      <c r="AO455" s="13" t="s">
        <v>26</v>
      </c>
      <c r="AP455" s="13" t="s">
        <v>24</v>
      </c>
      <c r="AQ455" s="13" t="s">
        <v>26</v>
      </c>
      <c r="AR455" s="13" t="s">
        <v>24</v>
      </c>
      <c r="AS455" s="13" t="s">
        <v>25</v>
      </c>
      <c r="AT455" s="13" t="s">
        <v>29</v>
      </c>
      <c r="AU455" s="13" t="s">
        <v>26</v>
      </c>
      <c r="AV455" s="13" t="s">
        <v>29</v>
      </c>
      <c r="AW455" s="13" t="s">
        <v>25</v>
      </c>
      <c r="AX455" t="str">
        <f t="shared" si="95"/>
        <v>ST2_yellow-square.png</v>
      </c>
      <c r="AY455" t="str">
        <f t="shared" si="96"/>
        <v>ST1_yellow-triangle.png</v>
      </c>
      <c r="AZ455" t="str">
        <f t="shared" si="97"/>
        <v>HT3_red-triangle.png</v>
      </c>
      <c r="BA455" t="str">
        <f t="shared" si="98"/>
        <v>HT1_red-square.png</v>
      </c>
      <c r="BB455" t="str">
        <f t="shared" si="99"/>
        <v>ST3_blue-triangle.png</v>
      </c>
      <c r="BC455" t="str">
        <f t="shared" si="100"/>
        <v>HT2_blue-square.png</v>
      </c>
    </row>
    <row r="456" spans="1:55" x14ac:dyDescent="0.2">
      <c r="A456" s="30" t="s">
        <v>83</v>
      </c>
      <c r="B456" s="5" t="s">
        <v>108</v>
      </c>
      <c r="C456" s="5" t="s">
        <v>202</v>
      </c>
      <c r="D456" t="str">
        <f t="shared" si="93"/>
        <v>L04_CR94_S11</v>
      </c>
      <c r="E456">
        <v>454</v>
      </c>
      <c r="F456" s="96" t="s">
        <v>701</v>
      </c>
      <c r="G456" s="155" t="str">
        <f>VLOOKUP($A456&amp;"_"&amp;$F456,'Character Sets'!$B$3:$J$39,5,FALSE)</f>
        <v>ST2</v>
      </c>
      <c r="H456" s="155" t="str">
        <f>VLOOKUP($A456&amp;"_"&amp;$F456,'Character Sets'!$B$3:$J$39,7,FALSE)</f>
        <v>Jordan</v>
      </c>
      <c r="I456" s="5" t="str">
        <f>VLOOKUP($A456&amp;"_"&amp;$F456,'Character Sets'!$B$3:$J$39,6,FALSE)</f>
        <v>C</v>
      </c>
      <c r="J456" s="95" t="s">
        <v>699</v>
      </c>
      <c r="K456" s="155" t="str">
        <f>VLOOKUP($A456&amp;"_"&amp;$J456, 'Character Sets'!$B$3:$J$39,5,FALSE)</f>
        <v>ST1</v>
      </c>
      <c r="L456" s="155" t="str">
        <f>VLOOKUP($A456&amp;"_"&amp;$J456,'Character Sets'!$B$3:$J$39,7,FALSE)</f>
        <v>Alex</v>
      </c>
      <c r="M456" s="5" t="str">
        <f>VLOOKUP($A456&amp;"_"&amp;$J456,'Character Sets'!$B$3:$J$39,6,FALSE)</f>
        <v>A</v>
      </c>
      <c r="N456" s="187" t="s">
        <v>2396</v>
      </c>
      <c r="O456" s="5" t="s">
        <v>2399</v>
      </c>
      <c r="P456" s="37" t="s">
        <v>696</v>
      </c>
      <c r="Q456" t="str">
        <f>VLOOKUP($A456&amp;"_"&amp;$P456,'Character Sets'!$B$3:$J$39,5,FALSE)</f>
        <v>HT3</v>
      </c>
      <c r="R456" s="37" t="s">
        <v>698</v>
      </c>
      <c r="S456" t="str">
        <f>VLOOKUP($A456&amp;"_"&amp;$R456,'Character Sets'!$B$3:$J$39,5,FALSE)</f>
        <v>HT1</v>
      </c>
      <c r="T456" s="37" t="s">
        <v>697</v>
      </c>
      <c r="U456" t="str">
        <f>VLOOKUP($A456&amp;"_"&amp;$T456,'Character Sets'!$B$3:$J$39,5,FALSE)</f>
        <v>ST3</v>
      </c>
      <c r="V456" s="37" t="s">
        <v>700</v>
      </c>
      <c r="W456" t="str">
        <f>VLOOKUP($A456&amp;"_"&amp;$V456,'Character Sets'!$B$3:$J$39,5,FALSE)</f>
        <v>HT2</v>
      </c>
      <c r="X456" t="s">
        <v>217</v>
      </c>
      <c r="Y456" t="str">
        <f t="shared" si="91"/>
        <v>CA</v>
      </c>
      <c r="Z456" t="str" cm="1">
        <f t="array" ref="Z456">_xlfn.IFS($Y456="AB","AB",$Y456="BA","AB",$Y456="AC","AC",$Y456="CA","AC",$Y456="AD","AD",$Y456="DA","AD",$Y456="BC","BC",$Y456="CB","BC",$Y456="BD","BD",$Y456="DB","BD",$Y456="CD","CD",$Y456="DC", "CD",$Y456="AE","AE",$Y456="EA","AE",$Y456="AF","AF",$Y456="FA","AF",$Y456="BE","BE",$Y456="EB","BE",$Y456="BF","BF",$Y456="FB","BF",$Y456="CE","CE",$Y456="EC","CE",$Y456="CF","CF",$Y456="FC","CF",$Y456="DE","DE",$Y456="ED","DE",$Y456="EF","EF",$Y456="FE","EF",$Y456="DF","DF",$Y456="FD","DF")</f>
        <v>AC</v>
      </c>
      <c r="AA456" s="6" t="s">
        <v>30</v>
      </c>
      <c r="AB456" t="str">
        <f>VLOOKUP($X456&amp;$Z456&amp;$AA456,Stories!$A$1:$I$151,7,FALSE)</f>
        <v>Jordan is singing to Alex</v>
      </c>
      <c r="AC456" t="str">
        <f>VLOOKUP($X456&amp;$Z456&amp;$AA456,Stories!$A$1:$I$151,8,FALSE)</f>
        <v>and there's a big disco ball overhead</v>
      </c>
      <c r="AD456" s="37" t="s">
        <v>702</v>
      </c>
      <c r="AE456" s="13" t="s">
        <v>24</v>
      </c>
      <c r="AF456" s="13" t="s">
        <v>26</v>
      </c>
      <c r="AG456" s="13" t="str">
        <f t="shared" si="90"/>
        <v>they're standing in a red triangle</v>
      </c>
      <c r="AH456" t="str">
        <f>VLOOKUP($X456&amp;$Z456&amp;$AA456,Stories!$A$1:$I$151,9,FALSE)</f>
        <v>and all the colored lights look fun</v>
      </c>
      <c r="AI456" t="str" cm="1">
        <f t="array" ref="AI456">_xlfn.IFS($AA456="first",_xlfn.CONCAT($X456, "_", $H456, "_", $L456),$AA456="second",_xlfn.CONCAT($X456, "_", $L456, "_", $H456))</f>
        <v>S11_Alex_Jordan</v>
      </c>
      <c r="AJ456" t="str">
        <f t="shared" si="94"/>
        <v>they_red_triangle</v>
      </c>
      <c r="AK456" t="str">
        <f t="shared" si="92"/>
        <v>S11_end</v>
      </c>
      <c r="AL456" s="13" t="s">
        <v>24</v>
      </c>
      <c r="AM456" s="13" t="s">
        <v>26</v>
      </c>
      <c r="AN456" s="13" t="s">
        <v>24</v>
      </c>
      <c r="AO456" s="13" t="s">
        <v>25</v>
      </c>
      <c r="AP456" s="13" t="s">
        <v>27</v>
      </c>
      <c r="AQ456" s="13" t="s">
        <v>25</v>
      </c>
      <c r="AR456" s="13" t="s">
        <v>27</v>
      </c>
      <c r="AS456" s="13" t="s">
        <v>26</v>
      </c>
      <c r="AT456" s="13" t="s">
        <v>31</v>
      </c>
      <c r="AU456" s="13" t="s">
        <v>25</v>
      </c>
      <c r="AV456" s="13" t="s">
        <v>31</v>
      </c>
      <c r="AW456" s="13" t="s">
        <v>26</v>
      </c>
      <c r="AX456" t="str">
        <f t="shared" si="95"/>
        <v>ST2_red-triangle.png</v>
      </c>
      <c r="AY456" t="str">
        <f t="shared" si="96"/>
        <v>ST1_red-square.png</v>
      </c>
      <c r="AZ456" t="str">
        <f t="shared" si="97"/>
        <v>HT3_yellow-square.png</v>
      </c>
      <c r="BA456" t="str">
        <f t="shared" si="98"/>
        <v>HT1_yellow-triangle.png</v>
      </c>
      <c r="BB456" t="str">
        <f t="shared" si="99"/>
        <v>ST3_green-square.png</v>
      </c>
      <c r="BC456" t="str">
        <f t="shared" si="100"/>
        <v>HT2_green-triangle.png</v>
      </c>
    </row>
    <row r="457" spans="1:55" x14ac:dyDescent="0.2">
      <c r="A457" s="30" t="s">
        <v>83</v>
      </c>
      <c r="B457" s="5" t="s">
        <v>108</v>
      </c>
      <c r="C457" s="5" t="s">
        <v>203</v>
      </c>
      <c r="D457" t="str">
        <f t="shared" si="93"/>
        <v>L04_CR95_S15</v>
      </c>
      <c r="E457">
        <v>455</v>
      </c>
      <c r="F457" s="96" t="s">
        <v>701</v>
      </c>
      <c r="G457" s="155" t="str">
        <f>VLOOKUP($A457&amp;"_"&amp;$F457,'Character Sets'!$B$3:$J$39,5,FALSE)</f>
        <v>ST2</v>
      </c>
      <c r="H457" s="155" t="str">
        <f>VLOOKUP($A457&amp;"_"&amp;$F457,'Character Sets'!$B$3:$J$39,7,FALSE)</f>
        <v>Jordan</v>
      </c>
      <c r="I457" s="5" t="str">
        <f>VLOOKUP($A457&amp;"_"&amp;$F457,'Character Sets'!$B$3:$J$39,6,FALSE)</f>
        <v>C</v>
      </c>
      <c r="J457" s="95" t="s">
        <v>699</v>
      </c>
      <c r="K457" s="155" t="str">
        <f>VLOOKUP($A457&amp;"_"&amp;$J457, 'Character Sets'!$B$3:$J$39,5,FALSE)</f>
        <v>ST1</v>
      </c>
      <c r="L457" s="155" t="str">
        <f>VLOOKUP($A457&amp;"_"&amp;$J457,'Character Sets'!$B$3:$J$39,7,FALSE)</f>
        <v>Alex</v>
      </c>
      <c r="M457" s="5" t="str">
        <f>VLOOKUP($A457&amp;"_"&amp;$J457,'Character Sets'!$B$3:$J$39,6,FALSE)</f>
        <v>A</v>
      </c>
      <c r="N457" s="187" t="s">
        <v>2396</v>
      </c>
      <c r="O457" s="5" t="s">
        <v>2399</v>
      </c>
      <c r="P457" s="37" t="s">
        <v>696</v>
      </c>
      <c r="Q457" t="str">
        <f>VLOOKUP($A457&amp;"_"&amp;$P457,'Character Sets'!$B$3:$J$39,5,FALSE)</f>
        <v>HT3</v>
      </c>
      <c r="R457" s="37" t="s">
        <v>698</v>
      </c>
      <c r="S457" t="str">
        <f>VLOOKUP($A457&amp;"_"&amp;$R457,'Character Sets'!$B$3:$J$39,5,FALSE)</f>
        <v>HT1</v>
      </c>
      <c r="T457" s="37" t="s">
        <v>697</v>
      </c>
      <c r="U457" t="str">
        <f>VLOOKUP($A457&amp;"_"&amp;$T457,'Character Sets'!$B$3:$J$39,5,FALSE)</f>
        <v>ST3</v>
      </c>
      <c r="V457" s="37" t="s">
        <v>700</v>
      </c>
      <c r="W457" t="str">
        <f>VLOOKUP($A457&amp;"_"&amp;$V457,'Character Sets'!$B$3:$J$39,5,FALSE)</f>
        <v>HT2</v>
      </c>
      <c r="X457" t="s">
        <v>221</v>
      </c>
      <c r="Y457" t="str">
        <f t="shared" si="91"/>
        <v>CA</v>
      </c>
      <c r="Z457" t="str" cm="1">
        <f t="array" ref="Z457">_xlfn.IFS($Y457="AB","AB",$Y457="BA","AB",$Y457="AC","AC",$Y457="CA","AC",$Y457="AD","AD",$Y457="DA","AD",$Y457="BC","BC",$Y457="CB","BC",$Y457="BD","BD",$Y457="DB","BD",$Y457="CD","CD",$Y457="DC", "CD",$Y457="AE","AE",$Y457="EA","AE",$Y457="AF","AF",$Y457="FA","AF",$Y457="BE","BE",$Y457="EB","BE",$Y457="BF","BF",$Y457="FB","BF",$Y457="CE","CE",$Y457="EC","CE",$Y457="CF","CF",$Y457="FC","CF",$Y457="DE","DE",$Y457="ED","DE",$Y457="EF","EF",$Y457="FE","EF",$Y457="DF","DF",$Y457="FD","DF")</f>
        <v>AC</v>
      </c>
      <c r="AA457" s="6" t="s">
        <v>28</v>
      </c>
      <c r="AB457" t="str">
        <f>VLOOKUP($X457&amp;$Z457&amp;$AA457,Stories!$A$1:$I$151,7,FALSE)</f>
        <v>Alex is looking at Jordan</v>
      </c>
      <c r="AC457" t="str">
        <f>VLOOKUP($X457&amp;$Z457&amp;$AA457,Stories!$A$1:$I$151,8,FALSE)</f>
        <v>as the train whistle is blowing loudly</v>
      </c>
      <c r="AD457" s="37" t="s">
        <v>702</v>
      </c>
      <c r="AE457" s="13" t="s">
        <v>29</v>
      </c>
      <c r="AF457" s="13" t="s">
        <v>25</v>
      </c>
      <c r="AG457" s="13" t="str">
        <f t="shared" si="90"/>
        <v>they're standing in a blue square</v>
      </c>
      <c r="AH457" t="str">
        <f>VLOOKUP($X457&amp;$Z457&amp;$AA457,Stories!$A$1:$I$151,9,FALSE)</f>
        <v>but the whistle is too loud to hear anything</v>
      </c>
      <c r="AI457" t="str" cm="1">
        <f t="array" ref="AI457">_xlfn.IFS($AA457="first",_xlfn.CONCAT($X457, "_", $H457, "_", $L457),$AA457="second",_xlfn.CONCAT($X457, "_", $L457, "_", $H457))</f>
        <v>S15_Jordan_Alex</v>
      </c>
      <c r="AJ457" t="str">
        <f t="shared" si="94"/>
        <v>they_blue_square</v>
      </c>
      <c r="AK457" t="str">
        <f t="shared" si="92"/>
        <v>S15_end</v>
      </c>
      <c r="AL457" s="13" t="s">
        <v>29</v>
      </c>
      <c r="AM457" s="13" t="s">
        <v>25</v>
      </c>
      <c r="AN457" s="13" t="s">
        <v>29</v>
      </c>
      <c r="AO457" s="13" t="s">
        <v>26</v>
      </c>
      <c r="AP457" s="13" t="s">
        <v>31</v>
      </c>
      <c r="AQ457" s="13" t="s">
        <v>26</v>
      </c>
      <c r="AR457" s="13" t="s">
        <v>31</v>
      </c>
      <c r="AS457" s="13" t="s">
        <v>25</v>
      </c>
      <c r="AT457" s="13" t="s">
        <v>27</v>
      </c>
      <c r="AU457" s="13" t="s">
        <v>26</v>
      </c>
      <c r="AV457" s="13" t="s">
        <v>27</v>
      </c>
      <c r="AW457" s="13" t="s">
        <v>25</v>
      </c>
      <c r="AX457" t="str">
        <f t="shared" si="95"/>
        <v>ST2_blue-square.png</v>
      </c>
      <c r="AY457" t="str">
        <f t="shared" si="96"/>
        <v>ST1_blue-triangle.png</v>
      </c>
      <c r="AZ457" t="str">
        <f t="shared" si="97"/>
        <v>HT3_green-triangle.png</v>
      </c>
      <c r="BA457" t="str">
        <f t="shared" si="98"/>
        <v>HT1_green-square.png</v>
      </c>
      <c r="BB457" t="str">
        <f t="shared" si="99"/>
        <v>ST3_yellow-triangle.png</v>
      </c>
      <c r="BC457" t="str">
        <f t="shared" si="100"/>
        <v>HT2_yellow-square.png</v>
      </c>
    </row>
    <row r="458" spans="1:55" x14ac:dyDescent="0.2">
      <c r="A458" s="30" t="s">
        <v>83</v>
      </c>
      <c r="B458" s="5" t="s">
        <v>108</v>
      </c>
      <c r="C458" s="5" t="s">
        <v>204</v>
      </c>
      <c r="D458" t="str">
        <f t="shared" si="93"/>
        <v>L04_CR96_S12</v>
      </c>
      <c r="E458">
        <v>456</v>
      </c>
      <c r="F458" s="96" t="s">
        <v>701</v>
      </c>
      <c r="G458" s="155" t="str">
        <f>VLOOKUP($A458&amp;"_"&amp;$F458,'Character Sets'!$B$3:$J$39,5,FALSE)</f>
        <v>ST2</v>
      </c>
      <c r="H458" s="155" t="str">
        <f>VLOOKUP($A458&amp;"_"&amp;$F458,'Character Sets'!$B$3:$J$39,7,FALSE)</f>
        <v>Jordan</v>
      </c>
      <c r="I458" s="5" t="str">
        <f>VLOOKUP($A458&amp;"_"&amp;$F458,'Character Sets'!$B$3:$J$39,6,FALSE)</f>
        <v>C</v>
      </c>
      <c r="J458" s="95" t="s">
        <v>699</v>
      </c>
      <c r="K458" s="155" t="str">
        <f>VLOOKUP($A458&amp;"_"&amp;$J458, 'Character Sets'!$B$3:$J$39,5,FALSE)</f>
        <v>ST1</v>
      </c>
      <c r="L458" s="155" t="str">
        <f>VLOOKUP($A458&amp;"_"&amp;$J458,'Character Sets'!$B$3:$J$39,7,FALSE)</f>
        <v>Alex</v>
      </c>
      <c r="M458" s="5" t="str">
        <f>VLOOKUP($A458&amp;"_"&amp;$J458,'Character Sets'!$B$3:$J$39,6,FALSE)</f>
        <v>A</v>
      </c>
      <c r="N458" s="187" t="s">
        <v>2396</v>
      </c>
      <c r="O458" s="5" t="s">
        <v>2399</v>
      </c>
      <c r="P458" s="37" t="s">
        <v>696</v>
      </c>
      <c r="Q458" t="str">
        <f>VLOOKUP($A458&amp;"_"&amp;$P458,'Character Sets'!$B$3:$J$39,5,FALSE)</f>
        <v>HT3</v>
      </c>
      <c r="R458" s="37" t="s">
        <v>698</v>
      </c>
      <c r="S458" t="str">
        <f>VLOOKUP($A458&amp;"_"&amp;$R458,'Character Sets'!$B$3:$J$39,5,FALSE)</f>
        <v>HT1</v>
      </c>
      <c r="T458" s="37" t="s">
        <v>697</v>
      </c>
      <c r="U458" t="str">
        <f>VLOOKUP($A458&amp;"_"&amp;$T458,'Character Sets'!$B$3:$J$39,5,FALSE)</f>
        <v>ST3</v>
      </c>
      <c r="V458" s="37" t="s">
        <v>700</v>
      </c>
      <c r="W458" t="str">
        <f>VLOOKUP($A458&amp;"_"&amp;$V458,'Character Sets'!$B$3:$J$39,5,FALSE)</f>
        <v>HT2</v>
      </c>
      <c r="X458" t="s">
        <v>218</v>
      </c>
      <c r="Y458" t="str">
        <f t="shared" si="91"/>
        <v>CA</v>
      </c>
      <c r="Z458" t="str" cm="1">
        <f t="array" ref="Z458">_xlfn.IFS($Y458="AB","AB",$Y458="BA","AB",$Y458="AC","AC",$Y458="CA","AC",$Y458="AD","AD",$Y458="DA","AD",$Y458="BC","BC",$Y458="CB","BC",$Y458="BD","BD",$Y458="DB","BD",$Y458="CD","CD",$Y458="DC", "CD",$Y458="AE","AE",$Y458="EA","AE",$Y458="AF","AF",$Y458="FA","AF",$Y458="BE","BE",$Y458="EB","BE",$Y458="BF","BF",$Y458="FB","BF",$Y458="CE","CE",$Y458="EC","CE",$Y458="CF","CF",$Y458="FC","CF",$Y458="DE","DE",$Y458="ED","DE",$Y458="EF","EF",$Y458="FE","EF",$Y458="DF","DF",$Y458="FD","DF")</f>
        <v>AC</v>
      </c>
      <c r="AA458" s="6" t="s">
        <v>30</v>
      </c>
      <c r="AB458" t="str">
        <f>VLOOKUP($X458&amp;$Z458&amp;$AA458,Stories!$A$1:$I$151,7,FALSE)</f>
        <v>Jordan is showing a happy birthday sign to Alex</v>
      </c>
      <c r="AC458" t="str">
        <f>VLOOKUP($X458&amp;$Z458&amp;$AA458,Stories!$A$1:$I$151,8,FALSE)</f>
        <v xml:space="preserve">while some balloons are floating up to the ceiling </v>
      </c>
      <c r="AD458" s="37" t="s">
        <v>702</v>
      </c>
      <c r="AE458" s="13" t="s">
        <v>31</v>
      </c>
      <c r="AF458" s="13" t="s">
        <v>26</v>
      </c>
      <c r="AG458" s="13" t="str">
        <f t="shared" si="90"/>
        <v>they're standing in a green triangle</v>
      </c>
      <c r="AH458" t="str">
        <f>VLOOKUP($X458&amp;$Z458&amp;$AA458,Stories!$A$1:$I$151,9,FALSE)</f>
        <v>and it looks like the party is starting</v>
      </c>
      <c r="AI458" t="str" cm="1">
        <f t="array" ref="AI458">_xlfn.IFS($AA458="first",_xlfn.CONCAT($X458, "_", $H458, "_", $L458),$AA458="second",_xlfn.CONCAT($X458, "_", $L458, "_", $H458))</f>
        <v>S12_Alex_Jordan</v>
      </c>
      <c r="AJ458" t="str">
        <f t="shared" si="94"/>
        <v>they_green_triangle</v>
      </c>
      <c r="AK458" t="str">
        <f t="shared" si="92"/>
        <v>S12_end</v>
      </c>
      <c r="AL458" s="13" t="s">
        <v>31</v>
      </c>
      <c r="AM458" s="13" t="s">
        <v>26</v>
      </c>
      <c r="AN458" s="13" t="s">
        <v>31</v>
      </c>
      <c r="AO458" s="13" t="s">
        <v>25</v>
      </c>
      <c r="AP458" s="13" t="s">
        <v>29</v>
      </c>
      <c r="AQ458" s="13" t="s">
        <v>25</v>
      </c>
      <c r="AR458" s="13" t="s">
        <v>29</v>
      </c>
      <c r="AS458" s="13" t="s">
        <v>26</v>
      </c>
      <c r="AT458" s="13" t="s">
        <v>24</v>
      </c>
      <c r="AU458" s="13" t="s">
        <v>25</v>
      </c>
      <c r="AV458" s="13" t="s">
        <v>24</v>
      </c>
      <c r="AW458" s="13" t="s">
        <v>26</v>
      </c>
      <c r="AX458" t="str">
        <f t="shared" si="95"/>
        <v>ST2_green-triangle.png</v>
      </c>
      <c r="AY458" t="str">
        <f t="shared" si="96"/>
        <v>ST1_green-square.png</v>
      </c>
      <c r="AZ458" t="str">
        <f t="shared" si="97"/>
        <v>HT3_blue-square.png</v>
      </c>
      <c r="BA458" t="str">
        <f t="shared" si="98"/>
        <v>HT1_blue-triangle.png</v>
      </c>
      <c r="BB458" t="str">
        <f t="shared" si="99"/>
        <v>ST3_red-square.png</v>
      </c>
      <c r="BC458" t="str">
        <f t="shared" si="100"/>
        <v>HT2_red-triangle.png</v>
      </c>
    </row>
    <row r="459" spans="1:55" x14ac:dyDescent="0.2">
      <c r="A459" s="30" t="s">
        <v>83</v>
      </c>
      <c r="B459" s="5" t="s">
        <v>32</v>
      </c>
      <c r="C459" s="5" t="s">
        <v>33</v>
      </c>
      <c r="D459" t="str">
        <f t="shared" si="93"/>
        <v>L04_FD01_S29</v>
      </c>
      <c r="E459">
        <v>457</v>
      </c>
      <c r="F459" s="94" t="s">
        <v>696</v>
      </c>
      <c r="G459" s="155" t="str">
        <f>VLOOKUP($A459&amp;"_"&amp;$F459,'Character Sets'!$B$3:$J$39,5,FALSE)</f>
        <v>HT3</v>
      </c>
      <c r="H459" s="155" t="str">
        <f>VLOOKUP($A459&amp;"_"&amp;$F459,'Character Sets'!$B$3:$J$39,7,FALSE)</f>
        <v>Taylor</v>
      </c>
      <c r="I459" s="5" t="str">
        <f>VLOOKUP($A459&amp;"_"&amp;$F459,'Character Sets'!$B$3:$J$39,6,FALSE)</f>
        <v>D</v>
      </c>
      <c r="J459" s="95" t="s">
        <v>700</v>
      </c>
      <c r="K459" s="155" t="str">
        <f>VLOOKUP($A459&amp;"_"&amp;$J459, 'Character Sets'!$B$3:$J$39,5,FALSE)</f>
        <v>HT2</v>
      </c>
      <c r="L459" s="155" t="str">
        <f>VLOOKUP($A459&amp;"_"&amp;$J459,'Character Sets'!$B$3:$J$39,7,FALSE)</f>
        <v>Sam</v>
      </c>
      <c r="M459" s="5" t="str">
        <f>VLOOKUP($A459&amp;"_"&amp;$J459,'Character Sets'!$B$3:$J$39,6,FALSE)</f>
        <v>B</v>
      </c>
      <c r="N459" s="187" t="s">
        <v>2395</v>
      </c>
      <c r="O459" s="5" t="s">
        <v>2399</v>
      </c>
      <c r="P459" s="37" t="s">
        <v>698</v>
      </c>
      <c r="Q459" t="str">
        <f>VLOOKUP($A459&amp;"_"&amp;$P459,'Character Sets'!$B$3:$J$39,5,FALSE)</f>
        <v>HT1</v>
      </c>
      <c r="R459" s="37" t="s">
        <v>697</v>
      </c>
      <c r="S459" t="str">
        <f>VLOOKUP($A459&amp;"_"&amp;$R459,'Character Sets'!$B$3:$J$39,5,FALSE)</f>
        <v>ST3</v>
      </c>
      <c r="T459" s="37" t="s">
        <v>699</v>
      </c>
      <c r="U459" t="str">
        <f>VLOOKUP($A459&amp;"_"&amp;$T459,'Character Sets'!$B$3:$J$39,5,FALSE)</f>
        <v>ST1</v>
      </c>
      <c r="V459" s="37" t="s">
        <v>701</v>
      </c>
      <c r="W459" t="str">
        <f>VLOOKUP($A459&amp;"_"&amp;$V459,'Character Sets'!$B$3:$J$39,5,FALSE)</f>
        <v>ST2</v>
      </c>
      <c r="X459" t="s">
        <v>235</v>
      </c>
      <c r="Y459" t="str">
        <f t="shared" si="91"/>
        <v>DB</v>
      </c>
      <c r="Z459" t="str" cm="1">
        <f t="array" ref="Z459">_xlfn.IFS($Y459="AB","AB",$Y459="BA","AB",$Y459="AC","AC",$Y459="CA","AC",$Y459="AD","AD",$Y459="DA","AD",$Y459="BC","BC",$Y459="CB","BC",$Y459="BD","BD",$Y459="DB","BD",$Y459="CD","CD",$Y459="DC", "CD",$Y459="AE","AE",$Y459="EA","AE",$Y459="AF","AF",$Y459="FA","AF",$Y459="BE","BE",$Y459="EB","BE",$Y459="BF","BF",$Y459="FB","BF",$Y459="CE","CE",$Y459="EC","CE",$Y459="CF","CF",$Y459="FC","CF",$Y459="DE","DE",$Y459="ED","DE",$Y459="EF","EF",$Y459="FE","EF",$Y459="DF","DF",$Y459="FD","DF")</f>
        <v>BD</v>
      </c>
      <c r="AA459" s="6" t="s">
        <v>28</v>
      </c>
      <c r="AB459" t="str">
        <f>VLOOKUP($X459&amp;$Z459&amp;$AA459,Stories!$A$1:$I$151,7,FALSE)</f>
        <v>Sam is playing basketball with Taylor</v>
      </c>
      <c r="AC459" t="str">
        <f>VLOOKUP($X459&amp;$Z459&amp;$AA459,Stories!$A$1:$I$151,8,FALSE)</f>
        <v>as the scoreboard shows the time winding down</v>
      </c>
      <c r="AD459" s="37" t="s">
        <v>22</v>
      </c>
      <c r="AE459" s="13" t="s">
        <v>27</v>
      </c>
      <c r="AF459" s="13" t="s">
        <v>26</v>
      </c>
      <c r="AG459" s="13" t="s">
        <v>774</v>
      </c>
      <c r="AH459" t="str">
        <f>VLOOKUP($X459&amp;$Z459&amp;$AA459,Stories!$A$1:$I$151,9,FALSE)</f>
        <v>and the game appears to be one-sided</v>
      </c>
      <c r="AI459" t="str" cm="1">
        <f t="array" ref="AI459">_xlfn.IFS($AA459="first",_xlfn.CONCAT($X459, "_", $H459, "_", $L459),$AA459="second",_xlfn.CONCAT($X459, "_", $L459, "_", $H459))</f>
        <v>S29_Taylor_Sam</v>
      </c>
      <c r="AJ459" t="str">
        <f t="shared" si="94"/>
        <v>he_yellow_triangle</v>
      </c>
      <c r="AK459" t="str">
        <f t="shared" si="92"/>
        <v>S29_end</v>
      </c>
      <c r="AL459" s="13" t="s">
        <v>29</v>
      </c>
      <c r="AM459" s="13" t="s">
        <v>25</v>
      </c>
      <c r="AN459" s="13" t="s">
        <v>29</v>
      </c>
      <c r="AO459" s="13" t="s">
        <v>26</v>
      </c>
      <c r="AP459" s="13" t="s">
        <v>24</v>
      </c>
      <c r="AQ459" s="13" t="s">
        <v>25</v>
      </c>
      <c r="AR459" s="13" t="s">
        <v>24</v>
      </c>
      <c r="AS459" s="13" t="s">
        <v>26</v>
      </c>
      <c r="AT459" s="13" t="s">
        <v>31</v>
      </c>
      <c r="AU459" s="13" t="s">
        <v>25</v>
      </c>
      <c r="AV459" s="13" t="s">
        <v>31</v>
      </c>
      <c r="AW459" s="13" t="s">
        <v>26</v>
      </c>
      <c r="AX459" t="str">
        <f t="shared" si="95"/>
        <v>HT3_blue-square.png</v>
      </c>
      <c r="AY459" t="str">
        <f t="shared" si="96"/>
        <v>HT2_blue-triangle.png</v>
      </c>
      <c r="AZ459" t="str">
        <f t="shared" si="97"/>
        <v>HT1_red-square.png</v>
      </c>
      <c r="BA459" t="str">
        <f t="shared" si="98"/>
        <v>ST3_red-triangle.png</v>
      </c>
      <c r="BB459" t="str">
        <f t="shared" si="99"/>
        <v>ST1_green-square.png</v>
      </c>
      <c r="BC459" t="str">
        <f t="shared" si="100"/>
        <v>ST2_green-triangle.png</v>
      </c>
    </row>
    <row r="460" spans="1:55" x14ac:dyDescent="0.2">
      <c r="A460" s="30" t="s">
        <v>83</v>
      </c>
      <c r="B460" s="5" t="s">
        <v>32</v>
      </c>
      <c r="C460" s="5" t="s">
        <v>34</v>
      </c>
      <c r="D460" t="str">
        <f t="shared" si="93"/>
        <v>L04_FD02_S08</v>
      </c>
      <c r="E460">
        <v>458</v>
      </c>
      <c r="F460" s="94" t="s">
        <v>696</v>
      </c>
      <c r="G460" s="155" t="str">
        <f>VLOOKUP($A460&amp;"_"&amp;$F460,'Character Sets'!$B$3:$J$39,5,FALSE)</f>
        <v>HT3</v>
      </c>
      <c r="H460" s="155" t="str">
        <f>VLOOKUP($A460&amp;"_"&amp;$F460,'Character Sets'!$B$3:$J$39,7,FALSE)</f>
        <v>Taylor</v>
      </c>
      <c r="I460" s="5" t="str">
        <f>VLOOKUP($A460&amp;"_"&amp;$F460,'Character Sets'!$B$3:$J$39,6,FALSE)</f>
        <v>D</v>
      </c>
      <c r="J460" s="95" t="s">
        <v>701</v>
      </c>
      <c r="K460" s="155" t="str">
        <f>VLOOKUP($A460&amp;"_"&amp;$J460, 'Character Sets'!$B$3:$J$39,5,FALSE)</f>
        <v>ST2</v>
      </c>
      <c r="L460" s="155" t="str">
        <f>VLOOKUP($A460&amp;"_"&amp;$J460,'Character Sets'!$B$3:$J$39,7,FALSE)</f>
        <v>Jordan</v>
      </c>
      <c r="M460" s="5" t="str">
        <f>VLOOKUP($A460&amp;"_"&amp;$J460,'Character Sets'!$B$3:$J$39,6,FALSE)</f>
        <v>C</v>
      </c>
      <c r="N460" s="187" t="s">
        <v>2395</v>
      </c>
      <c r="O460" s="5" t="s">
        <v>2398</v>
      </c>
      <c r="P460" s="37" t="s">
        <v>698</v>
      </c>
      <c r="Q460" t="str">
        <f>VLOOKUP($A460&amp;"_"&amp;$P460,'Character Sets'!$B$3:$J$39,5,FALSE)</f>
        <v>HT1</v>
      </c>
      <c r="R460" s="37" t="s">
        <v>697</v>
      </c>
      <c r="S460" t="str">
        <f>VLOOKUP($A460&amp;"_"&amp;$R460,'Character Sets'!$B$3:$J$39,5,FALSE)</f>
        <v>ST3</v>
      </c>
      <c r="T460" s="37" t="s">
        <v>699</v>
      </c>
      <c r="U460" t="str">
        <f>VLOOKUP($A460&amp;"_"&amp;$T460,'Character Sets'!$B$3:$J$39,5,FALSE)</f>
        <v>ST1</v>
      </c>
      <c r="V460" s="37" t="s">
        <v>700</v>
      </c>
      <c r="W460" t="str">
        <f>VLOOKUP($A460&amp;"_"&amp;$V460,'Character Sets'!$B$3:$J$39,5,FALSE)</f>
        <v>HT2</v>
      </c>
      <c r="X460" t="s">
        <v>214</v>
      </c>
      <c r="Y460" t="str">
        <f t="shared" si="91"/>
        <v>DC</v>
      </c>
      <c r="Z460" t="str" cm="1">
        <f t="array" ref="Z460">_xlfn.IFS($Y460="AB","AB",$Y460="BA","AB",$Y460="AC","AC",$Y460="CA","AC",$Y460="AD","AD",$Y460="DA","AD",$Y460="BC","BC",$Y460="CB","BC",$Y460="BD","BD",$Y460="DB","BD",$Y460="CD","CD",$Y460="DC", "CD",$Y460="AE","AE",$Y460="EA","AE",$Y460="AF","AF",$Y460="FA","AF",$Y460="BE","BE",$Y460="EB","BE",$Y460="BF","BF",$Y460="FB","BF",$Y460="CE","CE",$Y460="EC","CE",$Y460="CF","CF",$Y460="FC","CF",$Y460="DE","DE",$Y460="ED","DE",$Y460="EF","EF",$Y460="FE","EF",$Y460="DF","DF",$Y460="FD","DF")</f>
        <v>CD</v>
      </c>
      <c r="AA460" s="6" t="s">
        <v>30</v>
      </c>
      <c r="AB460" t="str">
        <f>VLOOKUP($X460&amp;$Z460&amp;$AA460,Stories!$A$1:$I$151,7,FALSE)</f>
        <v>Taylor is taking a picture of Jordan</v>
      </c>
      <c r="AC460" t="str">
        <f>VLOOKUP($X460&amp;$Z460&amp;$AA460,Stories!$A$1:$I$151,8,FALSE)</f>
        <v>next to the Eiffel Tower</v>
      </c>
      <c r="AD460" s="37" t="s">
        <v>22</v>
      </c>
      <c r="AE460" s="13" t="s">
        <v>24</v>
      </c>
      <c r="AF460" s="13" t="s">
        <v>25</v>
      </c>
      <c r="AG460" s="13" t="s">
        <v>757</v>
      </c>
      <c r="AH460" t="str">
        <f>VLOOKUP($X460&amp;$Z460&amp;$AA460,Stories!$A$1:$I$151,9,FALSE)</f>
        <v>and the tower is lit up at night</v>
      </c>
      <c r="AI460" t="str" cm="1">
        <f t="array" ref="AI460">_xlfn.IFS($AA460="first",_xlfn.CONCAT($X460, "_", $H460, "_", $L460),$AA460="second",_xlfn.CONCAT($X460, "_", $L460, "_", $H460))</f>
        <v>S08_Jordan_Taylor</v>
      </c>
      <c r="AJ460" t="str">
        <f t="shared" si="94"/>
        <v>he_red_square</v>
      </c>
      <c r="AK460" t="str">
        <f t="shared" si="92"/>
        <v>S08_end</v>
      </c>
      <c r="AL460" s="13" t="s">
        <v>31</v>
      </c>
      <c r="AM460" s="13" t="s">
        <v>26</v>
      </c>
      <c r="AN460" s="13" t="s">
        <v>31</v>
      </c>
      <c r="AO460" s="13" t="s">
        <v>25</v>
      </c>
      <c r="AP460" s="13" t="s">
        <v>27</v>
      </c>
      <c r="AQ460" s="13" t="s">
        <v>26</v>
      </c>
      <c r="AR460" s="13" t="s">
        <v>27</v>
      </c>
      <c r="AS460" s="13" t="s">
        <v>25</v>
      </c>
      <c r="AT460" s="13" t="s">
        <v>29</v>
      </c>
      <c r="AU460" s="13" t="s">
        <v>26</v>
      </c>
      <c r="AV460" s="13" t="s">
        <v>29</v>
      </c>
      <c r="AW460" s="13" t="s">
        <v>25</v>
      </c>
      <c r="AX460" t="str">
        <f t="shared" si="95"/>
        <v>HT3_green-triangle.png</v>
      </c>
      <c r="AY460" t="str">
        <f t="shared" si="96"/>
        <v>ST2_green-square.png</v>
      </c>
      <c r="AZ460" t="str">
        <f t="shared" si="97"/>
        <v>HT1_yellow-triangle.png</v>
      </c>
      <c r="BA460" t="str">
        <f t="shared" si="98"/>
        <v>ST3_yellow-square.png</v>
      </c>
      <c r="BB460" t="str">
        <f t="shared" si="99"/>
        <v>ST1_blue-triangle.png</v>
      </c>
      <c r="BC460" t="str">
        <f t="shared" si="100"/>
        <v>HT2_blue-square.png</v>
      </c>
    </row>
    <row r="461" spans="1:55" x14ac:dyDescent="0.2">
      <c r="A461" s="30" t="s">
        <v>83</v>
      </c>
      <c r="B461" s="5" t="s">
        <v>32</v>
      </c>
      <c r="C461" s="5" t="s">
        <v>35</v>
      </c>
      <c r="D461" t="str">
        <f t="shared" si="93"/>
        <v>L04_FD03_S54</v>
      </c>
      <c r="E461">
        <v>459</v>
      </c>
      <c r="F461" s="94" t="s">
        <v>698</v>
      </c>
      <c r="G461" s="155" t="str">
        <f>VLOOKUP($A461&amp;"_"&amp;$F461,'Character Sets'!$B$3:$J$39,5,FALSE)</f>
        <v>HT1</v>
      </c>
      <c r="H461" s="155" t="str">
        <f>VLOOKUP($A461&amp;"_"&amp;$F461,'Character Sets'!$B$3:$J$39,7,FALSE)</f>
        <v>Casey</v>
      </c>
      <c r="I461" s="5" t="str">
        <f>VLOOKUP($A461&amp;"_"&amp;$F461,'Character Sets'!$B$3:$J$39,6,FALSE)</f>
        <v>E</v>
      </c>
      <c r="J461" s="5" t="s">
        <v>697</v>
      </c>
      <c r="K461" s="155" t="str">
        <f>VLOOKUP($A461&amp;"_"&amp;$J461, 'Character Sets'!$B$3:$J$39,5,FALSE)</f>
        <v>ST3</v>
      </c>
      <c r="L461" s="155" t="str">
        <f>VLOOKUP($A461&amp;"_"&amp;$J461,'Character Sets'!$B$3:$J$39,7,FALSE)</f>
        <v>Jaime</v>
      </c>
      <c r="M461" s="5" t="str">
        <f>VLOOKUP($A461&amp;"_"&amp;$J461,'Character Sets'!$B$3:$J$39,6,FALSE)</f>
        <v>F</v>
      </c>
      <c r="N461" s="187" t="s">
        <v>2394</v>
      </c>
      <c r="O461" s="5" t="s">
        <v>2398</v>
      </c>
      <c r="P461" s="37" t="s">
        <v>696</v>
      </c>
      <c r="Q461" t="str">
        <f>VLOOKUP($A461&amp;"_"&amp;$P461,'Character Sets'!$B$3:$J$39,5,FALSE)</f>
        <v>HT3</v>
      </c>
      <c r="R461" s="37" t="s">
        <v>699</v>
      </c>
      <c r="S461" t="str">
        <f>VLOOKUP($A461&amp;"_"&amp;$R461,'Character Sets'!$B$3:$J$39,5,FALSE)</f>
        <v>ST1</v>
      </c>
      <c r="T461" s="37" t="s">
        <v>700</v>
      </c>
      <c r="U461" t="str">
        <f>VLOOKUP($A461&amp;"_"&amp;$T461,'Character Sets'!$B$3:$J$39,5,FALSE)</f>
        <v>HT2</v>
      </c>
      <c r="V461" s="37" t="s">
        <v>701</v>
      </c>
      <c r="W461" t="str">
        <f>VLOOKUP($A461&amp;"_"&amp;$V461,'Character Sets'!$B$3:$J$39,5,FALSE)</f>
        <v>ST2</v>
      </c>
      <c r="X461" t="s">
        <v>731</v>
      </c>
      <c r="Y461" t="str">
        <f t="shared" si="91"/>
        <v>EF</v>
      </c>
      <c r="Z461" t="str" cm="1">
        <f t="array" ref="Z461">_xlfn.IFS($Y461="AB","AB",$Y461="BA","AB",$Y461="AC","AC",$Y461="CA","AC",$Y461="AD","AD",$Y461="DA","AD",$Y461="BC","BC",$Y461="CB","BC",$Y461="BD","BD",$Y461="DB","BD",$Y461="CD","CD",$Y461="DC", "CD",$Y461="AE","AE",$Y461="EA","AE",$Y461="AF","AF",$Y461="FA","AF",$Y461="BE","BE",$Y461="EB","BE",$Y461="BF","BF",$Y461="FB","BF",$Y461="CE","CE",$Y461="EC","CE",$Y461="CF","CF",$Y461="FC","CF",$Y461="DE","DE",$Y461="ED","DE",$Y461="EF","EF",$Y461="FE","EF",$Y461="DF","DF",$Y461="FD","DF")</f>
        <v>EF</v>
      </c>
      <c r="AA461" s="6" t="s">
        <v>28</v>
      </c>
      <c r="AB461" t="str">
        <f>VLOOKUP($X461&amp;$Z461&amp;$AA461,Stories!$A$1:$I$151,7,FALSE)</f>
        <v>Casey is opening the door for Jaime</v>
      </c>
      <c r="AC461" t="str">
        <f>VLOOKUP($X461&amp;$Z461&amp;$AA461,Stories!$A$1:$I$151,8,FALSE)</f>
        <v>as the keys rattle in the lock</v>
      </c>
      <c r="AD461" s="37" t="s">
        <v>22</v>
      </c>
      <c r="AE461" s="13" t="s">
        <v>29</v>
      </c>
      <c r="AF461" s="13" t="s">
        <v>26</v>
      </c>
      <c r="AG461" s="13" t="s">
        <v>758</v>
      </c>
      <c r="AH461" t="str">
        <f>VLOOKUP($X461&amp;$Z461&amp;$AA461,Stories!$A$1:$I$151,9,FALSE)</f>
        <v>and no one else is in the house</v>
      </c>
      <c r="AI461" t="str" cm="1">
        <f t="array" ref="AI461">_xlfn.IFS($AA461="first",_xlfn.CONCAT($X461, "_", $H461, "_", $L461),$AA461="second",_xlfn.CONCAT($X461, "_", $L461, "_", $H461))</f>
        <v>S54_Casey_Jaime</v>
      </c>
      <c r="AJ461" t="str">
        <f t="shared" si="94"/>
        <v>he_blue_triangle</v>
      </c>
      <c r="AK461" t="str">
        <f t="shared" si="92"/>
        <v>S54_end</v>
      </c>
      <c r="AL461" s="13" t="s">
        <v>31</v>
      </c>
      <c r="AM461" s="13" t="s">
        <v>25</v>
      </c>
      <c r="AN461" s="13" t="s">
        <v>31</v>
      </c>
      <c r="AO461" s="13" t="s">
        <v>26</v>
      </c>
      <c r="AP461" s="13" t="s">
        <v>24</v>
      </c>
      <c r="AQ461" s="13" t="s">
        <v>25</v>
      </c>
      <c r="AR461" s="13" t="s">
        <v>24</v>
      </c>
      <c r="AS461" s="13" t="s">
        <v>26</v>
      </c>
      <c r="AT461" s="13" t="s">
        <v>27</v>
      </c>
      <c r="AU461" s="13" t="s">
        <v>25</v>
      </c>
      <c r="AV461" s="13" t="s">
        <v>27</v>
      </c>
      <c r="AW461" s="13" t="s">
        <v>26</v>
      </c>
      <c r="AX461" t="str">
        <f t="shared" si="95"/>
        <v>HT1_green-square.png</v>
      </c>
      <c r="AY461" t="str">
        <f t="shared" si="96"/>
        <v>ST3_green-triangle.png</v>
      </c>
      <c r="AZ461" t="str">
        <f t="shared" si="97"/>
        <v>HT3_red-square.png</v>
      </c>
      <c r="BA461" t="str">
        <f t="shared" si="98"/>
        <v>ST1_red-triangle.png</v>
      </c>
      <c r="BB461" t="str">
        <f t="shared" si="99"/>
        <v>HT2_yellow-square.png</v>
      </c>
      <c r="BC461" t="str">
        <f t="shared" si="100"/>
        <v>ST2_yellow-triangle.png</v>
      </c>
    </row>
    <row r="462" spans="1:55" x14ac:dyDescent="0.2">
      <c r="A462" s="30" t="s">
        <v>83</v>
      </c>
      <c r="B462" s="5" t="s">
        <v>32</v>
      </c>
      <c r="C462" s="5" t="s">
        <v>36</v>
      </c>
      <c r="D462" t="str">
        <f t="shared" si="93"/>
        <v>L04_FD04_S37</v>
      </c>
      <c r="E462">
        <v>460</v>
      </c>
      <c r="F462" s="94" t="s">
        <v>698</v>
      </c>
      <c r="G462" s="155" t="str">
        <f>VLOOKUP($A462&amp;"_"&amp;$F462,'Character Sets'!$B$3:$J$39,5,FALSE)</f>
        <v>HT1</v>
      </c>
      <c r="H462" s="155" t="str">
        <f>VLOOKUP($A462&amp;"_"&amp;$F462,'Character Sets'!$B$3:$J$39,7,FALSE)</f>
        <v>Casey</v>
      </c>
      <c r="I462" s="5" t="str">
        <f>VLOOKUP($A462&amp;"_"&amp;$F462,'Character Sets'!$B$3:$J$39,6,FALSE)</f>
        <v>E</v>
      </c>
      <c r="J462" s="95" t="s">
        <v>701</v>
      </c>
      <c r="K462" s="155" t="str">
        <f>VLOOKUP($A462&amp;"_"&amp;$J462, 'Character Sets'!$B$3:$J$39,5,FALSE)</f>
        <v>ST2</v>
      </c>
      <c r="L462" s="155" t="str">
        <f>VLOOKUP($A462&amp;"_"&amp;$J462,'Character Sets'!$B$3:$J$39,7,FALSE)</f>
        <v>Jordan</v>
      </c>
      <c r="M462" s="5" t="str">
        <f>VLOOKUP($A462&amp;"_"&amp;$J462,'Character Sets'!$B$3:$J$39,6,FALSE)</f>
        <v>C</v>
      </c>
      <c r="N462" s="187" t="s">
        <v>2395</v>
      </c>
      <c r="O462" s="5" t="s">
        <v>2398</v>
      </c>
      <c r="P462" s="37" t="s">
        <v>696</v>
      </c>
      <c r="Q462" t="str">
        <f>VLOOKUP($A462&amp;"_"&amp;$P462,'Character Sets'!$B$3:$J$39,5,FALSE)</f>
        <v>HT3</v>
      </c>
      <c r="R462" s="37" t="s">
        <v>697</v>
      </c>
      <c r="S462" t="str">
        <f>VLOOKUP($A462&amp;"_"&amp;$R462,'Character Sets'!$B$3:$J$39,5,FALSE)</f>
        <v>ST3</v>
      </c>
      <c r="T462" s="37" t="s">
        <v>699</v>
      </c>
      <c r="U462" t="str">
        <f>VLOOKUP($A462&amp;"_"&amp;$T462,'Character Sets'!$B$3:$J$39,5,FALSE)</f>
        <v>ST1</v>
      </c>
      <c r="V462" s="37" t="s">
        <v>700</v>
      </c>
      <c r="W462" t="str">
        <f>VLOOKUP($A462&amp;"_"&amp;$V462,'Character Sets'!$B$3:$J$39,5,FALSE)</f>
        <v>HT2</v>
      </c>
      <c r="X462" t="s">
        <v>243</v>
      </c>
      <c r="Y462" t="str">
        <f t="shared" si="91"/>
        <v>EC</v>
      </c>
      <c r="Z462" t="str" cm="1">
        <f t="array" ref="Z462">_xlfn.IFS($Y462="AB","AB",$Y462="BA","AB",$Y462="AC","AC",$Y462="CA","AC",$Y462="AD","AD",$Y462="DA","AD",$Y462="BC","BC",$Y462="CB","BC",$Y462="BD","BD",$Y462="DB","BD",$Y462="CD","CD",$Y462="DC", "CD",$Y462="AE","AE",$Y462="EA","AE",$Y462="AF","AF",$Y462="FA","AF",$Y462="BE","BE",$Y462="EB","BE",$Y462="BF","BF",$Y462="FB","BF",$Y462="CE","CE",$Y462="EC","CE",$Y462="CF","CF",$Y462="FC","CF",$Y462="DE","DE",$Y462="ED","DE",$Y462="EF","EF",$Y462="FE","EF",$Y462="DF","DF",$Y462="FD","DF")</f>
        <v>CE</v>
      </c>
      <c r="AA462" s="6" t="s">
        <v>30</v>
      </c>
      <c r="AB462" t="str">
        <f>VLOOKUP($X462&amp;$Z462&amp;$AA462,Stories!$A$1:$I$151,7,FALSE)</f>
        <v>Casey is looking for Jordan</v>
      </c>
      <c r="AC462" t="str">
        <f>VLOOKUP($X462&amp;$Z462&amp;$AA462,Stories!$A$1:$I$151,8,FALSE)</f>
        <v xml:space="preserve">and it looks like it's about to rain </v>
      </c>
      <c r="AD462" s="37" t="s">
        <v>22</v>
      </c>
      <c r="AE462" s="13" t="s">
        <v>31</v>
      </c>
      <c r="AF462" s="13" t="s">
        <v>25</v>
      </c>
      <c r="AG462" s="13" t="s">
        <v>759</v>
      </c>
      <c r="AH462" t="str">
        <f>VLOOKUP($X462&amp;$Z462&amp;$AA462,Stories!$A$1:$I$151,9,FALSE)</f>
        <v>and it's past time to get inside</v>
      </c>
      <c r="AI462" t="str" cm="1">
        <f t="array" ref="AI462">_xlfn.IFS($AA462="first",_xlfn.CONCAT($X462, "_", $H462, "_", $L462),$AA462="second",_xlfn.CONCAT($X462, "_", $L462, "_", $H462))</f>
        <v>S37_Jordan_Casey</v>
      </c>
      <c r="AJ462" t="str">
        <f t="shared" si="94"/>
        <v>he_green_square</v>
      </c>
      <c r="AK462" t="str">
        <f t="shared" si="92"/>
        <v>S37_end</v>
      </c>
      <c r="AL462" s="13" t="s">
        <v>29</v>
      </c>
      <c r="AM462" s="13" t="s">
        <v>26</v>
      </c>
      <c r="AN462" s="13" t="s">
        <v>29</v>
      </c>
      <c r="AO462" s="13" t="s">
        <v>25</v>
      </c>
      <c r="AP462" s="13" t="s">
        <v>24</v>
      </c>
      <c r="AQ462" s="13" t="s">
        <v>26</v>
      </c>
      <c r="AR462" s="13" t="s">
        <v>24</v>
      </c>
      <c r="AS462" s="13" t="s">
        <v>25</v>
      </c>
      <c r="AT462" s="13" t="s">
        <v>27</v>
      </c>
      <c r="AU462" s="13" t="s">
        <v>26</v>
      </c>
      <c r="AV462" s="13" t="s">
        <v>27</v>
      </c>
      <c r="AW462" s="13" t="s">
        <v>25</v>
      </c>
      <c r="AX462" t="str">
        <f t="shared" si="95"/>
        <v>HT1_blue-triangle.png</v>
      </c>
      <c r="AY462" t="str">
        <f t="shared" si="96"/>
        <v>ST2_blue-square.png</v>
      </c>
      <c r="AZ462" t="str">
        <f t="shared" si="97"/>
        <v>HT3_red-triangle.png</v>
      </c>
      <c r="BA462" t="str">
        <f t="shared" si="98"/>
        <v>ST3_red-square.png</v>
      </c>
      <c r="BB462" t="str">
        <f t="shared" si="99"/>
        <v>ST1_yellow-triangle.png</v>
      </c>
      <c r="BC462" t="str">
        <f t="shared" si="100"/>
        <v>HT2_yellow-square.png</v>
      </c>
    </row>
    <row r="463" spans="1:55" x14ac:dyDescent="0.2">
      <c r="A463" s="30" t="s">
        <v>83</v>
      </c>
      <c r="B463" s="5" t="s">
        <v>32</v>
      </c>
      <c r="C463" s="5" t="s">
        <v>37</v>
      </c>
      <c r="D463" t="str">
        <f t="shared" si="93"/>
        <v>L04_FD05_S49</v>
      </c>
      <c r="E463">
        <v>461</v>
      </c>
      <c r="F463" s="95" t="s">
        <v>697</v>
      </c>
      <c r="G463" s="155" t="str">
        <f>VLOOKUP($A463&amp;"_"&amp;$F463,'Character Sets'!$B$3:$J$39,5,FALSE)</f>
        <v>ST3</v>
      </c>
      <c r="H463" s="155" t="str">
        <f>VLOOKUP($A463&amp;"_"&amp;$F463,'Character Sets'!$B$3:$J$39,7,FALSE)</f>
        <v>Jaime</v>
      </c>
      <c r="I463" s="5" t="str">
        <f>VLOOKUP($A463&amp;"_"&amp;$F463,'Character Sets'!$B$3:$J$39,6,FALSE)</f>
        <v>F</v>
      </c>
      <c r="J463" s="95" t="s">
        <v>700</v>
      </c>
      <c r="K463" s="155" t="str">
        <f>VLOOKUP($A463&amp;"_"&amp;$J463, 'Character Sets'!$B$3:$J$39,5,FALSE)</f>
        <v>HT2</v>
      </c>
      <c r="L463" s="155" t="str">
        <f>VLOOKUP($A463&amp;"_"&amp;$J463,'Character Sets'!$B$3:$J$39,7,FALSE)</f>
        <v>Sam</v>
      </c>
      <c r="M463" s="5" t="str">
        <f>VLOOKUP($A463&amp;"_"&amp;$J463,'Character Sets'!$B$3:$J$39,6,FALSE)</f>
        <v>B</v>
      </c>
      <c r="N463" s="187" t="s">
        <v>2395</v>
      </c>
      <c r="O463" s="5" t="s">
        <v>2398</v>
      </c>
      <c r="P463" s="37" t="s">
        <v>696</v>
      </c>
      <c r="Q463" t="str">
        <f>VLOOKUP($A463&amp;"_"&amp;$P463,'Character Sets'!$B$3:$J$39,5,FALSE)</f>
        <v>HT3</v>
      </c>
      <c r="R463" s="37" t="s">
        <v>698</v>
      </c>
      <c r="S463" t="str">
        <f>VLOOKUP($A463&amp;"_"&amp;$R463,'Character Sets'!$B$3:$J$39,5,FALSE)</f>
        <v>HT1</v>
      </c>
      <c r="T463" s="37" t="s">
        <v>699</v>
      </c>
      <c r="U463" t="str">
        <f>VLOOKUP($A463&amp;"_"&amp;$T463,'Character Sets'!$B$3:$J$39,5,FALSE)</f>
        <v>ST1</v>
      </c>
      <c r="V463" s="37" t="s">
        <v>701</v>
      </c>
      <c r="W463" t="str">
        <f>VLOOKUP($A463&amp;"_"&amp;$V463,'Character Sets'!$B$3:$J$39,5,FALSE)</f>
        <v>ST2</v>
      </c>
      <c r="X463" t="s">
        <v>727</v>
      </c>
      <c r="Y463" t="str">
        <f t="shared" si="91"/>
        <v>FB</v>
      </c>
      <c r="Z463" t="str" cm="1">
        <f t="array" ref="Z463">_xlfn.IFS($Y463="AB","AB",$Y463="BA","AB",$Y463="AC","AC",$Y463="CA","AC",$Y463="AD","AD",$Y463="DA","AD",$Y463="BC","BC",$Y463="CB","BC",$Y463="BD","BD",$Y463="DB","BD",$Y463="CD","CD",$Y463="DC", "CD",$Y463="AE","AE",$Y463="EA","AE",$Y463="AF","AF",$Y463="FA","AF",$Y463="BE","BE",$Y463="EB","BE",$Y463="BF","BF",$Y463="FB","BF",$Y463="CE","CE",$Y463="EC","CE",$Y463="CF","CF",$Y463="FC","CF",$Y463="DE","DE",$Y463="ED","DE",$Y463="EF","EF",$Y463="FE","EF",$Y463="DF","DF",$Y463="FD","DF")</f>
        <v>BF</v>
      </c>
      <c r="AA463" s="6" t="s">
        <v>28</v>
      </c>
      <c r="AB463" t="str">
        <f>VLOOKUP($X463&amp;$Z463&amp;$AA463,Stories!$A$1:$I$151,7,FALSE)</f>
        <v>Sam is whispering to Jaime</v>
      </c>
      <c r="AC463" t="str">
        <f>VLOOKUP($X463&amp;$Z463&amp;$AA463,Stories!$A$1:$I$151,8,FALSE)</f>
        <v>as the movie is starting</v>
      </c>
      <c r="AD463" s="37" t="s">
        <v>23</v>
      </c>
      <c r="AE463" s="13" t="s">
        <v>29</v>
      </c>
      <c r="AF463" s="13" t="s">
        <v>26</v>
      </c>
      <c r="AG463" s="13" t="s">
        <v>760</v>
      </c>
      <c r="AH463" t="str">
        <f>VLOOKUP($X463&amp;$Z463&amp;$AA463,Stories!$A$1:$I$151,9,FALSE)</f>
        <v>and everyone is quieting down</v>
      </c>
      <c r="AI463" t="str" cm="1">
        <f t="array" ref="AI463">_xlfn.IFS($AA463="first",_xlfn.CONCAT($X463, "_", $H463, "_", $L463),$AA463="second",_xlfn.CONCAT($X463, "_", $L463, "_", $H463))</f>
        <v>S49_Jaime_Sam</v>
      </c>
      <c r="AJ463" t="str">
        <f t="shared" si="94"/>
        <v>she_blue_triangle</v>
      </c>
      <c r="AK463" t="str">
        <f t="shared" si="92"/>
        <v>S49_end</v>
      </c>
      <c r="AL463" s="13" t="s">
        <v>24</v>
      </c>
      <c r="AM463" s="13" t="s">
        <v>25</v>
      </c>
      <c r="AN463" s="13" t="s">
        <v>24</v>
      </c>
      <c r="AO463" s="13" t="s">
        <v>26</v>
      </c>
      <c r="AP463" s="13" t="s">
        <v>27</v>
      </c>
      <c r="AQ463" s="13" t="s">
        <v>25</v>
      </c>
      <c r="AR463" s="13" t="s">
        <v>27</v>
      </c>
      <c r="AS463" s="13" t="s">
        <v>26</v>
      </c>
      <c r="AT463" s="13" t="s">
        <v>31</v>
      </c>
      <c r="AU463" s="13" t="s">
        <v>25</v>
      </c>
      <c r="AV463" s="13" t="s">
        <v>31</v>
      </c>
      <c r="AW463" s="13" t="s">
        <v>26</v>
      </c>
      <c r="AX463" t="str">
        <f t="shared" si="95"/>
        <v>ST3_red-square.png</v>
      </c>
      <c r="AY463" t="str">
        <f t="shared" si="96"/>
        <v>HT2_red-triangle.png</v>
      </c>
      <c r="AZ463" t="str">
        <f t="shared" si="97"/>
        <v>HT3_yellow-square.png</v>
      </c>
      <c r="BA463" t="str">
        <f t="shared" si="98"/>
        <v>HT1_yellow-triangle.png</v>
      </c>
      <c r="BB463" t="str">
        <f t="shared" si="99"/>
        <v>ST1_green-square.png</v>
      </c>
      <c r="BC463" t="str">
        <f t="shared" si="100"/>
        <v>ST2_green-triangle.png</v>
      </c>
    </row>
    <row r="464" spans="1:55" x14ac:dyDescent="0.2">
      <c r="A464" s="30" t="s">
        <v>83</v>
      </c>
      <c r="B464" s="5" t="s">
        <v>32</v>
      </c>
      <c r="C464" s="5" t="s">
        <v>38</v>
      </c>
      <c r="D464" t="str">
        <f t="shared" si="93"/>
        <v>L04_FD06_S44</v>
      </c>
      <c r="E464">
        <v>462</v>
      </c>
      <c r="F464" s="95" t="s">
        <v>697</v>
      </c>
      <c r="G464" s="155" t="str">
        <f>VLOOKUP($A464&amp;"_"&amp;$F464,'Character Sets'!$B$3:$J$39,5,FALSE)</f>
        <v>ST3</v>
      </c>
      <c r="H464" s="155" t="str">
        <f>VLOOKUP($A464&amp;"_"&amp;$F464,'Character Sets'!$B$3:$J$39,7,FALSE)</f>
        <v>Jaime</v>
      </c>
      <c r="I464" s="5" t="str">
        <f>VLOOKUP($A464&amp;"_"&amp;$F464,'Character Sets'!$B$3:$J$39,6,FALSE)</f>
        <v>F</v>
      </c>
      <c r="J464" s="95" t="s">
        <v>701</v>
      </c>
      <c r="K464" s="155" t="str">
        <f>VLOOKUP($A464&amp;"_"&amp;$J464, 'Character Sets'!$B$3:$J$39,5,FALSE)</f>
        <v>ST2</v>
      </c>
      <c r="L464" s="155" t="str">
        <f>VLOOKUP($A464&amp;"_"&amp;$J464,'Character Sets'!$B$3:$J$39,7,FALSE)</f>
        <v>Jordan</v>
      </c>
      <c r="M464" s="5" t="str">
        <f>VLOOKUP($A464&amp;"_"&amp;$J464,'Character Sets'!$B$3:$J$39,6,FALSE)</f>
        <v>C</v>
      </c>
      <c r="N464" s="187" t="s">
        <v>2395</v>
      </c>
      <c r="O464" s="5" t="s">
        <v>2399</v>
      </c>
      <c r="P464" s="37" t="s">
        <v>696</v>
      </c>
      <c r="Q464" t="str">
        <f>VLOOKUP($A464&amp;"_"&amp;$P464,'Character Sets'!$B$3:$J$39,5,FALSE)</f>
        <v>HT3</v>
      </c>
      <c r="R464" s="37" t="s">
        <v>698</v>
      </c>
      <c r="S464" t="str">
        <f>VLOOKUP($A464&amp;"_"&amp;$R464,'Character Sets'!$B$3:$J$39,5,FALSE)</f>
        <v>HT1</v>
      </c>
      <c r="T464" s="37" t="s">
        <v>699</v>
      </c>
      <c r="U464" t="str">
        <f>VLOOKUP($A464&amp;"_"&amp;$T464,'Character Sets'!$B$3:$J$39,5,FALSE)</f>
        <v>ST1</v>
      </c>
      <c r="V464" s="37" t="s">
        <v>700</v>
      </c>
      <c r="W464" t="str">
        <f>VLOOKUP($A464&amp;"_"&amp;$V464,'Character Sets'!$B$3:$J$39,5,FALSE)</f>
        <v>HT2</v>
      </c>
      <c r="X464" t="s">
        <v>250</v>
      </c>
      <c r="Y464" t="str">
        <f t="shared" si="91"/>
        <v>FC</v>
      </c>
      <c r="Z464" t="str" cm="1">
        <f t="array" ref="Z464">_xlfn.IFS($Y464="AB","AB",$Y464="BA","AB",$Y464="AC","AC",$Y464="CA","AC",$Y464="AD","AD",$Y464="DA","AD",$Y464="BC","BC",$Y464="CB","BC",$Y464="BD","BD",$Y464="DB","BD",$Y464="CD","CD",$Y464="DC", "CD",$Y464="AE","AE",$Y464="EA","AE",$Y464="AF","AF",$Y464="FA","AF",$Y464="BE","BE",$Y464="EB","BE",$Y464="BF","BF",$Y464="FB","BF",$Y464="CE","CE",$Y464="EC","CE",$Y464="CF","CF",$Y464="FC","CF",$Y464="DE","DE",$Y464="ED","DE",$Y464="EF","EF",$Y464="FE","EF",$Y464="DF","DF",$Y464="FD","DF")</f>
        <v>CF</v>
      </c>
      <c r="AA464" s="6" t="s">
        <v>30</v>
      </c>
      <c r="AB464" t="str">
        <f>VLOOKUP($X464&amp;$Z464&amp;$AA464,Stories!$A$1:$I$151,7,FALSE)</f>
        <v>Jaime is showing a picture to Jordan</v>
      </c>
      <c r="AC464" t="str">
        <f>VLOOKUP($X464&amp;$Z464&amp;$AA464,Stories!$A$1:$I$151,8,FALSE)</f>
        <v>while the dog is coming over</v>
      </c>
      <c r="AD464" s="37" t="s">
        <v>23</v>
      </c>
      <c r="AE464" s="13" t="s">
        <v>31</v>
      </c>
      <c r="AF464" s="13" t="s">
        <v>25</v>
      </c>
      <c r="AG464" s="13" t="s">
        <v>761</v>
      </c>
      <c r="AH464" t="str">
        <f>VLOOKUP($X464&amp;$Z464&amp;$AA464,Stories!$A$1:$I$151,9,FALSE)</f>
        <v>and the dog is just as cute as in the picture</v>
      </c>
      <c r="AI464" t="str" cm="1">
        <f t="array" ref="AI464">_xlfn.IFS($AA464="first",_xlfn.CONCAT($X464, "_", $H464, "_", $L464),$AA464="second",_xlfn.CONCAT($X464, "_", $L464, "_", $H464))</f>
        <v>S44_Jordan_Jaime</v>
      </c>
      <c r="AJ464" t="str">
        <f t="shared" si="94"/>
        <v>she_green_square</v>
      </c>
      <c r="AK464" t="str">
        <f t="shared" si="92"/>
        <v>S44_end</v>
      </c>
      <c r="AL464" s="13" t="s">
        <v>27</v>
      </c>
      <c r="AM464" s="13" t="s">
        <v>26</v>
      </c>
      <c r="AN464" s="13" t="s">
        <v>27</v>
      </c>
      <c r="AO464" s="13" t="s">
        <v>25</v>
      </c>
      <c r="AP464" s="13" t="s">
        <v>24</v>
      </c>
      <c r="AQ464" s="13" t="s">
        <v>26</v>
      </c>
      <c r="AR464" s="13" t="s">
        <v>24</v>
      </c>
      <c r="AS464" s="13" t="s">
        <v>25</v>
      </c>
      <c r="AT464" s="13" t="s">
        <v>29</v>
      </c>
      <c r="AU464" s="13" t="s">
        <v>26</v>
      </c>
      <c r="AV464" s="13" t="s">
        <v>29</v>
      </c>
      <c r="AW464" s="13" t="s">
        <v>25</v>
      </c>
      <c r="AX464" t="str">
        <f t="shared" si="95"/>
        <v>ST3_yellow-triangle.png</v>
      </c>
      <c r="AY464" t="str">
        <f t="shared" si="96"/>
        <v>ST2_yellow-square.png</v>
      </c>
      <c r="AZ464" t="str">
        <f t="shared" si="97"/>
        <v>HT3_red-triangle.png</v>
      </c>
      <c r="BA464" t="str">
        <f t="shared" si="98"/>
        <v>HT1_red-square.png</v>
      </c>
      <c r="BB464" t="str">
        <f t="shared" si="99"/>
        <v>ST1_blue-triangle.png</v>
      </c>
      <c r="BC464" t="str">
        <f t="shared" si="100"/>
        <v>HT2_blue-square.png</v>
      </c>
    </row>
    <row r="465" spans="1:57" x14ac:dyDescent="0.2">
      <c r="A465" s="30" t="s">
        <v>83</v>
      </c>
      <c r="B465" s="5" t="s">
        <v>32</v>
      </c>
      <c r="C465" s="5" t="s">
        <v>39</v>
      </c>
      <c r="D465" t="str">
        <f t="shared" si="93"/>
        <v>L04_FD07_S14</v>
      </c>
      <c r="E465">
        <v>463</v>
      </c>
      <c r="F465" s="95" t="s">
        <v>699</v>
      </c>
      <c r="G465" s="155" t="str">
        <f>VLOOKUP($A465&amp;"_"&amp;$F465,'Character Sets'!$B$3:$J$39,5,FALSE)</f>
        <v>ST1</v>
      </c>
      <c r="H465" s="155" t="str">
        <f>VLOOKUP($A465&amp;"_"&amp;$F465,'Character Sets'!$B$3:$J$39,7,FALSE)</f>
        <v>Alex</v>
      </c>
      <c r="I465" s="5" t="str">
        <f>VLOOKUP($A465&amp;"_"&amp;$F465,'Character Sets'!$B$3:$J$39,6,FALSE)</f>
        <v>A</v>
      </c>
      <c r="J465" s="95" t="s">
        <v>701</v>
      </c>
      <c r="K465" s="155" t="str">
        <f>VLOOKUP($A465&amp;"_"&amp;$J465, 'Character Sets'!$B$3:$J$39,5,FALSE)</f>
        <v>ST2</v>
      </c>
      <c r="L465" s="155" t="str">
        <f>VLOOKUP($A465&amp;"_"&amp;$J465,'Character Sets'!$B$3:$J$39,7,FALSE)</f>
        <v>Jordan</v>
      </c>
      <c r="M465" s="5" t="str">
        <f>VLOOKUP($A465&amp;"_"&amp;$J465,'Character Sets'!$B$3:$J$39,6,FALSE)</f>
        <v>C</v>
      </c>
      <c r="N465" s="187" t="s">
        <v>2395</v>
      </c>
      <c r="O465" s="5" t="s">
        <v>2399</v>
      </c>
      <c r="P465" s="37" t="s">
        <v>696</v>
      </c>
      <c r="Q465" t="str">
        <f>VLOOKUP($A465&amp;"_"&amp;$P465,'Character Sets'!$B$3:$J$39,5,FALSE)</f>
        <v>HT3</v>
      </c>
      <c r="R465" s="37" t="s">
        <v>698</v>
      </c>
      <c r="S465" t="str">
        <f>VLOOKUP($A465&amp;"_"&amp;$R465,'Character Sets'!$B$3:$J$39,5,FALSE)</f>
        <v>HT1</v>
      </c>
      <c r="T465" s="37" t="s">
        <v>697</v>
      </c>
      <c r="U465" t="str">
        <f>VLOOKUP($A465&amp;"_"&amp;$T465,'Character Sets'!$B$3:$J$39,5,FALSE)</f>
        <v>ST3</v>
      </c>
      <c r="V465" s="37" t="s">
        <v>700</v>
      </c>
      <c r="W465" t="str">
        <f>VLOOKUP($A465&amp;"_"&amp;$V465,'Character Sets'!$B$3:$J$39,5,FALSE)</f>
        <v>HT2</v>
      </c>
      <c r="X465" t="s">
        <v>220</v>
      </c>
      <c r="Y465" t="str">
        <f t="shared" si="91"/>
        <v>AC</v>
      </c>
      <c r="Z465" t="str" cm="1">
        <f t="array" ref="Z465">_xlfn.IFS($Y465="AB","AB",$Y465="BA","AB",$Y465="AC","AC",$Y465="CA","AC",$Y465="AD","AD",$Y465="DA","AD",$Y465="BC","BC",$Y465="CB","BC",$Y465="BD","BD",$Y465="DB","BD",$Y465="CD","CD",$Y465="DC", "CD",$Y465="AE","AE",$Y465="EA","AE",$Y465="AF","AF",$Y465="FA","AF",$Y465="BE","BE",$Y465="EB","BE",$Y465="BF","BF",$Y465="FB","BF",$Y465="CE","CE",$Y465="EC","CE",$Y465="CF","CF",$Y465="FC","CF",$Y465="DE","DE",$Y465="ED","DE",$Y465="EF","EF",$Y465="FE","EF",$Y465="DF","DF",$Y465="FD","DF")</f>
        <v>AC</v>
      </c>
      <c r="AA465" s="6" t="s">
        <v>28</v>
      </c>
      <c r="AB465" t="str">
        <f>VLOOKUP($X465&amp;$Z465&amp;$AA465,Stories!$A$1:$I$151,7,FALSE)</f>
        <v>Alex is racing toward Jordan</v>
      </c>
      <c r="AC465" t="str">
        <f>VLOOKUP($X465&amp;$Z465&amp;$AA465,Stories!$A$1:$I$151,8,FALSE)</f>
        <v>while a house is burning down</v>
      </c>
      <c r="AD465" s="37" t="s">
        <v>23</v>
      </c>
      <c r="AE465" s="13" t="s">
        <v>24</v>
      </c>
      <c r="AF465" s="13" t="s">
        <v>26</v>
      </c>
      <c r="AG465" s="13" t="s">
        <v>762</v>
      </c>
      <c r="AH465" t="str">
        <f>VLOOKUP($X465&amp;$Z465&amp;$AA465,Stories!$A$1:$I$151,9,FALSE)</f>
        <v>and it sounds like the fire truck is coming</v>
      </c>
      <c r="AI465" t="str" cm="1">
        <f t="array" ref="AI465">_xlfn.IFS($AA465="first",_xlfn.CONCAT($X465, "_", $H465, "_", $L465),$AA465="second",_xlfn.CONCAT($X465, "_", $L465, "_", $H465))</f>
        <v>S14_Alex_Jordan</v>
      </c>
      <c r="AJ465" t="str">
        <f t="shared" si="94"/>
        <v>she_red_triangle</v>
      </c>
      <c r="AK465" t="str">
        <f t="shared" si="92"/>
        <v>S14_end</v>
      </c>
      <c r="AL465" s="13" t="s">
        <v>27</v>
      </c>
      <c r="AM465" s="13" t="s">
        <v>25</v>
      </c>
      <c r="AN465" s="13" t="s">
        <v>27</v>
      </c>
      <c r="AO465" s="13" t="s">
        <v>26</v>
      </c>
      <c r="AP465" s="13" t="s">
        <v>31</v>
      </c>
      <c r="AQ465" s="13" t="s">
        <v>25</v>
      </c>
      <c r="AR465" s="13" t="s">
        <v>31</v>
      </c>
      <c r="AS465" s="13" t="s">
        <v>26</v>
      </c>
      <c r="AT465" s="13" t="s">
        <v>29</v>
      </c>
      <c r="AU465" s="13" t="s">
        <v>25</v>
      </c>
      <c r="AV465" s="13" t="s">
        <v>29</v>
      </c>
      <c r="AW465" s="13" t="s">
        <v>26</v>
      </c>
      <c r="AX465" t="str">
        <f t="shared" si="95"/>
        <v>ST1_yellow-square.png</v>
      </c>
      <c r="AY465" t="str">
        <f t="shared" si="96"/>
        <v>ST2_yellow-triangle.png</v>
      </c>
      <c r="AZ465" t="str">
        <f t="shared" si="97"/>
        <v>HT3_green-square.png</v>
      </c>
      <c r="BA465" t="str">
        <f t="shared" si="98"/>
        <v>HT1_green-triangle.png</v>
      </c>
      <c r="BB465" t="str">
        <f t="shared" si="99"/>
        <v>ST3_blue-square.png</v>
      </c>
      <c r="BC465" t="str">
        <f t="shared" si="100"/>
        <v>HT2_blue-triangle.png</v>
      </c>
    </row>
    <row r="466" spans="1:57" x14ac:dyDescent="0.2">
      <c r="A466" s="30" t="s">
        <v>83</v>
      </c>
      <c r="B466" s="5" t="s">
        <v>32</v>
      </c>
      <c r="C466" s="5" t="s">
        <v>40</v>
      </c>
      <c r="D466" t="str">
        <f t="shared" si="93"/>
        <v>L04_FD08_S03</v>
      </c>
      <c r="E466">
        <v>464</v>
      </c>
      <c r="F466" s="95" t="s">
        <v>699</v>
      </c>
      <c r="G466" s="155" t="str">
        <f>VLOOKUP($A466&amp;"_"&amp;$F466,'Character Sets'!$B$3:$J$39,5,FALSE)</f>
        <v>ST1</v>
      </c>
      <c r="H466" s="155" t="str">
        <f>VLOOKUP($A466&amp;"_"&amp;$F466,'Character Sets'!$B$3:$J$39,7,FALSE)</f>
        <v>Alex</v>
      </c>
      <c r="I466" s="5" t="str">
        <f>VLOOKUP($A466&amp;"_"&amp;$F466,'Character Sets'!$B$3:$J$39,6,FALSE)</f>
        <v>A</v>
      </c>
      <c r="J466" s="95" t="s">
        <v>700</v>
      </c>
      <c r="K466" s="155" t="str">
        <f>VLOOKUP($A466&amp;"_"&amp;$J466, 'Character Sets'!$B$3:$J$39,5,FALSE)</f>
        <v>HT2</v>
      </c>
      <c r="L466" s="155" t="str">
        <f>VLOOKUP($A466&amp;"_"&amp;$J466,'Character Sets'!$B$3:$J$39,7,FALSE)</f>
        <v>Sam</v>
      </c>
      <c r="M466" s="5" t="str">
        <f>VLOOKUP($A466&amp;"_"&amp;$J466,'Character Sets'!$B$3:$J$39,6,FALSE)</f>
        <v>B</v>
      </c>
      <c r="N466" s="187" t="s">
        <v>2395</v>
      </c>
      <c r="O466" s="5" t="s">
        <v>2398</v>
      </c>
      <c r="P466" s="37" t="s">
        <v>696</v>
      </c>
      <c r="Q466" t="str">
        <f>VLOOKUP($A466&amp;"_"&amp;$P466,'Character Sets'!$B$3:$J$39,5,FALSE)</f>
        <v>HT3</v>
      </c>
      <c r="R466" s="37" t="s">
        <v>698</v>
      </c>
      <c r="S466" t="str">
        <f>VLOOKUP($A466&amp;"_"&amp;$R466,'Character Sets'!$B$3:$J$39,5,FALSE)</f>
        <v>HT1</v>
      </c>
      <c r="T466" s="37" t="s">
        <v>697</v>
      </c>
      <c r="U466" t="str">
        <f>VLOOKUP($A466&amp;"_"&amp;$T466,'Character Sets'!$B$3:$J$39,5,FALSE)</f>
        <v>ST3</v>
      </c>
      <c r="V466" s="37" t="s">
        <v>701</v>
      </c>
      <c r="W466" t="str">
        <f>VLOOKUP($A466&amp;"_"&amp;$V466,'Character Sets'!$B$3:$J$39,5,FALSE)</f>
        <v>ST2</v>
      </c>
      <c r="X466" t="s">
        <v>209</v>
      </c>
      <c r="Y466" t="str">
        <f t="shared" si="91"/>
        <v>AB</v>
      </c>
      <c r="Z466" t="str" cm="1">
        <f t="array" ref="Z466">_xlfn.IFS($Y466="AB","AB",$Y466="BA","AB",$Y466="AC","AC",$Y466="CA","AC",$Y466="AD","AD",$Y466="DA","AD",$Y466="BC","BC",$Y466="CB","BC",$Y466="BD","BD",$Y466="DB","BD",$Y466="CD","CD",$Y466="DC", "CD",$Y466="AE","AE",$Y466="EA","AE",$Y466="AF","AF",$Y466="FA","AF",$Y466="BE","BE",$Y466="EB","BE",$Y466="BF","BF",$Y466="FB","BF",$Y466="CE","CE",$Y466="EC","CE",$Y466="CF","CF",$Y466="FC","CF",$Y466="DE","DE",$Y466="ED","DE",$Y466="EF","EF",$Y466="FE","EF",$Y466="DF","DF",$Y466="FD","DF")</f>
        <v>AB</v>
      </c>
      <c r="AA466" s="6" t="s">
        <v>30</v>
      </c>
      <c r="AB466" t="str">
        <f>VLOOKUP($X466&amp;$Z466&amp;$AA466,Stories!$A$1:$I$151,7,FALSE)</f>
        <v>Sam is making a salad for Alex</v>
      </c>
      <c r="AC466" t="str">
        <f>VLOOKUP($X466&amp;$Z466&amp;$AA466,Stories!$A$1:$I$151,8,FALSE)</f>
        <v>while a pot is boiling on the stove</v>
      </c>
      <c r="AD466" s="37" t="s">
        <v>23</v>
      </c>
      <c r="AE466" s="13" t="s">
        <v>27</v>
      </c>
      <c r="AF466" s="13" t="s">
        <v>25</v>
      </c>
      <c r="AG466" s="13" t="s">
        <v>763</v>
      </c>
      <c r="AH466" t="str">
        <f>VLOOKUP($X466&amp;$Z466&amp;$AA466,Stories!$A$1:$I$151,9,FALSE)</f>
        <v>and it looks like dinner is almost ready</v>
      </c>
      <c r="AI466" t="str" cm="1">
        <f t="array" ref="AI466">_xlfn.IFS($AA466="first",_xlfn.CONCAT($X466, "_", $H466, "_", $L466),$AA466="second",_xlfn.CONCAT($X466, "_", $L466, "_", $H466))</f>
        <v>S03_Sam_Alex</v>
      </c>
      <c r="AJ466" t="str">
        <f t="shared" si="94"/>
        <v>she_yellow_square</v>
      </c>
      <c r="AK466" t="str">
        <f t="shared" si="92"/>
        <v>S03_end</v>
      </c>
      <c r="AL466" s="13" t="s">
        <v>24</v>
      </c>
      <c r="AM466" s="13" t="s">
        <v>26</v>
      </c>
      <c r="AN466" s="13" t="s">
        <v>24</v>
      </c>
      <c r="AO466" s="13" t="s">
        <v>25</v>
      </c>
      <c r="AP466" s="13" t="s">
        <v>31</v>
      </c>
      <c r="AQ466" s="13" t="s">
        <v>26</v>
      </c>
      <c r="AR466" s="13" t="s">
        <v>31</v>
      </c>
      <c r="AS466" s="13" t="s">
        <v>25</v>
      </c>
      <c r="AT466" s="13" t="s">
        <v>29</v>
      </c>
      <c r="AU466" s="13" t="s">
        <v>26</v>
      </c>
      <c r="AV466" s="13" t="s">
        <v>29</v>
      </c>
      <c r="AW466" s="13" t="s">
        <v>25</v>
      </c>
      <c r="AX466" t="str">
        <f t="shared" si="95"/>
        <v>ST1_red-triangle.png</v>
      </c>
      <c r="AY466" t="str">
        <f t="shared" si="96"/>
        <v>HT2_red-square.png</v>
      </c>
      <c r="AZ466" t="str">
        <f t="shared" si="97"/>
        <v>HT3_green-triangle.png</v>
      </c>
      <c r="BA466" t="str">
        <f t="shared" si="98"/>
        <v>HT1_green-square.png</v>
      </c>
      <c r="BB466" t="str">
        <f t="shared" si="99"/>
        <v>ST3_blue-triangle.png</v>
      </c>
      <c r="BC466" t="str">
        <f t="shared" si="100"/>
        <v>ST2_blue-square.png</v>
      </c>
    </row>
    <row r="467" spans="1:57" x14ac:dyDescent="0.2">
      <c r="A467" s="30" t="s">
        <v>83</v>
      </c>
      <c r="B467" s="5" t="s">
        <v>32</v>
      </c>
      <c r="C467" s="5" t="s">
        <v>41</v>
      </c>
      <c r="D467" t="str">
        <f t="shared" si="93"/>
        <v>L04_FD09_S01</v>
      </c>
      <c r="E467">
        <v>465</v>
      </c>
      <c r="F467" s="96" t="s">
        <v>700</v>
      </c>
      <c r="G467" s="155" t="str">
        <f>VLOOKUP($A467&amp;"_"&amp;$F467,'Character Sets'!$B$3:$J$39,5,FALSE)</f>
        <v>HT2</v>
      </c>
      <c r="H467" s="155" t="str">
        <f>VLOOKUP($A467&amp;"_"&amp;$F467,'Character Sets'!$B$3:$J$39,7,FALSE)</f>
        <v>Sam</v>
      </c>
      <c r="I467" s="5" t="str">
        <f>VLOOKUP($A467&amp;"_"&amp;$F467,'Character Sets'!$B$3:$J$39,6,FALSE)</f>
        <v>B</v>
      </c>
      <c r="J467" s="5" t="s">
        <v>699</v>
      </c>
      <c r="K467" s="155" t="str">
        <f>VLOOKUP($A467&amp;"_"&amp;$J467, 'Character Sets'!$B$3:$J$39,5,FALSE)</f>
        <v>ST1</v>
      </c>
      <c r="L467" s="155" t="str">
        <f>VLOOKUP($A467&amp;"_"&amp;$J467,'Character Sets'!$B$3:$J$39,7,FALSE)</f>
        <v>Alex</v>
      </c>
      <c r="M467" s="5" t="str">
        <f>VLOOKUP($A467&amp;"_"&amp;$J467,'Character Sets'!$B$3:$J$39,6,FALSE)</f>
        <v>A</v>
      </c>
      <c r="N467" s="187" t="s">
        <v>2396</v>
      </c>
      <c r="O467" s="5" t="s">
        <v>2398</v>
      </c>
      <c r="P467" s="37" t="s">
        <v>696</v>
      </c>
      <c r="Q467" t="str">
        <f>VLOOKUP($A467&amp;"_"&amp;$P467,'Character Sets'!$B$3:$J$39,5,FALSE)</f>
        <v>HT3</v>
      </c>
      <c r="R467" s="37" t="s">
        <v>698</v>
      </c>
      <c r="S467" t="str">
        <f>VLOOKUP($A467&amp;"_"&amp;$R467,'Character Sets'!$B$3:$J$39,5,FALSE)</f>
        <v>HT1</v>
      </c>
      <c r="T467" s="37" t="s">
        <v>697</v>
      </c>
      <c r="U467" t="str">
        <f>VLOOKUP($A467&amp;"_"&amp;$T467,'Character Sets'!$B$3:$J$39,5,FALSE)</f>
        <v>ST3</v>
      </c>
      <c r="V467" s="37" t="s">
        <v>701</v>
      </c>
      <c r="W467" t="str">
        <f>VLOOKUP($A467&amp;"_"&amp;$V467,'Character Sets'!$B$3:$J$39,5,FALSE)</f>
        <v>ST2</v>
      </c>
      <c r="X467" t="s">
        <v>207</v>
      </c>
      <c r="Y467" t="str">
        <f t="shared" si="91"/>
        <v>BA</v>
      </c>
      <c r="Z467" t="str" cm="1">
        <f t="array" ref="Z467">_xlfn.IFS($Y467="AB","AB",$Y467="BA","AB",$Y467="AC","AC",$Y467="CA","AC",$Y467="AD","AD",$Y467="DA","AD",$Y467="BC","BC",$Y467="CB","BC",$Y467="BD","BD",$Y467="DB","BD",$Y467="CD","CD",$Y467="DC", "CD",$Y467="AE","AE",$Y467="EA","AE",$Y467="AF","AF",$Y467="FA","AF",$Y467="BE","BE",$Y467="EB","BE",$Y467="BF","BF",$Y467="FB","BF",$Y467="CE","CE",$Y467="EC","CE",$Y467="CF","CF",$Y467="FC","CF",$Y467="DE","DE",$Y467="ED","DE",$Y467="EF","EF",$Y467="FE","EF",$Y467="DF","DF",$Y467="FD","DF")</f>
        <v>AB</v>
      </c>
      <c r="AA467" s="6" t="s">
        <v>28</v>
      </c>
      <c r="AB467" t="str">
        <f>VLOOKUP($X467&amp;$Z467&amp;$AA467,Stories!$A$1:$I$151,7,FALSE)</f>
        <v>Alex is painting a portrait of Sam</v>
      </c>
      <c r="AC467" t="str">
        <f>VLOOKUP($X467&amp;$Z467&amp;$AA467,Stories!$A$1:$I$151,8,FALSE)</f>
        <v>and some paint is spilling on the floor</v>
      </c>
      <c r="AD467" s="37" t="s">
        <v>702</v>
      </c>
      <c r="AE467" s="13" t="s">
        <v>27</v>
      </c>
      <c r="AF467" s="13" t="s">
        <v>26</v>
      </c>
      <c r="AG467" s="13" t="s">
        <v>764</v>
      </c>
      <c r="AH467" t="str">
        <f>VLOOKUP($X467&amp;$Z467&amp;$AA467,Stories!$A$1:$I$151,9,FALSE)</f>
        <v>and the painting looks amazing</v>
      </c>
      <c r="AI467" t="str" cm="1">
        <f t="array" ref="AI467">_xlfn.IFS($AA467="first",_xlfn.CONCAT($X467, "_", $H467, "_", $L467),$AA467="second",_xlfn.CONCAT($X467, "_", $L467, "_", $H467))</f>
        <v>S01_Sam_Alex</v>
      </c>
      <c r="AJ467" t="str">
        <f t="shared" si="94"/>
        <v>they_yellow_triangle</v>
      </c>
      <c r="AK467" t="str">
        <f t="shared" si="92"/>
        <v>S01_end</v>
      </c>
      <c r="AL467" s="13" t="s">
        <v>29</v>
      </c>
      <c r="AM467" s="13" t="s">
        <v>25</v>
      </c>
      <c r="AN467" s="13" t="s">
        <v>29</v>
      </c>
      <c r="AO467" s="13" t="s">
        <v>26</v>
      </c>
      <c r="AP467" s="13" t="s">
        <v>24</v>
      </c>
      <c r="AQ467" s="13" t="s">
        <v>25</v>
      </c>
      <c r="AR467" s="13" t="s">
        <v>24</v>
      </c>
      <c r="AS467" s="13" t="s">
        <v>26</v>
      </c>
      <c r="AT467" s="13" t="s">
        <v>31</v>
      </c>
      <c r="AU467" s="13" t="s">
        <v>25</v>
      </c>
      <c r="AV467" s="13" t="s">
        <v>31</v>
      </c>
      <c r="AW467" s="13" t="s">
        <v>26</v>
      </c>
      <c r="AX467" t="str">
        <f t="shared" si="95"/>
        <v>HT2_blue-square.png</v>
      </c>
      <c r="AY467" t="str">
        <f t="shared" si="96"/>
        <v>ST1_blue-triangle.png</v>
      </c>
      <c r="AZ467" t="str">
        <f t="shared" si="97"/>
        <v>HT3_red-square.png</v>
      </c>
      <c r="BA467" t="str">
        <f t="shared" si="98"/>
        <v>HT1_red-triangle.png</v>
      </c>
      <c r="BB467" t="str">
        <f t="shared" si="99"/>
        <v>ST3_green-square.png</v>
      </c>
      <c r="BC467" t="str">
        <f t="shared" si="100"/>
        <v>ST2_green-triangle.png</v>
      </c>
    </row>
    <row r="468" spans="1:57" x14ac:dyDescent="0.2">
      <c r="A468" s="30" t="s">
        <v>83</v>
      </c>
      <c r="B468" s="37" t="s">
        <v>32</v>
      </c>
      <c r="C468" s="37" t="s">
        <v>42</v>
      </c>
      <c r="D468" t="str">
        <f t="shared" si="93"/>
        <v>L04_FD10_S39</v>
      </c>
      <c r="E468">
        <v>466</v>
      </c>
      <c r="F468" s="96" t="s">
        <v>701</v>
      </c>
      <c r="G468" s="155" t="str">
        <f>VLOOKUP($A468&amp;"_"&amp;$F468,'Character Sets'!$B$3:$J$39,5,FALSE)</f>
        <v>ST2</v>
      </c>
      <c r="H468" s="155" t="str">
        <f>VLOOKUP($A468&amp;"_"&amp;$F468,'Character Sets'!$B$3:$J$39,7,FALSE)</f>
        <v>Jordan</v>
      </c>
      <c r="I468" s="5" t="str">
        <f>VLOOKUP($A468&amp;"_"&amp;$F468,'Character Sets'!$B$3:$J$39,6,FALSE)</f>
        <v>C</v>
      </c>
      <c r="J468" s="94" t="s">
        <v>698</v>
      </c>
      <c r="K468" s="155" t="str">
        <f>VLOOKUP($A468&amp;"_"&amp;$J468, 'Character Sets'!$B$3:$J$39,5,FALSE)</f>
        <v>HT1</v>
      </c>
      <c r="L468" s="155" t="str">
        <f>VLOOKUP($A468&amp;"_"&amp;$J468,'Character Sets'!$B$3:$J$39,7,FALSE)</f>
        <v>Casey</v>
      </c>
      <c r="M468" s="5" t="str">
        <f>VLOOKUP($A468&amp;"_"&amp;$J468,'Character Sets'!$B$3:$J$39,6,FALSE)</f>
        <v>E</v>
      </c>
      <c r="N468" s="187" t="s">
        <v>2396</v>
      </c>
      <c r="O468" s="5" t="s">
        <v>2398</v>
      </c>
      <c r="P468" s="37" t="s">
        <v>696</v>
      </c>
      <c r="Q468" t="str">
        <f>VLOOKUP($A468&amp;"_"&amp;$P468,'Character Sets'!$B$3:$J$39,5,FALSE)</f>
        <v>HT3</v>
      </c>
      <c r="R468" s="37" t="s">
        <v>697</v>
      </c>
      <c r="S468" t="str">
        <f>VLOOKUP($A468&amp;"_"&amp;$R468,'Character Sets'!$B$3:$J$39,5,FALSE)</f>
        <v>ST3</v>
      </c>
      <c r="T468" s="37" t="s">
        <v>699</v>
      </c>
      <c r="U468" t="str">
        <f>VLOOKUP($A468&amp;"_"&amp;$T468,'Character Sets'!$B$3:$J$39,5,FALSE)</f>
        <v>ST1</v>
      </c>
      <c r="V468" s="37" t="s">
        <v>700</v>
      </c>
      <c r="W468" t="str">
        <f>VLOOKUP($A468&amp;"_"&amp;$V468,'Character Sets'!$B$3:$J$39,5,FALSE)</f>
        <v>HT2</v>
      </c>
      <c r="X468" t="s">
        <v>245</v>
      </c>
      <c r="Y468" t="str">
        <f t="shared" si="91"/>
        <v>CE</v>
      </c>
      <c r="Z468" t="str" cm="1">
        <f t="array" ref="Z468">_xlfn.IFS($Y468="AB","AB",$Y468="BA","AB",$Y468="AC","AC",$Y468="CA","AC",$Y468="AD","AD",$Y468="DA","AD",$Y468="BC","BC",$Y468="CB","BC",$Y468="BD","BD",$Y468="DB","BD",$Y468="CD","CD",$Y468="DC", "CD",$Y468="AE","AE",$Y468="EA","AE",$Y468="AF","AF",$Y468="FA","AF",$Y468="BE","BE",$Y468="EB","BE",$Y468="BF","BF",$Y468="FB","BF",$Y468="CE","CE",$Y468="EC","CE",$Y468="CF","CF",$Y468="FC","CF",$Y468="DE","DE",$Y468="ED","DE",$Y468="EF","EF",$Y468="FE","EF",$Y468="DF","DF",$Y468="FD","DF")</f>
        <v>CE</v>
      </c>
      <c r="AA468" s="6" t="s">
        <v>30</v>
      </c>
      <c r="AB468" t="str">
        <f>VLOOKUP($X468&amp;$Z468&amp;$AA468,Stories!$A$1:$I$151,7,FALSE)</f>
        <v>Casey is taking a selfie with Jordan</v>
      </c>
      <c r="AC468" t="str">
        <f>VLOOKUP($X468&amp;$Z468&amp;$AA468,Stories!$A$1:$I$151,8,FALSE)</f>
        <v>and the room is kind of dark</v>
      </c>
      <c r="AD468" s="37" t="s">
        <v>702</v>
      </c>
      <c r="AE468" s="13" t="s">
        <v>31</v>
      </c>
      <c r="AF468" s="13" t="s">
        <v>25</v>
      </c>
      <c r="AG468" s="13" t="s">
        <v>765</v>
      </c>
      <c r="AH468" t="str">
        <f>VLOOKUP($X468&amp;$Z468&amp;$AA468,Stories!$A$1:$I$151,9,FALSE)</f>
        <v>but the picture is coming out ok</v>
      </c>
      <c r="AI468" t="str" cm="1">
        <f t="array" ref="AI468">_xlfn.IFS($AA468="first",_xlfn.CONCAT($X468, "_", $H468, "_", $L468),$AA468="second",_xlfn.CONCAT($X468, "_", $L468, "_", $H468))</f>
        <v>S39_Casey_Jordan</v>
      </c>
      <c r="AJ468" t="str">
        <f t="shared" si="94"/>
        <v>they_green_square</v>
      </c>
      <c r="AK468" t="str">
        <f t="shared" si="92"/>
        <v>S39_end</v>
      </c>
      <c r="AL468" s="13" t="s">
        <v>24</v>
      </c>
      <c r="AM468" s="13" t="s">
        <v>26</v>
      </c>
      <c r="AN468" s="13" t="s">
        <v>24</v>
      </c>
      <c r="AO468" s="13" t="s">
        <v>25</v>
      </c>
      <c r="AP468" s="13" t="s">
        <v>27</v>
      </c>
      <c r="AQ468" s="13" t="s">
        <v>26</v>
      </c>
      <c r="AR468" s="13" t="s">
        <v>27</v>
      </c>
      <c r="AS468" s="13" t="s">
        <v>25</v>
      </c>
      <c r="AT468" s="13" t="s">
        <v>29</v>
      </c>
      <c r="AU468" s="13" t="s">
        <v>26</v>
      </c>
      <c r="AV468" s="13" t="s">
        <v>29</v>
      </c>
      <c r="AW468" s="13" t="s">
        <v>25</v>
      </c>
      <c r="AX468" t="str">
        <f t="shared" si="95"/>
        <v>ST2_red-triangle.png</v>
      </c>
      <c r="AY468" t="str">
        <f t="shared" si="96"/>
        <v>HT1_red-square.png</v>
      </c>
      <c r="AZ468" t="str">
        <f t="shared" si="97"/>
        <v>HT3_yellow-triangle.png</v>
      </c>
      <c r="BA468" t="str">
        <f t="shared" si="98"/>
        <v>ST3_yellow-square.png</v>
      </c>
      <c r="BB468" t="str">
        <f t="shared" si="99"/>
        <v>ST1_blue-triangle.png</v>
      </c>
      <c r="BC468" t="str">
        <f t="shared" si="100"/>
        <v>HT2_blue-square.png</v>
      </c>
    </row>
    <row r="469" spans="1:57" x14ac:dyDescent="0.2">
      <c r="A469" s="30" t="s">
        <v>83</v>
      </c>
      <c r="B469" s="37" t="s">
        <v>43</v>
      </c>
      <c r="C469" s="37" t="s">
        <v>44</v>
      </c>
      <c r="D469" t="str">
        <f t="shared" si="93"/>
        <v>L04_FP01_S57</v>
      </c>
      <c r="E469">
        <v>467</v>
      </c>
      <c r="F469" s="94" t="s">
        <v>696</v>
      </c>
      <c r="G469" s="155" t="str">
        <f>VLOOKUP($A469&amp;"_"&amp;$F469,'Character Sets'!$B$3:$J$39,5,FALSE)</f>
        <v>HT3</v>
      </c>
      <c r="H469" s="155" t="str">
        <f>VLOOKUP($A469&amp;"_"&amp;$F469,'Character Sets'!$B$3:$J$39,7,FALSE)</f>
        <v>Taylor</v>
      </c>
      <c r="I469" s="5" t="str">
        <f>VLOOKUP($A469&amp;"_"&amp;$F469,'Character Sets'!$B$3:$J$39,6,FALSE)</f>
        <v>D</v>
      </c>
      <c r="J469" s="5" t="s">
        <v>697</v>
      </c>
      <c r="K469" s="155" t="str">
        <f>VLOOKUP($A469&amp;"_"&amp;$J469, 'Character Sets'!$B$3:$J$39,5,FALSE)</f>
        <v>ST3</v>
      </c>
      <c r="L469" s="155" t="str">
        <f>VLOOKUP($A469&amp;"_"&amp;$J469,'Character Sets'!$B$3:$J$39,7,FALSE)</f>
        <v>Jaime</v>
      </c>
      <c r="M469" s="5" t="str">
        <f>VLOOKUP($A469&amp;"_"&amp;$J469,'Character Sets'!$B$3:$J$39,6,FALSE)</f>
        <v>F</v>
      </c>
      <c r="N469" s="187" t="s">
        <v>2394</v>
      </c>
      <c r="O469" s="5" t="s">
        <v>2398</v>
      </c>
      <c r="P469" s="37" t="s">
        <v>698</v>
      </c>
      <c r="Q469" t="str">
        <f>VLOOKUP($A469&amp;"_"&amp;$P469,'Character Sets'!$B$3:$J$39,5,FALSE)</f>
        <v>HT1</v>
      </c>
      <c r="R469" s="37" t="s">
        <v>699</v>
      </c>
      <c r="S469" t="str">
        <f>VLOOKUP($A469&amp;"_"&amp;$R469,'Character Sets'!$B$3:$J$39,5,FALSE)</f>
        <v>ST1</v>
      </c>
      <c r="T469" s="37" t="s">
        <v>700</v>
      </c>
      <c r="U469" t="str">
        <f>VLOOKUP($A469&amp;"_"&amp;$T469,'Character Sets'!$B$3:$J$39,5,FALSE)</f>
        <v>HT2</v>
      </c>
      <c r="V469" s="37" t="s">
        <v>701</v>
      </c>
      <c r="W469" t="str">
        <f>VLOOKUP($A469&amp;"_"&amp;$V469,'Character Sets'!$B$3:$J$39,5,FALSE)</f>
        <v>ST2</v>
      </c>
      <c r="X469" t="s">
        <v>733</v>
      </c>
      <c r="Y469" t="str">
        <f t="shared" si="91"/>
        <v>DF</v>
      </c>
      <c r="Z469" t="str" cm="1">
        <f t="array" ref="Z469">_xlfn.IFS($Y469="AB","AB",$Y469="BA","AB",$Y469="AC","AC",$Y469="CA","AC",$Y469="AD","AD",$Y469="DA","AD",$Y469="BC","BC",$Y469="CB","BC",$Y469="BD","BD",$Y469="DB","BD",$Y469="CD","CD",$Y469="DC", "CD",$Y469="AE","AE",$Y469="EA","AE",$Y469="AF","AF",$Y469="FA","AF",$Y469="BE","BE",$Y469="EB","BE",$Y469="BF","BF",$Y469="FB","BF",$Y469="CE","CE",$Y469="EC","CE",$Y469="CF","CF",$Y469="FC","CF",$Y469="DE","DE",$Y469="ED","DE",$Y469="EF","EF",$Y469="FE","EF",$Y469="DF","DF",$Y469="FD","DF")</f>
        <v>DF</v>
      </c>
      <c r="AA469" s="6" t="s">
        <v>28</v>
      </c>
      <c r="AB469" t="str">
        <f>VLOOKUP($X469&amp;$Z469&amp;$AA469,Stories!$A$1:$I$151,7,FALSE)</f>
        <v>Taylor is giving directions to Jaime</v>
      </c>
      <c r="AC469" t="str">
        <f>VLOOKUP($X469&amp;$Z469&amp;$AA469,Stories!$A$1:$I$151,8,FALSE)</f>
        <v>and the traffic is starting to clear</v>
      </c>
      <c r="AD469" s="37" t="s">
        <v>702</v>
      </c>
      <c r="AE469" s="13" t="s">
        <v>24</v>
      </c>
      <c r="AF469" s="13" t="s">
        <v>25</v>
      </c>
      <c r="AG469" s="13" t="s">
        <v>766</v>
      </c>
      <c r="AH469" t="str">
        <f>VLOOKUP($X469&amp;$Z469&amp;$AA469,Stories!$A$1:$I$151,9,FALSE)</f>
        <v>and it looks like the rest of the trip will be easy</v>
      </c>
      <c r="AI469" t="str" cm="1">
        <f t="array" ref="AI469">_xlfn.IFS($AA469="first",_xlfn.CONCAT($X469, "_", $H469, "_", $L469),$AA469="second",_xlfn.CONCAT($X469, "_", $L469, "_", $H469))</f>
        <v>S57_Taylor_Jaime</v>
      </c>
      <c r="AJ469" t="str">
        <f t="shared" si="94"/>
        <v>they_red_square</v>
      </c>
      <c r="AK469" t="str">
        <f t="shared" si="92"/>
        <v>S57_end</v>
      </c>
      <c r="AL469" s="13" t="s">
        <v>24</v>
      </c>
      <c r="AM469" s="13" t="s">
        <v>25</v>
      </c>
      <c r="AN469" s="13" t="s">
        <v>24</v>
      </c>
      <c r="AO469" s="13" t="s">
        <v>26</v>
      </c>
      <c r="AP469" s="13" t="s">
        <v>27</v>
      </c>
      <c r="AQ469" s="13" t="s">
        <v>26</v>
      </c>
      <c r="AR469" s="13" t="s">
        <v>27</v>
      </c>
      <c r="AS469" s="13" t="s">
        <v>25</v>
      </c>
      <c r="AT469" s="13" t="s">
        <v>31</v>
      </c>
      <c r="AU469" s="13" t="s">
        <v>26</v>
      </c>
      <c r="AV469" s="13" t="s">
        <v>31</v>
      </c>
      <c r="AW469" s="13" t="s">
        <v>25</v>
      </c>
      <c r="AX469" t="str">
        <f t="shared" si="95"/>
        <v>HT3_red-square.png</v>
      </c>
      <c r="AY469" t="str">
        <f t="shared" si="96"/>
        <v>ST3_red-triangle.png</v>
      </c>
      <c r="AZ469" t="str">
        <f t="shared" si="97"/>
        <v>HT1_yellow-triangle.png</v>
      </c>
      <c r="BA469" t="str">
        <f t="shared" si="98"/>
        <v>ST1_yellow-square.png</v>
      </c>
      <c r="BB469" t="str">
        <f t="shared" si="99"/>
        <v>HT2_green-triangle.png</v>
      </c>
      <c r="BC469" t="str">
        <f t="shared" si="100"/>
        <v>ST2_green-square.png</v>
      </c>
    </row>
    <row r="470" spans="1:57" x14ac:dyDescent="0.2">
      <c r="A470" s="30" t="s">
        <v>83</v>
      </c>
      <c r="B470" s="37" t="s">
        <v>43</v>
      </c>
      <c r="C470" s="37" t="s">
        <v>45</v>
      </c>
      <c r="D470" t="str">
        <f t="shared" si="93"/>
        <v>L04_FP02_S24</v>
      </c>
      <c r="E470">
        <v>468</v>
      </c>
      <c r="F470" s="94" t="s">
        <v>698</v>
      </c>
      <c r="G470" s="155" t="str">
        <f>VLOOKUP($A470&amp;"_"&amp;$F470,'Character Sets'!$B$3:$J$39,5,FALSE)</f>
        <v>HT1</v>
      </c>
      <c r="H470" s="155" t="str">
        <f>VLOOKUP($A470&amp;"_"&amp;$F470,'Character Sets'!$B$3:$J$39,7,FALSE)</f>
        <v>Casey</v>
      </c>
      <c r="I470" s="5" t="str">
        <f>VLOOKUP($A470&amp;"_"&amp;$F470,'Character Sets'!$B$3:$J$39,6,FALSE)</f>
        <v>E</v>
      </c>
      <c r="J470" s="5" t="s">
        <v>699</v>
      </c>
      <c r="K470" s="155" t="str">
        <f>VLOOKUP($A470&amp;"_"&amp;$J470, 'Character Sets'!$B$3:$J$39,5,FALSE)</f>
        <v>ST1</v>
      </c>
      <c r="L470" s="155" t="str">
        <f>VLOOKUP($A470&amp;"_"&amp;$J470,'Character Sets'!$B$3:$J$39,7,FALSE)</f>
        <v>Alex</v>
      </c>
      <c r="M470" s="5" t="str">
        <f>VLOOKUP($A470&amp;"_"&amp;$J470,'Character Sets'!$B$3:$J$39,6,FALSE)</f>
        <v>A</v>
      </c>
      <c r="N470" s="187" t="s">
        <v>2394</v>
      </c>
      <c r="O470" s="5" t="s">
        <v>2398</v>
      </c>
      <c r="P470" s="37" t="s">
        <v>696</v>
      </c>
      <c r="Q470" t="str">
        <f>VLOOKUP($A470&amp;"_"&amp;$P470,'Character Sets'!$B$3:$J$39,5,FALSE)</f>
        <v>HT3</v>
      </c>
      <c r="R470" s="37" t="s">
        <v>697</v>
      </c>
      <c r="S470" t="str">
        <f>VLOOKUP($A470&amp;"_"&amp;$R470,'Character Sets'!$B$3:$J$39,5,FALSE)</f>
        <v>ST3</v>
      </c>
      <c r="T470" s="37" t="s">
        <v>700</v>
      </c>
      <c r="U470" t="str">
        <f>VLOOKUP($A470&amp;"_"&amp;$T470,'Character Sets'!$B$3:$J$39,5,FALSE)</f>
        <v>HT2</v>
      </c>
      <c r="V470" s="37" t="s">
        <v>701</v>
      </c>
      <c r="W470" t="str">
        <f>VLOOKUP($A470&amp;"_"&amp;$V470,'Character Sets'!$B$3:$J$39,5,FALSE)</f>
        <v>ST2</v>
      </c>
      <c r="X470" t="s">
        <v>230</v>
      </c>
      <c r="Y470" t="str">
        <f t="shared" si="91"/>
        <v>EA</v>
      </c>
      <c r="Z470" t="str" cm="1">
        <f t="array" ref="Z470">_xlfn.IFS($Y470="AB","AB",$Y470="BA","AB",$Y470="AC","AC",$Y470="CA","AC",$Y470="AD","AD",$Y470="DA","AD",$Y470="BC","BC",$Y470="CB","BC",$Y470="BD","BD",$Y470="DB","BD",$Y470="CD","CD",$Y470="DC", "CD",$Y470="AE","AE",$Y470="EA","AE",$Y470="AF","AF",$Y470="FA","AF",$Y470="BE","BE",$Y470="EB","BE",$Y470="BF","BF",$Y470="FB","BF",$Y470="CE","CE",$Y470="EC","CE",$Y470="CF","CF",$Y470="FC","CF",$Y470="DE","DE",$Y470="ED","DE",$Y470="EF","EF",$Y470="FE","EF",$Y470="DF","DF",$Y470="FD","DF")</f>
        <v>AE</v>
      </c>
      <c r="AA470" s="6" t="s">
        <v>30</v>
      </c>
      <c r="AB470" t="str">
        <f>VLOOKUP($X470&amp;$Z470&amp;$AA470,Stories!$A$1:$I$151,7,FALSE)</f>
        <v>Casey is skiing with Alex</v>
      </c>
      <c r="AC470" t="str">
        <f>VLOOKUP($X470&amp;$Z470&amp;$AA470,Stories!$A$1:$I$151,8,FALSE)</f>
        <v>and snow is falling from the sky</v>
      </c>
      <c r="AD470" s="37" t="s">
        <v>702</v>
      </c>
      <c r="AE470" s="13" t="s">
        <v>27</v>
      </c>
      <c r="AF470" s="13" t="s">
        <v>26</v>
      </c>
      <c r="AG470" s="13" t="s">
        <v>767</v>
      </c>
      <c r="AH470" t="str">
        <f>VLOOKUP($X470&amp;$Z470&amp;$AA470,Stories!$A$1:$I$151,9,FALSE)</f>
        <v>and it looks like everyone might be cold</v>
      </c>
      <c r="AI470" t="str" cm="1">
        <f t="array" ref="AI470">_xlfn.IFS($AA470="first",_xlfn.CONCAT($X470, "_", $H470, "_", $L470),$AA470="second",_xlfn.CONCAT($X470, "_", $L470, "_", $H470))</f>
        <v>S24_Alex_Casey</v>
      </c>
      <c r="AJ470" t="str">
        <f t="shared" si="94"/>
        <v>they_yellow_triangle</v>
      </c>
      <c r="AK470" t="str">
        <f t="shared" si="92"/>
        <v>S24_end</v>
      </c>
      <c r="AL470" s="13" t="s">
        <v>27</v>
      </c>
      <c r="AM470" s="13" t="s">
        <v>26</v>
      </c>
      <c r="AN470" s="13" t="s">
        <v>27</v>
      </c>
      <c r="AO470" s="13" t="s">
        <v>25</v>
      </c>
      <c r="AP470" s="13" t="s">
        <v>31</v>
      </c>
      <c r="AQ470" s="13" t="s">
        <v>25</v>
      </c>
      <c r="AR470" s="13" t="s">
        <v>31</v>
      </c>
      <c r="AS470" s="13" t="s">
        <v>26</v>
      </c>
      <c r="AT470" s="13" t="s">
        <v>29</v>
      </c>
      <c r="AU470" s="13" t="s">
        <v>25</v>
      </c>
      <c r="AV470" s="13" t="s">
        <v>29</v>
      </c>
      <c r="AW470" s="13" t="s">
        <v>26</v>
      </c>
      <c r="AX470" t="str">
        <f t="shared" si="95"/>
        <v>HT1_yellow-triangle.png</v>
      </c>
      <c r="AY470" t="str">
        <f t="shared" si="96"/>
        <v>ST1_yellow-square.png</v>
      </c>
      <c r="AZ470" t="str">
        <f t="shared" si="97"/>
        <v>HT3_green-square.png</v>
      </c>
      <c r="BA470" t="str">
        <f t="shared" si="98"/>
        <v>ST3_green-triangle.png</v>
      </c>
      <c r="BB470" t="str">
        <f t="shared" si="99"/>
        <v>HT2_blue-square.png</v>
      </c>
      <c r="BC470" t="str">
        <f t="shared" si="100"/>
        <v>ST2_blue-triangle.png</v>
      </c>
    </row>
    <row r="471" spans="1:57" x14ac:dyDescent="0.2">
      <c r="A471" s="30" t="s">
        <v>83</v>
      </c>
      <c r="B471" s="37" t="s">
        <v>43</v>
      </c>
      <c r="C471" s="37" t="s">
        <v>46</v>
      </c>
      <c r="D471" t="str">
        <f t="shared" si="93"/>
        <v>L04_FP03_S59</v>
      </c>
      <c r="E471">
        <v>469</v>
      </c>
      <c r="F471" s="95" t="s">
        <v>697</v>
      </c>
      <c r="G471" s="155" t="str">
        <f>VLOOKUP($A471&amp;"_"&amp;$F471,'Character Sets'!$B$3:$J$39,5,FALSE)</f>
        <v>ST3</v>
      </c>
      <c r="H471" s="155" t="str">
        <f>VLOOKUP($A471&amp;"_"&amp;$F471,'Character Sets'!$B$3:$J$39,7,FALSE)</f>
        <v>Jaime</v>
      </c>
      <c r="I471" s="5" t="str">
        <f>VLOOKUP($A471&amp;"_"&amp;$F471,'Character Sets'!$B$3:$J$39,6,FALSE)</f>
        <v>F</v>
      </c>
      <c r="J471" s="94" t="s">
        <v>696</v>
      </c>
      <c r="K471" s="155" t="str">
        <f>VLOOKUP($A471&amp;"_"&amp;$J471, 'Character Sets'!$B$3:$J$39,5,FALSE)</f>
        <v>HT3</v>
      </c>
      <c r="L471" s="155" t="str">
        <f>VLOOKUP($A471&amp;"_"&amp;$J471,'Character Sets'!$B$3:$J$39,7,FALSE)</f>
        <v>Taylor</v>
      </c>
      <c r="M471" s="5" t="str">
        <f>VLOOKUP($A471&amp;"_"&amp;$J471,'Character Sets'!$B$3:$J$39,6,FALSE)</f>
        <v>D</v>
      </c>
      <c r="N471" s="187" t="s">
        <v>2394</v>
      </c>
      <c r="O471" s="5" t="s">
        <v>2398</v>
      </c>
      <c r="P471" s="37" t="s">
        <v>698</v>
      </c>
      <c r="Q471" t="str">
        <f>VLOOKUP($A471&amp;"_"&amp;$P471,'Character Sets'!$B$3:$J$39,5,FALSE)</f>
        <v>HT1</v>
      </c>
      <c r="R471" s="37" t="s">
        <v>699</v>
      </c>
      <c r="S471" t="str">
        <f>VLOOKUP($A471&amp;"_"&amp;$R471,'Character Sets'!$B$3:$J$39,5,FALSE)</f>
        <v>ST1</v>
      </c>
      <c r="T471" s="37" t="s">
        <v>700</v>
      </c>
      <c r="U471" t="str">
        <f>VLOOKUP($A471&amp;"_"&amp;$T471,'Character Sets'!$B$3:$J$39,5,FALSE)</f>
        <v>HT2</v>
      </c>
      <c r="V471" s="37" t="s">
        <v>701</v>
      </c>
      <c r="W471" t="str">
        <f>VLOOKUP($A471&amp;"_"&amp;$V471,'Character Sets'!$B$3:$J$39,5,FALSE)</f>
        <v>ST2</v>
      </c>
      <c r="X471" t="s">
        <v>735</v>
      </c>
      <c r="Y471" t="str">
        <f t="shared" si="91"/>
        <v>FD</v>
      </c>
      <c r="Z471" t="str" cm="1">
        <f t="array" ref="Z471">_xlfn.IFS($Y471="AB","AB",$Y471="BA","AB",$Y471="AC","AC",$Y471="CA","AC",$Y471="AD","AD",$Y471="DA","AD",$Y471="BC","BC",$Y471="CB","BC",$Y471="BD","BD",$Y471="DB","BD",$Y471="CD","CD",$Y471="DC", "CD",$Y471="AE","AE",$Y471="EA","AE",$Y471="AF","AF",$Y471="FA","AF",$Y471="BE","BE",$Y471="EB","BE",$Y471="BF","BF",$Y471="FB","BF",$Y471="CE","CE",$Y471="EC","CE",$Y471="CF","CF",$Y471="FC","CF",$Y471="DE","DE",$Y471="ED","DE",$Y471="EF","EF",$Y471="FE","EF",$Y471="DF","DF",$Y471="FD","DF")</f>
        <v>DF</v>
      </c>
      <c r="AA471" s="6" t="s">
        <v>28</v>
      </c>
      <c r="AB471" t="str">
        <f>VLOOKUP($X471&amp;$Z471&amp;$AA471,Stories!$A$1:$I$151,7,FALSE)</f>
        <v>Taylor is taking notes for Jaime</v>
      </c>
      <c r="AC471" t="str">
        <f>VLOOKUP($X471&amp;$Z471&amp;$AA471,Stories!$A$1:$I$151,8,FALSE)</f>
        <v>under the fluorescent lights</v>
      </c>
      <c r="AD471" s="37" t="s">
        <v>702</v>
      </c>
      <c r="AE471" s="13" t="s">
        <v>31</v>
      </c>
      <c r="AF471" s="13" t="s">
        <v>25</v>
      </c>
      <c r="AG471" s="13" t="s">
        <v>768</v>
      </c>
      <c r="AH471" t="str">
        <f>VLOOKUP($X471&amp;$Z471&amp;$AA471,Stories!$A$1:$I$151,9,FALSE)</f>
        <v>and it looks like the meeting is almost finished</v>
      </c>
      <c r="AI471" t="str" cm="1">
        <f t="array" ref="AI471">_xlfn.IFS($AA471="first",_xlfn.CONCAT($X471, "_", $H471, "_", $L471),$AA471="second",_xlfn.CONCAT($X471, "_", $L471, "_", $H471))</f>
        <v>S59_Jaime_Taylor</v>
      </c>
      <c r="AJ471" t="str">
        <f t="shared" si="94"/>
        <v>they_green_square</v>
      </c>
      <c r="AK471" t="str">
        <f t="shared" si="92"/>
        <v>S59_end</v>
      </c>
      <c r="AL471" s="13" t="s">
        <v>31</v>
      </c>
      <c r="AM471" s="13" t="s">
        <v>25</v>
      </c>
      <c r="AN471" s="13" t="s">
        <v>31</v>
      </c>
      <c r="AO471" s="13" t="s">
        <v>26</v>
      </c>
      <c r="AP471" s="13" t="s">
        <v>29</v>
      </c>
      <c r="AQ471" s="13" t="s">
        <v>26</v>
      </c>
      <c r="AR471" s="13" t="s">
        <v>29</v>
      </c>
      <c r="AS471" s="13" t="s">
        <v>25</v>
      </c>
      <c r="AT471" s="13" t="s">
        <v>24</v>
      </c>
      <c r="AU471" s="13" t="s">
        <v>26</v>
      </c>
      <c r="AV471" s="13" t="s">
        <v>24</v>
      </c>
      <c r="AW471" s="13" t="s">
        <v>25</v>
      </c>
      <c r="AX471" t="str">
        <f t="shared" si="95"/>
        <v>ST3_green-square.png</v>
      </c>
      <c r="AY471" t="str">
        <f t="shared" si="96"/>
        <v>HT3_green-triangle.png</v>
      </c>
      <c r="AZ471" t="str">
        <f t="shared" si="97"/>
        <v>HT1_blue-triangle.png</v>
      </c>
      <c r="BA471" t="str">
        <f t="shared" si="98"/>
        <v>ST1_blue-square.png</v>
      </c>
      <c r="BB471" t="str">
        <f t="shared" si="99"/>
        <v>HT2_red-triangle.png</v>
      </c>
      <c r="BC471" t="str">
        <f t="shared" si="100"/>
        <v>ST2_red-square.png</v>
      </c>
    </row>
    <row r="472" spans="1:57" x14ac:dyDescent="0.2">
      <c r="A472" s="30" t="s">
        <v>83</v>
      </c>
      <c r="B472" s="37" t="s">
        <v>43</v>
      </c>
      <c r="C472" s="37" t="s">
        <v>47</v>
      </c>
      <c r="D472" t="str">
        <f t="shared" si="93"/>
        <v>L04_FP04_S22</v>
      </c>
      <c r="E472">
        <v>470</v>
      </c>
      <c r="F472" s="95" t="s">
        <v>699</v>
      </c>
      <c r="G472" s="155" t="str">
        <f>VLOOKUP($A472&amp;"_"&amp;$F472,'Character Sets'!$B$3:$J$39,5,FALSE)</f>
        <v>ST1</v>
      </c>
      <c r="H472" s="155" t="str">
        <f>VLOOKUP($A472&amp;"_"&amp;$F472,'Character Sets'!$B$3:$J$39,7,FALSE)</f>
        <v>Alex</v>
      </c>
      <c r="I472" s="5" t="str">
        <f>VLOOKUP($A472&amp;"_"&amp;$F472,'Character Sets'!$B$3:$J$39,6,FALSE)</f>
        <v>A</v>
      </c>
      <c r="J472" s="94" t="s">
        <v>698</v>
      </c>
      <c r="K472" s="155" t="str">
        <f>VLOOKUP($A472&amp;"_"&amp;$J472, 'Character Sets'!$B$3:$J$39,5,FALSE)</f>
        <v>HT1</v>
      </c>
      <c r="L472" s="155" t="str">
        <f>VLOOKUP($A472&amp;"_"&amp;$J472,'Character Sets'!$B$3:$J$39,7,FALSE)</f>
        <v>Casey</v>
      </c>
      <c r="M472" s="5" t="str">
        <f>VLOOKUP($A472&amp;"_"&amp;$J472,'Character Sets'!$B$3:$J$39,6,FALSE)</f>
        <v>E</v>
      </c>
      <c r="N472" s="187" t="s">
        <v>2394</v>
      </c>
      <c r="O472" s="5" t="s">
        <v>2398</v>
      </c>
      <c r="P472" s="37" t="s">
        <v>696</v>
      </c>
      <c r="Q472" t="str">
        <f>VLOOKUP($A472&amp;"_"&amp;$P472,'Character Sets'!$B$3:$J$39,5,FALSE)</f>
        <v>HT3</v>
      </c>
      <c r="R472" s="37" t="s">
        <v>697</v>
      </c>
      <c r="S472" t="str">
        <f>VLOOKUP($A472&amp;"_"&amp;$R472,'Character Sets'!$B$3:$J$39,5,FALSE)</f>
        <v>ST3</v>
      </c>
      <c r="T472" s="37" t="s">
        <v>700</v>
      </c>
      <c r="U472" t="str">
        <f>VLOOKUP($A472&amp;"_"&amp;$T472,'Character Sets'!$B$3:$J$39,5,FALSE)</f>
        <v>HT2</v>
      </c>
      <c r="V472" s="37" t="s">
        <v>701</v>
      </c>
      <c r="W472" t="str">
        <f>VLOOKUP($A472&amp;"_"&amp;$V472,'Character Sets'!$B$3:$J$39,5,FALSE)</f>
        <v>ST2</v>
      </c>
      <c r="X472" t="s">
        <v>228</v>
      </c>
      <c r="Y472" t="str">
        <f t="shared" si="91"/>
        <v>AE</v>
      </c>
      <c r="Z472" t="str" cm="1">
        <f t="array" ref="Z472">_xlfn.IFS($Y472="AB","AB",$Y472="BA","AB",$Y472="AC","AC",$Y472="CA","AC",$Y472="AD","AD",$Y472="DA","AD",$Y472="BC","BC",$Y472="CB","BC",$Y472="BD","BD",$Y472="DB","BD",$Y472="CD","CD",$Y472="DC", "CD",$Y472="AE","AE",$Y472="EA","AE",$Y472="AF","AF",$Y472="FA","AF",$Y472="BE","BE",$Y472="EB","BE",$Y472="BF","BF",$Y472="FB","BF",$Y472="CE","CE",$Y472="EC","CE",$Y472="CF","CF",$Y472="FC","CF",$Y472="DE","DE",$Y472="ED","DE",$Y472="EF","EF",$Y472="FE","EF",$Y472="DF","DF",$Y472="FD","DF")</f>
        <v>AE</v>
      </c>
      <c r="AA472" s="6" t="s">
        <v>30</v>
      </c>
      <c r="AB472" t="str">
        <f>VLOOKUP($X472&amp;$Z472&amp;$AA472,Stories!$A$1:$I$151,7,FALSE)</f>
        <v>Casey is filming a video for Alex</v>
      </c>
      <c r="AC472" t="str">
        <f>VLOOKUP($X472&amp;$Z472&amp;$AA472,Stories!$A$1:$I$151,8,FALSE)</f>
        <v>as clouds start to cover up the sun</v>
      </c>
      <c r="AD472" s="37" t="s">
        <v>702</v>
      </c>
      <c r="AE472" s="13" t="s">
        <v>29</v>
      </c>
      <c r="AF472" s="13" t="s">
        <v>26</v>
      </c>
      <c r="AG472" s="13" t="s">
        <v>769</v>
      </c>
      <c r="AH472" t="str">
        <f>VLOOKUP($X472&amp;$Z472&amp;$AA472,Stories!$A$1:$I$151,9,FALSE)</f>
        <v>but it looks like it might start to rain soon</v>
      </c>
      <c r="AI472" t="str" cm="1">
        <f t="array" ref="AI472">_xlfn.IFS($AA472="first",_xlfn.CONCAT($X472, "_", $H472, "_", $L472),$AA472="second",_xlfn.CONCAT($X472, "_", $L472, "_", $H472))</f>
        <v>S22_Casey_Alex</v>
      </c>
      <c r="AJ472" t="str">
        <f t="shared" si="94"/>
        <v>they_blue_triangle</v>
      </c>
      <c r="AK472" t="str">
        <f t="shared" si="92"/>
        <v>S22_end</v>
      </c>
      <c r="AL472" s="13" t="s">
        <v>29</v>
      </c>
      <c r="AM472" s="13" t="s">
        <v>26</v>
      </c>
      <c r="AN472" s="13" t="s">
        <v>29</v>
      </c>
      <c r="AO472" s="13" t="s">
        <v>25</v>
      </c>
      <c r="AP472" s="13" t="s">
        <v>24</v>
      </c>
      <c r="AQ472" s="13" t="s">
        <v>25</v>
      </c>
      <c r="AR472" s="13" t="s">
        <v>24</v>
      </c>
      <c r="AS472" s="13" t="s">
        <v>26</v>
      </c>
      <c r="AT472" s="13" t="s">
        <v>27</v>
      </c>
      <c r="AU472" s="13" t="s">
        <v>25</v>
      </c>
      <c r="AV472" s="13" t="s">
        <v>27</v>
      </c>
      <c r="AW472" s="13" t="s">
        <v>26</v>
      </c>
      <c r="AX472" t="str">
        <f t="shared" si="95"/>
        <v>ST1_blue-triangle.png</v>
      </c>
      <c r="AY472" t="str">
        <f t="shared" si="96"/>
        <v>HT1_blue-square.png</v>
      </c>
      <c r="AZ472" t="str">
        <f t="shared" si="97"/>
        <v>HT3_red-square.png</v>
      </c>
      <c r="BA472" t="str">
        <f t="shared" si="98"/>
        <v>ST3_red-triangle.png</v>
      </c>
      <c r="BB472" t="str">
        <f t="shared" si="99"/>
        <v>HT2_yellow-square.png</v>
      </c>
      <c r="BC472" t="str">
        <f t="shared" si="100"/>
        <v>ST2_yellow-triangle.png</v>
      </c>
    </row>
    <row r="473" spans="1:57" x14ac:dyDescent="0.2">
      <c r="A473" s="30" t="s">
        <v>83</v>
      </c>
      <c r="B473" s="5" t="s">
        <v>43</v>
      </c>
      <c r="C473" s="5" t="s">
        <v>48</v>
      </c>
      <c r="D473" t="str">
        <f t="shared" si="93"/>
        <v>L04_FP05_S47</v>
      </c>
      <c r="E473">
        <v>471</v>
      </c>
      <c r="F473" s="96" t="s">
        <v>700</v>
      </c>
      <c r="G473" s="155" t="str">
        <f>VLOOKUP($A473&amp;"_"&amp;$F473,'Character Sets'!$B$3:$J$39,5,FALSE)</f>
        <v>HT2</v>
      </c>
      <c r="H473" s="155" t="str">
        <f>VLOOKUP($A473&amp;"_"&amp;$F473,'Character Sets'!$B$3:$J$39,7,FALSE)</f>
        <v>Sam</v>
      </c>
      <c r="I473" s="5" t="str">
        <f>VLOOKUP($A473&amp;"_"&amp;$F473,'Character Sets'!$B$3:$J$39,6,FALSE)</f>
        <v>B</v>
      </c>
      <c r="J473" s="5" t="s">
        <v>697</v>
      </c>
      <c r="K473" s="155" t="str">
        <f>VLOOKUP($A473&amp;"_"&amp;$J473, 'Character Sets'!$B$3:$J$39,5,FALSE)</f>
        <v>ST3</v>
      </c>
      <c r="L473" s="155" t="str">
        <f>VLOOKUP($A473&amp;"_"&amp;$J473,'Character Sets'!$B$3:$J$39,7,FALSE)</f>
        <v>Jaime</v>
      </c>
      <c r="M473" s="5" t="str">
        <f>VLOOKUP($A473&amp;"_"&amp;$J473,'Character Sets'!$B$3:$J$39,6,FALSE)</f>
        <v>F</v>
      </c>
      <c r="N473" s="187" t="s">
        <v>2396</v>
      </c>
      <c r="O473" s="5" t="s">
        <v>2398</v>
      </c>
      <c r="P473" s="37" t="s">
        <v>696</v>
      </c>
      <c r="Q473" t="str">
        <f>VLOOKUP($A473&amp;"_"&amp;$P473,'Character Sets'!$B$3:$J$39,5,FALSE)</f>
        <v>HT3</v>
      </c>
      <c r="R473" s="37" t="s">
        <v>698</v>
      </c>
      <c r="S473" t="str">
        <f>VLOOKUP($A473&amp;"_"&amp;$R473,'Character Sets'!$B$3:$J$39,5,FALSE)</f>
        <v>HT1</v>
      </c>
      <c r="T473" s="37" t="s">
        <v>699</v>
      </c>
      <c r="U473" t="str">
        <f>VLOOKUP($A473&amp;"_"&amp;$T473,'Character Sets'!$B$3:$J$39,5,FALSE)</f>
        <v>ST1</v>
      </c>
      <c r="V473" s="37" t="s">
        <v>701</v>
      </c>
      <c r="W473" t="str">
        <f>VLOOKUP($A473&amp;"_"&amp;$V473,'Character Sets'!$B$3:$J$39,5,FALSE)</f>
        <v>ST2</v>
      </c>
      <c r="X473" t="s">
        <v>444</v>
      </c>
      <c r="Y473" t="str">
        <f t="shared" si="91"/>
        <v>BF</v>
      </c>
      <c r="Z473" t="str" cm="1">
        <f t="array" ref="Z473">_xlfn.IFS($Y473="AB","AB",$Y473="BA","AB",$Y473="AC","AC",$Y473="CA","AC",$Y473="AD","AD",$Y473="DA","AD",$Y473="BC","BC",$Y473="CB","BC",$Y473="BD","BD",$Y473="DB","BD",$Y473="CD","CD",$Y473="DC", "CD",$Y473="AE","AE",$Y473="EA","AE",$Y473="AF","AF",$Y473="FA","AF",$Y473="BE","BE",$Y473="EB","BE",$Y473="BF","BF",$Y473="FB","BF",$Y473="CE","CE",$Y473="EC","CE",$Y473="CF","CF",$Y473="FC","CF",$Y473="DE","DE",$Y473="ED","DE",$Y473="EF","EF",$Y473="FE","EF",$Y473="DF","DF",$Y473="FD","DF")</f>
        <v>BF</v>
      </c>
      <c r="AA473" s="6" t="s">
        <v>28</v>
      </c>
      <c r="AB473" t="str">
        <f>VLOOKUP($X473&amp;$Z473&amp;$AA473,Stories!$A$1:$I$151,7,FALSE)</f>
        <v>Sam is driving away from Jaime</v>
      </c>
      <c r="AC473" t="str">
        <f>VLOOKUP($X473&amp;$Z473&amp;$AA473,Stories!$A$1:$I$151,8,FALSE)</f>
        <v>while the sun is starting to set</v>
      </c>
      <c r="AD473" s="37" t="s">
        <v>22</v>
      </c>
      <c r="AE473" s="13" t="s">
        <v>24</v>
      </c>
      <c r="AF473" s="13" t="s">
        <v>25</v>
      </c>
      <c r="AG473" s="13" t="s">
        <v>770</v>
      </c>
      <c r="AH473" t="str">
        <f>VLOOKUP($X473&amp;$Z473&amp;$AA473,Stories!$A$1:$I$151,9,FALSE)</f>
        <v>and it looks like it's a long drive home</v>
      </c>
      <c r="AI473" t="str" cm="1">
        <f t="array" ref="AI473">_xlfn.IFS($AA473="first",_xlfn.CONCAT($X473, "_", $H473, "_", $L473),$AA473="second",_xlfn.CONCAT($X473, "_", $L473, "_", $H473))</f>
        <v>S47_Sam_Jaime</v>
      </c>
      <c r="AJ473" t="str">
        <f t="shared" si="94"/>
        <v>he_red_square</v>
      </c>
      <c r="AK473" t="str">
        <f t="shared" si="92"/>
        <v>S47_end</v>
      </c>
      <c r="AL473" s="13" t="s">
        <v>24</v>
      </c>
      <c r="AM473" s="13" t="s">
        <v>25</v>
      </c>
      <c r="AN473" s="13" t="s">
        <v>24</v>
      </c>
      <c r="AO473" s="13" t="s">
        <v>26</v>
      </c>
      <c r="AP473" s="13" t="s">
        <v>27</v>
      </c>
      <c r="AQ473" s="13" t="s">
        <v>26</v>
      </c>
      <c r="AR473" s="13" t="s">
        <v>27</v>
      </c>
      <c r="AS473" s="13" t="s">
        <v>25</v>
      </c>
      <c r="AT473" s="13" t="s">
        <v>29</v>
      </c>
      <c r="AU473" s="13" t="s">
        <v>26</v>
      </c>
      <c r="AV473" s="13" t="s">
        <v>29</v>
      </c>
      <c r="AW473" s="13" t="s">
        <v>25</v>
      </c>
      <c r="AX473" t="str">
        <f t="shared" si="95"/>
        <v>HT2_red-square.png</v>
      </c>
      <c r="AY473" t="str">
        <f t="shared" si="96"/>
        <v>ST3_red-triangle.png</v>
      </c>
      <c r="AZ473" t="str">
        <f t="shared" si="97"/>
        <v>HT3_yellow-triangle.png</v>
      </c>
      <c r="BA473" t="str">
        <f t="shared" si="98"/>
        <v>HT1_yellow-square.png</v>
      </c>
      <c r="BB473" t="str">
        <f t="shared" si="99"/>
        <v>ST1_blue-triangle.png</v>
      </c>
      <c r="BC473" t="str">
        <f t="shared" si="100"/>
        <v>ST2_blue-square.png</v>
      </c>
    </row>
    <row r="474" spans="1:57" x14ac:dyDescent="0.2">
      <c r="A474" s="30" t="s">
        <v>83</v>
      </c>
      <c r="B474" s="5" t="s">
        <v>43</v>
      </c>
      <c r="C474" s="5" t="s">
        <v>49</v>
      </c>
      <c r="D474" t="str">
        <f t="shared" si="93"/>
        <v>L04_FP06_S31</v>
      </c>
      <c r="E474">
        <v>472</v>
      </c>
      <c r="F474" s="96" t="s">
        <v>700</v>
      </c>
      <c r="G474" s="155" t="str">
        <f>VLOOKUP($A474&amp;"_"&amp;$F474,'Character Sets'!$B$3:$J$39,5,FALSE)</f>
        <v>HT2</v>
      </c>
      <c r="H474" s="155" t="str">
        <f>VLOOKUP($A474&amp;"_"&amp;$F474,'Character Sets'!$B$3:$J$39,7,FALSE)</f>
        <v>Sam</v>
      </c>
      <c r="I474" s="5" t="str">
        <f>VLOOKUP($A474&amp;"_"&amp;$F474,'Character Sets'!$B$3:$J$39,6,FALSE)</f>
        <v>B</v>
      </c>
      <c r="J474" s="94" t="s">
        <v>698</v>
      </c>
      <c r="K474" s="155" t="str">
        <f>VLOOKUP($A474&amp;"_"&amp;$J474, 'Character Sets'!$B$3:$J$39,5,FALSE)</f>
        <v>HT1</v>
      </c>
      <c r="L474" s="155" t="str">
        <f>VLOOKUP($A474&amp;"_"&amp;$J474,'Character Sets'!$B$3:$J$39,7,FALSE)</f>
        <v>Casey</v>
      </c>
      <c r="M474" s="5" t="str">
        <f>VLOOKUP($A474&amp;"_"&amp;$J474,'Character Sets'!$B$3:$J$39,6,FALSE)</f>
        <v>E</v>
      </c>
      <c r="N474" s="187" t="s">
        <v>2396</v>
      </c>
      <c r="O474" s="5" t="s">
        <v>2399</v>
      </c>
      <c r="P474" s="37" t="s">
        <v>696</v>
      </c>
      <c r="Q474" t="str">
        <f>VLOOKUP($A474&amp;"_"&amp;$P474,'Character Sets'!$B$3:$J$39,5,FALSE)</f>
        <v>HT3</v>
      </c>
      <c r="R474" s="37" t="s">
        <v>697</v>
      </c>
      <c r="S474" t="str">
        <f>VLOOKUP($A474&amp;"_"&amp;$R474,'Character Sets'!$B$3:$J$39,5,FALSE)</f>
        <v>ST3</v>
      </c>
      <c r="T474" s="37" t="s">
        <v>699</v>
      </c>
      <c r="U474" t="str">
        <f>VLOOKUP($A474&amp;"_"&amp;$T474,'Character Sets'!$B$3:$J$39,5,FALSE)</f>
        <v>ST1</v>
      </c>
      <c r="V474" s="37" t="s">
        <v>700</v>
      </c>
      <c r="W474" t="str">
        <f>VLOOKUP($A474&amp;"_"&amp;$V474,'Character Sets'!$B$3:$J$39,5,FALSE)</f>
        <v>HT2</v>
      </c>
      <c r="X474" t="s">
        <v>237</v>
      </c>
      <c r="Y474" t="str">
        <f t="shared" si="91"/>
        <v>BE</v>
      </c>
      <c r="Z474" t="str" cm="1">
        <f t="array" ref="Z474">_xlfn.IFS($Y474="AB","AB",$Y474="BA","AB",$Y474="AC","AC",$Y474="CA","AC",$Y474="AD","AD",$Y474="DA","AD",$Y474="BC","BC",$Y474="CB","BC",$Y474="BD","BD",$Y474="DB","BD",$Y474="CD","CD",$Y474="DC", "CD",$Y474="AE","AE",$Y474="EA","AE",$Y474="AF","AF",$Y474="FA","AF",$Y474="BE","BE",$Y474="EB","BE",$Y474="BF","BF",$Y474="FB","BF",$Y474="CE","CE",$Y474="EC","CE",$Y474="CF","CF",$Y474="FC","CF",$Y474="DE","DE",$Y474="ED","DE",$Y474="EF","EF",$Y474="FE","EF",$Y474="DF","DF",$Y474="FD","DF")</f>
        <v>BE</v>
      </c>
      <c r="AA474" s="6" t="s">
        <v>30</v>
      </c>
      <c r="AB474" t="str">
        <f>VLOOKUP($X474&amp;$Z474&amp;$AA474,Stories!$A$1:$I$151,7,FALSE)</f>
        <v>Casey is practicing soccer with Sam</v>
      </c>
      <c r="AC474" t="str">
        <f>VLOOKUP($X474&amp;$Z474&amp;$AA474,Stories!$A$1:$I$151,8,FALSE)</f>
        <v>as a bird flies overhead</v>
      </c>
      <c r="AD474" s="37" t="s">
        <v>23</v>
      </c>
      <c r="AE474" s="13" t="s">
        <v>27</v>
      </c>
      <c r="AF474" s="13" t="s">
        <v>26</v>
      </c>
      <c r="AG474" s="13" t="s">
        <v>771</v>
      </c>
      <c r="AH474" t="str">
        <f>VLOOKUP($X474&amp;$Z474&amp;$AA474,Stories!$A$1:$I$151,9,FALSE)</f>
        <v>and it looks like the ball just missed the net</v>
      </c>
      <c r="AI474" t="str" cm="1">
        <f t="array" ref="AI474">_xlfn.IFS($AA474="first",_xlfn.CONCAT($X474, "_", $H474, "_", $L474),$AA474="second",_xlfn.CONCAT($X474, "_", $L474, "_", $H474))</f>
        <v>S31_Casey_Sam</v>
      </c>
      <c r="AJ474" t="str">
        <f t="shared" si="94"/>
        <v>she_yellow_triangle</v>
      </c>
      <c r="AK474" t="str">
        <f t="shared" si="92"/>
        <v>S31_end</v>
      </c>
      <c r="AL474" s="13" t="s">
        <v>27</v>
      </c>
      <c r="AM474" s="13" t="s">
        <v>26</v>
      </c>
      <c r="AN474" s="13" t="s">
        <v>27</v>
      </c>
      <c r="AO474" s="13" t="s">
        <v>25</v>
      </c>
      <c r="AP474" s="13" t="s">
        <v>31</v>
      </c>
      <c r="AQ474" s="13" t="s">
        <v>25</v>
      </c>
      <c r="AR474" s="13" t="s">
        <v>31</v>
      </c>
      <c r="AS474" s="13" t="s">
        <v>26</v>
      </c>
      <c r="AT474" s="13" t="s">
        <v>31</v>
      </c>
      <c r="AU474" s="13" t="s">
        <v>25</v>
      </c>
      <c r="AV474" s="13" t="s">
        <v>31</v>
      </c>
      <c r="AW474" s="13" t="s">
        <v>26</v>
      </c>
      <c r="AX474" t="str">
        <f t="shared" si="95"/>
        <v>HT2_yellow-triangle.png</v>
      </c>
      <c r="AY474" t="str">
        <f t="shared" si="96"/>
        <v>HT1_yellow-square.png</v>
      </c>
      <c r="AZ474" t="str">
        <f t="shared" si="97"/>
        <v>HT3_green-square.png</v>
      </c>
      <c r="BA474" t="str">
        <f t="shared" si="98"/>
        <v>ST3_green-triangle.png</v>
      </c>
      <c r="BB474" t="str">
        <f t="shared" si="99"/>
        <v>ST1_green-square.png</v>
      </c>
      <c r="BC474" t="str">
        <f t="shared" si="100"/>
        <v>HT2_green-triangle.png</v>
      </c>
    </row>
    <row r="475" spans="1:57" x14ac:dyDescent="0.2">
      <c r="A475" s="30" t="s">
        <v>83</v>
      </c>
      <c r="B475" s="5" t="s">
        <v>43</v>
      </c>
      <c r="C475" s="5" t="s">
        <v>50</v>
      </c>
      <c r="D475" t="str">
        <f t="shared" si="93"/>
        <v>L04_FP07_S12</v>
      </c>
      <c r="E475">
        <v>473</v>
      </c>
      <c r="F475" s="96" t="s">
        <v>701</v>
      </c>
      <c r="G475" s="155" t="str">
        <f>VLOOKUP($A475&amp;"_"&amp;$F475,'Character Sets'!$B$3:$J$39,5,FALSE)</f>
        <v>ST2</v>
      </c>
      <c r="H475" s="155" t="str">
        <f>VLOOKUP($A475&amp;"_"&amp;$F475,'Character Sets'!$B$3:$J$39,7,FALSE)</f>
        <v>Jordan</v>
      </c>
      <c r="I475" s="5" t="str">
        <f>VLOOKUP($A475&amp;"_"&amp;$F475,'Character Sets'!$B$3:$J$39,6,FALSE)</f>
        <v>C</v>
      </c>
      <c r="J475" s="5" t="s">
        <v>699</v>
      </c>
      <c r="K475" s="155" t="str">
        <f>VLOOKUP($A475&amp;"_"&amp;$J475, 'Character Sets'!$B$3:$J$39,5,FALSE)</f>
        <v>ST1</v>
      </c>
      <c r="L475" s="155" t="str">
        <f>VLOOKUP($A475&amp;"_"&amp;$J475,'Character Sets'!$B$3:$J$39,7,FALSE)</f>
        <v>Alex</v>
      </c>
      <c r="M475" s="5" t="str">
        <f>VLOOKUP($A475&amp;"_"&amp;$J475,'Character Sets'!$B$3:$J$39,6,FALSE)</f>
        <v>A</v>
      </c>
      <c r="N475" s="187" t="s">
        <v>2396</v>
      </c>
      <c r="O475" s="5" t="s">
        <v>2399</v>
      </c>
      <c r="P475" s="37" t="s">
        <v>696</v>
      </c>
      <c r="Q475" t="str">
        <f>VLOOKUP($A475&amp;"_"&amp;$P475,'Character Sets'!$B$3:$J$39,5,FALSE)</f>
        <v>HT3</v>
      </c>
      <c r="R475" s="37" t="s">
        <v>698</v>
      </c>
      <c r="S475" t="str">
        <f>VLOOKUP($A475&amp;"_"&amp;$R475,'Character Sets'!$B$3:$J$39,5,FALSE)</f>
        <v>HT1</v>
      </c>
      <c r="T475" s="37" t="s">
        <v>697</v>
      </c>
      <c r="U475" t="str">
        <f>VLOOKUP($A475&amp;"_"&amp;$T475,'Character Sets'!$B$3:$J$39,5,FALSE)</f>
        <v>ST3</v>
      </c>
      <c r="V475" s="37" t="s">
        <v>700</v>
      </c>
      <c r="W475" t="str">
        <f>VLOOKUP($A475&amp;"_"&amp;$V475,'Character Sets'!$B$3:$J$39,5,FALSE)</f>
        <v>HT2</v>
      </c>
      <c r="X475" t="s">
        <v>218</v>
      </c>
      <c r="Y475" t="str">
        <f t="shared" si="91"/>
        <v>CA</v>
      </c>
      <c r="Z475" t="str" cm="1">
        <f t="array" ref="Z475">_xlfn.IFS($Y475="AB","AB",$Y475="BA","AB",$Y475="AC","AC",$Y475="CA","AC",$Y475="AD","AD",$Y475="DA","AD",$Y475="BC","BC",$Y475="CB","BC",$Y475="BD","BD",$Y475="DB","BD",$Y475="CD","CD",$Y475="DC", "CD",$Y475="AE","AE",$Y475="EA","AE",$Y475="AF","AF",$Y475="FA","AF",$Y475="BE","BE",$Y475="EB","BE",$Y475="BF","BF",$Y475="FB","BF",$Y475="CE","CE",$Y475="EC","CE",$Y475="CF","CF",$Y475="FC","CF",$Y475="DE","DE",$Y475="ED","DE",$Y475="EF","EF",$Y475="FE","EF",$Y475="DF","DF",$Y475="FD","DF")</f>
        <v>AC</v>
      </c>
      <c r="AA475" s="6" t="s">
        <v>28</v>
      </c>
      <c r="AB475" t="str">
        <f>VLOOKUP($X475&amp;$Z475&amp;$AA475,Stories!$A$1:$I$151,7,FALSE)</f>
        <v>Alex is showing a happy birthday sign to Jordan</v>
      </c>
      <c r="AC475" t="str">
        <f>VLOOKUP($X475&amp;$Z475&amp;$AA475,Stories!$A$1:$I$151,8,FALSE)</f>
        <v xml:space="preserve">while some balloons are floating up to the ceiling </v>
      </c>
      <c r="AD475" s="37" t="s">
        <v>22</v>
      </c>
      <c r="AE475" s="13" t="s">
        <v>31</v>
      </c>
      <c r="AF475" s="13" t="s">
        <v>25</v>
      </c>
      <c r="AG475" s="13" t="s">
        <v>772</v>
      </c>
      <c r="AH475" t="str">
        <f>VLOOKUP($X475&amp;$Z475&amp;$AA475,Stories!$A$1:$I$151,9,FALSE)</f>
        <v>and it looks like the party is starting</v>
      </c>
      <c r="AI475" t="str" cm="1">
        <f t="array" ref="AI475">_xlfn.IFS($AA475="first",_xlfn.CONCAT($X475, "_", $H475, "_", $L475),$AA475="second",_xlfn.CONCAT($X475, "_", $L475, "_", $H475))</f>
        <v>S12_Jordan_Alex</v>
      </c>
      <c r="AJ475" t="str">
        <f t="shared" si="94"/>
        <v>he_green_square</v>
      </c>
      <c r="AK475" t="str">
        <f t="shared" si="92"/>
        <v>S12_end</v>
      </c>
      <c r="AL475" s="13" t="s">
        <v>31</v>
      </c>
      <c r="AM475" s="13" t="s">
        <v>25</v>
      </c>
      <c r="AN475" s="13" t="s">
        <v>31</v>
      </c>
      <c r="AO475" s="13" t="s">
        <v>26</v>
      </c>
      <c r="AP475" s="13" t="s">
        <v>29</v>
      </c>
      <c r="AQ475" s="13" t="s">
        <v>26</v>
      </c>
      <c r="AR475" s="13" t="s">
        <v>29</v>
      </c>
      <c r="AS475" s="13" t="s">
        <v>25</v>
      </c>
      <c r="AT475" s="13" t="s">
        <v>24</v>
      </c>
      <c r="AU475" s="13" t="s">
        <v>26</v>
      </c>
      <c r="AV475" s="13" t="s">
        <v>24</v>
      </c>
      <c r="AW475" s="13" t="s">
        <v>25</v>
      </c>
      <c r="AX475" t="str">
        <f t="shared" si="95"/>
        <v>ST2_green-square.png</v>
      </c>
      <c r="AY475" t="str">
        <f t="shared" si="96"/>
        <v>ST1_green-triangle.png</v>
      </c>
      <c r="AZ475" t="str">
        <f t="shared" si="97"/>
        <v>HT3_blue-triangle.png</v>
      </c>
      <c r="BA475" t="str">
        <f t="shared" si="98"/>
        <v>HT1_blue-square.png</v>
      </c>
      <c r="BB475" t="str">
        <f t="shared" si="99"/>
        <v>ST3_red-triangle.png</v>
      </c>
      <c r="BC475" t="str">
        <f t="shared" si="100"/>
        <v>HT2_red-square.png</v>
      </c>
    </row>
    <row r="476" spans="1:57" x14ac:dyDescent="0.2">
      <c r="A476" s="30" t="s">
        <v>83</v>
      </c>
      <c r="B476" s="5" t="s">
        <v>43</v>
      </c>
      <c r="C476" s="5" t="s">
        <v>51</v>
      </c>
      <c r="D476" t="str">
        <f t="shared" si="93"/>
        <v>L04_FP08_S06</v>
      </c>
      <c r="E476">
        <v>474</v>
      </c>
      <c r="F476" s="96" t="s">
        <v>701</v>
      </c>
      <c r="G476" s="155" t="str">
        <f>VLOOKUP($A476&amp;"_"&amp;$F476,'Character Sets'!$B$3:$J$39,5,FALSE)</f>
        <v>ST2</v>
      </c>
      <c r="H476" s="155" t="str">
        <f>VLOOKUP($A476&amp;"_"&amp;$F476,'Character Sets'!$B$3:$J$39,7,FALSE)</f>
        <v>Jordan</v>
      </c>
      <c r="I476" s="5" t="str">
        <f>VLOOKUP($A476&amp;"_"&amp;$F476,'Character Sets'!$B$3:$J$39,6,FALSE)</f>
        <v>C</v>
      </c>
      <c r="J476" s="94" t="s">
        <v>696</v>
      </c>
      <c r="K476" s="155" t="str">
        <f>VLOOKUP($A476&amp;"_"&amp;$J476, 'Character Sets'!$B$3:$J$39,5,FALSE)</f>
        <v>HT3</v>
      </c>
      <c r="L476" s="155" t="str">
        <f>VLOOKUP($A476&amp;"_"&amp;$J476,'Character Sets'!$B$3:$J$39,7,FALSE)</f>
        <v>Taylor</v>
      </c>
      <c r="M476" s="5" t="str">
        <f>VLOOKUP($A476&amp;"_"&amp;$J476,'Character Sets'!$B$3:$J$39,6,FALSE)</f>
        <v>D</v>
      </c>
      <c r="N476" s="187" t="s">
        <v>2396</v>
      </c>
      <c r="O476" s="5" t="s">
        <v>2398</v>
      </c>
      <c r="P476" s="37" t="s">
        <v>698</v>
      </c>
      <c r="Q476" t="str">
        <f>VLOOKUP($A476&amp;"_"&amp;$P476,'Character Sets'!$B$3:$J$39,5,FALSE)</f>
        <v>HT1</v>
      </c>
      <c r="R476" s="37" t="s">
        <v>697</v>
      </c>
      <c r="S476" t="str">
        <f>VLOOKUP($A476&amp;"_"&amp;$R476,'Character Sets'!$B$3:$J$39,5,FALSE)</f>
        <v>ST3</v>
      </c>
      <c r="T476" s="37" t="s">
        <v>699</v>
      </c>
      <c r="U476" t="str">
        <f>VLOOKUP($A476&amp;"_"&amp;$T476,'Character Sets'!$B$3:$J$39,5,FALSE)</f>
        <v>ST1</v>
      </c>
      <c r="V476" s="37" t="s">
        <v>700</v>
      </c>
      <c r="W476" t="str">
        <f>VLOOKUP($A476&amp;"_"&amp;$V476,'Character Sets'!$B$3:$J$39,5,FALSE)</f>
        <v>HT2</v>
      </c>
      <c r="X476" t="s">
        <v>212</v>
      </c>
      <c r="Y476" t="str">
        <f t="shared" si="91"/>
        <v>CD</v>
      </c>
      <c r="Z476" t="str" cm="1">
        <f t="array" ref="Z476">_xlfn.IFS($Y476="AB","AB",$Y476="BA","AB",$Y476="AC","AC",$Y476="CA","AC",$Y476="AD","AD",$Y476="DA","AD",$Y476="BC","BC",$Y476="CB","BC",$Y476="BD","BD",$Y476="DB","BD",$Y476="CD","CD",$Y476="DC", "CD",$Y476="AE","AE",$Y476="EA","AE",$Y476="AF","AF",$Y476="FA","AF",$Y476="BE","BE",$Y476="EB","BE",$Y476="BF","BF",$Y476="FB","BF",$Y476="CE","CE",$Y476="EC","CE",$Y476="CF","CF",$Y476="FC","CF",$Y476="DE","DE",$Y476="ED","DE",$Y476="EF","EF",$Y476="FE","EF",$Y476="DF","DF",$Y476="FD","DF")</f>
        <v>CD</v>
      </c>
      <c r="AA476" s="6" t="s">
        <v>30</v>
      </c>
      <c r="AB476" t="str">
        <f>VLOOKUP($X476&amp;$Z476&amp;$AA476,Stories!$A$1:$I$151,7,FALSE)</f>
        <v>Taylor is bringing some mail to Jordan</v>
      </c>
      <c r="AC476" t="str">
        <f>VLOOKUP($X476&amp;$Z476&amp;$AA476,Stories!$A$1:$I$151,8,FALSE)</f>
        <v>as a violent storm is beginning</v>
      </c>
      <c r="AD476" s="37" t="s">
        <v>23</v>
      </c>
      <c r="AE476" s="13" t="s">
        <v>29</v>
      </c>
      <c r="AF476" s="13" t="s">
        <v>26</v>
      </c>
      <c r="AG476" s="13" t="s">
        <v>773</v>
      </c>
      <c r="AH476" t="str">
        <f>VLOOKUP($X476&amp;$Z476&amp;$AA476,Stories!$A$1:$I$151,9,FALSE)</f>
        <v>and it looks like a bad day to go outside</v>
      </c>
      <c r="AI476" t="str" cm="1">
        <f t="array" ref="AI476">_xlfn.IFS($AA476="first",_xlfn.CONCAT($X476, "_", $H476, "_", $L476),$AA476="second",_xlfn.CONCAT($X476, "_", $L476, "_", $H476))</f>
        <v>S06_Taylor_Jordan</v>
      </c>
      <c r="AJ476" t="str">
        <f t="shared" si="94"/>
        <v>she_blue_triangle</v>
      </c>
      <c r="AK476" t="str">
        <f t="shared" si="92"/>
        <v>S06_end</v>
      </c>
      <c r="AL476" s="13" t="s">
        <v>29</v>
      </c>
      <c r="AM476" s="13" t="s">
        <v>26</v>
      </c>
      <c r="AN476" s="13" t="s">
        <v>29</v>
      </c>
      <c r="AO476" s="13" t="s">
        <v>25</v>
      </c>
      <c r="AP476" s="13" t="s">
        <v>24</v>
      </c>
      <c r="AQ476" s="13" t="s">
        <v>25</v>
      </c>
      <c r="AR476" s="13" t="s">
        <v>24</v>
      </c>
      <c r="AS476" s="13" t="s">
        <v>26</v>
      </c>
      <c r="AT476" s="13" t="s">
        <v>27</v>
      </c>
      <c r="AU476" s="13" t="s">
        <v>25</v>
      </c>
      <c r="AV476" s="13" t="s">
        <v>27</v>
      </c>
      <c r="AW476" s="13" t="s">
        <v>26</v>
      </c>
      <c r="AX476" t="str">
        <f t="shared" si="95"/>
        <v>ST2_blue-triangle.png</v>
      </c>
      <c r="AY476" t="str">
        <f t="shared" si="96"/>
        <v>HT3_blue-square.png</v>
      </c>
      <c r="AZ476" t="str">
        <f t="shared" si="97"/>
        <v>HT1_red-square.png</v>
      </c>
      <c r="BA476" t="str">
        <f t="shared" si="98"/>
        <v>ST3_red-triangle.png</v>
      </c>
      <c r="BB476" t="str">
        <f t="shared" si="99"/>
        <v>ST1_yellow-square.png</v>
      </c>
      <c r="BC476" t="str">
        <f t="shared" si="100"/>
        <v>HT2_yellow-triangle.png</v>
      </c>
    </row>
    <row r="477" spans="1:57" x14ac:dyDescent="0.2">
      <c r="A477" s="30" t="s">
        <v>83</v>
      </c>
      <c r="B477" s="5" t="s">
        <v>720</v>
      </c>
      <c r="C477" s="5" t="s">
        <v>721</v>
      </c>
      <c r="D477" t="str">
        <f t="shared" si="93"/>
        <v>L04_PR01_S18</v>
      </c>
      <c r="E477">
        <v>475</v>
      </c>
      <c r="F477" s="94" t="s">
        <v>696</v>
      </c>
      <c r="G477" s="155" t="str">
        <f>VLOOKUP($A477&amp;"_"&amp;$F477,'Character Sets'!$B$3:$J$39,5,FALSE)</f>
        <v>HT3</v>
      </c>
      <c r="H477" s="155" t="str">
        <f>VLOOKUP($A477&amp;"_"&amp;$F477,'Character Sets'!$B$3:$J$39,7,FALSE)</f>
        <v>Taylor</v>
      </c>
      <c r="I477" s="5" t="str">
        <f>VLOOKUP($A477&amp;"_"&amp;$F477,'Character Sets'!$B$3:$J$39,6,FALSE)</f>
        <v>D</v>
      </c>
      <c r="J477" s="94" t="s">
        <v>699</v>
      </c>
      <c r="K477" s="155" t="str">
        <f>VLOOKUP($A477&amp;"_"&amp;$J477, 'Character Sets'!$B$3:$J$39,5,FALSE)</f>
        <v>ST1</v>
      </c>
      <c r="L477" s="155" t="str">
        <f>VLOOKUP($A477&amp;"_"&amp;$J477,'Character Sets'!$B$3:$J$39,7,FALSE)</f>
        <v>Alex</v>
      </c>
      <c r="M477" s="5" t="str">
        <f>VLOOKUP($A477&amp;"_"&amp;$J477,'Character Sets'!$B$3:$J$39,6,FALSE)</f>
        <v>A</v>
      </c>
      <c r="N477" s="187" t="s">
        <v>2394</v>
      </c>
      <c r="O477" s="5" t="s">
        <v>2398</v>
      </c>
      <c r="P477" s="37" t="s">
        <v>698</v>
      </c>
      <c r="Q477" t="str">
        <f>VLOOKUP($A477&amp;"_"&amp;$P477,'Character Sets'!$B$3:$J$39,5,FALSE)</f>
        <v>HT1</v>
      </c>
      <c r="R477" s="37" t="s">
        <v>697</v>
      </c>
      <c r="S477" t="str">
        <f>VLOOKUP($A477&amp;"_"&amp;$R477,'Character Sets'!$B$3:$J$39,5,FALSE)</f>
        <v>ST3</v>
      </c>
      <c r="T477" s="37" t="s">
        <v>700</v>
      </c>
      <c r="U477" t="str">
        <f>VLOOKUP($A477&amp;"_"&amp;$T477,'Character Sets'!$B$3:$J$39,5,FALSE)</f>
        <v>HT2</v>
      </c>
      <c r="V477" s="37" t="s">
        <v>701</v>
      </c>
      <c r="W477" t="str">
        <f>VLOOKUP($A477&amp;"_"&amp;$V477,'Character Sets'!$B$3:$J$39,5,FALSE)</f>
        <v>ST2</v>
      </c>
      <c r="X477" t="s">
        <v>224</v>
      </c>
      <c r="Y477" t="str">
        <f t="shared" si="91"/>
        <v>DA</v>
      </c>
      <c r="Z477" t="str" cm="1">
        <f t="array" ref="Z477">_xlfn.IFS($Y477="AB","AB",$Y477="BA","AB",$Y477="AC","AC",$Y477="CA","AC",$Y477="AD","AD",$Y477="DA","AD",$Y477="BC","BC",$Y477="CB","BC",$Y477="BD","BD",$Y477="DB","BD",$Y477="CD","CD",$Y477="DC", "CD",$Y477="AE","AE",$Y477="EA","AE",$Y477="AF","AF",$Y477="FA","AF",$Y477="BE","BE",$Y477="EB","BE",$Y477="BF","BF",$Y477="FB","BF",$Y477="CE","CE",$Y477="EC","CE",$Y477="CF","CF",$Y477="FC","CF",$Y477="DE","DE",$Y477="ED","DE",$Y477="EF","EF",$Y477="FE","EF",$Y477="DF","DF",$Y477="FD","DF")</f>
        <v>AD</v>
      </c>
      <c r="AA477" s="6" t="s">
        <v>30</v>
      </c>
      <c r="AB477" t="str">
        <f>VLOOKUP($X477&amp;$Z477&amp;$AA477,Stories!$A$1:$I$151,7,FALSE)</f>
        <v>Taylor is rollerblading towards Alex</v>
      </c>
      <c r="AC477" t="str">
        <f>VLOOKUP($X477&amp;$Z477&amp;$AA477,Stories!$A$1:$I$151,8,FALSE)</f>
        <v>while several birds fly overhead</v>
      </c>
      <c r="AD477" s="37" t="s">
        <v>2270</v>
      </c>
      <c r="AE477" s="13" t="s">
        <v>27</v>
      </c>
      <c r="AF477" s="13" t="s">
        <v>26</v>
      </c>
      <c r="AG477" s="13" t="s">
        <v>2273</v>
      </c>
      <c r="AH477" t="str">
        <f>VLOOKUP($X477&amp;$Z477&amp;$AA477,Stories!$A$1:$I$151,9,FALSE)</f>
        <v>but it looks very easy to fall down</v>
      </c>
      <c r="AI477" t="str" cm="1">
        <f t="array" ref="AI477">_xlfn.IFS($AA477="first",_xlfn.CONCAT($X477, "_", $H477, "_", $L477),$AA477="second",_xlfn.CONCAT($X477, "_", $L477, "_", $H477))</f>
        <v>S18_Alex_Taylor</v>
      </c>
      <c r="AJ477" t="str">
        <f t="shared" ref="AJ477:AJ482" si="101">_xlfn.CONCAT($H477,"_", $AE477, "_", $AF477)</f>
        <v>Taylor_yellow_triangle</v>
      </c>
      <c r="AK477" t="str">
        <f t="shared" si="92"/>
        <v>S18_end</v>
      </c>
      <c r="AL477" s="13" t="s">
        <v>27</v>
      </c>
      <c r="AM477" s="13" t="s">
        <v>26</v>
      </c>
      <c r="AN477" s="13" t="s">
        <v>27</v>
      </c>
      <c r="AO477" s="13" t="s">
        <v>25</v>
      </c>
      <c r="AP477" s="13" t="s">
        <v>31</v>
      </c>
      <c r="AQ477" s="13" t="s">
        <v>25</v>
      </c>
      <c r="AR477" s="13" t="s">
        <v>31</v>
      </c>
      <c r="AS477" s="13" t="s">
        <v>26</v>
      </c>
      <c r="AT477" s="13" t="s">
        <v>29</v>
      </c>
      <c r="AU477" s="13" t="s">
        <v>25</v>
      </c>
      <c r="AV477" s="13" t="s">
        <v>29</v>
      </c>
      <c r="AW477" s="13" t="s">
        <v>26</v>
      </c>
      <c r="AX477" t="str">
        <f t="shared" si="95"/>
        <v>HT3_yellow-triangle.png</v>
      </c>
      <c r="AY477" t="str">
        <f t="shared" si="96"/>
        <v>ST1_yellow-square.png</v>
      </c>
      <c r="AZ477" t="str">
        <f t="shared" si="97"/>
        <v>HT1_green-square.png</v>
      </c>
      <c r="BA477" t="str">
        <f t="shared" si="98"/>
        <v>ST3_green-triangle.png</v>
      </c>
      <c r="BB477" t="str">
        <f t="shared" si="99"/>
        <v>HT2_blue-square.png</v>
      </c>
      <c r="BC477" t="str">
        <f t="shared" si="100"/>
        <v>ST2_blue-triangle.png</v>
      </c>
      <c r="BD477" t="s">
        <v>2227</v>
      </c>
      <c r="BE477" s="13" t="str">
        <f t="shared" ref="BE477:BE482" si="102">_xlfn.CONCAT($H477, " is standing in a ", $AL477, " ", $AM477, ".")</f>
        <v>Taylor is standing in a yellow triangle.</v>
      </c>
    </row>
    <row r="478" spans="1:57" x14ac:dyDescent="0.2">
      <c r="A478" s="30" t="s">
        <v>83</v>
      </c>
      <c r="B478" s="5" t="s">
        <v>720</v>
      </c>
      <c r="C478" s="5" t="s">
        <v>722</v>
      </c>
      <c r="D478" t="str">
        <f t="shared" si="93"/>
        <v>L04_PR02_S33</v>
      </c>
      <c r="E478">
        <v>476</v>
      </c>
      <c r="F478" s="94" t="s">
        <v>698</v>
      </c>
      <c r="G478" s="155" t="str">
        <f>VLOOKUP($A478&amp;"_"&amp;$F478,'Character Sets'!$B$3:$J$39,5,FALSE)</f>
        <v>HT1</v>
      </c>
      <c r="H478" s="155" t="str">
        <f>VLOOKUP($A478&amp;"_"&amp;$F478,'Character Sets'!$B$3:$J$39,7,FALSE)</f>
        <v>Casey</v>
      </c>
      <c r="I478" s="5" t="str">
        <f>VLOOKUP($A478&amp;"_"&amp;$F478,'Character Sets'!$B$3:$J$39,6,FALSE)</f>
        <v>E</v>
      </c>
      <c r="J478" s="94" t="s">
        <v>700</v>
      </c>
      <c r="K478" s="155" t="str">
        <f>VLOOKUP($A478&amp;"_"&amp;$J478, 'Character Sets'!$B$3:$J$39,5,FALSE)</f>
        <v>HT2</v>
      </c>
      <c r="L478" s="155" t="str">
        <f>VLOOKUP($A478&amp;"_"&amp;$J478,'Character Sets'!$B$3:$J$39,7,FALSE)</f>
        <v>Sam</v>
      </c>
      <c r="M478" s="5" t="str">
        <f>VLOOKUP($A478&amp;"_"&amp;$J478,'Character Sets'!$B$3:$J$39,6,FALSE)</f>
        <v>B</v>
      </c>
      <c r="N478" s="187" t="s">
        <v>2395</v>
      </c>
      <c r="O478" s="5" t="s">
        <v>2399</v>
      </c>
      <c r="P478" s="37" t="s">
        <v>696</v>
      </c>
      <c r="Q478" t="str">
        <f>VLOOKUP($A478&amp;"_"&amp;$P478,'Character Sets'!$B$3:$J$39,5,FALSE)</f>
        <v>HT3</v>
      </c>
      <c r="R478" s="37" t="s">
        <v>697</v>
      </c>
      <c r="S478" t="str">
        <f>VLOOKUP($A478&amp;"_"&amp;$R478,'Character Sets'!$B$3:$J$39,5,FALSE)</f>
        <v>ST3</v>
      </c>
      <c r="T478" s="37" t="s">
        <v>699</v>
      </c>
      <c r="U478" t="str">
        <f>VLOOKUP($A478&amp;"_"&amp;$T478,'Character Sets'!$B$3:$J$39,5,FALSE)</f>
        <v>ST1</v>
      </c>
      <c r="V478" s="37" t="s">
        <v>701</v>
      </c>
      <c r="W478" t="str">
        <f>VLOOKUP($A478&amp;"_"&amp;$V478,'Character Sets'!$B$3:$J$39,5,FALSE)</f>
        <v>ST2</v>
      </c>
      <c r="X478" t="s">
        <v>239</v>
      </c>
      <c r="Y478" t="str">
        <f t="shared" si="91"/>
        <v>EB</v>
      </c>
      <c r="Z478" t="str" cm="1">
        <f t="array" ref="Z478">_xlfn.IFS($Y478="AB","AB",$Y478="BA","AB",$Y478="AC","AC",$Y478="CA","AC",$Y478="AD","AD",$Y478="DA","AD",$Y478="BC","BC",$Y478="CB","BC",$Y478="BD","BD",$Y478="DB","BD",$Y478="CD","CD",$Y478="DC", "CD",$Y478="AE","AE",$Y478="EA","AE",$Y478="AF","AF",$Y478="FA","AF",$Y478="BE","BE",$Y478="EB","BE",$Y478="BF","BF",$Y478="FB","BF",$Y478="CE","CE",$Y478="EC","CE",$Y478="CF","CF",$Y478="FC","CF",$Y478="DE","DE",$Y478="ED","DE",$Y478="EF","EF",$Y478="FE","EF",$Y478="DF","DF",$Y478="FD","DF")</f>
        <v>BE</v>
      </c>
      <c r="AA478" s="6" t="s">
        <v>28</v>
      </c>
      <c r="AB478" t="str">
        <f>VLOOKUP($X478&amp;$Z478&amp;$AA478,Stories!$A$1:$I$151,7,FALSE)</f>
        <v>Sam is calling Casey</v>
      </c>
      <c r="AC478" t="str">
        <f>VLOOKUP($X478&amp;$Z478&amp;$AA478,Stories!$A$1:$I$151,8,FALSE)</f>
        <v>while a cat is walking by</v>
      </c>
      <c r="AD478" s="37" t="s">
        <v>2270</v>
      </c>
      <c r="AE478" s="13" t="s">
        <v>24</v>
      </c>
      <c r="AF478" s="13" t="s">
        <v>25</v>
      </c>
      <c r="AG478" s="175" t="s">
        <v>2272</v>
      </c>
      <c r="AH478" t="str">
        <f>VLOOKUP($X478&amp;$Z478&amp;$AA478,Stories!$A$1:$I$151,9,FALSE)</f>
        <v>and it looks like the cat is very friendly</v>
      </c>
      <c r="AI478" t="str" cm="1">
        <f t="array" ref="AI478">_xlfn.IFS($AA478="first",_xlfn.CONCAT($X478, "_", $H478, "_", $L478),$AA478="second",_xlfn.CONCAT($X478, "_", $L478, "_", $H478))</f>
        <v>S33_Casey_Sam</v>
      </c>
      <c r="AJ478" t="str">
        <f t="shared" si="101"/>
        <v>Casey_red_square</v>
      </c>
      <c r="AK478" t="str">
        <f t="shared" si="92"/>
        <v>S33_end</v>
      </c>
      <c r="AL478" s="13" t="s">
        <v>31</v>
      </c>
      <c r="AM478" s="13" t="s">
        <v>25</v>
      </c>
      <c r="AN478" s="13" t="s">
        <v>31</v>
      </c>
      <c r="AO478" s="13" t="s">
        <v>26</v>
      </c>
      <c r="AP478" s="13" t="s">
        <v>29</v>
      </c>
      <c r="AQ478" s="13" t="s">
        <v>26</v>
      </c>
      <c r="AR478" s="13" t="s">
        <v>29</v>
      </c>
      <c r="AS478" s="13" t="s">
        <v>25</v>
      </c>
      <c r="AT478" s="13" t="s">
        <v>27</v>
      </c>
      <c r="AU478" s="13" t="s">
        <v>26</v>
      </c>
      <c r="AV478" s="13" t="s">
        <v>27</v>
      </c>
      <c r="AW478" s="13" t="s">
        <v>25</v>
      </c>
      <c r="AX478" t="str">
        <f t="shared" si="95"/>
        <v>HT1_green-square.png</v>
      </c>
      <c r="AY478" t="str">
        <f t="shared" si="96"/>
        <v>HT2_green-triangle.png</v>
      </c>
      <c r="AZ478" t="str">
        <f t="shared" si="97"/>
        <v>HT3_blue-triangle.png</v>
      </c>
      <c r="BA478" t="str">
        <f t="shared" si="98"/>
        <v>ST3_blue-square.png</v>
      </c>
      <c r="BB478" t="str">
        <f t="shared" si="99"/>
        <v>ST1_yellow-triangle.png</v>
      </c>
      <c r="BC478" t="str">
        <f t="shared" si="100"/>
        <v>ST2_yellow-square.png</v>
      </c>
      <c r="BD478" t="s">
        <v>2226</v>
      </c>
      <c r="BE478" s="13" t="str">
        <f t="shared" si="102"/>
        <v>Casey is standing in a green square.</v>
      </c>
    </row>
    <row r="479" spans="1:57" x14ac:dyDescent="0.2">
      <c r="A479" s="30" t="s">
        <v>83</v>
      </c>
      <c r="B479" s="5" t="s">
        <v>720</v>
      </c>
      <c r="C479" s="5" t="s">
        <v>723</v>
      </c>
      <c r="D479" t="str">
        <f t="shared" si="93"/>
        <v>L04_PR03_S52</v>
      </c>
      <c r="E479">
        <v>477</v>
      </c>
      <c r="F479" s="95" t="s">
        <v>697</v>
      </c>
      <c r="G479" s="155" t="str">
        <f>VLOOKUP($A479&amp;"_"&amp;$F479,'Character Sets'!$B$3:$J$39,5,FALSE)</f>
        <v>ST3</v>
      </c>
      <c r="H479" s="155" t="str">
        <f>VLOOKUP($A479&amp;"_"&amp;$F479,'Character Sets'!$B$3:$J$39,7,FALSE)</f>
        <v>Jaime</v>
      </c>
      <c r="I479" s="5" t="str">
        <f>VLOOKUP($A479&amp;"_"&amp;$F479,'Character Sets'!$B$3:$J$39,6,FALSE)</f>
        <v>F</v>
      </c>
      <c r="J479" s="94" t="s">
        <v>698</v>
      </c>
      <c r="K479" s="155" t="str">
        <f>VLOOKUP($A479&amp;"_"&amp;$J479, 'Character Sets'!$B$3:$J$39,5,FALSE)</f>
        <v>HT1</v>
      </c>
      <c r="L479" s="155" t="str">
        <f>VLOOKUP($A479&amp;"_"&amp;$J479,'Character Sets'!$B$3:$J$39,7,FALSE)</f>
        <v>Casey</v>
      </c>
      <c r="M479" s="5" t="str">
        <f>VLOOKUP($A479&amp;"_"&amp;$J479,'Character Sets'!$B$3:$J$39,6,FALSE)</f>
        <v>E</v>
      </c>
      <c r="N479" s="187" t="s">
        <v>2394</v>
      </c>
      <c r="O479" s="5" t="s">
        <v>2398</v>
      </c>
      <c r="P479" s="37" t="s">
        <v>696</v>
      </c>
      <c r="Q479" t="str">
        <f>VLOOKUP($A479&amp;"_"&amp;$P479,'Character Sets'!$B$3:$J$39,5,FALSE)</f>
        <v>HT3</v>
      </c>
      <c r="R479" s="37" t="s">
        <v>699</v>
      </c>
      <c r="S479" t="str">
        <f>VLOOKUP($A479&amp;"_"&amp;$R479,'Character Sets'!$B$3:$J$39,5,FALSE)</f>
        <v>ST1</v>
      </c>
      <c r="T479" s="37" t="s">
        <v>700</v>
      </c>
      <c r="U479" t="str">
        <f>VLOOKUP($A479&amp;"_"&amp;$T479,'Character Sets'!$B$3:$J$39,5,FALSE)</f>
        <v>HT2</v>
      </c>
      <c r="V479" s="37" t="s">
        <v>701</v>
      </c>
      <c r="W479" t="str">
        <f>VLOOKUP($A479&amp;"_"&amp;$V479,'Character Sets'!$B$3:$J$39,5,FALSE)</f>
        <v>ST2</v>
      </c>
      <c r="X479" t="s">
        <v>729</v>
      </c>
      <c r="Y479" t="str">
        <f t="shared" si="91"/>
        <v>FE</v>
      </c>
      <c r="Z479" t="str" cm="1">
        <f t="array" ref="Z479">_xlfn.IFS($Y479="AB","AB",$Y479="BA","AB",$Y479="AC","AC",$Y479="CA","AC",$Y479="AD","AD",$Y479="DA","AD",$Y479="BC","BC",$Y479="CB","BC",$Y479="BD","BD",$Y479="DB","BD",$Y479="CD","CD",$Y479="DC", "CD",$Y479="AE","AE",$Y479="EA","AE",$Y479="AF","AF",$Y479="FA","AF",$Y479="BE","BE",$Y479="EB","BE",$Y479="BF","BF",$Y479="FB","BF",$Y479="CE","CE",$Y479="EC","CE",$Y479="CF","CF",$Y479="FC","CF",$Y479="DE","DE",$Y479="ED","DE",$Y479="EF","EF",$Y479="FE","EF",$Y479="DF","DF",$Y479="FD","DF")</f>
        <v>EF</v>
      </c>
      <c r="AA479" s="6" t="s">
        <v>30</v>
      </c>
      <c r="AB479" t="str">
        <f>VLOOKUP($X479&amp;$Z479&amp;$AA479,Stories!$A$1:$I$151,7,FALSE)</f>
        <v>Jaime is passing a blanket to Casey</v>
      </c>
      <c r="AC479" t="str">
        <f>VLOOKUP($X479&amp;$Z479&amp;$AA479,Stories!$A$1:$I$151,8,FALSE)</f>
        <v>because the room is cold</v>
      </c>
      <c r="AD479" s="37" t="s">
        <v>2270</v>
      </c>
      <c r="AE479" s="13" t="s">
        <v>29</v>
      </c>
      <c r="AF479" s="13" t="s">
        <v>26</v>
      </c>
      <c r="AG479" s="13" t="s">
        <v>2274</v>
      </c>
      <c r="AH479" t="str">
        <f>VLOOKUP($X479&amp;$Z479&amp;$AA479,Stories!$A$1:$I$151,9,FALSE)</f>
        <v>and everyone is comfortable now</v>
      </c>
      <c r="AI479" t="str" cm="1">
        <f t="array" ref="AI479">_xlfn.IFS($AA479="first",_xlfn.CONCAT($X479, "_", $H479, "_", $L479),$AA479="second",_xlfn.CONCAT($X479, "_", $L479, "_", $H479))</f>
        <v>S52_Casey_Jaime</v>
      </c>
      <c r="AJ479" t="str">
        <f t="shared" si="101"/>
        <v>Jaime_blue_triangle</v>
      </c>
      <c r="AK479" t="str">
        <f t="shared" si="92"/>
        <v>S52_end</v>
      </c>
      <c r="AL479" s="13" t="s">
        <v>29</v>
      </c>
      <c r="AM479" s="13" t="s">
        <v>26</v>
      </c>
      <c r="AN479" s="13" t="s">
        <v>29</v>
      </c>
      <c r="AO479" s="13" t="s">
        <v>25</v>
      </c>
      <c r="AP479" s="13" t="s">
        <v>27</v>
      </c>
      <c r="AQ479" s="13" t="s">
        <v>25</v>
      </c>
      <c r="AR479" s="13" t="s">
        <v>27</v>
      </c>
      <c r="AS479" s="13" t="s">
        <v>26</v>
      </c>
      <c r="AT479" s="13" t="s">
        <v>31</v>
      </c>
      <c r="AU479" s="13" t="s">
        <v>25</v>
      </c>
      <c r="AV479" s="13" t="s">
        <v>31</v>
      </c>
      <c r="AW479" s="13" t="s">
        <v>26</v>
      </c>
      <c r="AX479" t="str">
        <f t="shared" si="95"/>
        <v>ST3_blue-triangle.png</v>
      </c>
      <c r="AY479" t="str">
        <f t="shared" si="96"/>
        <v>HT1_blue-square.png</v>
      </c>
      <c r="AZ479" t="str">
        <f t="shared" si="97"/>
        <v>HT3_yellow-square.png</v>
      </c>
      <c r="BA479" t="str">
        <f t="shared" si="98"/>
        <v>ST1_yellow-triangle.png</v>
      </c>
      <c r="BB479" t="str">
        <f t="shared" si="99"/>
        <v>HT2_green-square.png</v>
      </c>
      <c r="BC479" t="str">
        <f t="shared" si="100"/>
        <v>ST2_green-triangle.png</v>
      </c>
      <c r="BD479" t="s">
        <v>2227</v>
      </c>
      <c r="BE479" s="13" t="str">
        <f t="shared" si="102"/>
        <v>Jaime is standing in a blue triangle.</v>
      </c>
    </row>
    <row r="480" spans="1:57" x14ac:dyDescent="0.2">
      <c r="A480" s="30" t="s">
        <v>83</v>
      </c>
      <c r="B480" s="5" t="s">
        <v>720</v>
      </c>
      <c r="C480" s="5" t="s">
        <v>724</v>
      </c>
      <c r="D480" t="str">
        <f t="shared" si="93"/>
        <v>L04_PR04_S16</v>
      </c>
      <c r="E480">
        <v>478</v>
      </c>
      <c r="F480" s="95" t="s">
        <v>699</v>
      </c>
      <c r="G480" s="155" t="str">
        <f>VLOOKUP($A480&amp;"_"&amp;$F480,'Character Sets'!$B$3:$J$39,5,FALSE)</f>
        <v>ST1</v>
      </c>
      <c r="H480" s="155" t="str">
        <f>VLOOKUP($A480&amp;"_"&amp;$F480,'Character Sets'!$B$3:$J$39,7,FALSE)</f>
        <v>Alex</v>
      </c>
      <c r="I480" s="5" t="str">
        <f>VLOOKUP($A480&amp;"_"&amp;$F480,'Character Sets'!$B$3:$J$39,6,FALSE)</f>
        <v>A</v>
      </c>
      <c r="J480" s="94" t="s">
        <v>696</v>
      </c>
      <c r="K480" s="155" t="str">
        <f>VLOOKUP($A480&amp;"_"&amp;$J480, 'Character Sets'!$B$3:$J$39,5,FALSE)</f>
        <v>HT3</v>
      </c>
      <c r="L480" s="155" t="str">
        <f>VLOOKUP($A480&amp;"_"&amp;$J480,'Character Sets'!$B$3:$J$39,7,FALSE)</f>
        <v>Taylor</v>
      </c>
      <c r="M480" s="5" t="str">
        <f>VLOOKUP($A480&amp;"_"&amp;$J480,'Character Sets'!$B$3:$J$39,6,FALSE)</f>
        <v>D</v>
      </c>
      <c r="N480" s="187" t="s">
        <v>2394</v>
      </c>
      <c r="O480" s="5" t="s">
        <v>2398</v>
      </c>
      <c r="P480" s="37" t="s">
        <v>698</v>
      </c>
      <c r="Q480" t="str">
        <f>VLOOKUP($A480&amp;"_"&amp;$P480,'Character Sets'!$B$3:$J$39,5,FALSE)</f>
        <v>HT1</v>
      </c>
      <c r="R480" s="37" t="s">
        <v>697</v>
      </c>
      <c r="S480" t="str">
        <f>VLOOKUP($A480&amp;"_"&amp;$R480,'Character Sets'!$B$3:$J$39,5,FALSE)</f>
        <v>ST3</v>
      </c>
      <c r="T480" s="37" t="s">
        <v>700</v>
      </c>
      <c r="U480" t="str">
        <f>VLOOKUP($A480&amp;"_"&amp;$T480,'Character Sets'!$B$3:$J$39,5,FALSE)</f>
        <v>HT2</v>
      </c>
      <c r="V480" s="37" t="s">
        <v>701</v>
      </c>
      <c r="W480" t="str">
        <f>VLOOKUP($A480&amp;"_"&amp;$V480,'Character Sets'!$B$3:$J$39,5,FALSE)</f>
        <v>ST2</v>
      </c>
      <c r="X480" t="s">
        <v>222</v>
      </c>
      <c r="Y480" t="str">
        <f t="shared" si="91"/>
        <v>AD</v>
      </c>
      <c r="Z480" t="str" cm="1">
        <f t="array" ref="Z480">_xlfn.IFS($Y480="AB","AB",$Y480="BA","AB",$Y480="AC","AC",$Y480="CA","AC",$Y480="AD","AD",$Y480="DA","AD",$Y480="BC","BC",$Y480="CB","BC",$Y480="BD","BD",$Y480="DB","BD",$Y480="CD","CD",$Y480="DC", "CD",$Y480="AE","AE",$Y480="EA","AE",$Y480="AF","AF",$Y480="FA","AF",$Y480="BE","BE",$Y480="EB","BE",$Y480="BF","BF",$Y480="FB","BF",$Y480="CE","CE",$Y480="EC","CE",$Y480="CF","CF",$Y480="FC","CF",$Y480="DE","DE",$Y480="ED","DE",$Y480="EF","EF",$Y480="FE","EF",$Y480="DF","DF",$Y480="FD","DF")</f>
        <v>AD</v>
      </c>
      <c r="AA480" s="6" t="s">
        <v>28</v>
      </c>
      <c r="AB480" t="str">
        <f>VLOOKUP($X480&amp;$Z480&amp;$AA480,Stories!$A$1:$I$151,7,FALSE)</f>
        <v>Alex is skateboarding toward Taylor</v>
      </c>
      <c r="AC480" t="str">
        <f>VLOOKUP($X480&amp;$Z480&amp;$AA480,Stories!$A$1:$I$151,8,FALSE)</f>
        <v>as a car is speeding down the road</v>
      </c>
      <c r="AD480" s="37" t="s">
        <v>2270</v>
      </c>
      <c r="AE480" s="13" t="s">
        <v>24</v>
      </c>
      <c r="AF480" s="13" t="s">
        <v>26</v>
      </c>
      <c r="AG480" s="175" t="s">
        <v>2269</v>
      </c>
      <c r="AH480" t="str">
        <f>VLOOKUP($X480&amp;$Z480&amp;$AA480,Stories!$A$1:$I$151,9,FALSE)</f>
        <v>and it looks like there might be an accident</v>
      </c>
      <c r="AI480" t="str" cm="1">
        <f t="array" ref="AI480">_xlfn.IFS($AA480="first",_xlfn.CONCAT($X480, "_", $H480, "_", $L480),$AA480="second",_xlfn.CONCAT($X480, "_", $L480, "_", $H480))</f>
        <v>S16_Alex_Taylor</v>
      </c>
      <c r="AJ480" t="str">
        <f t="shared" si="101"/>
        <v>Alex_red_triangle</v>
      </c>
      <c r="AK480" t="str">
        <f t="shared" si="92"/>
        <v>S16_end</v>
      </c>
      <c r="AL480" s="13" t="s">
        <v>24</v>
      </c>
      <c r="AM480" s="13" t="s">
        <v>25</v>
      </c>
      <c r="AN480" s="13" t="s">
        <v>24</v>
      </c>
      <c r="AO480" s="13" t="s">
        <v>26</v>
      </c>
      <c r="AP480" s="13" t="s">
        <v>31</v>
      </c>
      <c r="AQ480" s="13" t="s">
        <v>26</v>
      </c>
      <c r="AR480" s="13" t="s">
        <v>31</v>
      </c>
      <c r="AS480" s="13" t="s">
        <v>25</v>
      </c>
      <c r="AT480" s="13" t="s">
        <v>29</v>
      </c>
      <c r="AU480" s="13" t="s">
        <v>26</v>
      </c>
      <c r="AV480" s="13" t="s">
        <v>29</v>
      </c>
      <c r="AW480" s="13" t="s">
        <v>25</v>
      </c>
      <c r="AX480" t="str">
        <f t="shared" si="95"/>
        <v>ST1_red-square.png</v>
      </c>
      <c r="AY480" t="str">
        <f t="shared" si="96"/>
        <v>HT3_red-triangle.png</v>
      </c>
      <c r="AZ480" t="str">
        <f t="shared" si="97"/>
        <v>HT1_green-triangle.png</v>
      </c>
      <c r="BA480" t="str">
        <f t="shared" si="98"/>
        <v>ST3_green-square.png</v>
      </c>
      <c r="BB480" t="str">
        <f t="shared" si="99"/>
        <v>HT2_blue-triangle.png</v>
      </c>
      <c r="BC480" t="str">
        <f t="shared" si="100"/>
        <v>ST2_blue-square.png</v>
      </c>
      <c r="BD480" t="s">
        <v>2226</v>
      </c>
      <c r="BE480" s="13" t="str">
        <f t="shared" si="102"/>
        <v>Alex is standing in a red square.</v>
      </c>
    </row>
    <row r="481" spans="1:57" x14ac:dyDescent="0.2">
      <c r="A481" s="30" t="s">
        <v>83</v>
      </c>
      <c r="B481" s="5" t="s">
        <v>720</v>
      </c>
      <c r="C481" s="5" t="s">
        <v>725</v>
      </c>
      <c r="D481" t="str">
        <f t="shared" si="93"/>
        <v>L04_PR05_S27</v>
      </c>
      <c r="E481">
        <v>479</v>
      </c>
      <c r="F481" s="96" t="s">
        <v>700</v>
      </c>
      <c r="G481" s="155" t="str">
        <f>VLOOKUP($A481&amp;"_"&amp;$F481,'Character Sets'!$B$3:$J$39,5,FALSE)</f>
        <v>HT2</v>
      </c>
      <c r="H481" s="155" t="str">
        <f>VLOOKUP($A481&amp;"_"&amp;$F481,'Character Sets'!$B$3:$J$39,7,FALSE)</f>
        <v>Sam</v>
      </c>
      <c r="I481" s="5" t="str">
        <f>VLOOKUP($A481&amp;"_"&amp;$F481,'Character Sets'!$B$3:$J$39,6,FALSE)</f>
        <v>B</v>
      </c>
      <c r="J481" s="94" t="s">
        <v>696</v>
      </c>
      <c r="K481" s="155" t="str">
        <f>VLOOKUP($A481&amp;"_"&amp;$J481, 'Character Sets'!$B$3:$J$39,5,FALSE)</f>
        <v>HT3</v>
      </c>
      <c r="L481" s="155" t="str">
        <f>VLOOKUP($A481&amp;"_"&amp;$J481,'Character Sets'!$B$3:$J$39,7,FALSE)</f>
        <v>Taylor</v>
      </c>
      <c r="M481" s="5" t="str">
        <f>VLOOKUP($A481&amp;"_"&amp;$J481,'Character Sets'!$B$3:$J$39,6,FALSE)</f>
        <v>D</v>
      </c>
      <c r="N481" s="187" t="s">
        <v>2396</v>
      </c>
      <c r="O481" s="5" t="s">
        <v>2399</v>
      </c>
      <c r="P481" s="37" t="s">
        <v>698</v>
      </c>
      <c r="Q481" t="str">
        <f>VLOOKUP($A481&amp;"_"&amp;$P481,'Character Sets'!$B$3:$J$39,5,FALSE)</f>
        <v>HT1</v>
      </c>
      <c r="R481" s="37" t="s">
        <v>697</v>
      </c>
      <c r="S481" t="str">
        <f>VLOOKUP($A481&amp;"_"&amp;$R481,'Character Sets'!$B$3:$J$39,5,FALSE)</f>
        <v>ST3</v>
      </c>
      <c r="T481" s="37" t="s">
        <v>699</v>
      </c>
      <c r="U481" t="str">
        <f>VLOOKUP($A481&amp;"_"&amp;$T481,'Character Sets'!$B$3:$J$39,5,FALSE)</f>
        <v>ST1</v>
      </c>
      <c r="V481" s="37" t="s">
        <v>701</v>
      </c>
      <c r="W481" t="str">
        <f>VLOOKUP($A481&amp;"_"&amp;$V481,'Character Sets'!$B$3:$J$39,5,FALSE)</f>
        <v>ST2</v>
      </c>
      <c r="X481" t="s">
        <v>233</v>
      </c>
      <c r="Y481" t="str">
        <f t="shared" si="91"/>
        <v>BD</v>
      </c>
      <c r="Z481" t="str" cm="1">
        <f t="array" ref="Z481">_xlfn.IFS($Y481="AB","AB",$Y481="BA","AB",$Y481="AC","AC",$Y481="CA","AC",$Y481="AD","AD",$Y481="DA","AD",$Y481="BC","BC",$Y481="CB","BC",$Y481="BD","BD",$Y481="DB","BD",$Y481="CD","CD",$Y481="DC", "CD",$Y481="AE","AE",$Y481="EA","AE",$Y481="AF","AF",$Y481="FA","AF",$Y481="BE","BE",$Y481="EB","BE",$Y481="BF","BF",$Y481="FB","BF",$Y481="CE","CE",$Y481="EC","CE",$Y481="CF","CF",$Y481="FC","CF",$Y481="DE","DE",$Y481="ED","DE",$Y481="EF","EF",$Y481="FE","EF",$Y481="DF","DF",$Y481="FD","DF")</f>
        <v>BD</v>
      </c>
      <c r="AA481" s="6" t="s">
        <v>30</v>
      </c>
      <c r="AB481" t="str">
        <f>VLOOKUP($X481&amp;$Z481&amp;$AA481,Stories!$A$1:$I$151,7,FALSE)</f>
        <v>Taylor is walking with Sam</v>
      </c>
      <c r="AC481" t="str">
        <f>VLOOKUP($X481&amp;$Z481&amp;$AA481,Stories!$A$1:$I$151,8,FALSE)</f>
        <v>and the clock is about to ring 3 o'clock</v>
      </c>
      <c r="AD481" s="37" t="s">
        <v>2270</v>
      </c>
      <c r="AE481" s="13" t="s">
        <v>31</v>
      </c>
      <c r="AF481" s="13" t="s">
        <v>26</v>
      </c>
      <c r="AG481" s="13" t="s">
        <v>2271</v>
      </c>
      <c r="AH481" t="str">
        <f>VLOOKUP($X481&amp;$Z481&amp;$AA481,Stories!$A$1:$I$151,9,FALSE)</f>
        <v>and it seems like class will be starting soon</v>
      </c>
      <c r="AI481" t="str" cm="1">
        <f t="array" ref="AI481">_xlfn.IFS($AA481="first",_xlfn.CONCAT($X481, "_", $H481, "_", $L481),$AA481="second",_xlfn.CONCAT($X481, "_", $L481, "_", $H481))</f>
        <v>S27_Taylor_Sam</v>
      </c>
      <c r="AJ481" t="str">
        <f t="shared" si="101"/>
        <v>Sam_green_triangle</v>
      </c>
      <c r="AK481" t="str">
        <f t="shared" si="92"/>
        <v>S27_end</v>
      </c>
      <c r="AL481" s="13" t="s">
        <v>31</v>
      </c>
      <c r="AM481" s="13" t="s">
        <v>26</v>
      </c>
      <c r="AN481" s="13" t="s">
        <v>31</v>
      </c>
      <c r="AO481" s="13" t="s">
        <v>25</v>
      </c>
      <c r="AP481" s="13" t="s">
        <v>29</v>
      </c>
      <c r="AQ481" s="13" t="s">
        <v>25</v>
      </c>
      <c r="AR481" s="13" t="s">
        <v>29</v>
      </c>
      <c r="AS481" s="13" t="s">
        <v>26</v>
      </c>
      <c r="AT481" s="13" t="s">
        <v>27</v>
      </c>
      <c r="AU481" s="13" t="s">
        <v>25</v>
      </c>
      <c r="AV481" s="13" t="s">
        <v>27</v>
      </c>
      <c r="AW481" s="13" t="s">
        <v>26</v>
      </c>
      <c r="AX481" t="str">
        <f t="shared" si="95"/>
        <v>HT2_green-triangle.png</v>
      </c>
      <c r="AY481" t="str">
        <f t="shared" si="96"/>
        <v>HT3_green-square.png</v>
      </c>
      <c r="AZ481" t="str">
        <f t="shared" si="97"/>
        <v>HT1_blue-square.png</v>
      </c>
      <c r="BA481" t="str">
        <f t="shared" si="98"/>
        <v>ST3_blue-triangle.png</v>
      </c>
      <c r="BB481" t="str">
        <f t="shared" si="99"/>
        <v>ST1_yellow-square.png</v>
      </c>
      <c r="BC481" t="str">
        <f t="shared" si="100"/>
        <v>ST2_yellow-triangle.png</v>
      </c>
      <c r="BD481" t="s">
        <v>2227</v>
      </c>
      <c r="BE481" s="13" t="str">
        <f t="shared" si="102"/>
        <v>Sam is standing in a green triangle.</v>
      </c>
    </row>
    <row r="482" spans="1:57" x14ac:dyDescent="0.2">
      <c r="A482" s="30" t="s">
        <v>83</v>
      </c>
      <c r="B482" s="5" t="s">
        <v>720</v>
      </c>
      <c r="C482" s="5" t="s">
        <v>726</v>
      </c>
      <c r="D482" t="str">
        <f t="shared" si="93"/>
        <v>L04_PR06_S41</v>
      </c>
      <c r="E482">
        <v>480</v>
      </c>
      <c r="F482" s="96" t="s">
        <v>701</v>
      </c>
      <c r="G482" s="155" t="str">
        <f>VLOOKUP($A482&amp;"_"&amp;$F482,'Character Sets'!$B$3:$J$39,5,FALSE)</f>
        <v>ST2</v>
      </c>
      <c r="H482" s="155" t="str">
        <f>VLOOKUP($A482&amp;"_"&amp;$F482,'Character Sets'!$B$3:$J$39,7,FALSE)</f>
        <v>Jordan</v>
      </c>
      <c r="I482" s="5" t="str">
        <f>VLOOKUP($A482&amp;"_"&amp;$F482,'Character Sets'!$B$3:$J$39,6,FALSE)</f>
        <v>C</v>
      </c>
      <c r="J482" s="94" t="s">
        <v>697</v>
      </c>
      <c r="K482" s="155" t="str">
        <f>VLOOKUP($A482&amp;"_"&amp;$J482, 'Character Sets'!$B$3:$J$39,5,FALSE)</f>
        <v>ST3</v>
      </c>
      <c r="L482" s="155" t="str">
        <f>VLOOKUP($A482&amp;"_"&amp;$J482,'Character Sets'!$B$3:$J$39,7,FALSE)</f>
        <v>Jaime</v>
      </c>
      <c r="M482" s="5" t="str">
        <f>VLOOKUP($A482&amp;"_"&amp;$J482,'Character Sets'!$B$3:$J$39,6,FALSE)</f>
        <v>F</v>
      </c>
      <c r="N482" s="187" t="s">
        <v>2396</v>
      </c>
      <c r="O482" s="5" t="s">
        <v>2399</v>
      </c>
      <c r="P482" s="37" t="s">
        <v>696</v>
      </c>
      <c r="Q482" t="str">
        <f>VLOOKUP($A482&amp;"_"&amp;$P482,'Character Sets'!$B$3:$J$39,5,FALSE)</f>
        <v>HT3</v>
      </c>
      <c r="R482" s="37" t="s">
        <v>698</v>
      </c>
      <c r="S482" t="str">
        <f>VLOOKUP($A482&amp;"_"&amp;$R482,'Character Sets'!$B$3:$J$39,5,FALSE)</f>
        <v>HT1</v>
      </c>
      <c r="T482" s="37" t="s">
        <v>699</v>
      </c>
      <c r="U482" t="str">
        <f>VLOOKUP($A482&amp;"_"&amp;$T482,'Character Sets'!$B$3:$J$39,5,FALSE)</f>
        <v>ST1</v>
      </c>
      <c r="V482" s="37" t="s">
        <v>700</v>
      </c>
      <c r="W482" t="str">
        <f>VLOOKUP($A482&amp;"_"&amp;$V482,'Character Sets'!$B$3:$J$39,5,FALSE)</f>
        <v>HT2</v>
      </c>
      <c r="X482" t="s">
        <v>247</v>
      </c>
      <c r="Y482" t="str">
        <f t="shared" si="91"/>
        <v>CF</v>
      </c>
      <c r="Z482" t="str" cm="1">
        <f t="array" ref="Z482">_xlfn.IFS($Y482="AB","AB",$Y482="BA","AB",$Y482="AC","AC",$Y482="CA","AC",$Y482="AD","AD",$Y482="DA","AD",$Y482="BC","BC",$Y482="CB","BC",$Y482="BD","BD",$Y482="DB","BD",$Y482="CD","CD",$Y482="DC", "CD",$Y482="AE","AE",$Y482="EA","AE",$Y482="AF","AF",$Y482="FA","AF",$Y482="BE","BE",$Y482="EB","BE",$Y482="BF","BF",$Y482="FB","BF",$Y482="CE","CE",$Y482="EC","CE",$Y482="CF","CF",$Y482="FC","CF",$Y482="DE","DE",$Y482="ED","DE",$Y482="EF","EF",$Y482="FE","EF",$Y482="DF","DF",$Y482="FD","DF")</f>
        <v>CF</v>
      </c>
      <c r="AA482" s="6" t="s">
        <v>28</v>
      </c>
      <c r="AB482" t="str">
        <f>VLOOKUP($X482&amp;$Z482&amp;$AA482,Stories!$A$1:$I$151,7,FALSE)</f>
        <v>Jordan is reading to Jaime</v>
      </c>
      <c r="AC482" t="str">
        <f>VLOOKUP($X482&amp;$Z482&amp;$AA482,Stories!$A$1:$I$151,8,FALSE)</f>
        <v>and the story is almost over</v>
      </c>
      <c r="AD482" s="37" t="s">
        <v>2270</v>
      </c>
      <c r="AE482" s="13" t="s">
        <v>29</v>
      </c>
      <c r="AF482" s="13" t="s">
        <v>25</v>
      </c>
      <c r="AG482" s="175" t="s">
        <v>2275</v>
      </c>
      <c r="AH482" t="str">
        <f>VLOOKUP($X482&amp;$Z482&amp;$AA482,Stories!$A$1:$I$151,9,FALSE)</f>
        <v>and it sounds like the story is a new favorite</v>
      </c>
      <c r="AI482" t="str" cm="1">
        <f t="array" ref="AI482">_xlfn.IFS($AA482="first",_xlfn.CONCAT($X482, "_", $H482, "_", $L482),$AA482="second",_xlfn.CONCAT($X482, "_", $L482, "_", $H482))</f>
        <v>S41_Jordan_Jaime</v>
      </c>
      <c r="AJ482" t="str">
        <f t="shared" si="101"/>
        <v>Jordan_blue_square</v>
      </c>
      <c r="AK482" t="str">
        <f t="shared" si="92"/>
        <v>S41_end</v>
      </c>
      <c r="AL482" s="13" t="s">
        <v>27</v>
      </c>
      <c r="AM482" s="13" t="s">
        <v>25</v>
      </c>
      <c r="AN482" s="13" t="s">
        <v>27</v>
      </c>
      <c r="AO482" s="13" t="s">
        <v>26</v>
      </c>
      <c r="AP482" s="13" t="s">
        <v>24</v>
      </c>
      <c r="AQ482" s="13" t="s">
        <v>26</v>
      </c>
      <c r="AR482" s="13" t="s">
        <v>24</v>
      </c>
      <c r="AS482" s="13" t="s">
        <v>25</v>
      </c>
      <c r="AT482" s="13" t="s">
        <v>31</v>
      </c>
      <c r="AU482" s="13" t="s">
        <v>26</v>
      </c>
      <c r="AV482" s="13" t="s">
        <v>31</v>
      </c>
      <c r="AW482" s="13" t="s">
        <v>25</v>
      </c>
      <c r="AX482" t="str">
        <f t="shared" si="95"/>
        <v>ST2_yellow-square.png</v>
      </c>
      <c r="AY482" t="str">
        <f t="shared" si="96"/>
        <v>ST3_yellow-triangle.png</v>
      </c>
      <c r="AZ482" t="str">
        <f t="shared" si="97"/>
        <v>HT3_red-triangle.png</v>
      </c>
      <c r="BA482" t="str">
        <f t="shared" si="98"/>
        <v>HT1_red-square.png</v>
      </c>
      <c r="BB482" t="str">
        <f t="shared" si="99"/>
        <v>ST1_green-triangle.png</v>
      </c>
      <c r="BC482" t="str">
        <f t="shared" si="100"/>
        <v>HT2_green-square.png</v>
      </c>
      <c r="BD482" t="s">
        <v>2226</v>
      </c>
      <c r="BE482" s="13" t="str">
        <f t="shared" si="102"/>
        <v>Jordan is standing in a yellow square.</v>
      </c>
    </row>
    <row r="483" spans="1:57" x14ac:dyDescent="0.2">
      <c r="A483" s="30" t="s">
        <v>707</v>
      </c>
      <c r="B483" s="5" t="s">
        <v>108</v>
      </c>
      <c r="C483" s="5" t="s">
        <v>109</v>
      </c>
      <c r="D483" t="str">
        <f t="shared" si="93"/>
        <v>L05_CR01_S23</v>
      </c>
      <c r="E483">
        <v>481</v>
      </c>
      <c r="F483" s="94" t="s">
        <v>696</v>
      </c>
      <c r="G483" s="155" t="str">
        <f>VLOOKUP($A483&amp;"_"&amp;$F483,'Character Sets'!$B$3:$J$39,5,FALSE)</f>
        <v>HT2</v>
      </c>
      <c r="H483" s="155" t="str">
        <f>VLOOKUP($A483&amp;"_"&amp;$F483,'Character Sets'!$B$3:$J$39,7,FALSE)</f>
        <v>Casey</v>
      </c>
      <c r="I483" s="5" t="str">
        <f>VLOOKUP($A483&amp;"_"&amp;$F483,'Character Sets'!$B$3:$J$39,6,FALSE)</f>
        <v>E</v>
      </c>
      <c r="J483" s="95" t="s">
        <v>697</v>
      </c>
      <c r="K483" s="155" t="str">
        <f>VLOOKUP($A483&amp;"_"&amp;$J483, 'Character Sets'!$B$3:$J$39,5,FALSE)</f>
        <v>ST2</v>
      </c>
      <c r="L483" s="155" t="str">
        <f>VLOOKUP($A483&amp;"_"&amp;$J483,'Character Sets'!$B$3:$J$39,7,FALSE)</f>
        <v>Alex</v>
      </c>
      <c r="M483" s="5" t="str">
        <f>VLOOKUP($A483&amp;"_"&amp;$J483,'Character Sets'!$B$3:$J$39,6,FALSE)</f>
        <v>A</v>
      </c>
      <c r="N483" s="187" t="s">
        <v>2394</v>
      </c>
      <c r="O483" s="5" t="s">
        <v>2398</v>
      </c>
      <c r="P483" s="37" t="s">
        <v>700</v>
      </c>
      <c r="Q483" t="str">
        <f>VLOOKUP($A483&amp;"_"&amp;$P483,'Character Sets'!$B$3:$J$39,5,FALSE)</f>
        <v>HT1</v>
      </c>
      <c r="R483" s="37" t="s">
        <v>701</v>
      </c>
      <c r="S483" t="str">
        <f>VLOOKUP($A483&amp;"_"&amp;$R483,'Character Sets'!$B$3:$J$39,5,FALSE)</f>
        <v>ST1</v>
      </c>
      <c r="T483" s="37" t="s">
        <v>699</v>
      </c>
      <c r="U483" t="str">
        <f>VLOOKUP($A483&amp;"_"&amp;$T483,'Character Sets'!$B$3:$J$39,5,FALSE)</f>
        <v>ST3</v>
      </c>
      <c r="V483" s="37" t="s">
        <v>698</v>
      </c>
      <c r="W483" t="str">
        <f>VLOOKUP($A483&amp;"_"&amp;$V483,'Character Sets'!$B$3:$J$39,5,FALSE)</f>
        <v>HT3</v>
      </c>
      <c r="X483" t="s">
        <v>229</v>
      </c>
      <c r="Y483" t="str">
        <f t="shared" si="91"/>
        <v>EA</v>
      </c>
      <c r="Z483" t="str" cm="1">
        <f t="array" ref="Z483">_xlfn.IFS($Y483="AB","AB",$Y483="BA","AB",$Y483="AC","AC",$Y483="CA","AC",$Y483="AD","AD",$Y483="DA","AD",$Y483="BC","BC",$Y483="CB","BC",$Y483="BD","BD",$Y483="DB","BD",$Y483="CD","CD",$Y483="DC", "CD",$Y483="AE","AE",$Y483="EA","AE",$Y483="AF","AF",$Y483="FA","AF",$Y483="BE","BE",$Y483="EB","BE",$Y483="BF","BF",$Y483="FB","BF",$Y483="CE","CE",$Y483="EC","CE",$Y483="CF","CF",$Y483="FC","CF",$Y483="DE","DE",$Y483="ED","DE",$Y483="EF","EF",$Y483="FE","EF",$Y483="DF","DF",$Y483="FD","DF")</f>
        <v>AE</v>
      </c>
      <c r="AA483" s="6" t="s">
        <v>28</v>
      </c>
      <c r="AB483" t="str">
        <f>VLOOKUP($X483&amp;$Z483&amp;$AA483,Stories!$A$1:$I$151,7,FALSE)</f>
        <v>Alex is talking to Casey</v>
      </c>
      <c r="AC483" t="str">
        <f>VLOOKUP($X483&amp;$Z483&amp;$AA483,Stories!$A$1:$I$151,8,FALSE)</f>
        <v>while a spotlight is shining overhead</v>
      </c>
      <c r="AD483" s="37" t="s">
        <v>22</v>
      </c>
      <c r="AE483" s="13" t="s">
        <v>24</v>
      </c>
      <c r="AF483" s="13" t="s">
        <v>25</v>
      </c>
      <c r="AG483" s="13" t="str">
        <f>_xlfn.CONCAT("he's standing in a ", $AE483, " ",$AF483)</f>
        <v>he's standing in a red square</v>
      </c>
      <c r="AH483" t="str">
        <f>VLOOKUP($X483&amp;$Z483&amp;$AA483,Stories!$A$1:$I$151,9,FALSE)</f>
        <v>and it looks like rehearsal just started</v>
      </c>
      <c r="AI483" t="str" cm="1">
        <f t="array" ref="AI483">_xlfn.IFS($AA483="first",_xlfn.CONCAT($X483, "_", $H483, "_", $L483),$AA483="second",_xlfn.CONCAT($X483, "_", $L483, "_", $H483))</f>
        <v>S23_Casey_Alex</v>
      </c>
      <c r="AJ483" t="str">
        <f t="shared" si="94"/>
        <v>he_red_square</v>
      </c>
      <c r="AK483" t="str">
        <f t="shared" si="92"/>
        <v>S23_end</v>
      </c>
      <c r="AL483" s="13" t="s">
        <v>24</v>
      </c>
      <c r="AM483" s="13" t="s">
        <v>25</v>
      </c>
      <c r="AN483" s="13" t="s">
        <v>24</v>
      </c>
      <c r="AO483" s="13" t="s">
        <v>26</v>
      </c>
      <c r="AP483" s="13" t="s">
        <v>27</v>
      </c>
      <c r="AQ483" s="13" t="s">
        <v>26</v>
      </c>
      <c r="AR483" s="13" t="s">
        <v>27</v>
      </c>
      <c r="AS483" s="13" t="s">
        <v>25</v>
      </c>
      <c r="AT483" s="13" t="s">
        <v>31</v>
      </c>
      <c r="AU483" s="13" t="s">
        <v>26</v>
      </c>
      <c r="AV483" s="13" t="s">
        <v>31</v>
      </c>
      <c r="AW483" s="13" t="s">
        <v>25</v>
      </c>
      <c r="AX483" t="str">
        <f t="shared" si="95"/>
        <v>HT2_red-square.png</v>
      </c>
      <c r="AY483" t="str">
        <f t="shared" si="96"/>
        <v>ST2_red-triangle.png</v>
      </c>
      <c r="AZ483" t="str">
        <f t="shared" si="97"/>
        <v>HT1_yellow-triangle.png</v>
      </c>
      <c r="BA483" t="str">
        <f t="shared" si="98"/>
        <v>ST1_yellow-square.png</v>
      </c>
      <c r="BB483" t="str">
        <f t="shared" si="99"/>
        <v>ST3_green-triangle.png</v>
      </c>
      <c r="BC483" t="str">
        <f t="shared" si="100"/>
        <v>HT3_green-square.png</v>
      </c>
      <c r="BD483" t="s">
        <v>2227</v>
      </c>
    </row>
    <row r="484" spans="1:57" x14ac:dyDescent="0.2">
      <c r="A484" s="30" t="s">
        <v>707</v>
      </c>
      <c r="B484" s="5" t="s">
        <v>108</v>
      </c>
      <c r="C484" s="5" t="s">
        <v>110</v>
      </c>
      <c r="D484" t="str">
        <f t="shared" si="93"/>
        <v>L05_CR02_S23</v>
      </c>
      <c r="E484">
        <v>482</v>
      </c>
      <c r="F484" s="94" t="s">
        <v>696</v>
      </c>
      <c r="G484" s="155" t="str">
        <f>VLOOKUP($A484&amp;"_"&amp;$F484,'Character Sets'!$B$3:$J$39,5,FALSE)</f>
        <v>HT2</v>
      </c>
      <c r="H484" s="155" t="str">
        <f>VLOOKUP($A484&amp;"_"&amp;$F484,'Character Sets'!$B$3:$J$39,7,FALSE)</f>
        <v>Casey</v>
      </c>
      <c r="I484" s="5" t="str">
        <f>VLOOKUP($A484&amp;"_"&amp;$F484,'Character Sets'!$B$3:$J$39,6,FALSE)</f>
        <v>E</v>
      </c>
      <c r="J484" s="95" t="s">
        <v>697</v>
      </c>
      <c r="K484" s="155" t="str">
        <f>VLOOKUP($A484&amp;"_"&amp;$J484, 'Character Sets'!$B$3:$J$39,5,FALSE)</f>
        <v>ST2</v>
      </c>
      <c r="L484" s="155" t="str">
        <f>VLOOKUP($A484&amp;"_"&amp;$J484,'Character Sets'!$B$3:$J$39,7,FALSE)</f>
        <v>Alex</v>
      </c>
      <c r="M484" s="5" t="str">
        <f>VLOOKUP($A484&amp;"_"&amp;$J484,'Character Sets'!$B$3:$J$39,6,FALSE)</f>
        <v>A</v>
      </c>
      <c r="N484" s="187" t="s">
        <v>2394</v>
      </c>
      <c r="O484" s="5" t="s">
        <v>2398</v>
      </c>
      <c r="P484" s="37" t="s">
        <v>700</v>
      </c>
      <c r="Q484" t="str">
        <f>VLOOKUP($A484&amp;"_"&amp;$P484,'Character Sets'!$B$3:$J$39,5,FALSE)</f>
        <v>HT1</v>
      </c>
      <c r="R484" s="37" t="s">
        <v>701</v>
      </c>
      <c r="S484" t="str">
        <f>VLOOKUP($A484&amp;"_"&amp;$R484,'Character Sets'!$B$3:$J$39,5,FALSE)</f>
        <v>ST1</v>
      </c>
      <c r="T484" s="37" t="s">
        <v>699</v>
      </c>
      <c r="U484" t="str">
        <f>VLOOKUP($A484&amp;"_"&amp;$T484,'Character Sets'!$B$3:$J$39,5,FALSE)</f>
        <v>ST3</v>
      </c>
      <c r="V484" s="37" t="s">
        <v>698</v>
      </c>
      <c r="W484" t="str">
        <f>VLOOKUP($A484&amp;"_"&amp;$V484,'Character Sets'!$B$3:$J$39,5,FALSE)</f>
        <v>HT3</v>
      </c>
      <c r="X484" t="s">
        <v>229</v>
      </c>
      <c r="Y484" t="str">
        <f t="shared" si="91"/>
        <v>EA</v>
      </c>
      <c r="Z484" t="str" cm="1">
        <f t="array" ref="Z484">_xlfn.IFS($Y484="AB","AB",$Y484="BA","AB",$Y484="AC","AC",$Y484="CA","AC",$Y484="AD","AD",$Y484="DA","AD",$Y484="BC","BC",$Y484="CB","BC",$Y484="BD","BD",$Y484="DB","BD",$Y484="CD","CD",$Y484="DC", "CD",$Y484="AE","AE",$Y484="EA","AE",$Y484="AF","AF",$Y484="FA","AF",$Y484="BE","BE",$Y484="EB","BE",$Y484="BF","BF",$Y484="FB","BF",$Y484="CE","CE",$Y484="EC","CE",$Y484="CF","CF",$Y484="FC","CF",$Y484="DE","DE",$Y484="ED","DE",$Y484="EF","EF",$Y484="FE","EF",$Y484="DF","DF",$Y484="FD","DF")</f>
        <v>AE</v>
      </c>
      <c r="AA484" s="6" t="s">
        <v>30</v>
      </c>
      <c r="AB484" t="str">
        <f>VLOOKUP($X484&amp;$Z484&amp;$AA484,Stories!$A$1:$I$151,7,FALSE)</f>
        <v>Casey is talking to Alex</v>
      </c>
      <c r="AC484" t="str">
        <f>VLOOKUP($X484&amp;$Z484&amp;$AA484,Stories!$A$1:$I$151,8,FALSE)</f>
        <v>while a spotlight is shining overhead</v>
      </c>
      <c r="AD484" s="37" t="s">
        <v>22</v>
      </c>
      <c r="AE484" s="13" t="s">
        <v>27</v>
      </c>
      <c r="AF484" s="13" t="s">
        <v>26</v>
      </c>
      <c r="AG484" s="13" t="str">
        <f t="shared" ref="AG484:AG514" si="103">_xlfn.CONCAT("he's standing in a ", $AE484, " ",$AF484)</f>
        <v>he's standing in a yellow triangle</v>
      </c>
      <c r="AH484" t="str">
        <f>VLOOKUP($X484&amp;$Z484&amp;$AA484,Stories!$A$1:$I$151,9,FALSE)</f>
        <v>and it looks like rehearsal just started</v>
      </c>
      <c r="AI484" t="str" cm="1">
        <f t="array" ref="AI484">_xlfn.IFS($AA484="first",_xlfn.CONCAT($X484, "_", $H484, "_", $L484),$AA484="second",_xlfn.CONCAT($X484, "_", $L484, "_", $H484))</f>
        <v>S23_Alex_Casey</v>
      </c>
      <c r="AJ484" t="str">
        <f t="shared" si="94"/>
        <v>he_yellow_triangle</v>
      </c>
      <c r="AK484" t="str">
        <f t="shared" si="92"/>
        <v>S23_end</v>
      </c>
      <c r="AL484" s="13" t="s">
        <v>27</v>
      </c>
      <c r="AM484" s="13" t="s">
        <v>26</v>
      </c>
      <c r="AN484" s="13" t="s">
        <v>27</v>
      </c>
      <c r="AO484" s="13" t="s">
        <v>25</v>
      </c>
      <c r="AP484" s="13" t="s">
        <v>24</v>
      </c>
      <c r="AQ484" s="13" t="s">
        <v>25</v>
      </c>
      <c r="AR484" s="13" t="s">
        <v>24</v>
      </c>
      <c r="AS484" s="13" t="s">
        <v>26</v>
      </c>
      <c r="AT484" s="13" t="s">
        <v>29</v>
      </c>
      <c r="AU484" s="13" t="s">
        <v>25</v>
      </c>
      <c r="AV484" s="13" t="s">
        <v>29</v>
      </c>
      <c r="AW484" s="13" t="s">
        <v>26</v>
      </c>
      <c r="AX484" t="str">
        <f t="shared" si="95"/>
        <v>HT2_yellow-triangle.png</v>
      </c>
      <c r="AY484" t="str">
        <f t="shared" si="96"/>
        <v>ST2_yellow-square.png</v>
      </c>
      <c r="AZ484" t="str">
        <f t="shared" si="97"/>
        <v>HT1_red-square.png</v>
      </c>
      <c r="BA484" t="str">
        <f t="shared" si="98"/>
        <v>ST1_red-triangle.png</v>
      </c>
      <c r="BB484" t="str">
        <f t="shared" si="99"/>
        <v>ST3_blue-square.png</v>
      </c>
      <c r="BC484" t="str">
        <f t="shared" si="100"/>
        <v>HT3_blue-triangle.png</v>
      </c>
      <c r="BD484" t="s">
        <v>2226</v>
      </c>
    </row>
    <row r="485" spans="1:57" x14ac:dyDescent="0.2">
      <c r="A485" s="30" t="s">
        <v>707</v>
      </c>
      <c r="B485" s="5" t="s">
        <v>108</v>
      </c>
      <c r="C485" s="5" t="s">
        <v>111</v>
      </c>
      <c r="D485" t="str">
        <f t="shared" si="93"/>
        <v>L05_CR03_S25</v>
      </c>
      <c r="E485">
        <v>483</v>
      </c>
      <c r="F485" s="94" t="s">
        <v>696</v>
      </c>
      <c r="G485" s="155" t="str">
        <f>VLOOKUP($A485&amp;"_"&amp;$F485,'Character Sets'!$B$3:$J$39,5,FALSE)</f>
        <v>HT2</v>
      </c>
      <c r="H485" s="155" t="str">
        <f>VLOOKUP($A485&amp;"_"&amp;$F485,'Character Sets'!$B$3:$J$39,7,FALSE)</f>
        <v>Casey</v>
      </c>
      <c r="I485" s="5" t="str">
        <f>VLOOKUP($A485&amp;"_"&amp;$F485,'Character Sets'!$B$3:$J$39,6,FALSE)</f>
        <v>E</v>
      </c>
      <c r="J485" s="95" t="s">
        <v>697</v>
      </c>
      <c r="K485" s="155" t="str">
        <f>VLOOKUP($A485&amp;"_"&amp;$J485, 'Character Sets'!$B$3:$J$39,5,FALSE)</f>
        <v>ST2</v>
      </c>
      <c r="L485" s="155" t="str">
        <f>VLOOKUP($A485&amp;"_"&amp;$J485,'Character Sets'!$B$3:$J$39,7,FALSE)</f>
        <v>Alex</v>
      </c>
      <c r="M485" s="5" t="str">
        <f>VLOOKUP($A485&amp;"_"&amp;$J485,'Character Sets'!$B$3:$J$39,6,FALSE)</f>
        <v>A</v>
      </c>
      <c r="N485" s="187" t="s">
        <v>2394</v>
      </c>
      <c r="O485" s="5" t="s">
        <v>2398</v>
      </c>
      <c r="P485" s="37" t="s">
        <v>700</v>
      </c>
      <c r="Q485" t="str">
        <f>VLOOKUP($A485&amp;"_"&amp;$P485,'Character Sets'!$B$3:$J$39,5,FALSE)</f>
        <v>HT1</v>
      </c>
      <c r="R485" s="37" t="s">
        <v>701</v>
      </c>
      <c r="S485" t="str">
        <f>VLOOKUP($A485&amp;"_"&amp;$R485,'Character Sets'!$B$3:$J$39,5,FALSE)</f>
        <v>ST1</v>
      </c>
      <c r="T485" s="37" t="s">
        <v>699</v>
      </c>
      <c r="U485" t="str">
        <f>VLOOKUP($A485&amp;"_"&amp;$T485,'Character Sets'!$B$3:$J$39,5,FALSE)</f>
        <v>ST3</v>
      </c>
      <c r="V485" s="37" t="s">
        <v>698</v>
      </c>
      <c r="W485" t="str">
        <f>VLOOKUP($A485&amp;"_"&amp;$V485,'Character Sets'!$B$3:$J$39,5,FALSE)</f>
        <v>HT3</v>
      </c>
      <c r="X485" t="s">
        <v>231</v>
      </c>
      <c r="Y485" t="str">
        <f t="shared" si="91"/>
        <v>EA</v>
      </c>
      <c r="Z485" t="str" cm="1">
        <f t="array" ref="Z485">_xlfn.IFS($Y485="AB","AB",$Y485="BA","AB",$Y485="AC","AC",$Y485="CA","AC",$Y485="AD","AD",$Y485="DA","AD",$Y485="BC","BC",$Y485="CB","BC",$Y485="BD","BD",$Y485="DB","BD",$Y485="CD","CD",$Y485="DC", "CD",$Y485="AE","AE",$Y485="EA","AE",$Y485="AF","AF",$Y485="FA","AF",$Y485="BE","BE",$Y485="EB","BE",$Y485="BF","BF",$Y485="FB","BF",$Y485="CE","CE",$Y485="EC","CE",$Y485="CF","CF",$Y485="FC","CF",$Y485="DE","DE",$Y485="ED","DE",$Y485="EF","EF",$Y485="FE","EF",$Y485="DF","DF",$Y485="FD","DF")</f>
        <v>AE</v>
      </c>
      <c r="AA485" s="6" t="s">
        <v>28</v>
      </c>
      <c r="AB485" t="str">
        <f>VLOOKUP($X485&amp;$Z485&amp;$AA485,Stories!$A$1:$I$151,7,FALSE)</f>
        <v>Alex is dancing with Casey</v>
      </c>
      <c r="AC485" t="str">
        <f>VLOOKUP($X485&amp;$Z485&amp;$AA485,Stories!$A$1:$I$151,8,FALSE)</f>
        <v>while a pinata is hanging overhead</v>
      </c>
      <c r="AD485" s="37" t="s">
        <v>22</v>
      </c>
      <c r="AE485" s="13" t="s">
        <v>31</v>
      </c>
      <c r="AF485" s="13" t="s">
        <v>25</v>
      </c>
      <c r="AG485" s="13" t="str">
        <f t="shared" si="103"/>
        <v>he's standing in a green square</v>
      </c>
      <c r="AH485" t="str">
        <f>VLOOKUP($X485&amp;$Z485&amp;$AA485,Stories!$A$1:$I$151,9,FALSE)</f>
        <v>and everyone at the party is having fun</v>
      </c>
      <c r="AI485" t="str" cm="1">
        <f t="array" ref="AI485">_xlfn.IFS($AA485="first",_xlfn.CONCAT($X485, "_", $H485, "_", $L485),$AA485="second",_xlfn.CONCAT($X485, "_", $L485, "_", $H485))</f>
        <v>S25_Casey_Alex</v>
      </c>
      <c r="AJ485" t="str">
        <f t="shared" si="94"/>
        <v>he_green_square</v>
      </c>
      <c r="AK485" t="str">
        <f t="shared" si="92"/>
        <v>S25_end</v>
      </c>
      <c r="AL485" s="13" t="s">
        <v>31</v>
      </c>
      <c r="AM485" s="13" t="s">
        <v>25</v>
      </c>
      <c r="AN485" s="13" t="s">
        <v>31</v>
      </c>
      <c r="AO485" s="13" t="s">
        <v>26</v>
      </c>
      <c r="AP485" s="13" t="s">
        <v>29</v>
      </c>
      <c r="AQ485" s="13" t="s">
        <v>26</v>
      </c>
      <c r="AR485" s="13" t="s">
        <v>29</v>
      </c>
      <c r="AS485" s="13" t="s">
        <v>25</v>
      </c>
      <c r="AT485" s="13" t="s">
        <v>24</v>
      </c>
      <c r="AU485" s="13" t="s">
        <v>26</v>
      </c>
      <c r="AV485" s="13" t="s">
        <v>24</v>
      </c>
      <c r="AW485" s="13" t="s">
        <v>25</v>
      </c>
      <c r="AX485" t="str">
        <f t="shared" si="95"/>
        <v>HT2_green-square.png</v>
      </c>
      <c r="AY485" t="str">
        <f t="shared" si="96"/>
        <v>ST2_green-triangle.png</v>
      </c>
      <c r="AZ485" t="str">
        <f t="shared" si="97"/>
        <v>HT1_blue-triangle.png</v>
      </c>
      <c r="BA485" t="str">
        <f t="shared" si="98"/>
        <v>ST1_blue-square.png</v>
      </c>
      <c r="BB485" t="str">
        <f t="shared" si="99"/>
        <v>ST3_red-triangle.png</v>
      </c>
      <c r="BC485" t="str">
        <f t="shared" si="100"/>
        <v>HT3_red-square.png</v>
      </c>
    </row>
    <row r="486" spans="1:57" x14ac:dyDescent="0.2">
      <c r="A486" s="30" t="s">
        <v>707</v>
      </c>
      <c r="B486" s="5" t="s">
        <v>108</v>
      </c>
      <c r="C486" s="5" t="s">
        <v>112</v>
      </c>
      <c r="D486" t="str">
        <f t="shared" si="93"/>
        <v>L05_CR04_S24</v>
      </c>
      <c r="E486">
        <v>484</v>
      </c>
      <c r="F486" s="94" t="s">
        <v>696</v>
      </c>
      <c r="G486" s="155" t="str">
        <f>VLOOKUP($A486&amp;"_"&amp;$F486,'Character Sets'!$B$3:$J$39,5,FALSE)</f>
        <v>HT2</v>
      </c>
      <c r="H486" s="155" t="str">
        <f>VLOOKUP($A486&amp;"_"&amp;$F486,'Character Sets'!$B$3:$J$39,7,FALSE)</f>
        <v>Casey</v>
      </c>
      <c r="I486" s="5" t="str">
        <f>VLOOKUP($A486&amp;"_"&amp;$F486,'Character Sets'!$B$3:$J$39,6,FALSE)</f>
        <v>E</v>
      </c>
      <c r="J486" s="95" t="s">
        <v>697</v>
      </c>
      <c r="K486" s="155" t="str">
        <f>VLOOKUP($A486&amp;"_"&amp;$J486, 'Character Sets'!$B$3:$J$39,5,FALSE)</f>
        <v>ST2</v>
      </c>
      <c r="L486" s="155" t="str">
        <f>VLOOKUP($A486&amp;"_"&amp;$J486,'Character Sets'!$B$3:$J$39,7,FALSE)</f>
        <v>Alex</v>
      </c>
      <c r="M486" s="5" t="str">
        <f>VLOOKUP($A486&amp;"_"&amp;$J486,'Character Sets'!$B$3:$J$39,6,FALSE)</f>
        <v>A</v>
      </c>
      <c r="N486" s="187" t="s">
        <v>2394</v>
      </c>
      <c r="O486" s="5" t="s">
        <v>2398</v>
      </c>
      <c r="P486" s="37" t="s">
        <v>700</v>
      </c>
      <c r="Q486" t="str">
        <f>VLOOKUP($A486&amp;"_"&amp;$P486,'Character Sets'!$B$3:$J$39,5,FALSE)</f>
        <v>HT1</v>
      </c>
      <c r="R486" s="37" t="s">
        <v>701</v>
      </c>
      <c r="S486" t="str">
        <f>VLOOKUP($A486&amp;"_"&amp;$R486,'Character Sets'!$B$3:$J$39,5,FALSE)</f>
        <v>ST1</v>
      </c>
      <c r="T486" s="37" t="s">
        <v>699</v>
      </c>
      <c r="U486" t="str">
        <f>VLOOKUP($A486&amp;"_"&amp;$T486,'Character Sets'!$B$3:$J$39,5,FALSE)</f>
        <v>ST3</v>
      </c>
      <c r="V486" s="37" t="s">
        <v>698</v>
      </c>
      <c r="W486" t="str">
        <f>VLOOKUP($A486&amp;"_"&amp;$V486,'Character Sets'!$B$3:$J$39,5,FALSE)</f>
        <v>HT3</v>
      </c>
      <c r="X486" t="s">
        <v>230</v>
      </c>
      <c r="Y486" t="str">
        <f t="shared" si="91"/>
        <v>EA</v>
      </c>
      <c r="Z486" t="str" cm="1">
        <f t="array" ref="Z486">_xlfn.IFS($Y486="AB","AB",$Y486="BA","AB",$Y486="AC","AC",$Y486="CA","AC",$Y486="AD","AD",$Y486="DA","AD",$Y486="BC","BC",$Y486="CB","BC",$Y486="BD","BD",$Y486="DB","BD",$Y486="CD","CD",$Y486="DC", "CD",$Y486="AE","AE",$Y486="EA","AE",$Y486="AF","AF",$Y486="FA","AF",$Y486="BE","BE",$Y486="EB","BE",$Y486="BF","BF",$Y486="FB","BF",$Y486="CE","CE",$Y486="EC","CE",$Y486="CF","CF",$Y486="FC","CF",$Y486="DE","DE",$Y486="ED","DE",$Y486="EF","EF",$Y486="FE","EF",$Y486="DF","DF",$Y486="FD","DF")</f>
        <v>AE</v>
      </c>
      <c r="AA486" s="6" t="s">
        <v>30</v>
      </c>
      <c r="AB486" t="str">
        <f>VLOOKUP($X486&amp;$Z486&amp;$AA486,Stories!$A$1:$I$151,7,FALSE)</f>
        <v>Casey is skiing with Alex</v>
      </c>
      <c r="AC486" t="str">
        <f>VLOOKUP($X486&amp;$Z486&amp;$AA486,Stories!$A$1:$I$151,8,FALSE)</f>
        <v>and snow is falling from the sky</v>
      </c>
      <c r="AD486" s="37" t="s">
        <v>22</v>
      </c>
      <c r="AE486" s="13" t="s">
        <v>29</v>
      </c>
      <c r="AF486" s="13" t="s">
        <v>26</v>
      </c>
      <c r="AG486" s="13" t="str">
        <f t="shared" si="103"/>
        <v>he's standing in a blue triangle</v>
      </c>
      <c r="AH486" t="str">
        <f>VLOOKUP($X486&amp;$Z486&amp;$AA486,Stories!$A$1:$I$151,9,FALSE)</f>
        <v>and it looks like everyone might be cold</v>
      </c>
      <c r="AI486" t="str" cm="1">
        <f t="array" ref="AI486">_xlfn.IFS($AA486="first",_xlfn.CONCAT($X486, "_", $H486, "_", $L486),$AA486="second",_xlfn.CONCAT($X486, "_", $L486, "_", $H486))</f>
        <v>S24_Alex_Casey</v>
      </c>
      <c r="AJ486" t="str">
        <f t="shared" si="94"/>
        <v>he_blue_triangle</v>
      </c>
      <c r="AK486" t="str">
        <f t="shared" si="92"/>
        <v>S24_end</v>
      </c>
      <c r="AL486" s="13" t="s">
        <v>29</v>
      </c>
      <c r="AM486" s="13" t="s">
        <v>26</v>
      </c>
      <c r="AN486" s="13" t="s">
        <v>29</v>
      </c>
      <c r="AO486" s="13" t="s">
        <v>25</v>
      </c>
      <c r="AP486" s="13" t="s">
        <v>31</v>
      </c>
      <c r="AQ486" s="13" t="s">
        <v>25</v>
      </c>
      <c r="AR486" s="13" t="s">
        <v>31</v>
      </c>
      <c r="AS486" s="13" t="s">
        <v>26</v>
      </c>
      <c r="AT486" s="13" t="s">
        <v>27</v>
      </c>
      <c r="AU486" s="13" t="s">
        <v>25</v>
      </c>
      <c r="AV486" s="13" t="s">
        <v>27</v>
      </c>
      <c r="AW486" s="13" t="s">
        <v>26</v>
      </c>
      <c r="AX486" t="str">
        <f t="shared" si="95"/>
        <v>HT2_blue-triangle.png</v>
      </c>
      <c r="AY486" t="str">
        <f t="shared" si="96"/>
        <v>ST2_blue-square.png</v>
      </c>
      <c r="AZ486" t="str">
        <f t="shared" si="97"/>
        <v>HT1_green-square.png</v>
      </c>
      <c r="BA486" t="str">
        <f t="shared" si="98"/>
        <v>ST1_green-triangle.png</v>
      </c>
      <c r="BB486" t="str">
        <f t="shared" si="99"/>
        <v>ST3_yellow-square.png</v>
      </c>
      <c r="BC486" t="str">
        <f t="shared" si="100"/>
        <v>HT3_yellow-triangle.png</v>
      </c>
    </row>
    <row r="487" spans="1:57" x14ac:dyDescent="0.2">
      <c r="A487" s="30" t="s">
        <v>707</v>
      </c>
      <c r="B487" s="5" t="s">
        <v>108</v>
      </c>
      <c r="C487" s="5" t="s">
        <v>113</v>
      </c>
      <c r="D487" t="str">
        <f t="shared" si="93"/>
        <v>L05_CR05_S33</v>
      </c>
      <c r="E487">
        <v>485</v>
      </c>
      <c r="F487" s="94" t="s">
        <v>696</v>
      </c>
      <c r="G487" s="155" t="str">
        <f>VLOOKUP($A487&amp;"_"&amp;$F487,'Character Sets'!$B$3:$J$39,5,FALSE)</f>
        <v>HT2</v>
      </c>
      <c r="H487" s="155" t="str">
        <f>VLOOKUP($A487&amp;"_"&amp;$F487,'Character Sets'!$B$3:$J$39,7,FALSE)</f>
        <v>Casey</v>
      </c>
      <c r="I487" s="5" t="str">
        <f>VLOOKUP($A487&amp;"_"&amp;$F487,'Character Sets'!$B$3:$J$39,6,FALSE)</f>
        <v>E</v>
      </c>
      <c r="J487" s="95" t="s">
        <v>699</v>
      </c>
      <c r="K487" s="155" t="str">
        <f>VLOOKUP($A487&amp;"_"&amp;$J487, 'Character Sets'!$B$3:$J$39,5,FALSE)</f>
        <v>ST3</v>
      </c>
      <c r="L487" s="155" t="str">
        <f>VLOOKUP($A487&amp;"_"&amp;$J487,'Character Sets'!$B$3:$J$39,7,FALSE)</f>
        <v>Sam</v>
      </c>
      <c r="M487" s="5" t="str">
        <f>VLOOKUP($A487&amp;"_"&amp;$J487,'Character Sets'!$B$3:$J$39,6,FALSE)</f>
        <v>B</v>
      </c>
      <c r="N487" s="187" t="s">
        <v>2394</v>
      </c>
      <c r="O487" s="5" t="s">
        <v>2398</v>
      </c>
      <c r="P487" s="37" t="s">
        <v>700</v>
      </c>
      <c r="Q487" t="str">
        <f>VLOOKUP($A487&amp;"_"&amp;$P487,'Character Sets'!$B$3:$J$39,5,FALSE)</f>
        <v>HT1</v>
      </c>
      <c r="R487" s="37" t="s">
        <v>701</v>
      </c>
      <c r="S487" t="str">
        <f>VLOOKUP($A487&amp;"_"&amp;$R487,'Character Sets'!$B$3:$J$39,5,FALSE)</f>
        <v>ST1</v>
      </c>
      <c r="T487" s="37" t="s">
        <v>697</v>
      </c>
      <c r="U487" t="str">
        <f>VLOOKUP($A487&amp;"_"&amp;$T487,'Character Sets'!$B$3:$J$39,5,FALSE)</f>
        <v>ST2</v>
      </c>
      <c r="V487" s="37" t="s">
        <v>698</v>
      </c>
      <c r="W487" t="str">
        <f>VLOOKUP($A487&amp;"_"&amp;$V487,'Character Sets'!$B$3:$J$39,5,FALSE)</f>
        <v>HT3</v>
      </c>
      <c r="X487" t="s">
        <v>239</v>
      </c>
      <c r="Y487" t="str">
        <f t="shared" si="91"/>
        <v>EB</v>
      </c>
      <c r="Z487" t="str" cm="1">
        <f t="array" ref="Z487">_xlfn.IFS($Y487="AB","AB",$Y487="BA","AB",$Y487="AC","AC",$Y487="CA","AC",$Y487="AD","AD",$Y487="DA","AD",$Y487="BC","BC",$Y487="CB","BC",$Y487="BD","BD",$Y487="DB","BD",$Y487="CD","CD",$Y487="DC", "CD",$Y487="AE","AE",$Y487="EA","AE",$Y487="AF","AF",$Y487="FA","AF",$Y487="BE","BE",$Y487="EB","BE",$Y487="BF","BF",$Y487="FB","BF",$Y487="CE","CE",$Y487="EC","CE",$Y487="CF","CF",$Y487="FC","CF",$Y487="DE","DE",$Y487="ED","DE",$Y487="EF","EF",$Y487="FE","EF",$Y487="DF","DF",$Y487="FD","DF")</f>
        <v>BE</v>
      </c>
      <c r="AA487" s="6" t="s">
        <v>28</v>
      </c>
      <c r="AB487" t="str">
        <f>VLOOKUP($X487&amp;$Z487&amp;$AA487,Stories!$A$1:$I$151,7,FALSE)</f>
        <v>Sam is calling Casey</v>
      </c>
      <c r="AC487" t="str">
        <f>VLOOKUP($X487&amp;$Z487&amp;$AA487,Stories!$A$1:$I$151,8,FALSE)</f>
        <v>while a cat is walking by</v>
      </c>
      <c r="AD487" s="37" t="s">
        <v>22</v>
      </c>
      <c r="AE487" s="13" t="s">
        <v>27</v>
      </c>
      <c r="AF487" s="13" t="s">
        <v>25</v>
      </c>
      <c r="AG487" s="13" t="str">
        <f t="shared" si="103"/>
        <v>he's standing in a yellow square</v>
      </c>
      <c r="AH487" t="str">
        <f>VLOOKUP($X487&amp;$Z487&amp;$AA487,Stories!$A$1:$I$151,9,FALSE)</f>
        <v>and it looks like the cat is very friendly</v>
      </c>
      <c r="AI487" t="str" cm="1">
        <f t="array" ref="AI487">_xlfn.IFS($AA487="first",_xlfn.CONCAT($X487, "_", $H487, "_", $L487),$AA487="second",_xlfn.CONCAT($X487, "_", $L487, "_", $H487))</f>
        <v>S33_Casey_Sam</v>
      </c>
      <c r="AJ487" t="str">
        <f t="shared" si="94"/>
        <v>he_yellow_square</v>
      </c>
      <c r="AK487" t="str">
        <f t="shared" si="92"/>
        <v>S33_end</v>
      </c>
      <c r="AL487" s="13" t="s">
        <v>27</v>
      </c>
      <c r="AM487" s="13" t="s">
        <v>25</v>
      </c>
      <c r="AN487" s="13" t="s">
        <v>27</v>
      </c>
      <c r="AO487" s="13" t="s">
        <v>26</v>
      </c>
      <c r="AP487" s="13" t="s">
        <v>24</v>
      </c>
      <c r="AQ487" s="13" t="s">
        <v>26</v>
      </c>
      <c r="AR487" s="13" t="s">
        <v>24</v>
      </c>
      <c r="AS487" s="13" t="s">
        <v>25</v>
      </c>
      <c r="AT487" s="13" t="s">
        <v>29</v>
      </c>
      <c r="AU487" s="13" t="s">
        <v>26</v>
      </c>
      <c r="AV487" s="13" t="s">
        <v>29</v>
      </c>
      <c r="AW487" s="13" t="s">
        <v>25</v>
      </c>
      <c r="AX487" t="str">
        <f t="shared" si="95"/>
        <v>HT2_yellow-square.png</v>
      </c>
      <c r="AY487" t="str">
        <f t="shared" si="96"/>
        <v>ST3_yellow-triangle.png</v>
      </c>
      <c r="AZ487" t="str">
        <f t="shared" si="97"/>
        <v>HT1_red-triangle.png</v>
      </c>
      <c r="BA487" t="str">
        <f t="shared" si="98"/>
        <v>ST1_red-square.png</v>
      </c>
      <c r="BB487" t="str">
        <f t="shared" si="99"/>
        <v>ST2_blue-triangle.png</v>
      </c>
      <c r="BC487" t="str">
        <f t="shared" si="100"/>
        <v>HT3_blue-square.png</v>
      </c>
    </row>
    <row r="488" spans="1:57" x14ac:dyDescent="0.2">
      <c r="A488" s="30" t="s">
        <v>707</v>
      </c>
      <c r="B488" s="5" t="s">
        <v>108</v>
      </c>
      <c r="C488" s="5" t="s">
        <v>114</v>
      </c>
      <c r="D488" t="str">
        <f t="shared" si="93"/>
        <v>L05_CR06_S33</v>
      </c>
      <c r="E488">
        <v>486</v>
      </c>
      <c r="F488" s="94" t="s">
        <v>696</v>
      </c>
      <c r="G488" s="155" t="str">
        <f>VLOOKUP($A488&amp;"_"&amp;$F488,'Character Sets'!$B$3:$J$39,5,FALSE)</f>
        <v>HT2</v>
      </c>
      <c r="H488" s="155" t="str">
        <f>VLOOKUP($A488&amp;"_"&amp;$F488,'Character Sets'!$B$3:$J$39,7,FALSE)</f>
        <v>Casey</v>
      </c>
      <c r="I488" s="5" t="str">
        <f>VLOOKUP($A488&amp;"_"&amp;$F488,'Character Sets'!$B$3:$J$39,6,FALSE)</f>
        <v>E</v>
      </c>
      <c r="J488" s="95" t="s">
        <v>699</v>
      </c>
      <c r="K488" s="155" t="str">
        <f>VLOOKUP($A488&amp;"_"&amp;$J488, 'Character Sets'!$B$3:$J$39,5,FALSE)</f>
        <v>ST3</v>
      </c>
      <c r="L488" s="155" t="str">
        <f>VLOOKUP($A488&amp;"_"&amp;$J488,'Character Sets'!$B$3:$J$39,7,FALSE)</f>
        <v>Sam</v>
      </c>
      <c r="M488" s="5" t="str">
        <f>VLOOKUP($A488&amp;"_"&amp;$J488,'Character Sets'!$B$3:$J$39,6,FALSE)</f>
        <v>B</v>
      </c>
      <c r="N488" s="187" t="s">
        <v>2394</v>
      </c>
      <c r="O488" s="5" t="s">
        <v>2398</v>
      </c>
      <c r="P488" s="37" t="s">
        <v>700</v>
      </c>
      <c r="Q488" t="str">
        <f>VLOOKUP($A488&amp;"_"&amp;$P488,'Character Sets'!$B$3:$J$39,5,FALSE)</f>
        <v>HT1</v>
      </c>
      <c r="R488" s="37" t="s">
        <v>701</v>
      </c>
      <c r="S488" t="str">
        <f>VLOOKUP($A488&amp;"_"&amp;$R488,'Character Sets'!$B$3:$J$39,5,FALSE)</f>
        <v>ST1</v>
      </c>
      <c r="T488" s="37" t="s">
        <v>697</v>
      </c>
      <c r="U488" t="str">
        <f>VLOOKUP($A488&amp;"_"&amp;$T488,'Character Sets'!$B$3:$J$39,5,FALSE)</f>
        <v>ST2</v>
      </c>
      <c r="V488" s="37" t="s">
        <v>698</v>
      </c>
      <c r="W488" t="str">
        <f>VLOOKUP($A488&amp;"_"&amp;$V488,'Character Sets'!$B$3:$J$39,5,FALSE)</f>
        <v>HT3</v>
      </c>
      <c r="X488" t="s">
        <v>239</v>
      </c>
      <c r="Y488" t="str">
        <f t="shared" si="91"/>
        <v>EB</v>
      </c>
      <c r="Z488" t="str" cm="1">
        <f t="array" ref="Z488">_xlfn.IFS($Y488="AB","AB",$Y488="BA","AB",$Y488="AC","AC",$Y488="CA","AC",$Y488="AD","AD",$Y488="DA","AD",$Y488="BC","BC",$Y488="CB","BC",$Y488="BD","BD",$Y488="DB","BD",$Y488="CD","CD",$Y488="DC", "CD",$Y488="AE","AE",$Y488="EA","AE",$Y488="AF","AF",$Y488="FA","AF",$Y488="BE","BE",$Y488="EB","BE",$Y488="BF","BF",$Y488="FB","BF",$Y488="CE","CE",$Y488="EC","CE",$Y488="CF","CF",$Y488="FC","CF",$Y488="DE","DE",$Y488="ED","DE",$Y488="EF","EF",$Y488="FE","EF",$Y488="DF","DF",$Y488="FD","DF")</f>
        <v>BE</v>
      </c>
      <c r="AA488" s="6" t="s">
        <v>30</v>
      </c>
      <c r="AB488" t="str">
        <f>VLOOKUP($X488&amp;$Z488&amp;$AA488,Stories!$A$1:$I$151,7,FALSE)</f>
        <v>Casey is calling Sam</v>
      </c>
      <c r="AC488" t="str">
        <f>VLOOKUP($X488&amp;$Z488&amp;$AA488,Stories!$A$1:$I$151,8,FALSE)</f>
        <v>while a cat is walking by</v>
      </c>
      <c r="AD488" s="37" t="s">
        <v>22</v>
      </c>
      <c r="AE488" s="13" t="s">
        <v>24</v>
      </c>
      <c r="AF488" s="13" t="s">
        <v>26</v>
      </c>
      <c r="AG488" s="13" t="str">
        <f t="shared" si="103"/>
        <v>he's standing in a red triangle</v>
      </c>
      <c r="AH488" t="str">
        <f>VLOOKUP($X488&amp;$Z488&amp;$AA488,Stories!$A$1:$I$151,9,FALSE)</f>
        <v>and it looks like the cat is very friendly</v>
      </c>
      <c r="AI488" t="str" cm="1">
        <f t="array" ref="AI488">_xlfn.IFS($AA488="first",_xlfn.CONCAT($X488, "_", $H488, "_", $L488),$AA488="second",_xlfn.CONCAT($X488, "_", $L488, "_", $H488))</f>
        <v>S33_Sam_Casey</v>
      </c>
      <c r="AJ488" t="str">
        <f t="shared" si="94"/>
        <v>he_red_triangle</v>
      </c>
      <c r="AK488" t="str">
        <f t="shared" si="92"/>
        <v>S33_end</v>
      </c>
      <c r="AL488" s="13" t="s">
        <v>24</v>
      </c>
      <c r="AM488" s="13" t="s">
        <v>26</v>
      </c>
      <c r="AN488" s="13" t="s">
        <v>24</v>
      </c>
      <c r="AO488" s="13" t="s">
        <v>25</v>
      </c>
      <c r="AP488" s="13" t="s">
        <v>27</v>
      </c>
      <c r="AQ488" s="13" t="s">
        <v>25</v>
      </c>
      <c r="AR488" s="13" t="s">
        <v>27</v>
      </c>
      <c r="AS488" s="13" t="s">
        <v>26</v>
      </c>
      <c r="AT488" s="13" t="s">
        <v>31</v>
      </c>
      <c r="AU488" s="13" t="s">
        <v>25</v>
      </c>
      <c r="AV488" s="13" t="s">
        <v>31</v>
      </c>
      <c r="AW488" s="13" t="s">
        <v>26</v>
      </c>
      <c r="AX488" t="str">
        <f t="shared" si="95"/>
        <v>HT2_red-triangle.png</v>
      </c>
      <c r="AY488" t="str">
        <f t="shared" si="96"/>
        <v>ST3_red-square.png</v>
      </c>
      <c r="AZ488" t="str">
        <f t="shared" si="97"/>
        <v>HT1_yellow-square.png</v>
      </c>
      <c r="BA488" t="str">
        <f t="shared" si="98"/>
        <v>ST1_yellow-triangle.png</v>
      </c>
      <c r="BB488" t="str">
        <f t="shared" si="99"/>
        <v>ST2_green-square.png</v>
      </c>
      <c r="BC488" t="str">
        <f t="shared" si="100"/>
        <v>HT3_green-triangle.png</v>
      </c>
    </row>
    <row r="489" spans="1:57" x14ac:dyDescent="0.2">
      <c r="A489" s="30" t="s">
        <v>707</v>
      </c>
      <c r="B489" s="5" t="s">
        <v>108</v>
      </c>
      <c r="C489" s="5" t="s">
        <v>115</v>
      </c>
      <c r="D489" t="str">
        <f t="shared" si="93"/>
        <v>L05_CR07_S34</v>
      </c>
      <c r="E489">
        <v>487</v>
      </c>
      <c r="F489" s="94" t="s">
        <v>696</v>
      </c>
      <c r="G489" s="155" t="str">
        <f>VLOOKUP($A489&amp;"_"&amp;$F489,'Character Sets'!$B$3:$J$39,5,FALSE)</f>
        <v>HT2</v>
      </c>
      <c r="H489" s="155" t="str">
        <f>VLOOKUP($A489&amp;"_"&amp;$F489,'Character Sets'!$B$3:$J$39,7,FALSE)</f>
        <v>Casey</v>
      </c>
      <c r="I489" s="5" t="str">
        <f>VLOOKUP($A489&amp;"_"&amp;$F489,'Character Sets'!$B$3:$J$39,6,FALSE)</f>
        <v>E</v>
      </c>
      <c r="J489" s="95" t="s">
        <v>699</v>
      </c>
      <c r="K489" s="155" t="str">
        <f>VLOOKUP($A489&amp;"_"&amp;$J489, 'Character Sets'!$B$3:$J$39,5,FALSE)</f>
        <v>ST3</v>
      </c>
      <c r="L489" s="155" t="str">
        <f>VLOOKUP($A489&amp;"_"&amp;$J489,'Character Sets'!$B$3:$J$39,7,FALSE)</f>
        <v>Sam</v>
      </c>
      <c r="M489" s="5" t="str">
        <f>VLOOKUP($A489&amp;"_"&amp;$J489,'Character Sets'!$B$3:$J$39,6,FALSE)</f>
        <v>B</v>
      </c>
      <c r="N489" s="187" t="s">
        <v>2394</v>
      </c>
      <c r="O489" s="5" t="s">
        <v>2398</v>
      </c>
      <c r="P489" s="37" t="s">
        <v>700</v>
      </c>
      <c r="Q489" t="str">
        <f>VLOOKUP($A489&amp;"_"&amp;$P489,'Character Sets'!$B$3:$J$39,5,FALSE)</f>
        <v>HT1</v>
      </c>
      <c r="R489" s="37" t="s">
        <v>701</v>
      </c>
      <c r="S489" t="str">
        <f>VLOOKUP($A489&amp;"_"&amp;$R489,'Character Sets'!$B$3:$J$39,5,FALSE)</f>
        <v>ST1</v>
      </c>
      <c r="T489" s="37" t="s">
        <v>697</v>
      </c>
      <c r="U489" t="str">
        <f>VLOOKUP($A489&amp;"_"&amp;$T489,'Character Sets'!$B$3:$J$39,5,FALSE)</f>
        <v>ST2</v>
      </c>
      <c r="V489" s="37" t="s">
        <v>698</v>
      </c>
      <c r="W489" t="str">
        <f>VLOOKUP($A489&amp;"_"&amp;$V489,'Character Sets'!$B$3:$J$39,5,FALSE)</f>
        <v>HT3</v>
      </c>
      <c r="X489" t="s">
        <v>240</v>
      </c>
      <c r="Y489" t="str">
        <f t="shared" si="91"/>
        <v>EB</v>
      </c>
      <c r="Z489" t="str" cm="1">
        <f t="array" ref="Z489">_xlfn.IFS($Y489="AB","AB",$Y489="BA","AB",$Y489="AC","AC",$Y489="CA","AC",$Y489="AD","AD",$Y489="DA","AD",$Y489="BC","BC",$Y489="CB","BC",$Y489="BD","BD",$Y489="DB","BD",$Y489="CD","CD",$Y489="DC", "CD",$Y489="AE","AE",$Y489="EA","AE",$Y489="AF","AF",$Y489="FA","AF",$Y489="BE","BE",$Y489="EB","BE",$Y489="BF","BF",$Y489="FB","BF",$Y489="CE","CE",$Y489="EC","CE",$Y489="CF","CF",$Y489="FC","CF",$Y489="DE","DE",$Y489="ED","DE",$Y489="EF","EF",$Y489="FE","EF",$Y489="DF","DF",$Y489="FD","DF")</f>
        <v>BE</v>
      </c>
      <c r="AA489" s="6" t="s">
        <v>28</v>
      </c>
      <c r="AB489" t="str">
        <f>VLOOKUP($X489&amp;$Z489&amp;$AA489,Stories!$A$1:$I$151,7,FALSE)</f>
        <v>Sam is buying a gift for Casey</v>
      </c>
      <c r="AC489" t="str">
        <f>VLOOKUP($X489&amp;$Z489&amp;$AA489,Stories!$A$1:$I$151,8,FALSE)</f>
        <v>but it is almost lunchtime</v>
      </c>
      <c r="AD489" s="37" t="s">
        <v>22</v>
      </c>
      <c r="AE489" s="13" t="s">
        <v>29</v>
      </c>
      <c r="AF489" s="13" t="s">
        <v>25</v>
      </c>
      <c r="AG489" s="13" t="str">
        <f t="shared" si="103"/>
        <v>he's standing in a blue square</v>
      </c>
      <c r="AH489" t="str">
        <f>VLOOKUP($X489&amp;$Z489&amp;$AA489,Stories!$A$1:$I$151,9,FALSE)</f>
        <v>and there might not be a chance to buy the gift today</v>
      </c>
      <c r="AI489" t="str" cm="1">
        <f t="array" ref="AI489">_xlfn.IFS($AA489="first",_xlfn.CONCAT($X489, "_", $H489, "_", $L489),$AA489="second",_xlfn.CONCAT($X489, "_", $L489, "_", $H489))</f>
        <v>S34_Casey_Sam</v>
      </c>
      <c r="AJ489" t="str">
        <f t="shared" si="94"/>
        <v>he_blue_square</v>
      </c>
      <c r="AK489" t="str">
        <f t="shared" si="92"/>
        <v>S34_end</v>
      </c>
      <c r="AL489" s="13" t="s">
        <v>29</v>
      </c>
      <c r="AM489" s="13" t="s">
        <v>25</v>
      </c>
      <c r="AN489" s="13" t="s">
        <v>29</v>
      </c>
      <c r="AO489" s="13" t="s">
        <v>26</v>
      </c>
      <c r="AP489" s="13" t="s">
        <v>31</v>
      </c>
      <c r="AQ489" s="13" t="s">
        <v>26</v>
      </c>
      <c r="AR489" s="13" t="s">
        <v>31</v>
      </c>
      <c r="AS489" s="13" t="s">
        <v>25</v>
      </c>
      <c r="AT489" s="13" t="s">
        <v>27</v>
      </c>
      <c r="AU489" s="13" t="s">
        <v>26</v>
      </c>
      <c r="AV489" s="13" t="s">
        <v>27</v>
      </c>
      <c r="AW489" s="13" t="s">
        <v>25</v>
      </c>
      <c r="AX489" t="str">
        <f t="shared" si="95"/>
        <v>HT2_blue-square.png</v>
      </c>
      <c r="AY489" t="str">
        <f t="shared" si="96"/>
        <v>ST3_blue-triangle.png</v>
      </c>
      <c r="AZ489" t="str">
        <f t="shared" si="97"/>
        <v>HT1_green-triangle.png</v>
      </c>
      <c r="BA489" t="str">
        <f t="shared" si="98"/>
        <v>ST1_green-square.png</v>
      </c>
      <c r="BB489" t="str">
        <f t="shared" si="99"/>
        <v>ST2_yellow-triangle.png</v>
      </c>
      <c r="BC489" t="str">
        <f t="shared" si="100"/>
        <v>HT3_yellow-square.png</v>
      </c>
    </row>
    <row r="490" spans="1:57" x14ac:dyDescent="0.2">
      <c r="A490" s="30" t="s">
        <v>707</v>
      </c>
      <c r="B490" s="5" t="s">
        <v>108</v>
      </c>
      <c r="C490" s="5" t="s">
        <v>116</v>
      </c>
      <c r="D490" t="str">
        <f t="shared" si="93"/>
        <v>L05_CR08_S35</v>
      </c>
      <c r="E490">
        <v>488</v>
      </c>
      <c r="F490" s="94" t="s">
        <v>696</v>
      </c>
      <c r="G490" s="155" t="str">
        <f>VLOOKUP($A490&amp;"_"&amp;$F490,'Character Sets'!$B$3:$J$39,5,FALSE)</f>
        <v>HT2</v>
      </c>
      <c r="H490" s="155" t="str">
        <f>VLOOKUP($A490&amp;"_"&amp;$F490,'Character Sets'!$B$3:$J$39,7,FALSE)</f>
        <v>Casey</v>
      </c>
      <c r="I490" s="5" t="str">
        <f>VLOOKUP($A490&amp;"_"&amp;$F490,'Character Sets'!$B$3:$J$39,6,FALSE)</f>
        <v>E</v>
      </c>
      <c r="J490" s="95" t="s">
        <v>699</v>
      </c>
      <c r="K490" s="155" t="str">
        <f>VLOOKUP($A490&amp;"_"&amp;$J490, 'Character Sets'!$B$3:$J$39,5,FALSE)</f>
        <v>ST3</v>
      </c>
      <c r="L490" s="155" t="str">
        <f>VLOOKUP($A490&amp;"_"&amp;$J490,'Character Sets'!$B$3:$J$39,7,FALSE)</f>
        <v>Sam</v>
      </c>
      <c r="M490" s="5" t="str">
        <f>VLOOKUP($A490&amp;"_"&amp;$J490,'Character Sets'!$B$3:$J$39,6,FALSE)</f>
        <v>B</v>
      </c>
      <c r="N490" s="187" t="s">
        <v>2394</v>
      </c>
      <c r="O490" s="5" t="s">
        <v>2398</v>
      </c>
      <c r="P490" s="37" t="s">
        <v>700</v>
      </c>
      <c r="Q490" t="str">
        <f>VLOOKUP($A490&amp;"_"&amp;$P490,'Character Sets'!$B$3:$J$39,5,FALSE)</f>
        <v>HT1</v>
      </c>
      <c r="R490" s="37" t="s">
        <v>701</v>
      </c>
      <c r="S490" t="str">
        <f>VLOOKUP($A490&amp;"_"&amp;$R490,'Character Sets'!$B$3:$J$39,5,FALSE)</f>
        <v>ST1</v>
      </c>
      <c r="T490" s="37" t="s">
        <v>697</v>
      </c>
      <c r="U490" t="str">
        <f>VLOOKUP($A490&amp;"_"&amp;$T490,'Character Sets'!$B$3:$J$39,5,FALSE)</f>
        <v>ST2</v>
      </c>
      <c r="V490" s="37" t="s">
        <v>698</v>
      </c>
      <c r="W490" t="str">
        <f>VLOOKUP($A490&amp;"_"&amp;$V490,'Character Sets'!$B$3:$J$39,5,FALSE)</f>
        <v>HT3</v>
      </c>
      <c r="X490" t="s">
        <v>241</v>
      </c>
      <c r="Y490" t="str">
        <f t="shared" si="91"/>
        <v>EB</v>
      </c>
      <c r="Z490" t="str" cm="1">
        <f t="array" ref="Z490">_xlfn.IFS($Y490="AB","AB",$Y490="BA","AB",$Y490="AC","AC",$Y490="CA","AC",$Y490="AD","AD",$Y490="DA","AD",$Y490="BC","BC",$Y490="CB","BC",$Y490="BD","BD",$Y490="DB","BD",$Y490="CD","CD",$Y490="DC", "CD",$Y490="AE","AE",$Y490="EA","AE",$Y490="AF","AF",$Y490="FA","AF",$Y490="BE","BE",$Y490="EB","BE",$Y490="BF","BF",$Y490="FB","BF",$Y490="CE","CE",$Y490="EC","CE",$Y490="CF","CF",$Y490="FC","CF",$Y490="DE","DE",$Y490="ED","DE",$Y490="EF","EF",$Y490="FE","EF",$Y490="DF","DF",$Y490="FD","DF")</f>
        <v>BE</v>
      </c>
      <c r="AA490" s="6" t="s">
        <v>30</v>
      </c>
      <c r="AB490" t="str">
        <f>VLOOKUP($X490&amp;$Z490&amp;$AA490,Stories!$A$1:$I$151,7,FALSE)</f>
        <v>Casey is swimming towards Sam</v>
      </c>
      <c r="AC490" t="str">
        <f>VLOOKUP($X490&amp;$Z490&amp;$AA490,Stories!$A$1:$I$151,8,FALSE)</f>
        <v>and a goose is swimming nearby</v>
      </c>
      <c r="AD490" s="37" t="s">
        <v>22</v>
      </c>
      <c r="AE490" s="13" t="s">
        <v>31</v>
      </c>
      <c r="AF490" s="13" t="s">
        <v>26</v>
      </c>
      <c r="AG490" s="13" t="str">
        <f t="shared" si="103"/>
        <v>he's standing in a green triangle</v>
      </c>
      <c r="AH490" t="str">
        <f>VLOOKUP($X490&amp;$Z490&amp;$AA490,Stories!$A$1:$I$151,9,FALSE)</f>
        <v>and it is a beautiful sunny day</v>
      </c>
      <c r="AI490" t="str" cm="1">
        <f t="array" ref="AI490">_xlfn.IFS($AA490="first",_xlfn.CONCAT($X490, "_", $H490, "_", $L490),$AA490="second",_xlfn.CONCAT($X490, "_", $L490, "_", $H490))</f>
        <v>S35_Sam_Casey</v>
      </c>
      <c r="AJ490" t="str">
        <f t="shared" si="94"/>
        <v>he_green_triangle</v>
      </c>
      <c r="AK490" t="str">
        <f t="shared" si="92"/>
        <v>S35_end</v>
      </c>
      <c r="AL490" s="13" t="s">
        <v>31</v>
      </c>
      <c r="AM490" s="13" t="s">
        <v>26</v>
      </c>
      <c r="AN490" s="13" t="s">
        <v>31</v>
      </c>
      <c r="AO490" s="13" t="s">
        <v>25</v>
      </c>
      <c r="AP490" s="13" t="s">
        <v>29</v>
      </c>
      <c r="AQ490" s="13" t="s">
        <v>25</v>
      </c>
      <c r="AR490" s="13" t="s">
        <v>29</v>
      </c>
      <c r="AS490" s="13" t="s">
        <v>26</v>
      </c>
      <c r="AT490" s="13" t="s">
        <v>24</v>
      </c>
      <c r="AU490" s="13" t="s">
        <v>25</v>
      </c>
      <c r="AV490" s="13" t="s">
        <v>24</v>
      </c>
      <c r="AW490" s="13" t="s">
        <v>26</v>
      </c>
      <c r="AX490" t="str">
        <f t="shared" si="95"/>
        <v>HT2_green-triangle.png</v>
      </c>
      <c r="AY490" t="str">
        <f t="shared" si="96"/>
        <v>ST3_green-square.png</v>
      </c>
      <c r="AZ490" t="str">
        <f t="shared" si="97"/>
        <v>HT1_blue-square.png</v>
      </c>
      <c r="BA490" t="str">
        <f t="shared" si="98"/>
        <v>ST1_blue-triangle.png</v>
      </c>
      <c r="BB490" t="str">
        <f t="shared" si="99"/>
        <v>ST2_red-square.png</v>
      </c>
      <c r="BC490" t="str">
        <f t="shared" si="100"/>
        <v>HT3_red-triangle.png</v>
      </c>
    </row>
    <row r="491" spans="1:57" x14ac:dyDescent="0.2">
      <c r="A491" s="30" t="s">
        <v>707</v>
      </c>
      <c r="B491" s="5" t="s">
        <v>108</v>
      </c>
      <c r="C491" s="5" t="s">
        <v>117</v>
      </c>
      <c r="D491" t="str">
        <f t="shared" si="93"/>
        <v>L05_CR09_S06</v>
      </c>
      <c r="E491">
        <v>489</v>
      </c>
      <c r="F491" s="94" t="s">
        <v>698</v>
      </c>
      <c r="G491" s="155" t="str">
        <f>VLOOKUP($A491&amp;"_"&amp;$F491,'Character Sets'!$B$3:$J$39,5,FALSE)</f>
        <v>HT3</v>
      </c>
      <c r="H491" s="155" t="str">
        <f>VLOOKUP($A491&amp;"_"&amp;$F491,'Character Sets'!$B$3:$J$39,7,FALSE)</f>
        <v>Jaime</v>
      </c>
      <c r="I491" s="5" t="str">
        <f>VLOOKUP($A491&amp;"_"&amp;$F491,'Character Sets'!$B$3:$J$39,6,FALSE)</f>
        <v>F</v>
      </c>
      <c r="J491" s="95" t="s">
        <v>697</v>
      </c>
      <c r="K491" s="155" t="str">
        <f>VLOOKUP($A491&amp;"_"&amp;$J491, 'Character Sets'!$B$3:$J$39,5,FALSE)</f>
        <v>ST2</v>
      </c>
      <c r="L491" s="155" t="str">
        <f>VLOOKUP($A491&amp;"_"&amp;$J491,'Character Sets'!$B$3:$J$39,7,FALSE)</f>
        <v>Alex</v>
      </c>
      <c r="M491" s="5" t="str">
        <f>VLOOKUP($A491&amp;"_"&amp;$J491,'Character Sets'!$B$3:$J$39,6,FALSE)</f>
        <v>A</v>
      </c>
      <c r="N491" s="187" t="s">
        <v>2394</v>
      </c>
      <c r="O491" s="5" t="s">
        <v>2398</v>
      </c>
      <c r="P491" s="37" t="s">
        <v>700</v>
      </c>
      <c r="Q491" t="str">
        <f>VLOOKUP($A491&amp;"_"&amp;$P491,'Character Sets'!$B$3:$J$39,5,FALSE)</f>
        <v>HT1</v>
      </c>
      <c r="R491" s="37" t="s">
        <v>701</v>
      </c>
      <c r="S491" t="str">
        <f>VLOOKUP($A491&amp;"_"&amp;$R491,'Character Sets'!$B$3:$J$39,5,FALSE)</f>
        <v>ST1</v>
      </c>
      <c r="T491" s="37" t="s">
        <v>699</v>
      </c>
      <c r="U491" t="str">
        <f>VLOOKUP($A491&amp;"_"&amp;$T491,'Character Sets'!$B$3:$J$39,5,FALSE)</f>
        <v>ST3</v>
      </c>
      <c r="V491" s="37" t="s">
        <v>696</v>
      </c>
      <c r="W491" t="str">
        <f>VLOOKUP($A491&amp;"_"&amp;$V491,'Character Sets'!$B$3:$J$39,5,FALSE)</f>
        <v>HT2</v>
      </c>
      <c r="X491" t="s">
        <v>212</v>
      </c>
      <c r="Y491" t="str">
        <f t="shared" si="91"/>
        <v>FA</v>
      </c>
      <c r="Z491" t="str" cm="1">
        <f t="array" ref="Z491">_xlfn.IFS($Y491="AB","AB",$Y491="BA","AB",$Y491="AC","AC",$Y491="CA","AC",$Y491="AD","AD",$Y491="DA","AD",$Y491="BC","BC",$Y491="CB","BC",$Y491="BD","BD",$Y491="DB","BD",$Y491="CD","CD",$Y491="DC", "CD",$Y491="AE","AE",$Y491="EA","AE",$Y491="AF","AF",$Y491="FA","AF",$Y491="BE","BE",$Y491="EB","BE",$Y491="BF","BF",$Y491="FB","BF",$Y491="CE","CE",$Y491="EC","CE",$Y491="CF","CF",$Y491="FC","CF",$Y491="DE","DE",$Y491="ED","DE",$Y491="EF","EF",$Y491="FE","EF",$Y491="DF","DF",$Y491="FD","DF")</f>
        <v>AF</v>
      </c>
      <c r="AA491" s="6" t="s">
        <v>28</v>
      </c>
      <c r="AB491" t="str">
        <f>VLOOKUP($X491&amp;$Z491&amp;$AA491,Stories!$A$1:$I$151,7,FALSE)</f>
        <v>Alex is bringing some mail to Jaime</v>
      </c>
      <c r="AC491" t="str">
        <f>VLOOKUP($X491&amp;$Z491&amp;$AA491,Stories!$A$1:$I$151,8,FALSE)</f>
        <v>as a violent storm is beginning</v>
      </c>
      <c r="AD491" s="37" t="s">
        <v>22</v>
      </c>
      <c r="AE491" s="13" t="s">
        <v>24</v>
      </c>
      <c r="AF491" s="13" t="s">
        <v>25</v>
      </c>
      <c r="AG491" s="13" t="str">
        <f t="shared" si="103"/>
        <v>he's standing in a red square</v>
      </c>
      <c r="AH491" t="str">
        <f>VLOOKUP($X491&amp;$Z491&amp;$AA491,Stories!$A$1:$I$151,9,FALSE)</f>
        <v>and it looks like a bad day to go outside</v>
      </c>
      <c r="AI491" t="str" cm="1">
        <f t="array" ref="AI491">_xlfn.IFS($AA491="first",_xlfn.CONCAT($X491, "_", $H491, "_", $L491),$AA491="second",_xlfn.CONCAT($X491, "_", $L491, "_", $H491))</f>
        <v>S06_Jaime_Alex</v>
      </c>
      <c r="AJ491" t="str">
        <f t="shared" si="94"/>
        <v>he_red_square</v>
      </c>
      <c r="AK491" t="str">
        <f t="shared" si="92"/>
        <v>S06_end</v>
      </c>
      <c r="AL491" s="13" t="s">
        <v>24</v>
      </c>
      <c r="AM491" s="13" t="s">
        <v>25</v>
      </c>
      <c r="AN491" s="13" t="s">
        <v>24</v>
      </c>
      <c r="AO491" s="13" t="s">
        <v>26</v>
      </c>
      <c r="AP491" s="13" t="s">
        <v>27</v>
      </c>
      <c r="AQ491" s="13" t="s">
        <v>26</v>
      </c>
      <c r="AR491" s="13" t="s">
        <v>27</v>
      </c>
      <c r="AS491" s="13" t="s">
        <v>25</v>
      </c>
      <c r="AT491" s="13" t="s">
        <v>31</v>
      </c>
      <c r="AU491" s="13" t="s">
        <v>26</v>
      </c>
      <c r="AV491" s="13" t="s">
        <v>31</v>
      </c>
      <c r="AW491" s="13" t="s">
        <v>25</v>
      </c>
      <c r="AX491" t="str">
        <f t="shared" si="95"/>
        <v>HT3_red-square.png</v>
      </c>
      <c r="AY491" t="str">
        <f t="shared" si="96"/>
        <v>ST2_red-triangle.png</v>
      </c>
      <c r="AZ491" t="str">
        <f t="shared" si="97"/>
        <v>HT1_yellow-triangle.png</v>
      </c>
      <c r="BA491" t="str">
        <f t="shared" si="98"/>
        <v>ST1_yellow-square.png</v>
      </c>
      <c r="BB491" t="str">
        <f t="shared" si="99"/>
        <v>ST3_green-triangle.png</v>
      </c>
      <c r="BC491" t="str">
        <f t="shared" si="100"/>
        <v>HT2_green-square.png</v>
      </c>
    </row>
    <row r="492" spans="1:57" x14ac:dyDescent="0.2">
      <c r="A492" s="30" t="s">
        <v>707</v>
      </c>
      <c r="B492" s="5" t="s">
        <v>108</v>
      </c>
      <c r="C492" s="5" t="s">
        <v>118</v>
      </c>
      <c r="D492" t="str">
        <f t="shared" si="93"/>
        <v>L05_CR10_S06</v>
      </c>
      <c r="E492">
        <v>490</v>
      </c>
      <c r="F492" s="94" t="s">
        <v>698</v>
      </c>
      <c r="G492" s="155" t="str">
        <f>VLOOKUP($A492&amp;"_"&amp;$F492,'Character Sets'!$B$3:$J$39,5,FALSE)</f>
        <v>HT3</v>
      </c>
      <c r="H492" s="155" t="str">
        <f>VLOOKUP($A492&amp;"_"&amp;$F492,'Character Sets'!$B$3:$J$39,7,FALSE)</f>
        <v>Jaime</v>
      </c>
      <c r="I492" s="5" t="str">
        <f>VLOOKUP($A492&amp;"_"&amp;$F492,'Character Sets'!$B$3:$J$39,6,FALSE)</f>
        <v>F</v>
      </c>
      <c r="J492" s="95" t="s">
        <v>697</v>
      </c>
      <c r="K492" s="155" t="str">
        <f>VLOOKUP($A492&amp;"_"&amp;$J492, 'Character Sets'!$B$3:$J$39,5,FALSE)</f>
        <v>ST2</v>
      </c>
      <c r="L492" s="155" t="str">
        <f>VLOOKUP($A492&amp;"_"&amp;$J492,'Character Sets'!$B$3:$J$39,7,FALSE)</f>
        <v>Alex</v>
      </c>
      <c r="M492" s="5" t="str">
        <f>VLOOKUP($A492&amp;"_"&amp;$J492,'Character Sets'!$B$3:$J$39,6,FALSE)</f>
        <v>A</v>
      </c>
      <c r="N492" s="187" t="s">
        <v>2394</v>
      </c>
      <c r="O492" s="5" t="s">
        <v>2398</v>
      </c>
      <c r="P492" s="37" t="s">
        <v>700</v>
      </c>
      <c r="Q492" t="str">
        <f>VLOOKUP($A492&amp;"_"&amp;$P492,'Character Sets'!$B$3:$J$39,5,FALSE)</f>
        <v>HT1</v>
      </c>
      <c r="R492" s="37" t="s">
        <v>701</v>
      </c>
      <c r="S492" t="str">
        <f>VLOOKUP($A492&amp;"_"&amp;$R492,'Character Sets'!$B$3:$J$39,5,FALSE)</f>
        <v>ST1</v>
      </c>
      <c r="T492" s="37" t="s">
        <v>699</v>
      </c>
      <c r="U492" t="str">
        <f>VLOOKUP($A492&amp;"_"&amp;$T492,'Character Sets'!$B$3:$J$39,5,FALSE)</f>
        <v>ST3</v>
      </c>
      <c r="V492" s="37" t="s">
        <v>696</v>
      </c>
      <c r="W492" t="str">
        <f>VLOOKUP($A492&amp;"_"&amp;$V492,'Character Sets'!$B$3:$J$39,5,FALSE)</f>
        <v>HT2</v>
      </c>
      <c r="X492" t="s">
        <v>212</v>
      </c>
      <c r="Y492" t="str">
        <f t="shared" si="91"/>
        <v>FA</v>
      </c>
      <c r="Z492" t="str" cm="1">
        <f t="array" ref="Z492">_xlfn.IFS($Y492="AB","AB",$Y492="BA","AB",$Y492="AC","AC",$Y492="CA","AC",$Y492="AD","AD",$Y492="DA","AD",$Y492="BC","BC",$Y492="CB","BC",$Y492="BD","BD",$Y492="DB","BD",$Y492="CD","CD",$Y492="DC", "CD",$Y492="AE","AE",$Y492="EA","AE",$Y492="AF","AF",$Y492="FA","AF",$Y492="BE","BE",$Y492="EB","BE",$Y492="BF","BF",$Y492="FB","BF",$Y492="CE","CE",$Y492="EC","CE",$Y492="CF","CF",$Y492="FC","CF",$Y492="DE","DE",$Y492="ED","DE",$Y492="EF","EF",$Y492="FE","EF",$Y492="DF","DF",$Y492="FD","DF")</f>
        <v>AF</v>
      </c>
      <c r="AA492" s="6" t="s">
        <v>30</v>
      </c>
      <c r="AB492" t="str">
        <f>VLOOKUP($X492&amp;$Z492&amp;$AA492,Stories!$A$1:$I$151,7,FALSE)</f>
        <v>Jaime is bringing some mail to Alex</v>
      </c>
      <c r="AC492" t="str">
        <f>VLOOKUP($X492&amp;$Z492&amp;$AA492,Stories!$A$1:$I$151,8,FALSE)</f>
        <v>as a violent storm is beginning</v>
      </c>
      <c r="AD492" s="37" t="s">
        <v>22</v>
      </c>
      <c r="AE492" s="13" t="s">
        <v>27</v>
      </c>
      <c r="AF492" s="13" t="s">
        <v>26</v>
      </c>
      <c r="AG492" s="13" t="str">
        <f t="shared" si="103"/>
        <v>he's standing in a yellow triangle</v>
      </c>
      <c r="AH492" t="str">
        <f>VLOOKUP($X492&amp;$Z492&amp;$AA492,Stories!$A$1:$I$151,9,FALSE)</f>
        <v>and it looks like a bad day to go outside</v>
      </c>
      <c r="AI492" t="str" cm="1">
        <f t="array" ref="AI492">_xlfn.IFS($AA492="first",_xlfn.CONCAT($X492, "_", $H492, "_", $L492),$AA492="second",_xlfn.CONCAT($X492, "_", $L492, "_", $H492))</f>
        <v>S06_Alex_Jaime</v>
      </c>
      <c r="AJ492" t="str">
        <f t="shared" si="94"/>
        <v>he_yellow_triangle</v>
      </c>
      <c r="AK492" t="str">
        <f t="shared" si="92"/>
        <v>S06_end</v>
      </c>
      <c r="AL492" s="13" t="s">
        <v>27</v>
      </c>
      <c r="AM492" s="13" t="s">
        <v>26</v>
      </c>
      <c r="AN492" s="13" t="s">
        <v>27</v>
      </c>
      <c r="AO492" s="13" t="s">
        <v>25</v>
      </c>
      <c r="AP492" s="13" t="s">
        <v>24</v>
      </c>
      <c r="AQ492" s="13" t="s">
        <v>25</v>
      </c>
      <c r="AR492" s="13" t="s">
        <v>24</v>
      </c>
      <c r="AS492" s="13" t="s">
        <v>26</v>
      </c>
      <c r="AT492" s="13" t="s">
        <v>29</v>
      </c>
      <c r="AU492" s="13" t="s">
        <v>25</v>
      </c>
      <c r="AV492" s="13" t="s">
        <v>29</v>
      </c>
      <c r="AW492" s="13" t="s">
        <v>26</v>
      </c>
      <c r="AX492" t="str">
        <f t="shared" si="95"/>
        <v>HT3_yellow-triangle.png</v>
      </c>
      <c r="AY492" t="str">
        <f t="shared" si="96"/>
        <v>ST2_yellow-square.png</v>
      </c>
      <c r="AZ492" t="str">
        <f t="shared" si="97"/>
        <v>HT1_red-square.png</v>
      </c>
      <c r="BA492" t="str">
        <f t="shared" si="98"/>
        <v>ST1_red-triangle.png</v>
      </c>
      <c r="BB492" t="str">
        <f t="shared" si="99"/>
        <v>ST3_blue-square.png</v>
      </c>
      <c r="BC492" t="str">
        <f t="shared" si="100"/>
        <v>HT2_blue-triangle.png</v>
      </c>
    </row>
    <row r="493" spans="1:57" x14ac:dyDescent="0.2">
      <c r="A493" s="30" t="s">
        <v>707</v>
      </c>
      <c r="B493" s="5" t="s">
        <v>108</v>
      </c>
      <c r="C493" s="5" t="s">
        <v>119</v>
      </c>
      <c r="D493" t="str">
        <f t="shared" si="93"/>
        <v>L05_CR11_S07</v>
      </c>
      <c r="E493">
        <v>491</v>
      </c>
      <c r="F493" s="94" t="s">
        <v>698</v>
      </c>
      <c r="G493" s="155" t="str">
        <f>VLOOKUP($A493&amp;"_"&amp;$F493,'Character Sets'!$B$3:$J$39,5,FALSE)</f>
        <v>HT3</v>
      </c>
      <c r="H493" s="155" t="str">
        <f>VLOOKUP($A493&amp;"_"&amp;$F493,'Character Sets'!$B$3:$J$39,7,FALSE)</f>
        <v>Jaime</v>
      </c>
      <c r="I493" s="5" t="str">
        <f>VLOOKUP($A493&amp;"_"&amp;$F493,'Character Sets'!$B$3:$J$39,6,FALSE)</f>
        <v>F</v>
      </c>
      <c r="J493" s="95" t="s">
        <v>697</v>
      </c>
      <c r="K493" s="155" t="str">
        <f>VLOOKUP($A493&amp;"_"&amp;$J493, 'Character Sets'!$B$3:$J$39,5,FALSE)</f>
        <v>ST2</v>
      </c>
      <c r="L493" s="155" t="str">
        <f>VLOOKUP($A493&amp;"_"&amp;$J493,'Character Sets'!$B$3:$J$39,7,FALSE)</f>
        <v>Alex</v>
      </c>
      <c r="M493" s="5" t="str">
        <f>VLOOKUP($A493&amp;"_"&amp;$J493,'Character Sets'!$B$3:$J$39,6,FALSE)</f>
        <v>A</v>
      </c>
      <c r="N493" s="187" t="s">
        <v>2394</v>
      </c>
      <c r="O493" s="5" t="s">
        <v>2398</v>
      </c>
      <c r="P493" s="37" t="s">
        <v>700</v>
      </c>
      <c r="Q493" t="str">
        <f>VLOOKUP($A493&amp;"_"&amp;$P493,'Character Sets'!$B$3:$J$39,5,FALSE)</f>
        <v>HT1</v>
      </c>
      <c r="R493" s="37" t="s">
        <v>701</v>
      </c>
      <c r="S493" t="str">
        <f>VLOOKUP($A493&amp;"_"&amp;$R493,'Character Sets'!$B$3:$J$39,5,FALSE)</f>
        <v>ST1</v>
      </c>
      <c r="T493" s="37" t="s">
        <v>699</v>
      </c>
      <c r="U493" t="str">
        <f>VLOOKUP($A493&amp;"_"&amp;$T493,'Character Sets'!$B$3:$J$39,5,FALSE)</f>
        <v>ST3</v>
      </c>
      <c r="V493" s="37" t="s">
        <v>696</v>
      </c>
      <c r="W493" t="str">
        <f>VLOOKUP($A493&amp;"_"&amp;$V493,'Character Sets'!$B$3:$J$39,5,FALSE)</f>
        <v>HT2</v>
      </c>
      <c r="X493" t="s">
        <v>213</v>
      </c>
      <c r="Y493" t="str">
        <f t="shared" si="91"/>
        <v>FA</v>
      </c>
      <c r="Z493" t="str" cm="1">
        <f t="array" ref="Z493">_xlfn.IFS($Y493="AB","AB",$Y493="BA","AB",$Y493="AC","AC",$Y493="CA","AC",$Y493="AD","AD",$Y493="DA","AD",$Y493="BC","BC",$Y493="CB","BC",$Y493="BD","BD",$Y493="DB","BD",$Y493="CD","CD",$Y493="DC", "CD",$Y493="AE","AE",$Y493="EA","AE",$Y493="AF","AF",$Y493="FA","AF",$Y493="BE","BE",$Y493="EB","BE",$Y493="BF","BF",$Y493="FB","BF",$Y493="CE","CE",$Y493="EC","CE",$Y493="CF","CF",$Y493="FC","CF",$Y493="DE","DE",$Y493="ED","DE",$Y493="EF","EF",$Y493="FE","EF",$Y493="DF","DF",$Y493="FD","DF")</f>
        <v>AF</v>
      </c>
      <c r="AA493" s="6" t="s">
        <v>28</v>
      </c>
      <c r="AB493" t="str">
        <f>VLOOKUP($X493&amp;$Z493&amp;$AA493,Stories!$A$1:$I$151,7,FALSE)</f>
        <v>Alex is doing a dance for Jaime</v>
      </c>
      <c r="AC493" t="str">
        <f>VLOOKUP($X493&amp;$Z493&amp;$AA493,Stories!$A$1:$I$151,8,FALSE)</f>
        <v>while the music is blasting out of a record player</v>
      </c>
      <c r="AD493" s="37" t="s">
        <v>22</v>
      </c>
      <c r="AE493" s="13" t="s">
        <v>31</v>
      </c>
      <c r="AF493" s="13" t="s">
        <v>25</v>
      </c>
      <c r="AG493" s="13" t="str">
        <f t="shared" si="103"/>
        <v>he's standing in a green square</v>
      </c>
      <c r="AH493" t="str">
        <f>VLOOKUP($X493&amp;$Z493&amp;$AA493,Stories!$A$1:$I$151,9,FALSE)</f>
        <v>and the chandelier is shaking from all the noise</v>
      </c>
      <c r="AI493" t="str" cm="1">
        <f t="array" ref="AI493">_xlfn.IFS($AA493="first",_xlfn.CONCAT($X493, "_", $H493, "_", $L493),$AA493="second",_xlfn.CONCAT($X493, "_", $L493, "_", $H493))</f>
        <v>S07_Jaime_Alex</v>
      </c>
      <c r="AJ493" t="str">
        <f t="shared" si="94"/>
        <v>he_green_square</v>
      </c>
      <c r="AK493" t="str">
        <f t="shared" si="92"/>
        <v>S07_end</v>
      </c>
      <c r="AL493" s="13" t="s">
        <v>31</v>
      </c>
      <c r="AM493" s="13" t="s">
        <v>25</v>
      </c>
      <c r="AN493" s="13" t="s">
        <v>31</v>
      </c>
      <c r="AO493" s="13" t="s">
        <v>26</v>
      </c>
      <c r="AP493" s="13" t="s">
        <v>29</v>
      </c>
      <c r="AQ493" s="13" t="s">
        <v>26</v>
      </c>
      <c r="AR493" s="13" t="s">
        <v>29</v>
      </c>
      <c r="AS493" s="13" t="s">
        <v>25</v>
      </c>
      <c r="AT493" s="13" t="s">
        <v>24</v>
      </c>
      <c r="AU493" s="13" t="s">
        <v>26</v>
      </c>
      <c r="AV493" s="13" t="s">
        <v>24</v>
      </c>
      <c r="AW493" s="13" t="s">
        <v>25</v>
      </c>
      <c r="AX493" t="str">
        <f t="shared" si="95"/>
        <v>HT3_green-square.png</v>
      </c>
      <c r="AY493" t="str">
        <f t="shared" si="96"/>
        <v>ST2_green-triangle.png</v>
      </c>
      <c r="AZ493" t="str">
        <f t="shared" si="97"/>
        <v>HT1_blue-triangle.png</v>
      </c>
      <c r="BA493" t="str">
        <f t="shared" si="98"/>
        <v>ST1_blue-square.png</v>
      </c>
      <c r="BB493" t="str">
        <f t="shared" si="99"/>
        <v>ST3_red-triangle.png</v>
      </c>
      <c r="BC493" t="str">
        <f t="shared" si="100"/>
        <v>HT2_red-square.png</v>
      </c>
    </row>
    <row r="494" spans="1:57" x14ac:dyDescent="0.2">
      <c r="A494" s="30" t="s">
        <v>707</v>
      </c>
      <c r="B494" s="5" t="s">
        <v>108</v>
      </c>
      <c r="C494" s="5" t="s">
        <v>120</v>
      </c>
      <c r="D494" t="str">
        <f t="shared" si="93"/>
        <v>L05_CR12_S10</v>
      </c>
      <c r="E494">
        <v>492</v>
      </c>
      <c r="F494" s="94" t="s">
        <v>698</v>
      </c>
      <c r="G494" s="155" t="str">
        <f>VLOOKUP($A494&amp;"_"&amp;$F494,'Character Sets'!$B$3:$J$39,5,FALSE)</f>
        <v>HT3</v>
      </c>
      <c r="H494" s="155" t="str">
        <f>VLOOKUP($A494&amp;"_"&amp;$F494,'Character Sets'!$B$3:$J$39,7,FALSE)</f>
        <v>Jaime</v>
      </c>
      <c r="I494" s="5" t="str">
        <f>VLOOKUP($A494&amp;"_"&amp;$F494,'Character Sets'!$B$3:$J$39,6,FALSE)</f>
        <v>F</v>
      </c>
      <c r="J494" s="95" t="s">
        <v>697</v>
      </c>
      <c r="K494" s="155" t="str">
        <f>VLOOKUP($A494&amp;"_"&amp;$J494, 'Character Sets'!$B$3:$J$39,5,FALSE)</f>
        <v>ST2</v>
      </c>
      <c r="L494" s="155" t="str">
        <f>VLOOKUP($A494&amp;"_"&amp;$J494,'Character Sets'!$B$3:$J$39,7,FALSE)</f>
        <v>Alex</v>
      </c>
      <c r="M494" s="5" t="str">
        <f>VLOOKUP($A494&amp;"_"&amp;$J494,'Character Sets'!$B$3:$J$39,6,FALSE)</f>
        <v>A</v>
      </c>
      <c r="N494" s="187" t="s">
        <v>2394</v>
      </c>
      <c r="O494" s="5" t="s">
        <v>2398</v>
      </c>
      <c r="P494" s="37" t="s">
        <v>700</v>
      </c>
      <c r="Q494" t="str">
        <f>VLOOKUP($A494&amp;"_"&amp;$P494,'Character Sets'!$B$3:$J$39,5,FALSE)</f>
        <v>HT1</v>
      </c>
      <c r="R494" s="37" t="s">
        <v>701</v>
      </c>
      <c r="S494" t="str">
        <f>VLOOKUP($A494&amp;"_"&amp;$R494,'Character Sets'!$B$3:$J$39,5,FALSE)</f>
        <v>ST1</v>
      </c>
      <c r="T494" s="37" t="s">
        <v>699</v>
      </c>
      <c r="U494" t="str">
        <f>VLOOKUP($A494&amp;"_"&amp;$T494,'Character Sets'!$B$3:$J$39,5,FALSE)</f>
        <v>ST3</v>
      </c>
      <c r="V494" s="37" t="s">
        <v>696</v>
      </c>
      <c r="W494" t="str">
        <f>VLOOKUP($A494&amp;"_"&amp;$V494,'Character Sets'!$B$3:$J$39,5,FALSE)</f>
        <v>HT2</v>
      </c>
      <c r="X494" t="s">
        <v>216</v>
      </c>
      <c r="Y494" t="str">
        <f t="shared" si="91"/>
        <v>FA</v>
      </c>
      <c r="Z494" t="str" cm="1">
        <f t="array" ref="Z494">_xlfn.IFS($Y494="AB","AB",$Y494="BA","AB",$Y494="AC","AC",$Y494="CA","AC",$Y494="AD","AD",$Y494="DA","AD",$Y494="BC","BC",$Y494="CB","BC",$Y494="BD","BD",$Y494="DB","BD",$Y494="CD","CD",$Y494="DC", "CD",$Y494="AE","AE",$Y494="EA","AE",$Y494="AF","AF",$Y494="FA","AF",$Y494="BE","BE",$Y494="EB","BE",$Y494="BF","BF",$Y494="FB","BF",$Y494="CE","CE",$Y494="EC","CE",$Y494="CF","CF",$Y494="FC","CF",$Y494="DE","DE",$Y494="ED","DE",$Y494="EF","EF",$Y494="FE","EF",$Y494="DF","DF",$Y494="FD","DF")</f>
        <v>AF</v>
      </c>
      <c r="AA494" s="6" t="s">
        <v>30</v>
      </c>
      <c r="AB494" t="str">
        <f>VLOOKUP($X494&amp;$Z494&amp;$AA494,Stories!$A$1:$I$151,7,FALSE)</f>
        <v>Jaime is floating over to Alex</v>
      </c>
      <c r="AC494" t="str">
        <f>VLOOKUP($X494&amp;$Z494&amp;$AA494,Stories!$A$1:$I$151,8,FALSE)</f>
        <v>while an airplane is flying overhead</v>
      </c>
      <c r="AD494" s="37" t="s">
        <v>22</v>
      </c>
      <c r="AE494" s="13" t="s">
        <v>29</v>
      </c>
      <c r="AF494" s="13" t="s">
        <v>26</v>
      </c>
      <c r="AG494" s="13" t="str">
        <f t="shared" si="103"/>
        <v>he's standing in a blue triangle</v>
      </c>
      <c r="AH494" t="str">
        <f>VLOOKUP($X494&amp;$Z494&amp;$AA494,Stories!$A$1:$I$151,9,FALSE)</f>
        <v>and it looks like everyone needs more sunscreen</v>
      </c>
      <c r="AI494" t="str" cm="1">
        <f t="array" ref="AI494">_xlfn.IFS($AA494="first",_xlfn.CONCAT($X494, "_", $H494, "_", $L494),$AA494="second",_xlfn.CONCAT($X494, "_", $L494, "_", $H494))</f>
        <v>S10_Alex_Jaime</v>
      </c>
      <c r="AJ494" t="str">
        <f t="shared" si="94"/>
        <v>he_blue_triangle</v>
      </c>
      <c r="AK494" t="str">
        <f t="shared" si="92"/>
        <v>S10_end</v>
      </c>
      <c r="AL494" s="13" t="s">
        <v>29</v>
      </c>
      <c r="AM494" s="13" t="s">
        <v>26</v>
      </c>
      <c r="AN494" s="13" t="s">
        <v>29</v>
      </c>
      <c r="AO494" s="13" t="s">
        <v>25</v>
      </c>
      <c r="AP494" s="13" t="s">
        <v>31</v>
      </c>
      <c r="AQ494" s="13" t="s">
        <v>25</v>
      </c>
      <c r="AR494" s="13" t="s">
        <v>31</v>
      </c>
      <c r="AS494" s="13" t="s">
        <v>26</v>
      </c>
      <c r="AT494" s="13" t="s">
        <v>27</v>
      </c>
      <c r="AU494" s="13" t="s">
        <v>25</v>
      </c>
      <c r="AV494" s="13" t="s">
        <v>27</v>
      </c>
      <c r="AW494" s="13" t="s">
        <v>26</v>
      </c>
      <c r="AX494" t="str">
        <f t="shared" si="95"/>
        <v>HT3_blue-triangle.png</v>
      </c>
      <c r="AY494" t="str">
        <f t="shared" si="96"/>
        <v>ST2_blue-square.png</v>
      </c>
      <c r="AZ494" t="str">
        <f t="shared" si="97"/>
        <v>HT1_green-square.png</v>
      </c>
      <c r="BA494" t="str">
        <f t="shared" si="98"/>
        <v>ST1_green-triangle.png</v>
      </c>
      <c r="BB494" t="str">
        <f t="shared" si="99"/>
        <v>ST3_yellow-square.png</v>
      </c>
      <c r="BC494" t="str">
        <f t="shared" si="100"/>
        <v>HT2_yellow-triangle.png</v>
      </c>
    </row>
    <row r="495" spans="1:57" x14ac:dyDescent="0.2">
      <c r="A495" s="30" t="s">
        <v>707</v>
      </c>
      <c r="B495" s="5" t="s">
        <v>108</v>
      </c>
      <c r="C495" s="5" t="s">
        <v>121</v>
      </c>
      <c r="D495" t="str">
        <f t="shared" si="93"/>
        <v>L05_CR13_S48</v>
      </c>
      <c r="E495">
        <v>493</v>
      </c>
      <c r="F495" s="94" t="s">
        <v>698</v>
      </c>
      <c r="G495" s="155" t="str">
        <f>VLOOKUP($A495&amp;"_"&amp;$F495,'Character Sets'!$B$3:$J$39,5,FALSE)</f>
        <v>HT3</v>
      </c>
      <c r="H495" s="155" t="str">
        <f>VLOOKUP($A495&amp;"_"&amp;$F495,'Character Sets'!$B$3:$J$39,7,FALSE)</f>
        <v>Jaime</v>
      </c>
      <c r="I495" s="5" t="str">
        <f>VLOOKUP($A495&amp;"_"&amp;$F495,'Character Sets'!$B$3:$J$39,6,FALSE)</f>
        <v>F</v>
      </c>
      <c r="J495" s="95" t="s">
        <v>699</v>
      </c>
      <c r="K495" s="155" t="str">
        <f>VLOOKUP($A495&amp;"_"&amp;$J495, 'Character Sets'!$B$3:$J$39,5,FALSE)</f>
        <v>ST3</v>
      </c>
      <c r="L495" s="155" t="str">
        <f>VLOOKUP($A495&amp;"_"&amp;$J495,'Character Sets'!$B$3:$J$39,7,FALSE)</f>
        <v>Sam</v>
      </c>
      <c r="M495" s="5" t="str">
        <f>VLOOKUP($A495&amp;"_"&amp;$J495,'Character Sets'!$B$3:$J$39,6,FALSE)</f>
        <v>B</v>
      </c>
      <c r="N495" s="187" t="s">
        <v>2394</v>
      </c>
      <c r="O495" s="5" t="s">
        <v>2398</v>
      </c>
      <c r="P495" s="37" t="s">
        <v>700</v>
      </c>
      <c r="Q495" t="str">
        <f>VLOOKUP($A495&amp;"_"&amp;$P495,'Character Sets'!$B$3:$J$39,5,FALSE)</f>
        <v>HT1</v>
      </c>
      <c r="R495" s="37" t="s">
        <v>701</v>
      </c>
      <c r="S495" t="str">
        <f>VLOOKUP($A495&amp;"_"&amp;$R495,'Character Sets'!$B$3:$J$39,5,FALSE)</f>
        <v>ST1</v>
      </c>
      <c r="T495" s="37" t="s">
        <v>697</v>
      </c>
      <c r="U495" t="str">
        <f>VLOOKUP($A495&amp;"_"&amp;$T495,'Character Sets'!$B$3:$J$39,5,FALSE)</f>
        <v>ST2</v>
      </c>
      <c r="V495" s="37" t="s">
        <v>696</v>
      </c>
      <c r="W495" t="str">
        <f>VLOOKUP($A495&amp;"_"&amp;$V495,'Character Sets'!$B$3:$J$39,5,FALSE)</f>
        <v>HT2</v>
      </c>
      <c r="X495" t="s">
        <v>449</v>
      </c>
      <c r="Y495" t="str">
        <f t="shared" si="91"/>
        <v>FB</v>
      </c>
      <c r="Z495" t="str" cm="1">
        <f t="array" ref="Z495">_xlfn.IFS($Y495="AB","AB",$Y495="BA","AB",$Y495="AC","AC",$Y495="CA","AC",$Y495="AD","AD",$Y495="DA","AD",$Y495="BC","BC",$Y495="CB","BC",$Y495="BD","BD",$Y495="DB","BD",$Y495="CD","CD",$Y495="DC", "CD",$Y495="AE","AE",$Y495="EA","AE",$Y495="AF","AF",$Y495="FA","AF",$Y495="BE","BE",$Y495="EB","BE",$Y495="BF","BF",$Y495="FB","BF",$Y495="CE","CE",$Y495="EC","CE",$Y495="CF","CF",$Y495="FC","CF",$Y495="DE","DE",$Y495="ED","DE",$Y495="EF","EF",$Y495="FE","EF",$Y495="DF","DF",$Y495="FD","DF")</f>
        <v>BF</v>
      </c>
      <c r="AA495" s="6" t="s">
        <v>28</v>
      </c>
      <c r="AB495" t="str">
        <f>VLOOKUP($X495&amp;$Z495&amp;$AA495,Stories!$A$1:$I$151,7,FALSE)</f>
        <v>Sam is playing a video game with Jaime</v>
      </c>
      <c r="AC495" t="str">
        <f>VLOOKUP($X495&amp;$Z495&amp;$AA495,Stories!$A$1:$I$151,8,FALSE)</f>
        <v>and it's starting to get late</v>
      </c>
      <c r="AD495" s="37" t="s">
        <v>22</v>
      </c>
      <c r="AE495" s="13" t="s">
        <v>27</v>
      </c>
      <c r="AF495" s="13" t="s">
        <v>25</v>
      </c>
      <c r="AG495" s="13" t="str">
        <f t="shared" si="103"/>
        <v>he's standing in a yellow square</v>
      </c>
      <c r="AH495" t="str">
        <f>VLOOKUP($X495&amp;$Z495&amp;$AA495,Stories!$A$1:$I$151,9,FALSE)</f>
        <v>but the final level hasn't been beaten yet</v>
      </c>
      <c r="AI495" t="str" cm="1">
        <f t="array" ref="AI495">_xlfn.IFS($AA495="first",_xlfn.CONCAT($X495, "_", $H495, "_", $L495),$AA495="second",_xlfn.CONCAT($X495, "_", $L495, "_", $H495))</f>
        <v>S48_Jaime_Sam</v>
      </c>
      <c r="AJ495" t="str">
        <f t="shared" si="94"/>
        <v>he_yellow_square</v>
      </c>
      <c r="AK495" t="str">
        <f t="shared" si="92"/>
        <v>S48_end</v>
      </c>
      <c r="AL495" s="13" t="s">
        <v>27</v>
      </c>
      <c r="AM495" s="13" t="s">
        <v>25</v>
      </c>
      <c r="AN495" s="13" t="s">
        <v>27</v>
      </c>
      <c r="AO495" s="13" t="s">
        <v>26</v>
      </c>
      <c r="AP495" s="13" t="s">
        <v>24</v>
      </c>
      <c r="AQ495" s="13" t="s">
        <v>26</v>
      </c>
      <c r="AR495" s="13" t="s">
        <v>24</v>
      </c>
      <c r="AS495" s="13" t="s">
        <v>25</v>
      </c>
      <c r="AT495" s="13" t="s">
        <v>29</v>
      </c>
      <c r="AU495" s="13" t="s">
        <v>26</v>
      </c>
      <c r="AV495" s="13" t="s">
        <v>29</v>
      </c>
      <c r="AW495" s="13" t="s">
        <v>25</v>
      </c>
      <c r="AX495" t="str">
        <f t="shared" si="95"/>
        <v>HT3_yellow-square.png</v>
      </c>
      <c r="AY495" t="str">
        <f t="shared" si="96"/>
        <v>ST3_yellow-triangle.png</v>
      </c>
      <c r="AZ495" t="str">
        <f t="shared" si="97"/>
        <v>HT1_red-triangle.png</v>
      </c>
      <c r="BA495" t="str">
        <f t="shared" si="98"/>
        <v>ST1_red-square.png</v>
      </c>
      <c r="BB495" t="str">
        <f t="shared" si="99"/>
        <v>ST2_blue-triangle.png</v>
      </c>
      <c r="BC495" t="str">
        <f t="shared" si="100"/>
        <v>HT2_blue-square.png</v>
      </c>
    </row>
    <row r="496" spans="1:57" x14ac:dyDescent="0.2">
      <c r="A496" s="30" t="s">
        <v>707</v>
      </c>
      <c r="B496" s="5" t="s">
        <v>108</v>
      </c>
      <c r="C496" s="5" t="s">
        <v>122</v>
      </c>
      <c r="D496" t="str">
        <f t="shared" si="93"/>
        <v>L05_CR14_S50</v>
      </c>
      <c r="E496">
        <v>494</v>
      </c>
      <c r="F496" s="94" t="s">
        <v>698</v>
      </c>
      <c r="G496" s="155" t="str">
        <f>VLOOKUP($A496&amp;"_"&amp;$F496,'Character Sets'!$B$3:$J$39,5,FALSE)</f>
        <v>HT3</v>
      </c>
      <c r="H496" s="155" t="str">
        <f>VLOOKUP($A496&amp;"_"&amp;$F496,'Character Sets'!$B$3:$J$39,7,FALSE)</f>
        <v>Jaime</v>
      </c>
      <c r="I496" s="5" t="str">
        <f>VLOOKUP($A496&amp;"_"&amp;$F496,'Character Sets'!$B$3:$J$39,6,FALSE)</f>
        <v>F</v>
      </c>
      <c r="J496" s="95" t="s">
        <v>699</v>
      </c>
      <c r="K496" s="155" t="str">
        <f>VLOOKUP($A496&amp;"_"&amp;$J496, 'Character Sets'!$B$3:$J$39,5,FALSE)</f>
        <v>ST3</v>
      </c>
      <c r="L496" s="155" t="str">
        <f>VLOOKUP($A496&amp;"_"&amp;$J496,'Character Sets'!$B$3:$J$39,7,FALSE)</f>
        <v>Sam</v>
      </c>
      <c r="M496" s="5" t="str">
        <f>VLOOKUP($A496&amp;"_"&amp;$J496,'Character Sets'!$B$3:$J$39,6,FALSE)</f>
        <v>B</v>
      </c>
      <c r="N496" s="187" t="s">
        <v>2394</v>
      </c>
      <c r="O496" s="5" t="s">
        <v>2398</v>
      </c>
      <c r="P496" s="37" t="s">
        <v>700</v>
      </c>
      <c r="Q496" t="str">
        <f>VLOOKUP($A496&amp;"_"&amp;$P496,'Character Sets'!$B$3:$J$39,5,FALSE)</f>
        <v>HT1</v>
      </c>
      <c r="R496" s="37" t="s">
        <v>701</v>
      </c>
      <c r="S496" t="str">
        <f>VLOOKUP($A496&amp;"_"&amp;$R496,'Character Sets'!$B$3:$J$39,5,FALSE)</f>
        <v>ST1</v>
      </c>
      <c r="T496" s="37" t="s">
        <v>697</v>
      </c>
      <c r="U496" t="str">
        <f>VLOOKUP($A496&amp;"_"&amp;$T496,'Character Sets'!$B$3:$J$39,5,FALSE)</f>
        <v>ST2</v>
      </c>
      <c r="V496" s="37" t="s">
        <v>696</v>
      </c>
      <c r="W496" t="str">
        <f>VLOOKUP($A496&amp;"_"&amp;$V496,'Character Sets'!$B$3:$J$39,5,FALSE)</f>
        <v>HT2</v>
      </c>
      <c r="X496" t="s">
        <v>736</v>
      </c>
      <c r="Y496" t="str">
        <f t="shared" si="91"/>
        <v>FB</v>
      </c>
      <c r="Z496" t="str" cm="1">
        <f t="array" ref="Z496">_xlfn.IFS($Y496="AB","AB",$Y496="BA","AB",$Y496="AC","AC",$Y496="CA","AC",$Y496="AD","AD",$Y496="DA","AD",$Y496="BC","BC",$Y496="CB","BC",$Y496="BD","BD",$Y496="DB","BD",$Y496="CD","CD",$Y496="DC", "CD",$Y496="AE","AE",$Y496="EA","AE",$Y496="AF","AF",$Y496="FA","AF",$Y496="BE","BE",$Y496="EB","BE",$Y496="BF","BF",$Y496="FB","BF",$Y496="CE","CE",$Y496="EC","CE",$Y496="CF","CF",$Y496="FC","CF",$Y496="DE","DE",$Y496="ED","DE",$Y496="EF","EF",$Y496="FE","EF",$Y496="DF","DF",$Y496="FD","DF")</f>
        <v>BF</v>
      </c>
      <c r="AA496" s="6" t="s">
        <v>30</v>
      </c>
      <c r="AB496" t="str">
        <f>VLOOKUP($X496&amp;$Z496&amp;$AA496,Stories!$A$1:$I$151,7,FALSE)</f>
        <v>Jaime is throwing the ball to Sam</v>
      </c>
      <c r="AC496" t="str">
        <f>VLOOKUP($X496&amp;$Z496&amp;$AA496,Stories!$A$1:$I$151,8,FALSE)</f>
        <v>while the dog is getting excited</v>
      </c>
      <c r="AD496" s="37" t="s">
        <v>22</v>
      </c>
      <c r="AE496" s="13" t="s">
        <v>24</v>
      </c>
      <c r="AF496" s="13" t="s">
        <v>26</v>
      </c>
      <c r="AG496" s="13" t="str">
        <f t="shared" si="103"/>
        <v>he's standing in a red triangle</v>
      </c>
      <c r="AH496" t="str">
        <f>VLOOKUP($X496&amp;$Z496&amp;$AA496,Stories!$A$1:$I$151,9,FALSE)</f>
        <v>and the dog caught the ball instead</v>
      </c>
      <c r="AI496" t="str" cm="1">
        <f t="array" ref="AI496">_xlfn.IFS($AA496="first",_xlfn.CONCAT($X496, "_", $H496, "_", $L496),$AA496="second",_xlfn.CONCAT($X496, "_", $L496, "_", $H496))</f>
        <v>S50_Sam_Jaime</v>
      </c>
      <c r="AJ496" t="str">
        <f t="shared" si="94"/>
        <v>he_red_triangle</v>
      </c>
      <c r="AK496" t="str">
        <f t="shared" si="92"/>
        <v>S50_end</v>
      </c>
      <c r="AL496" s="13" t="s">
        <v>24</v>
      </c>
      <c r="AM496" s="13" t="s">
        <v>26</v>
      </c>
      <c r="AN496" s="13" t="s">
        <v>24</v>
      </c>
      <c r="AO496" s="13" t="s">
        <v>25</v>
      </c>
      <c r="AP496" s="13" t="s">
        <v>27</v>
      </c>
      <c r="AQ496" s="13" t="s">
        <v>25</v>
      </c>
      <c r="AR496" s="13" t="s">
        <v>27</v>
      </c>
      <c r="AS496" s="13" t="s">
        <v>26</v>
      </c>
      <c r="AT496" s="13" t="s">
        <v>31</v>
      </c>
      <c r="AU496" s="13" t="s">
        <v>25</v>
      </c>
      <c r="AV496" s="13" t="s">
        <v>31</v>
      </c>
      <c r="AW496" s="13" t="s">
        <v>26</v>
      </c>
      <c r="AX496" t="str">
        <f t="shared" si="95"/>
        <v>HT3_red-triangle.png</v>
      </c>
      <c r="AY496" t="str">
        <f t="shared" si="96"/>
        <v>ST3_red-square.png</v>
      </c>
      <c r="AZ496" t="str">
        <f t="shared" si="97"/>
        <v>HT1_yellow-square.png</v>
      </c>
      <c r="BA496" t="str">
        <f t="shared" si="98"/>
        <v>ST1_yellow-triangle.png</v>
      </c>
      <c r="BB496" t="str">
        <f t="shared" si="99"/>
        <v>ST2_green-square.png</v>
      </c>
      <c r="BC496" t="str">
        <f t="shared" si="100"/>
        <v>HT2_green-triangle.png</v>
      </c>
    </row>
    <row r="497" spans="1:55" x14ac:dyDescent="0.2">
      <c r="A497" s="30" t="s">
        <v>707</v>
      </c>
      <c r="B497" s="5" t="s">
        <v>108</v>
      </c>
      <c r="C497" s="5" t="s">
        <v>123</v>
      </c>
      <c r="D497" t="str">
        <f t="shared" si="93"/>
        <v>L05_CR15_S49</v>
      </c>
      <c r="E497">
        <v>495</v>
      </c>
      <c r="F497" s="94" t="s">
        <v>698</v>
      </c>
      <c r="G497" s="155" t="str">
        <f>VLOOKUP($A497&amp;"_"&amp;$F497,'Character Sets'!$B$3:$J$39,5,FALSE)</f>
        <v>HT3</v>
      </c>
      <c r="H497" s="155" t="str">
        <f>VLOOKUP($A497&amp;"_"&amp;$F497,'Character Sets'!$B$3:$J$39,7,FALSE)</f>
        <v>Jaime</v>
      </c>
      <c r="I497" s="5" t="str">
        <f>VLOOKUP($A497&amp;"_"&amp;$F497,'Character Sets'!$B$3:$J$39,6,FALSE)</f>
        <v>F</v>
      </c>
      <c r="J497" s="95" t="s">
        <v>699</v>
      </c>
      <c r="K497" s="155" t="str">
        <f>VLOOKUP($A497&amp;"_"&amp;$J497, 'Character Sets'!$B$3:$J$39,5,FALSE)</f>
        <v>ST3</v>
      </c>
      <c r="L497" s="155" t="str">
        <f>VLOOKUP($A497&amp;"_"&amp;$J497,'Character Sets'!$B$3:$J$39,7,FALSE)</f>
        <v>Sam</v>
      </c>
      <c r="M497" s="5" t="str">
        <f>VLOOKUP($A497&amp;"_"&amp;$J497,'Character Sets'!$B$3:$J$39,6,FALSE)</f>
        <v>B</v>
      </c>
      <c r="N497" s="187" t="s">
        <v>2394</v>
      </c>
      <c r="O497" s="5" t="s">
        <v>2398</v>
      </c>
      <c r="P497" s="37" t="s">
        <v>700</v>
      </c>
      <c r="Q497" t="str">
        <f>VLOOKUP($A497&amp;"_"&amp;$P497,'Character Sets'!$B$3:$J$39,5,FALSE)</f>
        <v>HT1</v>
      </c>
      <c r="R497" s="37" t="s">
        <v>701</v>
      </c>
      <c r="S497" t="str">
        <f>VLOOKUP($A497&amp;"_"&amp;$R497,'Character Sets'!$B$3:$J$39,5,FALSE)</f>
        <v>ST1</v>
      </c>
      <c r="T497" s="37" t="s">
        <v>697</v>
      </c>
      <c r="U497" t="str">
        <f>VLOOKUP($A497&amp;"_"&amp;$T497,'Character Sets'!$B$3:$J$39,5,FALSE)</f>
        <v>ST2</v>
      </c>
      <c r="V497" s="37" t="s">
        <v>696</v>
      </c>
      <c r="W497" t="str">
        <f>VLOOKUP($A497&amp;"_"&amp;$V497,'Character Sets'!$B$3:$J$39,5,FALSE)</f>
        <v>HT2</v>
      </c>
      <c r="X497" t="s">
        <v>727</v>
      </c>
      <c r="Y497" t="str">
        <f t="shared" si="91"/>
        <v>FB</v>
      </c>
      <c r="Z497" t="str" cm="1">
        <f t="array" ref="Z497">_xlfn.IFS($Y497="AB","AB",$Y497="BA","AB",$Y497="AC","AC",$Y497="CA","AC",$Y497="AD","AD",$Y497="DA","AD",$Y497="BC","BC",$Y497="CB","BC",$Y497="BD","BD",$Y497="DB","BD",$Y497="CD","CD",$Y497="DC", "CD",$Y497="AE","AE",$Y497="EA","AE",$Y497="AF","AF",$Y497="FA","AF",$Y497="BE","BE",$Y497="EB","BE",$Y497="BF","BF",$Y497="FB","BF",$Y497="CE","CE",$Y497="EC","CE",$Y497="CF","CF",$Y497="FC","CF",$Y497="DE","DE",$Y497="ED","DE",$Y497="EF","EF",$Y497="FE","EF",$Y497="DF","DF",$Y497="FD","DF")</f>
        <v>BF</v>
      </c>
      <c r="AA497" s="6" t="s">
        <v>28</v>
      </c>
      <c r="AB497" t="str">
        <f>VLOOKUP($X497&amp;$Z497&amp;$AA497,Stories!$A$1:$I$151,7,FALSE)</f>
        <v>Sam is whispering to Jaime</v>
      </c>
      <c r="AC497" t="str">
        <f>VLOOKUP($X497&amp;$Z497&amp;$AA497,Stories!$A$1:$I$151,8,FALSE)</f>
        <v>as the movie is starting</v>
      </c>
      <c r="AD497" s="37" t="s">
        <v>22</v>
      </c>
      <c r="AE497" s="13" t="s">
        <v>29</v>
      </c>
      <c r="AF497" s="13" t="s">
        <v>25</v>
      </c>
      <c r="AG497" s="13" t="str">
        <f t="shared" si="103"/>
        <v>he's standing in a blue square</v>
      </c>
      <c r="AH497" t="str">
        <f>VLOOKUP($X497&amp;$Z497&amp;$AA497,Stories!$A$1:$I$151,9,FALSE)</f>
        <v>and everyone is quieting down</v>
      </c>
      <c r="AI497" t="str" cm="1">
        <f t="array" ref="AI497">_xlfn.IFS($AA497="first",_xlfn.CONCAT($X497, "_", $H497, "_", $L497),$AA497="second",_xlfn.CONCAT($X497, "_", $L497, "_", $H497))</f>
        <v>S49_Jaime_Sam</v>
      </c>
      <c r="AJ497" t="str">
        <f t="shared" si="94"/>
        <v>he_blue_square</v>
      </c>
      <c r="AK497" t="str">
        <f t="shared" si="92"/>
        <v>S49_end</v>
      </c>
      <c r="AL497" s="13" t="s">
        <v>29</v>
      </c>
      <c r="AM497" s="13" t="s">
        <v>25</v>
      </c>
      <c r="AN497" s="13" t="s">
        <v>29</v>
      </c>
      <c r="AO497" s="13" t="s">
        <v>26</v>
      </c>
      <c r="AP497" s="13" t="s">
        <v>31</v>
      </c>
      <c r="AQ497" s="13" t="s">
        <v>26</v>
      </c>
      <c r="AR497" s="13" t="s">
        <v>31</v>
      </c>
      <c r="AS497" s="13" t="s">
        <v>25</v>
      </c>
      <c r="AT497" s="13" t="s">
        <v>27</v>
      </c>
      <c r="AU497" s="13" t="s">
        <v>26</v>
      </c>
      <c r="AV497" s="13" t="s">
        <v>27</v>
      </c>
      <c r="AW497" s="13" t="s">
        <v>25</v>
      </c>
      <c r="AX497" t="str">
        <f t="shared" si="95"/>
        <v>HT3_blue-square.png</v>
      </c>
      <c r="AY497" t="str">
        <f t="shared" si="96"/>
        <v>ST3_blue-triangle.png</v>
      </c>
      <c r="AZ497" t="str">
        <f t="shared" si="97"/>
        <v>HT1_green-triangle.png</v>
      </c>
      <c r="BA497" t="str">
        <f t="shared" si="98"/>
        <v>ST1_green-square.png</v>
      </c>
      <c r="BB497" t="str">
        <f t="shared" si="99"/>
        <v>ST2_yellow-triangle.png</v>
      </c>
      <c r="BC497" t="str">
        <f t="shared" si="100"/>
        <v>HT2_yellow-square.png</v>
      </c>
    </row>
    <row r="498" spans="1:55" x14ac:dyDescent="0.2">
      <c r="A498" s="30" t="s">
        <v>707</v>
      </c>
      <c r="B498" s="5" t="s">
        <v>108</v>
      </c>
      <c r="C498" s="5" t="s">
        <v>124</v>
      </c>
      <c r="D498" t="str">
        <f t="shared" si="93"/>
        <v>L05_CR16_S49</v>
      </c>
      <c r="E498">
        <v>496</v>
      </c>
      <c r="F498" s="94" t="s">
        <v>698</v>
      </c>
      <c r="G498" s="155" t="str">
        <f>VLOOKUP($A498&amp;"_"&amp;$F498,'Character Sets'!$B$3:$J$39,5,FALSE)</f>
        <v>HT3</v>
      </c>
      <c r="H498" s="155" t="str">
        <f>VLOOKUP($A498&amp;"_"&amp;$F498,'Character Sets'!$B$3:$J$39,7,FALSE)</f>
        <v>Jaime</v>
      </c>
      <c r="I498" s="5" t="str">
        <f>VLOOKUP($A498&amp;"_"&amp;$F498,'Character Sets'!$B$3:$J$39,6,FALSE)</f>
        <v>F</v>
      </c>
      <c r="J498" s="95" t="s">
        <v>699</v>
      </c>
      <c r="K498" s="155" t="str">
        <f>VLOOKUP($A498&amp;"_"&amp;$J498, 'Character Sets'!$B$3:$J$39,5,FALSE)</f>
        <v>ST3</v>
      </c>
      <c r="L498" s="155" t="str">
        <f>VLOOKUP($A498&amp;"_"&amp;$J498,'Character Sets'!$B$3:$J$39,7,FALSE)</f>
        <v>Sam</v>
      </c>
      <c r="M498" s="5" t="str">
        <f>VLOOKUP($A498&amp;"_"&amp;$J498,'Character Sets'!$B$3:$J$39,6,FALSE)</f>
        <v>B</v>
      </c>
      <c r="N498" s="187" t="s">
        <v>2394</v>
      </c>
      <c r="O498" s="5" t="s">
        <v>2398</v>
      </c>
      <c r="P498" s="37" t="s">
        <v>700</v>
      </c>
      <c r="Q498" t="str">
        <f>VLOOKUP($A498&amp;"_"&amp;$P498,'Character Sets'!$B$3:$J$39,5,FALSE)</f>
        <v>HT1</v>
      </c>
      <c r="R498" s="37" t="s">
        <v>701</v>
      </c>
      <c r="S498" t="str">
        <f>VLOOKUP($A498&amp;"_"&amp;$R498,'Character Sets'!$B$3:$J$39,5,FALSE)</f>
        <v>ST1</v>
      </c>
      <c r="T498" s="37" t="s">
        <v>697</v>
      </c>
      <c r="U498" t="str">
        <f>VLOOKUP($A498&amp;"_"&amp;$T498,'Character Sets'!$B$3:$J$39,5,FALSE)</f>
        <v>ST2</v>
      </c>
      <c r="V498" s="37" t="s">
        <v>696</v>
      </c>
      <c r="W498" t="str">
        <f>VLOOKUP($A498&amp;"_"&amp;$V498,'Character Sets'!$B$3:$J$39,5,FALSE)</f>
        <v>HT2</v>
      </c>
      <c r="X498" t="s">
        <v>727</v>
      </c>
      <c r="Y498" t="str">
        <f t="shared" si="91"/>
        <v>FB</v>
      </c>
      <c r="Z498" t="str" cm="1">
        <f t="array" ref="Z498">_xlfn.IFS($Y498="AB","AB",$Y498="BA","AB",$Y498="AC","AC",$Y498="CA","AC",$Y498="AD","AD",$Y498="DA","AD",$Y498="BC","BC",$Y498="CB","BC",$Y498="BD","BD",$Y498="DB","BD",$Y498="CD","CD",$Y498="DC", "CD",$Y498="AE","AE",$Y498="EA","AE",$Y498="AF","AF",$Y498="FA","AF",$Y498="BE","BE",$Y498="EB","BE",$Y498="BF","BF",$Y498="FB","BF",$Y498="CE","CE",$Y498="EC","CE",$Y498="CF","CF",$Y498="FC","CF",$Y498="DE","DE",$Y498="ED","DE",$Y498="EF","EF",$Y498="FE","EF",$Y498="DF","DF",$Y498="FD","DF")</f>
        <v>BF</v>
      </c>
      <c r="AA498" s="6" t="s">
        <v>30</v>
      </c>
      <c r="AB498" t="str">
        <f>VLOOKUP($X498&amp;$Z498&amp;$AA498,Stories!$A$1:$I$151,7,FALSE)</f>
        <v>Jaime is whispering to Sam</v>
      </c>
      <c r="AC498" t="str">
        <f>VLOOKUP($X498&amp;$Z498&amp;$AA498,Stories!$A$1:$I$151,8,FALSE)</f>
        <v>as the movie is starting</v>
      </c>
      <c r="AD498" s="37" t="s">
        <v>22</v>
      </c>
      <c r="AE498" s="13" t="s">
        <v>31</v>
      </c>
      <c r="AF498" s="13" t="s">
        <v>26</v>
      </c>
      <c r="AG498" s="13" t="str">
        <f t="shared" si="103"/>
        <v>he's standing in a green triangle</v>
      </c>
      <c r="AH498" t="str">
        <f>VLOOKUP($X498&amp;$Z498&amp;$AA498,Stories!$A$1:$I$151,9,FALSE)</f>
        <v>and everyone is quieting down</v>
      </c>
      <c r="AI498" t="str" cm="1">
        <f t="array" ref="AI498">_xlfn.IFS($AA498="first",_xlfn.CONCAT($X498, "_", $H498, "_", $L498),$AA498="second",_xlfn.CONCAT($X498, "_", $L498, "_", $H498))</f>
        <v>S49_Sam_Jaime</v>
      </c>
      <c r="AJ498" t="str">
        <f t="shared" si="94"/>
        <v>he_green_triangle</v>
      </c>
      <c r="AK498" t="str">
        <f t="shared" si="92"/>
        <v>S49_end</v>
      </c>
      <c r="AL498" s="13" t="s">
        <v>31</v>
      </c>
      <c r="AM498" s="13" t="s">
        <v>26</v>
      </c>
      <c r="AN498" s="13" t="s">
        <v>31</v>
      </c>
      <c r="AO498" s="13" t="s">
        <v>25</v>
      </c>
      <c r="AP498" s="13" t="s">
        <v>29</v>
      </c>
      <c r="AQ498" s="13" t="s">
        <v>25</v>
      </c>
      <c r="AR498" s="13" t="s">
        <v>29</v>
      </c>
      <c r="AS498" s="13" t="s">
        <v>26</v>
      </c>
      <c r="AT498" s="13" t="s">
        <v>24</v>
      </c>
      <c r="AU498" s="13" t="s">
        <v>25</v>
      </c>
      <c r="AV498" s="13" t="s">
        <v>24</v>
      </c>
      <c r="AW498" s="13" t="s">
        <v>26</v>
      </c>
      <c r="AX498" t="str">
        <f t="shared" si="95"/>
        <v>HT3_green-triangle.png</v>
      </c>
      <c r="AY498" t="str">
        <f t="shared" si="96"/>
        <v>ST3_green-square.png</v>
      </c>
      <c r="AZ498" t="str">
        <f t="shared" si="97"/>
        <v>HT1_blue-square.png</v>
      </c>
      <c r="BA498" t="str">
        <f t="shared" si="98"/>
        <v>ST1_blue-triangle.png</v>
      </c>
      <c r="BB498" t="str">
        <f t="shared" si="99"/>
        <v>ST2_red-square.png</v>
      </c>
      <c r="BC498" t="str">
        <f t="shared" si="100"/>
        <v>HT2_red-triangle.png</v>
      </c>
    </row>
    <row r="499" spans="1:55" x14ac:dyDescent="0.2">
      <c r="A499" s="30" t="s">
        <v>707</v>
      </c>
      <c r="B499" s="5" t="s">
        <v>108</v>
      </c>
      <c r="C499" s="5" t="s">
        <v>125</v>
      </c>
      <c r="D499" t="str">
        <f t="shared" si="93"/>
        <v>L05_CR17_S40</v>
      </c>
      <c r="E499">
        <v>497</v>
      </c>
      <c r="F499" s="94" t="s">
        <v>696</v>
      </c>
      <c r="G499" s="155" t="str">
        <f>VLOOKUP($A499&amp;"_"&amp;$F499,'Character Sets'!$B$3:$J$39,5,FALSE)</f>
        <v>HT2</v>
      </c>
      <c r="H499" s="155" t="str">
        <f>VLOOKUP($A499&amp;"_"&amp;$F499,'Character Sets'!$B$3:$J$39,7,FALSE)</f>
        <v>Casey</v>
      </c>
      <c r="I499" s="5" t="str">
        <f>VLOOKUP($A499&amp;"_"&amp;$F499,'Character Sets'!$B$3:$J$39,6,FALSE)</f>
        <v>E</v>
      </c>
      <c r="J499" s="96" t="s">
        <v>700</v>
      </c>
      <c r="K499" s="155" t="str">
        <f>VLOOKUP($A499&amp;"_"&amp;$J499, 'Character Sets'!$B$3:$J$39,5,FALSE)</f>
        <v>HT1</v>
      </c>
      <c r="L499" s="155" t="str">
        <f>VLOOKUP($A499&amp;"_"&amp;$J499,'Character Sets'!$B$3:$J$39,7,FALSE)</f>
        <v>Jordan</v>
      </c>
      <c r="M499" s="5" t="str">
        <f>VLOOKUP($A499&amp;"_"&amp;$J499,'Character Sets'!$B$3:$J$39,6,FALSE)</f>
        <v>C</v>
      </c>
      <c r="N499" s="187" t="s">
        <v>2395</v>
      </c>
      <c r="O499" s="5" t="s">
        <v>2399</v>
      </c>
      <c r="P499" s="37" t="s">
        <v>697</v>
      </c>
      <c r="Q499" t="str">
        <f>VLOOKUP($A499&amp;"_"&amp;$P499,'Character Sets'!$B$3:$J$39,5,FALSE)</f>
        <v>ST2</v>
      </c>
      <c r="R499" s="37" t="s">
        <v>699</v>
      </c>
      <c r="S499" t="str">
        <f>VLOOKUP($A499&amp;"_"&amp;$R499,'Character Sets'!$B$3:$J$39,5,FALSE)</f>
        <v>ST3</v>
      </c>
      <c r="T499" s="37" t="s">
        <v>701</v>
      </c>
      <c r="U499" t="str">
        <f>VLOOKUP($A499&amp;"_"&amp;$T499,'Character Sets'!$B$3:$J$39,5,FALSE)</f>
        <v>ST1</v>
      </c>
      <c r="V499" s="37" t="s">
        <v>698</v>
      </c>
      <c r="W499" t="str">
        <f>VLOOKUP($A499&amp;"_"&amp;$V499,'Character Sets'!$B$3:$J$39,5,FALSE)</f>
        <v>HT3</v>
      </c>
      <c r="X499" t="s">
        <v>246</v>
      </c>
      <c r="Y499" t="str">
        <f t="shared" si="91"/>
        <v>EC</v>
      </c>
      <c r="Z499" t="str" cm="1">
        <f t="array" ref="Z499">_xlfn.IFS($Y499="AB","AB",$Y499="BA","AB",$Y499="AC","AC",$Y499="CA","AC",$Y499="AD","AD",$Y499="DA","AD",$Y499="BC","BC",$Y499="CB","BC",$Y499="BD","BD",$Y499="DB","BD",$Y499="CD","CD",$Y499="DC", "CD",$Y499="AE","AE",$Y499="EA","AE",$Y499="AF","AF",$Y499="FA","AF",$Y499="BE","BE",$Y499="EB","BE",$Y499="BF","BF",$Y499="FB","BF",$Y499="CE","CE",$Y499="EC","CE",$Y499="CF","CF",$Y499="FC","CF",$Y499="DE","DE",$Y499="ED","DE",$Y499="EF","EF",$Y499="FE","EF",$Y499="DF","DF",$Y499="FD","DF")</f>
        <v>CE</v>
      </c>
      <c r="AA499" s="6" t="s">
        <v>28</v>
      </c>
      <c r="AB499" t="str">
        <f>VLOOKUP($X499&amp;$Z499&amp;$AA499,Stories!$A$1:$I$151,7,FALSE)</f>
        <v>Jordan is bringing a coffee to Casey</v>
      </c>
      <c r="AC499" t="str">
        <f>VLOOKUP($X499&amp;$Z499&amp;$AA499,Stories!$A$1:$I$151,8,FALSE)</f>
        <v>since it's very early in the morning</v>
      </c>
      <c r="AD499" s="37" t="s">
        <v>22</v>
      </c>
      <c r="AE499" s="13" t="s">
        <v>24</v>
      </c>
      <c r="AF499" s="13" t="s">
        <v>25</v>
      </c>
      <c r="AG499" s="13" t="str">
        <f t="shared" si="103"/>
        <v>he's standing in a red square</v>
      </c>
      <c r="AH499" t="str">
        <f>VLOOKUP($X499&amp;$Z499&amp;$AA499,Stories!$A$1:$I$151,9,FALSE)</f>
        <v>and it looks like it's almost 6am</v>
      </c>
      <c r="AI499" t="str" cm="1">
        <f t="array" ref="AI499">_xlfn.IFS($AA499="first",_xlfn.CONCAT($X499, "_", $H499, "_", $L499),$AA499="second",_xlfn.CONCAT($X499, "_", $L499, "_", $H499))</f>
        <v>S40_Casey_Jordan</v>
      </c>
      <c r="AJ499" t="str">
        <f t="shared" si="94"/>
        <v>he_red_square</v>
      </c>
      <c r="AK499" t="str">
        <f t="shared" si="92"/>
        <v>S40_end</v>
      </c>
      <c r="AL499" s="13" t="s">
        <v>24</v>
      </c>
      <c r="AM499" s="13" t="s">
        <v>25</v>
      </c>
      <c r="AN499" s="13" t="s">
        <v>24</v>
      </c>
      <c r="AO499" s="13" t="s">
        <v>26</v>
      </c>
      <c r="AP499" s="13" t="s">
        <v>27</v>
      </c>
      <c r="AQ499" s="13" t="s">
        <v>26</v>
      </c>
      <c r="AR499" s="13" t="s">
        <v>27</v>
      </c>
      <c r="AS499" s="13" t="s">
        <v>25</v>
      </c>
      <c r="AT499" s="13" t="s">
        <v>31</v>
      </c>
      <c r="AU499" s="13" t="s">
        <v>26</v>
      </c>
      <c r="AV499" s="13" t="s">
        <v>31</v>
      </c>
      <c r="AW499" s="13" t="s">
        <v>25</v>
      </c>
      <c r="AX499" t="str">
        <f t="shared" si="95"/>
        <v>HT2_red-square.png</v>
      </c>
      <c r="AY499" t="str">
        <f t="shared" si="96"/>
        <v>HT1_red-triangle.png</v>
      </c>
      <c r="AZ499" t="str">
        <f t="shared" si="97"/>
        <v>ST2_yellow-triangle.png</v>
      </c>
      <c r="BA499" t="str">
        <f t="shared" si="98"/>
        <v>ST3_yellow-square.png</v>
      </c>
      <c r="BB499" t="str">
        <f t="shared" si="99"/>
        <v>ST1_green-triangle.png</v>
      </c>
      <c r="BC499" t="str">
        <f t="shared" si="100"/>
        <v>HT3_green-square.png</v>
      </c>
    </row>
    <row r="500" spans="1:55" x14ac:dyDescent="0.2">
      <c r="A500" s="30" t="s">
        <v>707</v>
      </c>
      <c r="B500" s="5" t="s">
        <v>108</v>
      </c>
      <c r="C500" s="5" t="s">
        <v>126</v>
      </c>
      <c r="D500" t="str">
        <f t="shared" si="93"/>
        <v>L05_CR18_S38</v>
      </c>
      <c r="E500">
        <v>498</v>
      </c>
      <c r="F500" s="94" t="s">
        <v>696</v>
      </c>
      <c r="G500" s="155" t="str">
        <f>VLOOKUP($A500&amp;"_"&amp;$F500,'Character Sets'!$B$3:$J$39,5,FALSE)</f>
        <v>HT2</v>
      </c>
      <c r="H500" s="155" t="str">
        <f>VLOOKUP($A500&amp;"_"&amp;$F500,'Character Sets'!$B$3:$J$39,7,FALSE)</f>
        <v>Casey</v>
      </c>
      <c r="I500" s="5" t="str">
        <f>VLOOKUP($A500&amp;"_"&amp;$F500,'Character Sets'!$B$3:$J$39,6,FALSE)</f>
        <v>E</v>
      </c>
      <c r="J500" s="96" t="s">
        <v>700</v>
      </c>
      <c r="K500" s="155" t="str">
        <f>VLOOKUP($A500&amp;"_"&amp;$J500, 'Character Sets'!$B$3:$J$39,5,FALSE)</f>
        <v>HT1</v>
      </c>
      <c r="L500" s="155" t="str">
        <f>VLOOKUP($A500&amp;"_"&amp;$J500,'Character Sets'!$B$3:$J$39,7,FALSE)</f>
        <v>Jordan</v>
      </c>
      <c r="M500" s="5" t="str">
        <f>VLOOKUP($A500&amp;"_"&amp;$J500,'Character Sets'!$B$3:$J$39,6,FALSE)</f>
        <v>C</v>
      </c>
      <c r="N500" s="187" t="s">
        <v>2395</v>
      </c>
      <c r="O500" s="5" t="s">
        <v>2399</v>
      </c>
      <c r="P500" s="37" t="s">
        <v>697</v>
      </c>
      <c r="Q500" t="str">
        <f>VLOOKUP($A500&amp;"_"&amp;$P500,'Character Sets'!$B$3:$J$39,5,FALSE)</f>
        <v>ST2</v>
      </c>
      <c r="R500" s="37" t="s">
        <v>699</v>
      </c>
      <c r="S500" t="str">
        <f>VLOOKUP($A500&amp;"_"&amp;$R500,'Character Sets'!$B$3:$J$39,5,FALSE)</f>
        <v>ST3</v>
      </c>
      <c r="T500" s="37" t="s">
        <v>701</v>
      </c>
      <c r="U500" t="str">
        <f>VLOOKUP($A500&amp;"_"&amp;$T500,'Character Sets'!$B$3:$J$39,5,FALSE)</f>
        <v>ST1</v>
      </c>
      <c r="V500" s="37" t="s">
        <v>698</v>
      </c>
      <c r="W500" t="str">
        <f>VLOOKUP($A500&amp;"_"&amp;$V500,'Character Sets'!$B$3:$J$39,5,FALSE)</f>
        <v>HT3</v>
      </c>
      <c r="X500" t="s">
        <v>244</v>
      </c>
      <c r="Y500" t="str">
        <f t="shared" si="91"/>
        <v>EC</v>
      </c>
      <c r="Z500" t="str" cm="1">
        <f t="array" ref="Z500">_xlfn.IFS($Y500="AB","AB",$Y500="BA","AB",$Y500="AC","AC",$Y500="CA","AC",$Y500="AD","AD",$Y500="DA","AD",$Y500="BC","BC",$Y500="CB","BC",$Y500="BD","BD",$Y500="DB","BD",$Y500="CD","CD",$Y500="DC", "CD",$Y500="AE","AE",$Y500="EA","AE",$Y500="AF","AF",$Y500="FA","AF",$Y500="BE","BE",$Y500="EB","BE",$Y500="BF","BF",$Y500="FB","BF",$Y500="CE","CE",$Y500="EC","CE",$Y500="CF","CF",$Y500="FC","CF",$Y500="DE","DE",$Y500="ED","DE",$Y500="EF","EF",$Y500="FE","EF",$Y500="DF","DF",$Y500="FD","DF")</f>
        <v>CE</v>
      </c>
      <c r="AA500" s="6" t="s">
        <v>30</v>
      </c>
      <c r="AB500" t="str">
        <f>VLOOKUP($X500&amp;$Z500&amp;$AA500,Stories!$A$1:$I$151,7,FALSE)</f>
        <v>Casey is exercising with Jordan</v>
      </c>
      <c r="AC500" t="str">
        <f>VLOOKUP($X500&amp;$Z500&amp;$AA500,Stories!$A$1:$I$151,8,FALSE)</f>
        <v>and the time is going by really fast</v>
      </c>
      <c r="AD500" s="37" t="s">
        <v>22</v>
      </c>
      <c r="AE500" s="13" t="s">
        <v>27</v>
      </c>
      <c r="AF500" s="13" t="s">
        <v>26</v>
      </c>
      <c r="AG500" s="13" t="str">
        <f t="shared" si="103"/>
        <v>he's standing in a yellow triangle</v>
      </c>
      <c r="AH500" t="str">
        <f>VLOOKUP($X500&amp;$Z500&amp;$AA500,Stories!$A$1:$I$151,9,FALSE)</f>
        <v>but the gym is about to close</v>
      </c>
      <c r="AI500" t="str" cm="1">
        <f t="array" ref="AI500">_xlfn.IFS($AA500="first",_xlfn.CONCAT($X500, "_", $H500, "_", $L500),$AA500="second",_xlfn.CONCAT($X500, "_", $L500, "_", $H500))</f>
        <v>S38_Jordan_Casey</v>
      </c>
      <c r="AJ500" t="str">
        <f t="shared" si="94"/>
        <v>he_yellow_triangle</v>
      </c>
      <c r="AK500" t="str">
        <f t="shared" si="92"/>
        <v>S38_end</v>
      </c>
      <c r="AL500" s="13" t="s">
        <v>27</v>
      </c>
      <c r="AM500" s="13" t="s">
        <v>26</v>
      </c>
      <c r="AN500" s="13" t="s">
        <v>27</v>
      </c>
      <c r="AO500" s="13" t="s">
        <v>25</v>
      </c>
      <c r="AP500" s="13" t="s">
        <v>24</v>
      </c>
      <c r="AQ500" s="13" t="s">
        <v>25</v>
      </c>
      <c r="AR500" s="13" t="s">
        <v>24</v>
      </c>
      <c r="AS500" s="13" t="s">
        <v>26</v>
      </c>
      <c r="AT500" s="13" t="s">
        <v>29</v>
      </c>
      <c r="AU500" s="13" t="s">
        <v>25</v>
      </c>
      <c r="AV500" s="13" t="s">
        <v>29</v>
      </c>
      <c r="AW500" s="13" t="s">
        <v>26</v>
      </c>
      <c r="AX500" t="str">
        <f t="shared" si="95"/>
        <v>HT2_yellow-triangle.png</v>
      </c>
      <c r="AY500" t="str">
        <f t="shared" si="96"/>
        <v>HT1_yellow-square.png</v>
      </c>
      <c r="AZ500" t="str">
        <f t="shared" si="97"/>
        <v>ST2_red-square.png</v>
      </c>
      <c r="BA500" t="str">
        <f t="shared" si="98"/>
        <v>ST3_red-triangle.png</v>
      </c>
      <c r="BB500" t="str">
        <f t="shared" si="99"/>
        <v>ST1_blue-square.png</v>
      </c>
      <c r="BC500" t="str">
        <f t="shared" si="100"/>
        <v>HT3_blue-triangle.png</v>
      </c>
    </row>
    <row r="501" spans="1:55" x14ac:dyDescent="0.2">
      <c r="A501" s="30" t="s">
        <v>707</v>
      </c>
      <c r="B501" s="5" t="s">
        <v>108</v>
      </c>
      <c r="C501" s="5" t="s">
        <v>127</v>
      </c>
      <c r="D501" t="str">
        <f t="shared" si="93"/>
        <v>L05_CR19_S39</v>
      </c>
      <c r="E501">
        <v>499</v>
      </c>
      <c r="F501" s="94" t="s">
        <v>696</v>
      </c>
      <c r="G501" s="155" t="str">
        <f>VLOOKUP($A501&amp;"_"&amp;$F501,'Character Sets'!$B$3:$J$39,5,FALSE)</f>
        <v>HT2</v>
      </c>
      <c r="H501" s="155" t="str">
        <f>VLOOKUP($A501&amp;"_"&amp;$F501,'Character Sets'!$B$3:$J$39,7,FALSE)</f>
        <v>Casey</v>
      </c>
      <c r="I501" s="5" t="str">
        <f>VLOOKUP($A501&amp;"_"&amp;$F501,'Character Sets'!$B$3:$J$39,6,FALSE)</f>
        <v>E</v>
      </c>
      <c r="J501" s="96" t="s">
        <v>700</v>
      </c>
      <c r="K501" s="155" t="str">
        <f>VLOOKUP($A501&amp;"_"&amp;$J501, 'Character Sets'!$B$3:$J$39,5,FALSE)</f>
        <v>HT1</v>
      </c>
      <c r="L501" s="155" t="str">
        <f>VLOOKUP($A501&amp;"_"&amp;$J501,'Character Sets'!$B$3:$J$39,7,FALSE)</f>
        <v>Jordan</v>
      </c>
      <c r="M501" s="5" t="str">
        <f>VLOOKUP($A501&amp;"_"&amp;$J501,'Character Sets'!$B$3:$J$39,6,FALSE)</f>
        <v>C</v>
      </c>
      <c r="N501" s="187" t="s">
        <v>2395</v>
      </c>
      <c r="O501" s="5" t="s">
        <v>2399</v>
      </c>
      <c r="P501" s="37" t="s">
        <v>697</v>
      </c>
      <c r="Q501" t="str">
        <f>VLOOKUP($A501&amp;"_"&amp;$P501,'Character Sets'!$B$3:$J$39,5,FALSE)</f>
        <v>ST2</v>
      </c>
      <c r="R501" s="37" t="s">
        <v>699</v>
      </c>
      <c r="S501" t="str">
        <f>VLOOKUP($A501&amp;"_"&amp;$R501,'Character Sets'!$B$3:$J$39,5,FALSE)</f>
        <v>ST3</v>
      </c>
      <c r="T501" s="37" t="s">
        <v>701</v>
      </c>
      <c r="U501" t="str">
        <f>VLOOKUP($A501&amp;"_"&amp;$T501,'Character Sets'!$B$3:$J$39,5,FALSE)</f>
        <v>ST1</v>
      </c>
      <c r="V501" s="37" t="s">
        <v>698</v>
      </c>
      <c r="W501" t="str">
        <f>VLOOKUP($A501&amp;"_"&amp;$V501,'Character Sets'!$B$3:$J$39,5,FALSE)</f>
        <v>HT3</v>
      </c>
      <c r="X501" t="s">
        <v>245</v>
      </c>
      <c r="Y501" t="str">
        <f t="shared" si="91"/>
        <v>EC</v>
      </c>
      <c r="Z501" t="str" cm="1">
        <f t="array" ref="Z501">_xlfn.IFS($Y501="AB","AB",$Y501="BA","AB",$Y501="AC","AC",$Y501="CA","AC",$Y501="AD","AD",$Y501="DA","AD",$Y501="BC","BC",$Y501="CB","BC",$Y501="BD","BD",$Y501="DB","BD",$Y501="CD","CD",$Y501="DC", "CD",$Y501="AE","AE",$Y501="EA","AE",$Y501="AF","AF",$Y501="FA","AF",$Y501="BE","BE",$Y501="EB","BE",$Y501="BF","BF",$Y501="FB","BF",$Y501="CE","CE",$Y501="EC","CE",$Y501="CF","CF",$Y501="FC","CF",$Y501="DE","DE",$Y501="ED","DE",$Y501="EF","EF",$Y501="FE","EF",$Y501="DF","DF",$Y501="FD","DF")</f>
        <v>CE</v>
      </c>
      <c r="AA501" s="6" t="s">
        <v>28</v>
      </c>
      <c r="AB501" t="str">
        <f>VLOOKUP($X501&amp;$Z501&amp;$AA501,Stories!$A$1:$I$151,7,FALSE)</f>
        <v>Jordan is taking a selfie with Casey</v>
      </c>
      <c r="AC501" t="str">
        <f>VLOOKUP($X501&amp;$Z501&amp;$AA501,Stories!$A$1:$I$151,8,FALSE)</f>
        <v>and the room is kind of dark</v>
      </c>
      <c r="AD501" s="37" t="s">
        <v>22</v>
      </c>
      <c r="AE501" s="13" t="s">
        <v>31</v>
      </c>
      <c r="AF501" s="13" t="s">
        <v>25</v>
      </c>
      <c r="AG501" s="13" t="str">
        <f t="shared" si="103"/>
        <v>he's standing in a green square</v>
      </c>
      <c r="AH501" t="str">
        <f>VLOOKUP($X501&amp;$Z501&amp;$AA501,Stories!$A$1:$I$151,9,FALSE)</f>
        <v>but the picture is coming out ok</v>
      </c>
      <c r="AI501" t="str" cm="1">
        <f t="array" ref="AI501">_xlfn.IFS($AA501="first",_xlfn.CONCAT($X501, "_", $H501, "_", $L501),$AA501="second",_xlfn.CONCAT($X501, "_", $L501, "_", $H501))</f>
        <v>S39_Casey_Jordan</v>
      </c>
      <c r="AJ501" t="str">
        <f t="shared" si="94"/>
        <v>he_green_square</v>
      </c>
      <c r="AK501" t="str">
        <f t="shared" si="92"/>
        <v>S39_end</v>
      </c>
      <c r="AL501" s="13" t="s">
        <v>31</v>
      </c>
      <c r="AM501" s="13" t="s">
        <v>25</v>
      </c>
      <c r="AN501" s="13" t="s">
        <v>31</v>
      </c>
      <c r="AO501" s="13" t="s">
        <v>26</v>
      </c>
      <c r="AP501" s="13" t="s">
        <v>29</v>
      </c>
      <c r="AQ501" s="13" t="s">
        <v>26</v>
      </c>
      <c r="AR501" s="13" t="s">
        <v>29</v>
      </c>
      <c r="AS501" s="13" t="s">
        <v>25</v>
      </c>
      <c r="AT501" s="13" t="s">
        <v>24</v>
      </c>
      <c r="AU501" s="13" t="s">
        <v>26</v>
      </c>
      <c r="AV501" s="13" t="s">
        <v>24</v>
      </c>
      <c r="AW501" s="13" t="s">
        <v>25</v>
      </c>
      <c r="AX501" t="str">
        <f t="shared" si="95"/>
        <v>HT2_green-square.png</v>
      </c>
      <c r="AY501" t="str">
        <f t="shared" si="96"/>
        <v>HT1_green-triangle.png</v>
      </c>
      <c r="AZ501" t="str">
        <f t="shared" si="97"/>
        <v>ST2_blue-triangle.png</v>
      </c>
      <c r="BA501" t="str">
        <f t="shared" si="98"/>
        <v>ST3_blue-square.png</v>
      </c>
      <c r="BB501" t="str">
        <f t="shared" si="99"/>
        <v>ST1_red-triangle.png</v>
      </c>
      <c r="BC501" t="str">
        <f t="shared" si="100"/>
        <v>HT3_red-square.png</v>
      </c>
    </row>
    <row r="502" spans="1:55" x14ac:dyDescent="0.2">
      <c r="A502" s="30" t="s">
        <v>707</v>
      </c>
      <c r="B502" s="5" t="s">
        <v>108</v>
      </c>
      <c r="C502" s="5" t="s">
        <v>128</v>
      </c>
      <c r="D502" t="str">
        <f t="shared" si="93"/>
        <v>L05_CR20_S39</v>
      </c>
      <c r="E502">
        <v>500</v>
      </c>
      <c r="F502" s="94" t="s">
        <v>696</v>
      </c>
      <c r="G502" s="155" t="str">
        <f>VLOOKUP($A502&amp;"_"&amp;$F502,'Character Sets'!$B$3:$J$39,5,FALSE)</f>
        <v>HT2</v>
      </c>
      <c r="H502" s="155" t="str">
        <f>VLOOKUP($A502&amp;"_"&amp;$F502,'Character Sets'!$B$3:$J$39,7,FALSE)</f>
        <v>Casey</v>
      </c>
      <c r="I502" s="5" t="str">
        <f>VLOOKUP($A502&amp;"_"&amp;$F502,'Character Sets'!$B$3:$J$39,6,FALSE)</f>
        <v>E</v>
      </c>
      <c r="J502" s="96" t="s">
        <v>700</v>
      </c>
      <c r="K502" s="155" t="str">
        <f>VLOOKUP($A502&amp;"_"&amp;$J502, 'Character Sets'!$B$3:$J$39,5,FALSE)</f>
        <v>HT1</v>
      </c>
      <c r="L502" s="155" t="str">
        <f>VLOOKUP($A502&amp;"_"&amp;$J502,'Character Sets'!$B$3:$J$39,7,FALSE)</f>
        <v>Jordan</v>
      </c>
      <c r="M502" s="5" t="str">
        <f>VLOOKUP($A502&amp;"_"&amp;$J502,'Character Sets'!$B$3:$J$39,6,FALSE)</f>
        <v>C</v>
      </c>
      <c r="N502" s="187" t="s">
        <v>2395</v>
      </c>
      <c r="O502" s="5" t="s">
        <v>2399</v>
      </c>
      <c r="P502" s="37" t="s">
        <v>697</v>
      </c>
      <c r="Q502" t="str">
        <f>VLOOKUP($A502&amp;"_"&amp;$P502,'Character Sets'!$B$3:$J$39,5,FALSE)</f>
        <v>ST2</v>
      </c>
      <c r="R502" s="37" t="s">
        <v>699</v>
      </c>
      <c r="S502" t="str">
        <f>VLOOKUP($A502&amp;"_"&amp;$R502,'Character Sets'!$B$3:$J$39,5,FALSE)</f>
        <v>ST3</v>
      </c>
      <c r="T502" s="37" t="s">
        <v>701</v>
      </c>
      <c r="U502" t="str">
        <f>VLOOKUP($A502&amp;"_"&amp;$T502,'Character Sets'!$B$3:$J$39,5,FALSE)</f>
        <v>ST1</v>
      </c>
      <c r="V502" s="37" t="s">
        <v>698</v>
      </c>
      <c r="W502" t="str">
        <f>VLOOKUP($A502&amp;"_"&amp;$V502,'Character Sets'!$B$3:$J$39,5,FALSE)</f>
        <v>HT3</v>
      </c>
      <c r="X502" t="s">
        <v>245</v>
      </c>
      <c r="Y502" t="str">
        <f t="shared" si="91"/>
        <v>EC</v>
      </c>
      <c r="Z502" t="str" cm="1">
        <f t="array" ref="Z502">_xlfn.IFS($Y502="AB","AB",$Y502="BA","AB",$Y502="AC","AC",$Y502="CA","AC",$Y502="AD","AD",$Y502="DA","AD",$Y502="BC","BC",$Y502="CB","BC",$Y502="BD","BD",$Y502="DB","BD",$Y502="CD","CD",$Y502="DC", "CD",$Y502="AE","AE",$Y502="EA","AE",$Y502="AF","AF",$Y502="FA","AF",$Y502="BE","BE",$Y502="EB","BE",$Y502="BF","BF",$Y502="FB","BF",$Y502="CE","CE",$Y502="EC","CE",$Y502="CF","CF",$Y502="FC","CF",$Y502="DE","DE",$Y502="ED","DE",$Y502="EF","EF",$Y502="FE","EF",$Y502="DF","DF",$Y502="FD","DF")</f>
        <v>CE</v>
      </c>
      <c r="AA502" s="6" t="s">
        <v>30</v>
      </c>
      <c r="AB502" t="str">
        <f>VLOOKUP($X502&amp;$Z502&amp;$AA502,Stories!$A$1:$I$151,7,FALSE)</f>
        <v>Casey is taking a selfie with Jordan</v>
      </c>
      <c r="AC502" t="str">
        <f>VLOOKUP($X502&amp;$Z502&amp;$AA502,Stories!$A$1:$I$151,8,FALSE)</f>
        <v>and the room is kind of dark</v>
      </c>
      <c r="AD502" s="37" t="s">
        <v>22</v>
      </c>
      <c r="AE502" s="13" t="s">
        <v>29</v>
      </c>
      <c r="AF502" s="13" t="s">
        <v>26</v>
      </c>
      <c r="AG502" s="13" t="str">
        <f t="shared" si="103"/>
        <v>he's standing in a blue triangle</v>
      </c>
      <c r="AH502" t="str">
        <f>VLOOKUP($X502&amp;$Z502&amp;$AA502,Stories!$A$1:$I$151,9,FALSE)</f>
        <v>but the picture is coming out ok</v>
      </c>
      <c r="AI502" t="str" cm="1">
        <f t="array" ref="AI502">_xlfn.IFS($AA502="first",_xlfn.CONCAT($X502, "_", $H502, "_", $L502),$AA502="second",_xlfn.CONCAT($X502, "_", $L502, "_", $H502))</f>
        <v>S39_Jordan_Casey</v>
      </c>
      <c r="AJ502" t="str">
        <f t="shared" si="94"/>
        <v>he_blue_triangle</v>
      </c>
      <c r="AK502" t="str">
        <f t="shared" si="92"/>
        <v>S39_end</v>
      </c>
      <c r="AL502" s="13" t="s">
        <v>29</v>
      </c>
      <c r="AM502" s="13" t="s">
        <v>26</v>
      </c>
      <c r="AN502" s="13" t="s">
        <v>29</v>
      </c>
      <c r="AO502" s="13" t="s">
        <v>25</v>
      </c>
      <c r="AP502" s="13" t="s">
        <v>31</v>
      </c>
      <c r="AQ502" s="13" t="s">
        <v>25</v>
      </c>
      <c r="AR502" s="13" t="s">
        <v>31</v>
      </c>
      <c r="AS502" s="13" t="s">
        <v>26</v>
      </c>
      <c r="AT502" s="13" t="s">
        <v>27</v>
      </c>
      <c r="AU502" s="13" t="s">
        <v>25</v>
      </c>
      <c r="AV502" s="13" t="s">
        <v>27</v>
      </c>
      <c r="AW502" s="13" t="s">
        <v>26</v>
      </c>
      <c r="AX502" t="str">
        <f t="shared" si="95"/>
        <v>HT2_blue-triangle.png</v>
      </c>
      <c r="AY502" t="str">
        <f t="shared" si="96"/>
        <v>HT1_blue-square.png</v>
      </c>
      <c r="AZ502" t="str">
        <f t="shared" si="97"/>
        <v>ST2_green-square.png</v>
      </c>
      <c r="BA502" t="str">
        <f t="shared" si="98"/>
        <v>ST3_green-triangle.png</v>
      </c>
      <c r="BB502" t="str">
        <f t="shared" si="99"/>
        <v>ST1_yellow-square.png</v>
      </c>
      <c r="BC502" t="str">
        <f t="shared" si="100"/>
        <v>HT3_yellow-triangle.png</v>
      </c>
    </row>
    <row r="503" spans="1:55" x14ac:dyDescent="0.2">
      <c r="A503" s="30" t="s">
        <v>707</v>
      </c>
      <c r="B503" s="5" t="s">
        <v>108</v>
      </c>
      <c r="C503" s="5" t="s">
        <v>129</v>
      </c>
      <c r="D503" t="str">
        <f t="shared" si="93"/>
        <v>L05_CR21_S51</v>
      </c>
      <c r="E503">
        <v>501</v>
      </c>
      <c r="F503" s="94" t="s">
        <v>696</v>
      </c>
      <c r="G503" s="155" t="str">
        <f>VLOOKUP($A503&amp;"_"&amp;$F503,'Character Sets'!$B$3:$J$39,5,FALSE)</f>
        <v>HT2</v>
      </c>
      <c r="H503" s="155" t="str">
        <f>VLOOKUP($A503&amp;"_"&amp;$F503,'Character Sets'!$B$3:$J$39,7,FALSE)</f>
        <v>Casey</v>
      </c>
      <c r="I503" s="5" t="str">
        <f>VLOOKUP($A503&amp;"_"&amp;$F503,'Character Sets'!$B$3:$J$39,6,FALSE)</f>
        <v>E</v>
      </c>
      <c r="J503" s="96" t="s">
        <v>701</v>
      </c>
      <c r="K503" s="155" t="str">
        <f>VLOOKUP($A503&amp;"_"&amp;$J503, 'Character Sets'!$B$3:$J$39,5,FALSE)</f>
        <v>ST1</v>
      </c>
      <c r="L503" s="155" t="str">
        <f>VLOOKUP($A503&amp;"_"&amp;$J503,'Character Sets'!$B$3:$J$39,7,FALSE)</f>
        <v>Taylor</v>
      </c>
      <c r="M503" s="5" t="str">
        <f>VLOOKUP($A503&amp;"_"&amp;$J503,'Character Sets'!$B$3:$J$39,6,FALSE)</f>
        <v>D</v>
      </c>
      <c r="N503" s="187" t="s">
        <v>2395</v>
      </c>
      <c r="O503" s="5" t="s">
        <v>2398</v>
      </c>
      <c r="P503" s="37" t="s">
        <v>697</v>
      </c>
      <c r="Q503" t="str">
        <f>VLOOKUP($A503&amp;"_"&amp;$P503,'Character Sets'!$B$3:$J$39,5,FALSE)</f>
        <v>ST2</v>
      </c>
      <c r="R503" s="37" t="s">
        <v>699</v>
      </c>
      <c r="S503" t="str">
        <f>VLOOKUP($A503&amp;"_"&amp;$R503,'Character Sets'!$B$3:$J$39,5,FALSE)</f>
        <v>ST3</v>
      </c>
      <c r="T503" s="37" t="s">
        <v>700</v>
      </c>
      <c r="U503" t="str">
        <f>VLOOKUP($A503&amp;"_"&amp;$T503,'Character Sets'!$B$3:$J$39,5,FALSE)</f>
        <v>HT1</v>
      </c>
      <c r="V503" s="37" t="s">
        <v>698</v>
      </c>
      <c r="W503" t="str">
        <f>VLOOKUP($A503&amp;"_"&amp;$V503,'Character Sets'!$B$3:$J$39,5,FALSE)</f>
        <v>HT3</v>
      </c>
      <c r="X503" t="s">
        <v>728</v>
      </c>
      <c r="Y503" t="str">
        <f t="shared" si="91"/>
        <v>ED</v>
      </c>
      <c r="Z503" t="str" cm="1">
        <f t="array" ref="Z503">_xlfn.IFS($Y503="AB","AB",$Y503="BA","AB",$Y503="AC","AC",$Y503="CA","AC",$Y503="AD","AD",$Y503="DA","AD",$Y503="BC","BC",$Y503="CB","BC",$Y503="BD","BD",$Y503="DB","BD",$Y503="CD","CD",$Y503="DC", "CD",$Y503="AE","AE",$Y503="EA","AE",$Y503="AF","AF",$Y503="FA","AF",$Y503="BE","BE",$Y503="EB","BE",$Y503="BF","BF",$Y503="FB","BF",$Y503="CE","CE",$Y503="EC","CE",$Y503="CF","CF",$Y503="FC","CF",$Y503="DE","DE",$Y503="ED","DE",$Y503="EF","EF",$Y503="FE","EF",$Y503="DF","DF",$Y503="FD","DF")</f>
        <v>DE</v>
      </c>
      <c r="AA503" s="6" t="s">
        <v>28</v>
      </c>
      <c r="AB503" t="str">
        <f>VLOOKUP($X503&amp;$Z503&amp;$AA503,Stories!$A$1:$I$151,7,FALSE)</f>
        <v>Taylor is starting a video call with Casey</v>
      </c>
      <c r="AC503" t="str">
        <f>VLOOKUP($X503&amp;$Z503&amp;$AA503,Stories!$A$1:$I$151,8,FALSE)</f>
        <v>but the connection is kind of slow</v>
      </c>
      <c r="AD503" s="37" t="s">
        <v>22</v>
      </c>
      <c r="AE503" s="13" t="s">
        <v>27</v>
      </c>
      <c r="AF503" s="13" t="s">
        <v>25</v>
      </c>
      <c r="AG503" s="13" t="str">
        <f t="shared" si="103"/>
        <v>he's standing in a yellow square</v>
      </c>
      <c r="AH503" t="str">
        <f>VLOOKUP($X503&amp;$Z503&amp;$AA503,Stories!$A$1:$I$151,9,FALSE)</f>
        <v xml:space="preserve">and it's great to see each other </v>
      </c>
      <c r="AI503" t="str" cm="1">
        <f t="array" ref="AI503">_xlfn.IFS($AA503="first",_xlfn.CONCAT($X503, "_", $H503, "_", $L503),$AA503="second",_xlfn.CONCAT($X503, "_", $L503, "_", $H503))</f>
        <v>S51_Casey_Taylor</v>
      </c>
      <c r="AJ503" t="str">
        <f t="shared" si="94"/>
        <v>he_yellow_square</v>
      </c>
      <c r="AK503" t="str">
        <f t="shared" si="92"/>
        <v>S51_end</v>
      </c>
      <c r="AL503" s="13" t="s">
        <v>27</v>
      </c>
      <c r="AM503" s="13" t="s">
        <v>25</v>
      </c>
      <c r="AN503" s="13" t="s">
        <v>27</v>
      </c>
      <c r="AO503" s="13" t="s">
        <v>26</v>
      </c>
      <c r="AP503" s="13" t="s">
        <v>24</v>
      </c>
      <c r="AQ503" s="13" t="s">
        <v>26</v>
      </c>
      <c r="AR503" s="13" t="s">
        <v>24</v>
      </c>
      <c r="AS503" s="13" t="s">
        <v>25</v>
      </c>
      <c r="AT503" s="13" t="s">
        <v>29</v>
      </c>
      <c r="AU503" s="13" t="s">
        <v>26</v>
      </c>
      <c r="AV503" s="13" t="s">
        <v>29</v>
      </c>
      <c r="AW503" s="13" t="s">
        <v>25</v>
      </c>
      <c r="AX503" t="str">
        <f t="shared" si="95"/>
        <v>HT2_yellow-square.png</v>
      </c>
      <c r="AY503" t="str">
        <f t="shared" si="96"/>
        <v>ST1_yellow-triangle.png</v>
      </c>
      <c r="AZ503" t="str">
        <f t="shared" si="97"/>
        <v>ST2_red-triangle.png</v>
      </c>
      <c r="BA503" t="str">
        <f t="shared" si="98"/>
        <v>ST3_red-square.png</v>
      </c>
      <c r="BB503" t="str">
        <f t="shared" si="99"/>
        <v>HT1_blue-triangle.png</v>
      </c>
      <c r="BC503" t="str">
        <f t="shared" si="100"/>
        <v>HT3_blue-square.png</v>
      </c>
    </row>
    <row r="504" spans="1:55" x14ac:dyDescent="0.2">
      <c r="A504" s="30" t="s">
        <v>707</v>
      </c>
      <c r="B504" s="5" t="s">
        <v>108</v>
      </c>
      <c r="C504" s="5" t="s">
        <v>130</v>
      </c>
      <c r="D504" t="str">
        <f t="shared" si="93"/>
        <v>L05_CR22_S55</v>
      </c>
      <c r="E504">
        <v>502</v>
      </c>
      <c r="F504" s="94" t="s">
        <v>696</v>
      </c>
      <c r="G504" s="155" t="str">
        <f>VLOOKUP($A504&amp;"_"&amp;$F504,'Character Sets'!$B$3:$J$39,5,FALSE)</f>
        <v>HT2</v>
      </c>
      <c r="H504" s="155" t="str">
        <f>VLOOKUP($A504&amp;"_"&amp;$F504,'Character Sets'!$B$3:$J$39,7,FALSE)</f>
        <v>Casey</v>
      </c>
      <c r="I504" s="5" t="str">
        <f>VLOOKUP($A504&amp;"_"&amp;$F504,'Character Sets'!$B$3:$J$39,6,FALSE)</f>
        <v>E</v>
      </c>
      <c r="J504" s="96" t="s">
        <v>701</v>
      </c>
      <c r="K504" s="155" t="str">
        <f>VLOOKUP($A504&amp;"_"&amp;$J504, 'Character Sets'!$B$3:$J$39,5,FALSE)</f>
        <v>ST1</v>
      </c>
      <c r="L504" s="155" t="str">
        <f>VLOOKUP($A504&amp;"_"&amp;$J504,'Character Sets'!$B$3:$J$39,7,FALSE)</f>
        <v>Taylor</v>
      </c>
      <c r="M504" s="5" t="str">
        <f>VLOOKUP($A504&amp;"_"&amp;$J504,'Character Sets'!$B$3:$J$39,6,FALSE)</f>
        <v>D</v>
      </c>
      <c r="N504" s="187" t="s">
        <v>2395</v>
      </c>
      <c r="O504" s="5" t="s">
        <v>2398</v>
      </c>
      <c r="P504" s="37" t="s">
        <v>697</v>
      </c>
      <c r="Q504" t="str">
        <f>VLOOKUP($A504&amp;"_"&amp;$P504,'Character Sets'!$B$3:$J$39,5,FALSE)</f>
        <v>ST2</v>
      </c>
      <c r="R504" s="37" t="s">
        <v>699</v>
      </c>
      <c r="S504" t="str">
        <f>VLOOKUP($A504&amp;"_"&amp;$R504,'Character Sets'!$B$3:$J$39,5,FALSE)</f>
        <v>ST3</v>
      </c>
      <c r="T504" s="37" t="s">
        <v>700</v>
      </c>
      <c r="U504" t="str">
        <f>VLOOKUP($A504&amp;"_"&amp;$T504,'Character Sets'!$B$3:$J$39,5,FALSE)</f>
        <v>HT1</v>
      </c>
      <c r="V504" s="37" t="s">
        <v>698</v>
      </c>
      <c r="W504" t="str">
        <f>VLOOKUP($A504&amp;"_"&amp;$V504,'Character Sets'!$B$3:$J$39,5,FALSE)</f>
        <v>HT3</v>
      </c>
      <c r="X504" t="s">
        <v>737</v>
      </c>
      <c r="Y504" t="str">
        <f t="shared" si="91"/>
        <v>ED</v>
      </c>
      <c r="Z504" t="str" cm="1">
        <f t="array" ref="Z504">_xlfn.IFS($Y504="AB","AB",$Y504="BA","AB",$Y504="AC","AC",$Y504="CA","AC",$Y504="AD","AD",$Y504="DA","AD",$Y504="BC","BC",$Y504="CB","BC",$Y504="BD","BD",$Y504="DB","BD",$Y504="CD","CD",$Y504="DC", "CD",$Y504="AE","AE",$Y504="EA","AE",$Y504="AF","AF",$Y504="FA","AF",$Y504="BE","BE",$Y504="EB","BE",$Y504="BF","BF",$Y504="FB","BF",$Y504="CE","CE",$Y504="EC","CE",$Y504="CF","CF",$Y504="FC","CF",$Y504="DE","DE",$Y504="ED","DE",$Y504="EF","EF",$Y504="FE","EF",$Y504="DF","DF",$Y504="FD","DF")</f>
        <v>DE</v>
      </c>
      <c r="AA504" s="6" t="s">
        <v>30</v>
      </c>
      <c r="AB504" t="str">
        <f>VLOOKUP($X504&amp;$Z504&amp;$AA504,Stories!$A$1:$I$151,7,FALSE)</f>
        <v>Casey is holding a spot for Taylor</v>
      </c>
      <c r="AC504" t="str">
        <f>VLOOKUP($X504&amp;$Z504&amp;$AA504,Stories!$A$1:$I$151,8,FALSE)</f>
        <v>because the line is moving slowly</v>
      </c>
      <c r="AD504" s="37" t="s">
        <v>22</v>
      </c>
      <c r="AE504" s="13" t="s">
        <v>24</v>
      </c>
      <c r="AF504" s="13" t="s">
        <v>26</v>
      </c>
      <c r="AG504" s="13" t="str">
        <f t="shared" si="103"/>
        <v>he's standing in a red triangle</v>
      </c>
      <c r="AH504" t="str">
        <f>VLOOKUP($X504&amp;$Z504&amp;$AA504,Stories!$A$1:$I$151,9,FALSE)</f>
        <v>and the day keeps getting hotter</v>
      </c>
      <c r="AI504" t="str" cm="1">
        <f t="array" ref="AI504">_xlfn.IFS($AA504="first",_xlfn.CONCAT($X504, "_", $H504, "_", $L504),$AA504="second",_xlfn.CONCAT($X504, "_", $L504, "_", $H504))</f>
        <v>S55_Taylor_Casey</v>
      </c>
      <c r="AJ504" t="str">
        <f t="shared" si="94"/>
        <v>he_red_triangle</v>
      </c>
      <c r="AK504" t="str">
        <f t="shared" si="92"/>
        <v>S55_end</v>
      </c>
      <c r="AL504" s="13" t="s">
        <v>24</v>
      </c>
      <c r="AM504" s="13" t="s">
        <v>26</v>
      </c>
      <c r="AN504" s="13" t="s">
        <v>24</v>
      </c>
      <c r="AO504" s="13" t="s">
        <v>25</v>
      </c>
      <c r="AP504" s="13" t="s">
        <v>27</v>
      </c>
      <c r="AQ504" s="13" t="s">
        <v>25</v>
      </c>
      <c r="AR504" s="13" t="s">
        <v>27</v>
      </c>
      <c r="AS504" s="13" t="s">
        <v>26</v>
      </c>
      <c r="AT504" s="13" t="s">
        <v>31</v>
      </c>
      <c r="AU504" s="13" t="s">
        <v>25</v>
      </c>
      <c r="AV504" s="13" t="s">
        <v>31</v>
      </c>
      <c r="AW504" s="13" t="s">
        <v>26</v>
      </c>
      <c r="AX504" t="str">
        <f t="shared" si="95"/>
        <v>HT2_red-triangle.png</v>
      </c>
      <c r="AY504" t="str">
        <f t="shared" si="96"/>
        <v>ST1_red-square.png</v>
      </c>
      <c r="AZ504" t="str">
        <f t="shared" si="97"/>
        <v>ST2_yellow-square.png</v>
      </c>
      <c r="BA504" t="str">
        <f t="shared" si="98"/>
        <v>ST3_yellow-triangle.png</v>
      </c>
      <c r="BB504" t="str">
        <f t="shared" si="99"/>
        <v>HT1_green-square.png</v>
      </c>
      <c r="BC504" t="str">
        <f t="shared" si="100"/>
        <v>HT3_green-triangle.png</v>
      </c>
    </row>
    <row r="505" spans="1:55" x14ac:dyDescent="0.2">
      <c r="A505" s="30" t="s">
        <v>707</v>
      </c>
      <c r="B505" s="5" t="s">
        <v>108</v>
      </c>
      <c r="C505" s="5" t="s">
        <v>131</v>
      </c>
      <c r="D505" t="str">
        <f t="shared" si="93"/>
        <v>L05_CR23_S52</v>
      </c>
      <c r="E505">
        <v>503</v>
      </c>
      <c r="F505" s="94" t="s">
        <v>696</v>
      </c>
      <c r="G505" s="155" t="str">
        <f>VLOOKUP($A505&amp;"_"&amp;$F505,'Character Sets'!$B$3:$J$39,5,FALSE)</f>
        <v>HT2</v>
      </c>
      <c r="H505" s="155" t="str">
        <f>VLOOKUP($A505&amp;"_"&amp;$F505,'Character Sets'!$B$3:$J$39,7,FALSE)</f>
        <v>Casey</v>
      </c>
      <c r="I505" s="5" t="str">
        <f>VLOOKUP($A505&amp;"_"&amp;$F505,'Character Sets'!$B$3:$J$39,6,FALSE)</f>
        <v>E</v>
      </c>
      <c r="J505" s="96" t="s">
        <v>701</v>
      </c>
      <c r="K505" s="155" t="str">
        <f>VLOOKUP($A505&amp;"_"&amp;$J505, 'Character Sets'!$B$3:$J$39,5,FALSE)</f>
        <v>ST1</v>
      </c>
      <c r="L505" s="155" t="str">
        <f>VLOOKUP($A505&amp;"_"&amp;$J505,'Character Sets'!$B$3:$J$39,7,FALSE)</f>
        <v>Taylor</v>
      </c>
      <c r="M505" s="5" t="str">
        <f>VLOOKUP($A505&amp;"_"&amp;$J505,'Character Sets'!$B$3:$J$39,6,FALSE)</f>
        <v>D</v>
      </c>
      <c r="N505" s="187" t="s">
        <v>2395</v>
      </c>
      <c r="O505" s="5" t="s">
        <v>2398</v>
      </c>
      <c r="P505" s="37" t="s">
        <v>697</v>
      </c>
      <c r="Q505" t="str">
        <f>VLOOKUP($A505&amp;"_"&amp;$P505,'Character Sets'!$B$3:$J$39,5,FALSE)</f>
        <v>ST2</v>
      </c>
      <c r="R505" s="37" t="s">
        <v>699</v>
      </c>
      <c r="S505" t="str">
        <f>VLOOKUP($A505&amp;"_"&amp;$R505,'Character Sets'!$B$3:$J$39,5,FALSE)</f>
        <v>ST3</v>
      </c>
      <c r="T505" s="37" t="s">
        <v>700</v>
      </c>
      <c r="U505" t="str">
        <f>VLOOKUP($A505&amp;"_"&amp;$T505,'Character Sets'!$B$3:$J$39,5,FALSE)</f>
        <v>HT1</v>
      </c>
      <c r="V505" s="37" t="s">
        <v>698</v>
      </c>
      <c r="W505" t="str">
        <f>VLOOKUP($A505&amp;"_"&amp;$V505,'Character Sets'!$B$3:$J$39,5,FALSE)</f>
        <v>HT3</v>
      </c>
      <c r="X505" t="s">
        <v>729</v>
      </c>
      <c r="Y505" t="str">
        <f t="shared" si="91"/>
        <v>ED</v>
      </c>
      <c r="Z505" t="str" cm="1">
        <f t="array" ref="Z505">_xlfn.IFS($Y505="AB","AB",$Y505="BA","AB",$Y505="AC","AC",$Y505="CA","AC",$Y505="AD","AD",$Y505="DA","AD",$Y505="BC","BC",$Y505="CB","BC",$Y505="BD","BD",$Y505="DB","BD",$Y505="CD","CD",$Y505="DC", "CD",$Y505="AE","AE",$Y505="EA","AE",$Y505="AF","AF",$Y505="FA","AF",$Y505="BE","BE",$Y505="EB","BE",$Y505="BF","BF",$Y505="FB","BF",$Y505="CE","CE",$Y505="EC","CE",$Y505="CF","CF",$Y505="FC","CF",$Y505="DE","DE",$Y505="ED","DE",$Y505="EF","EF",$Y505="FE","EF",$Y505="DF","DF",$Y505="FD","DF")</f>
        <v>DE</v>
      </c>
      <c r="AA505" s="6" t="s">
        <v>28</v>
      </c>
      <c r="AB505" t="str">
        <f>VLOOKUP($X505&amp;$Z505&amp;$AA505,Stories!$A$1:$I$151,7,FALSE)</f>
        <v>Taylor is passing a blanket to Casey</v>
      </c>
      <c r="AC505" t="str">
        <f>VLOOKUP($X505&amp;$Z505&amp;$AA505,Stories!$A$1:$I$151,8,FALSE)</f>
        <v>because the room is cold</v>
      </c>
      <c r="AD505" s="37" t="s">
        <v>22</v>
      </c>
      <c r="AE505" s="13" t="s">
        <v>29</v>
      </c>
      <c r="AF505" s="13" t="s">
        <v>25</v>
      </c>
      <c r="AG505" s="13" t="str">
        <f t="shared" si="103"/>
        <v>he's standing in a blue square</v>
      </c>
      <c r="AH505" t="str">
        <f>VLOOKUP($X505&amp;$Z505&amp;$AA505,Stories!$A$1:$I$151,9,FALSE)</f>
        <v>and everyone is comfortable now</v>
      </c>
      <c r="AI505" t="str" cm="1">
        <f t="array" ref="AI505">_xlfn.IFS($AA505="first",_xlfn.CONCAT($X505, "_", $H505, "_", $L505),$AA505="second",_xlfn.CONCAT($X505, "_", $L505, "_", $H505))</f>
        <v>S52_Casey_Taylor</v>
      </c>
      <c r="AJ505" t="str">
        <f t="shared" si="94"/>
        <v>he_blue_square</v>
      </c>
      <c r="AK505" t="str">
        <f t="shared" si="92"/>
        <v>S52_end</v>
      </c>
      <c r="AL505" s="13" t="s">
        <v>29</v>
      </c>
      <c r="AM505" s="13" t="s">
        <v>25</v>
      </c>
      <c r="AN505" s="13" t="s">
        <v>29</v>
      </c>
      <c r="AO505" s="13" t="s">
        <v>26</v>
      </c>
      <c r="AP505" s="13" t="s">
        <v>31</v>
      </c>
      <c r="AQ505" s="13" t="s">
        <v>26</v>
      </c>
      <c r="AR505" s="13" t="s">
        <v>31</v>
      </c>
      <c r="AS505" s="13" t="s">
        <v>25</v>
      </c>
      <c r="AT505" s="13" t="s">
        <v>27</v>
      </c>
      <c r="AU505" s="13" t="s">
        <v>26</v>
      </c>
      <c r="AV505" s="13" t="s">
        <v>27</v>
      </c>
      <c r="AW505" s="13" t="s">
        <v>25</v>
      </c>
      <c r="AX505" t="str">
        <f t="shared" si="95"/>
        <v>HT2_blue-square.png</v>
      </c>
      <c r="AY505" t="str">
        <f t="shared" si="96"/>
        <v>ST1_blue-triangle.png</v>
      </c>
      <c r="AZ505" t="str">
        <f t="shared" si="97"/>
        <v>ST2_green-triangle.png</v>
      </c>
      <c r="BA505" t="str">
        <f t="shared" si="98"/>
        <v>ST3_green-square.png</v>
      </c>
      <c r="BB505" t="str">
        <f t="shared" si="99"/>
        <v>HT1_yellow-triangle.png</v>
      </c>
      <c r="BC505" t="str">
        <f t="shared" si="100"/>
        <v>HT3_yellow-square.png</v>
      </c>
    </row>
    <row r="506" spans="1:55" x14ac:dyDescent="0.2">
      <c r="A506" s="30" t="s">
        <v>707</v>
      </c>
      <c r="B506" s="5" t="s">
        <v>108</v>
      </c>
      <c r="C506" s="5" t="s">
        <v>132</v>
      </c>
      <c r="D506" t="str">
        <f t="shared" si="93"/>
        <v>L05_CR24_S52</v>
      </c>
      <c r="E506">
        <v>504</v>
      </c>
      <c r="F506" s="94" t="s">
        <v>696</v>
      </c>
      <c r="G506" s="155" t="str">
        <f>VLOOKUP($A506&amp;"_"&amp;$F506,'Character Sets'!$B$3:$J$39,5,FALSE)</f>
        <v>HT2</v>
      </c>
      <c r="H506" s="155" t="str">
        <f>VLOOKUP($A506&amp;"_"&amp;$F506,'Character Sets'!$B$3:$J$39,7,FALSE)</f>
        <v>Casey</v>
      </c>
      <c r="I506" s="5" t="str">
        <f>VLOOKUP($A506&amp;"_"&amp;$F506,'Character Sets'!$B$3:$J$39,6,FALSE)</f>
        <v>E</v>
      </c>
      <c r="J506" s="96" t="s">
        <v>701</v>
      </c>
      <c r="K506" s="155" t="str">
        <f>VLOOKUP($A506&amp;"_"&amp;$J506, 'Character Sets'!$B$3:$J$39,5,FALSE)</f>
        <v>ST1</v>
      </c>
      <c r="L506" s="155" t="str">
        <f>VLOOKUP($A506&amp;"_"&amp;$J506,'Character Sets'!$B$3:$J$39,7,FALSE)</f>
        <v>Taylor</v>
      </c>
      <c r="M506" s="5" t="str">
        <f>VLOOKUP($A506&amp;"_"&amp;$J506,'Character Sets'!$B$3:$J$39,6,FALSE)</f>
        <v>D</v>
      </c>
      <c r="N506" s="187" t="s">
        <v>2395</v>
      </c>
      <c r="O506" s="5" t="s">
        <v>2398</v>
      </c>
      <c r="P506" s="37" t="s">
        <v>697</v>
      </c>
      <c r="Q506" t="str">
        <f>VLOOKUP($A506&amp;"_"&amp;$P506,'Character Sets'!$B$3:$J$39,5,FALSE)</f>
        <v>ST2</v>
      </c>
      <c r="R506" s="37" t="s">
        <v>699</v>
      </c>
      <c r="S506" t="str">
        <f>VLOOKUP($A506&amp;"_"&amp;$R506,'Character Sets'!$B$3:$J$39,5,FALSE)</f>
        <v>ST3</v>
      </c>
      <c r="T506" s="37" t="s">
        <v>700</v>
      </c>
      <c r="U506" t="str">
        <f>VLOOKUP($A506&amp;"_"&amp;$T506,'Character Sets'!$B$3:$J$39,5,FALSE)</f>
        <v>HT1</v>
      </c>
      <c r="V506" s="37" t="s">
        <v>698</v>
      </c>
      <c r="W506" t="str">
        <f>VLOOKUP($A506&amp;"_"&amp;$V506,'Character Sets'!$B$3:$J$39,5,FALSE)</f>
        <v>HT3</v>
      </c>
      <c r="X506" t="s">
        <v>729</v>
      </c>
      <c r="Y506" t="str">
        <f t="shared" si="91"/>
        <v>ED</v>
      </c>
      <c r="Z506" t="str" cm="1">
        <f t="array" ref="Z506">_xlfn.IFS($Y506="AB","AB",$Y506="BA","AB",$Y506="AC","AC",$Y506="CA","AC",$Y506="AD","AD",$Y506="DA","AD",$Y506="BC","BC",$Y506="CB","BC",$Y506="BD","BD",$Y506="DB","BD",$Y506="CD","CD",$Y506="DC", "CD",$Y506="AE","AE",$Y506="EA","AE",$Y506="AF","AF",$Y506="FA","AF",$Y506="BE","BE",$Y506="EB","BE",$Y506="BF","BF",$Y506="FB","BF",$Y506="CE","CE",$Y506="EC","CE",$Y506="CF","CF",$Y506="FC","CF",$Y506="DE","DE",$Y506="ED","DE",$Y506="EF","EF",$Y506="FE","EF",$Y506="DF","DF",$Y506="FD","DF")</f>
        <v>DE</v>
      </c>
      <c r="AA506" s="6" t="s">
        <v>30</v>
      </c>
      <c r="AB506" t="str">
        <f>VLOOKUP($X506&amp;$Z506&amp;$AA506,Stories!$A$1:$I$151,7,FALSE)</f>
        <v>Casey is passing a blanket to Taylor</v>
      </c>
      <c r="AC506" t="str">
        <f>VLOOKUP($X506&amp;$Z506&amp;$AA506,Stories!$A$1:$I$151,8,FALSE)</f>
        <v>because the room is cold</v>
      </c>
      <c r="AD506" s="37" t="s">
        <v>22</v>
      </c>
      <c r="AE506" s="13" t="s">
        <v>31</v>
      </c>
      <c r="AF506" s="13" t="s">
        <v>26</v>
      </c>
      <c r="AG506" s="13" t="str">
        <f t="shared" si="103"/>
        <v>he's standing in a green triangle</v>
      </c>
      <c r="AH506" t="str">
        <f>VLOOKUP($X506&amp;$Z506&amp;$AA506,Stories!$A$1:$I$151,9,FALSE)</f>
        <v>and everyone is comfortable now</v>
      </c>
      <c r="AI506" t="str" cm="1">
        <f t="array" ref="AI506">_xlfn.IFS($AA506="first",_xlfn.CONCAT($X506, "_", $H506, "_", $L506),$AA506="second",_xlfn.CONCAT($X506, "_", $L506, "_", $H506))</f>
        <v>S52_Taylor_Casey</v>
      </c>
      <c r="AJ506" t="str">
        <f t="shared" si="94"/>
        <v>he_green_triangle</v>
      </c>
      <c r="AK506" t="str">
        <f t="shared" si="92"/>
        <v>S52_end</v>
      </c>
      <c r="AL506" s="13" t="s">
        <v>31</v>
      </c>
      <c r="AM506" s="13" t="s">
        <v>26</v>
      </c>
      <c r="AN506" s="13" t="s">
        <v>31</v>
      </c>
      <c r="AO506" s="13" t="s">
        <v>25</v>
      </c>
      <c r="AP506" s="13" t="s">
        <v>29</v>
      </c>
      <c r="AQ506" s="13" t="s">
        <v>25</v>
      </c>
      <c r="AR506" s="13" t="s">
        <v>29</v>
      </c>
      <c r="AS506" s="13" t="s">
        <v>26</v>
      </c>
      <c r="AT506" s="13" t="s">
        <v>24</v>
      </c>
      <c r="AU506" s="13" t="s">
        <v>25</v>
      </c>
      <c r="AV506" s="13" t="s">
        <v>24</v>
      </c>
      <c r="AW506" s="13" t="s">
        <v>26</v>
      </c>
      <c r="AX506" t="str">
        <f t="shared" si="95"/>
        <v>HT2_green-triangle.png</v>
      </c>
      <c r="AY506" t="str">
        <f t="shared" si="96"/>
        <v>ST1_green-square.png</v>
      </c>
      <c r="AZ506" t="str">
        <f t="shared" si="97"/>
        <v>ST2_blue-square.png</v>
      </c>
      <c r="BA506" t="str">
        <f t="shared" si="98"/>
        <v>ST3_blue-triangle.png</v>
      </c>
      <c r="BB506" t="str">
        <f t="shared" si="99"/>
        <v>HT1_red-square.png</v>
      </c>
      <c r="BC506" t="str">
        <f t="shared" si="100"/>
        <v>HT3_red-triangle.png</v>
      </c>
    </row>
    <row r="507" spans="1:55" x14ac:dyDescent="0.2">
      <c r="A507" s="30" t="s">
        <v>707</v>
      </c>
      <c r="B507" s="5" t="s">
        <v>108</v>
      </c>
      <c r="C507" s="5" t="s">
        <v>133</v>
      </c>
      <c r="D507" t="str">
        <f t="shared" si="93"/>
        <v>L05_CR25_S43</v>
      </c>
      <c r="E507">
        <v>505</v>
      </c>
      <c r="F507" s="94" t="s">
        <v>698</v>
      </c>
      <c r="G507" s="155" t="str">
        <f>VLOOKUP($A507&amp;"_"&amp;$F507,'Character Sets'!$B$3:$J$39,5,FALSE)</f>
        <v>HT3</v>
      </c>
      <c r="H507" s="155" t="str">
        <f>VLOOKUP($A507&amp;"_"&amp;$F507,'Character Sets'!$B$3:$J$39,7,FALSE)</f>
        <v>Jaime</v>
      </c>
      <c r="I507" s="5" t="str">
        <f>VLOOKUP($A507&amp;"_"&amp;$F507,'Character Sets'!$B$3:$J$39,6,FALSE)</f>
        <v>F</v>
      </c>
      <c r="J507" s="96" t="s">
        <v>700</v>
      </c>
      <c r="K507" s="155" t="str">
        <f>VLOOKUP($A507&amp;"_"&amp;$J507, 'Character Sets'!$B$3:$J$39,5,FALSE)</f>
        <v>HT1</v>
      </c>
      <c r="L507" s="155" t="str">
        <f>VLOOKUP($A507&amp;"_"&amp;$J507,'Character Sets'!$B$3:$J$39,7,FALSE)</f>
        <v>Jordan</v>
      </c>
      <c r="M507" s="5" t="str">
        <f>VLOOKUP($A507&amp;"_"&amp;$J507,'Character Sets'!$B$3:$J$39,6,FALSE)</f>
        <v>C</v>
      </c>
      <c r="N507" s="187" t="s">
        <v>2395</v>
      </c>
      <c r="O507" s="5" t="s">
        <v>2399</v>
      </c>
      <c r="P507" s="37" t="s">
        <v>697</v>
      </c>
      <c r="Q507" t="str">
        <f>VLOOKUP($A507&amp;"_"&amp;$P507,'Character Sets'!$B$3:$J$39,5,FALSE)</f>
        <v>ST2</v>
      </c>
      <c r="R507" s="37" t="s">
        <v>699</v>
      </c>
      <c r="S507" t="str">
        <f>VLOOKUP($A507&amp;"_"&amp;$R507,'Character Sets'!$B$3:$J$39,5,FALSE)</f>
        <v>ST3</v>
      </c>
      <c r="T507" s="37" t="s">
        <v>701</v>
      </c>
      <c r="U507" t="str">
        <f>VLOOKUP($A507&amp;"_"&amp;$T507,'Character Sets'!$B$3:$J$39,5,FALSE)</f>
        <v>ST1</v>
      </c>
      <c r="V507" s="37" t="s">
        <v>696</v>
      </c>
      <c r="W507" t="str">
        <f>VLOOKUP($A507&amp;"_"&amp;$V507,'Character Sets'!$B$3:$J$39,5,FALSE)</f>
        <v>HT2</v>
      </c>
      <c r="X507" t="s">
        <v>249</v>
      </c>
      <c r="Y507" t="str">
        <f t="shared" ref="Y507:Y570" si="104">_xlfn.CONCAT($I507,$M507)</f>
        <v>FC</v>
      </c>
      <c r="Z507" t="str" cm="1">
        <f t="array" ref="Z507">_xlfn.IFS($Y507="AB","AB",$Y507="BA","AB",$Y507="AC","AC",$Y507="CA","AC",$Y507="AD","AD",$Y507="DA","AD",$Y507="BC","BC",$Y507="CB","BC",$Y507="BD","BD",$Y507="DB","BD",$Y507="CD","CD",$Y507="DC", "CD",$Y507="AE","AE",$Y507="EA","AE",$Y507="AF","AF",$Y507="FA","AF",$Y507="BE","BE",$Y507="EB","BE",$Y507="BF","BF",$Y507="FB","BF",$Y507="CE","CE",$Y507="EC","CE",$Y507="CF","CF",$Y507="FC","CF",$Y507="DE","DE",$Y507="ED","DE",$Y507="EF","EF",$Y507="FE","EF",$Y507="DF","DF",$Y507="FD","DF")</f>
        <v>CF</v>
      </c>
      <c r="AA507" s="6" t="s">
        <v>28</v>
      </c>
      <c r="AB507" t="str">
        <f>VLOOKUP($X507&amp;$Z507&amp;$AA507,Stories!$A$1:$I$151,7,FALSE)</f>
        <v>Jordan is getting a chair for Jaime</v>
      </c>
      <c r="AC507" t="str">
        <f>VLOOKUP($X507&amp;$Z507&amp;$AA507,Stories!$A$1:$I$151,8,FALSE)</f>
        <v>because the wait will be a while</v>
      </c>
      <c r="AD507" s="37" t="s">
        <v>22</v>
      </c>
      <c r="AE507" s="13" t="s">
        <v>24</v>
      </c>
      <c r="AF507" s="13" t="s">
        <v>25</v>
      </c>
      <c r="AG507" s="13" t="str">
        <f t="shared" si="103"/>
        <v>he's standing in a red square</v>
      </c>
      <c r="AH507" t="str">
        <f>VLOOKUP($X507&amp;$Z507&amp;$AA507,Stories!$A$1:$I$151,9,FALSE)</f>
        <v>but it looks like the wait will be worth it</v>
      </c>
      <c r="AI507" t="str" cm="1">
        <f t="array" ref="AI507">_xlfn.IFS($AA507="first",_xlfn.CONCAT($X507, "_", $H507, "_", $L507),$AA507="second",_xlfn.CONCAT($X507, "_", $L507, "_", $H507))</f>
        <v>S43_Jaime_Jordan</v>
      </c>
      <c r="AJ507" t="str">
        <f t="shared" si="94"/>
        <v>he_red_square</v>
      </c>
      <c r="AK507" t="str">
        <f t="shared" ref="AK507:AK570" si="105">_xlfn.CONCAT($X507,"_end")</f>
        <v>S43_end</v>
      </c>
      <c r="AL507" s="13" t="s">
        <v>24</v>
      </c>
      <c r="AM507" s="13" t="s">
        <v>25</v>
      </c>
      <c r="AN507" s="13" t="s">
        <v>24</v>
      </c>
      <c r="AO507" s="13" t="s">
        <v>26</v>
      </c>
      <c r="AP507" s="13" t="s">
        <v>27</v>
      </c>
      <c r="AQ507" s="13" t="s">
        <v>26</v>
      </c>
      <c r="AR507" s="13" t="s">
        <v>27</v>
      </c>
      <c r="AS507" s="13" t="s">
        <v>25</v>
      </c>
      <c r="AT507" s="13" t="s">
        <v>31</v>
      </c>
      <c r="AU507" s="13" t="s">
        <v>26</v>
      </c>
      <c r="AV507" s="13" t="s">
        <v>31</v>
      </c>
      <c r="AW507" s="13" t="s">
        <v>25</v>
      </c>
      <c r="AX507" t="str">
        <f t="shared" si="95"/>
        <v>HT3_red-square.png</v>
      </c>
      <c r="AY507" t="str">
        <f t="shared" si="96"/>
        <v>HT1_red-triangle.png</v>
      </c>
      <c r="AZ507" t="str">
        <f t="shared" si="97"/>
        <v>ST2_yellow-triangle.png</v>
      </c>
      <c r="BA507" t="str">
        <f t="shared" si="98"/>
        <v>ST3_yellow-square.png</v>
      </c>
      <c r="BB507" t="str">
        <f t="shared" si="99"/>
        <v>ST1_green-triangle.png</v>
      </c>
      <c r="BC507" t="str">
        <f t="shared" si="100"/>
        <v>HT2_green-square.png</v>
      </c>
    </row>
    <row r="508" spans="1:55" x14ac:dyDescent="0.2">
      <c r="A508" s="30" t="s">
        <v>707</v>
      </c>
      <c r="B508" s="5" t="s">
        <v>108</v>
      </c>
      <c r="C508" s="5" t="s">
        <v>134</v>
      </c>
      <c r="D508" t="str">
        <f t="shared" si="93"/>
        <v>L05_CR26_S45</v>
      </c>
      <c r="E508">
        <v>506</v>
      </c>
      <c r="F508" s="94" t="s">
        <v>698</v>
      </c>
      <c r="G508" s="155" t="str">
        <f>VLOOKUP($A508&amp;"_"&amp;$F508,'Character Sets'!$B$3:$J$39,5,FALSE)</f>
        <v>HT3</v>
      </c>
      <c r="H508" s="155" t="str">
        <f>VLOOKUP($A508&amp;"_"&amp;$F508,'Character Sets'!$B$3:$J$39,7,FALSE)</f>
        <v>Jaime</v>
      </c>
      <c r="I508" s="5" t="str">
        <f>VLOOKUP($A508&amp;"_"&amp;$F508,'Character Sets'!$B$3:$J$39,6,FALSE)</f>
        <v>F</v>
      </c>
      <c r="J508" s="96" t="s">
        <v>700</v>
      </c>
      <c r="K508" s="155" t="str">
        <f>VLOOKUP($A508&amp;"_"&amp;$J508, 'Character Sets'!$B$3:$J$39,5,FALSE)</f>
        <v>HT1</v>
      </c>
      <c r="L508" s="155" t="str">
        <f>VLOOKUP($A508&amp;"_"&amp;$J508,'Character Sets'!$B$3:$J$39,7,FALSE)</f>
        <v>Jordan</v>
      </c>
      <c r="M508" s="5" t="str">
        <f>VLOOKUP($A508&amp;"_"&amp;$J508,'Character Sets'!$B$3:$J$39,6,FALSE)</f>
        <v>C</v>
      </c>
      <c r="N508" s="187" t="s">
        <v>2395</v>
      </c>
      <c r="O508" s="5" t="s">
        <v>2399</v>
      </c>
      <c r="P508" s="37" t="s">
        <v>697</v>
      </c>
      <c r="Q508" t="str">
        <f>VLOOKUP($A508&amp;"_"&amp;$P508,'Character Sets'!$B$3:$J$39,5,FALSE)</f>
        <v>ST2</v>
      </c>
      <c r="R508" s="37" t="s">
        <v>699</v>
      </c>
      <c r="S508" t="str">
        <f>VLOOKUP($A508&amp;"_"&amp;$R508,'Character Sets'!$B$3:$J$39,5,FALSE)</f>
        <v>ST3</v>
      </c>
      <c r="T508" s="37" t="s">
        <v>701</v>
      </c>
      <c r="U508" t="str">
        <f>VLOOKUP($A508&amp;"_"&amp;$T508,'Character Sets'!$B$3:$J$39,5,FALSE)</f>
        <v>ST1</v>
      </c>
      <c r="V508" s="37" t="s">
        <v>696</v>
      </c>
      <c r="W508" t="str">
        <f>VLOOKUP($A508&amp;"_"&amp;$V508,'Character Sets'!$B$3:$J$39,5,FALSE)</f>
        <v>HT2</v>
      </c>
      <c r="X508" t="s">
        <v>434</v>
      </c>
      <c r="Y508" t="str">
        <f t="shared" si="104"/>
        <v>FC</v>
      </c>
      <c r="Z508" t="str" cm="1">
        <f t="array" ref="Z508">_xlfn.IFS($Y508="AB","AB",$Y508="BA","AB",$Y508="AC","AC",$Y508="CA","AC",$Y508="AD","AD",$Y508="DA","AD",$Y508="BC","BC",$Y508="CB","BC",$Y508="BD","BD",$Y508="DB","BD",$Y508="CD","CD",$Y508="DC", "CD",$Y508="AE","AE",$Y508="EA","AE",$Y508="AF","AF",$Y508="FA","AF",$Y508="BE","BE",$Y508="EB","BE",$Y508="BF","BF",$Y508="FB","BF",$Y508="CE","CE",$Y508="EC","CE",$Y508="CF","CF",$Y508="FC","CF",$Y508="DE","DE",$Y508="ED","DE",$Y508="EF","EF",$Y508="FE","EF",$Y508="DF","DF",$Y508="FD","DF")</f>
        <v>CF</v>
      </c>
      <c r="AA508" s="6" t="s">
        <v>30</v>
      </c>
      <c r="AB508" t="str">
        <f>VLOOKUP($X508&amp;$Z508&amp;$AA508,Stories!$A$1:$I$151,7,FALSE)</f>
        <v>Jaime is explaining the game to Jordan</v>
      </c>
      <c r="AC508" t="str">
        <f>VLOOKUP($X508&amp;$Z508&amp;$AA508,Stories!$A$1:$I$151,8,FALSE)</f>
        <v>since it's kind of complicated</v>
      </c>
      <c r="AD508" s="37" t="s">
        <v>22</v>
      </c>
      <c r="AE508" s="13" t="s">
        <v>27</v>
      </c>
      <c r="AF508" s="13" t="s">
        <v>26</v>
      </c>
      <c r="AG508" s="13" t="str">
        <f t="shared" si="103"/>
        <v>he's standing in a yellow triangle</v>
      </c>
      <c r="AH508" t="str">
        <f>VLOOKUP($X508&amp;$Z508&amp;$AA508,Stories!$A$1:$I$151,9,FALSE)</f>
        <v>and it looks like the game will be fun</v>
      </c>
      <c r="AI508" t="str" cm="1">
        <f t="array" ref="AI508">_xlfn.IFS($AA508="first",_xlfn.CONCAT($X508, "_", $H508, "_", $L508),$AA508="second",_xlfn.CONCAT($X508, "_", $L508, "_", $H508))</f>
        <v>S45_Jordan_Jaime</v>
      </c>
      <c r="AJ508" t="str">
        <f t="shared" si="94"/>
        <v>he_yellow_triangle</v>
      </c>
      <c r="AK508" t="str">
        <f t="shared" si="105"/>
        <v>S45_end</v>
      </c>
      <c r="AL508" s="13" t="s">
        <v>27</v>
      </c>
      <c r="AM508" s="13" t="s">
        <v>26</v>
      </c>
      <c r="AN508" s="13" t="s">
        <v>27</v>
      </c>
      <c r="AO508" s="13" t="s">
        <v>25</v>
      </c>
      <c r="AP508" s="13" t="s">
        <v>24</v>
      </c>
      <c r="AQ508" s="13" t="s">
        <v>25</v>
      </c>
      <c r="AR508" s="13" t="s">
        <v>24</v>
      </c>
      <c r="AS508" s="13" t="s">
        <v>26</v>
      </c>
      <c r="AT508" s="13" t="s">
        <v>29</v>
      </c>
      <c r="AU508" s="13" t="s">
        <v>25</v>
      </c>
      <c r="AV508" s="13" t="s">
        <v>29</v>
      </c>
      <c r="AW508" s="13" t="s">
        <v>26</v>
      </c>
      <c r="AX508" t="str">
        <f t="shared" si="95"/>
        <v>HT3_yellow-triangle.png</v>
      </c>
      <c r="AY508" t="str">
        <f t="shared" si="96"/>
        <v>HT1_yellow-square.png</v>
      </c>
      <c r="AZ508" t="str">
        <f t="shared" si="97"/>
        <v>ST2_red-square.png</v>
      </c>
      <c r="BA508" t="str">
        <f t="shared" si="98"/>
        <v>ST3_red-triangle.png</v>
      </c>
      <c r="BB508" t="str">
        <f t="shared" si="99"/>
        <v>ST1_blue-square.png</v>
      </c>
      <c r="BC508" t="str">
        <f t="shared" si="100"/>
        <v>HT2_blue-triangle.png</v>
      </c>
    </row>
    <row r="509" spans="1:55" x14ac:dyDescent="0.2">
      <c r="A509" s="30" t="s">
        <v>707</v>
      </c>
      <c r="B509" s="5" t="s">
        <v>108</v>
      </c>
      <c r="C509" s="5" t="s">
        <v>135</v>
      </c>
      <c r="D509" t="str">
        <f t="shared" si="93"/>
        <v>L05_CR27_S44</v>
      </c>
      <c r="E509">
        <v>507</v>
      </c>
      <c r="F509" s="94" t="s">
        <v>698</v>
      </c>
      <c r="G509" s="155" t="str">
        <f>VLOOKUP($A509&amp;"_"&amp;$F509,'Character Sets'!$B$3:$J$39,5,FALSE)</f>
        <v>HT3</v>
      </c>
      <c r="H509" s="155" t="str">
        <f>VLOOKUP($A509&amp;"_"&amp;$F509,'Character Sets'!$B$3:$J$39,7,FALSE)</f>
        <v>Jaime</v>
      </c>
      <c r="I509" s="5" t="str">
        <f>VLOOKUP($A509&amp;"_"&amp;$F509,'Character Sets'!$B$3:$J$39,6,FALSE)</f>
        <v>F</v>
      </c>
      <c r="J509" s="96" t="s">
        <v>700</v>
      </c>
      <c r="K509" s="155" t="str">
        <f>VLOOKUP($A509&amp;"_"&amp;$J509, 'Character Sets'!$B$3:$J$39,5,FALSE)</f>
        <v>HT1</v>
      </c>
      <c r="L509" s="155" t="str">
        <f>VLOOKUP($A509&amp;"_"&amp;$J509,'Character Sets'!$B$3:$J$39,7,FALSE)</f>
        <v>Jordan</v>
      </c>
      <c r="M509" s="5" t="str">
        <f>VLOOKUP($A509&amp;"_"&amp;$J509,'Character Sets'!$B$3:$J$39,6,FALSE)</f>
        <v>C</v>
      </c>
      <c r="N509" s="187" t="s">
        <v>2395</v>
      </c>
      <c r="O509" s="5" t="s">
        <v>2399</v>
      </c>
      <c r="P509" s="37" t="s">
        <v>697</v>
      </c>
      <c r="Q509" t="str">
        <f>VLOOKUP($A509&amp;"_"&amp;$P509,'Character Sets'!$B$3:$J$39,5,FALSE)</f>
        <v>ST2</v>
      </c>
      <c r="R509" s="37" t="s">
        <v>699</v>
      </c>
      <c r="S509" t="str">
        <f>VLOOKUP($A509&amp;"_"&amp;$R509,'Character Sets'!$B$3:$J$39,5,FALSE)</f>
        <v>ST3</v>
      </c>
      <c r="T509" s="37" t="s">
        <v>701</v>
      </c>
      <c r="U509" t="str">
        <f>VLOOKUP($A509&amp;"_"&amp;$T509,'Character Sets'!$B$3:$J$39,5,FALSE)</f>
        <v>ST1</v>
      </c>
      <c r="V509" s="37" t="s">
        <v>696</v>
      </c>
      <c r="W509" t="str">
        <f>VLOOKUP($A509&amp;"_"&amp;$V509,'Character Sets'!$B$3:$J$39,5,FALSE)</f>
        <v>HT2</v>
      </c>
      <c r="X509" t="s">
        <v>250</v>
      </c>
      <c r="Y509" t="str">
        <f t="shared" si="104"/>
        <v>FC</v>
      </c>
      <c r="Z509" t="str" cm="1">
        <f t="array" ref="Z509">_xlfn.IFS($Y509="AB","AB",$Y509="BA","AB",$Y509="AC","AC",$Y509="CA","AC",$Y509="AD","AD",$Y509="DA","AD",$Y509="BC","BC",$Y509="CB","BC",$Y509="BD","BD",$Y509="DB","BD",$Y509="CD","CD",$Y509="DC", "CD",$Y509="AE","AE",$Y509="EA","AE",$Y509="AF","AF",$Y509="FA","AF",$Y509="BE","BE",$Y509="EB","BE",$Y509="BF","BF",$Y509="FB","BF",$Y509="CE","CE",$Y509="EC","CE",$Y509="CF","CF",$Y509="FC","CF",$Y509="DE","DE",$Y509="ED","DE",$Y509="EF","EF",$Y509="FE","EF",$Y509="DF","DF",$Y509="FD","DF")</f>
        <v>CF</v>
      </c>
      <c r="AA509" s="6" t="s">
        <v>28</v>
      </c>
      <c r="AB509" t="str">
        <f>VLOOKUP($X509&amp;$Z509&amp;$AA509,Stories!$A$1:$I$151,7,FALSE)</f>
        <v>Jordan is showing a picture to Jaime</v>
      </c>
      <c r="AC509" t="str">
        <f>VLOOKUP($X509&amp;$Z509&amp;$AA509,Stories!$A$1:$I$151,8,FALSE)</f>
        <v>while the dog is coming over</v>
      </c>
      <c r="AD509" s="37" t="s">
        <v>22</v>
      </c>
      <c r="AE509" s="13" t="s">
        <v>31</v>
      </c>
      <c r="AF509" s="13" t="s">
        <v>25</v>
      </c>
      <c r="AG509" s="13" t="str">
        <f t="shared" si="103"/>
        <v>he's standing in a green square</v>
      </c>
      <c r="AH509" t="str">
        <f>VLOOKUP($X509&amp;$Z509&amp;$AA509,Stories!$A$1:$I$151,9,FALSE)</f>
        <v>and the dog is just as cute as in the picture</v>
      </c>
      <c r="AI509" t="str" cm="1">
        <f t="array" ref="AI509">_xlfn.IFS($AA509="first",_xlfn.CONCAT($X509, "_", $H509, "_", $L509),$AA509="second",_xlfn.CONCAT($X509, "_", $L509, "_", $H509))</f>
        <v>S44_Jaime_Jordan</v>
      </c>
      <c r="AJ509" t="str">
        <f t="shared" si="94"/>
        <v>he_green_square</v>
      </c>
      <c r="AK509" t="str">
        <f t="shared" si="105"/>
        <v>S44_end</v>
      </c>
      <c r="AL509" s="13" t="s">
        <v>31</v>
      </c>
      <c r="AM509" s="13" t="s">
        <v>25</v>
      </c>
      <c r="AN509" s="13" t="s">
        <v>31</v>
      </c>
      <c r="AO509" s="13" t="s">
        <v>26</v>
      </c>
      <c r="AP509" s="13" t="s">
        <v>29</v>
      </c>
      <c r="AQ509" s="13" t="s">
        <v>26</v>
      </c>
      <c r="AR509" s="13" t="s">
        <v>29</v>
      </c>
      <c r="AS509" s="13" t="s">
        <v>25</v>
      </c>
      <c r="AT509" s="13" t="s">
        <v>24</v>
      </c>
      <c r="AU509" s="13" t="s">
        <v>26</v>
      </c>
      <c r="AV509" s="13" t="s">
        <v>24</v>
      </c>
      <c r="AW509" s="13" t="s">
        <v>25</v>
      </c>
      <c r="AX509" t="str">
        <f t="shared" si="95"/>
        <v>HT3_green-square.png</v>
      </c>
      <c r="AY509" t="str">
        <f t="shared" si="96"/>
        <v>HT1_green-triangle.png</v>
      </c>
      <c r="AZ509" t="str">
        <f t="shared" si="97"/>
        <v>ST2_blue-triangle.png</v>
      </c>
      <c r="BA509" t="str">
        <f t="shared" si="98"/>
        <v>ST3_blue-square.png</v>
      </c>
      <c r="BB509" t="str">
        <f t="shared" si="99"/>
        <v>ST1_red-triangle.png</v>
      </c>
      <c r="BC509" t="str">
        <f t="shared" si="100"/>
        <v>HT2_red-square.png</v>
      </c>
    </row>
    <row r="510" spans="1:55" x14ac:dyDescent="0.2">
      <c r="A510" s="30" t="s">
        <v>707</v>
      </c>
      <c r="B510" s="5" t="s">
        <v>108</v>
      </c>
      <c r="C510" s="5" t="s">
        <v>136</v>
      </c>
      <c r="D510" t="str">
        <f t="shared" si="93"/>
        <v>L05_CR28_S44</v>
      </c>
      <c r="E510">
        <v>508</v>
      </c>
      <c r="F510" s="94" t="s">
        <v>698</v>
      </c>
      <c r="G510" s="155" t="str">
        <f>VLOOKUP($A510&amp;"_"&amp;$F510,'Character Sets'!$B$3:$J$39,5,FALSE)</f>
        <v>HT3</v>
      </c>
      <c r="H510" s="155" t="str">
        <f>VLOOKUP($A510&amp;"_"&amp;$F510,'Character Sets'!$B$3:$J$39,7,FALSE)</f>
        <v>Jaime</v>
      </c>
      <c r="I510" s="5" t="str">
        <f>VLOOKUP($A510&amp;"_"&amp;$F510,'Character Sets'!$B$3:$J$39,6,FALSE)</f>
        <v>F</v>
      </c>
      <c r="J510" s="96" t="s">
        <v>700</v>
      </c>
      <c r="K510" s="155" t="str">
        <f>VLOOKUP($A510&amp;"_"&amp;$J510, 'Character Sets'!$B$3:$J$39,5,FALSE)</f>
        <v>HT1</v>
      </c>
      <c r="L510" s="155" t="str">
        <f>VLOOKUP($A510&amp;"_"&amp;$J510,'Character Sets'!$B$3:$J$39,7,FALSE)</f>
        <v>Jordan</v>
      </c>
      <c r="M510" s="5" t="str">
        <f>VLOOKUP($A510&amp;"_"&amp;$J510,'Character Sets'!$B$3:$J$39,6,FALSE)</f>
        <v>C</v>
      </c>
      <c r="N510" s="187" t="s">
        <v>2395</v>
      </c>
      <c r="O510" s="5" t="s">
        <v>2399</v>
      </c>
      <c r="P510" s="37" t="s">
        <v>697</v>
      </c>
      <c r="Q510" t="str">
        <f>VLOOKUP($A510&amp;"_"&amp;$P510,'Character Sets'!$B$3:$J$39,5,FALSE)</f>
        <v>ST2</v>
      </c>
      <c r="R510" s="37" t="s">
        <v>699</v>
      </c>
      <c r="S510" t="str">
        <f>VLOOKUP($A510&amp;"_"&amp;$R510,'Character Sets'!$B$3:$J$39,5,FALSE)</f>
        <v>ST3</v>
      </c>
      <c r="T510" s="37" t="s">
        <v>701</v>
      </c>
      <c r="U510" t="str">
        <f>VLOOKUP($A510&amp;"_"&amp;$T510,'Character Sets'!$B$3:$J$39,5,FALSE)</f>
        <v>ST1</v>
      </c>
      <c r="V510" s="37" t="s">
        <v>696</v>
      </c>
      <c r="W510" t="str">
        <f>VLOOKUP($A510&amp;"_"&amp;$V510,'Character Sets'!$B$3:$J$39,5,FALSE)</f>
        <v>HT2</v>
      </c>
      <c r="X510" t="s">
        <v>250</v>
      </c>
      <c r="Y510" t="str">
        <f t="shared" si="104"/>
        <v>FC</v>
      </c>
      <c r="Z510" t="str" cm="1">
        <f t="array" ref="Z510">_xlfn.IFS($Y510="AB","AB",$Y510="BA","AB",$Y510="AC","AC",$Y510="CA","AC",$Y510="AD","AD",$Y510="DA","AD",$Y510="BC","BC",$Y510="CB","BC",$Y510="BD","BD",$Y510="DB","BD",$Y510="CD","CD",$Y510="DC", "CD",$Y510="AE","AE",$Y510="EA","AE",$Y510="AF","AF",$Y510="FA","AF",$Y510="BE","BE",$Y510="EB","BE",$Y510="BF","BF",$Y510="FB","BF",$Y510="CE","CE",$Y510="EC","CE",$Y510="CF","CF",$Y510="FC","CF",$Y510="DE","DE",$Y510="ED","DE",$Y510="EF","EF",$Y510="FE","EF",$Y510="DF","DF",$Y510="FD","DF")</f>
        <v>CF</v>
      </c>
      <c r="AA510" s="6" t="s">
        <v>30</v>
      </c>
      <c r="AB510" t="str">
        <f>VLOOKUP($X510&amp;$Z510&amp;$AA510,Stories!$A$1:$I$151,7,FALSE)</f>
        <v>Jaime is showing a picture to Jordan</v>
      </c>
      <c r="AC510" t="str">
        <f>VLOOKUP($X510&amp;$Z510&amp;$AA510,Stories!$A$1:$I$151,8,FALSE)</f>
        <v>while the dog is coming over</v>
      </c>
      <c r="AD510" s="37" t="s">
        <v>22</v>
      </c>
      <c r="AE510" s="13" t="s">
        <v>29</v>
      </c>
      <c r="AF510" s="13" t="s">
        <v>26</v>
      </c>
      <c r="AG510" s="13" t="str">
        <f t="shared" si="103"/>
        <v>he's standing in a blue triangle</v>
      </c>
      <c r="AH510" t="str">
        <f>VLOOKUP($X510&amp;$Z510&amp;$AA510,Stories!$A$1:$I$151,9,FALSE)</f>
        <v>and the dog is just as cute as in the picture</v>
      </c>
      <c r="AI510" t="str" cm="1">
        <f t="array" ref="AI510">_xlfn.IFS($AA510="first",_xlfn.CONCAT($X510, "_", $H510, "_", $L510),$AA510="second",_xlfn.CONCAT($X510, "_", $L510, "_", $H510))</f>
        <v>S44_Jordan_Jaime</v>
      </c>
      <c r="AJ510" t="str">
        <f t="shared" si="94"/>
        <v>he_blue_triangle</v>
      </c>
      <c r="AK510" t="str">
        <f t="shared" si="105"/>
        <v>S44_end</v>
      </c>
      <c r="AL510" s="13" t="s">
        <v>29</v>
      </c>
      <c r="AM510" s="13" t="s">
        <v>26</v>
      </c>
      <c r="AN510" s="13" t="s">
        <v>29</v>
      </c>
      <c r="AO510" s="13" t="s">
        <v>25</v>
      </c>
      <c r="AP510" s="13" t="s">
        <v>31</v>
      </c>
      <c r="AQ510" s="13" t="s">
        <v>25</v>
      </c>
      <c r="AR510" s="13" t="s">
        <v>31</v>
      </c>
      <c r="AS510" s="13" t="s">
        <v>26</v>
      </c>
      <c r="AT510" s="13" t="s">
        <v>27</v>
      </c>
      <c r="AU510" s="13" t="s">
        <v>25</v>
      </c>
      <c r="AV510" s="13" t="s">
        <v>27</v>
      </c>
      <c r="AW510" s="13" t="s">
        <v>26</v>
      </c>
      <c r="AX510" t="str">
        <f t="shared" si="95"/>
        <v>HT3_blue-triangle.png</v>
      </c>
      <c r="AY510" t="str">
        <f t="shared" si="96"/>
        <v>HT1_blue-square.png</v>
      </c>
      <c r="AZ510" t="str">
        <f t="shared" si="97"/>
        <v>ST2_green-square.png</v>
      </c>
      <c r="BA510" t="str">
        <f t="shared" si="98"/>
        <v>ST3_green-triangle.png</v>
      </c>
      <c r="BB510" t="str">
        <f t="shared" si="99"/>
        <v>ST1_yellow-square.png</v>
      </c>
      <c r="BC510" t="str">
        <f t="shared" si="100"/>
        <v>HT2_yellow-triangle.png</v>
      </c>
    </row>
    <row r="511" spans="1:55" x14ac:dyDescent="0.2">
      <c r="A511" s="30" t="s">
        <v>707</v>
      </c>
      <c r="B511" s="5" t="s">
        <v>108</v>
      </c>
      <c r="C511" s="5" t="s">
        <v>137</v>
      </c>
      <c r="D511" t="str">
        <f t="shared" si="93"/>
        <v>L05_CR29_S58</v>
      </c>
      <c r="E511">
        <v>509</v>
      </c>
      <c r="F511" s="94" t="s">
        <v>698</v>
      </c>
      <c r="G511" s="155" t="str">
        <f>VLOOKUP($A511&amp;"_"&amp;$F511,'Character Sets'!$B$3:$J$39,5,FALSE)</f>
        <v>HT3</v>
      </c>
      <c r="H511" s="155" t="str">
        <f>VLOOKUP($A511&amp;"_"&amp;$F511,'Character Sets'!$B$3:$J$39,7,FALSE)</f>
        <v>Jaime</v>
      </c>
      <c r="I511" s="5" t="str">
        <f>VLOOKUP($A511&amp;"_"&amp;$F511,'Character Sets'!$B$3:$J$39,6,FALSE)</f>
        <v>F</v>
      </c>
      <c r="J511" s="96" t="s">
        <v>701</v>
      </c>
      <c r="K511" s="155" t="str">
        <f>VLOOKUP($A511&amp;"_"&amp;$J511, 'Character Sets'!$B$3:$J$39,5,FALSE)</f>
        <v>ST1</v>
      </c>
      <c r="L511" s="155" t="str">
        <f>VLOOKUP($A511&amp;"_"&amp;$J511,'Character Sets'!$B$3:$J$39,7,FALSE)</f>
        <v>Taylor</v>
      </c>
      <c r="M511" s="5" t="str">
        <f>VLOOKUP($A511&amp;"_"&amp;$J511,'Character Sets'!$B$3:$J$39,6,FALSE)</f>
        <v>D</v>
      </c>
      <c r="N511" s="187" t="s">
        <v>2395</v>
      </c>
      <c r="O511" s="5" t="s">
        <v>2398</v>
      </c>
      <c r="P511" s="37" t="s">
        <v>697</v>
      </c>
      <c r="Q511" t="str">
        <f>VLOOKUP($A511&amp;"_"&amp;$P511,'Character Sets'!$B$3:$J$39,5,FALSE)</f>
        <v>ST2</v>
      </c>
      <c r="R511" s="37" t="s">
        <v>699</v>
      </c>
      <c r="S511" t="str">
        <f>VLOOKUP($A511&amp;"_"&amp;$R511,'Character Sets'!$B$3:$J$39,5,FALSE)</f>
        <v>ST3</v>
      </c>
      <c r="T511" s="37" t="s">
        <v>700</v>
      </c>
      <c r="U511" t="str">
        <f>VLOOKUP($A511&amp;"_"&amp;$T511,'Character Sets'!$B$3:$J$39,5,FALSE)</f>
        <v>HT1</v>
      </c>
      <c r="V511" s="37" t="s">
        <v>696</v>
      </c>
      <c r="W511" t="str">
        <f>VLOOKUP($A511&amp;"_"&amp;$V511,'Character Sets'!$B$3:$J$39,5,FALSE)</f>
        <v>HT2</v>
      </c>
      <c r="X511" t="s">
        <v>734</v>
      </c>
      <c r="Y511" t="str">
        <f t="shared" si="104"/>
        <v>FD</v>
      </c>
      <c r="Z511" t="str" cm="1">
        <f t="array" ref="Z511">_xlfn.IFS($Y511="AB","AB",$Y511="BA","AB",$Y511="AC","AC",$Y511="CA","AC",$Y511="AD","AD",$Y511="DA","AD",$Y511="BC","BC",$Y511="CB","BC",$Y511="BD","BD",$Y511="DB","BD",$Y511="CD","CD",$Y511="DC", "CD",$Y511="AE","AE",$Y511="EA","AE",$Y511="AF","AF",$Y511="FA","AF",$Y511="BE","BE",$Y511="EB","BE",$Y511="BF","BF",$Y511="FB","BF",$Y511="CE","CE",$Y511="EC","CE",$Y511="CF","CF",$Y511="FC","CF",$Y511="DE","DE",$Y511="ED","DE",$Y511="EF","EF",$Y511="FE","EF",$Y511="DF","DF",$Y511="FD","DF")</f>
        <v>DF</v>
      </c>
      <c r="AA511" s="6" t="s">
        <v>28</v>
      </c>
      <c r="AB511" t="str">
        <f>VLOOKUP($X511&amp;$Z511&amp;$AA511,Stories!$A$1:$I$151,7,FALSE)</f>
        <v>Taylor is telling a joke to Jaime</v>
      </c>
      <c r="AC511" t="str">
        <f>VLOOKUP($X511&amp;$Z511&amp;$AA511,Stories!$A$1:$I$151,8,FALSE)</f>
        <v>while the party is getting started</v>
      </c>
      <c r="AD511" s="37" t="s">
        <v>22</v>
      </c>
      <c r="AE511" s="13" t="s">
        <v>27</v>
      </c>
      <c r="AF511" s="13" t="s">
        <v>25</v>
      </c>
      <c r="AG511" s="13" t="str">
        <f t="shared" si="103"/>
        <v>he's standing in a yellow square</v>
      </c>
      <c r="AH511" t="str">
        <f>VLOOKUP($X511&amp;$Z511&amp;$AA511,Stories!$A$1:$I$151,9,FALSE)</f>
        <v>and everyone is laughing at how funny it is</v>
      </c>
      <c r="AI511" t="str" cm="1">
        <f t="array" ref="AI511">_xlfn.IFS($AA511="first",_xlfn.CONCAT($X511, "_", $H511, "_", $L511),$AA511="second",_xlfn.CONCAT($X511, "_", $L511, "_", $H511))</f>
        <v>S58_Jaime_Taylor</v>
      </c>
      <c r="AJ511" t="str">
        <f t="shared" si="94"/>
        <v>he_yellow_square</v>
      </c>
      <c r="AK511" t="str">
        <f t="shared" si="105"/>
        <v>S58_end</v>
      </c>
      <c r="AL511" s="13" t="s">
        <v>27</v>
      </c>
      <c r="AM511" s="13" t="s">
        <v>25</v>
      </c>
      <c r="AN511" s="13" t="s">
        <v>27</v>
      </c>
      <c r="AO511" s="13" t="s">
        <v>26</v>
      </c>
      <c r="AP511" s="13" t="s">
        <v>24</v>
      </c>
      <c r="AQ511" s="13" t="s">
        <v>26</v>
      </c>
      <c r="AR511" s="13" t="s">
        <v>24</v>
      </c>
      <c r="AS511" s="13" t="s">
        <v>25</v>
      </c>
      <c r="AT511" s="13" t="s">
        <v>29</v>
      </c>
      <c r="AU511" s="13" t="s">
        <v>26</v>
      </c>
      <c r="AV511" s="13" t="s">
        <v>29</v>
      </c>
      <c r="AW511" s="13" t="s">
        <v>25</v>
      </c>
      <c r="AX511" t="str">
        <f t="shared" si="95"/>
        <v>HT3_yellow-square.png</v>
      </c>
      <c r="AY511" t="str">
        <f t="shared" si="96"/>
        <v>ST1_yellow-triangle.png</v>
      </c>
      <c r="AZ511" t="str">
        <f t="shared" si="97"/>
        <v>ST2_red-triangle.png</v>
      </c>
      <c r="BA511" t="str">
        <f t="shared" si="98"/>
        <v>ST3_red-square.png</v>
      </c>
      <c r="BB511" t="str">
        <f t="shared" si="99"/>
        <v>HT1_blue-triangle.png</v>
      </c>
      <c r="BC511" t="str">
        <f t="shared" si="100"/>
        <v>HT2_blue-square.png</v>
      </c>
    </row>
    <row r="512" spans="1:55" x14ac:dyDescent="0.2">
      <c r="A512" s="30" t="s">
        <v>707</v>
      </c>
      <c r="B512" s="5" t="s">
        <v>108</v>
      </c>
      <c r="C512" s="5" t="s">
        <v>138</v>
      </c>
      <c r="D512" t="str">
        <f t="shared" si="93"/>
        <v>L05_CR30_S60</v>
      </c>
      <c r="E512">
        <v>510</v>
      </c>
      <c r="F512" s="94" t="s">
        <v>698</v>
      </c>
      <c r="G512" s="155" t="str">
        <f>VLOOKUP($A512&amp;"_"&amp;$F512,'Character Sets'!$B$3:$J$39,5,FALSE)</f>
        <v>HT3</v>
      </c>
      <c r="H512" s="155" t="str">
        <f>VLOOKUP($A512&amp;"_"&amp;$F512,'Character Sets'!$B$3:$J$39,7,FALSE)</f>
        <v>Jaime</v>
      </c>
      <c r="I512" s="5" t="str">
        <f>VLOOKUP($A512&amp;"_"&amp;$F512,'Character Sets'!$B$3:$J$39,6,FALSE)</f>
        <v>F</v>
      </c>
      <c r="J512" s="96" t="s">
        <v>701</v>
      </c>
      <c r="K512" s="155" t="str">
        <f>VLOOKUP($A512&amp;"_"&amp;$J512, 'Character Sets'!$B$3:$J$39,5,FALSE)</f>
        <v>ST1</v>
      </c>
      <c r="L512" s="155" t="str">
        <f>VLOOKUP($A512&amp;"_"&amp;$J512,'Character Sets'!$B$3:$J$39,7,FALSE)</f>
        <v>Taylor</v>
      </c>
      <c r="M512" s="5" t="str">
        <f>VLOOKUP($A512&amp;"_"&amp;$J512,'Character Sets'!$B$3:$J$39,6,FALSE)</f>
        <v>D</v>
      </c>
      <c r="N512" s="187" t="s">
        <v>2395</v>
      </c>
      <c r="O512" s="5" t="s">
        <v>2398</v>
      </c>
      <c r="P512" s="37" t="s">
        <v>697</v>
      </c>
      <c r="Q512" t="str">
        <f>VLOOKUP($A512&amp;"_"&amp;$P512,'Character Sets'!$B$3:$J$39,5,FALSE)</f>
        <v>ST2</v>
      </c>
      <c r="R512" s="37" t="s">
        <v>699</v>
      </c>
      <c r="S512" t="str">
        <f>VLOOKUP($A512&amp;"_"&amp;$R512,'Character Sets'!$B$3:$J$39,5,FALSE)</f>
        <v>ST3</v>
      </c>
      <c r="T512" s="37" t="s">
        <v>700</v>
      </c>
      <c r="U512" t="str">
        <f>VLOOKUP($A512&amp;"_"&amp;$T512,'Character Sets'!$B$3:$J$39,5,FALSE)</f>
        <v>HT1</v>
      </c>
      <c r="V512" s="37" t="s">
        <v>696</v>
      </c>
      <c r="W512" t="str">
        <f>VLOOKUP($A512&amp;"_"&amp;$V512,'Character Sets'!$B$3:$J$39,5,FALSE)</f>
        <v>HT2</v>
      </c>
      <c r="X512" t="s">
        <v>738</v>
      </c>
      <c r="Y512" t="str">
        <f t="shared" si="104"/>
        <v>FD</v>
      </c>
      <c r="Z512" t="str" cm="1">
        <f t="array" ref="Z512">_xlfn.IFS($Y512="AB","AB",$Y512="BA","AB",$Y512="AC","AC",$Y512="CA","AC",$Y512="AD","AD",$Y512="DA","AD",$Y512="BC","BC",$Y512="CB","BC",$Y512="BD","BD",$Y512="DB","BD",$Y512="CD","CD",$Y512="DC", "CD",$Y512="AE","AE",$Y512="EA","AE",$Y512="AF","AF",$Y512="FA","AF",$Y512="BE","BE",$Y512="EB","BE",$Y512="BF","BF",$Y512="FB","BF",$Y512="CE","CE",$Y512="EC","CE",$Y512="CF","CF",$Y512="FC","CF",$Y512="DE","DE",$Y512="ED","DE",$Y512="EF","EF",$Y512="FE","EF",$Y512="DF","DF",$Y512="FD","DF")</f>
        <v>DF</v>
      </c>
      <c r="AA512" s="6" t="s">
        <v>30</v>
      </c>
      <c r="AB512" t="str">
        <f>VLOOKUP($X512&amp;$Z512&amp;$AA512,Stories!$A$1:$I$151,7,FALSE)</f>
        <v>Jaime is hiking along the trail with Taylor</v>
      </c>
      <c r="AC512" t="str">
        <f>VLOOKUP($X512&amp;$Z512&amp;$AA512,Stories!$A$1:$I$151,8,FALSE)</f>
        <v>and the leaves are starting to turn</v>
      </c>
      <c r="AD512" s="37" t="s">
        <v>22</v>
      </c>
      <c r="AE512" s="13" t="s">
        <v>24</v>
      </c>
      <c r="AF512" s="13" t="s">
        <v>26</v>
      </c>
      <c r="AG512" s="13" t="str">
        <f t="shared" si="103"/>
        <v>he's standing in a red triangle</v>
      </c>
      <c r="AH512" t="str">
        <f>VLOOKUP($X512&amp;$Z512&amp;$AA512,Stories!$A$1:$I$151,9,FALSE)</f>
        <v>and the top of the mountain isn't much further</v>
      </c>
      <c r="AI512" t="str" cm="1">
        <f t="array" ref="AI512">_xlfn.IFS($AA512="first",_xlfn.CONCAT($X512, "_", $H512, "_", $L512),$AA512="second",_xlfn.CONCAT($X512, "_", $L512, "_", $H512))</f>
        <v>S60_Taylor_Jaime</v>
      </c>
      <c r="AJ512" t="str">
        <f t="shared" si="94"/>
        <v>he_red_triangle</v>
      </c>
      <c r="AK512" t="str">
        <f t="shared" si="105"/>
        <v>S60_end</v>
      </c>
      <c r="AL512" s="13" t="s">
        <v>24</v>
      </c>
      <c r="AM512" s="13" t="s">
        <v>26</v>
      </c>
      <c r="AN512" s="13" t="s">
        <v>24</v>
      </c>
      <c r="AO512" s="13" t="s">
        <v>25</v>
      </c>
      <c r="AP512" s="13" t="s">
        <v>27</v>
      </c>
      <c r="AQ512" s="13" t="s">
        <v>25</v>
      </c>
      <c r="AR512" s="13" t="s">
        <v>27</v>
      </c>
      <c r="AS512" s="13" t="s">
        <v>26</v>
      </c>
      <c r="AT512" s="13" t="s">
        <v>31</v>
      </c>
      <c r="AU512" s="13" t="s">
        <v>25</v>
      </c>
      <c r="AV512" s="13" t="s">
        <v>31</v>
      </c>
      <c r="AW512" s="13" t="s">
        <v>26</v>
      </c>
      <c r="AX512" t="str">
        <f t="shared" si="95"/>
        <v>HT3_red-triangle.png</v>
      </c>
      <c r="AY512" t="str">
        <f t="shared" si="96"/>
        <v>ST1_red-square.png</v>
      </c>
      <c r="AZ512" t="str">
        <f t="shared" si="97"/>
        <v>ST2_yellow-square.png</v>
      </c>
      <c r="BA512" t="str">
        <f t="shared" si="98"/>
        <v>ST3_yellow-triangle.png</v>
      </c>
      <c r="BB512" t="str">
        <f t="shared" si="99"/>
        <v>HT1_green-square.png</v>
      </c>
      <c r="BC512" t="str">
        <f t="shared" si="100"/>
        <v>HT2_green-triangle.png</v>
      </c>
    </row>
    <row r="513" spans="1:55" x14ac:dyDescent="0.2">
      <c r="A513" s="30" t="s">
        <v>707</v>
      </c>
      <c r="B513" s="5" t="s">
        <v>108</v>
      </c>
      <c r="C513" s="5" t="s">
        <v>139</v>
      </c>
      <c r="D513" t="str">
        <f t="shared" si="93"/>
        <v>L05_CR31_S59</v>
      </c>
      <c r="E513">
        <v>511</v>
      </c>
      <c r="F513" s="94" t="s">
        <v>698</v>
      </c>
      <c r="G513" s="155" t="str">
        <f>VLOOKUP($A513&amp;"_"&amp;$F513,'Character Sets'!$B$3:$J$39,5,FALSE)</f>
        <v>HT3</v>
      </c>
      <c r="H513" s="155" t="str">
        <f>VLOOKUP($A513&amp;"_"&amp;$F513,'Character Sets'!$B$3:$J$39,7,FALSE)</f>
        <v>Jaime</v>
      </c>
      <c r="I513" s="5" t="str">
        <f>VLOOKUP($A513&amp;"_"&amp;$F513,'Character Sets'!$B$3:$J$39,6,FALSE)</f>
        <v>F</v>
      </c>
      <c r="J513" s="96" t="s">
        <v>701</v>
      </c>
      <c r="K513" s="155" t="str">
        <f>VLOOKUP($A513&amp;"_"&amp;$J513, 'Character Sets'!$B$3:$J$39,5,FALSE)</f>
        <v>ST1</v>
      </c>
      <c r="L513" s="155" t="str">
        <f>VLOOKUP($A513&amp;"_"&amp;$J513,'Character Sets'!$B$3:$J$39,7,FALSE)</f>
        <v>Taylor</v>
      </c>
      <c r="M513" s="5" t="str">
        <f>VLOOKUP($A513&amp;"_"&amp;$J513,'Character Sets'!$B$3:$J$39,6,FALSE)</f>
        <v>D</v>
      </c>
      <c r="N513" s="187" t="s">
        <v>2395</v>
      </c>
      <c r="O513" s="5" t="s">
        <v>2398</v>
      </c>
      <c r="P513" s="37" t="s">
        <v>697</v>
      </c>
      <c r="Q513" t="str">
        <f>VLOOKUP($A513&amp;"_"&amp;$P513,'Character Sets'!$B$3:$J$39,5,FALSE)</f>
        <v>ST2</v>
      </c>
      <c r="R513" s="37" t="s">
        <v>699</v>
      </c>
      <c r="S513" t="str">
        <f>VLOOKUP($A513&amp;"_"&amp;$R513,'Character Sets'!$B$3:$J$39,5,FALSE)</f>
        <v>ST3</v>
      </c>
      <c r="T513" s="37" t="s">
        <v>700</v>
      </c>
      <c r="U513" t="str">
        <f>VLOOKUP($A513&amp;"_"&amp;$T513,'Character Sets'!$B$3:$J$39,5,FALSE)</f>
        <v>HT1</v>
      </c>
      <c r="V513" s="37" t="s">
        <v>696</v>
      </c>
      <c r="W513" t="str">
        <f>VLOOKUP($A513&amp;"_"&amp;$V513,'Character Sets'!$B$3:$J$39,5,FALSE)</f>
        <v>HT2</v>
      </c>
      <c r="X513" t="s">
        <v>735</v>
      </c>
      <c r="Y513" t="str">
        <f t="shared" si="104"/>
        <v>FD</v>
      </c>
      <c r="Z513" t="str" cm="1">
        <f t="array" ref="Z513">_xlfn.IFS($Y513="AB","AB",$Y513="BA","AB",$Y513="AC","AC",$Y513="CA","AC",$Y513="AD","AD",$Y513="DA","AD",$Y513="BC","BC",$Y513="CB","BC",$Y513="BD","BD",$Y513="DB","BD",$Y513="CD","CD",$Y513="DC", "CD",$Y513="AE","AE",$Y513="EA","AE",$Y513="AF","AF",$Y513="FA","AF",$Y513="BE","BE",$Y513="EB","BE",$Y513="BF","BF",$Y513="FB","BF",$Y513="CE","CE",$Y513="EC","CE",$Y513="CF","CF",$Y513="FC","CF",$Y513="DE","DE",$Y513="ED","DE",$Y513="EF","EF",$Y513="FE","EF",$Y513="DF","DF",$Y513="FD","DF")</f>
        <v>DF</v>
      </c>
      <c r="AA513" s="6" t="s">
        <v>28</v>
      </c>
      <c r="AB513" t="str">
        <f>VLOOKUP($X513&amp;$Z513&amp;$AA513,Stories!$A$1:$I$151,7,FALSE)</f>
        <v>Taylor is taking notes for Jaime</v>
      </c>
      <c r="AC513" t="str">
        <f>VLOOKUP($X513&amp;$Z513&amp;$AA513,Stories!$A$1:$I$151,8,FALSE)</f>
        <v>under the fluorescent lights</v>
      </c>
      <c r="AD513" s="37" t="s">
        <v>22</v>
      </c>
      <c r="AE513" s="13" t="s">
        <v>29</v>
      </c>
      <c r="AF513" s="13" t="s">
        <v>25</v>
      </c>
      <c r="AG513" s="13" t="str">
        <f t="shared" si="103"/>
        <v>he's standing in a blue square</v>
      </c>
      <c r="AH513" t="str">
        <f>VLOOKUP($X513&amp;$Z513&amp;$AA513,Stories!$A$1:$I$151,9,FALSE)</f>
        <v>and it looks like the meeting is almost finished</v>
      </c>
      <c r="AI513" t="str" cm="1">
        <f t="array" ref="AI513">_xlfn.IFS($AA513="first",_xlfn.CONCAT($X513, "_", $H513, "_", $L513),$AA513="second",_xlfn.CONCAT($X513, "_", $L513, "_", $H513))</f>
        <v>S59_Jaime_Taylor</v>
      </c>
      <c r="AJ513" t="str">
        <f t="shared" si="94"/>
        <v>he_blue_square</v>
      </c>
      <c r="AK513" t="str">
        <f t="shared" si="105"/>
        <v>S59_end</v>
      </c>
      <c r="AL513" s="13" t="s">
        <v>29</v>
      </c>
      <c r="AM513" s="13" t="s">
        <v>25</v>
      </c>
      <c r="AN513" s="13" t="s">
        <v>29</v>
      </c>
      <c r="AO513" s="13" t="s">
        <v>26</v>
      </c>
      <c r="AP513" s="13" t="s">
        <v>31</v>
      </c>
      <c r="AQ513" s="13" t="s">
        <v>26</v>
      </c>
      <c r="AR513" s="13" t="s">
        <v>31</v>
      </c>
      <c r="AS513" s="13" t="s">
        <v>25</v>
      </c>
      <c r="AT513" s="13" t="s">
        <v>27</v>
      </c>
      <c r="AU513" s="13" t="s">
        <v>26</v>
      </c>
      <c r="AV513" s="13" t="s">
        <v>27</v>
      </c>
      <c r="AW513" s="13" t="s">
        <v>25</v>
      </c>
      <c r="AX513" t="str">
        <f t="shared" si="95"/>
        <v>HT3_blue-square.png</v>
      </c>
      <c r="AY513" t="str">
        <f t="shared" si="96"/>
        <v>ST1_blue-triangle.png</v>
      </c>
      <c r="AZ513" t="str">
        <f t="shared" si="97"/>
        <v>ST2_green-triangle.png</v>
      </c>
      <c r="BA513" t="str">
        <f t="shared" si="98"/>
        <v>ST3_green-square.png</v>
      </c>
      <c r="BB513" t="str">
        <f t="shared" si="99"/>
        <v>HT1_yellow-triangle.png</v>
      </c>
      <c r="BC513" t="str">
        <f t="shared" si="100"/>
        <v>HT2_yellow-square.png</v>
      </c>
    </row>
    <row r="514" spans="1:55" x14ac:dyDescent="0.2">
      <c r="A514" s="30" t="s">
        <v>707</v>
      </c>
      <c r="B514" s="5" t="s">
        <v>108</v>
      </c>
      <c r="C514" s="5" t="s">
        <v>140</v>
      </c>
      <c r="D514" t="str">
        <f t="shared" si="93"/>
        <v>L05_CR32_S59</v>
      </c>
      <c r="E514">
        <v>512</v>
      </c>
      <c r="F514" s="94" t="s">
        <v>698</v>
      </c>
      <c r="G514" s="155" t="str">
        <f>VLOOKUP($A514&amp;"_"&amp;$F514,'Character Sets'!$B$3:$J$39,5,FALSE)</f>
        <v>HT3</v>
      </c>
      <c r="H514" s="155" t="str">
        <f>VLOOKUP($A514&amp;"_"&amp;$F514,'Character Sets'!$B$3:$J$39,7,FALSE)</f>
        <v>Jaime</v>
      </c>
      <c r="I514" s="5" t="str">
        <f>VLOOKUP($A514&amp;"_"&amp;$F514,'Character Sets'!$B$3:$J$39,6,FALSE)</f>
        <v>F</v>
      </c>
      <c r="J514" s="96" t="s">
        <v>701</v>
      </c>
      <c r="K514" s="155" t="str">
        <f>VLOOKUP($A514&amp;"_"&amp;$J514, 'Character Sets'!$B$3:$J$39,5,FALSE)</f>
        <v>ST1</v>
      </c>
      <c r="L514" s="155" t="str">
        <f>VLOOKUP($A514&amp;"_"&amp;$J514,'Character Sets'!$B$3:$J$39,7,FALSE)</f>
        <v>Taylor</v>
      </c>
      <c r="M514" s="5" t="str">
        <f>VLOOKUP($A514&amp;"_"&amp;$J514,'Character Sets'!$B$3:$J$39,6,FALSE)</f>
        <v>D</v>
      </c>
      <c r="N514" s="187" t="s">
        <v>2395</v>
      </c>
      <c r="O514" s="5" t="s">
        <v>2398</v>
      </c>
      <c r="P514" s="37" t="s">
        <v>697</v>
      </c>
      <c r="Q514" t="str">
        <f>VLOOKUP($A514&amp;"_"&amp;$P514,'Character Sets'!$B$3:$J$39,5,FALSE)</f>
        <v>ST2</v>
      </c>
      <c r="R514" s="37" t="s">
        <v>699</v>
      </c>
      <c r="S514" t="str">
        <f>VLOOKUP($A514&amp;"_"&amp;$R514,'Character Sets'!$B$3:$J$39,5,FALSE)</f>
        <v>ST3</v>
      </c>
      <c r="T514" s="37" t="s">
        <v>700</v>
      </c>
      <c r="U514" t="str">
        <f>VLOOKUP($A514&amp;"_"&amp;$T514,'Character Sets'!$B$3:$J$39,5,FALSE)</f>
        <v>HT1</v>
      </c>
      <c r="V514" s="37" t="s">
        <v>696</v>
      </c>
      <c r="W514" t="str">
        <f>VLOOKUP($A514&amp;"_"&amp;$V514,'Character Sets'!$B$3:$J$39,5,FALSE)</f>
        <v>HT2</v>
      </c>
      <c r="X514" t="s">
        <v>735</v>
      </c>
      <c r="Y514" t="str">
        <f t="shared" si="104"/>
        <v>FD</v>
      </c>
      <c r="Z514" t="str" cm="1">
        <f t="array" ref="Z514">_xlfn.IFS($Y514="AB","AB",$Y514="BA","AB",$Y514="AC","AC",$Y514="CA","AC",$Y514="AD","AD",$Y514="DA","AD",$Y514="BC","BC",$Y514="CB","BC",$Y514="BD","BD",$Y514="DB","BD",$Y514="CD","CD",$Y514="DC", "CD",$Y514="AE","AE",$Y514="EA","AE",$Y514="AF","AF",$Y514="FA","AF",$Y514="BE","BE",$Y514="EB","BE",$Y514="BF","BF",$Y514="FB","BF",$Y514="CE","CE",$Y514="EC","CE",$Y514="CF","CF",$Y514="FC","CF",$Y514="DE","DE",$Y514="ED","DE",$Y514="EF","EF",$Y514="FE","EF",$Y514="DF","DF",$Y514="FD","DF")</f>
        <v>DF</v>
      </c>
      <c r="AA514" s="6" t="s">
        <v>30</v>
      </c>
      <c r="AB514" t="str">
        <f>VLOOKUP($X514&amp;$Z514&amp;$AA514,Stories!$A$1:$I$151,7,FALSE)</f>
        <v>Jaime is taking notes for Taylor</v>
      </c>
      <c r="AC514" t="str">
        <f>VLOOKUP($X514&amp;$Z514&amp;$AA514,Stories!$A$1:$I$151,8,FALSE)</f>
        <v>under the fluorescent lights</v>
      </c>
      <c r="AD514" s="37" t="s">
        <v>22</v>
      </c>
      <c r="AE514" s="13" t="s">
        <v>31</v>
      </c>
      <c r="AF514" s="13" t="s">
        <v>26</v>
      </c>
      <c r="AG514" s="13" t="str">
        <f t="shared" si="103"/>
        <v>he's standing in a green triangle</v>
      </c>
      <c r="AH514" t="str">
        <f>VLOOKUP($X514&amp;$Z514&amp;$AA514,Stories!$A$1:$I$151,9,FALSE)</f>
        <v>and it looks like the meeting is almost finished</v>
      </c>
      <c r="AI514" t="str" cm="1">
        <f t="array" ref="AI514">_xlfn.IFS($AA514="first",_xlfn.CONCAT($X514, "_", $H514, "_", $L514),$AA514="second",_xlfn.CONCAT($X514, "_", $L514, "_", $H514))</f>
        <v>S59_Taylor_Jaime</v>
      </c>
      <c r="AJ514" t="str">
        <f t="shared" si="94"/>
        <v>he_green_triangle</v>
      </c>
      <c r="AK514" t="str">
        <f t="shared" si="105"/>
        <v>S59_end</v>
      </c>
      <c r="AL514" s="13" t="s">
        <v>31</v>
      </c>
      <c r="AM514" s="13" t="s">
        <v>26</v>
      </c>
      <c r="AN514" s="13" t="s">
        <v>31</v>
      </c>
      <c r="AO514" s="13" t="s">
        <v>25</v>
      </c>
      <c r="AP514" s="13" t="s">
        <v>29</v>
      </c>
      <c r="AQ514" s="13" t="s">
        <v>25</v>
      </c>
      <c r="AR514" s="13" t="s">
        <v>29</v>
      </c>
      <c r="AS514" s="13" t="s">
        <v>26</v>
      </c>
      <c r="AT514" s="13" t="s">
        <v>24</v>
      </c>
      <c r="AU514" s="13" t="s">
        <v>25</v>
      </c>
      <c r="AV514" s="13" t="s">
        <v>24</v>
      </c>
      <c r="AW514" s="13" t="s">
        <v>26</v>
      </c>
      <c r="AX514" t="str">
        <f t="shared" si="95"/>
        <v>HT3_green-triangle.png</v>
      </c>
      <c r="AY514" t="str">
        <f t="shared" si="96"/>
        <v>ST1_green-square.png</v>
      </c>
      <c r="AZ514" t="str">
        <f t="shared" si="97"/>
        <v>ST2_blue-square.png</v>
      </c>
      <c r="BA514" t="str">
        <f t="shared" si="98"/>
        <v>ST3_blue-triangle.png</v>
      </c>
      <c r="BB514" t="str">
        <f t="shared" si="99"/>
        <v>HT1_red-square.png</v>
      </c>
      <c r="BC514" t="str">
        <f t="shared" si="100"/>
        <v>HT2_red-triangle.png</v>
      </c>
    </row>
    <row r="515" spans="1:55" x14ac:dyDescent="0.2">
      <c r="A515" s="30" t="s">
        <v>707</v>
      </c>
      <c r="B515" s="5" t="s">
        <v>108</v>
      </c>
      <c r="C515" s="5" t="s">
        <v>141</v>
      </c>
      <c r="D515" t="str">
        <f t="shared" ref="D515:D578" si="106">_xlfn.CONCAT($A515,"_",$C515,"_",$X515)</f>
        <v>L05_CR33_S21</v>
      </c>
      <c r="E515">
        <v>513</v>
      </c>
      <c r="F515" s="95" t="s">
        <v>697</v>
      </c>
      <c r="G515" s="155" t="str">
        <f>VLOOKUP($A515&amp;"_"&amp;$F515,'Character Sets'!$B$3:$J$39,5,FALSE)</f>
        <v>ST2</v>
      </c>
      <c r="H515" s="155" t="str">
        <f>VLOOKUP($A515&amp;"_"&amp;$F515,'Character Sets'!$B$3:$J$39,7,FALSE)</f>
        <v>Alex</v>
      </c>
      <c r="I515" s="5" t="str">
        <f>VLOOKUP($A515&amp;"_"&amp;$F515,'Character Sets'!$B$3:$J$39,6,FALSE)</f>
        <v>A</v>
      </c>
      <c r="J515" s="94" t="s">
        <v>696</v>
      </c>
      <c r="K515" s="155" t="str">
        <f>VLOOKUP($A515&amp;"_"&amp;$J515, 'Character Sets'!$B$3:$J$39,5,FALSE)</f>
        <v>HT2</v>
      </c>
      <c r="L515" s="155" t="str">
        <f>VLOOKUP($A515&amp;"_"&amp;$J515,'Character Sets'!$B$3:$J$39,7,FALSE)</f>
        <v>Casey</v>
      </c>
      <c r="M515" s="5" t="str">
        <f>VLOOKUP($A515&amp;"_"&amp;$J515,'Character Sets'!$B$3:$J$39,6,FALSE)</f>
        <v>E</v>
      </c>
      <c r="N515" s="187" t="s">
        <v>2394</v>
      </c>
      <c r="O515" s="5" t="s">
        <v>2398</v>
      </c>
      <c r="P515" s="37" t="s">
        <v>700</v>
      </c>
      <c r="Q515" t="str">
        <f>VLOOKUP($A515&amp;"_"&amp;$P515,'Character Sets'!$B$3:$J$39,5,FALSE)</f>
        <v>HT1</v>
      </c>
      <c r="R515" s="37" t="s">
        <v>701</v>
      </c>
      <c r="S515" t="str">
        <f>VLOOKUP($A515&amp;"_"&amp;$R515,'Character Sets'!$B$3:$J$39,5,FALSE)</f>
        <v>ST1</v>
      </c>
      <c r="T515" s="37" t="s">
        <v>698</v>
      </c>
      <c r="U515" t="str">
        <f>VLOOKUP($A515&amp;"_"&amp;$T515,'Character Sets'!$B$3:$J$39,5,FALSE)</f>
        <v>HT3</v>
      </c>
      <c r="V515" s="37" t="s">
        <v>699</v>
      </c>
      <c r="W515" t="str">
        <f>VLOOKUP($A515&amp;"_"&amp;$V515,'Character Sets'!$B$3:$J$39,5,FALSE)</f>
        <v>ST3</v>
      </c>
      <c r="X515" t="s">
        <v>227</v>
      </c>
      <c r="Y515" t="str">
        <f t="shared" si="104"/>
        <v>AE</v>
      </c>
      <c r="Z515" t="str" cm="1">
        <f t="array" ref="Z515">_xlfn.IFS($Y515="AB","AB",$Y515="BA","AB",$Y515="AC","AC",$Y515="CA","AC",$Y515="AD","AD",$Y515="DA","AD",$Y515="BC","BC",$Y515="CB","BC",$Y515="BD","BD",$Y515="DB","BD",$Y515="CD","CD",$Y515="DC", "CD",$Y515="AE","AE",$Y515="EA","AE",$Y515="AF","AF",$Y515="FA","AF",$Y515="BE","BE",$Y515="EB","BE",$Y515="BF","BF",$Y515="FB","BF",$Y515="CE","CE",$Y515="EC","CE",$Y515="CF","CF",$Y515="FC","CF",$Y515="DE","DE",$Y515="ED","DE",$Y515="EF","EF",$Y515="FE","EF",$Y515="DF","DF",$Y515="FD","DF")</f>
        <v>AE</v>
      </c>
      <c r="AA515" s="6" t="s">
        <v>28</v>
      </c>
      <c r="AB515" t="str">
        <f>VLOOKUP($X515&amp;$Z515&amp;$AA515,Stories!$A$1:$I$151,7,FALSE)</f>
        <v>Alex is carrying a cake to Casey</v>
      </c>
      <c r="AC515" t="str">
        <f>VLOOKUP($X515&amp;$Z515&amp;$AA515,Stories!$A$1:$I$151,8,FALSE)</f>
        <v>as the refridgerator starts to hum</v>
      </c>
      <c r="AD515" s="37" t="s">
        <v>23</v>
      </c>
      <c r="AE515" s="13" t="s">
        <v>24</v>
      </c>
      <c r="AF515" s="13" t="s">
        <v>25</v>
      </c>
      <c r="AG515" s="13" t="str">
        <f>_xlfn.CONCAT("she's standing in a ", $AE515, " ",$AF515)</f>
        <v>she's standing in a red square</v>
      </c>
      <c r="AH515" t="str">
        <f>VLOOKUP($X515&amp;$Z515&amp;$AA515,Stories!$A$1:$I$151,9,FALSE)</f>
        <v>and it looks like the cake is fresh out of the oven</v>
      </c>
      <c r="AI515" t="str" cm="1">
        <f t="array" ref="AI515">_xlfn.IFS($AA515="first",_xlfn.CONCAT($X515, "_", $H515, "_", $L515),$AA515="second",_xlfn.CONCAT($X515, "_", $L515, "_", $H515))</f>
        <v>S21_Alex_Casey</v>
      </c>
      <c r="AJ515" t="str">
        <f t="shared" si="94"/>
        <v>she_red_square</v>
      </c>
      <c r="AK515" t="str">
        <f t="shared" si="105"/>
        <v>S21_end</v>
      </c>
      <c r="AL515" s="13" t="s">
        <v>24</v>
      </c>
      <c r="AM515" s="13" t="s">
        <v>25</v>
      </c>
      <c r="AN515" s="13" t="s">
        <v>24</v>
      </c>
      <c r="AO515" s="13" t="s">
        <v>26</v>
      </c>
      <c r="AP515" s="13" t="s">
        <v>27</v>
      </c>
      <c r="AQ515" s="13" t="s">
        <v>26</v>
      </c>
      <c r="AR515" s="13" t="s">
        <v>27</v>
      </c>
      <c r="AS515" s="13" t="s">
        <v>25</v>
      </c>
      <c r="AT515" s="13" t="s">
        <v>31</v>
      </c>
      <c r="AU515" s="13" t="s">
        <v>26</v>
      </c>
      <c r="AV515" s="13" t="s">
        <v>31</v>
      </c>
      <c r="AW515" s="13" t="s">
        <v>25</v>
      </c>
      <c r="AX515" t="str">
        <f t="shared" si="95"/>
        <v>ST2_red-square.png</v>
      </c>
      <c r="AY515" t="str">
        <f t="shared" si="96"/>
        <v>HT2_red-triangle.png</v>
      </c>
      <c r="AZ515" t="str">
        <f t="shared" si="97"/>
        <v>HT1_yellow-triangle.png</v>
      </c>
      <c r="BA515" t="str">
        <f t="shared" si="98"/>
        <v>ST1_yellow-square.png</v>
      </c>
      <c r="BB515" t="str">
        <f t="shared" si="99"/>
        <v>HT3_green-triangle.png</v>
      </c>
      <c r="BC515" t="str">
        <f t="shared" si="100"/>
        <v>ST3_green-square.png</v>
      </c>
    </row>
    <row r="516" spans="1:55" x14ac:dyDescent="0.2">
      <c r="A516" s="30" t="s">
        <v>707</v>
      </c>
      <c r="B516" s="5" t="s">
        <v>108</v>
      </c>
      <c r="C516" s="5" t="s">
        <v>142</v>
      </c>
      <c r="D516" t="str">
        <f t="shared" si="106"/>
        <v>L05_CR34_S21</v>
      </c>
      <c r="E516">
        <v>514</v>
      </c>
      <c r="F516" s="95" t="s">
        <v>697</v>
      </c>
      <c r="G516" s="155" t="str">
        <f>VLOOKUP($A516&amp;"_"&amp;$F516,'Character Sets'!$B$3:$J$39,5,FALSE)</f>
        <v>ST2</v>
      </c>
      <c r="H516" s="155" t="str">
        <f>VLOOKUP($A516&amp;"_"&amp;$F516,'Character Sets'!$B$3:$J$39,7,FALSE)</f>
        <v>Alex</v>
      </c>
      <c r="I516" s="5" t="str">
        <f>VLOOKUP($A516&amp;"_"&amp;$F516,'Character Sets'!$B$3:$J$39,6,FALSE)</f>
        <v>A</v>
      </c>
      <c r="J516" s="94" t="s">
        <v>696</v>
      </c>
      <c r="K516" s="155" t="str">
        <f>VLOOKUP($A516&amp;"_"&amp;$J516, 'Character Sets'!$B$3:$J$39,5,FALSE)</f>
        <v>HT2</v>
      </c>
      <c r="L516" s="155" t="str">
        <f>VLOOKUP($A516&amp;"_"&amp;$J516,'Character Sets'!$B$3:$J$39,7,FALSE)</f>
        <v>Casey</v>
      </c>
      <c r="M516" s="5" t="str">
        <f>VLOOKUP($A516&amp;"_"&amp;$J516,'Character Sets'!$B$3:$J$39,6,FALSE)</f>
        <v>E</v>
      </c>
      <c r="N516" s="187" t="s">
        <v>2394</v>
      </c>
      <c r="O516" s="5" t="s">
        <v>2398</v>
      </c>
      <c r="P516" s="37" t="s">
        <v>700</v>
      </c>
      <c r="Q516" t="str">
        <f>VLOOKUP($A516&amp;"_"&amp;$P516,'Character Sets'!$B$3:$J$39,5,FALSE)</f>
        <v>HT1</v>
      </c>
      <c r="R516" s="37" t="s">
        <v>701</v>
      </c>
      <c r="S516" t="str">
        <f>VLOOKUP($A516&amp;"_"&amp;$R516,'Character Sets'!$B$3:$J$39,5,FALSE)</f>
        <v>ST1</v>
      </c>
      <c r="T516" s="37" t="s">
        <v>698</v>
      </c>
      <c r="U516" t="str">
        <f>VLOOKUP($A516&amp;"_"&amp;$T516,'Character Sets'!$B$3:$J$39,5,FALSE)</f>
        <v>HT3</v>
      </c>
      <c r="V516" s="37" t="s">
        <v>699</v>
      </c>
      <c r="W516" t="str">
        <f>VLOOKUP($A516&amp;"_"&amp;$V516,'Character Sets'!$B$3:$J$39,5,FALSE)</f>
        <v>ST3</v>
      </c>
      <c r="X516" t="s">
        <v>227</v>
      </c>
      <c r="Y516" t="str">
        <f t="shared" si="104"/>
        <v>AE</v>
      </c>
      <c r="Z516" t="str" cm="1">
        <f t="array" ref="Z516">_xlfn.IFS($Y516="AB","AB",$Y516="BA","AB",$Y516="AC","AC",$Y516="CA","AC",$Y516="AD","AD",$Y516="DA","AD",$Y516="BC","BC",$Y516="CB","BC",$Y516="BD","BD",$Y516="DB","BD",$Y516="CD","CD",$Y516="DC", "CD",$Y516="AE","AE",$Y516="EA","AE",$Y516="AF","AF",$Y516="FA","AF",$Y516="BE","BE",$Y516="EB","BE",$Y516="BF","BF",$Y516="FB","BF",$Y516="CE","CE",$Y516="EC","CE",$Y516="CF","CF",$Y516="FC","CF",$Y516="DE","DE",$Y516="ED","DE",$Y516="EF","EF",$Y516="FE","EF",$Y516="DF","DF",$Y516="FD","DF")</f>
        <v>AE</v>
      </c>
      <c r="AA516" s="6" t="s">
        <v>30</v>
      </c>
      <c r="AB516" t="str">
        <f>VLOOKUP($X516&amp;$Z516&amp;$AA516,Stories!$A$1:$I$151,7,FALSE)</f>
        <v>Casey is carrying a cake to Alex</v>
      </c>
      <c r="AC516" t="str">
        <f>VLOOKUP($X516&amp;$Z516&amp;$AA516,Stories!$A$1:$I$151,8,FALSE)</f>
        <v>as the refridgerator starts to hum</v>
      </c>
      <c r="AD516" s="37" t="s">
        <v>23</v>
      </c>
      <c r="AE516" s="13" t="s">
        <v>27</v>
      </c>
      <c r="AF516" s="13" t="s">
        <v>26</v>
      </c>
      <c r="AG516" s="13" t="str">
        <f t="shared" ref="AG516:AG546" si="107">_xlfn.CONCAT("she's standing in a ", $AE516, " ",$AF516)</f>
        <v>she's standing in a yellow triangle</v>
      </c>
      <c r="AH516" t="str">
        <f>VLOOKUP($X516&amp;$Z516&amp;$AA516,Stories!$A$1:$I$151,9,FALSE)</f>
        <v>and it looks like the cake is fresh out of the oven</v>
      </c>
      <c r="AI516" t="str" cm="1">
        <f t="array" ref="AI516">_xlfn.IFS($AA516="first",_xlfn.CONCAT($X516, "_", $H516, "_", $L516),$AA516="second",_xlfn.CONCAT($X516, "_", $L516, "_", $H516))</f>
        <v>S21_Casey_Alex</v>
      </c>
      <c r="AJ516" t="str">
        <f t="shared" ref="AJ516:AJ579" si="108">_xlfn.CONCAT($AD516,"_", $AE516, "_", $AF516)</f>
        <v>she_yellow_triangle</v>
      </c>
      <c r="AK516" t="str">
        <f t="shared" si="105"/>
        <v>S21_end</v>
      </c>
      <c r="AL516" s="13" t="s">
        <v>27</v>
      </c>
      <c r="AM516" s="13" t="s">
        <v>26</v>
      </c>
      <c r="AN516" s="13" t="s">
        <v>27</v>
      </c>
      <c r="AO516" s="13" t="s">
        <v>25</v>
      </c>
      <c r="AP516" s="13" t="s">
        <v>24</v>
      </c>
      <c r="AQ516" s="13" t="s">
        <v>25</v>
      </c>
      <c r="AR516" s="13" t="s">
        <v>24</v>
      </c>
      <c r="AS516" s="13" t="s">
        <v>26</v>
      </c>
      <c r="AT516" s="13" t="s">
        <v>29</v>
      </c>
      <c r="AU516" s="13" t="s">
        <v>25</v>
      </c>
      <c r="AV516" s="13" t="s">
        <v>29</v>
      </c>
      <c r="AW516" s="13" t="s">
        <v>26</v>
      </c>
      <c r="AX516" t="str">
        <f t="shared" ref="AX516:AX579" si="109">_xlfn.CONCAT($G516, "_", $AL516, "-", $AM516, ".png")</f>
        <v>ST2_yellow-triangle.png</v>
      </c>
      <c r="AY516" t="str">
        <f t="shared" ref="AY516:AY579" si="110">_xlfn.CONCAT($K516, "_", $AN516, "-", $AO516, ".png")</f>
        <v>HT2_yellow-square.png</v>
      </c>
      <c r="AZ516" t="str">
        <f t="shared" ref="AZ516:AZ579" si="111">_xlfn.CONCAT($Q516, "_", $AP516, "-", $AQ516, ".png")</f>
        <v>HT1_red-square.png</v>
      </c>
      <c r="BA516" t="str">
        <f t="shared" ref="BA516:BA579" si="112">_xlfn.CONCAT($S516, "_", $AR516, "-", $AS516, ".png")</f>
        <v>ST1_red-triangle.png</v>
      </c>
      <c r="BB516" t="str">
        <f t="shared" ref="BB516:BB579" si="113">_xlfn.CONCAT($U516, "_", $AT516, "-", $AU516, ".png")</f>
        <v>HT3_blue-square.png</v>
      </c>
      <c r="BC516" t="str">
        <f t="shared" ref="BC516:BC579" si="114">_xlfn.CONCAT($W516, "_", $AV516, "-", $AW516, ".png")</f>
        <v>ST3_blue-triangle.png</v>
      </c>
    </row>
    <row r="517" spans="1:55" x14ac:dyDescent="0.2">
      <c r="A517" s="30" t="s">
        <v>707</v>
      </c>
      <c r="B517" s="5" t="s">
        <v>108</v>
      </c>
      <c r="C517" s="5" t="s">
        <v>143</v>
      </c>
      <c r="D517" t="str">
        <f t="shared" si="106"/>
        <v>L05_CR35_S25</v>
      </c>
      <c r="E517">
        <v>515</v>
      </c>
      <c r="F517" s="95" t="s">
        <v>697</v>
      </c>
      <c r="G517" s="155" t="str">
        <f>VLOOKUP($A517&amp;"_"&amp;$F517,'Character Sets'!$B$3:$J$39,5,FALSE)</f>
        <v>ST2</v>
      </c>
      <c r="H517" s="155" t="str">
        <f>VLOOKUP($A517&amp;"_"&amp;$F517,'Character Sets'!$B$3:$J$39,7,FALSE)</f>
        <v>Alex</v>
      </c>
      <c r="I517" s="5" t="str">
        <f>VLOOKUP($A517&amp;"_"&amp;$F517,'Character Sets'!$B$3:$J$39,6,FALSE)</f>
        <v>A</v>
      </c>
      <c r="J517" s="94" t="s">
        <v>696</v>
      </c>
      <c r="K517" s="155" t="str">
        <f>VLOOKUP($A517&amp;"_"&amp;$J517, 'Character Sets'!$B$3:$J$39,5,FALSE)</f>
        <v>HT2</v>
      </c>
      <c r="L517" s="155" t="str">
        <f>VLOOKUP($A517&amp;"_"&amp;$J517,'Character Sets'!$B$3:$J$39,7,FALSE)</f>
        <v>Casey</v>
      </c>
      <c r="M517" s="5" t="str">
        <f>VLOOKUP($A517&amp;"_"&amp;$J517,'Character Sets'!$B$3:$J$39,6,FALSE)</f>
        <v>E</v>
      </c>
      <c r="N517" s="187" t="s">
        <v>2394</v>
      </c>
      <c r="O517" s="5" t="s">
        <v>2398</v>
      </c>
      <c r="P517" s="37" t="s">
        <v>700</v>
      </c>
      <c r="Q517" t="str">
        <f>VLOOKUP($A517&amp;"_"&amp;$P517,'Character Sets'!$B$3:$J$39,5,FALSE)</f>
        <v>HT1</v>
      </c>
      <c r="R517" s="37" t="s">
        <v>701</v>
      </c>
      <c r="S517" t="str">
        <f>VLOOKUP($A517&amp;"_"&amp;$R517,'Character Sets'!$B$3:$J$39,5,FALSE)</f>
        <v>ST1</v>
      </c>
      <c r="T517" s="37" t="s">
        <v>698</v>
      </c>
      <c r="U517" t="str">
        <f>VLOOKUP($A517&amp;"_"&amp;$T517,'Character Sets'!$B$3:$J$39,5,FALSE)</f>
        <v>HT3</v>
      </c>
      <c r="V517" s="37" t="s">
        <v>699</v>
      </c>
      <c r="W517" t="str">
        <f>VLOOKUP($A517&amp;"_"&amp;$V517,'Character Sets'!$B$3:$J$39,5,FALSE)</f>
        <v>ST3</v>
      </c>
      <c r="X517" t="s">
        <v>231</v>
      </c>
      <c r="Y517" t="str">
        <f t="shared" si="104"/>
        <v>AE</v>
      </c>
      <c r="Z517" t="str" cm="1">
        <f t="array" ref="Z517">_xlfn.IFS($Y517="AB","AB",$Y517="BA","AB",$Y517="AC","AC",$Y517="CA","AC",$Y517="AD","AD",$Y517="DA","AD",$Y517="BC","BC",$Y517="CB","BC",$Y517="BD","BD",$Y517="DB","BD",$Y517="CD","CD",$Y517="DC", "CD",$Y517="AE","AE",$Y517="EA","AE",$Y517="AF","AF",$Y517="FA","AF",$Y517="BE","BE",$Y517="EB","BE",$Y517="BF","BF",$Y517="FB","BF",$Y517="CE","CE",$Y517="EC","CE",$Y517="CF","CF",$Y517="FC","CF",$Y517="DE","DE",$Y517="ED","DE",$Y517="EF","EF",$Y517="FE","EF",$Y517="DF","DF",$Y517="FD","DF")</f>
        <v>AE</v>
      </c>
      <c r="AA517" s="6" t="s">
        <v>28</v>
      </c>
      <c r="AB517" t="str">
        <f>VLOOKUP($X517&amp;$Z517&amp;$AA517,Stories!$A$1:$I$151,7,FALSE)</f>
        <v>Alex is dancing with Casey</v>
      </c>
      <c r="AC517" t="str">
        <f>VLOOKUP($X517&amp;$Z517&amp;$AA517,Stories!$A$1:$I$151,8,FALSE)</f>
        <v>while a pinata is hanging overhead</v>
      </c>
      <c r="AD517" s="37" t="s">
        <v>23</v>
      </c>
      <c r="AE517" s="13" t="s">
        <v>31</v>
      </c>
      <c r="AF517" s="13" t="s">
        <v>25</v>
      </c>
      <c r="AG517" s="13" t="str">
        <f t="shared" si="107"/>
        <v>she's standing in a green square</v>
      </c>
      <c r="AH517" t="str">
        <f>VLOOKUP($X517&amp;$Z517&amp;$AA517,Stories!$A$1:$I$151,9,FALSE)</f>
        <v>and everyone at the party is having fun</v>
      </c>
      <c r="AI517" t="str" cm="1">
        <f t="array" ref="AI517">_xlfn.IFS($AA517="first",_xlfn.CONCAT($X517, "_", $H517, "_", $L517),$AA517="second",_xlfn.CONCAT($X517, "_", $L517, "_", $H517))</f>
        <v>S25_Alex_Casey</v>
      </c>
      <c r="AJ517" t="str">
        <f t="shared" si="108"/>
        <v>she_green_square</v>
      </c>
      <c r="AK517" t="str">
        <f t="shared" si="105"/>
        <v>S25_end</v>
      </c>
      <c r="AL517" s="13" t="s">
        <v>31</v>
      </c>
      <c r="AM517" s="13" t="s">
        <v>25</v>
      </c>
      <c r="AN517" s="13" t="s">
        <v>31</v>
      </c>
      <c r="AO517" s="13" t="s">
        <v>26</v>
      </c>
      <c r="AP517" s="13" t="s">
        <v>29</v>
      </c>
      <c r="AQ517" s="13" t="s">
        <v>26</v>
      </c>
      <c r="AR517" s="13" t="s">
        <v>29</v>
      </c>
      <c r="AS517" s="13" t="s">
        <v>25</v>
      </c>
      <c r="AT517" s="13" t="s">
        <v>24</v>
      </c>
      <c r="AU517" s="13" t="s">
        <v>26</v>
      </c>
      <c r="AV517" s="13" t="s">
        <v>24</v>
      </c>
      <c r="AW517" s="13" t="s">
        <v>25</v>
      </c>
      <c r="AX517" t="str">
        <f t="shared" si="109"/>
        <v>ST2_green-square.png</v>
      </c>
      <c r="AY517" t="str">
        <f t="shared" si="110"/>
        <v>HT2_green-triangle.png</v>
      </c>
      <c r="AZ517" t="str">
        <f t="shared" si="111"/>
        <v>HT1_blue-triangle.png</v>
      </c>
      <c r="BA517" t="str">
        <f t="shared" si="112"/>
        <v>ST1_blue-square.png</v>
      </c>
      <c r="BB517" t="str">
        <f t="shared" si="113"/>
        <v>HT3_red-triangle.png</v>
      </c>
      <c r="BC517" t="str">
        <f t="shared" si="114"/>
        <v>ST3_red-square.png</v>
      </c>
    </row>
    <row r="518" spans="1:55" x14ac:dyDescent="0.2">
      <c r="A518" s="30" t="s">
        <v>707</v>
      </c>
      <c r="B518" s="5" t="s">
        <v>108</v>
      </c>
      <c r="C518" s="5" t="s">
        <v>144</v>
      </c>
      <c r="D518" t="str">
        <f t="shared" si="106"/>
        <v>L05_CR36_S22</v>
      </c>
      <c r="E518">
        <v>516</v>
      </c>
      <c r="F518" s="95" t="s">
        <v>697</v>
      </c>
      <c r="G518" s="155" t="str">
        <f>VLOOKUP($A518&amp;"_"&amp;$F518,'Character Sets'!$B$3:$J$39,5,FALSE)</f>
        <v>ST2</v>
      </c>
      <c r="H518" s="155" t="str">
        <f>VLOOKUP($A518&amp;"_"&amp;$F518,'Character Sets'!$B$3:$J$39,7,FALSE)</f>
        <v>Alex</v>
      </c>
      <c r="I518" s="5" t="str">
        <f>VLOOKUP($A518&amp;"_"&amp;$F518,'Character Sets'!$B$3:$J$39,6,FALSE)</f>
        <v>A</v>
      </c>
      <c r="J518" s="94" t="s">
        <v>696</v>
      </c>
      <c r="K518" s="155" t="str">
        <f>VLOOKUP($A518&amp;"_"&amp;$J518, 'Character Sets'!$B$3:$J$39,5,FALSE)</f>
        <v>HT2</v>
      </c>
      <c r="L518" s="155" t="str">
        <f>VLOOKUP($A518&amp;"_"&amp;$J518,'Character Sets'!$B$3:$J$39,7,FALSE)</f>
        <v>Casey</v>
      </c>
      <c r="M518" s="5" t="str">
        <f>VLOOKUP($A518&amp;"_"&amp;$J518,'Character Sets'!$B$3:$J$39,6,FALSE)</f>
        <v>E</v>
      </c>
      <c r="N518" s="187" t="s">
        <v>2394</v>
      </c>
      <c r="O518" s="5" t="s">
        <v>2398</v>
      </c>
      <c r="P518" s="37" t="s">
        <v>700</v>
      </c>
      <c r="Q518" t="str">
        <f>VLOOKUP($A518&amp;"_"&amp;$P518,'Character Sets'!$B$3:$J$39,5,FALSE)</f>
        <v>HT1</v>
      </c>
      <c r="R518" s="37" t="s">
        <v>701</v>
      </c>
      <c r="S518" t="str">
        <f>VLOOKUP($A518&amp;"_"&amp;$R518,'Character Sets'!$B$3:$J$39,5,FALSE)</f>
        <v>ST1</v>
      </c>
      <c r="T518" s="37" t="s">
        <v>698</v>
      </c>
      <c r="U518" t="str">
        <f>VLOOKUP($A518&amp;"_"&amp;$T518,'Character Sets'!$B$3:$J$39,5,FALSE)</f>
        <v>HT3</v>
      </c>
      <c r="V518" s="37" t="s">
        <v>699</v>
      </c>
      <c r="W518" t="str">
        <f>VLOOKUP($A518&amp;"_"&amp;$V518,'Character Sets'!$B$3:$J$39,5,FALSE)</f>
        <v>ST3</v>
      </c>
      <c r="X518" t="s">
        <v>228</v>
      </c>
      <c r="Y518" t="str">
        <f t="shared" si="104"/>
        <v>AE</v>
      </c>
      <c r="Z518" t="str" cm="1">
        <f t="array" ref="Z518">_xlfn.IFS($Y518="AB","AB",$Y518="BA","AB",$Y518="AC","AC",$Y518="CA","AC",$Y518="AD","AD",$Y518="DA","AD",$Y518="BC","BC",$Y518="CB","BC",$Y518="BD","BD",$Y518="DB","BD",$Y518="CD","CD",$Y518="DC", "CD",$Y518="AE","AE",$Y518="EA","AE",$Y518="AF","AF",$Y518="FA","AF",$Y518="BE","BE",$Y518="EB","BE",$Y518="BF","BF",$Y518="FB","BF",$Y518="CE","CE",$Y518="EC","CE",$Y518="CF","CF",$Y518="FC","CF",$Y518="DE","DE",$Y518="ED","DE",$Y518="EF","EF",$Y518="FE","EF",$Y518="DF","DF",$Y518="FD","DF")</f>
        <v>AE</v>
      </c>
      <c r="AA518" s="6" t="s">
        <v>30</v>
      </c>
      <c r="AB518" t="str">
        <f>VLOOKUP($X518&amp;$Z518&amp;$AA518,Stories!$A$1:$I$151,7,FALSE)</f>
        <v>Casey is filming a video for Alex</v>
      </c>
      <c r="AC518" t="str">
        <f>VLOOKUP($X518&amp;$Z518&amp;$AA518,Stories!$A$1:$I$151,8,FALSE)</f>
        <v>as clouds start to cover up the sun</v>
      </c>
      <c r="AD518" s="37" t="s">
        <v>23</v>
      </c>
      <c r="AE518" s="13" t="s">
        <v>29</v>
      </c>
      <c r="AF518" s="13" t="s">
        <v>26</v>
      </c>
      <c r="AG518" s="13" t="str">
        <f t="shared" si="107"/>
        <v>she's standing in a blue triangle</v>
      </c>
      <c r="AH518" t="str">
        <f>VLOOKUP($X518&amp;$Z518&amp;$AA518,Stories!$A$1:$I$151,9,FALSE)</f>
        <v>but it looks like it might start to rain soon</v>
      </c>
      <c r="AI518" t="str" cm="1">
        <f t="array" ref="AI518">_xlfn.IFS($AA518="first",_xlfn.CONCAT($X518, "_", $H518, "_", $L518),$AA518="second",_xlfn.CONCAT($X518, "_", $L518, "_", $H518))</f>
        <v>S22_Casey_Alex</v>
      </c>
      <c r="AJ518" t="str">
        <f t="shared" si="108"/>
        <v>she_blue_triangle</v>
      </c>
      <c r="AK518" t="str">
        <f t="shared" si="105"/>
        <v>S22_end</v>
      </c>
      <c r="AL518" s="13" t="s">
        <v>29</v>
      </c>
      <c r="AM518" s="13" t="s">
        <v>26</v>
      </c>
      <c r="AN518" s="13" t="s">
        <v>29</v>
      </c>
      <c r="AO518" s="13" t="s">
        <v>25</v>
      </c>
      <c r="AP518" s="13" t="s">
        <v>31</v>
      </c>
      <c r="AQ518" s="13" t="s">
        <v>25</v>
      </c>
      <c r="AR518" s="13" t="s">
        <v>31</v>
      </c>
      <c r="AS518" s="13" t="s">
        <v>26</v>
      </c>
      <c r="AT518" s="13" t="s">
        <v>27</v>
      </c>
      <c r="AU518" s="13" t="s">
        <v>25</v>
      </c>
      <c r="AV518" s="13" t="s">
        <v>27</v>
      </c>
      <c r="AW518" s="13" t="s">
        <v>26</v>
      </c>
      <c r="AX518" t="str">
        <f t="shared" si="109"/>
        <v>ST2_blue-triangle.png</v>
      </c>
      <c r="AY518" t="str">
        <f t="shared" si="110"/>
        <v>HT2_blue-square.png</v>
      </c>
      <c r="AZ518" t="str">
        <f t="shared" si="111"/>
        <v>HT1_green-square.png</v>
      </c>
      <c r="BA518" t="str">
        <f t="shared" si="112"/>
        <v>ST1_green-triangle.png</v>
      </c>
      <c r="BB518" t="str">
        <f t="shared" si="113"/>
        <v>HT3_yellow-square.png</v>
      </c>
      <c r="BC518" t="str">
        <f t="shared" si="114"/>
        <v>ST3_yellow-triangle.png</v>
      </c>
    </row>
    <row r="519" spans="1:55" x14ac:dyDescent="0.2">
      <c r="A519" s="30" t="s">
        <v>707</v>
      </c>
      <c r="B519" s="5" t="s">
        <v>108</v>
      </c>
      <c r="C519" s="5" t="s">
        <v>145</v>
      </c>
      <c r="D519" t="str">
        <f t="shared" si="106"/>
        <v>L05_CR37_S08</v>
      </c>
      <c r="E519">
        <v>517</v>
      </c>
      <c r="F519" s="95" t="s">
        <v>697</v>
      </c>
      <c r="G519" s="155" t="str">
        <f>VLOOKUP($A519&amp;"_"&amp;$F519,'Character Sets'!$B$3:$J$39,5,FALSE)</f>
        <v>ST2</v>
      </c>
      <c r="H519" s="155" t="str">
        <f>VLOOKUP($A519&amp;"_"&amp;$F519,'Character Sets'!$B$3:$J$39,7,FALSE)</f>
        <v>Alex</v>
      </c>
      <c r="I519" s="5" t="str">
        <f>VLOOKUP($A519&amp;"_"&amp;$F519,'Character Sets'!$B$3:$J$39,6,FALSE)</f>
        <v>A</v>
      </c>
      <c r="J519" s="94" t="s">
        <v>698</v>
      </c>
      <c r="K519" s="155" t="str">
        <f>VLOOKUP($A519&amp;"_"&amp;$J519, 'Character Sets'!$B$3:$J$39,5,FALSE)</f>
        <v>HT3</v>
      </c>
      <c r="L519" s="155" t="str">
        <f>VLOOKUP($A519&amp;"_"&amp;$J519,'Character Sets'!$B$3:$J$39,7,FALSE)</f>
        <v>Jaime</v>
      </c>
      <c r="M519" s="5" t="str">
        <f>VLOOKUP($A519&amp;"_"&amp;$J519,'Character Sets'!$B$3:$J$39,6,FALSE)</f>
        <v>F</v>
      </c>
      <c r="N519" s="187" t="s">
        <v>2394</v>
      </c>
      <c r="O519" s="5" t="s">
        <v>2398</v>
      </c>
      <c r="P519" s="37" t="s">
        <v>700</v>
      </c>
      <c r="Q519" t="str">
        <f>VLOOKUP($A519&amp;"_"&amp;$P519,'Character Sets'!$B$3:$J$39,5,FALSE)</f>
        <v>HT1</v>
      </c>
      <c r="R519" s="37" t="s">
        <v>701</v>
      </c>
      <c r="S519" t="str">
        <f>VLOOKUP($A519&amp;"_"&amp;$R519,'Character Sets'!$B$3:$J$39,5,FALSE)</f>
        <v>ST1</v>
      </c>
      <c r="T519" s="37" t="s">
        <v>696</v>
      </c>
      <c r="U519" t="str">
        <f>VLOOKUP($A519&amp;"_"&amp;$T519,'Character Sets'!$B$3:$J$39,5,FALSE)</f>
        <v>HT2</v>
      </c>
      <c r="V519" s="37" t="s">
        <v>699</v>
      </c>
      <c r="W519" t="str">
        <f>VLOOKUP($A519&amp;"_"&amp;$V519,'Character Sets'!$B$3:$J$39,5,FALSE)</f>
        <v>ST3</v>
      </c>
      <c r="X519" t="s">
        <v>214</v>
      </c>
      <c r="Y519" t="str">
        <f t="shared" si="104"/>
        <v>AF</v>
      </c>
      <c r="Z519" t="str" cm="1">
        <f t="array" ref="Z519">_xlfn.IFS($Y519="AB","AB",$Y519="BA","AB",$Y519="AC","AC",$Y519="CA","AC",$Y519="AD","AD",$Y519="DA","AD",$Y519="BC","BC",$Y519="CB","BC",$Y519="BD","BD",$Y519="DB","BD",$Y519="CD","CD",$Y519="DC", "CD",$Y519="AE","AE",$Y519="EA","AE",$Y519="AF","AF",$Y519="FA","AF",$Y519="BE","BE",$Y519="EB","BE",$Y519="BF","BF",$Y519="FB","BF",$Y519="CE","CE",$Y519="EC","CE",$Y519="CF","CF",$Y519="FC","CF",$Y519="DE","DE",$Y519="ED","DE",$Y519="EF","EF",$Y519="FE","EF",$Y519="DF","DF",$Y519="FD","DF")</f>
        <v>AF</v>
      </c>
      <c r="AA519" s="6" t="s">
        <v>28</v>
      </c>
      <c r="AB519" t="str">
        <f>VLOOKUP($X519&amp;$Z519&amp;$AA519,Stories!$A$1:$I$151,7,FALSE)</f>
        <v>Alex is taking a picture of Jaime</v>
      </c>
      <c r="AC519" t="str">
        <f>VLOOKUP($X519&amp;$Z519&amp;$AA519,Stories!$A$1:$I$151,8,FALSE)</f>
        <v>next to the Eiffel Tower</v>
      </c>
      <c r="AD519" s="37" t="s">
        <v>23</v>
      </c>
      <c r="AE519" s="13" t="s">
        <v>27</v>
      </c>
      <c r="AF519" s="13" t="s">
        <v>25</v>
      </c>
      <c r="AG519" s="13" t="str">
        <f t="shared" si="107"/>
        <v>she's standing in a yellow square</v>
      </c>
      <c r="AH519" t="str">
        <f>VLOOKUP($X519&amp;$Z519&amp;$AA519,Stories!$A$1:$I$151,9,FALSE)</f>
        <v>and the tower is lit up at night</v>
      </c>
      <c r="AI519" t="str" cm="1">
        <f t="array" ref="AI519">_xlfn.IFS($AA519="first",_xlfn.CONCAT($X519, "_", $H519, "_", $L519),$AA519="second",_xlfn.CONCAT($X519, "_", $L519, "_", $H519))</f>
        <v>S08_Alex_Jaime</v>
      </c>
      <c r="AJ519" t="str">
        <f t="shared" si="108"/>
        <v>she_yellow_square</v>
      </c>
      <c r="AK519" t="str">
        <f t="shared" si="105"/>
        <v>S08_end</v>
      </c>
      <c r="AL519" s="13" t="s">
        <v>27</v>
      </c>
      <c r="AM519" s="13" t="s">
        <v>25</v>
      </c>
      <c r="AN519" s="13" t="s">
        <v>27</v>
      </c>
      <c r="AO519" s="13" t="s">
        <v>26</v>
      </c>
      <c r="AP519" s="13" t="s">
        <v>24</v>
      </c>
      <c r="AQ519" s="13" t="s">
        <v>26</v>
      </c>
      <c r="AR519" s="13" t="s">
        <v>24</v>
      </c>
      <c r="AS519" s="13" t="s">
        <v>25</v>
      </c>
      <c r="AT519" s="13" t="s">
        <v>29</v>
      </c>
      <c r="AU519" s="13" t="s">
        <v>26</v>
      </c>
      <c r="AV519" s="13" t="s">
        <v>29</v>
      </c>
      <c r="AW519" s="13" t="s">
        <v>25</v>
      </c>
      <c r="AX519" t="str">
        <f t="shared" si="109"/>
        <v>ST2_yellow-square.png</v>
      </c>
      <c r="AY519" t="str">
        <f t="shared" si="110"/>
        <v>HT3_yellow-triangle.png</v>
      </c>
      <c r="AZ519" t="str">
        <f t="shared" si="111"/>
        <v>HT1_red-triangle.png</v>
      </c>
      <c r="BA519" t="str">
        <f t="shared" si="112"/>
        <v>ST1_red-square.png</v>
      </c>
      <c r="BB519" t="str">
        <f t="shared" si="113"/>
        <v>HT2_blue-triangle.png</v>
      </c>
      <c r="BC519" t="str">
        <f t="shared" si="114"/>
        <v>ST3_blue-square.png</v>
      </c>
    </row>
    <row r="520" spans="1:55" x14ac:dyDescent="0.2">
      <c r="A520" s="30" t="s">
        <v>707</v>
      </c>
      <c r="B520" s="5" t="s">
        <v>108</v>
      </c>
      <c r="C520" s="5" t="s">
        <v>146</v>
      </c>
      <c r="D520" t="str">
        <f t="shared" si="106"/>
        <v>L05_CR38_S08</v>
      </c>
      <c r="E520">
        <v>518</v>
      </c>
      <c r="F520" s="95" t="s">
        <v>697</v>
      </c>
      <c r="G520" s="155" t="str">
        <f>VLOOKUP($A520&amp;"_"&amp;$F520,'Character Sets'!$B$3:$J$39,5,FALSE)</f>
        <v>ST2</v>
      </c>
      <c r="H520" s="155" t="str">
        <f>VLOOKUP($A520&amp;"_"&amp;$F520,'Character Sets'!$B$3:$J$39,7,FALSE)</f>
        <v>Alex</v>
      </c>
      <c r="I520" s="5" t="str">
        <f>VLOOKUP($A520&amp;"_"&amp;$F520,'Character Sets'!$B$3:$J$39,6,FALSE)</f>
        <v>A</v>
      </c>
      <c r="J520" s="94" t="s">
        <v>698</v>
      </c>
      <c r="K520" s="155" t="str">
        <f>VLOOKUP($A520&amp;"_"&amp;$J520, 'Character Sets'!$B$3:$J$39,5,FALSE)</f>
        <v>HT3</v>
      </c>
      <c r="L520" s="155" t="str">
        <f>VLOOKUP($A520&amp;"_"&amp;$J520,'Character Sets'!$B$3:$J$39,7,FALSE)</f>
        <v>Jaime</v>
      </c>
      <c r="M520" s="5" t="str">
        <f>VLOOKUP($A520&amp;"_"&amp;$J520,'Character Sets'!$B$3:$J$39,6,FALSE)</f>
        <v>F</v>
      </c>
      <c r="N520" s="187" t="s">
        <v>2394</v>
      </c>
      <c r="O520" s="5" t="s">
        <v>2398</v>
      </c>
      <c r="P520" s="37" t="s">
        <v>700</v>
      </c>
      <c r="Q520" t="str">
        <f>VLOOKUP($A520&amp;"_"&amp;$P520,'Character Sets'!$B$3:$J$39,5,FALSE)</f>
        <v>HT1</v>
      </c>
      <c r="R520" s="37" t="s">
        <v>701</v>
      </c>
      <c r="S520" t="str">
        <f>VLOOKUP($A520&amp;"_"&amp;$R520,'Character Sets'!$B$3:$J$39,5,FALSE)</f>
        <v>ST1</v>
      </c>
      <c r="T520" s="37" t="s">
        <v>696</v>
      </c>
      <c r="U520" t="str">
        <f>VLOOKUP($A520&amp;"_"&amp;$T520,'Character Sets'!$B$3:$J$39,5,FALSE)</f>
        <v>HT2</v>
      </c>
      <c r="V520" s="37" t="s">
        <v>699</v>
      </c>
      <c r="W520" t="str">
        <f>VLOOKUP($A520&amp;"_"&amp;$V520,'Character Sets'!$B$3:$J$39,5,FALSE)</f>
        <v>ST3</v>
      </c>
      <c r="X520" t="s">
        <v>214</v>
      </c>
      <c r="Y520" t="str">
        <f t="shared" si="104"/>
        <v>AF</v>
      </c>
      <c r="Z520" t="str" cm="1">
        <f t="array" ref="Z520">_xlfn.IFS($Y520="AB","AB",$Y520="BA","AB",$Y520="AC","AC",$Y520="CA","AC",$Y520="AD","AD",$Y520="DA","AD",$Y520="BC","BC",$Y520="CB","BC",$Y520="BD","BD",$Y520="DB","BD",$Y520="CD","CD",$Y520="DC", "CD",$Y520="AE","AE",$Y520="EA","AE",$Y520="AF","AF",$Y520="FA","AF",$Y520="BE","BE",$Y520="EB","BE",$Y520="BF","BF",$Y520="FB","BF",$Y520="CE","CE",$Y520="EC","CE",$Y520="CF","CF",$Y520="FC","CF",$Y520="DE","DE",$Y520="ED","DE",$Y520="EF","EF",$Y520="FE","EF",$Y520="DF","DF",$Y520="FD","DF")</f>
        <v>AF</v>
      </c>
      <c r="AA520" s="6" t="s">
        <v>30</v>
      </c>
      <c r="AB520" t="str">
        <f>VLOOKUP($X520&amp;$Z520&amp;$AA520,Stories!$A$1:$I$151,7,FALSE)</f>
        <v>Jaime is taking a picture of Alex</v>
      </c>
      <c r="AC520" t="str">
        <f>VLOOKUP($X520&amp;$Z520&amp;$AA520,Stories!$A$1:$I$151,8,FALSE)</f>
        <v>next to the Eiffel Tower</v>
      </c>
      <c r="AD520" s="37" t="s">
        <v>23</v>
      </c>
      <c r="AE520" s="13" t="s">
        <v>24</v>
      </c>
      <c r="AF520" s="13" t="s">
        <v>26</v>
      </c>
      <c r="AG520" s="13" t="str">
        <f t="shared" si="107"/>
        <v>she's standing in a red triangle</v>
      </c>
      <c r="AH520" t="str">
        <f>VLOOKUP($X520&amp;$Z520&amp;$AA520,Stories!$A$1:$I$151,9,FALSE)</f>
        <v>and the tower is lit up at night</v>
      </c>
      <c r="AI520" t="str" cm="1">
        <f t="array" ref="AI520">_xlfn.IFS($AA520="first",_xlfn.CONCAT($X520, "_", $H520, "_", $L520),$AA520="second",_xlfn.CONCAT($X520, "_", $L520, "_", $H520))</f>
        <v>S08_Jaime_Alex</v>
      </c>
      <c r="AJ520" t="str">
        <f t="shared" si="108"/>
        <v>she_red_triangle</v>
      </c>
      <c r="AK520" t="str">
        <f t="shared" si="105"/>
        <v>S08_end</v>
      </c>
      <c r="AL520" s="13" t="s">
        <v>24</v>
      </c>
      <c r="AM520" s="13" t="s">
        <v>26</v>
      </c>
      <c r="AN520" s="13" t="s">
        <v>24</v>
      </c>
      <c r="AO520" s="13" t="s">
        <v>25</v>
      </c>
      <c r="AP520" s="13" t="s">
        <v>27</v>
      </c>
      <c r="AQ520" s="13" t="s">
        <v>25</v>
      </c>
      <c r="AR520" s="13" t="s">
        <v>27</v>
      </c>
      <c r="AS520" s="13" t="s">
        <v>26</v>
      </c>
      <c r="AT520" s="13" t="s">
        <v>31</v>
      </c>
      <c r="AU520" s="13" t="s">
        <v>25</v>
      </c>
      <c r="AV520" s="13" t="s">
        <v>31</v>
      </c>
      <c r="AW520" s="13" t="s">
        <v>26</v>
      </c>
      <c r="AX520" t="str">
        <f t="shared" si="109"/>
        <v>ST2_red-triangle.png</v>
      </c>
      <c r="AY520" t="str">
        <f t="shared" si="110"/>
        <v>HT3_red-square.png</v>
      </c>
      <c r="AZ520" t="str">
        <f t="shared" si="111"/>
        <v>HT1_yellow-square.png</v>
      </c>
      <c r="BA520" t="str">
        <f t="shared" si="112"/>
        <v>ST1_yellow-triangle.png</v>
      </c>
      <c r="BB520" t="str">
        <f t="shared" si="113"/>
        <v>HT2_green-square.png</v>
      </c>
      <c r="BC520" t="str">
        <f t="shared" si="114"/>
        <v>ST3_green-triangle.png</v>
      </c>
    </row>
    <row r="521" spans="1:55" x14ac:dyDescent="0.2">
      <c r="A521" s="30" t="s">
        <v>707</v>
      </c>
      <c r="B521" s="5" t="s">
        <v>108</v>
      </c>
      <c r="C521" s="5" t="s">
        <v>147</v>
      </c>
      <c r="D521" t="str">
        <f t="shared" si="106"/>
        <v>L05_CR39_S09</v>
      </c>
      <c r="E521">
        <v>519</v>
      </c>
      <c r="F521" s="95" t="s">
        <v>697</v>
      </c>
      <c r="G521" s="155" t="str">
        <f>VLOOKUP($A521&amp;"_"&amp;$F521,'Character Sets'!$B$3:$J$39,5,FALSE)</f>
        <v>ST2</v>
      </c>
      <c r="H521" s="155" t="str">
        <f>VLOOKUP($A521&amp;"_"&amp;$F521,'Character Sets'!$B$3:$J$39,7,FALSE)</f>
        <v>Alex</v>
      </c>
      <c r="I521" s="5" t="str">
        <f>VLOOKUP($A521&amp;"_"&amp;$F521,'Character Sets'!$B$3:$J$39,6,FALSE)</f>
        <v>A</v>
      </c>
      <c r="J521" s="94" t="s">
        <v>698</v>
      </c>
      <c r="K521" s="155" t="str">
        <f>VLOOKUP($A521&amp;"_"&amp;$J521, 'Character Sets'!$B$3:$J$39,5,FALSE)</f>
        <v>HT3</v>
      </c>
      <c r="L521" s="155" t="str">
        <f>VLOOKUP($A521&amp;"_"&amp;$J521,'Character Sets'!$B$3:$J$39,7,FALSE)</f>
        <v>Jaime</v>
      </c>
      <c r="M521" s="5" t="str">
        <f>VLOOKUP($A521&amp;"_"&amp;$J521,'Character Sets'!$B$3:$J$39,6,FALSE)</f>
        <v>F</v>
      </c>
      <c r="N521" s="187" t="s">
        <v>2394</v>
      </c>
      <c r="O521" s="5" t="s">
        <v>2398</v>
      </c>
      <c r="P521" s="37" t="s">
        <v>700</v>
      </c>
      <c r="Q521" t="str">
        <f>VLOOKUP($A521&amp;"_"&amp;$P521,'Character Sets'!$B$3:$J$39,5,FALSE)</f>
        <v>HT1</v>
      </c>
      <c r="R521" s="37" t="s">
        <v>701</v>
      </c>
      <c r="S521" t="str">
        <f>VLOOKUP($A521&amp;"_"&amp;$R521,'Character Sets'!$B$3:$J$39,5,FALSE)</f>
        <v>ST1</v>
      </c>
      <c r="T521" s="37" t="s">
        <v>696</v>
      </c>
      <c r="U521" t="str">
        <f>VLOOKUP($A521&amp;"_"&amp;$T521,'Character Sets'!$B$3:$J$39,5,FALSE)</f>
        <v>HT2</v>
      </c>
      <c r="V521" s="37" t="s">
        <v>699</v>
      </c>
      <c r="W521" t="str">
        <f>VLOOKUP($A521&amp;"_"&amp;$V521,'Character Sets'!$B$3:$J$39,5,FALSE)</f>
        <v>ST3</v>
      </c>
      <c r="X521" t="s">
        <v>215</v>
      </c>
      <c r="Y521" t="str">
        <f t="shared" si="104"/>
        <v>AF</v>
      </c>
      <c r="Z521" t="str" cm="1">
        <f t="array" ref="Z521">_xlfn.IFS($Y521="AB","AB",$Y521="BA","AB",$Y521="AC","AC",$Y521="CA","AC",$Y521="AD","AD",$Y521="DA","AD",$Y521="BC","BC",$Y521="CB","BC",$Y521="BD","BD",$Y521="DB","BD",$Y521="CD","CD",$Y521="DC", "CD",$Y521="AE","AE",$Y521="EA","AE",$Y521="AF","AF",$Y521="FA","AF",$Y521="BE","BE",$Y521="EB","BE",$Y521="BF","BF",$Y521="FB","BF",$Y521="CE","CE",$Y521="EC","CE",$Y521="CF","CF",$Y521="FC","CF",$Y521="DE","DE",$Y521="ED","DE",$Y521="EF","EF",$Y521="FE","EF",$Y521="DF","DF",$Y521="FD","DF")</f>
        <v>AF</v>
      </c>
      <c r="AA521" s="6" t="s">
        <v>28</v>
      </c>
      <c r="AB521" t="str">
        <f>VLOOKUP($X521&amp;$Z521&amp;$AA521,Stories!$A$1:$I$151,7,FALSE)</f>
        <v>Alex is playing golf with Jaime</v>
      </c>
      <c r="AC521" t="str">
        <f>VLOOKUP($X521&amp;$Z521&amp;$AA521,Stories!$A$1:$I$151,8,FALSE)</f>
        <v>as the sun is shining overhead</v>
      </c>
      <c r="AD521" s="37" t="s">
        <v>23</v>
      </c>
      <c r="AE521" s="13" t="s">
        <v>29</v>
      </c>
      <c r="AF521" s="13" t="s">
        <v>25</v>
      </c>
      <c r="AG521" s="13" t="str">
        <f t="shared" si="107"/>
        <v>she's standing in a blue square</v>
      </c>
      <c r="AH521" t="str">
        <f>VLOOKUP($X521&amp;$Z521&amp;$AA521,Stories!$A$1:$I$151,9,FALSE)</f>
        <v>and the grass is very green</v>
      </c>
      <c r="AI521" t="str" cm="1">
        <f t="array" ref="AI521">_xlfn.IFS($AA521="first",_xlfn.CONCAT($X521, "_", $H521, "_", $L521),$AA521="second",_xlfn.CONCAT($X521, "_", $L521, "_", $H521))</f>
        <v>S09_Alex_Jaime</v>
      </c>
      <c r="AJ521" t="str">
        <f t="shared" si="108"/>
        <v>she_blue_square</v>
      </c>
      <c r="AK521" t="str">
        <f t="shared" si="105"/>
        <v>S09_end</v>
      </c>
      <c r="AL521" s="13" t="s">
        <v>29</v>
      </c>
      <c r="AM521" s="13" t="s">
        <v>25</v>
      </c>
      <c r="AN521" s="13" t="s">
        <v>29</v>
      </c>
      <c r="AO521" s="13" t="s">
        <v>26</v>
      </c>
      <c r="AP521" s="13" t="s">
        <v>31</v>
      </c>
      <c r="AQ521" s="13" t="s">
        <v>26</v>
      </c>
      <c r="AR521" s="13" t="s">
        <v>31</v>
      </c>
      <c r="AS521" s="13" t="s">
        <v>25</v>
      </c>
      <c r="AT521" s="13" t="s">
        <v>27</v>
      </c>
      <c r="AU521" s="13" t="s">
        <v>26</v>
      </c>
      <c r="AV521" s="13" t="s">
        <v>27</v>
      </c>
      <c r="AW521" s="13" t="s">
        <v>25</v>
      </c>
      <c r="AX521" t="str">
        <f t="shared" si="109"/>
        <v>ST2_blue-square.png</v>
      </c>
      <c r="AY521" t="str">
        <f t="shared" si="110"/>
        <v>HT3_blue-triangle.png</v>
      </c>
      <c r="AZ521" t="str">
        <f t="shared" si="111"/>
        <v>HT1_green-triangle.png</v>
      </c>
      <c r="BA521" t="str">
        <f t="shared" si="112"/>
        <v>ST1_green-square.png</v>
      </c>
      <c r="BB521" t="str">
        <f t="shared" si="113"/>
        <v>HT2_yellow-triangle.png</v>
      </c>
      <c r="BC521" t="str">
        <f t="shared" si="114"/>
        <v>ST3_yellow-square.png</v>
      </c>
    </row>
    <row r="522" spans="1:55" x14ac:dyDescent="0.2">
      <c r="A522" s="30" t="s">
        <v>707</v>
      </c>
      <c r="B522" s="5" t="s">
        <v>108</v>
      </c>
      <c r="C522" s="5" t="s">
        <v>148</v>
      </c>
      <c r="D522" t="str">
        <f t="shared" si="106"/>
        <v>L05_CR40_S10</v>
      </c>
      <c r="E522">
        <v>520</v>
      </c>
      <c r="F522" s="95" t="s">
        <v>697</v>
      </c>
      <c r="G522" s="155" t="str">
        <f>VLOOKUP($A522&amp;"_"&amp;$F522,'Character Sets'!$B$3:$J$39,5,FALSE)</f>
        <v>ST2</v>
      </c>
      <c r="H522" s="155" t="str">
        <f>VLOOKUP($A522&amp;"_"&amp;$F522,'Character Sets'!$B$3:$J$39,7,FALSE)</f>
        <v>Alex</v>
      </c>
      <c r="I522" s="5" t="str">
        <f>VLOOKUP($A522&amp;"_"&amp;$F522,'Character Sets'!$B$3:$J$39,6,FALSE)</f>
        <v>A</v>
      </c>
      <c r="J522" s="94" t="s">
        <v>698</v>
      </c>
      <c r="K522" s="155" t="str">
        <f>VLOOKUP($A522&amp;"_"&amp;$J522, 'Character Sets'!$B$3:$J$39,5,FALSE)</f>
        <v>HT3</v>
      </c>
      <c r="L522" s="155" t="str">
        <f>VLOOKUP($A522&amp;"_"&amp;$J522,'Character Sets'!$B$3:$J$39,7,FALSE)</f>
        <v>Jaime</v>
      </c>
      <c r="M522" s="5" t="str">
        <f>VLOOKUP($A522&amp;"_"&amp;$J522,'Character Sets'!$B$3:$J$39,6,FALSE)</f>
        <v>F</v>
      </c>
      <c r="N522" s="187" t="s">
        <v>2394</v>
      </c>
      <c r="O522" s="5" t="s">
        <v>2398</v>
      </c>
      <c r="P522" s="37" t="s">
        <v>700</v>
      </c>
      <c r="Q522" t="str">
        <f>VLOOKUP($A522&amp;"_"&amp;$P522,'Character Sets'!$B$3:$J$39,5,FALSE)</f>
        <v>HT1</v>
      </c>
      <c r="R522" s="37" t="s">
        <v>701</v>
      </c>
      <c r="S522" t="str">
        <f>VLOOKUP($A522&amp;"_"&amp;$R522,'Character Sets'!$B$3:$J$39,5,FALSE)</f>
        <v>ST1</v>
      </c>
      <c r="T522" s="37" t="s">
        <v>696</v>
      </c>
      <c r="U522" t="str">
        <f>VLOOKUP($A522&amp;"_"&amp;$T522,'Character Sets'!$B$3:$J$39,5,FALSE)</f>
        <v>HT2</v>
      </c>
      <c r="V522" s="37" t="s">
        <v>699</v>
      </c>
      <c r="W522" t="str">
        <f>VLOOKUP($A522&amp;"_"&amp;$V522,'Character Sets'!$B$3:$J$39,5,FALSE)</f>
        <v>ST3</v>
      </c>
      <c r="X522" t="s">
        <v>216</v>
      </c>
      <c r="Y522" t="str">
        <f t="shared" si="104"/>
        <v>AF</v>
      </c>
      <c r="Z522" t="str" cm="1">
        <f t="array" ref="Z522">_xlfn.IFS($Y522="AB","AB",$Y522="BA","AB",$Y522="AC","AC",$Y522="CA","AC",$Y522="AD","AD",$Y522="DA","AD",$Y522="BC","BC",$Y522="CB","BC",$Y522="BD","BD",$Y522="DB","BD",$Y522="CD","CD",$Y522="DC", "CD",$Y522="AE","AE",$Y522="EA","AE",$Y522="AF","AF",$Y522="FA","AF",$Y522="BE","BE",$Y522="EB","BE",$Y522="BF","BF",$Y522="FB","BF",$Y522="CE","CE",$Y522="EC","CE",$Y522="CF","CF",$Y522="FC","CF",$Y522="DE","DE",$Y522="ED","DE",$Y522="EF","EF",$Y522="FE","EF",$Y522="DF","DF",$Y522="FD","DF")</f>
        <v>AF</v>
      </c>
      <c r="AA522" s="6" t="s">
        <v>30</v>
      </c>
      <c r="AB522" t="str">
        <f>VLOOKUP($X522&amp;$Z522&amp;$AA522,Stories!$A$1:$I$151,7,FALSE)</f>
        <v>Jaime is floating over to Alex</v>
      </c>
      <c r="AC522" t="str">
        <f>VLOOKUP($X522&amp;$Z522&amp;$AA522,Stories!$A$1:$I$151,8,FALSE)</f>
        <v>while an airplane is flying overhead</v>
      </c>
      <c r="AD522" s="37" t="s">
        <v>23</v>
      </c>
      <c r="AE522" s="13" t="s">
        <v>31</v>
      </c>
      <c r="AF522" s="13" t="s">
        <v>26</v>
      </c>
      <c r="AG522" s="13" t="str">
        <f t="shared" si="107"/>
        <v>she's standing in a green triangle</v>
      </c>
      <c r="AH522" t="str">
        <f>VLOOKUP($X522&amp;$Z522&amp;$AA522,Stories!$A$1:$I$151,9,FALSE)</f>
        <v>and it looks like everyone needs more sunscreen</v>
      </c>
      <c r="AI522" t="str" cm="1">
        <f t="array" ref="AI522">_xlfn.IFS($AA522="first",_xlfn.CONCAT($X522, "_", $H522, "_", $L522),$AA522="second",_xlfn.CONCAT($X522, "_", $L522, "_", $H522))</f>
        <v>S10_Jaime_Alex</v>
      </c>
      <c r="AJ522" t="str">
        <f t="shared" si="108"/>
        <v>she_green_triangle</v>
      </c>
      <c r="AK522" t="str">
        <f t="shared" si="105"/>
        <v>S10_end</v>
      </c>
      <c r="AL522" s="13" t="s">
        <v>31</v>
      </c>
      <c r="AM522" s="13" t="s">
        <v>26</v>
      </c>
      <c r="AN522" s="13" t="s">
        <v>31</v>
      </c>
      <c r="AO522" s="13" t="s">
        <v>25</v>
      </c>
      <c r="AP522" s="13" t="s">
        <v>29</v>
      </c>
      <c r="AQ522" s="13" t="s">
        <v>25</v>
      </c>
      <c r="AR522" s="13" t="s">
        <v>29</v>
      </c>
      <c r="AS522" s="13" t="s">
        <v>26</v>
      </c>
      <c r="AT522" s="13" t="s">
        <v>24</v>
      </c>
      <c r="AU522" s="13" t="s">
        <v>25</v>
      </c>
      <c r="AV522" s="13" t="s">
        <v>24</v>
      </c>
      <c r="AW522" s="13" t="s">
        <v>26</v>
      </c>
      <c r="AX522" t="str">
        <f t="shared" si="109"/>
        <v>ST2_green-triangle.png</v>
      </c>
      <c r="AY522" t="str">
        <f t="shared" si="110"/>
        <v>HT3_green-square.png</v>
      </c>
      <c r="AZ522" t="str">
        <f t="shared" si="111"/>
        <v>HT1_blue-square.png</v>
      </c>
      <c r="BA522" t="str">
        <f t="shared" si="112"/>
        <v>ST1_blue-triangle.png</v>
      </c>
      <c r="BB522" t="str">
        <f t="shared" si="113"/>
        <v>HT2_red-square.png</v>
      </c>
      <c r="BC522" t="str">
        <f t="shared" si="114"/>
        <v>ST3_red-triangle.png</v>
      </c>
    </row>
    <row r="523" spans="1:55" x14ac:dyDescent="0.2">
      <c r="A523" s="30" t="s">
        <v>707</v>
      </c>
      <c r="B523" s="5" t="s">
        <v>108</v>
      </c>
      <c r="C523" s="5" t="s">
        <v>149</v>
      </c>
      <c r="D523" t="str">
        <f t="shared" si="106"/>
        <v>L05_CR41_S35</v>
      </c>
      <c r="E523">
        <v>521</v>
      </c>
      <c r="F523" s="95" t="s">
        <v>699</v>
      </c>
      <c r="G523" s="155" t="str">
        <f>VLOOKUP($A523&amp;"_"&amp;$F523,'Character Sets'!$B$3:$J$39,5,FALSE)</f>
        <v>ST3</v>
      </c>
      <c r="H523" s="155" t="str">
        <f>VLOOKUP($A523&amp;"_"&amp;$F523,'Character Sets'!$B$3:$J$39,7,FALSE)</f>
        <v>Sam</v>
      </c>
      <c r="I523" s="5" t="str">
        <f>VLOOKUP($A523&amp;"_"&amp;$F523,'Character Sets'!$B$3:$J$39,6,FALSE)</f>
        <v>B</v>
      </c>
      <c r="J523" s="94" t="s">
        <v>696</v>
      </c>
      <c r="K523" s="155" t="str">
        <f>VLOOKUP($A523&amp;"_"&amp;$J523, 'Character Sets'!$B$3:$J$39,5,FALSE)</f>
        <v>HT2</v>
      </c>
      <c r="L523" s="155" t="str">
        <f>VLOOKUP($A523&amp;"_"&amp;$J523,'Character Sets'!$B$3:$J$39,7,FALSE)</f>
        <v>Casey</v>
      </c>
      <c r="M523" s="5" t="str">
        <f>VLOOKUP($A523&amp;"_"&amp;$J523,'Character Sets'!$B$3:$J$39,6,FALSE)</f>
        <v>E</v>
      </c>
      <c r="N523" s="187" t="s">
        <v>2394</v>
      </c>
      <c r="O523" s="5" t="s">
        <v>2398</v>
      </c>
      <c r="P523" s="37" t="s">
        <v>700</v>
      </c>
      <c r="Q523" t="str">
        <f>VLOOKUP($A523&amp;"_"&amp;$P523,'Character Sets'!$B$3:$J$39,5,FALSE)</f>
        <v>HT1</v>
      </c>
      <c r="R523" s="37" t="s">
        <v>701</v>
      </c>
      <c r="S523" t="str">
        <f>VLOOKUP($A523&amp;"_"&amp;$R523,'Character Sets'!$B$3:$J$39,5,FALSE)</f>
        <v>ST1</v>
      </c>
      <c r="T523" s="37" t="s">
        <v>698</v>
      </c>
      <c r="U523" t="str">
        <f>VLOOKUP($A523&amp;"_"&amp;$T523,'Character Sets'!$B$3:$J$39,5,FALSE)</f>
        <v>HT3</v>
      </c>
      <c r="V523" s="37" t="s">
        <v>697</v>
      </c>
      <c r="W523" t="str">
        <f>VLOOKUP($A523&amp;"_"&amp;$V523,'Character Sets'!$B$3:$J$39,5,FALSE)</f>
        <v>ST2</v>
      </c>
      <c r="X523" t="s">
        <v>241</v>
      </c>
      <c r="Y523" t="str">
        <f t="shared" si="104"/>
        <v>BE</v>
      </c>
      <c r="Z523" t="str" cm="1">
        <f t="array" ref="Z523">_xlfn.IFS($Y523="AB","AB",$Y523="BA","AB",$Y523="AC","AC",$Y523="CA","AC",$Y523="AD","AD",$Y523="DA","AD",$Y523="BC","BC",$Y523="CB","BC",$Y523="BD","BD",$Y523="DB","BD",$Y523="CD","CD",$Y523="DC", "CD",$Y523="AE","AE",$Y523="EA","AE",$Y523="AF","AF",$Y523="FA","AF",$Y523="BE","BE",$Y523="EB","BE",$Y523="BF","BF",$Y523="FB","BF",$Y523="CE","CE",$Y523="EC","CE",$Y523="CF","CF",$Y523="FC","CF",$Y523="DE","DE",$Y523="ED","DE",$Y523="EF","EF",$Y523="FE","EF",$Y523="DF","DF",$Y523="FD","DF")</f>
        <v>BE</v>
      </c>
      <c r="AA523" s="6" t="s">
        <v>28</v>
      </c>
      <c r="AB523" t="str">
        <f>VLOOKUP($X523&amp;$Z523&amp;$AA523,Stories!$A$1:$I$151,7,FALSE)</f>
        <v>Sam is swimming towards Casey</v>
      </c>
      <c r="AC523" t="str">
        <f>VLOOKUP($X523&amp;$Z523&amp;$AA523,Stories!$A$1:$I$151,8,FALSE)</f>
        <v>and a goose is swimming nearby</v>
      </c>
      <c r="AD523" s="37" t="s">
        <v>23</v>
      </c>
      <c r="AE523" s="13" t="s">
        <v>24</v>
      </c>
      <c r="AF523" s="13" t="s">
        <v>25</v>
      </c>
      <c r="AG523" s="13" t="str">
        <f t="shared" si="107"/>
        <v>she's standing in a red square</v>
      </c>
      <c r="AH523" t="str">
        <f>VLOOKUP($X523&amp;$Z523&amp;$AA523,Stories!$A$1:$I$151,9,FALSE)</f>
        <v>and it is a beautiful sunny day</v>
      </c>
      <c r="AI523" t="str" cm="1">
        <f t="array" ref="AI523">_xlfn.IFS($AA523="first",_xlfn.CONCAT($X523, "_", $H523, "_", $L523),$AA523="second",_xlfn.CONCAT($X523, "_", $L523, "_", $H523))</f>
        <v>S35_Sam_Casey</v>
      </c>
      <c r="AJ523" t="str">
        <f t="shared" si="108"/>
        <v>she_red_square</v>
      </c>
      <c r="AK523" t="str">
        <f t="shared" si="105"/>
        <v>S35_end</v>
      </c>
      <c r="AL523" s="13" t="s">
        <v>24</v>
      </c>
      <c r="AM523" s="13" t="s">
        <v>25</v>
      </c>
      <c r="AN523" s="13" t="s">
        <v>24</v>
      </c>
      <c r="AO523" s="13" t="s">
        <v>26</v>
      </c>
      <c r="AP523" s="13" t="s">
        <v>27</v>
      </c>
      <c r="AQ523" s="13" t="s">
        <v>26</v>
      </c>
      <c r="AR523" s="13" t="s">
        <v>27</v>
      </c>
      <c r="AS523" s="13" t="s">
        <v>25</v>
      </c>
      <c r="AT523" s="13" t="s">
        <v>31</v>
      </c>
      <c r="AU523" s="13" t="s">
        <v>26</v>
      </c>
      <c r="AV523" s="13" t="s">
        <v>31</v>
      </c>
      <c r="AW523" s="13" t="s">
        <v>25</v>
      </c>
      <c r="AX523" t="str">
        <f t="shared" si="109"/>
        <v>ST3_red-square.png</v>
      </c>
      <c r="AY523" t="str">
        <f t="shared" si="110"/>
        <v>HT2_red-triangle.png</v>
      </c>
      <c r="AZ523" t="str">
        <f t="shared" si="111"/>
        <v>HT1_yellow-triangle.png</v>
      </c>
      <c r="BA523" t="str">
        <f t="shared" si="112"/>
        <v>ST1_yellow-square.png</v>
      </c>
      <c r="BB523" t="str">
        <f t="shared" si="113"/>
        <v>HT3_green-triangle.png</v>
      </c>
      <c r="BC523" t="str">
        <f t="shared" si="114"/>
        <v>ST2_green-square.png</v>
      </c>
    </row>
    <row r="524" spans="1:55" x14ac:dyDescent="0.2">
      <c r="A524" s="30" t="s">
        <v>707</v>
      </c>
      <c r="B524" s="5" t="s">
        <v>108</v>
      </c>
      <c r="C524" s="5" t="s">
        <v>150</v>
      </c>
      <c r="D524" t="str">
        <f t="shared" si="106"/>
        <v>L05_CR42_S31</v>
      </c>
      <c r="E524">
        <v>522</v>
      </c>
      <c r="F524" s="95" t="s">
        <v>699</v>
      </c>
      <c r="G524" s="155" t="str">
        <f>VLOOKUP($A524&amp;"_"&amp;$F524,'Character Sets'!$B$3:$J$39,5,FALSE)</f>
        <v>ST3</v>
      </c>
      <c r="H524" s="155" t="str">
        <f>VLOOKUP($A524&amp;"_"&amp;$F524,'Character Sets'!$B$3:$J$39,7,FALSE)</f>
        <v>Sam</v>
      </c>
      <c r="I524" s="5" t="str">
        <f>VLOOKUP($A524&amp;"_"&amp;$F524,'Character Sets'!$B$3:$J$39,6,FALSE)</f>
        <v>B</v>
      </c>
      <c r="J524" s="94" t="s">
        <v>696</v>
      </c>
      <c r="K524" s="155" t="str">
        <f>VLOOKUP($A524&amp;"_"&amp;$J524, 'Character Sets'!$B$3:$J$39,5,FALSE)</f>
        <v>HT2</v>
      </c>
      <c r="L524" s="155" t="str">
        <f>VLOOKUP($A524&amp;"_"&amp;$J524,'Character Sets'!$B$3:$J$39,7,FALSE)</f>
        <v>Casey</v>
      </c>
      <c r="M524" s="5" t="str">
        <f>VLOOKUP($A524&amp;"_"&amp;$J524,'Character Sets'!$B$3:$J$39,6,FALSE)</f>
        <v>E</v>
      </c>
      <c r="N524" s="187" t="s">
        <v>2394</v>
      </c>
      <c r="O524" s="5" t="s">
        <v>2398</v>
      </c>
      <c r="P524" s="37" t="s">
        <v>700</v>
      </c>
      <c r="Q524" t="str">
        <f>VLOOKUP($A524&amp;"_"&amp;$P524,'Character Sets'!$B$3:$J$39,5,FALSE)</f>
        <v>HT1</v>
      </c>
      <c r="R524" s="37" t="s">
        <v>701</v>
      </c>
      <c r="S524" t="str">
        <f>VLOOKUP($A524&amp;"_"&amp;$R524,'Character Sets'!$B$3:$J$39,5,FALSE)</f>
        <v>ST1</v>
      </c>
      <c r="T524" s="37" t="s">
        <v>698</v>
      </c>
      <c r="U524" t="str">
        <f>VLOOKUP($A524&amp;"_"&amp;$T524,'Character Sets'!$B$3:$J$39,5,FALSE)</f>
        <v>HT3</v>
      </c>
      <c r="V524" s="37" t="s">
        <v>697</v>
      </c>
      <c r="W524" t="str">
        <f>VLOOKUP($A524&amp;"_"&amp;$V524,'Character Sets'!$B$3:$J$39,5,FALSE)</f>
        <v>ST2</v>
      </c>
      <c r="X524" t="s">
        <v>237</v>
      </c>
      <c r="Y524" t="str">
        <f t="shared" si="104"/>
        <v>BE</v>
      </c>
      <c r="Z524" t="str" cm="1">
        <f t="array" ref="Z524">_xlfn.IFS($Y524="AB","AB",$Y524="BA","AB",$Y524="AC","AC",$Y524="CA","AC",$Y524="AD","AD",$Y524="DA","AD",$Y524="BC","BC",$Y524="CB","BC",$Y524="BD","BD",$Y524="DB","BD",$Y524="CD","CD",$Y524="DC", "CD",$Y524="AE","AE",$Y524="EA","AE",$Y524="AF","AF",$Y524="FA","AF",$Y524="BE","BE",$Y524="EB","BE",$Y524="BF","BF",$Y524="FB","BF",$Y524="CE","CE",$Y524="EC","CE",$Y524="CF","CF",$Y524="FC","CF",$Y524="DE","DE",$Y524="ED","DE",$Y524="EF","EF",$Y524="FE","EF",$Y524="DF","DF",$Y524="FD","DF")</f>
        <v>BE</v>
      </c>
      <c r="AA524" s="6" t="s">
        <v>30</v>
      </c>
      <c r="AB524" t="str">
        <f>VLOOKUP($X524&amp;$Z524&amp;$AA524,Stories!$A$1:$I$151,7,FALSE)</f>
        <v>Casey is practicing soccer with Sam</v>
      </c>
      <c r="AC524" t="str">
        <f>VLOOKUP($X524&amp;$Z524&amp;$AA524,Stories!$A$1:$I$151,8,FALSE)</f>
        <v>as a bird flies overhead</v>
      </c>
      <c r="AD524" s="37" t="s">
        <v>23</v>
      </c>
      <c r="AE524" s="13" t="s">
        <v>27</v>
      </c>
      <c r="AF524" s="13" t="s">
        <v>26</v>
      </c>
      <c r="AG524" s="13" t="str">
        <f t="shared" si="107"/>
        <v>she's standing in a yellow triangle</v>
      </c>
      <c r="AH524" t="str">
        <f>VLOOKUP($X524&amp;$Z524&amp;$AA524,Stories!$A$1:$I$151,9,FALSE)</f>
        <v>and it looks like the ball just missed the net</v>
      </c>
      <c r="AI524" t="str" cm="1">
        <f t="array" ref="AI524">_xlfn.IFS($AA524="first",_xlfn.CONCAT($X524, "_", $H524, "_", $L524),$AA524="second",_xlfn.CONCAT($X524, "_", $L524, "_", $H524))</f>
        <v>S31_Casey_Sam</v>
      </c>
      <c r="AJ524" t="str">
        <f t="shared" si="108"/>
        <v>she_yellow_triangle</v>
      </c>
      <c r="AK524" t="str">
        <f t="shared" si="105"/>
        <v>S31_end</v>
      </c>
      <c r="AL524" s="13" t="s">
        <v>27</v>
      </c>
      <c r="AM524" s="13" t="s">
        <v>26</v>
      </c>
      <c r="AN524" s="13" t="s">
        <v>27</v>
      </c>
      <c r="AO524" s="13" t="s">
        <v>25</v>
      </c>
      <c r="AP524" s="13" t="s">
        <v>24</v>
      </c>
      <c r="AQ524" s="13" t="s">
        <v>25</v>
      </c>
      <c r="AR524" s="13" t="s">
        <v>24</v>
      </c>
      <c r="AS524" s="13" t="s">
        <v>26</v>
      </c>
      <c r="AT524" s="13" t="s">
        <v>29</v>
      </c>
      <c r="AU524" s="13" t="s">
        <v>25</v>
      </c>
      <c r="AV524" s="13" t="s">
        <v>29</v>
      </c>
      <c r="AW524" s="13" t="s">
        <v>26</v>
      </c>
      <c r="AX524" t="str">
        <f t="shared" si="109"/>
        <v>ST3_yellow-triangle.png</v>
      </c>
      <c r="AY524" t="str">
        <f t="shared" si="110"/>
        <v>HT2_yellow-square.png</v>
      </c>
      <c r="AZ524" t="str">
        <f t="shared" si="111"/>
        <v>HT1_red-square.png</v>
      </c>
      <c r="BA524" t="str">
        <f t="shared" si="112"/>
        <v>ST1_red-triangle.png</v>
      </c>
      <c r="BB524" t="str">
        <f t="shared" si="113"/>
        <v>HT3_blue-square.png</v>
      </c>
      <c r="BC524" t="str">
        <f t="shared" si="114"/>
        <v>ST2_blue-triangle.png</v>
      </c>
    </row>
    <row r="525" spans="1:55" x14ac:dyDescent="0.2">
      <c r="A525" s="30" t="s">
        <v>707</v>
      </c>
      <c r="B525" s="5" t="s">
        <v>108</v>
      </c>
      <c r="C525" s="5" t="s">
        <v>151</v>
      </c>
      <c r="D525" t="str">
        <f t="shared" si="106"/>
        <v>L05_CR43_S32</v>
      </c>
      <c r="E525">
        <v>523</v>
      </c>
      <c r="F525" s="95" t="s">
        <v>699</v>
      </c>
      <c r="G525" s="155" t="str">
        <f>VLOOKUP($A525&amp;"_"&amp;$F525,'Character Sets'!$B$3:$J$39,5,FALSE)</f>
        <v>ST3</v>
      </c>
      <c r="H525" s="155" t="str">
        <f>VLOOKUP($A525&amp;"_"&amp;$F525,'Character Sets'!$B$3:$J$39,7,FALSE)</f>
        <v>Sam</v>
      </c>
      <c r="I525" s="5" t="str">
        <f>VLOOKUP($A525&amp;"_"&amp;$F525,'Character Sets'!$B$3:$J$39,6,FALSE)</f>
        <v>B</v>
      </c>
      <c r="J525" s="94" t="s">
        <v>696</v>
      </c>
      <c r="K525" s="155" t="str">
        <f>VLOOKUP($A525&amp;"_"&amp;$J525, 'Character Sets'!$B$3:$J$39,5,FALSE)</f>
        <v>HT2</v>
      </c>
      <c r="L525" s="155" t="str">
        <f>VLOOKUP($A525&amp;"_"&amp;$J525,'Character Sets'!$B$3:$J$39,7,FALSE)</f>
        <v>Casey</v>
      </c>
      <c r="M525" s="5" t="str">
        <f>VLOOKUP($A525&amp;"_"&amp;$J525,'Character Sets'!$B$3:$J$39,6,FALSE)</f>
        <v>E</v>
      </c>
      <c r="N525" s="187" t="s">
        <v>2394</v>
      </c>
      <c r="O525" s="5" t="s">
        <v>2398</v>
      </c>
      <c r="P525" s="37" t="s">
        <v>700</v>
      </c>
      <c r="Q525" t="str">
        <f>VLOOKUP($A525&amp;"_"&amp;$P525,'Character Sets'!$B$3:$J$39,5,FALSE)</f>
        <v>HT1</v>
      </c>
      <c r="R525" s="37" t="s">
        <v>701</v>
      </c>
      <c r="S525" t="str">
        <f>VLOOKUP($A525&amp;"_"&amp;$R525,'Character Sets'!$B$3:$J$39,5,FALSE)</f>
        <v>ST1</v>
      </c>
      <c r="T525" s="37" t="s">
        <v>698</v>
      </c>
      <c r="U525" t="str">
        <f>VLOOKUP($A525&amp;"_"&amp;$T525,'Character Sets'!$B$3:$J$39,5,FALSE)</f>
        <v>HT3</v>
      </c>
      <c r="V525" s="37" t="s">
        <v>697</v>
      </c>
      <c r="W525" t="str">
        <f>VLOOKUP($A525&amp;"_"&amp;$V525,'Character Sets'!$B$3:$J$39,5,FALSE)</f>
        <v>ST2</v>
      </c>
      <c r="X525" t="s">
        <v>238</v>
      </c>
      <c r="Y525" t="str">
        <f t="shared" si="104"/>
        <v>BE</v>
      </c>
      <c r="Z525" t="str" cm="1">
        <f t="array" ref="Z525">_xlfn.IFS($Y525="AB","AB",$Y525="BA","AB",$Y525="AC","AC",$Y525="CA","AC",$Y525="AD","AD",$Y525="DA","AD",$Y525="BC","BC",$Y525="CB","BC",$Y525="BD","BD",$Y525="DB","BD",$Y525="CD","CD",$Y525="DC", "CD",$Y525="AE","AE",$Y525="EA","AE",$Y525="AF","AF",$Y525="FA","AF",$Y525="BE","BE",$Y525="EB","BE",$Y525="BF","BF",$Y525="FB","BF",$Y525="CE","CE",$Y525="EC","CE",$Y525="CF","CF",$Y525="FC","CF",$Y525="DE","DE",$Y525="ED","DE",$Y525="EF","EF",$Y525="FE","EF",$Y525="DF","DF",$Y525="FD","DF")</f>
        <v>BE</v>
      </c>
      <c r="AA525" s="6" t="s">
        <v>28</v>
      </c>
      <c r="AB525" t="str">
        <f>VLOOKUP($X525&amp;$Z525&amp;$AA525,Stories!$A$1:$I$151,7,FALSE)</f>
        <v>Sam is cheering on Casey</v>
      </c>
      <c r="AC525" t="str">
        <f>VLOOKUP($X525&amp;$Z525&amp;$AA525,Stories!$A$1:$I$151,8,FALSE)</f>
        <v>as the wind is blowing some leaves</v>
      </c>
      <c r="AD525" s="37" t="s">
        <v>23</v>
      </c>
      <c r="AE525" s="13" t="s">
        <v>31</v>
      </c>
      <c r="AF525" s="13" t="s">
        <v>25</v>
      </c>
      <c r="AG525" s="13" t="str">
        <f t="shared" si="107"/>
        <v>she's standing in a green square</v>
      </c>
      <c r="AH525" t="str">
        <f>VLOOKUP($X525&amp;$Z525&amp;$AA525,Stories!$A$1:$I$151,9,FALSE)</f>
        <v>and it looks like a race is about to start</v>
      </c>
      <c r="AI525" t="str" cm="1">
        <f t="array" ref="AI525">_xlfn.IFS($AA525="first",_xlfn.CONCAT($X525, "_", $H525, "_", $L525),$AA525="second",_xlfn.CONCAT($X525, "_", $L525, "_", $H525))</f>
        <v>S32_Sam_Casey</v>
      </c>
      <c r="AJ525" t="str">
        <f t="shared" si="108"/>
        <v>she_green_square</v>
      </c>
      <c r="AK525" t="str">
        <f t="shared" si="105"/>
        <v>S32_end</v>
      </c>
      <c r="AL525" s="13" t="s">
        <v>31</v>
      </c>
      <c r="AM525" s="13" t="s">
        <v>25</v>
      </c>
      <c r="AN525" s="13" t="s">
        <v>31</v>
      </c>
      <c r="AO525" s="13" t="s">
        <v>26</v>
      </c>
      <c r="AP525" s="13" t="s">
        <v>29</v>
      </c>
      <c r="AQ525" s="13" t="s">
        <v>26</v>
      </c>
      <c r="AR525" s="13" t="s">
        <v>29</v>
      </c>
      <c r="AS525" s="13" t="s">
        <v>25</v>
      </c>
      <c r="AT525" s="13" t="s">
        <v>24</v>
      </c>
      <c r="AU525" s="13" t="s">
        <v>26</v>
      </c>
      <c r="AV525" s="13" t="s">
        <v>24</v>
      </c>
      <c r="AW525" s="13" t="s">
        <v>25</v>
      </c>
      <c r="AX525" t="str">
        <f t="shared" si="109"/>
        <v>ST3_green-square.png</v>
      </c>
      <c r="AY525" t="str">
        <f t="shared" si="110"/>
        <v>HT2_green-triangle.png</v>
      </c>
      <c r="AZ525" t="str">
        <f t="shared" si="111"/>
        <v>HT1_blue-triangle.png</v>
      </c>
      <c r="BA525" t="str">
        <f t="shared" si="112"/>
        <v>ST1_blue-square.png</v>
      </c>
      <c r="BB525" t="str">
        <f t="shared" si="113"/>
        <v>HT3_red-triangle.png</v>
      </c>
      <c r="BC525" t="str">
        <f t="shared" si="114"/>
        <v>ST2_red-square.png</v>
      </c>
    </row>
    <row r="526" spans="1:55" x14ac:dyDescent="0.2">
      <c r="A526" s="30" t="s">
        <v>707</v>
      </c>
      <c r="B526" s="5" t="s">
        <v>108</v>
      </c>
      <c r="C526" s="5" t="s">
        <v>152</v>
      </c>
      <c r="D526" t="str">
        <f t="shared" si="106"/>
        <v>L05_CR44_S32</v>
      </c>
      <c r="E526">
        <v>524</v>
      </c>
      <c r="F526" s="95" t="s">
        <v>699</v>
      </c>
      <c r="G526" s="155" t="str">
        <f>VLOOKUP($A526&amp;"_"&amp;$F526,'Character Sets'!$B$3:$J$39,5,FALSE)</f>
        <v>ST3</v>
      </c>
      <c r="H526" s="155" t="str">
        <f>VLOOKUP($A526&amp;"_"&amp;$F526,'Character Sets'!$B$3:$J$39,7,FALSE)</f>
        <v>Sam</v>
      </c>
      <c r="I526" s="5" t="str">
        <f>VLOOKUP($A526&amp;"_"&amp;$F526,'Character Sets'!$B$3:$J$39,6,FALSE)</f>
        <v>B</v>
      </c>
      <c r="J526" s="94" t="s">
        <v>696</v>
      </c>
      <c r="K526" s="155" t="str">
        <f>VLOOKUP($A526&amp;"_"&amp;$J526, 'Character Sets'!$B$3:$J$39,5,FALSE)</f>
        <v>HT2</v>
      </c>
      <c r="L526" s="155" t="str">
        <f>VLOOKUP($A526&amp;"_"&amp;$J526,'Character Sets'!$B$3:$J$39,7,FALSE)</f>
        <v>Casey</v>
      </c>
      <c r="M526" s="5" t="str">
        <f>VLOOKUP($A526&amp;"_"&amp;$J526,'Character Sets'!$B$3:$J$39,6,FALSE)</f>
        <v>E</v>
      </c>
      <c r="N526" s="187" t="s">
        <v>2394</v>
      </c>
      <c r="O526" s="5" t="s">
        <v>2398</v>
      </c>
      <c r="P526" s="37" t="s">
        <v>700</v>
      </c>
      <c r="Q526" t="str">
        <f>VLOOKUP($A526&amp;"_"&amp;$P526,'Character Sets'!$B$3:$J$39,5,FALSE)</f>
        <v>HT1</v>
      </c>
      <c r="R526" s="37" t="s">
        <v>701</v>
      </c>
      <c r="S526" t="str">
        <f>VLOOKUP($A526&amp;"_"&amp;$R526,'Character Sets'!$B$3:$J$39,5,FALSE)</f>
        <v>ST1</v>
      </c>
      <c r="T526" s="37" t="s">
        <v>698</v>
      </c>
      <c r="U526" t="str">
        <f>VLOOKUP($A526&amp;"_"&amp;$T526,'Character Sets'!$B$3:$J$39,5,FALSE)</f>
        <v>HT3</v>
      </c>
      <c r="V526" s="37" t="s">
        <v>697</v>
      </c>
      <c r="W526" t="str">
        <f>VLOOKUP($A526&amp;"_"&amp;$V526,'Character Sets'!$B$3:$J$39,5,FALSE)</f>
        <v>ST2</v>
      </c>
      <c r="X526" t="s">
        <v>238</v>
      </c>
      <c r="Y526" t="str">
        <f t="shared" si="104"/>
        <v>BE</v>
      </c>
      <c r="Z526" t="str" cm="1">
        <f t="array" ref="Z526">_xlfn.IFS($Y526="AB","AB",$Y526="BA","AB",$Y526="AC","AC",$Y526="CA","AC",$Y526="AD","AD",$Y526="DA","AD",$Y526="BC","BC",$Y526="CB","BC",$Y526="BD","BD",$Y526="DB","BD",$Y526="CD","CD",$Y526="DC", "CD",$Y526="AE","AE",$Y526="EA","AE",$Y526="AF","AF",$Y526="FA","AF",$Y526="BE","BE",$Y526="EB","BE",$Y526="BF","BF",$Y526="FB","BF",$Y526="CE","CE",$Y526="EC","CE",$Y526="CF","CF",$Y526="FC","CF",$Y526="DE","DE",$Y526="ED","DE",$Y526="EF","EF",$Y526="FE","EF",$Y526="DF","DF",$Y526="FD","DF")</f>
        <v>BE</v>
      </c>
      <c r="AA526" s="6" t="s">
        <v>30</v>
      </c>
      <c r="AB526" t="str">
        <f>VLOOKUP($X526&amp;$Z526&amp;$AA526,Stories!$A$1:$I$151,7,FALSE)</f>
        <v>Casey is cheering on Sam</v>
      </c>
      <c r="AC526" t="str">
        <f>VLOOKUP($X526&amp;$Z526&amp;$AA526,Stories!$A$1:$I$151,8,FALSE)</f>
        <v>as the wind is blowing some leaves</v>
      </c>
      <c r="AD526" s="37" t="s">
        <v>23</v>
      </c>
      <c r="AE526" s="13" t="s">
        <v>29</v>
      </c>
      <c r="AF526" s="13" t="s">
        <v>26</v>
      </c>
      <c r="AG526" s="13" t="str">
        <f t="shared" si="107"/>
        <v>she's standing in a blue triangle</v>
      </c>
      <c r="AH526" t="str">
        <f>VLOOKUP($X526&amp;$Z526&amp;$AA526,Stories!$A$1:$I$151,9,FALSE)</f>
        <v>and it looks like a race is about to start</v>
      </c>
      <c r="AI526" t="str" cm="1">
        <f t="array" ref="AI526">_xlfn.IFS($AA526="first",_xlfn.CONCAT($X526, "_", $H526, "_", $L526),$AA526="second",_xlfn.CONCAT($X526, "_", $L526, "_", $H526))</f>
        <v>S32_Casey_Sam</v>
      </c>
      <c r="AJ526" t="str">
        <f t="shared" si="108"/>
        <v>she_blue_triangle</v>
      </c>
      <c r="AK526" t="str">
        <f t="shared" si="105"/>
        <v>S32_end</v>
      </c>
      <c r="AL526" s="13" t="s">
        <v>29</v>
      </c>
      <c r="AM526" s="13" t="s">
        <v>26</v>
      </c>
      <c r="AN526" s="13" t="s">
        <v>29</v>
      </c>
      <c r="AO526" s="13" t="s">
        <v>25</v>
      </c>
      <c r="AP526" s="13" t="s">
        <v>31</v>
      </c>
      <c r="AQ526" s="13" t="s">
        <v>25</v>
      </c>
      <c r="AR526" s="13" t="s">
        <v>31</v>
      </c>
      <c r="AS526" s="13" t="s">
        <v>26</v>
      </c>
      <c r="AT526" s="13" t="s">
        <v>27</v>
      </c>
      <c r="AU526" s="13" t="s">
        <v>25</v>
      </c>
      <c r="AV526" s="13" t="s">
        <v>27</v>
      </c>
      <c r="AW526" s="13" t="s">
        <v>26</v>
      </c>
      <c r="AX526" t="str">
        <f t="shared" si="109"/>
        <v>ST3_blue-triangle.png</v>
      </c>
      <c r="AY526" t="str">
        <f t="shared" si="110"/>
        <v>HT2_blue-square.png</v>
      </c>
      <c r="AZ526" t="str">
        <f t="shared" si="111"/>
        <v>HT1_green-square.png</v>
      </c>
      <c r="BA526" t="str">
        <f t="shared" si="112"/>
        <v>ST1_green-triangle.png</v>
      </c>
      <c r="BB526" t="str">
        <f t="shared" si="113"/>
        <v>HT3_yellow-square.png</v>
      </c>
      <c r="BC526" t="str">
        <f t="shared" si="114"/>
        <v>ST2_yellow-triangle.png</v>
      </c>
    </row>
    <row r="527" spans="1:55" x14ac:dyDescent="0.2">
      <c r="A527" s="30" t="s">
        <v>707</v>
      </c>
      <c r="B527" s="5" t="s">
        <v>108</v>
      </c>
      <c r="C527" s="5" t="s">
        <v>153</v>
      </c>
      <c r="D527" t="str">
        <f t="shared" si="106"/>
        <v>L05_CR45_S46</v>
      </c>
      <c r="E527">
        <v>525</v>
      </c>
      <c r="F527" s="95" t="s">
        <v>699</v>
      </c>
      <c r="G527" s="155" t="str">
        <f>VLOOKUP($A527&amp;"_"&amp;$F527,'Character Sets'!$B$3:$J$39,5,FALSE)</f>
        <v>ST3</v>
      </c>
      <c r="H527" s="155" t="str">
        <f>VLOOKUP($A527&amp;"_"&amp;$F527,'Character Sets'!$B$3:$J$39,7,FALSE)</f>
        <v>Sam</v>
      </c>
      <c r="I527" s="5" t="str">
        <f>VLOOKUP($A527&amp;"_"&amp;$F527,'Character Sets'!$B$3:$J$39,6,FALSE)</f>
        <v>B</v>
      </c>
      <c r="J527" s="94" t="s">
        <v>698</v>
      </c>
      <c r="K527" s="155" t="str">
        <f>VLOOKUP($A527&amp;"_"&amp;$J527, 'Character Sets'!$B$3:$J$39,5,FALSE)</f>
        <v>HT3</v>
      </c>
      <c r="L527" s="155" t="str">
        <f>VLOOKUP($A527&amp;"_"&amp;$J527,'Character Sets'!$B$3:$J$39,7,FALSE)</f>
        <v>Jaime</v>
      </c>
      <c r="M527" s="5" t="str">
        <f>VLOOKUP($A527&amp;"_"&amp;$J527,'Character Sets'!$B$3:$J$39,6,FALSE)</f>
        <v>F</v>
      </c>
      <c r="N527" s="187" t="s">
        <v>2394</v>
      </c>
      <c r="O527" s="5" t="s">
        <v>2398</v>
      </c>
      <c r="P527" s="37" t="s">
        <v>700</v>
      </c>
      <c r="Q527" t="str">
        <f>VLOOKUP($A527&amp;"_"&amp;$P527,'Character Sets'!$B$3:$J$39,5,FALSE)</f>
        <v>HT1</v>
      </c>
      <c r="R527" s="37" t="s">
        <v>701</v>
      </c>
      <c r="S527" t="str">
        <f>VLOOKUP($A527&amp;"_"&amp;$R527,'Character Sets'!$B$3:$J$39,5,FALSE)</f>
        <v>ST1</v>
      </c>
      <c r="T527" s="37" t="s">
        <v>696</v>
      </c>
      <c r="U527" t="str">
        <f>VLOOKUP($A527&amp;"_"&amp;$T527,'Character Sets'!$B$3:$J$39,5,FALSE)</f>
        <v>HT2</v>
      </c>
      <c r="V527" s="37" t="s">
        <v>697</v>
      </c>
      <c r="W527" t="str">
        <f>VLOOKUP($A527&amp;"_"&amp;$V527,'Character Sets'!$B$3:$J$39,5,FALSE)</f>
        <v>ST2</v>
      </c>
      <c r="X527" t="s">
        <v>439</v>
      </c>
      <c r="Y527" t="str">
        <f t="shared" si="104"/>
        <v>BF</v>
      </c>
      <c r="Z527" t="str" cm="1">
        <f t="array" ref="Z527">_xlfn.IFS($Y527="AB","AB",$Y527="BA","AB",$Y527="AC","AC",$Y527="CA","AC",$Y527="AD","AD",$Y527="DA","AD",$Y527="BC","BC",$Y527="CB","BC",$Y527="BD","BD",$Y527="DB","BD",$Y527="CD","CD",$Y527="DC", "CD",$Y527="AE","AE",$Y527="EA","AE",$Y527="AF","AF",$Y527="FA","AF",$Y527="BE","BE",$Y527="EB","BE",$Y527="BF","BF",$Y527="FB","BF",$Y527="CE","CE",$Y527="EC","CE",$Y527="CF","CF",$Y527="FC","CF",$Y527="DE","DE",$Y527="ED","DE",$Y527="EF","EF",$Y527="FE","EF",$Y527="DF","DF",$Y527="FD","DF")</f>
        <v>BF</v>
      </c>
      <c r="AA527" s="6" t="s">
        <v>28</v>
      </c>
      <c r="AB527" t="str">
        <f>VLOOKUP($X527&amp;$Z527&amp;$AA527,Stories!$A$1:$I$151,7,FALSE)</f>
        <v>Sam is giving flowers to Jaime</v>
      </c>
      <c r="AC527" t="str">
        <f>VLOOKUP($X527&amp;$Z527&amp;$AA527,Stories!$A$1:$I$151,8,FALSE)</f>
        <v>after the show is over</v>
      </c>
      <c r="AD527" s="37" t="s">
        <v>23</v>
      </c>
      <c r="AE527" s="13" t="s">
        <v>27</v>
      </c>
      <c r="AF527" s="13" t="s">
        <v>25</v>
      </c>
      <c r="AG527" s="13" t="str">
        <f t="shared" si="107"/>
        <v>she's standing in a yellow square</v>
      </c>
      <c r="AH527" t="str">
        <f>VLOOKUP($X527&amp;$Z527&amp;$AA527,Stories!$A$1:$I$151,9,FALSE)</f>
        <v>and all the performers were talented</v>
      </c>
      <c r="AI527" t="str" cm="1">
        <f t="array" ref="AI527">_xlfn.IFS($AA527="first",_xlfn.CONCAT($X527, "_", $H527, "_", $L527),$AA527="second",_xlfn.CONCAT($X527, "_", $L527, "_", $H527))</f>
        <v>S46_Sam_Jaime</v>
      </c>
      <c r="AJ527" t="str">
        <f t="shared" si="108"/>
        <v>she_yellow_square</v>
      </c>
      <c r="AK527" t="str">
        <f t="shared" si="105"/>
        <v>S46_end</v>
      </c>
      <c r="AL527" s="13" t="s">
        <v>27</v>
      </c>
      <c r="AM527" s="13" t="s">
        <v>25</v>
      </c>
      <c r="AN527" s="13" t="s">
        <v>27</v>
      </c>
      <c r="AO527" s="13" t="s">
        <v>26</v>
      </c>
      <c r="AP527" s="13" t="s">
        <v>24</v>
      </c>
      <c r="AQ527" s="13" t="s">
        <v>26</v>
      </c>
      <c r="AR527" s="13" t="s">
        <v>24</v>
      </c>
      <c r="AS527" s="13" t="s">
        <v>25</v>
      </c>
      <c r="AT527" s="13" t="s">
        <v>29</v>
      </c>
      <c r="AU527" s="13" t="s">
        <v>26</v>
      </c>
      <c r="AV527" s="13" t="s">
        <v>29</v>
      </c>
      <c r="AW527" s="13" t="s">
        <v>25</v>
      </c>
      <c r="AX527" t="str">
        <f t="shared" si="109"/>
        <v>ST3_yellow-square.png</v>
      </c>
      <c r="AY527" t="str">
        <f t="shared" si="110"/>
        <v>HT3_yellow-triangle.png</v>
      </c>
      <c r="AZ527" t="str">
        <f t="shared" si="111"/>
        <v>HT1_red-triangle.png</v>
      </c>
      <c r="BA527" t="str">
        <f t="shared" si="112"/>
        <v>ST1_red-square.png</v>
      </c>
      <c r="BB527" t="str">
        <f t="shared" si="113"/>
        <v>HT2_blue-triangle.png</v>
      </c>
      <c r="BC527" t="str">
        <f t="shared" si="114"/>
        <v>ST2_blue-square.png</v>
      </c>
    </row>
    <row r="528" spans="1:55" x14ac:dyDescent="0.2">
      <c r="A528" s="30" t="s">
        <v>707</v>
      </c>
      <c r="B528" s="5" t="s">
        <v>108</v>
      </c>
      <c r="C528" s="5" t="s">
        <v>154</v>
      </c>
      <c r="D528" t="str">
        <f t="shared" si="106"/>
        <v>L05_CR46_S50</v>
      </c>
      <c r="E528">
        <v>526</v>
      </c>
      <c r="F528" s="95" t="s">
        <v>699</v>
      </c>
      <c r="G528" s="155" t="str">
        <f>VLOOKUP($A528&amp;"_"&amp;$F528,'Character Sets'!$B$3:$J$39,5,FALSE)</f>
        <v>ST3</v>
      </c>
      <c r="H528" s="155" t="str">
        <f>VLOOKUP($A528&amp;"_"&amp;$F528,'Character Sets'!$B$3:$J$39,7,FALSE)</f>
        <v>Sam</v>
      </c>
      <c r="I528" s="5" t="str">
        <f>VLOOKUP($A528&amp;"_"&amp;$F528,'Character Sets'!$B$3:$J$39,6,FALSE)</f>
        <v>B</v>
      </c>
      <c r="J528" s="94" t="s">
        <v>698</v>
      </c>
      <c r="K528" s="155" t="str">
        <f>VLOOKUP($A528&amp;"_"&amp;$J528, 'Character Sets'!$B$3:$J$39,5,FALSE)</f>
        <v>HT3</v>
      </c>
      <c r="L528" s="155" t="str">
        <f>VLOOKUP($A528&amp;"_"&amp;$J528,'Character Sets'!$B$3:$J$39,7,FALSE)</f>
        <v>Jaime</v>
      </c>
      <c r="M528" s="5" t="str">
        <f>VLOOKUP($A528&amp;"_"&amp;$J528,'Character Sets'!$B$3:$J$39,6,FALSE)</f>
        <v>F</v>
      </c>
      <c r="N528" s="187" t="s">
        <v>2394</v>
      </c>
      <c r="O528" s="5" t="s">
        <v>2398</v>
      </c>
      <c r="P528" s="37" t="s">
        <v>700</v>
      </c>
      <c r="Q528" t="str">
        <f>VLOOKUP($A528&amp;"_"&amp;$P528,'Character Sets'!$B$3:$J$39,5,FALSE)</f>
        <v>HT1</v>
      </c>
      <c r="R528" s="37" t="s">
        <v>701</v>
      </c>
      <c r="S528" t="str">
        <f>VLOOKUP($A528&amp;"_"&amp;$R528,'Character Sets'!$B$3:$J$39,5,FALSE)</f>
        <v>ST1</v>
      </c>
      <c r="T528" s="37" t="s">
        <v>696</v>
      </c>
      <c r="U528" t="str">
        <f>VLOOKUP($A528&amp;"_"&amp;$T528,'Character Sets'!$B$3:$J$39,5,FALSE)</f>
        <v>HT2</v>
      </c>
      <c r="V528" s="37" t="s">
        <v>697</v>
      </c>
      <c r="W528" t="str">
        <f>VLOOKUP($A528&amp;"_"&amp;$V528,'Character Sets'!$B$3:$J$39,5,FALSE)</f>
        <v>ST2</v>
      </c>
      <c r="X528" t="s">
        <v>736</v>
      </c>
      <c r="Y528" t="str">
        <f t="shared" si="104"/>
        <v>BF</v>
      </c>
      <c r="Z528" t="str" cm="1">
        <f t="array" ref="Z528">_xlfn.IFS($Y528="AB","AB",$Y528="BA","AB",$Y528="AC","AC",$Y528="CA","AC",$Y528="AD","AD",$Y528="DA","AD",$Y528="BC","BC",$Y528="CB","BC",$Y528="BD","BD",$Y528="DB","BD",$Y528="CD","CD",$Y528="DC", "CD",$Y528="AE","AE",$Y528="EA","AE",$Y528="AF","AF",$Y528="FA","AF",$Y528="BE","BE",$Y528="EB","BE",$Y528="BF","BF",$Y528="FB","BF",$Y528="CE","CE",$Y528="EC","CE",$Y528="CF","CF",$Y528="FC","CF",$Y528="DE","DE",$Y528="ED","DE",$Y528="EF","EF",$Y528="FE","EF",$Y528="DF","DF",$Y528="FD","DF")</f>
        <v>BF</v>
      </c>
      <c r="AA528" s="6" t="s">
        <v>30</v>
      </c>
      <c r="AB528" t="str">
        <f>VLOOKUP($X528&amp;$Z528&amp;$AA528,Stories!$A$1:$I$151,7,FALSE)</f>
        <v>Jaime is throwing the ball to Sam</v>
      </c>
      <c r="AC528" t="str">
        <f>VLOOKUP($X528&amp;$Z528&amp;$AA528,Stories!$A$1:$I$151,8,FALSE)</f>
        <v>while the dog is getting excited</v>
      </c>
      <c r="AD528" s="37" t="s">
        <v>23</v>
      </c>
      <c r="AE528" s="13" t="s">
        <v>24</v>
      </c>
      <c r="AF528" s="13" t="s">
        <v>26</v>
      </c>
      <c r="AG528" s="13" t="str">
        <f t="shared" si="107"/>
        <v>she's standing in a red triangle</v>
      </c>
      <c r="AH528" t="str">
        <f>VLOOKUP($X528&amp;$Z528&amp;$AA528,Stories!$A$1:$I$151,9,FALSE)</f>
        <v>and the dog caught the ball instead</v>
      </c>
      <c r="AI528" t="str" cm="1">
        <f t="array" ref="AI528">_xlfn.IFS($AA528="first",_xlfn.CONCAT($X528, "_", $H528, "_", $L528),$AA528="second",_xlfn.CONCAT($X528, "_", $L528, "_", $H528))</f>
        <v>S50_Jaime_Sam</v>
      </c>
      <c r="AJ528" t="str">
        <f t="shared" si="108"/>
        <v>she_red_triangle</v>
      </c>
      <c r="AK528" t="str">
        <f t="shared" si="105"/>
        <v>S50_end</v>
      </c>
      <c r="AL528" s="13" t="s">
        <v>24</v>
      </c>
      <c r="AM528" s="13" t="s">
        <v>26</v>
      </c>
      <c r="AN528" s="13" t="s">
        <v>24</v>
      </c>
      <c r="AO528" s="13" t="s">
        <v>25</v>
      </c>
      <c r="AP528" s="13" t="s">
        <v>27</v>
      </c>
      <c r="AQ528" s="13" t="s">
        <v>25</v>
      </c>
      <c r="AR528" s="13" t="s">
        <v>27</v>
      </c>
      <c r="AS528" s="13" t="s">
        <v>26</v>
      </c>
      <c r="AT528" s="13" t="s">
        <v>31</v>
      </c>
      <c r="AU528" s="13" t="s">
        <v>25</v>
      </c>
      <c r="AV528" s="13" t="s">
        <v>31</v>
      </c>
      <c r="AW528" s="13" t="s">
        <v>26</v>
      </c>
      <c r="AX528" t="str">
        <f t="shared" si="109"/>
        <v>ST3_red-triangle.png</v>
      </c>
      <c r="AY528" t="str">
        <f t="shared" si="110"/>
        <v>HT3_red-square.png</v>
      </c>
      <c r="AZ528" t="str">
        <f t="shared" si="111"/>
        <v>HT1_yellow-square.png</v>
      </c>
      <c r="BA528" t="str">
        <f t="shared" si="112"/>
        <v>ST1_yellow-triangle.png</v>
      </c>
      <c r="BB528" t="str">
        <f t="shared" si="113"/>
        <v>HT2_green-square.png</v>
      </c>
      <c r="BC528" t="str">
        <f t="shared" si="114"/>
        <v>ST2_green-triangle.png</v>
      </c>
    </row>
    <row r="529" spans="1:55" x14ac:dyDescent="0.2">
      <c r="A529" s="30" t="s">
        <v>707</v>
      </c>
      <c r="B529" s="5" t="s">
        <v>108</v>
      </c>
      <c r="C529" s="5" t="s">
        <v>155</v>
      </c>
      <c r="D529" t="str">
        <f t="shared" si="106"/>
        <v>L05_CR47_S47</v>
      </c>
      <c r="E529">
        <v>527</v>
      </c>
      <c r="F529" s="95" t="s">
        <v>699</v>
      </c>
      <c r="G529" s="155" t="str">
        <f>VLOOKUP($A529&amp;"_"&amp;$F529,'Character Sets'!$B$3:$J$39,5,FALSE)</f>
        <v>ST3</v>
      </c>
      <c r="H529" s="155" t="str">
        <f>VLOOKUP($A529&amp;"_"&amp;$F529,'Character Sets'!$B$3:$J$39,7,FALSE)</f>
        <v>Sam</v>
      </c>
      <c r="I529" s="5" t="str">
        <f>VLOOKUP($A529&amp;"_"&amp;$F529,'Character Sets'!$B$3:$J$39,6,FALSE)</f>
        <v>B</v>
      </c>
      <c r="J529" s="94" t="s">
        <v>698</v>
      </c>
      <c r="K529" s="155" t="str">
        <f>VLOOKUP($A529&amp;"_"&amp;$J529, 'Character Sets'!$B$3:$J$39,5,FALSE)</f>
        <v>HT3</v>
      </c>
      <c r="L529" s="155" t="str">
        <f>VLOOKUP($A529&amp;"_"&amp;$J529,'Character Sets'!$B$3:$J$39,7,FALSE)</f>
        <v>Jaime</v>
      </c>
      <c r="M529" s="5" t="str">
        <f>VLOOKUP($A529&amp;"_"&amp;$J529,'Character Sets'!$B$3:$J$39,6,FALSE)</f>
        <v>F</v>
      </c>
      <c r="N529" s="187" t="s">
        <v>2394</v>
      </c>
      <c r="O529" s="5" t="s">
        <v>2398</v>
      </c>
      <c r="P529" s="37" t="s">
        <v>700</v>
      </c>
      <c r="Q529" t="str">
        <f>VLOOKUP($A529&amp;"_"&amp;$P529,'Character Sets'!$B$3:$J$39,5,FALSE)</f>
        <v>HT1</v>
      </c>
      <c r="R529" s="37" t="s">
        <v>701</v>
      </c>
      <c r="S529" t="str">
        <f>VLOOKUP($A529&amp;"_"&amp;$R529,'Character Sets'!$B$3:$J$39,5,FALSE)</f>
        <v>ST1</v>
      </c>
      <c r="T529" s="37" t="s">
        <v>696</v>
      </c>
      <c r="U529" t="str">
        <f>VLOOKUP($A529&amp;"_"&amp;$T529,'Character Sets'!$B$3:$J$39,5,FALSE)</f>
        <v>HT2</v>
      </c>
      <c r="V529" s="37" t="s">
        <v>697</v>
      </c>
      <c r="W529" t="str">
        <f>VLOOKUP($A529&amp;"_"&amp;$V529,'Character Sets'!$B$3:$J$39,5,FALSE)</f>
        <v>ST2</v>
      </c>
      <c r="X529" t="s">
        <v>444</v>
      </c>
      <c r="Y529" t="str">
        <f t="shared" si="104"/>
        <v>BF</v>
      </c>
      <c r="Z529" t="str" cm="1">
        <f t="array" ref="Z529">_xlfn.IFS($Y529="AB","AB",$Y529="BA","AB",$Y529="AC","AC",$Y529="CA","AC",$Y529="AD","AD",$Y529="DA","AD",$Y529="BC","BC",$Y529="CB","BC",$Y529="BD","BD",$Y529="DB","BD",$Y529="CD","CD",$Y529="DC", "CD",$Y529="AE","AE",$Y529="EA","AE",$Y529="AF","AF",$Y529="FA","AF",$Y529="BE","BE",$Y529="EB","BE",$Y529="BF","BF",$Y529="FB","BF",$Y529="CE","CE",$Y529="EC","CE",$Y529="CF","CF",$Y529="FC","CF",$Y529="DE","DE",$Y529="ED","DE",$Y529="EF","EF",$Y529="FE","EF",$Y529="DF","DF",$Y529="FD","DF")</f>
        <v>BF</v>
      </c>
      <c r="AA529" s="6" t="s">
        <v>28</v>
      </c>
      <c r="AB529" t="str">
        <f>VLOOKUP($X529&amp;$Z529&amp;$AA529,Stories!$A$1:$I$151,7,FALSE)</f>
        <v>Sam is driving away from Jaime</v>
      </c>
      <c r="AC529" t="str">
        <f>VLOOKUP($X529&amp;$Z529&amp;$AA529,Stories!$A$1:$I$151,8,FALSE)</f>
        <v>while the sun is starting to set</v>
      </c>
      <c r="AD529" s="37" t="s">
        <v>23</v>
      </c>
      <c r="AE529" s="13" t="s">
        <v>29</v>
      </c>
      <c r="AF529" s="13" t="s">
        <v>25</v>
      </c>
      <c r="AG529" s="13" t="str">
        <f t="shared" si="107"/>
        <v>she's standing in a blue square</v>
      </c>
      <c r="AH529" t="str">
        <f>VLOOKUP($X529&amp;$Z529&amp;$AA529,Stories!$A$1:$I$151,9,FALSE)</f>
        <v>and it looks like it's a long drive home</v>
      </c>
      <c r="AI529" t="str" cm="1">
        <f t="array" ref="AI529">_xlfn.IFS($AA529="first",_xlfn.CONCAT($X529, "_", $H529, "_", $L529),$AA529="second",_xlfn.CONCAT($X529, "_", $L529, "_", $H529))</f>
        <v>S47_Sam_Jaime</v>
      </c>
      <c r="AJ529" t="str">
        <f t="shared" si="108"/>
        <v>she_blue_square</v>
      </c>
      <c r="AK529" t="str">
        <f t="shared" si="105"/>
        <v>S47_end</v>
      </c>
      <c r="AL529" s="13" t="s">
        <v>29</v>
      </c>
      <c r="AM529" s="13" t="s">
        <v>25</v>
      </c>
      <c r="AN529" s="13" t="s">
        <v>29</v>
      </c>
      <c r="AO529" s="13" t="s">
        <v>26</v>
      </c>
      <c r="AP529" s="13" t="s">
        <v>31</v>
      </c>
      <c r="AQ529" s="13" t="s">
        <v>26</v>
      </c>
      <c r="AR529" s="13" t="s">
        <v>31</v>
      </c>
      <c r="AS529" s="13" t="s">
        <v>25</v>
      </c>
      <c r="AT529" s="13" t="s">
        <v>27</v>
      </c>
      <c r="AU529" s="13" t="s">
        <v>26</v>
      </c>
      <c r="AV529" s="13" t="s">
        <v>27</v>
      </c>
      <c r="AW529" s="13" t="s">
        <v>25</v>
      </c>
      <c r="AX529" t="str">
        <f t="shared" si="109"/>
        <v>ST3_blue-square.png</v>
      </c>
      <c r="AY529" t="str">
        <f t="shared" si="110"/>
        <v>HT3_blue-triangle.png</v>
      </c>
      <c r="AZ529" t="str">
        <f t="shared" si="111"/>
        <v>HT1_green-triangle.png</v>
      </c>
      <c r="BA529" t="str">
        <f t="shared" si="112"/>
        <v>ST1_green-square.png</v>
      </c>
      <c r="BB529" t="str">
        <f t="shared" si="113"/>
        <v>HT2_yellow-triangle.png</v>
      </c>
      <c r="BC529" t="str">
        <f t="shared" si="114"/>
        <v>ST2_yellow-square.png</v>
      </c>
    </row>
    <row r="530" spans="1:55" x14ac:dyDescent="0.2">
      <c r="A530" s="30" t="s">
        <v>707</v>
      </c>
      <c r="B530" s="5" t="s">
        <v>108</v>
      </c>
      <c r="C530" s="5" t="s">
        <v>156</v>
      </c>
      <c r="D530" t="str">
        <f t="shared" si="106"/>
        <v>L05_CR48_S47</v>
      </c>
      <c r="E530">
        <v>528</v>
      </c>
      <c r="F530" s="95" t="s">
        <v>699</v>
      </c>
      <c r="G530" s="155" t="str">
        <f>VLOOKUP($A530&amp;"_"&amp;$F530,'Character Sets'!$B$3:$J$39,5,FALSE)</f>
        <v>ST3</v>
      </c>
      <c r="H530" s="155" t="str">
        <f>VLOOKUP($A530&amp;"_"&amp;$F530,'Character Sets'!$B$3:$J$39,7,FALSE)</f>
        <v>Sam</v>
      </c>
      <c r="I530" s="5" t="str">
        <f>VLOOKUP($A530&amp;"_"&amp;$F530,'Character Sets'!$B$3:$J$39,6,FALSE)</f>
        <v>B</v>
      </c>
      <c r="J530" s="94" t="s">
        <v>698</v>
      </c>
      <c r="K530" s="155" t="str">
        <f>VLOOKUP($A530&amp;"_"&amp;$J530, 'Character Sets'!$B$3:$J$39,5,FALSE)</f>
        <v>HT3</v>
      </c>
      <c r="L530" s="155" t="str">
        <f>VLOOKUP($A530&amp;"_"&amp;$J530,'Character Sets'!$B$3:$J$39,7,FALSE)</f>
        <v>Jaime</v>
      </c>
      <c r="M530" s="5" t="str">
        <f>VLOOKUP($A530&amp;"_"&amp;$J530,'Character Sets'!$B$3:$J$39,6,FALSE)</f>
        <v>F</v>
      </c>
      <c r="N530" s="187" t="s">
        <v>2394</v>
      </c>
      <c r="O530" s="5" t="s">
        <v>2398</v>
      </c>
      <c r="P530" s="37" t="s">
        <v>700</v>
      </c>
      <c r="Q530" t="str">
        <f>VLOOKUP($A530&amp;"_"&amp;$P530,'Character Sets'!$B$3:$J$39,5,FALSE)</f>
        <v>HT1</v>
      </c>
      <c r="R530" s="37" t="s">
        <v>701</v>
      </c>
      <c r="S530" t="str">
        <f>VLOOKUP($A530&amp;"_"&amp;$R530,'Character Sets'!$B$3:$J$39,5,FALSE)</f>
        <v>ST1</v>
      </c>
      <c r="T530" s="37" t="s">
        <v>696</v>
      </c>
      <c r="U530" t="str">
        <f>VLOOKUP($A530&amp;"_"&amp;$T530,'Character Sets'!$B$3:$J$39,5,FALSE)</f>
        <v>HT2</v>
      </c>
      <c r="V530" s="37" t="s">
        <v>697</v>
      </c>
      <c r="W530" t="str">
        <f>VLOOKUP($A530&amp;"_"&amp;$V530,'Character Sets'!$B$3:$J$39,5,FALSE)</f>
        <v>ST2</v>
      </c>
      <c r="X530" t="s">
        <v>444</v>
      </c>
      <c r="Y530" t="str">
        <f t="shared" si="104"/>
        <v>BF</v>
      </c>
      <c r="Z530" t="str" cm="1">
        <f t="array" ref="Z530">_xlfn.IFS($Y530="AB","AB",$Y530="BA","AB",$Y530="AC","AC",$Y530="CA","AC",$Y530="AD","AD",$Y530="DA","AD",$Y530="BC","BC",$Y530="CB","BC",$Y530="BD","BD",$Y530="DB","BD",$Y530="CD","CD",$Y530="DC", "CD",$Y530="AE","AE",$Y530="EA","AE",$Y530="AF","AF",$Y530="FA","AF",$Y530="BE","BE",$Y530="EB","BE",$Y530="BF","BF",$Y530="FB","BF",$Y530="CE","CE",$Y530="EC","CE",$Y530="CF","CF",$Y530="FC","CF",$Y530="DE","DE",$Y530="ED","DE",$Y530="EF","EF",$Y530="FE","EF",$Y530="DF","DF",$Y530="FD","DF")</f>
        <v>BF</v>
      </c>
      <c r="AA530" s="6" t="s">
        <v>30</v>
      </c>
      <c r="AB530" t="str">
        <f>VLOOKUP($X530&amp;$Z530&amp;$AA530,Stories!$A$1:$I$151,7,FALSE)</f>
        <v>Jaime is driving away from Sam</v>
      </c>
      <c r="AC530" t="str">
        <f>VLOOKUP($X530&amp;$Z530&amp;$AA530,Stories!$A$1:$I$151,8,FALSE)</f>
        <v>while the sun is starting to set</v>
      </c>
      <c r="AD530" s="37" t="s">
        <v>23</v>
      </c>
      <c r="AE530" s="13" t="s">
        <v>31</v>
      </c>
      <c r="AF530" s="13" t="s">
        <v>26</v>
      </c>
      <c r="AG530" s="13" t="str">
        <f t="shared" si="107"/>
        <v>she's standing in a green triangle</v>
      </c>
      <c r="AH530" t="str">
        <f>VLOOKUP($X530&amp;$Z530&amp;$AA530,Stories!$A$1:$I$151,9,FALSE)</f>
        <v>and it looks like it's a long drive home</v>
      </c>
      <c r="AI530" t="str" cm="1">
        <f t="array" ref="AI530">_xlfn.IFS($AA530="first",_xlfn.CONCAT($X530, "_", $H530, "_", $L530),$AA530="second",_xlfn.CONCAT($X530, "_", $L530, "_", $H530))</f>
        <v>S47_Jaime_Sam</v>
      </c>
      <c r="AJ530" t="str">
        <f t="shared" si="108"/>
        <v>she_green_triangle</v>
      </c>
      <c r="AK530" t="str">
        <f t="shared" si="105"/>
        <v>S47_end</v>
      </c>
      <c r="AL530" s="13" t="s">
        <v>31</v>
      </c>
      <c r="AM530" s="13" t="s">
        <v>26</v>
      </c>
      <c r="AN530" s="13" t="s">
        <v>31</v>
      </c>
      <c r="AO530" s="13" t="s">
        <v>25</v>
      </c>
      <c r="AP530" s="13" t="s">
        <v>29</v>
      </c>
      <c r="AQ530" s="13" t="s">
        <v>25</v>
      </c>
      <c r="AR530" s="13" t="s">
        <v>29</v>
      </c>
      <c r="AS530" s="13" t="s">
        <v>26</v>
      </c>
      <c r="AT530" s="13" t="s">
        <v>24</v>
      </c>
      <c r="AU530" s="13" t="s">
        <v>25</v>
      </c>
      <c r="AV530" s="13" t="s">
        <v>24</v>
      </c>
      <c r="AW530" s="13" t="s">
        <v>26</v>
      </c>
      <c r="AX530" t="str">
        <f t="shared" si="109"/>
        <v>ST3_green-triangle.png</v>
      </c>
      <c r="AY530" t="str">
        <f t="shared" si="110"/>
        <v>HT3_green-square.png</v>
      </c>
      <c r="AZ530" t="str">
        <f t="shared" si="111"/>
        <v>HT1_blue-square.png</v>
      </c>
      <c r="BA530" t="str">
        <f t="shared" si="112"/>
        <v>ST1_blue-triangle.png</v>
      </c>
      <c r="BB530" t="str">
        <f t="shared" si="113"/>
        <v>HT2_red-square.png</v>
      </c>
      <c r="BC530" t="str">
        <f t="shared" si="114"/>
        <v>ST2_red-triangle.png</v>
      </c>
    </row>
    <row r="531" spans="1:55" x14ac:dyDescent="0.2">
      <c r="A531" s="30" t="s">
        <v>707</v>
      </c>
      <c r="B531" s="5" t="s">
        <v>108</v>
      </c>
      <c r="C531" s="5" t="s">
        <v>157</v>
      </c>
      <c r="D531" t="str">
        <f t="shared" si="106"/>
        <v>L05_CR49_S15</v>
      </c>
      <c r="E531">
        <v>529</v>
      </c>
      <c r="F531" s="95" t="s">
        <v>697</v>
      </c>
      <c r="G531" s="155" t="str">
        <f>VLOOKUP($A531&amp;"_"&amp;$F531,'Character Sets'!$B$3:$J$39,5,FALSE)</f>
        <v>ST2</v>
      </c>
      <c r="H531" s="155" t="str">
        <f>VLOOKUP($A531&amp;"_"&amp;$F531,'Character Sets'!$B$3:$J$39,7,FALSE)</f>
        <v>Alex</v>
      </c>
      <c r="I531" s="5" t="str">
        <f>VLOOKUP($A531&amp;"_"&amp;$F531,'Character Sets'!$B$3:$J$39,6,FALSE)</f>
        <v>A</v>
      </c>
      <c r="J531" s="96" t="s">
        <v>700</v>
      </c>
      <c r="K531" s="155" t="str">
        <f>VLOOKUP($A531&amp;"_"&amp;$J531, 'Character Sets'!$B$3:$J$39,5,FALSE)</f>
        <v>HT1</v>
      </c>
      <c r="L531" s="155" t="str">
        <f>VLOOKUP($A531&amp;"_"&amp;$J531,'Character Sets'!$B$3:$J$39,7,FALSE)</f>
        <v>Jordan</v>
      </c>
      <c r="M531" s="5" t="str">
        <f>VLOOKUP($A531&amp;"_"&amp;$J531,'Character Sets'!$B$3:$J$39,6,FALSE)</f>
        <v>C</v>
      </c>
      <c r="N531" s="187" t="s">
        <v>2395</v>
      </c>
      <c r="O531" s="5" t="s">
        <v>2398</v>
      </c>
      <c r="P531" s="37" t="s">
        <v>696</v>
      </c>
      <c r="Q531" t="str">
        <f>VLOOKUP($A531&amp;"_"&amp;$P531,'Character Sets'!$B$3:$J$39,5,FALSE)</f>
        <v>HT2</v>
      </c>
      <c r="R531" s="37" t="s">
        <v>698</v>
      </c>
      <c r="S531" t="str">
        <f>VLOOKUP($A531&amp;"_"&amp;$R531,'Character Sets'!$B$3:$J$39,5,FALSE)</f>
        <v>HT3</v>
      </c>
      <c r="T531" s="37" t="s">
        <v>701</v>
      </c>
      <c r="U531" t="str">
        <f>VLOOKUP($A531&amp;"_"&amp;$T531,'Character Sets'!$B$3:$J$39,5,FALSE)</f>
        <v>ST1</v>
      </c>
      <c r="V531" s="37" t="s">
        <v>699</v>
      </c>
      <c r="W531" t="str">
        <f>VLOOKUP($A531&amp;"_"&amp;$V531,'Character Sets'!$B$3:$J$39,5,FALSE)</f>
        <v>ST3</v>
      </c>
      <c r="X531" t="s">
        <v>221</v>
      </c>
      <c r="Y531" t="str">
        <f t="shared" si="104"/>
        <v>AC</v>
      </c>
      <c r="Z531" t="str" cm="1">
        <f t="array" ref="Z531">_xlfn.IFS($Y531="AB","AB",$Y531="BA","AB",$Y531="AC","AC",$Y531="CA","AC",$Y531="AD","AD",$Y531="DA","AD",$Y531="BC","BC",$Y531="CB","BC",$Y531="BD","BD",$Y531="DB","BD",$Y531="CD","CD",$Y531="DC", "CD",$Y531="AE","AE",$Y531="EA","AE",$Y531="AF","AF",$Y531="FA","AF",$Y531="BE","BE",$Y531="EB","BE",$Y531="BF","BF",$Y531="FB","BF",$Y531="CE","CE",$Y531="EC","CE",$Y531="CF","CF",$Y531="FC","CF",$Y531="DE","DE",$Y531="ED","DE",$Y531="EF","EF",$Y531="FE","EF",$Y531="DF","DF",$Y531="FD","DF")</f>
        <v>AC</v>
      </c>
      <c r="AA531" s="6" t="s">
        <v>28</v>
      </c>
      <c r="AB531" t="str">
        <f>VLOOKUP($X531&amp;$Z531&amp;$AA531,Stories!$A$1:$I$151,7,FALSE)</f>
        <v>Alex is looking at Jordan</v>
      </c>
      <c r="AC531" t="str">
        <f>VLOOKUP($X531&amp;$Z531&amp;$AA531,Stories!$A$1:$I$151,8,FALSE)</f>
        <v>as the train whistle is blowing loudly</v>
      </c>
      <c r="AD531" s="37" t="s">
        <v>23</v>
      </c>
      <c r="AE531" s="13" t="s">
        <v>24</v>
      </c>
      <c r="AF531" s="13" t="s">
        <v>25</v>
      </c>
      <c r="AG531" s="13" t="str">
        <f t="shared" si="107"/>
        <v>she's standing in a red square</v>
      </c>
      <c r="AH531" t="str">
        <f>VLOOKUP($X531&amp;$Z531&amp;$AA531,Stories!$A$1:$I$151,9,FALSE)</f>
        <v>but the whistle is too loud to hear anything</v>
      </c>
      <c r="AI531" t="str" cm="1">
        <f t="array" ref="AI531">_xlfn.IFS($AA531="first",_xlfn.CONCAT($X531, "_", $H531, "_", $L531),$AA531="second",_xlfn.CONCAT($X531, "_", $L531, "_", $H531))</f>
        <v>S15_Alex_Jordan</v>
      </c>
      <c r="AJ531" t="str">
        <f t="shared" si="108"/>
        <v>she_red_square</v>
      </c>
      <c r="AK531" t="str">
        <f t="shared" si="105"/>
        <v>S15_end</v>
      </c>
      <c r="AL531" s="13" t="s">
        <v>24</v>
      </c>
      <c r="AM531" s="13" t="s">
        <v>25</v>
      </c>
      <c r="AN531" s="13" t="s">
        <v>24</v>
      </c>
      <c r="AO531" s="13" t="s">
        <v>26</v>
      </c>
      <c r="AP531" s="13" t="s">
        <v>27</v>
      </c>
      <c r="AQ531" s="13" t="s">
        <v>26</v>
      </c>
      <c r="AR531" s="13" t="s">
        <v>27</v>
      </c>
      <c r="AS531" s="13" t="s">
        <v>25</v>
      </c>
      <c r="AT531" s="13" t="s">
        <v>31</v>
      </c>
      <c r="AU531" s="13" t="s">
        <v>26</v>
      </c>
      <c r="AV531" s="13" t="s">
        <v>31</v>
      </c>
      <c r="AW531" s="13" t="s">
        <v>25</v>
      </c>
      <c r="AX531" t="str">
        <f t="shared" si="109"/>
        <v>ST2_red-square.png</v>
      </c>
      <c r="AY531" t="str">
        <f t="shared" si="110"/>
        <v>HT1_red-triangle.png</v>
      </c>
      <c r="AZ531" t="str">
        <f t="shared" si="111"/>
        <v>HT2_yellow-triangle.png</v>
      </c>
      <c r="BA531" t="str">
        <f t="shared" si="112"/>
        <v>HT3_yellow-square.png</v>
      </c>
      <c r="BB531" t="str">
        <f t="shared" si="113"/>
        <v>ST1_green-triangle.png</v>
      </c>
      <c r="BC531" t="str">
        <f t="shared" si="114"/>
        <v>ST3_green-square.png</v>
      </c>
    </row>
    <row r="532" spans="1:55" x14ac:dyDescent="0.2">
      <c r="A532" s="30" t="s">
        <v>707</v>
      </c>
      <c r="B532" s="5" t="s">
        <v>108</v>
      </c>
      <c r="C532" s="5" t="s">
        <v>158</v>
      </c>
      <c r="D532" t="str">
        <f t="shared" si="106"/>
        <v>L05_CR50_S11</v>
      </c>
      <c r="E532">
        <v>530</v>
      </c>
      <c r="F532" s="95" t="s">
        <v>697</v>
      </c>
      <c r="G532" s="155" t="str">
        <f>VLOOKUP($A532&amp;"_"&amp;$F532,'Character Sets'!$B$3:$J$39,5,FALSE)</f>
        <v>ST2</v>
      </c>
      <c r="H532" s="155" t="str">
        <f>VLOOKUP($A532&amp;"_"&amp;$F532,'Character Sets'!$B$3:$J$39,7,FALSE)</f>
        <v>Alex</v>
      </c>
      <c r="I532" s="5" t="str">
        <f>VLOOKUP($A532&amp;"_"&amp;$F532,'Character Sets'!$B$3:$J$39,6,FALSE)</f>
        <v>A</v>
      </c>
      <c r="J532" s="96" t="s">
        <v>700</v>
      </c>
      <c r="K532" s="155" t="str">
        <f>VLOOKUP($A532&amp;"_"&amp;$J532, 'Character Sets'!$B$3:$J$39,5,FALSE)</f>
        <v>HT1</v>
      </c>
      <c r="L532" s="155" t="str">
        <f>VLOOKUP($A532&amp;"_"&amp;$J532,'Character Sets'!$B$3:$J$39,7,FALSE)</f>
        <v>Jordan</v>
      </c>
      <c r="M532" s="5" t="str">
        <f>VLOOKUP($A532&amp;"_"&amp;$J532,'Character Sets'!$B$3:$J$39,6,FALSE)</f>
        <v>C</v>
      </c>
      <c r="N532" s="187" t="s">
        <v>2395</v>
      </c>
      <c r="O532" s="5" t="s">
        <v>2398</v>
      </c>
      <c r="P532" s="37" t="s">
        <v>696</v>
      </c>
      <c r="Q532" t="str">
        <f>VLOOKUP($A532&amp;"_"&amp;$P532,'Character Sets'!$B$3:$J$39,5,FALSE)</f>
        <v>HT2</v>
      </c>
      <c r="R532" s="37" t="s">
        <v>698</v>
      </c>
      <c r="S532" t="str">
        <f>VLOOKUP($A532&amp;"_"&amp;$R532,'Character Sets'!$B$3:$J$39,5,FALSE)</f>
        <v>HT3</v>
      </c>
      <c r="T532" s="37" t="s">
        <v>701</v>
      </c>
      <c r="U532" t="str">
        <f>VLOOKUP($A532&amp;"_"&amp;$T532,'Character Sets'!$B$3:$J$39,5,FALSE)</f>
        <v>ST1</v>
      </c>
      <c r="V532" s="37" t="s">
        <v>699</v>
      </c>
      <c r="W532" t="str">
        <f>VLOOKUP($A532&amp;"_"&amp;$V532,'Character Sets'!$B$3:$J$39,5,FALSE)</f>
        <v>ST3</v>
      </c>
      <c r="X532" t="s">
        <v>217</v>
      </c>
      <c r="Y532" t="str">
        <f t="shared" si="104"/>
        <v>AC</v>
      </c>
      <c r="Z532" t="str" cm="1">
        <f t="array" ref="Z532">_xlfn.IFS($Y532="AB","AB",$Y532="BA","AB",$Y532="AC","AC",$Y532="CA","AC",$Y532="AD","AD",$Y532="DA","AD",$Y532="BC","BC",$Y532="CB","BC",$Y532="BD","BD",$Y532="DB","BD",$Y532="CD","CD",$Y532="DC", "CD",$Y532="AE","AE",$Y532="EA","AE",$Y532="AF","AF",$Y532="FA","AF",$Y532="BE","BE",$Y532="EB","BE",$Y532="BF","BF",$Y532="FB","BF",$Y532="CE","CE",$Y532="EC","CE",$Y532="CF","CF",$Y532="FC","CF",$Y532="DE","DE",$Y532="ED","DE",$Y532="EF","EF",$Y532="FE","EF",$Y532="DF","DF",$Y532="FD","DF")</f>
        <v>AC</v>
      </c>
      <c r="AA532" s="6" t="s">
        <v>30</v>
      </c>
      <c r="AB532" t="str">
        <f>VLOOKUP($X532&amp;$Z532&amp;$AA532,Stories!$A$1:$I$151,7,FALSE)</f>
        <v>Jordan is singing to Alex</v>
      </c>
      <c r="AC532" t="str">
        <f>VLOOKUP($X532&amp;$Z532&amp;$AA532,Stories!$A$1:$I$151,8,FALSE)</f>
        <v>and there's a big disco ball overhead</v>
      </c>
      <c r="AD532" s="37" t="s">
        <v>23</v>
      </c>
      <c r="AE532" s="13" t="s">
        <v>27</v>
      </c>
      <c r="AF532" s="13" t="s">
        <v>26</v>
      </c>
      <c r="AG532" s="13" t="str">
        <f t="shared" si="107"/>
        <v>she's standing in a yellow triangle</v>
      </c>
      <c r="AH532" t="str">
        <f>VLOOKUP($X532&amp;$Z532&amp;$AA532,Stories!$A$1:$I$151,9,FALSE)</f>
        <v>and all the colored lights look fun</v>
      </c>
      <c r="AI532" t="str" cm="1">
        <f t="array" ref="AI532">_xlfn.IFS($AA532="first",_xlfn.CONCAT($X532, "_", $H532, "_", $L532),$AA532="second",_xlfn.CONCAT($X532, "_", $L532, "_", $H532))</f>
        <v>S11_Jordan_Alex</v>
      </c>
      <c r="AJ532" t="str">
        <f t="shared" si="108"/>
        <v>she_yellow_triangle</v>
      </c>
      <c r="AK532" t="str">
        <f t="shared" si="105"/>
        <v>S11_end</v>
      </c>
      <c r="AL532" s="13" t="s">
        <v>27</v>
      </c>
      <c r="AM532" s="13" t="s">
        <v>26</v>
      </c>
      <c r="AN532" s="13" t="s">
        <v>27</v>
      </c>
      <c r="AO532" s="13" t="s">
        <v>25</v>
      </c>
      <c r="AP532" s="13" t="s">
        <v>24</v>
      </c>
      <c r="AQ532" s="13" t="s">
        <v>25</v>
      </c>
      <c r="AR532" s="13" t="s">
        <v>24</v>
      </c>
      <c r="AS532" s="13" t="s">
        <v>26</v>
      </c>
      <c r="AT532" s="13" t="s">
        <v>29</v>
      </c>
      <c r="AU532" s="13" t="s">
        <v>25</v>
      </c>
      <c r="AV532" s="13" t="s">
        <v>29</v>
      </c>
      <c r="AW532" s="13" t="s">
        <v>26</v>
      </c>
      <c r="AX532" t="str">
        <f t="shared" si="109"/>
        <v>ST2_yellow-triangle.png</v>
      </c>
      <c r="AY532" t="str">
        <f t="shared" si="110"/>
        <v>HT1_yellow-square.png</v>
      </c>
      <c r="AZ532" t="str">
        <f t="shared" si="111"/>
        <v>HT2_red-square.png</v>
      </c>
      <c r="BA532" t="str">
        <f t="shared" si="112"/>
        <v>HT3_red-triangle.png</v>
      </c>
      <c r="BB532" t="str">
        <f t="shared" si="113"/>
        <v>ST1_blue-square.png</v>
      </c>
      <c r="BC532" t="str">
        <f t="shared" si="114"/>
        <v>ST3_blue-triangle.png</v>
      </c>
    </row>
    <row r="533" spans="1:55" x14ac:dyDescent="0.2">
      <c r="A533" s="30" t="s">
        <v>707</v>
      </c>
      <c r="B533" s="5" t="s">
        <v>108</v>
      </c>
      <c r="C533" s="5" t="s">
        <v>159</v>
      </c>
      <c r="D533" t="str">
        <f t="shared" si="106"/>
        <v>L05_CR51_S12</v>
      </c>
      <c r="E533">
        <v>531</v>
      </c>
      <c r="F533" s="95" t="s">
        <v>697</v>
      </c>
      <c r="G533" s="155" t="str">
        <f>VLOOKUP($A533&amp;"_"&amp;$F533,'Character Sets'!$B$3:$J$39,5,FALSE)</f>
        <v>ST2</v>
      </c>
      <c r="H533" s="155" t="str">
        <f>VLOOKUP($A533&amp;"_"&amp;$F533,'Character Sets'!$B$3:$J$39,7,FALSE)</f>
        <v>Alex</v>
      </c>
      <c r="I533" s="5" t="str">
        <f>VLOOKUP($A533&amp;"_"&amp;$F533,'Character Sets'!$B$3:$J$39,6,FALSE)</f>
        <v>A</v>
      </c>
      <c r="J533" s="96" t="s">
        <v>700</v>
      </c>
      <c r="K533" s="155" t="str">
        <f>VLOOKUP($A533&amp;"_"&amp;$J533, 'Character Sets'!$B$3:$J$39,5,FALSE)</f>
        <v>HT1</v>
      </c>
      <c r="L533" s="155" t="str">
        <f>VLOOKUP($A533&amp;"_"&amp;$J533,'Character Sets'!$B$3:$J$39,7,FALSE)</f>
        <v>Jordan</v>
      </c>
      <c r="M533" s="5" t="str">
        <f>VLOOKUP($A533&amp;"_"&amp;$J533,'Character Sets'!$B$3:$J$39,6,FALSE)</f>
        <v>C</v>
      </c>
      <c r="N533" s="187" t="s">
        <v>2395</v>
      </c>
      <c r="O533" s="5" t="s">
        <v>2398</v>
      </c>
      <c r="P533" s="37" t="s">
        <v>696</v>
      </c>
      <c r="Q533" t="str">
        <f>VLOOKUP($A533&amp;"_"&amp;$P533,'Character Sets'!$B$3:$J$39,5,FALSE)</f>
        <v>HT2</v>
      </c>
      <c r="R533" s="37" t="s">
        <v>698</v>
      </c>
      <c r="S533" t="str">
        <f>VLOOKUP($A533&amp;"_"&amp;$R533,'Character Sets'!$B$3:$J$39,5,FALSE)</f>
        <v>HT3</v>
      </c>
      <c r="T533" s="37" t="s">
        <v>701</v>
      </c>
      <c r="U533" t="str">
        <f>VLOOKUP($A533&amp;"_"&amp;$T533,'Character Sets'!$B$3:$J$39,5,FALSE)</f>
        <v>ST1</v>
      </c>
      <c r="V533" s="37" t="s">
        <v>699</v>
      </c>
      <c r="W533" t="str">
        <f>VLOOKUP($A533&amp;"_"&amp;$V533,'Character Sets'!$B$3:$J$39,5,FALSE)</f>
        <v>ST3</v>
      </c>
      <c r="X533" t="s">
        <v>218</v>
      </c>
      <c r="Y533" t="str">
        <f t="shared" si="104"/>
        <v>AC</v>
      </c>
      <c r="Z533" t="str" cm="1">
        <f t="array" ref="Z533">_xlfn.IFS($Y533="AB","AB",$Y533="BA","AB",$Y533="AC","AC",$Y533="CA","AC",$Y533="AD","AD",$Y533="DA","AD",$Y533="BC","BC",$Y533="CB","BC",$Y533="BD","BD",$Y533="DB","BD",$Y533="CD","CD",$Y533="DC", "CD",$Y533="AE","AE",$Y533="EA","AE",$Y533="AF","AF",$Y533="FA","AF",$Y533="BE","BE",$Y533="EB","BE",$Y533="BF","BF",$Y533="FB","BF",$Y533="CE","CE",$Y533="EC","CE",$Y533="CF","CF",$Y533="FC","CF",$Y533="DE","DE",$Y533="ED","DE",$Y533="EF","EF",$Y533="FE","EF",$Y533="DF","DF",$Y533="FD","DF")</f>
        <v>AC</v>
      </c>
      <c r="AA533" s="6" t="s">
        <v>28</v>
      </c>
      <c r="AB533" t="str">
        <f>VLOOKUP($X533&amp;$Z533&amp;$AA533,Stories!$A$1:$I$151,7,FALSE)</f>
        <v>Alex is showing a happy birthday sign to Jordan</v>
      </c>
      <c r="AC533" t="str">
        <f>VLOOKUP($X533&amp;$Z533&amp;$AA533,Stories!$A$1:$I$151,8,FALSE)</f>
        <v xml:space="preserve">while some balloons are floating up to the ceiling </v>
      </c>
      <c r="AD533" s="37" t="s">
        <v>23</v>
      </c>
      <c r="AE533" s="13" t="s">
        <v>31</v>
      </c>
      <c r="AF533" s="13" t="s">
        <v>25</v>
      </c>
      <c r="AG533" s="13" t="str">
        <f t="shared" si="107"/>
        <v>she's standing in a green square</v>
      </c>
      <c r="AH533" t="str">
        <f>VLOOKUP($X533&amp;$Z533&amp;$AA533,Stories!$A$1:$I$151,9,FALSE)</f>
        <v>and it looks like the party is starting</v>
      </c>
      <c r="AI533" t="str" cm="1">
        <f t="array" ref="AI533">_xlfn.IFS($AA533="first",_xlfn.CONCAT($X533, "_", $H533, "_", $L533),$AA533="second",_xlfn.CONCAT($X533, "_", $L533, "_", $H533))</f>
        <v>S12_Alex_Jordan</v>
      </c>
      <c r="AJ533" t="str">
        <f t="shared" si="108"/>
        <v>she_green_square</v>
      </c>
      <c r="AK533" t="str">
        <f t="shared" si="105"/>
        <v>S12_end</v>
      </c>
      <c r="AL533" s="13" t="s">
        <v>31</v>
      </c>
      <c r="AM533" s="13" t="s">
        <v>25</v>
      </c>
      <c r="AN533" s="13" t="s">
        <v>31</v>
      </c>
      <c r="AO533" s="13" t="s">
        <v>26</v>
      </c>
      <c r="AP533" s="13" t="s">
        <v>29</v>
      </c>
      <c r="AQ533" s="13" t="s">
        <v>26</v>
      </c>
      <c r="AR533" s="13" t="s">
        <v>29</v>
      </c>
      <c r="AS533" s="13" t="s">
        <v>25</v>
      </c>
      <c r="AT533" s="13" t="s">
        <v>24</v>
      </c>
      <c r="AU533" s="13" t="s">
        <v>26</v>
      </c>
      <c r="AV533" s="13" t="s">
        <v>24</v>
      </c>
      <c r="AW533" s="13" t="s">
        <v>25</v>
      </c>
      <c r="AX533" t="str">
        <f t="shared" si="109"/>
        <v>ST2_green-square.png</v>
      </c>
      <c r="AY533" t="str">
        <f t="shared" si="110"/>
        <v>HT1_green-triangle.png</v>
      </c>
      <c r="AZ533" t="str">
        <f t="shared" si="111"/>
        <v>HT2_blue-triangle.png</v>
      </c>
      <c r="BA533" t="str">
        <f t="shared" si="112"/>
        <v>HT3_blue-square.png</v>
      </c>
      <c r="BB533" t="str">
        <f t="shared" si="113"/>
        <v>ST1_red-triangle.png</v>
      </c>
      <c r="BC533" t="str">
        <f t="shared" si="114"/>
        <v>ST3_red-square.png</v>
      </c>
    </row>
    <row r="534" spans="1:55" x14ac:dyDescent="0.2">
      <c r="A534" s="30" t="s">
        <v>707</v>
      </c>
      <c r="B534" s="5" t="s">
        <v>108</v>
      </c>
      <c r="C534" s="5" t="s">
        <v>160</v>
      </c>
      <c r="D534" t="str">
        <f t="shared" si="106"/>
        <v>L05_CR52_S12</v>
      </c>
      <c r="E534">
        <v>532</v>
      </c>
      <c r="F534" s="95" t="s">
        <v>697</v>
      </c>
      <c r="G534" s="155" t="str">
        <f>VLOOKUP($A534&amp;"_"&amp;$F534,'Character Sets'!$B$3:$J$39,5,FALSE)</f>
        <v>ST2</v>
      </c>
      <c r="H534" s="155" t="str">
        <f>VLOOKUP($A534&amp;"_"&amp;$F534,'Character Sets'!$B$3:$J$39,7,FALSE)</f>
        <v>Alex</v>
      </c>
      <c r="I534" s="5" t="str">
        <f>VLOOKUP($A534&amp;"_"&amp;$F534,'Character Sets'!$B$3:$J$39,6,FALSE)</f>
        <v>A</v>
      </c>
      <c r="J534" s="96" t="s">
        <v>700</v>
      </c>
      <c r="K534" s="155" t="str">
        <f>VLOOKUP($A534&amp;"_"&amp;$J534, 'Character Sets'!$B$3:$J$39,5,FALSE)</f>
        <v>HT1</v>
      </c>
      <c r="L534" s="155" t="str">
        <f>VLOOKUP($A534&amp;"_"&amp;$J534,'Character Sets'!$B$3:$J$39,7,FALSE)</f>
        <v>Jordan</v>
      </c>
      <c r="M534" s="5" t="str">
        <f>VLOOKUP($A534&amp;"_"&amp;$J534,'Character Sets'!$B$3:$J$39,6,FALSE)</f>
        <v>C</v>
      </c>
      <c r="N534" s="187" t="s">
        <v>2395</v>
      </c>
      <c r="O534" s="5" t="s">
        <v>2398</v>
      </c>
      <c r="P534" s="37" t="s">
        <v>696</v>
      </c>
      <c r="Q534" t="str">
        <f>VLOOKUP($A534&amp;"_"&amp;$P534,'Character Sets'!$B$3:$J$39,5,FALSE)</f>
        <v>HT2</v>
      </c>
      <c r="R534" s="37" t="s">
        <v>698</v>
      </c>
      <c r="S534" t="str">
        <f>VLOOKUP($A534&amp;"_"&amp;$R534,'Character Sets'!$B$3:$J$39,5,FALSE)</f>
        <v>HT3</v>
      </c>
      <c r="T534" s="37" t="s">
        <v>701</v>
      </c>
      <c r="U534" t="str">
        <f>VLOOKUP($A534&amp;"_"&amp;$T534,'Character Sets'!$B$3:$J$39,5,FALSE)</f>
        <v>ST1</v>
      </c>
      <c r="V534" s="37" t="s">
        <v>699</v>
      </c>
      <c r="W534" t="str">
        <f>VLOOKUP($A534&amp;"_"&amp;$V534,'Character Sets'!$B$3:$J$39,5,FALSE)</f>
        <v>ST3</v>
      </c>
      <c r="X534" t="s">
        <v>218</v>
      </c>
      <c r="Y534" t="str">
        <f t="shared" si="104"/>
        <v>AC</v>
      </c>
      <c r="Z534" t="str" cm="1">
        <f t="array" ref="Z534">_xlfn.IFS($Y534="AB","AB",$Y534="BA","AB",$Y534="AC","AC",$Y534="CA","AC",$Y534="AD","AD",$Y534="DA","AD",$Y534="BC","BC",$Y534="CB","BC",$Y534="BD","BD",$Y534="DB","BD",$Y534="CD","CD",$Y534="DC", "CD",$Y534="AE","AE",$Y534="EA","AE",$Y534="AF","AF",$Y534="FA","AF",$Y534="BE","BE",$Y534="EB","BE",$Y534="BF","BF",$Y534="FB","BF",$Y534="CE","CE",$Y534="EC","CE",$Y534="CF","CF",$Y534="FC","CF",$Y534="DE","DE",$Y534="ED","DE",$Y534="EF","EF",$Y534="FE","EF",$Y534="DF","DF",$Y534="FD","DF")</f>
        <v>AC</v>
      </c>
      <c r="AA534" s="6" t="s">
        <v>30</v>
      </c>
      <c r="AB534" t="str">
        <f>VLOOKUP($X534&amp;$Z534&amp;$AA534,Stories!$A$1:$I$151,7,FALSE)</f>
        <v>Jordan is showing a happy birthday sign to Alex</v>
      </c>
      <c r="AC534" t="str">
        <f>VLOOKUP($X534&amp;$Z534&amp;$AA534,Stories!$A$1:$I$151,8,FALSE)</f>
        <v xml:space="preserve">while some balloons are floating up to the ceiling </v>
      </c>
      <c r="AD534" s="37" t="s">
        <v>23</v>
      </c>
      <c r="AE534" s="13" t="s">
        <v>29</v>
      </c>
      <c r="AF534" s="13" t="s">
        <v>26</v>
      </c>
      <c r="AG534" s="13" t="str">
        <f t="shared" si="107"/>
        <v>she's standing in a blue triangle</v>
      </c>
      <c r="AH534" t="str">
        <f>VLOOKUP($X534&amp;$Z534&amp;$AA534,Stories!$A$1:$I$151,9,FALSE)</f>
        <v>and it looks like the party is starting</v>
      </c>
      <c r="AI534" t="str" cm="1">
        <f t="array" ref="AI534">_xlfn.IFS($AA534="first",_xlfn.CONCAT($X534, "_", $H534, "_", $L534),$AA534="second",_xlfn.CONCAT($X534, "_", $L534, "_", $H534))</f>
        <v>S12_Jordan_Alex</v>
      </c>
      <c r="AJ534" t="str">
        <f t="shared" si="108"/>
        <v>she_blue_triangle</v>
      </c>
      <c r="AK534" t="str">
        <f t="shared" si="105"/>
        <v>S12_end</v>
      </c>
      <c r="AL534" s="13" t="s">
        <v>29</v>
      </c>
      <c r="AM534" s="13" t="s">
        <v>26</v>
      </c>
      <c r="AN534" s="13" t="s">
        <v>29</v>
      </c>
      <c r="AO534" s="13" t="s">
        <v>25</v>
      </c>
      <c r="AP534" s="13" t="s">
        <v>31</v>
      </c>
      <c r="AQ534" s="13" t="s">
        <v>25</v>
      </c>
      <c r="AR534" s="13" t="s">
        <v>31</v>
      </c>
      <c r="AS534" s="13" t="s">
        <v>26</v>
      </c>
      <c r="AT534" s="13" t="s">
        <v>27</v>
      </c>
      <c r="AU534" s="13" t="s">
        <v>25</v>
      </c>
      <c r="AV534" s="13" t="s">
        <v>27</v>
      </c>
      <c r="AW534" s="13" t="s">
        <v>26</v>
      </c>
      <c r="AX534" t="str">
        <f t="shared" si="109"/>
        <v>ST2_blue-triangle.png</v>
      </c>
      <c r="AY534" t="str">
        <f t="shared" si="110"/>
        <v>HT1_blue-square.png</v>
      </c>
      <c r="AZ534" t="str">
        <f t="shared" si="111"/>
        <v>HT2_green-square.png</v>
      </c>
      <c r="BA534" t="str">
        <f t="shared" si="112"/>
        <v>HT3_green-triangle.png</v>
      </c>
      <c r="BB534" t="str">
        <f t="shared" si="113"/>
        <v>ST1_yellow-square.png</v>
      </c>
      <c r="BC534" t="str">
        <f t="shared" si="114"/>
        <v>ST3_yellow-triangle.png</v>
      </c>
    </row>
    <row r="535" spans="1:55" x14ac:dyDescent="0.2">
      <c r="A535" s="30" t="s">
        <v>707</v>
      </c>
      <c r="B535" s="5" t="s">
        <v>108</v>
      </c>
      <c r="C535" s="5" t="s">
        <v>161</v>
      </c>
      <c r="D535" t="str">
        <f t="shared" si="106"/>
        <v>L05_CR53_S18</v>
      </c>
      <c r="E535">
        <v>533</v>
      </c>
      <c r="F535" s="95" t="s">
        <v>697</v>
      </c>
      <c r="G535" s="155" t="str">
        <f>VLOOKUP($A535&amp;"_"&amp;$F535,'Character Sets'!$B$3:$J$39,5,FALSE)</f>
        <v>ST2</v>
      </c>
      <c r="H535" s="155" t="str">
        <f>VLOOKUP($A535&amp;"_"&amp;$F535,'Character Sets'!$B$3:$J$39,7,FALSE)</f>
        <v>Alex</v>
      </c>
      <c r="I535" s="5" t="str">
        <f>VLOOKUP($A535&amp;"_"&amp;$F535,'Character Sets'!$B$3:$J$39,6,FALSE)</f>
        <v>A</v>
      </c>
      <c r="J535" s="96" t="s">
        <v>701</v>
      </c>
      <c r="K535" s="155" t="str">
        <f>VLOOKUP($A535&amp;"_"&amp;$J535, 'Character Sets'!$B$3:$J$39,5,FALSE)</f>
        <v>ST1</v>
      </c>
      <c r="L535" s="155" t="str">
        <f>VLOOKUP($A535&amp;"_"&amp;$J535,'Character Sets'!$B$3:$J$39,7,FALSE)</f>
        <v>Taylor</v>
      </c>
      <c r="M535" s="5" t="str">
        <f>VLOOKUP($A535&amp;"_"&amp;$J535,'Character Sets'!$B$3:$J$39,6,FALSE)</f>
        <v>D</v>
      </c>
      <c r="N535" s="187" t="s">
        <v>2395</v>
      </c>
      <c r="O535" s="5" t="s">
        <v>2399</v>
      </c>
      <c r="P535" s="37" t="s">
        <v>696</v>
      </c>
      <c r="Q535" t="str">
        <f>VLOOKUP($A535&amp;"_"&amp;$P535,'Character Sets'!$B$3:$J$39,5,FALSE)</f>
        <v>HT2</v>
      </c>
      <c r="R535" s="37" t="s">
        <v>698</v>
      </c>
      <c r="S535" t="str">
        <f>VLOOKUP($A535&amp;"_"&amp;$R535,'Character Sets'!$B$3:$J$39,5,FALSE)</f>
        <v>HT3</v>
      </c>
      <c r="T535" s="37" t="s">
        <v>700</v>
      </c>
      <c r="U535" t="str">
        <f>VLOOKUP($A535&amp;"_"&amp;$T535,'Character Sets'!$B$3:$J$39,5,FALSE)</f>
        <v>HT1</v>
      </c>
      <c r="V535" s="37" t="s">
        <v>699</v>
      </c>
      <c r="W535" t="str">
        <f>VLOOKUP($A535&amp;"_"&amp;$V535,'Character Sets'!$B$3:$J$39,5,FALSE)</f>
        <v>ST3</v>
      </c>
      <c r="X535" t="s">
        <v>224</v>
      </c>
      <c r="Y535" t="str">
        <f t="shared" si="104"/>
        <v>AD</v>
      </c>
      <c r="Z535" t="str" cm="1">
        <f t="array" ref="Z535">_xlfn.IFS($Y535="AB","AB",$Y535="BA","AB",$Y535="AC","AC",$Y535="CA","AC",$Y535="AD","AD",$Y535="DA","AD",$Y535="BC","BC",$Y535="CB","BC",$Y535="BD","BD",$Y535="DB","BD",$Y535="CD","CD",$Y535="DC", "CD",$Y535="AE","AE",$Y535="EA","AE",$Y535="AF","AF",$Y535="FA","AF",$Y535="BE","BE",$Y535="EB","BE",$Y535="BF","BF",$Y535="FB","BF",$Y535="CE","CE",$Y535="EC","CE",$Y535="CF","CF",$Y535="FC","CF",$Y535="DE","DE",$Y535="ED","DE",$Y535="EF","EF",$Y535="FE","EF",$Y535="DF","DF",$Y535="FD","DF")</f>
        <v>AD</v>
      </c>
      <c r="AA535" s="6" t="s">
        <v>28</v>
      </c>
      <c r="AB535" t="str">
        <f>VLOOKUP($X535&amp;$Z535&amp;$AA535,Stories!$A$1:$I$151,7,FALSE)</f>
        <v>Alex is rollerblading towards Taylor</v>
      </c>
      <c r="AC535" t="str">
        <f>VLOOKUP($X535&amp;$Z535&amp;$AA535,Stories!$A$1:$I$151,8,FALSE)</f>
        <v>while several birds fly overhead</v>
      </c>
      <c r="AD535" s="37" t="s">
        <v>23</v>
      </c>
      <c r="AE535" s="13" t="s">
        <v>27</v>
      </c>
      <c r="AF535" s="13" t="s">
        <v>25</v>
      </c>
      <c r="AG535" s="13" t="str">
        <f t="shared" si="107"/>
        <v>she's standing in a yellow square</v>
      </c>
      <c r="AH535" t="str">
        <f>VLOOKUP($X535&amp;$Z535&amp;$AA535,Stories!$A$1:$I$151,9,FALSE)</f>
        <v>but it looks very easy to fall down</v>
      </c>
      <c r="AI535" t="str" cm="1">
        <f t="array" ref="AI535">_xlfn.IFS($AA535="first",_xlfn.CONCAT($X535, "_", $H535, "_", $L535),$AA535="second",_xlfn.CONCAT($X535, "_", $L535, "_", $H535))</f>
        <v>S18_Alex_Taylor</v>
      </c>
      <c r="AJ535" t="str">
        <f t="shared" si="108"/>
        <v>she_yellow_square</v>
      </c>
      <c r="AK535" t="str">
        <f t="shared" si="105"/>
        <v>S18_end</v>
      </c>
      <c r="AL535" s="13" t="s">
        <v>27</v>
      </c>
      <c r="AM535" s="13" t="s">
        <v>25</v>
      </c>
      <c r="AN535" s="13" t="s">
        <v>27</v>
      </c>
      <c r="AO535" s="13" t="s">
        <v>26</v>
      </c>
      <c r="AP535" s="13" t="s">
        <v>24</v>
      </c>
      <c r="AQ535" s="13" t="s">
        <v>26</v>
      </c>
      <c r="AR535" s="13" t="s">
        <v>24</v>
      </c>
      <c r="AS535" s="13" t="s">
        <v>25</v>
      </c>
      <c r="AT535" s="13" t="s">
        <v>29</v>
      </c>
      <c r="AU535" s="13" t="s">
        <v>26</v>
      </c>
      <c r="AV535" s="13" t="s">
        <v>29</v>
      </c>
      <c r="AW535" s="13" t="s">
        <v>25</v>
      </c>
      <c r="AX535" t="str">
        <f t="shared" si="109"/>
        <v>ST2_yellow-square.png</v>
      </c>
      <c r="AY535" t="str">
        <f t="shared" si="110"/>
        <v>ST1_yellow-triangle.png</v>
      </c>
      <c r="AZ535" t="str">
        <f t="shared" si="111"/>
        <v>HT2_red-triangle.png</v>
      </c>
      <c r="BA535" t="str">
        <f t="shared" si="112"/>
        <v>HT3_red-square.png</v>
      </c>
      <c r="BB535" t="str">
        <f t="shared" si="113"/>
        <v>HT1_blue-triangle.png</v>
      </c>
      <c r="BC535" t="str">
        <f t="shared" si="114"/>
        <v>ST3_blue-square.png</v>
      </c>
    </row>
    <row r="536" spans="1:55" x14ac:dyDescent="0.2">
      <c r="A536" s="30" t="s">
        <v>707</v>
      </c>
      <c r="B536" s="5" t="s">
        <v>108</v>
      </c>
      <c r="C536" s="5" t="s">
        <v>162</v>
      </c>
      <c r="D536" t="str">
        <f t="shared" si="106"/>
        <v>L05_CR54_S18</v>
      </c>
      <c r="E536">
        <v>534</v>
      </c>
      <c r="F536" s="95" t="s">
        <v>697</v>
      </c>
      <c r="G536" s="155" t="str">
        <f>VLOOKUP($A536&amp;"_"&amp;$F536,'Character Sets'!$B$3:$J$39,5,FALSE)</f>
        <v>ST2</v>
      </c>
      <c r="H536" s="155" t="str">
        <f>VLOOKUP($A536&amp;"_"&amp;$F536,'Character Sets'!$B$3:$J$39,7,FALSE)</f>
        <v>Alex</v>
      </c>
      <c r="I536" s="5" t="str">
        <f>VLOOKUP($A536&amp;"_"&amp;$F536,'Character Sets'!$B$3:$J$39,6,FALSE)</f>
        <v>A</v>
      </c>
      <c r="J536" s="96" t="s">
        <v>701</v>
      </c>
      <c r="K536" s="155" t="str">
        <f>VLOOKUP($A536&amp;"_"&amp;$J536, 'Character Sets'!$B$3:$J$39,5,FALSE)</f>
        <v>ST1</v>
      </c>
      <c r="L536" s="155" t="str">
        <f>VLOOKUP($A536&amp;"_"&amp;$J536,'Character Sets'!$B$3:$J$39,7,FALSE)</f>
        <v>Taylor</v>
      </c>
      <c r="M536" s="5" t="str">
        <f>VLOOKUP($A536&amp;"_"&amp;$J536,'Character Sets'!$B$3:$J$39,6,FALSE)</f>
        <v>D</v>
      </c>
      <c r="N536" s="187" t="s">
        <v>2395</v>
      </c>
      <c r="O536" s="5" t="s">
        <v>2399</v>
      </c>
      <c r="P536" s="37" t="s">
        <v>696</v>
      </c>
      <c r="Q536" t="str">
        <f>VLOOKUP($A536&amp;"_"&amp;$P536,'Character Sets'!$B$3:$J$39,5,FALSE)</f>
        <v>HT2</v>
      </c>
      <c r="R536" s="37" t="s">
        <v>698</v>
      </c>
      <c r="S536" t="str">
        <f>VLOOKUP($A536&amp;"_"&amp;$R536,'Character Sets'!$B$3:$J$39,5,FALSE)</f>
        <v>HT3</v>
      </c>
      <c r="T536" s="37" t="s">
        <v>700</v>
      </c>
      <c r="U536" t="str">
        <f>VLOOKUP($A536&amp;"_"&amp;$T536,'Character Sets'!$B$3:$J$39,5,FALSE)</f>
        <v>HT1</v>
      </c>
      <c r="V536" s="37" t="s">
        <v>699</v>
      </c>
      <c r="W536" t="str">
        <f>VLOOKUP($A536&amp;"_"&amp;$V536,'Character Sets'!$B$3:$J$39,5,FALSE)</f>
        <v>ST3</v>
      </c>
      <c r="X536" t="s">
        <v>224</v>
      </c>
      <c r="Y536" t="str">
        <f t="shared" si="104"/>
        <v>AD</v>
      </c>
      <c r="Z536" t="str" cm="1">
        <f t="array" ref="Z536">_xlfn.IFS($Y536="AB","AB",$Y536="BA","AB",$Y536="AC","AC",$Y536="CA","AC",$Y536="AD","AD",$Y536="DA","AD",$Y536="BC","BC",$Y536="CB","BC",$Y536="BD","BD",$Y536="DB","BD",$Y536="CD","CD",$Y536="DC", "CD",$Y536="AE","AE",$Y536="EA","AE",$Y536="AF","AF",$Y536="FA","AF",$Y536="BE","BE",$Y536="EB","BE",$Y536="BF","BF",$Y536="FB","BF",$Y536="CE","CE",$Y536="EC","CE",$Y536="CF","CF",$Y536="FC","CF",$Y536="DE","DE",$Y536="ED","DE",$Y536="EF","EF",$Y536="FE","EF",$Y536="DF","DF",$Y536="FD","DF")</f>
        <v>AD</v>
      </c>
      <c r="AA536" s="6" t="s">
        <v>30</v>
      </c>
      <c r="AB536" t="str">
        <f>VLOOKUP($X536&amp;$Z536&amp;$AA536,Stories!$A$1:$I$151,7,FALSE)</f>
        <v>Taylor is rollerblading towards Alex</v>
      </c>
      <c r="AC536" t="str">
        <f>VLOOKUP($X536&amp;$Z536&amp;$AA536,Stories!$A$1:$I$151,8,FALSE)</f>
        <v>while several birds fly overhead</v>
      </c>
      <c r="AD536" s="37" t="s">
        <v>23</v>
      </c>
      <c r="AE536" s="13" t="s">
        <v>24</v>
      </c>
      <c r="AF536" s="13" t="s">
        <v>26</v>
      </c>
      <c r="AG536" s="13" t="str">
        <f t="shared" si="107"/>
        <v>she's standing in a red triangle</v>
      </c>
      <c r="AH536" t="str">
        <f>VLOOKUP($X536&amp;$Z536&amp;$AA536,Stories!$A$1:$I$151,9,FALSE)</f>
        <v>but it looks very easy to fall down</v>
      </c>
      <c r="AI536" t="str" cm="1">
        <f t="array" ref="AI536">_xlfn.IFS($AA536="first",_xlfn.CONCAT($X536, "_", $H536, "_", $L536),$AA536="second",_xlfn.CONCAT($X536, "_", $L536, "_", $H536))</f>
        <v>S18_Taylor_Alex</v>
      </c>
      <c r="AJ536" t="str">
        <f t="shared" si="108"/>
        <v>she_red_triangle</v>
      </c>
      <c r="AK536" t="str">
        <f t="shared" si="105"/>
        <v>S18_end</v>
      </c>
      <c r="AL536" s="13" t="s">
        <v>24</v>
      </c>
      <c r="AM536" s="13" t="s">
        <v>26</v>
      </c>
      <c r="AN536" s="13" t="s">
        <v>24</v>
      </c>
      <c r="AO536" s="13" t="s">
        <v>25</v>
      </c>
      <c r="AP536" s="13" t="s">
        <v>27</v>
      </c>
      <c r="AQ536" s="13" t="s">
        <v>25</v>
      </c>
      <c r="AR536" s="13" t="s">
        <v>27</v>
      </c>
      <c r="AS536" s="13" t="s">
        <v>26</v>
      </c>
      <c r="AT536" s="13" t="s">
        <v>31</v>
      </c>
      <c r="AU536" s="13" t="s">
        <v>25</v>
      </c>
      <c r="AV536" s="13" t="s">
        <v>31</v>
      </c>
      <c r="AW536" s="13" t="s">
        <v>26</v>
      </c>
      <c r="AX536" t="str">
        <f t="shared" si="109"/>
        <v>ST2_red-triangle.png</v>
      </c>
      <c r="AY536" t="str">
        <f t="shared" si="110"/>
        <v>ST1_red-square.png</v>
      </c>
      <c r="AZ536" t="str">
        <f t="shared" si="111"/>
        <v>HT2_yellow-square.png</v>
      </c>
      <c r="BA536" t="str">
        <f t="shared" si="112"/>
        <v>HT3_yellow-triangle.png</v>
      </c>
      <c r="BB536" t="str">
        <f t="shared" si="113"/>
        <v>HT1_green-square.png</v>
      </c>
      <c r="BC536" t="str">
        <f t="shared" si="114"/>
        <v>ST3_green-triangle.png</v>
      </c>
    </row>
    <row r="537" spans="1:55" x14ac:dyDescent="0.2">
      <c r="A537" s="30" t="s">
        <v>707</v>
      </c>
      <c r="B537" s="5" t="s">
        <v>108</v>
      </c>
      <c r="C537" s="5" t="s">
        <v>163</v>
      </c>
      <c r="D537" t="str">
        <f t="shared" si="106"/>
        <v>L05_CR55_S19</v>
      </c>
      <c r="E537">
        <v>535</v>
      </c>
      <c r="F537" s="95" t="s">
        <v>697</v>
      </c>
      <c r="G537" s="155" t="str">
        <f>VLOOKUP($A537&amp;"_"&amp;$F537,'Character Sets'!$B$3:$J$39,5,FALSE)</f>
        <v>ST2</v>
      </c>
      <c r="H537" s="155" t="str">
        <f>VLOOKUP($A537&amp;"_"&amp;$F537,'Character Sets'!$B$3:$J$39,7,FALSE)</f>
        <v>Alex</v>
      </c>
      <c r="I537" s="5" t="str">
        <f>VLOOKUP($A537&amp;"_"&amp;$F537,'Character Sets'!$B$3:$J$39,6,FALSE)</f>
        <v>A</v>
      </c>
      <c r="J537" s="96" t="s">
        <v>701</v>
      </c>
      <c r="K537" s="155" t="str">
        <f>VLOOKUP($A537&amp;"_"&amp;$J537, 'Character Sets'!$B$3:$J$39,5,FALSE)</f>
        <v>ST1</v>
      </c>
      <c r="L537" s="155" t="str">
        <f>VLOOKUP($A537&amp;"_"&amp;$J537,'Character Sets'!$B$3:$J$39,7,FALSE)</f>
        <v>Taylor</v>
      </c>
      <c r="M537" s="5" t="str">
        <f>VLOOKUP($A537&amp;"_"&amp;$J537,'Character Sets'!$B$3:$J$39,6,FALSE)</f>
        <v>D</v>
      </c>
      <c r="N537" s="187" t="s">
        <v>2395</v>
      </c>
      <c r="O537" s="5" t="s">
        <v>2399</v>
      </c>
      <c r="P537" s="37" t="s">
        <v>696</v>
      </c>
      <c r="Q537" t="str">
        <f>VLOOKUP($A537&amp;"_"&amp;$P537,'Character Sets'!$B$3:$J$39,5,FALSE)</f>
        <v>HT2</v>
      </c>
      <c r="R537" s="37" t="s">
        <v>698</v>
      </c>
      <c r="S537" t="str">
        <f>VLOOKUP($A537&amp;"_"&amp;$R537,'Character Sets'!$B$3:$J$39,5,FALSE)</f>
        <v>HT3</v>
      </c>
      <c r="T537" s="37" t="s">
        <v>700</v>
      </c>
      <c r="U537" t="str">
        <f>VLOOKUP($A537&amp;"_"&amp;$T537,'Character Sets'!$B$3:$J$39,5,FALSE)</f>
        <v>HT1</v>
      </c>
      <c r="V537" s="37" t="s">
        <v>699</v>
      </c>
      <c r="W537" t="str">
        <f>VLOOKUP($A537&amp;"_"&amp;$V537,'Character Sets'!$B$3:$J$39,5,FALSE)</f>
        <v>ST3</v>
      </c>
      <c r="X537" t="s">
        <v>225</v>
      </c>
      <c r="Y537" t="str">
        <f t="shared" si="104"/>
        <v>AD</v>
      </c>
      <c r="Z537" t="str" cm="1">
        <f t="array" ref="Z537">_xlfn.IFS($Y537="AB","AB",$Y537="BA","AB",$Y537="AC","AC",$Y537="CA","AC",$Y537="AD","AD",$Y537="DA","AD",$Y537="BC","BC",$Y537="CB","BC",$Y537="BD","BD",$Y537="DB","BD",$Y537="CD","CD",$Y537="DC", "CD",$Y537="AE","AE",$Y537="EA","AE",$Y537="AF","AF",$Y537="FA","AF",$Y537="BE","BE",$Y537="EB","BE",$Y537="BF","BF",$Y537="FB","BF",$Y537="CE","CE",$Y537="EC","CE",$Y537="CF","CF",$Y537="FC","CF",$Y537="DE","DE",$Y537="ED","DE",$Y537="EF","EF",$Y537="FE","EF",$Y537="DF","DF",$Y537="FD","DF")</f>
        <v>AD</v>
      </c>
      <c r="AA537" s="6" t="s">
        <v>28</v>
      </c>
      <c r="AB537" t="str">
        <f>VLOOKUP($X537&amp;$Z537&amp;$AA537,Stories!$A$1:$I$151,7,FALSE)</f>
        <v>Alex is trying to teach some algebra to Taylor</v>
      </c>
      <c r="AC537" t="str">
        <f>VLOOKUP($X537&amp;$Z537&amp;$AA537,Stories!$A$1:$I$151,8,FALSE)</f>
        <v>as the clock reads three</v>
      </c>
      <c r="AD537" s="37" t="s">
        <v>23</v>
      </c>
      <c r="AE537" s="13" t="s">
        <v>29</v>
      </c>
      <c r="AF537" s="13" t="s">
        <v>25</v>
      </c>
      <c r="AG537" s="13" t="str">
        <f t="shared" si="107"/>
        <v>she's standing in a blue square</v>
      </c>
      <c r="AH537" t="str">
        <f>VLOOKUP($X537&amp;$Z537&amp;$AA537,Stories!$A$1:$I$151,9,FALSE)</f>
        <v>and it appears that the lecture is about to end</v>
      </c>
      <c r="AI537" t="str" cm="1">
        <f t="array" ref="AI537">_xlfn.IFS($AA537="first",_xlfn.CONCAT($X537, "_", $H537, "_", $L537),$AA537="second",_xlfn.CONCAT($X537, "_", $L537, "_", $H537))</f>
        <v>S19_Alex_Taylor</v>
      </c>
      <c r="AJ537" t="str">
        <f t="shared" si="108"/>
        <v>she_blue_square</v>
      </c>
      <c r="AK537" t="str">
        <f t="shared" si="105"/>
        <v>S19_end</v>
      </c>
      <c r="AL537" s="13" t="s">
        <v>29</v>
      </c>
      <c r="AM537" s="13" t="s">
        <v>25</v>
      </c>
      <c r="AN537" s="13" t="s">
        <v>29</v>
      </c>
      <c r="AO537" s="13" t="s">
        <v>26</v>
      </c>
      <c r="AP537" s="13" t="s">
        <v>31</v>
      </c>
      <c r="AQ537" s="13" t="s">
        <v>26</v>
      </c>
      <c r="AR537" s="13" t="s">
        <v>31</v>
      </c>
      <c r="AS537" s="13" t="s">
        <v>25</v>
      </c>
      <c r="AT537" s="13" t="s">
        <v>27</v>
      </c>
      <c r="AU537" s="13" t="s">
        <v>26</v>
      </c>
      <c r="AV537" s="13" t="s">
        <v>27</v>
      </c>
      <c r="AW537" s="13" t="s">
        <v>25</v>
      </c>
      <c r="AX537" t="str">
        <f t="shared" si="109"/>
        <v>ST2_blue-square.png</v>
      </c>
      <c r="AY537" t="str">
        <f t="shared" si="110"/>
        <v>ST1_blue-triangle.png</v>
      </c>
      <c r="AZ537" t="str">
        <f t="shared" si="111"/>
        <v>HT2_green-triangle.png</v>
      </c>
      <c r="BA537" t="str">
        <f t="shared" si="112"/>
        <v>HT3_green-square.png</v>
      </c>
      <c r="BB537" t="str">
        <f t="shared" si="113"/>
        <v>HT1_yellow-triangle.png</v>
      </c>
      <c r="BC537" t="str">
        <f t="shared" si="114"/>
        <v>ST3_yellow-square.png</v>
      </c>
    </row>
    <row r="538" spans="1:55" x14ac:dyDescent="0.2">
      <c r="A538" s="30" t="s">
        <v>707</v>
      </c>
      <c r="B538" s="5" t="s">
        <v>108</v>
      </c>
      <c r="C538" s="5" t="s">
        <v>164</v>
      </c>
      <c r="D538" t="str">
        <f t="shared" si="106"/>
        <v>L05_CR56_S20</v>
      </c>
      <c r="E538">
        <v>536</v>
      </c>
      <c r="F538" s="95" t="s">
        <v>697</v>
      </c>
      <c r="G538" s="155" t="str">
        <f>VLOOKUP($A538&amp;"_"&amp;$F538,'Character Sets'!$B$3:$J$39,5,FALSE)</f>
        <v>ST2</v>
      </c>
      <c r="H538" s="155" t="str">
        <f>VLOOKUP($A538&amp;"_"&amp;$F538,'Character Sets'!$B$3:$J$39,7,FALSE)</f>
        <v>Alex</v>
      </c>
      <c r="I538" s="5" t="str">
        <f>VLOOKUP($A538&amp;"_"&amp;$F538,'Character Sets'!$B$3:$J$39,6,FALSE)</f>
        <v>A</v>
      </c>
      <c r="J538" s="96" t="s">
        <v>701</v>
      </c>
      <c r="K538" s="155" t="str">
        <f>VLOOKUP($A538&amp;"_"&amp;$J538, 'Character Sets'!$B$3:$J$39,5,FALSE)</f>
        <v>ST1</v>
      </c>
      <c r="L538" s="155" t="str">
        <f>VLOOKUP($A538&amp;"_"&amp;$J538,'Character Sets'!$B$3:$J$39,7,FALSE)</f>
        <v>Taylor</v>
      </c>
      <c r="M538" s="5" t="str">
        <f>VLOOKUP($A538&amp;"_"&amp;$J538,'Character Sets'!$B$3:$J$39,6,FALSE)</f>
        <v>D</v>
      </c>
      <c r="N538" s="187" t="s">
        <v>2395</v>
      </c>
      <c r="O538" s="5" t="s">
        <v>2399</v>
      </c>
      <c r="P538" s="37" t="s">
        <v>696</v>
      </c>
      <c r="Q538" t="str">
        <f>VLOOKUP($A538&amp;"_"&amp;$P538,'Character Sets'!$B$3:$J$39,5,FALSE)</f>
        <v>HT2</v>
      </c>
      <c r="R538" s="37" t="s">
        <v>698</v>
      </c>
      <c r="S538" t="str">
        <f>VLOOKUP($A538&amp;"_"&amp;$R538,'Character Sets'!$B$3:$J$39,5,FALSE)</f>
        <v>HT3</v>
      </c>
      <c r="T538" s="37" t="s">
        <v>700</v>
      </c>
      <c r="U538" t="str">
        <f>VLOOKUP($A538&amp;"_"&amp;$T538,'Character Sets'!$B$3:$J$39,5,FALSE)</f>
        <v>HT1</v>
      </c>
      <c r="V538" s="37" t="s">
        <v>699</v>
      </c>
      <c r="W538" t="str">
        <f>VLOOKUP($A538&amp;"_"&amp;$V538,'Character Sets'!$B$3:$J$39,5,FALSE)</f>
        <v>ST3</v>
      </c>
      <c r="X538" t="s">
        <v>226</v>
      </c>
      <c r="Y538" t="str">
        <f t="shared" si="104"/>
        <v>AD</v>
      </c>
      <c r="Z538" t="str" cm="1">
        <f t="array" ref="Z538">_xlfn.IFS($Y538="AB","AB",$Y538="BA","AB",$Y538="AC","AC",$Y538="CA","AC",$Y538="AD","AD",$Y538="DA","AD",$Y538="BC","BC",$Y538="CB","BC",$Y538="BD","BD",$Y538="DB","BD",$Y538="CD","CD",$Y538="DC", "CD",$Y538="AE","AE",$Y538="EA","AE",$Y538="AF","AF",$Y538="FA","AF",$Y538="BE","BE",$Y538="EB","BE",$Y538="BF","BF",$Y538="FB","BF",$Y538="CE","CE",$Y538="EC","CE",$Y538="CF","CF",$Y538="FC","CF",$Y538="DE","DE",$Y538="ED","DE",$Y538="EF","EF",$Y538="FE","EF",$Y538="DF","DF",$Y538="FD","DF")</f>
        <v>AD</v>
      </c>
      <c r="AA538" s="6" t="s">
        <v>30</v>
      </c>
      <c r="AB538" t="str">
        <f>VLOOKUP($X538&amp;$Z538&amp;$AA538,Stories!$A$1:$I$151,7,FALSE)</f>
        <v>Taylor is shouting at Alex</v>
      </c>
      <c r="AC538" t="str">
        <f>VLOOKUP($X538&amp;$Z538&amp;$AA538,Stories!$A$1:$I$151,8,FALSE)</f>
        <v>while a shooting star streaks across the sky</v>
      </c>
      <c r="AD538" s="37" t="s">
        <v>23</v>
      </c>
      <c r="AE538" s="13" t="s">
        <v>31</v>
      </c>
      <c r="AF538" s="13" t="s">
        <v>26</v>
      </c>
      <c r="AG538" s="13" t="str">
        <f t="shared" si="107"/>
        <v>she's standing in a green triangle</v>
      </c>
      <c r="AH538" t="str">
        <f>VLOOKUP($X538&amp;$Z538&amp;$AA538,Stories!$A$1:$I$151,9,FALSE)</f>
        <v>but it looks like an argument has started</v>
      </c>
      <c r="AI538" t="str" cm="1">
        <f t="array" ref="AI538">_xlfn.IFS($AA538="first",_xlfn.CONCAT($X538, "_", $H538, "_", $L538),$AA538="second",_xlfn.CONCAT($X538, "_", $L538, "_", $H538))</f>
        <v>S20_Taylor_Alex</v>
      </c>
      <c r="AJ538" t="str">
        <f t="shared" si="108"/>
        <v>she_green_triangle</v>
      </c>
      <c r="AK538" t="str">
        <f t="shared" si="105"/>
        <v>S20_end</v>
      </c>
      <c r="AL538" s="13" t="s">
        <v>31</v>
      </c>
      <c r="AM538" s="13" t="s">
        <v>26</v>
      </c>
      <c r="AN538" s="13" t="s">
        <v>31</v>
      </c>
      <c r="AO538" s="13" t="s">
        <v>25</v>
      </c>
      <c r="AP538" s="13" t="s">
        <v>29</v>
      </c>
      <c r="AQ538" s="13" t="s">
        <v>25</v>
      </c>
      <c r="AR538" s="13" t="s">
        <v>29</v>
      </c>
      <c r="AS538" s="13" t="s">
        <v>26</v>
      </c>
      <c r="AT538" s="13" t="s">
        <v>24</v>
      </c>
      <c r="AU538" s="13" t="s">
        <v>25</v>
      </c>
      <c r="AV538" s="13" t="s">
        <v>24</v>
      </c>
      <c r="AW538" s="13" t="s">
        <v>26</v>
      </c>
      <c r="AX538" t="str">
        <f t="shared" si="109"/>
        <v>ST2_green-triangle.png</v>
      </c>
      <c r="AY538" t="str">
        <f t="shared" si="110"/>
        <v>ST1_green-square.png</v>
      </c>
      <c r="AZ538" t="str">
        <f t="shared" si="111"/>
        <v>HT2_blue-square.png</v>
      </c>
      <c r="BA538" t="str">
        <f t="shared" si="112"/>
        <v>HT3_blue-triangle.png</v>
      </c>
      <c r="BB538" t="str">
        <f t="shared" si="113"/>
        <v>HT1_red-square.png</v>
      </c>
      <c r="BC538" t="str">
        <f t="shared" si="114"/>
        <v>ST3_red-triangle.png</v>
      </c>
    </row>
    <row r="539" spans="1:55" x14ac:dyDescent="0.2">
      <c r="A539" s="30" t="s">
        <v>707</v>
      </c>
      <c r="B539" s="5" t="s">
        <v>108</v>
      </c>
      <c r="C539" s="5" t="s">
        <v>165</v>
      </c>
      <c r="D539" t="str">
        <f t="shared" si="106"/>
        <v>L05_CR57_S01</v>
      </c>
      <c r="E539">
        <v>537</v>
      </c>
      <c r="F539" s="95" t="s">
        <v>699</v>
      </c>
      <c r="G539" s="155" t="str">
        <f>VLOOKUP($A539&amp;"_"&amp;$F539,'Character Sets'!$B$3:$J$39,5,FALSE)</f>
        <v>ST3</v>
      </c>
      <c r="H539" s="155" t="str">
        <f>VLOOKUP($A539&amp;"_"&amp;$F539,'Character Sets'!$B$3:$J$39,7,FALSE)</f>
        <v>Sam</v>
      </c>
      <c r="I539" s="5" t="str">
        <f>VLOOKUP($A539&amp;"_"&amp;$F539,'Character Sets'!$B$3:$J$39,6,FALSE)</f>
        <v>B</v>
      </c>
      <c r="J539" s="96" t="s">
        <v>700</v>
      </c>
      <c r="K539" s="155" t="str">
        <f>VLOOKUP($A539&amp;"_"&amp;$J539, 'Character Sets'!$B$3:$J$39,5,FALSE)</f>
        <v>HT1</v>
      </c>
      <c r="L539" s="155" t="str">
        <f>VLOOKUP($A539&amp;"_"&amp;$J539,'Character Sets'!$B$3:$J$39,7,FALSE)</f>
        <v>Jordan</v>
      </c>
      <c r="M539" s="5" t="str">
        <f>VLOOKUP($A539&amp;"_"&amp;$J539,'Character Sets'!$B$3:$J$39,6,FALSE)</f>
        <v>C</v>
      </c>
      <c r="N539" s="187" t="s">
        <v>2395</v>
      </c>
      <c r="O539" s="5" t="s">
        <v>2398</v>
      </c>
      <c r="P539" s="37" t="s">
        <v>696</v>
      </c>
      <c r="Q539" t="str">
        <f>VLOOKUP($A539&amp;"_"&amp;$P539,'Character Sets'!$B$3:$J$39,5,FALSE)</f>
        <v>HT2</v>
      </c>
      <c r="R539" s="37" t="s">
        <v>698</v>
      </c>
      <c r="S539" t="str">
        <f>VLOOKUP($A539&amp;"_"&amp;$R539,'Character Sets'!$B$3:$J$39,5,FALSE)</f>
        <v>HT3</v>
      </c>
      <c r="T539" s="37" t="s">
        <v>701</v>
      </c>
      <c r="U539" t="str">
        <f>VLOOKUP($A539&amp;"_"&amp;$T539,'Character Sets'!$B$3:$J$39,5,FALSE)</f>
        <v>ST1</v>
      </c>
      <c r="V539" s="37" t="s">
        <v>697</v>
      </c>
      <c r="W539" t="str">
        <f>VLOOKUP($A539&amp;"_"&amp;$V539,'Character Sets'!$B$3:$J$39,5,FALSE)</f>
        <v>ST2</v>
      </c>
      <c r="X539" t="s">
        <v>207</v>
      </c>
      <c r="Y539" t="str">
        <f t="shared" si="104"/>
        <v>BC</v>
      </c>
      <c r="Z539" t="str" cm="1">
        <f t="array" ref="Z539">_xlfn.IFS($Y539="AB","AB",$Y539="BA","AB",$Y539="AC","AC",$Y539="CA","AC",$Y539="AD","AD",$Y539="DA","AD",$Y539="BC","BC",$Y539="CB","BC",$Y539="BD","BD",$Y539="DB","BD",$Y539="CD","CD",$Y539="DC", "CD",$Y539="AE","AE",$Y539="EA","AE",$Y539="AF","AF",$Y539="FA","AF",$Y539="BE","BE",$Y539="EB","BE",$Y539="BF","BF",$Y539="FB","BF",$Y539="CE","CE",$Y539="EC","CE",$Y539="CF","CF",$Y539="FC","CF",$Y539="DE","DE",$Y539="ED","DE",$Y539="EF","EF",$Y539="FE","EF",$Y539="DF","DF",$Y539="FD","DF")</f>
        <v>BC</v>
      </c>
      <c r="AA539" s="6" t="s">
        <v>28</v>
      </c>
      <c r="AB539" t="str">
        <f>VLOOKUP($X539&amp;$Z539&amp;$AA539,Stories!$A$1:$I$151,7,FALSE)</f>
        <v>Sam is painting a portrait of Jordan</v>
      </c>
      <c r="AC539" t="str">
        <f>VLOOKUP($X539&amp;$Z539&amp;$AA539,Stories!$A$1:$I$151,8,FALSE)</f>
        <v>and some paint is spilling on the floor</v>
      </c>
      <c r="AD539" s="37" t="s">
        <v>23</v>
      </c>
      <c r="AE539" s="13" t="s">
        <v>24</v>
      </c>
      <c r="AF539" s="13" t="s">
        <v>25</v>
      </c>
      <c r="AG539" s="13" t="str">
        <f t="shared" si="107"/>
        <v>she's standing in a red square</v>
      </c>
      <c r="AH539" t="str">
        <f>VLOOKUP($X539&amp;$Z539&amp;$AA539,Stories!$A$1:$I$151,9,FALSE)</f>
        <v>and the painting looks amazing</v>
      </c>
      <c r="AI539" t="str" cm="1">
        <f t="array" ref="AI539">_xlfn.IFS($AA539="first",_xlfn.CONCAT($X539, "_", $H539, "_", $L539),$AA539="second",_xlfn.CONCAT($X539, "_", $L539, "_", $H539))</f>
        <v>S01_Sam_Jordan</v>
      </c>
      <c r="AJ539" t="str">
        <f t="shared" si="108"/>
        <v>she_red_square</v>
      </c>
      <c r="AK539" t="str">
        <f t="shared" si="105"/>
        <v>S01_end</v>
      </c>
      <c r="AL539" s="13" t="s">
        <v>24</v>
      </c>
      <c r="AM539" s="13" t="s">
        <v>25</v>
      </c>
      <c r="AN539" s="13" t="s">
        <v>24</v>
      </c>
      <c r="AO539" s="13" t="s">
        <v>26</v>
      </c>
      <c r="AP539" s="13" t="s">
        <v>27</v>
      </c>
      <c r="AQ539" s="13" t="s">
        <v>26</v>
      </c>
      <c r="AR539" s="13" t="s">
        <v>27</v>
      </c>
      <c r="AS539" s="13" t="s">
        <v>25</v>
      </c>
      <c r="AT539" s="13" t="s">
        <v>31</v>
      </c>
      <c r="AU539" s="13" t="s">
        <v>26</v>
      </c>
      <c r="AV539" s="13" t="s">
        <v>31</v>
      </c>
      <c r="AW539" s="13" t="s">
        <v>25</v>
      </c>
      <c r="AX539" t="str">
        <f t="shared" si="109"/>
        <v>ST3_red-square.png</v>
      </c>
      <c r="AY539" t="str">
        <f t="shared" si="110"/>
        <v>HT1_red-triangle.png</v>
      </c>
      <c r="AZ539" t="str">
        <f t="shared" si="111"/>
        <v>HT2_yellow-triangle.png</v>
      </c>
      <c r="BA539" t="str">
        <f t="shared" si="112"/>
        <v>HT3_yellow-square.png</v>
      </c>
      <c r="BB539" t="str">
        <f t="shared" si="113"/>
        <v>ST1_green-triangle.png</v>
      </c>
      <c r="BC539" t="str">
        <f t="shared" si="114"/>
        <v>ST2_green-square.png</v>
      </c>
    </row>
    <row r="540" spans="1:55" x14ac:dyDescent="0.2">
      <c r="A540" s="30" t="s">
        <v>707</v>
      </c>
      <c r="B540" s="5" t="s">
        <v>108</v>
      </c>
      <c r="C540" s="5" t="s">
        <v>166</v>
      </c>
      <c r="D540" t="str">
        <f t="shared" si="106"/>
        <v>L05_CR58_S05</v>
      </c>
      <c r="E540">
        <v>538</v>
      </c>
      <c r="F540" s="95" t="s">
        <v>699</v>
      </c>
      <c r="G540" s="155" t="str">
        <f>VLOOKUP($A540&amp;"_"&amp;$F540,'Character Sets'!$B$3:$J$39,5,FALSE)</f>
        <v>ST3</v>
      </c>
      <c r="H540" s="155" t="str">
        <f>VLOOKUP($A540&amp;"_"&amp;$F540,'Character Sets'!$B$3:$J$39,7,FALSE)</f>
        <v>Sam</v>
      </c>
      <c r="I540" s="5" t="str">
        <f>VLOOKUP($A540&amp;"_"&amp;$F540,'Character Sets'!$B$3:$J$39,6,FALSE)</f>
        <v>B</v>
      </c>
      <c r="J540" s="96" t="s">
        <v>700</v>
      </c>
      <c r="K540" s="155" t="str">
        <f>VLOOKUP($A540&amp;"_"&amp;$J540, 'Character Sets'!$B$3:$J$39,5,FALSE)</f>
        <v>HT1</v>
      </c>
      <c r="L540" s="155" t="str">
        <f>VLOOKUP($A540&amp;"_"&amp;$J540,'Character Sets'!$B$3:$J$39,7,FALSE)</f>
        <v>Jordan</v>
      </c>
      <c r="M540" s="5" t="str">
        <f>VLOOKUP($A540&amp;"_"&amp;$J540,'Character Sets'!$B$3:$J$39,6,FALSE)</f>
        <v>C</v>
      </c>
      <c r="N540" s="187" t="s">
        <v>2395</v>
      </c>
      <c r="O540" s="5" t="s">
        <v>2398</v>
      </c>
      <c r="P540" s="37" t="s">
        <v>696</v>
      </c>
      <c r="Q540" t="str">
        <f>VLOOKUP($A540&amp;"_"&amp;$P540,'Character Sets'!$B$3:$J$39,5,FALSE)</f>
        <v>HT2</v>
      </c>
      <c r="R540" s="37" t="s">
        <v>698</v>
      </c>
      <c r="S540" t="str">
        <f>VLOOKUP($A540&amp;"_"&amp;$R540,'Character Sets'!$B$3:$J$39,5,FALSE)</f>
        <v>HT3</v>
      </c>
      <c r="T540" s="37" t="s">
        <v>701</v>
      </c>
      <c r="U540" t="str">
        <f>VLOOKUP($A540&amp;"_"&amp;$T540,'Character Sets'!$B$3:$J$39,5,FALSE)</f>
        <v>ST1</v>
      </c>
      <c r="V540" s="37" t="s">
        <v>697</v>
      </c>
      <c r="W540" t="str">
        <f>VLOOKUP($A540&amp;"_"&amp;$V540,'Character Sets'!$B$3:$J$39,5,FALSE)</f>
        <v>ST2</v>
      </c>
      <c r="X540" t="s">
        <v>211</v>
      </c>
      <c r="Y540" t="str">
        <f t="shared" si="104"/>
        <v>BC</v>
      </c>
      <c r="Z540" t="str" cm="1">
        <f t="array" ref="Z540">_xlfn.IFS($Y540="AB","AB",$Y540="BA","AB",$Y540="AC","AC",$Y540="CA","AC",$Y540="AD","AD",$Y540="DA","AD",$Y540="BC","BC",$Y540="CB","BC",$Y540="BD","BD",$Y540="DB","BD",$Y540="CD","CD",$Y540="DC", "CD",$Y540="AE","AE",$Y540="EA","AE",$Y540="AF","AF",$Y540="FA","AF",$Y540="BE","BE",$Y540="EB","BE",$Y540="BF","BF",$Y540="FB","BF",$Y540="CE","CE",$Y540="EC","CE",$Y540="CF","CF",$Y540="FC","CF",$Y540="DE","DE",$Y540="ED","DE",$Y540="EF","EF",$Y540="FE","EF",$Y540="DF","DF",$Y540="FD","DF")</f>
        <v>BC</v>
      </c>
      <c r="AA540" s="6" t="s">
        <v>30</v>
      </c>
      <c r="AB540" t="str">
        <f>VLOOKUP($X540&amp;$Z540&amp;$AA540,Stories!$A$1:$I$151,7,FALSE)</f>
        <v>Jordan is picking up Sam from school</v>
      </c>
      <c r="AC540" t="str">
        <f>VLOOKUP($X540&amp;$Z540&amp;$AA540,Stories!$A$1:$I$151,8,FALSE)</f>
        <v>as the bell is ringing</v>
      </c>
      <c r="AD540" s="37" t="s">
        <v>23</v>
      </c>
      <c r="AE540" s="13" t="s">
        <v>27</v>
      </c>
      <c r="AF540" s="13" t="s">
        <v>26</v>
      </c>
      <c r="AG540" s="13" t="str">
        <f t="shared" si="107"/>
        <v>she's standing in a yellow triangle</v>
      </c>
      <c r="AH540" t="str">
        <f>VLOOKUP($X540&amp;$Z540&amp;$AA540,Stories!$A$1:$I$151,9,FALSE)</f>
        <v>and the bell is very loud</v>
      </c>
      <c r="AI540" t="str" cm="1">
        <f t="array" ref="AI540">_xlfn.IFS($AA540="first",_xlfn.CONCAT($X540, "_", $H540, "_", $L540),$AA540="second",_xlfn.CONCAT($X540, "_", $L540, "_", $H540))</f>
        <v>S05_Jordan_Sam</v>
      </c>
      <c r="AJ540" t="str">
        <f t="shared" si="108"/>
        <v>she_yellow_triangle</v>
      </c>
      <c r="AK540" t="str">
        <f t="shared" si="105"/>
        <v>S05_end</v>
      </c>
      <c r="AL540" s="13" t="s">
        <v>27</v>
      </c>
      <c r="AM540" s="13" t="s">
        <v>26</v>
      </c>
      <c r="AN540" s="13" t="s">
        <v>27</v>
      </c>
      <c r="AO540" s="13" t="s">
        <v>25</v>
      </c>
      <c r="AP540" s="13" t="s">
        <v>24</v>
      </c>
      <c r="AQ540" s="13" t="s">
        <v>25</v>
      </c>
      <c r="AR540" s="13" t="s">
        <v>24</v>
      </c>
      <c r="AS540" s="13" t="s">
        <v>26</v>
      </c>
      <c r="AT540" s="13" t="s">
        <v>29</v>
      </c>
      <c r="AU540" s="13" t="s">
        <v>25</v>
      </c>
      <c r="AV540" s="13" t="s">
        <v>29</v>
      </c>
      <c r="AW540" s="13" t="s">
        <v>26</v>
      </c>
      <c r="AX540" t="str">
        <f t="shared" si="109"/>
        <v>ST3_yellow-triangle.png</v>
      </c>
      <c r="AY540" t="str">
        <f t="shared" si="110"/>
        <v>HT1_yellow-square.png</v>
      </c>
      <c r="AZ540" t="str">
        <f t="shared" si="111"/>
        <v>HT2_red-square.png</v>
      </c>
      <c r="BA540" t="str">
        <f t="shared" si="112"/>
        <v>HT3_red-triangle.png</v>
      </c>
      <c r="BB540" t="str">
        <f t="shared" si="113"/>
        <v>ST1_blue-square.png</v>
      </c>
      <c r="BC540" t="str">
        <f t="shared" si="114"/>
        <v>ST2_blue-triangle.png</v>
      </c>
    </row>
    <row r="541" spans="1:55" x14ac:dyDescent="0.2">
      <c r="A541" s="30" t="s">
        <v>707</v>
      </c>
      <c r="B541" s="5" t="s">
        <v>108</v>
      </c>
      <c r="C541" s="5" t="s">
        <v>167</v>
      </c>
      <c r="D541" t="str">
        <f t="shared" si="106"/>
        <v>L05_CR59_S02</v>
      </c>
      <c r="E541">
        <v>539</v>
      </c>
      <c r="F541" s="95" t="s">
        <v>699</v>
      </c>
      <c r="G541" s="155" t="str">
        <f>VLOOKUP($A541&amp;"_"&amp;$F541,'Character Sets'!$B$3:$J$39,5,FALSE)</f>
        <v>ST3</v>
      </c>
      <c r="H541" s="155" t="str">
        <f>VLOOKUP($A541&amp;"_"&amp;$F541,'Character Sets'!$B$3:$J$39,7,FALSE)</f>
        <v>Sam</v>
      </c>
      <c r="I541" s="5" t="str">
        <f>VLOOKUP($A541&amp;"_"&amp;$F541,'Character Sets'!$B$3:$J$39,6,FALSE)</f>
        <v>B</v>
      </c>
      <c r="J541" s="96" t="s">
        <v>700</v>
      </c>
      <c r="K541" s="155" t="str">
        <f>VLOOKUP($A541&amp;"_"&amp;$J541, 'Character Sets'!$B$3:$J$39,5,FALSE)</f>
        <v>HT1</v>
      </c>
      <c r="L541" s="155" t="str">
        <f>VLOOKUP($A541&amp;"_"&amp;$J541,'Character Sets'!$B$3:$J$39,7,FALSE)</f>
        <v>Jordan</v>
      </c>
      <c r="M541" s="5" t="str">
        <f>VLOOKUP($A541&amp;"_"&amp;$J541,'Character Sets'!$B$3:$J$39,6,FALSE)</f>
        <v>C</v>
      </c>
      <c r="N541" s="187" t="s">
        <v>2395</v>
      </c>
      <c r="O541" s="5" t="s">
        <v>2398</v>
      </c>
      <c r="P541" s="37" t="s">
        <v>696</v>
      </c>
      <c r="Q541" t="str">
        <f>VLOOKUP($A541&amp;"_"&amp;$P541,'Character Sets'!$B$3:$J$39,5,FALSE)</f>
        <v>HT2</v>
      </c>
      <c r="R541" s="37" t="s">
        <v>698</v>
      </c>
      <c r="S541" t="str">
        <f>VLOOKUP($A541&amp;"_"&amp;$R541,'Character Sets'!$B$3:$J$39,5,FALSE)</f>
        <v>HT3</v>
      </c>
      <c r="T541" s="37" t="s">
        <v>701</v>
      </c>
      <c r="U541" t="str">
        <f>VLOOKUP($A541&amp;"_"&amp;$T541,'Character Sets'!$B$3:$J$39,5,FALSE)</f>
        <v>ST1</v>
      </c>
      <c r="V541" s="37" t="s">
        <v>697</v>
      </c>
      <c r="W541" t="str">
        <f>VLOOKUP($A541&amp;"_"&amp;$V541,'Character Sets'!$B$3:$J$39,5,FALSE)</f>
        <v>ST2</v>
      </c>
      <c r="X541" t="s">
        <v>208</v>
      </c>
      <c r="Y541" t="str">
        <f t="shared" si="104"/>
        <v>BC</v>
      </c>
      <c r="Z541" t="str" cm="1">
        <f t="array" ref="Z541">_xlfn.IFS($Y541="AB","AB",$Y541="BA","AB",$Y541="AC","AC",$Y541="CA","AC",$Y541="AD","AD",$Y541="DA","AD",$Y541="BC","BC",$Y541="CB","BC",$Y541="BD","BD",$Y541="DB","BD",$Y541="CD","CD",$Y541="DC", "CD",$Y541="AE","AE",$Y541="EA","AE",$Y541="AF","AF",$Y541="FA","AF",$Y541="BE","BE",$Y541="EB","BE",$Y541="BF","BF",$Y541="FB","BF",$Y541="CE","CE",$Y541="EC","CE",$Y541="CF","CF",$Y541="FC","CF",$Y541="DE","DE",$Y541="ED","DE",$Y541="EF","EF",$Y541="FE","EF",$Y541="DF","DF",$Y541="FD","DF")</f>
        <v>BC</v>
      </c>
      <c r="AA541" s="6" t="s">
        <v>28</v>
      </c>
      <c r="AB541" t="str">
        <f>VLOOKUP($X541&amp;$Z541&amp;$AA541,Stories!$A$1:$I$151,7,FALSE)</f>
        <v>Sam is playing the cello for Jordan</v>
      </c>
      <c r="AC541" t="str">
        <f>VLOOKUP($X541&amp;$Z541&amp;$AA541,Stories!$A$1:$I$151,8,FALSE)</f>
        <v>as the telephone is ringing</v>
      </c>
      <c r="AD541" s="37" t="s">
        <v>23</v>
      </c>
      <c r="AE541" s="13" t="s">
        <v>31</v>
      </c>
      <c r="AF541" s="13" t="s">
        <v>25</v>
      </c>
      <c r="AG541" s="13" t="str">
        <f t="shared" si="107"/>
        <v>she's standing in a green square</v>
      </c>
      <c r="AH541" t="str">
        <f>VLOOKUP($X541&amp;$Z541&amp;$AA541,Stories!$A$1:$I$151,9,FALSE)</f>
        <v>but it doesn't look like anyone is going to answer the phone</v>
      </c>
      <c r="AI541" t="str" cm="1">
        <f t="array" ref="AI541">_xlfn.IFS($AA541="first",_xlfn.CONCAT($X541, "_", $H541, "_", $L541),$AA541="second",_xlfn.CONCAT($X541, "_", $L541, "_", $H541))</f>
        <v>S02_Sam_Jordan</v>
      </c>
      <c r="AJ541" t="str">
        <f t="shared" si="108"/>
        <v>she_green_square</v>
      </c>
      <c r="AK541" t="str">
        <f t="shared" si="105"/>
        <v>S02_end</v>
      </c>
      <c r="AL541" s="13" t="s">
        <v>31</v>
      </c>
      <c r="AM541" s="13" t="s">
        <v>25</v>
      </c>
      <c r="AN541" s="13" t="s">
        <v>31</v>
      </c>
      <c r="AO541" s="13" t="s">
        <v>26</v>
      </c>
      <c r="AP541" s="13" t="s">
        <v>29</v>
      </c>
      <c r="AQ541" s="13" t="s">
        <v>26</v>
      </c>
      <c r="AR541" s="13" t="s">
        <v>29</v>
      </c>
      <c r="AS541" s="13" t="s">
        <v>25</v>
      </c>
      <c r="AT541" s="13" t="s">
        <v>24</v>
      </c>
      <c r="AU541" s="13" t="s">
        <v>26</v>
      </c>
      <c r="AV541" s="13" t="s">
        <v>24</v>
      </c>
      <c r="AW541" s="13" t="s">
        <v>25</v>
      </c>
      <c r="AX541" t="str">
        <f t="shared" si="109"/>
        <v>ST3_green-square.png</v>
      </c>
      <c r="AY541" t="str">
        <f t="shared" si="110"/>
        <v>HT1_green-triangle.png</v>
      </c>
      <c r="AZ541" t="str">
        <f t="shared" si="111"/>
        <v>HT2_blue-triangle.png</v>
      </c>
      <c r="BA541" t="str">
        <f t="shared" si="112"/>
        <v>HT3_blue-square.png</v>
      </c>
      <c r="BB541" t="str">
        <f t="shared" si="113"/>
        <v>ST1_red-triangle.png</v>
      </c>
      <c r="BC541" t="str">
        <f t="shared" si="114"/>
        <v>ST2_red-square.png</v>
      </c>
    </row>
    <row r="542" spans="1:55" x14ac:dyDescent="0.2">
      <c r="A542" s="30" t="s">
        <v>707</v>
      </c>
      <c r="B542" s="5" t="s">
        <v>108</v>
      </c>
      <c r="C542" s="5" t="s">
        <v>168</v>
      </c>
      <c r="D542" t="str">
        <f t="shared" si="106"/>
        <v>L05_CR60_S02</v>
      </c>
      <c r="E542">
        <v>540</v>
      </c>
      <c r="F542" s="95" t="s">
        <v>699</v>
      </c>
      <c r="G542" s="155" t="str">
        <f>VLOOKUP($A542&amp;"_"&amp;$F542,'Character Sets'!$B$3:$J$39,5,FALSE)</f>
        <v>ST3</v>
      </c>
      <c r="H542" s="155" t="str">
        <f>VLOOKUP($A542&amp;"_"&amp;$F542,'Character Sets'!$B$3:$J$39,7,FALSE)</f>
        <v>Sam</v>
      </c>
      <c r="I542" s="5" t="str">
        <f>VLOOKUP($A542&amp;"_"&amp;$F542,'Character Sets'!$B$3:$J$39,6,FALSE)</f>
        <v>B</v>
      </c>
      <c r="J542" s="96" t="s">
        <v>700</v>
      </c>
      <c r="K542" s="155" t="str">
        <f>VLOOKUP($A542&amp;"_"&amp;$J542, 'Character Sets'!$B$3:$J$39,5,FALSE)</f>
        <v>HT1</v>
      </c>
      <c r="L542" s="155" t="str">
        <f>VLOOKUP($A542&amp;"_"&amp;$J542,'Character Sets'!$B$3:$J$39,7,FALSE)</f>
        <v>Jordan</v>
      </c>
      <c r="M542" s="5" t="str">
        <f>VLOOKUP($A542&amp;"_"&amp;$J542,'Character Sets'!$B$3:$J$39,6,FALSE)</f>
        <v>C</v>
      </c>
      <c r="N542" s="187" t="s">
        <v>2395</v>
      </c>
      <c r="O542" s="5" t="s">
        <v>2398</v>
      </c>
      <c r="P542" s="37" t="s">
        <v>696</v>
      </c>
      <c r="Q542" t="str">
        <f>VLOOKUP($A542&amp;"_"&amp;$P542,'Character Sets'!$B$3:$J$39,5,FALSE)</f>
        <v>HT2</v>
      </c>
      <c r="R542" s="37" t="s">
        <v>698</v>
      </c>
      <c r="S542" t="str">
        <f>VLOOKUP($A542&amp;"_"&amp;$R542,'Character Sets'!$B$3:$J$39,5,FALSE)</f>
        <v>HT3</v>
      </c>
      <c r="T542" s="37" t="s">
        <v>701</v>
      </c>
      <c r="U542" t="str">
        <f>VLOOKUP($A542&amp;"_"&amp;$T542,'Character Sets'!$B$3:$J$39,5,FALSE)</f>
        <v>ST1</v>
      </c>
      <c r="V542" s="37" t="s">
        <v>697</v>
      </c>
      <c r="W542" t="str">
        <f>VLOOKUP($A542&amp;"_"&amp;$V542,'Character Sets'!$B$3:$J$39,5,FALSE)</f>
        <v>ST2</v>
      </c>
      <c r="X542" t="s">
        <v>208</v>
      </c>
      <c r="Y542" t="str">
        <f t="shared" si="104"/>
        <v>BC</v>
      </c>
      <c r="Z542" t="str" cm="1">
        <f t="array" ref="Z542">_xlfn.IFS($Y542="AB","AB",$Y542="BA","AB",$Y542="AC","AC",$Y542="CA","AC",$Y542="AD","AD",$Y542="DA","AD",$Y542="BC","BC",$Y542="CB","BC",$Y542="BD","BD",$Y542="DB","BD",$Y542="CD","CD",$Y542="DC", "CD",$Y542="AE","AE",$Y542="EA","AE",$Y542="AF","AF",$Y542="FA","AF",$Y542="BE","BE",$Y542="EB","BE",$Y542="BF","BF",$Y542="FB","BF",$Y542="CE","CE",$Y542="EC","CE",$Y542="CF","CF",$Y542="FC","CF",$Y542="DE","DE",$Y542="ED","DE",$Y542="EF","EF",$Y542="FE","EF",$Y542="DF","DF",$Y542="FD","DF")</f>
        <v>BC</v>
      </c>
      <c r="AA542" s="6" t="s">
        <v>30</v>
      </c>
      <c r="AB542" t="str">
        <f>VLOOKUP($X542&amp;$Z542&amp;$AA542,Stories!$A$1:$I$151,7,FALSE)</f>
        <v>Jordan is playing the cello for Sam</v>
      </c>
      <c r="AC542" t="str">
        <f>VLOOKUP($X542&amp;$Z542&amp;$AA542,Stories!$A$1:$I$151,8,FALSE)</f>
        <v>as the telephone is ringing</v>
      </c>
      <c r="AD542" s="37" t="s">
        <v>23</v>
      </c>
      <c r="AE542" s="13" t="s">
        <v>29</v>
      </c>
      <c r="AF542" s="13" t="s">
        <v>26</v>
      </c>
      <c r="AG542" s="13" t="str">
        <f t="shared" si="107"/>
        <v>she's standing in a blue triangle</v>
      </c>
      <c r="AH542" t="str">
        <f>VLOOKUP($X542&amp;$Z542&amp;$AA542,Stories!$A$1:$I$151,9,FALSE)</f>
        <v>but it doesn't look like anyone is going to answer the phone</v>
      </c>
      <c r="AI542" t="str" cm="1">
        <f t="array" ref="AI542">_xlfn.IFS($AA542="first",_xlfn.CONCAT($X542, "_", $H542, "_", $L542),$AA542="second",_xlfn.CONCAT($X542, "_", $L542, "_", $H542))</f>
        <v>S02_Jordan_Sam</v>
      </c>
      <c r="AJ542" t="str">
        <f t="shared" si="108"/>
        <v>she_blue_triangle</v>
      </c>
      <c r="AK542" t="str">
        <f t="shared" si="105"/>
        <v>S02_end</v>
      </c>
      <c r="AL542" s="13" t="s">
        <v>29</v>
      </c>
      <c r="AM542" s="13" t="s">
        <v>26</v>
      </c>
      <c r="AN542" s="13" t="s">
        <v>29</v>
      </c>
      <c r="AO542" s="13" t="s">
        <v>25</v>
      </c>
      <c r="AP542" s="13" t="s">
        <v>31</v>
      </c>
      <c r="AQ542" s="13" t="s">
        <v>25</v>
      </c>
      <c r="AR542" s="13" t="s">
        <v>31</v>
      </c>
      <c r="AS542" s="13" t="s">
        <v>26</v>
      </c>
      <c r="AT542" s="13" t="s">
        <v>27</v>
      </c>
      <c r="AU542" s="13" t="s">
        <v>25</v>
      </c>
      <c r="AV542" s="13" t="s">
        <v>27</v>
      </c>
      <c r="AW542" s="13" t="s">
        <v>26</v>
      </c>
      <c r="AX542" t="str">
        <f t="shared" si="109"/>
        <v>ST3_blue-triangle.png</v>
      </c>
      <c r="AY542" t="str">
        <f t="shared" si="110"/>
        <v>HT1_blue-square.png</v>
      </c>
      <c r="AZ542" t="str">
        <f t="shared" si="111"/>
        <v>HT2_green-square.png</v>
      </c>
      <c r="BA542" t="str">
        <f t="shared" si="112"/>
        <v>HT3_green-triangle.png</v>
      </c>
      <c r="BB542" t="str">
        <f t="shared" si="113"/>
        <v>ST1_yellow-square.png</v>
      </c>
      <c r="BC542" t="str">
        <f t="shared" si="114"/>
        <v>ST2_yellow-triangle.png</v>
      </c>
    </row>
    <row r="543" spans="1:55" x14ac:dyDescent="0.2">
      <c r="A543" s="30" t="s">
        <v>707</v>
      </c>
      <c r="B543" s="5" t="s">
        <v>108</v>
      </c>
      <c r="C543" s="5" t="s">
        <v>169</v>
      </c>
      <c r="D543" t="str">
        <f t="shared" si="106"/>
        <v>L05_CR61_S30</v>
      </c>
      <c r="E543">
        <v>541</v>
      </c>
      <c r="F543" s="95" t="s">
        <v>699</v>
      </c>
      <c r="G543" s="155" t="str">
        <f>VLOOKUP($A543&amp;"_"&amp;$F543,'Character Sets'!$B$3:$J$39,5,FALSE)</f>
        <v>ST3</v>
      </c>
      <c r="H543" s="155" t="str">
        <f>VLOOKUP($A543&amp;"_"&amp;$F543,'Character Sets'!$B$3:$J$39,7,FALSE)</f>
        <v>Sam</v>
      </c>
      <c r="I543" s="5" t="str">
        <f>VLOOKUP($A543&amp;"_"&amp;$F543,'Character Sets'!$B$3:$J$39,6,FALSE)</f>
        <v>B</v>
      </c>
      <c r="J543" s="96" t="s">
        <v>701</v>
      </c>
      <c r="K543" s="155" t="str">
        <f>VLOOKUP($A543&amp;"_"&amp;$J543, 'Character Sets'!$B$3:$J$39,5,FALSE)</f>
        <v>ST1</v>
      </c>
      <c r="L543" s="155" t="str">
        <f>VLOOKUP($A543&amp;"_"&amp;$J543,'Character Sets'!$B$3:$J$39,7,FALSE)</f>
        <v>Taylor</v>
      </c>
      <c r="M543" s="5" t="str">
        <f>VLOOKUP($A543&amp;"_"&amp;$J543,'Character Sets'!$B$3:$J$39,6,FALSE)</f>
        <v>D</v>
      </c>
      <c r="N543" s="187" t="s">
        <v>2395</v>
      </c>
      <c r="O543" s="5" t="s">
        <v>2399</v>
      </c>
      <c r="P543" s="37" t="s">
        <v>696</v>
      </c>
      <c r="Q543" t="str">
        <f>VLOOKUP($A543&amp;"_"&amp;$P543,'Character Sets'!$B$3:$J$39,5,FALSE)</f>
        <v>HT2</v>
      </c>
      <c r="R543" s="37" t="s">
        <v>698</v>
      </c>
      <c r="S543" t="str">
        <f>VLOOKUP($A543&amp;"_"&amp;$R543,'Character Sets'!$B$3:$J$39,5,FALSE)</f>
        <v>HT3</v>
      </c>
      <c r="T543" s="37" t="s">
        <v>700</v>
      </c>
      <c r="U543" t="str">
        <f>VLOOKUP($A543&amp;"_"&amp;$T543,'Character Sets'!$B$3:$J$39,5,FALSE)</f>
        <v>HT1</v>
      </c>
      <c r="V543" s="37" t="s">
        <v>697</v>
      </c>
      <c r="W543" t="str">
        <f>VLOOKUP($A543&amp;"_"&amp;$V543,'Character Sets'!$B$3:$J$39,5,FALSE)</f>
        <v>ST2</v>
      </c>
      <c r="X543" t="s">
        <v>236</v>
      </c>
      <c r="Y543" t="str">
        <f t="shared" si="104"/>
        <v>BD</v>
      </c>
      <c r="Z543" t="str" cm="1">
        <f t="array" ref="Z543">_xlfn.IFS($Y543="AB","AB",$Y543="BA","AB",$Y543="AC","AC",$Y543="CA","AC",$Y543="AD","AD",$Y543="DA","AD",$Y543="BC","BC",$Y543="CB","BC",$Y543="BD","BD",$Y543="DB","BD",$Y543="CD","CD",$Y543="DC", "CD",$Y543="AE","AE",$Y543="EA","AE",$Y543="AF","AF",$Y543="FA","AF",$Y543="BE","BE",$Y543="EB","BE",$Y543="BF","BF",$Y543="FB","BF",$Y543="CE","CE",$Y543="EC","CE",$Y543="CF","CF",$Y543="FC","CF",$Y543="DE","DE",$Y543="ED","DE",$Y543="EF","EF",$Y543="FE","EF",$Y543="DF","DF",$Y543="FD","DF")</f>
        <v>BD</v>
      </c>
      <c r="AA543" s="6" t="s">
        <v>28</v>
      </c>
      <c r="AB543" t="str">
        <f>VLOOKUP($X543&amp;$Z543&amp;$AA543,Stories!$A$1:$I$151,7,FALSE)</f>
        <v>Sam is playing the violin for Taylor</v>
      </c>
      <c r="AC543" t="str">
        <f>VLOOKUP($X543&amp;$Z543&amp;$AA543,Stories!$A$1:$I$151,8,FALSE)</f>
        <v>while the sun is shining brightly</v>
      </c>
      <c r="AD543" s="37" t="s">
        <v>23</v>
      </c>
      <c r="AE543" s="13" t="s">
        <v>27</v>
      </c>
      <c r="AF543" s="13" t="s">
        <v>25</v>
      </c>
      <c r="AG543" s="13" t="str">
        <f t="shared" si="107"/>
        <v>she's standing in a yellow square</v>
      </c>
      <c r="AH543" t="str">
        <f>VLOOKUP($X543&amp;$Z543&amp;$AA543,Stories!$A$1:$I$151,9,FALSE)</f>
        <v>and it looks like the song is being played well</v>
      </c>
      <c r="AI543" t="str" cm="1">
        <f t="array" ref="AI543">_xlfn.IFS($AA543="first",_xlfn.CONCAT($X543, "_", $H543, "_", $L543),$AA543="second",_xlfn.CONCAT($X543, "_", $L543, "_", $H543))</f>
        <v>S30_Sam_Taylor</v>
      </c>
      <c r="AJ543" t="str">
        <f t="shared" si="108"/>
        <v>she_yellow_square</v>
      </c>
      <c r="AK543" t="str">
        <f t="shared" si="105"/>
        <v>S30_end</v>
      </c>
      <c r="AL543" s="13" t="s">
        <v>27</v>
      </c>
      <c r="AM543" s="13" t="s">
        <v>25</v>
      </c>
      <c r="AN543" s="13" t="s">
        <v>27</v>
      </c>
      <c r="AO543" s="13" t="s">
        <v>26</v>
      </c>
      <c r="AP543" s="13" t="s">
        <v>24</v>
      </c>
      <c r="AQ543" s="13" t="s">
        <v>26</v>
      </c>
      <c r="AR543" s="13" t="s">
        <v>24</v>
      </c>
      <c r="AS543" s="13" t="s">
        <v>25</v>
      </c>
      <c r="AT543" s="13" t="s">
        <v>29</v>
      </c>
      <c r="AU543" s="13" t="s">
        <v>26</v>
      </c>
      <c r="AV543" s="13" t="s">
        <v>29</v>
      </c>
      <c r="AW543" s="13" t="s">
        <v>25</v>
      </c>
      <c r="AX543" t="str">
        <f t="shared" si="109"/>
        <v>ST3_yellow-square.png</v>
      </c>
      <c r="AY543" t="str">
        <f t="shared" si="110"/>
        <v>ST1_yellow-triangle.png</v>
      </c>
      <c r="AZ543" t="str">
        <f t="shared" si="111"/>
        <v>HT2_red-triangle.png</v>
      </c>
      <c r="BA543" t="str">
        <f t="shared" si="112"/>
        <v>HT3_red-square.png</v>
      </c>
      <c r="BB543" t="str">
        <f t="shared" si="113"/>
        <v>HT1_blue-triangle.png</v>
      </c>
      <c r="BC543" t="str">
        <f t="shared" si="114"/>
        <v>ST2_blue-square.png</v>
      </c>
    </row>
    <row r="544" spans="1:55" x14ac:dyDescent="0.2">
      <c r="A544" s="30" t="s">
        <v>707</v>
      </c>
      <c r="B544" s="5" t="s">
        <v>108</v>
      </c>
      <c r="C544" s="5" t="s">
        <v>170</v>
      </c>
      <c r="D544" t="str">
        <f t="shared" si="106"/>
        <v>L05_CR62_S26</v>
      </c>
      <c r="E544">
        <v>542</v>
      </c>
      <c r="F544" s="95" t="s">
        <v>699</v>
      </c>
      <c r="G544" s="155" t="str">
        <f>VLOOKUP($A544&amp;"_"&amp;$F544,'Character Sets'!$B$3:$J$39,5,FALSE)</f>
        <v>ST3</v>
      </c>
      <c r="H544" s="155" t="str">
        <f>VLOOKUP($A544&amp;"_"&amp;$F544,'Character Sets'!$B$3:$J$39,7,FALSE)</f>
        <v>Sam</v>
      </c>
      <c r="I544" s="5" t="str">
        <f>VLOOKUP($A544&amp;"_"&amp;$F544,'Character Sets'!$B$3:$J$39,6,FALSE)</f>
        <v>B</v>
      </c>
      <c r="J544" s="96" t="s">
        <v>701</v>
      </c>
      <c r="K544" s="155" t="str">
        <f>VLOOKUP($A544&amp;"_"&amp;$J544, 'Character Sets'!$B$3:$J$39,5,FALSE)</f>
        <v>ST1</v>
      </c>
      <c r="L544" s="155" t="str">
        <f>VLOOKUP($A544&amp;"_"&amp;$J544,'Character Sets'!$B$3:$J$39,7,FALSE)</f>
        <v>Taylor</v>
      </c>
      <c r="M544" s="5" t="str">
        <f>VLOOKUP($A544&amp;"_"&amp;$J544,'Character Sets'!$B$3:$J$39,6,FALSE)</f>
        <v>D</v>
      </c>
      <c r="N544" s="187" t="s">
        <v>2395</v>
      </c>
      <c r="O544" s="5" t="s">
        <v>2399</v>
      </c>
      <c r="P544" s="37" t="s">
        <v>696</v>
      </c>
      <c r="Q544" t="str">
        <f>VLOOKUP($A544&amp;"_"&amp;$P544,'Character Sets'!$B$3:$J$39,5,FALSE)</f>
        <v>HT2</v>
      </c>
      <c r="R544" s="37" t="s">
        <v>698</v>
      </c>
      <c r="S544" t="str">
        <f>VLOOKUP($A544&amp;"_"&amp;$R544,'Character Sets'!$B$3:$J$39,5,FALSE)</f>
        <v>HT3</v>
      </c>
      <c r="T544" s="37" t="s">
        <v>700</v>
      </c>
      <c r="U544" t="str">
        <f>VLOOKUP($A544&amp;"_"&amp;$T544,'Character Sets'!$B$3:$J$39,5,FALSE)</f>
        <v>HT1</v>
      </c>
      <c r="V544" s="37" t="s">
        <v>697</v>
      </c>
      <c r="W544" t="str">
        <f>VLOOKUP($A544&amp;"_"&amp;$V544,'Character Sets'!$B$3:$J$39,5,FALSE)</f>
        <v>ST2</v>
      </c>
      <c r="X544" t="s">
        <v>232</v>
      </c>
      <c r="Y544" t="str">
        <f t="shared" si="104"/>
        <v>BD</v>
      </c>
      <c r="Z544" t="str" cm="1">
        <f t="array" ref="Z544">_xlfn.IFS($Y544="AB","AB",$Y544="BA","AB",$Y544="AC","AC",$Y544="CA","AC",$Y544="AD","AD",$Y544="DA","AD",$Y544="BC","BC",$Y544="CB","BC",$Y544="BD","BD",$Y544="DB","BD",$Y544="CD","CD",$Y544="DC", "CD",$Y544="AE","AE",$Y544="EA","AE",$Y544="AF","AF",$Y544="FA","AF",$Y544="BE","BE",$Y544="EB","BE",$Y544="BF","BF",$Y544="FB","BF",$Y544="CE","CE",$Y544="EC","CE",$Y544="CF","CF",$Y544="FC","CF",$Y544="DE","DE",$Y544="ED","DE",$Y544="EF","EF",$Y544="FE","EF",$Y544="DF","DF",$Y544="FD","DF")</f>
        <v>BD</v>
      </c>
      <c r="AA544" s="6" t="s">
        <v>30</v>
      </c>
      <c r="AB544" t="str">
        <f>VLOOKUP($X544&amp;$Z544&amp;$AA544,Stories!$A$1:$I$151,7,FALSE)</f>
        <v>Taylor is bringing some balloons to Sam</v>
      </c>
      <c r="AC544" t="str">
        <f>VLOOKUP($X544&amp;$Z544&amp;$AA544,Stories!$A$1:$I$151,8,FALSE)</f>
        <v>while bright flowers are sitting in the window</v>
      </c>
      <c r="AD544" s="37" t="s">
        <v>23</v>
      </c>
      <c r="AE544" s="13" t="s">
        <v>24</v>
      </c>
      <c r="AF544" s="13" t="s">
        <v>26</v>
      </c>
      <c r="AG544" s="13" t="str">
        <f t="shared" si="107"/>
        <v>she's standing in a red triangle</v>
      </c>
      <c r="AH544" t="str">
        <f>VLOOKUP($X544&amp;$Z544&amp;$AA544,Stories!$A$1:$I$151,9,FALSE)</f>
        <v>and it must be someone's birthday</v>
      </c>
      <c r="AI544" t="str" cm="1">
        <f t="array" ref="AI544">_xlfn.IFS($AA544="first",_xlfn.CONCAT($X544, "_", $H544, "_", $L544),$AA544="second",_xlfn.CONCAT($X544, "_", $L544, "_", $H544))</f>
        <v>S26_Taylor_Sam</v>
      </c>
      <c r="AJ544" t="str">
        <f t="shared" si="108"/>
        <v>she_red_triangle</v>
      </c>
      <c r="AK544" t="str">
        <f t="shared" si="105"/>
        <v>S26_end</v>
      </c>
      <c r="AL544" s="13" t="s">
        <v>24</v>
      </c>
      <c r="AM544" s="13" t="s">
        <v>26</v>
      </c>
      <c r="AN544" s="13" t="s">
        <v>24</v>
      </c>
      <c r="AO544" s="13" t="s">
        <v>25</v>
      </c>
      <c r="AP544" s="13" t="s">
        <v>27</v>
      </c>
      <c r="AQ544" s="13" t="s">
        <v>25</v>
      </c>
      <c r="AR544" s="13" t="s">
        <v>27</v>
      </c>
      <c r="AS544" s="13" t="s">
        <v>26</v>
      </c>
      <c r="AT544" s="13" t="s">
        <v>31</v>
      </c>
      <c r="AU544" s="13" t="s">
        <v>25</v>
      </c>
      <c r="AV544" s="13" t="s">
        <v>31</v>
      </c>
      <c r="AW544" s="13" t="s">
        <v>26</v>
      </c>
      <c r="AX544" t="str">
        <f t="shared" si="109"/>
        <v>ST3_red-triangle.png</v>
      </c>
      <c r="AY544" t="str">
        <f t="shared" si="110"/>
        <v>ST1_red-square.png</v>
      </c>
      <c r="AZ544" t="str">
        <f t="shared" si="111"/>
        <v>HT2_yellow-square.png</v>
      </c>
      <c r="BA544" t="str">
        <f t="shared" si="112"/>
        <v>HT3_yellow-triangle.png</v>
      </c>
      <c r="BB544" t="str">
        <f t="shared" si="113"/>
        <v>HT1_green-square.png</v>
      </c>
      <c r="BC544" t="str">
        <f t="shared" si="114"/>
        <v>ST2_green-triangle.png</v>
      </c>
    </row>
    <row r="545" spans="1:55" x14ac:dyDescent="0.2">
      <c r="A545" s="30" t="s">
        <v>707</v>
      </c>
      <c r="B545" s="5" t="s">
        <v>108</v>
      </c>
      <c r="C545" s="5" t="s">
        <v>171</v>
      </c>
      <c r="D545" t="str">
        <f t="shared" si="106"/>
        <v>L05_CR63_S27</v>
      </c>
      <c r="E545">
        <v>543</v>
      </c>
      <c r="F545" s="95" t="s">
        <v>699</v>
      </c>
      <c r="G545" s="155" t="str">
        <f>VLOOKUP($A545&amp;"_"&amp;$F545,'Character Sets'!$B$3:$J$39,5,FALSE)</f>
        <v>ST3</v>
      </c>
      <c r="H545" s="155" t="str">
        <f>VLOOKUP($A545&amp;"_"&amp;$F545,'Character Sets'!$B$3:$J$39,7,FALSE)</f>
        <v>Sam</v>
      </c>
      <c r="I545" s="5" t="str">
        <f>VLOOKUP($A545&amp;"_"&amp;$F545,'Character Sets'!$B$3:$J$39,6,FALSE)</f>
        <v>B</v>
      </c>
      <c r="J545" s="96" t="s">
        <v>701</v>
      </c>
      <c r="K545" s="155" t="str">
        <f>VLOOKUP($A545&amp;"_"&amp;$J545, 'Character Sets'!$B$3:$J$39,5,FALSE)</f>
        <v>ST1</v>
      </c>
      <c r="L545" s="155" t="str">
        <f>VLOOKUP($A545&amp;"_"&amp;$J545,'Character Sets'!$B$3:$J$39,7,FALSE)</f>
        <v>Taylor</v>
      </c>
      <c r="M545" s="5" t="str">
        <f>VLOOKUP($A545&amp;"_"&amp;$J545,'Character Sets'!$B$3:$J$39,6,FALSE)</f>
        <v>D</v>
      </c>
      <c r="N545" s="187" t="s">
        <v>2395</v>
      </c>
      <c r="O545" s="5" t="s">
        <v>2399</v>
      </c>
      <c r="P545" s="37" t="s">
        <v>696</v>
      </c>
      <c r="Q545" t="str">
        <f>VLOOKUP($A545&amp;"_"&amp;$P545,'Character Sets'!$B$3:$J$39,5,FALSE)</f>
        <v>HT2</v>
      </c>
      <c r="R545" s="37" t="s">
        <v>698</v>
      </c>
      <c r="S545" t="str">
        <f>VLOOKUP($A545&amp;"_"&amp;$R545,'Character Sets'!$B$3:$J$39,5,FALSE)</f>
        <v>HT3</v>
      </c>
      <c r="T545" s="37" t="s">
        <v>700</v>
      </c>
      <c r="U545" t="str">
        <f>VLOOKUP($A545&amp;"_"&amp;$T545,'Character Sets'!$B$3:$J$39,5,FALSE)</f>
        <v>HT1</v>
      </c>
      <c r="V545" s="37" t="s">
        <v>697</v>
      </c>
      <c r="W545" t="str">
        <f>VLOOKUP($A545&amp;"_"&amp;$V545,'Character Sets'!$B$3:$J$39,5,FALSE)</f>
        <v>ST2</v>
      </c>
      <c r="X545" t="s">
        <v>233</v>
      </c>
      <c r="Y545" t="str">
        <f t="shared" si="104"/>
        <v>BD</v>
      </c>
      <c r="Z545" t="str" cm="1">
        <f t="array" ref="Z545">_xlfn.IFS($Y545="AB","AB",$Y545="BA","AB",$Y545="AC","AC",$Y545="CA","AC",$Y545="AD","AD",$Y545="DA","AD",$Y545="BC","BC",$Y545="CB","BC",$Y545="BD","BD",$Y545="DB","BD",$Y545="CD","CD",$Y545="DC", "CD",$Y545="AE","AE",$Y545="EA","AE",$Y545="AF","AF",$Y545="FA","AF",$Y545="BE","BE",$Y545="EB","BE",$Y545="BF","BF",$Y545="FB","BF",$Y545="CE","CE",$Y545="EC","CE",$Y545="CF","CF",$Y545="FC","CF",$Y545="DE","DE",$Y545="ED","DE",$Y545="EF","EF",$Y545="FE","EF",$Y545="DF","DF",$Y545="FD","DF")</f>
        <v>BD</v>
      </c>
      <c r="AA545" s="6" t="s">
        <v>28</v>
      </c>
      <c r="AB545" t="str">
        <f>VLOOKUP($X545&amp;$Z545&amp;$AA545,Stories!$A$1:$I$151,7,FALSE)</f>
        <v>Sam is walking with Taylor</v>
      </c>
      <c r="AC545" t="str">
        <f>VLOOKUP($X545&amp;$Z545&amp;$AA545,Stories!$A$1:$I$151,8,FALSE)</f>
        <v>and the clock is about to ring 3 o'clock</v>
      </c>
      <c r="AD545" s="37" t="s">
        <v>23</v>
      </c>
      <c r="AE545" s="13" t="s">
        <v>29</v>
      </c>
      <c r="AF545" s="13" t="s">
        <v>25</v>
      </c>
      <c r="AG545" s="13" t="str">
        <f t="shared" si="107"/>
        <v>she's standing in a blue square</v>
      </c>
      <c r="AH545" t="str">
        <f>VLOOKUP($X545&amp;$Z545&amp;$AA545,Stories!$A$1:$I$151,9,FALSE)</f>
        <v>and it seems like class will be starting soon</v>
      </c>
      <c r="AI545" t="str" cm="1">
        <f t="array" ref="AI545">_xlfn.IFS($AA545="first",_xlfn.CONCAT($X545, "_", $H545, "_", $L545),$AA545="second",_xlfn.CONCAT($X545, "_", $L545, "_", $H545))</f>
        <v>S27_Sam_Taylor</v>
      </c>
      <c r="AJ545" t="str">
        <f t="shared" si="108"/>
        <v>she_blue_square</v>
      </c>
      <c r="AK545" t="str">
        <f t="shared" si="105"/>
        <v>S27_end</v>
      </c>
      <c r="AL545" s="13" t="s">
        <v>29</v>
      </c>
      <c r="AM545" s="13" t="s">
        <v>25</v>
      </c>
      <c r="AN545" s="13" t="s">
        <v>29</v>
      </c>
      <c r="AO545" s="13" t="s">
        <v>26</v>
      </c>
      <c r="AP545" s="13" t="s">
        <v>31</v>
      </c>
      <c r="AQ545" s="13" t="s">
        <v>26</v>
      </c>
      <c r="AR545" s="13" t="s">
        <v>31</v>
      </c>
      <c r="AS545" s="13" t="s">
        <v>25</v>
      </c>
      <c r="AT545" s="13" t="s">
        <v>27</v>
      </c>
      <c r="AU545" s="13" t="s">
        <v>26</v>
      </c>
      <c r="AV545" s="13" t="s">
        <v>27</v>
      </c>
      <c r="AW545" s="13" t="s">
        <v>25</v>
      </c>
      <c r="AX545" t="str">
        <f t="shared" si="109"/>
        <v>ST3_blue-square.png</v>
      </c>
      <c r="AY545" t="str">
        <f t="shared" si="110"/>
        <v>ST1_blue-triangle.png</v>
      </c>
      <c r="AZ545" t="str">
        <f t="shared" si="111"/>
        <v>HT2_green-triangle.png</v>
      </c>
      <c r="BA545" t="str">
        <f t="shared" si="112"/>
        <v>HT3_green-square.png</v>
      </c>
      <c r="BB545" t="str">
        <f t="shared" si="113"/>
        <v>HT1_yellow-triangle.png</v>
      </c>
      <c r="BC545" t="str">
        <f t="shared" si="114"/>
        <v>ST2_yellow-square.png</v>
      </c>
    </row>
    <row r="546" spans="1:55" x14ac:dyDescent="0.2">
      <c r="A546" s="30" t="s">
        <v>707</v>
      </c>
      <c r="B546" s="5" t="s">
        <v>108</v>
      </c>
      <c r="C546" s="5" t="s">
        <v>172</v>
      </c>
      <c r="D546" t="str">
        <f t="shared" si="106"/>
        <v>L05_CR64_S27</v>
      </c>
      <c r="E546">
        <v>544</v>
      </c>
      <c r="F546" s="95" t="s">
        <v>699</v>
      </c>
      <c r="G546" s="155" t="str">
        <f>VLOOKUP($A546&amp;"_"&amp;$F546,'Character Sets'!$B$3:$J$39,5,FALSE)</f>
        <v>ST3</v>
      </c>
      <c r="H546" s="155" t="str">
        <f>VLOOKUP($A546&amp;"_"&amp;$F546,'Character Sets'!$B$3:$J$39,7,FALSE)</f>
        <v>Sam</v>
      </c>
      <c r="I546" s="5" t="str">
        <f>VLOOKUP($A546&amp;"_"&amp;$F546,'Character Sets'!$B$3:$J$39,6,FALSE)</f>
        <v>B</v>
      </c>
      <c r="J546" s="96" t="s">
        <v>701</v>
      </c>
      <c r="K546" s="155" t="str">
        <f>VLOOKUP($A546&amp;"_"&amp;$J546, 'Character Sets'!$B$3:$J$39,5,FALSE)</f>
        <v>ST1</v>
      </c>
      <c r="L546" s="155" t="str">
        <f>VLOOKUP($A546&amp;"_"&amp;$J546,'Character Sets'!$B$3:$J$39,7,FALSE)</f>
        <v>Taylor</v>
      </c>
      <c r="M546" s="5" t="str">
        <f>VLOOKUP($A546&amp;"_"&amp;$J546,'Character Sets'!$B$3:$J$39,6,FALSE)</f>
        <v>D</v>
      </c>
      <c r="N546" s="187" t="s">
        <v>2395</v>
      </c>
      <c r="O546" s="5" t="s">
        <v>2399</v>
      </c>
      <c r="P546" s="37" t="s">
        <v>696</v>
      </c>
      <c r="Q546" t="str">
        <f>VLOOKUP($A546&amp;"_"&amp;$P546,'Character Sets'!$B$3:$J$39,5,FALSE)</f>
        <v>HT2</v>
      </c>
      <c r="R546" s="37" t="s">
        <v>698</v>
      </c>
      <c r="S546" t="str">
        <f>VLOOKUP($A546&amp;"_"&amp;$R546,'Character Sets'!$B$3:$J$39,5,FALSE)</f>
        <v>HT3</v>
      </c>
      <c r="T546" s="37" t="s">
        <v>700</v>
      </c>
      <c r="U546" t="str">
        <f>VLOOKUP($A546&amp;"_"&amp;$T546,'Character Sets'!$B$3:$J$39,5,FALSE)</f>
        <v>HT1</v>
      </c>
      <c r="V546" s="37" t="s">
        <v>697</v>
      </c>
      <c r="W546" t="str">
        <f>VLOOKUP($A546&amp;"_"&amp;$V546,'Character Sets'!$B$3:$J$39,5,FALSE)</f>
        <v>ST2</v>
      </c>
      <c r="X546" t="s">
        <v>233</v>
      </c>
      <c r="Y546" t="str">
        <f t="shared" si="104"/>
        <v>BD</v>
      </c>
      <c r="Z546" t="str" cm="1">
        <f t="array" ref="Z546">_xlfn.IFS($Y546="AB","AB",$Y546="BA","AB",$Y546="AC","AC",$Y546="CA","AC",$Y546="AD","AD",$Y546="DA","AD",$Y546="BC","BC",$Y546="CB","BC",$Y546="BD","BD",$Y546="DB","BD",$Y546="CD","CD",$Y546="DC", "CD",$Y546="AE","AE",$Y546="EA","AE",$Y546="AF","AF",$Y546="FA","AF",$Y546="BE","BE",$Y546="EB","BE",$Y546="BF","BF",$Y546="FB","BF",$Y546="CE","CE",$Y546="EC","CE",$Y546="CF","CF",$Y546="FC","CF",$Y546="DE","DE",$Y546="ED","DE",$Y546="EF","EF",$Y546="FE","EF",$Y546="DF","DF",$Y546="FD","DF")</f>
        <v>BD</v>
      </c>
      <c r="AA546" s="6" t="s">
        <v>30</v>
      </c>
      <c r="AB546" t="str">
        <f>VLOOKUP($X546&amp;$Z546&amp;$AA546,Stories!$A$1:$I$151,7,FALSE)</f>
        <v>Taylor is walking with Sam</v>
      </c>
      <c r="AC546" t="str">
        <f>VLOOKUP($X546&amp;$Z546&amp;$AA546,Stories!$A$1:$I$151,8,FALSE)</f>
        <v>and the clock is about to ring 3 o'clock</v>
      </c>
      <c r="AD546" s="37" t="s">
        <v>23</v>
      </c>
      <c r="AE546" s="13" t="s">
        <v>31</v>
      </c>
      <c r="AF546" s="13" t="s">
        <v>26</v>
      </c>
      <c r="AG546" s="13" t="str">
        <f t="shared" si="107"/>
        <v>she's standing in a green triangle</v>
      </c>
      <c r="AH546" t="str">
        <f>VLOOKUP($X546&amp;$Z546&amp;$AA546,Stories!$A$1:$I$151,9,FALSE)</f>
        <v>and it seems like class will be starting soon</v>
      </c>
      <c r="AI546" t="str" cm="1">
        <f t="array" ref="AI546">_xlfn.IFS($AA546="first",_xlfn.CONCAT($X546, "_", $H546, "_", $L546),$AA546="second",_xlfn.CONCAT($X546, "_", $L546, "_", $H546))</f>
        <v>S27_Taylor_Sam</v>
      </c>
      <c r="AJ546" t="str">
        <f t="shared" si="108"/>
        <v>she_green_triangle</v>
      </c>
      <c r="AK546" t="str">
        <f t="shared" si="105"/>
        <v>S27_end</v>
      </c>
      <c r="AL546" s="13" t="s">
        <v>31</v>
      </c>
      <c r="AM546" s="13" t="s">
        <v>26</v>
      </c>
      <c r="AN546" s="13" t="s">
        <v>31</v>
      </c>
      <c r="AO546" s="13" t="s">
        <v>25</v>
      </c>
      <c r="AP546" s="13" t="s">
        <v>29</v>
      </c>
      <c r="AQ546" s="13" t="s">
        <v>25</v>
      </c>
      <c r="AR546" s="13" t="s">
        <v>29</v>
      </c>
      <c r="AS546" s="13" t="s">
        <v>26</v>
      </c>
      <c r="AT546" s="13" t="s">
        <v>24</v>
      </c>
      <c r="AU546" s="13" t="s">
        <v>25</v>
      </c>
      <c r="AV546" s="13" t="s">
        <v>24</v>
      </c>
      <c r="AW546" s="13" t="s">
        <v>26</v>
      </c>
      <c r="AX546" t="str">
        <f t="shared" si="109"/>
        <v>ST3_green-triangle.png</v>
      </c>
      <c r="AY546" t="str">
        <f t="shared" si="110"/>
        <v>ST1_green-square.png</v>
      </c>
      <c r="AZ546" t="str">
        <f t="shared" si="111"/>
        <v>HT2_blue-square.png</v>
      </c>
      <c r="BA546" t="str">
        <f t="shared" si="112"/>
        <v>HT3_blue-triangle.png</v>
      </c>
      <c r="BB546" t="str">
        <f t="shared" si="113"/>
        <v>HT1_red-square.png</v>
      </c>
      <c r="BC546" t="str">
        <f t="shared" si="114"/>
        <v>ST2_red-triangle.png</v>
      </c>
    </row>
    <row r="547" spans="1:55" x14ac:dyDescent="0.2">
      <c r="A547" s="30" t="s">
        <v>707</v>
      </c>
      <c r="B547" s="5" t="s">
        <v>108</v>
      </c>
      <c r="C547" s="5" t="s">
        <v>173</v>
      </c>
      <c r="D547" t="str">
        <f t="shared" si="106"/>
        <v>L05_CR65_S36</v>
      </c>
      <c r="E547">
        <v>545</v>
      </c>
      <c r="F547" s="96" t="s">
        <v>700</v>
      </c>
      <c r="G547" s="155" t="str">
        <f>VLOOKUP($A547&amp;"_"&amp;$F547,'Character Sets'!$B$3:$J$39,5,FALSE)</f>
        <v>HT1</v>
      </c>
      <c r="H547" s="155" t="str">
        <f>VLOOKUP($A547&amp;"_"&amp;$F547,'Character Sets'!$B$3:$J$39,7,FALSE)</f>
        <v>Jordan</v>
      </c>
      <c r="I547" s="5" t="str">
        <f>VLOOKUP($A547&amp;"_"&amp;$F547,'Character Sets'!$B$3:$J$39,6,FALSE)</f>
        <v>C</v>
      </c>
      <c r="J547" s="94" t="s">
        <v>696</v>
      </c>
      <c r="K547" s="155" t="str">
        <f>VLOOKUP($A547&amp;"_"&amp;$J547, 'Character Sets'!$B$3:$J$39,5,FALSE)</f>
        <v>HT2</v>
      </c>
      <c r="L547" s="155" t="str">
        <f>VLOOKUP($A547&amp;"_"&amp;$J547,'Character Sets'!$B$3:$J$39,7,FALSE)</f>
        <v>Casey</v>
      </c>
      <c r="M547" s="5" t="str">
        <f>VLOOKUP($A547&amp;"_"&amp;$J547,'Character Sets'!$B$3:$J$39,6,FALSE)</f>
        <v>E</v>
      </c>
      <c r="N547" s="187" t="s">
        <v>2396</v>
      </c>
      <c r="O547" s="5" t="s">
        <v>2399</v>
      </c>
      <c r="P547" s="37" t="s">
        <v>697</v>
      </c>
      <c r="Q547" t="str">
        <f>VLOOKUP($A547&amp;"_"&amp;$P547,'Character Sets'!$B$3:$J$39,5,FALSE)</f>
        <v>ST2</v>
      </c>
      <c r="R547" s="37" t="s">
        <v>699</v>
      </c>
      <c r="S547" t="str">
        <f>VLOOKUP($A547&amp;"_"&amp;$R547,'Character Sets'!$B$3:$J$39,5,FALSE)</f>
        <v>ST3</v>
      </c>
      <c r="T547" s="37" t="s">
        <v>698</v>
      </c>
      <c r="U547" t="str">
        <f>VLOOKUP($A547&amp;"_"&amp;$T547,'Character Sets'!$B$3:$J$39,5,FALSE)</f>
        <v>HT3</v>
      </c>
      <c r="V547" s="37" t="s">
        <v>701</v>
      </c>
      <c r="W547" t="str">
        <f>VLOOKUP($A547&amp;"_"&amp;$V547,'Character Sets'!$B$3:$J$39,5,FALSE)</f>
        <v>ST1</v>
      </c>
      <c r="X547" t="s">
        <v>242</v>
      </c>
      <c r="Y547" t="str">
        <f t="shared" si="104"/>
        <v>CE</v>
      </c>
      <c r="Z547" t="str" cm="1">
        <f t="array" ref="Z547">_xlfn.IFS($Y547="AB","AB",$Y547="BA","AB",$Y547="AC","AC",$Y547="CA","AC",$Y547="AD","AD",$Y547="DA","AD",$Y547="BC","BC",$Y547="CB","BC",$Y547="BD","BD",$Y547="DB","BD",$Y547="CD","CD",$Y547="DC", "CD",$Y547="AE","AE",$Y547="EA","AE",$Y547="AF","AF",$Y547="FA","AF",$Y547="BE","BE",$Y547="EB","BE",$Y547="BF","BF",$Y547="FB","BF",$Y547="CE","CE",$Y547="EC","CE",$Y547="CF","CF",$Y547="FC","CF",$Y547="DE","DE",$Y547="ED","DE",$Y547="EF","EF",$Y547="FE","EF",$Y547="DF","DF",$Y547="FD","DF")</f>
        <v>CE</v>
      </c>
      <c r="AA547" s="6" t="s">
        <v>28</v>
      </c>
      <c r="AB547" t="str">
        <f>VLOOKUP($X547&amp;$Z547&amp;$AA547,Stories!$A$1:$I$151,7,FALSE)</f>
        <v>Jordan is scuba diving with Casey</v>
      </c>
      <c r="AC547" t="str">
        <f>VLOOKUP($X547&amp;$Z547&amp;$AA547,Stories!$A$1:$I$151,8,FALSE)</f>
        <v>and a big fish just came out of nowhere</v>
      </c>
      <c r="AD547" s="37" t="s">
        <v>702</v>
      </c>
      <c r="AE547" s="13" t="s">
        <v>24</v>
      </c>
      <c r="AF547" s="13" t="s">
        <v>25</v>
      </c>
      <c r="AG547" s="13" t="str">
        <f>_xlfn.CONCAT("they're standing in a ", $AE547, " ",$AF547)</f>
        <v>they're standing in a red square</v>
      </c>
      <c r="AH547" t="str">
        <f>VLOOKUP($X547&amp;$Z547&amp;$AA547,Stories!$A$1:$I$151,9,FALSE)</f>
        <v>and it looks like there's a lot more fish about to come by</v>
      </c>
      <c r="AI547" t="str" cm="1">
        <f t="array" ref="AI547">_xlfn.IFS($AA547="first",_xlfn.CONCAT($X547, "_", $H547, "_", $L547),$AA547="second",_xlfn.CONCAT($X547, "_", $L547, "_", $H547))</f>
        <v>S36_Jordan_Casey</v>
      </c>
      <c r="AJ547" t="str">
        <f t="shared" si="108"/>
        <v>they_red_square</v>
      </c>
      <c r="AK547" t="str">
        <f t="shared" si="105"/>
        <v>S36_end</v>
      </c>
      <c r="AL547" s="13" t="s">
        <v>24</v>
      </c>
      <c r="AM547" s="13" t="s">
        <v>25</v>
      </c>
      <c r="AN547" s="13" t="s">
        <v>24</v>
      </c>
      <c r="AO547" s="13" t="s">
        <v>26</v>
      </c>
      <c r="AP547" s="13" t="s">
        <v>27</v>
      </c>
      <c r="AQ547" s="13" t="s">
        <v>26</v>
      </c>
      <c r="AR547" s="13" t="s">
        <v>27</v>
      </c>
      <c r="AS547" s="13" t="s">
        <v>25</v>
      </c>
      <c r="AT547" s="13" t="s">
        <v>31</v>
      </c>
      <c r="AU547" s="13" t="s">
        <v>26</v>
      </c>
      <c r="AV547" s="13" t="s">
        <v>31</v>
      </c>
      <c r="AW547" s="13" t="s">
        <v>25</v>
      </c>
      <c r="AX547" t="str">
        <f t="shared" si="109"/>
        <v>HT1_red-square.png</v>
      </c>
      <c r="AY547" t="str">
        <f t="shared" si="110"/>
        <v>HT2_red-triangle.png</v>
      </c>
      <c r="AZ547" t="str">
        <f t="shared" si="111"/>
        <v>ST2_yellow-triangle.png</v>
      </c>
      <c r="BA547" t="str">
        <f t="shared" si="112"/>
        <v>ST3_yellow-square.png</v>
      </c>
      <c r="BB547" t="str">
        <f t="shared" si="113"/>
        <v>HT3_green-triangle.png</v>
      </c>
      <c r="BC547" t="str">
        <f t="shared" si="114"/>
        <v>ST1_green-square.png</v>
      </c>
    </row>
    <row r="548" spans="1:55" x14ac:dyDescent="0.2">
      <c r="A548" s="30" t="s">
        <v>707</v>
      </c>
      <c r="B548" s="5" t="s">
        <v>108</v>
      </c>
      <c r="C548" s="5" t="s">
        <v>174</v>
      </c>
      <c r="D548" t="str">
        <f t="shared" si="106"/>
        <v>L05_CR66_S40</v>
      </c>
      <c r="E548">
        <v>546</v>
      </c>
      <c r="F548" s="96" t="s">
        <v>700</v>
      </c>
      <c r="G548" s="155" t="str">
        <f>VLOOKUP($A548&amp;"_"&amp;$F548,'Character Sets'!$B$3:$J$39,5,FALSE)</f>
        <v>HT1</v>
      </c>
      <c r="H548" s="155" t="str">
        <f>VLOOKUP($A548&amp;"_"&amp;$F548,'Character Sets'!$B$3:$J$39,7,FALSE)</f>
        <v>Jordan</v>
      </c>
      <c r="I548" s="5" t="str">
        <f>VLOOKUP($A548&amp;"_"&amp;$F548,'Character Sets'!$B$3:$J$39,6,FALSE)</f>
        <v>C</v>
      </c>
      <c r="J548" s="94" t="s">
        <v>696</v>
      </c>
      <c r="K548" s="155" t="str">
        <f>VLOOKUP($A548&amp;"_"&amp;$J548, 'Character Sets'!$B$3:$J$39,5,FALSE)</f>
        <v>HT2</v>
      </c>
      <c r="L548" s="155" t="str">
        <f>VLOOKUP($A548&amp;"_"&amp;$J548,'Character Sets'!$B$3:$J$39,7,FALSE)</f>
        <v>Casey</v>
      </c>
      <c r="M548" s="5" t="str">
        <f>VLOOKUP($A548&amp;"_"&amp;$J548,'Character Sets'!$B$3:$J$39,6,FALSE)</f>
        <v>E</v>
      </c>
      <c r="N548" s="187" t="s">
        <v>2396</v>
      </c>
      <c r="O548" s="5" t="s">
        <v>2399</v>
      </c>
      <c r="P548" s="37" t="s">
        <v>697</v>
      </c>
      <c r="Q548" t="str">
        <f>VLOOKUP($A548&amp;"_"&amp;$P548,'Character Sets'!$B$3:$J$39,5,FALSE)</f>
        <v>ST2</v>
      </c>
      <c r="R548" s="37" t="s">
        <v>699</v>
      </c>
      <c r="S548" t="str">
        <f>VLOOKUP($A548&amp;"_"&amp;$R548,'Character Sets'!$B$3:$J$39,5,FALSE)</f>
        <v>ST3</v>
      </c>
      <c r="T548" s="37" t="s">
        <v>698</v>
      </c>
      <c r="U548" t="str">
        <f>VLOOKUP($A548&amp;"_"&amp;$T548,'Character Sets'!$B$3:$J$39,5,FALSE)</f>
        <v>HT3</v>
      </c>
      <c r="V548" s="37" t="s">
        <v>701</v>
      </c>
      <c r="W548" t="str">
        <f>VLOOKUP($A548&amp;"_"&amp;$V548,'Character Sets'!$B$3:$J$39,5,FALSE)</f>
        <v>ST1</v>
      </c>
      <c r="X548" t="s">
        <v>246</v>
      </c>
      <c r="Y548" t="str">
        <f t="shared" si="104"/>
        <v>CE</v>
      </c>
      <c r="Z548" t="str" cm="1">
        <f t="array" ref="Z548">_xlfn.IFS($Y548="AB","AB",$Y548="BA","AB",$Y548="AC","AC",$Y548="CA","AC",$Y548="AD","AD",$Y548="DA","AD",$Y548="BC","BC",$Y548="CB","BC",$Y548="BD","BD",$Y548="DB","BD",$Y548="CD","CD",$Y548="DC", "CD",$Y548="AE","AE",$Y548="EA","AE",$Y548="AF","AF",$Y548="FA","AF",$Y548="BE","BE",$Y548="EB","BE",$Y548="BF","BF",$Y548="FB","BF",$Y548="CE","CE",$Y548="EC","CE",$Y548="CF","CF",$Y548="FC","CF",$Y548="DE","DE",$Y548="ED","DE",$Y548="EF","EF",$Y548="FE","EF",$Y548="DF","DF",$Y548="FD","DF")</f>
        <v>CE</v>
      </c>
      <c r="AA548" s="6" t="s">
        <v>30</v>
      </c>
      <c r="AB548" t="str">
        <f>VLOOKUP($X548&amp;$Z548&amp;$AA548,Stories!$A$1:$I$151,7,FALSE)</f>
        <v>Casey is bringing a coffee to Jordan</v>
      </c>
      <c r="AC548" t="str">
        <f>VLOOKUP($X548&amp;$Z548&amp;$AA548,Stories!$A$1:$I$151,8,FALSE)</f>
        <v>since it's very early in the morning</v>
      </c>
      <c r="AD548" s="37" t="s">
        <v>702</v>
      </c>
      <c r="AE548" s="13" t="s">
        <v>27</v>
      </c>
      <c r="AF548" s="13" t="s">
        <v>26</v>
      </c>
      <c r="AG548" s="13" t="str">
        <f t="shared" ref="AG548:AG578" si="115">_xlfn.CONCAT("they're standing in a ", $AE548, " ",$AF548)</f>
        <v>they're standing in a yellow triangle</v>
      </c>
      <c r="AH548" t="str">
        <f>VLOOKUP($X548&amp;$Z548&amp;$AA548,Stories!$A$1:$I$151,9,FALSE)</f>
        <v>and it looks like it's almost 6am</v>
      </c>
      <c r="AI548" t="str" cm="1">
        <f t="array" ref="AI548">_xlfn.IFS($AA548="first",_xlfn.CONCAT($X548, "_", $H548, "_", $L548),$AA548="second",_xlfn.CONCAT($X548, "_", $L548, "_", $H548))</f>
        <v>S40_Casey_Jordan</v>
      </c>
      <c r="AJ548" t="str">
        <f t="shared" si="108"/>
        <v>they_yellow_triangle</v>
      </c>
      <c r="AK548" t="str">
        <f t="shared" si="105"/>
        <v>S40_end</v>
      </c>
      <c r="AL548" s="13" t="s">
        <v>27</v>
      </c>
      <c r="AM548" s="13" t="s">
        <v>26</v>
      </c>
      <c r="AN548" s="13" t="s">
        <v>27</v>
      </c>
      <c r="AO548" s="13" t="s">
        <v>25</v>
      </c>
      <c r="AP548" s="13" t="s">
        <v>24</v>
      </c>
      <c r="AQ548" s="13" t="s">
        <v>25</v>
      </c>
      <c r="AR548" s="13" t="s">
        <v>24</v>
      </c>
      <c r="AS548" s="13" t="s">
        <v>26</v>
      </c>
      <c r="AT548" s="13" t="s">
        <v>29</v>
      </c>
      <c r="AU548" s="13" t="s">
        <v>25</v>
      </c>
      <c r="AV548" s="13" t="s">
        <v>29</v>
      </c>
      <c r="AW548" s="13" t="s">
        <v>26</v>
      </c>
      <c r="AX548" t="str">
        <f t="shared" si="109"/>
        <v>HT1_yellow-triangle.png</v>
      </c>
      <c r="AY548" t="str">
        <f t="shared" si="110"/>
        <v>HT2_yellow-square.png</v>
      </c>
      <c r="AZ548" t="str">
        <f t="shared" si="111"/>
        <v>ST2_red-square.png</v>
      </c>
      <c r="BA548" t="str">
        <f t="shared" si="112"/>
        <v>ST3_red-triangle.png</v>
      </c>
      <c r="BB548" t="str">
        <f t="shared" si="113"/>
        <v>HT3_blue-square.png</v>
      </c>
      <c r="BC548" t="str">
        <f t="shared" si="114"/>
        <v>ST1_blue-triangle.png</v>
      </c>
    </row>
    <row r="549" spans="1:55" x14ac:dyDescent="0.2">
      <c r="A549" s="30" t="s">
        <v>707</v>
      </c>
      <c r="B549" s="5" t="s">
        <v>108</v>
      </c>
      <c r="C549" s="5" t="s">
        <v>175</v>
      </c>
      <c r="D549" t="str">
        <f t="shared" si="106"/>
        <v>L05_CR67_S37</v>
      </c>
      <c r="E549">
        <v>547</v>
      </c>
      <c r="F549" s="96" t="s">
        <v>700</v>
      </c>
      <c r="G549" s="155" t="str">
        <f>VLOOKUP($A549&amp;"_"&amp;$F549,'Character Sets'!$B$3:$J$39,5,FALSE)</f>
        <v>HT1</v>
      </c>
      <c r="H549" s="155" t="str">
        <f>VLOOKUP($A549&amp;"_"&amp;$F549,'Character Sets'!$B$3:$J$39,7,FALSE)</f>
        <v>Jordan</v>
      </c>
      <c r="I549" s="5" t="str">
        <f>VLOOKUP($A549&amp;"_"&amp;$F549,'Character Sets'!$B$3:$J$39,6,FALSE)</f>
        <v>C</v>
      </c>
      <c r="J549" s="94" t="s">
        <v>696</v>
      </c>
      <c r="K549" s="155" t="str">
        <f>VLOOKUP($A549&amp;"_"&amp;$J549, 'Character Sets'!$B$3:$J$39,5,FALSE)</f>
        <v>HT2</v>
      </c>
      <c r="L549" s="155" t="str">
        <f>VLOOKUP($A549&amp;"_"&amp;$J549,'Character Sets'!$B$3:$J$39,7,FALSE)</f>
        <v>Casey</v>
      </c>
      <c r="M549" s="5" t="str">
        <f>VLOOKUP($A549&amp;"_"&amp;$J549,'Character Sets'!$B$3:$J$39,6,FALSE)</f>
        <v>E</v>
      </c>
      <c r="N549" s="187" t="s">
        <v>2396</v>
      </c>
      <c r="O549" s="5" t="s">
        <v>2399</v>
      </c>
      <c r="P549" s="37" t="s">
        <v>697</v>
      </c>
      <c r="Q549" t="str">
        <f>VLOOKUP($A549&amp;"_"&amp;$P549,'Character Sets'!$B$3:$J$39,5,FALSE)</f>
        <v>ST2</v>
      </c>
      <c r="R549" s="37" t="s">
        <v>699</v>
      </c>
      <c r="S549" t="str">
        <f>VLOOKUP($A549&amp;"_"&amp;$R549,'Character Sets'!$B$3:$J$39,5,FALSE)</f>
        <v>ST3</v>
      </c>
      <c r="T549" s="37" t="s">
        <v>698</v>
      </c>
      <c r="U549" t="str">
        <f>VLOOKUP($A549&amp;"_"&amp;$T549,'Character Sets'!$B$3:$J$39,5,FALSE)</f>
        <v>HT3</v>
      </c>
      <c r="V549" s="37" t="s">
        <v>701</v>
      </c>
      <c r="W549" t="str">
        <f>VLOOKUP($A549&amp;"_"&amp;$V549,'Character Sets'!$B$3:$J$39,5,FALSE)</f>
        <v>ST1</v>
      </c>
      <c r="X549" t="s">
        <v>243</v>
      </c>
      <c r="Y549" t="str">
        <f t="shared" si="104"/>
        <v>CE</v>
      </c>
      <c r="Z549" t="str" cm="1">
        <f t="array" ref="Z549">_xlfn.IFS($Y549="AB","AB",$Y549="BA","AB",$Y549="AC","AC",$Y549="CA","AC",$Y549="AD","AD",$Y549="DA","AD",$Y549="BC","BC",$Y549="CB","BC",$Y549="BD","BD",$Y549="DB","BD",$Y549="CD","CD",$Y549="DC", "CD",$Y549="AE","AE",$Y549="EA","AE",$Y549="AF","AF",$Y549="FA","AF",$Y549="BE","BE",$Y549="EB","BE",$Y549="BF","BF",$Y549="FB","BF",$Y549="CE","CE",$Y549="EC","CE",$Y549="CF","CF",$Y549="FC","CF",$Y549="DE","DE",$Y549="ED","DE",$Y549="EF","EF",$Y549="FE","EF",$Y549="DF","DF",$Y549="FD","DF")</f>
        <v>CE</v>
      </c>
      <c r="AA549" s="6" t="s">
        <v>28</v>
      </c>
      <c r="AB549" t="str">
        <f>VLOOKUP($X549&amp;$Z549&amp;$AA549,Stories!$A$1:$I$151,7,FALSE)</f>
        <v>Jordan is looking for Casey</v>
      </c>
      <c r="AC549" t="str">
        <f>VLOOKUP($X549&amp;$Z549&amp;$AA549,Stories!$A$1:$I$151,8,FALSE)</f>
        <v xml:space="preserve">and it looks like it's about to rain </v>
      </c>
      <c r="AD549" s="37" t="s">
        <v>702</v>
      </c>
      <c r="AE549" s="13" t="s">
        <v>31</v>
      </c>
      <c r="AF549" s="13" t="s">
        <v>25</v>
      </c>
      <c r="AG549" s="13" t="str">
        <f t="shared" si="115"/>
        <v>they're standing in a green square</v>
      </c>
      <c r="AH549" t="str">
        <f>VLOOKUP($X549&amp;$Z549&amp;$AA549,Stories!$A$1:$I$151,9,FALSE)</f>
        <v>and it's past time to get inside</v>
      </c>
      <c r="AI549" t="str" cm="1">
        <f t="array" ref="AI549">_xlfn.IFS($AA549="first",_xlfn.CONCAT($X549, "_", $H549, "_", $L549),$AA549="second",_xlfn.CONCAT($X549, "_", $L549, "_", $H549))</f>
        <v>S37_Jordan_Casey</v>
      </c>
      <c r="AJ549" t="str">
        <f t="shared" si="108"/>
        <v>they_green_square</v>
      </c>
      <c r="AK549" t="str">
        <f t="shared" si="105"/>
        <v>S37_end</v>
      </c>
      <c r="AL549" s="13" t="s">
        <v>31</v>
      </c>
      <c r="AM549" s="13" t="s">
        <v>25</v>
      </c>
      <c r="AN549" s="13" t="s">
        <v>31</v>
      </c>
      <c r="AO549" s="13" t="s">
        <v>26</v>
      </c>
      <c r="AP549" s="13" t="s">
        <v>29</v>
      </c>
      <c r="AQ549" s="13" t="s">
        <v>26</v>
      </c>
      <c r="AR549" s="13" t="s">
        <v>29</v>
      </c>
      <c r="AS549" s="13" t="s">
        <v>25</v>
      </c>
      <c r="AT549" s="13" t="s">
        <v>24</v>
      </c>
      <c r="AU549" s="13" t="s">
        <v>26</v>
      </c>
      <c r="AV549" s="13" t="s">
        <v>24</v>
      </c>
      <c r="AW549" s="13" t="s">
        <v>25</v>
      </c>
      <c r="AX549" t="str">
        <f t="shared" si="109"/>
        <v>HT1_green-square.png</v>
      </c>
      <c r="AY549" t="str">
        <f t="shared" si="110"/>
        <v>HT2_green-triangle.png</v>
      </c>
      <c r="AZ549" t="str">
        <f t="shared" si="111"/>
        <v>ST2_blue-triangle.png</v>
      </c>
      <c r="BA549" t="str">
        <f t="shared" si="112"/>
        <v>ST3_blue-square.png</v>
      </c>
      <c r="BB549" t="str">
        <f t="shared" si="113"/>
        <v>HT3_red-triangle.png</v>
      </c>
      <c r="BC549" t="str">
        <f t="shared" si="114"/>
        <v>ST1_red-square.png</v>
      </c>
    </row>
    <row r="550" spans="1:55" x14ac:dyDescent="0.2">
      <c r="A550" s="30" t="s">
        <v>707</v>
      </c>
      <c r="B550" s="5" t="s">
        <v>108</v>
      </c>
      <c r="C550" s="5" t="s">
        <v>176</v>
      </c>
      <c r="D550" t="str">
        <f t="shared" si="106"/>
        <v>L05_CR68_S37</v>
      </c>
      <c r="E550">
        <v>548</v>
      </c>
      <c r="F550" s="96" t="s">
        <v>700</v>
      </c>
      <c r="G550" s="155" t="str">
        <f>VLOOKUP($A550&amp;"_"&amp;$F550,'Character Sets'!$B$3:$J$39,5,FALSE)</f>
        <v>HT1</v>
      </c>
      <c r="H550" s="155" t="str">
        <f>VLOOKUP($A550&amp;"_"&amp;$F550,'Character Sets'!$B$3:$J$39,7,FALSE)</f>
        <v>Jordan</v>
      </c>
      <c r="I550" s="5" t="str">
        <f>VLOOKUP($A550&amp;"_"&amp;$F550,'Character Sets'!$B$3:$J$39,6,FALSE)</f>
        <v>C</v>
      </c>
      <c r="J550" s="94" t="s">
        <v>696</v>
      </c>
      <c r="K550" s="155" t="str">
        <f>VLOOKUP($A550&amp;"_"&amp;$J550, 'Character Sets'!$B$3:$J$39,5,FALSE)</f>
        <v>HT2</v>
      </c>
      <c r="L550" s="155" t="str">
        <f>VLOOKUP($A550&amp;"_"&amp;$J550,'Character Sets'!$B$3:$J$39,7,FALSE)</f>
        <v>Casey</v>
      </c>
      <c r="M550" s="5" t="str">
        <f>VLOOKUP($A550&amp;"_"&amp;$J550,'Character Sets'!$B$3:$J$39,6,FALSE)</f>
        <v>E</v>
      </c>
      <c r="N550" s="187" t="s">
        <v>2396</v>
      </c>
      <c r="O550" s="5" t="s">
        <v>2399</v>
      </c>
      <c r="P550" s="37" t="s">
        <v>697</v>
      </c>
      <c r="Q550" t="str">
        <f>VLOOKUP($A550&amp;"_"&amp;$P550,'Character Sets'!$B$3:$J$39,5,FALSE)</f>
        <v>ST2</v>
      </c>
      <c r="R550" s="37" t="s">
        <v>699</v>
      </c>
      <c r="S550" t="str">
        <f>VLOOKUP($A550&amp;"_"&amp;$R550,'Character Sets'!$B$3:$J$39,5,FALSE)</f>
        <v>ST3</v>
      </c>
      <c r="T550" s="37" t="s">
        <v>698</v>
      </c>
      <c r="U550" t="str">
        <f>VLOOKUP($A550&amp;"_"&amp;$T550,'Character Sets'!$B$3:$J$39,5,FALSE)</f>
        <v>HT3</v>
      </c>
      <c r="V550" s="37" t="s">
        <v>701</v>
      </c>
      <c r="W550" t="str">
        <f>VLOOKUP($A550&amp;"_"&amp;$V550,'Character Sets'!$B$3:$J$39,5,FALSE)</f>
        <v>ST1</v>
      </c>
      <c r="X550" t="s">
        <v>243</v>
      </c>
      <c r="Y550" t="str">
        <f t="shared" si="104"/>
        <v>CE</v>
      </c>
      <c r="Z550" t="str" cm="1">
        <f t="array" ref="Z550">_xlfn.IFS($Y550="AB","AB",$Y550="BA","AB",$Y550="AC","AC",$Y550="CA","AC",$Y550="AD","AD",$Y550="DA","AD",$Y550="BC","BC",$Y550="CB","BC",$Y550="BD","BD",$Y550="DB","BD",$Y550="CD","CD",$Y550="DC", "CD",$Y550="AE","AE",$Y550="EA","AE",$Y550="AF","AF",$Y550="FA","AF",$Y550="BE","BE",$Y550="EB","BE",$Y550="BF","BF",$Y550="FB","BF",$Y550="CE","CE",$Y550="EC","CE",$Y550="CF","CF",$Y550="FC","CF",$Y550="DE","DE",$Y550="ED","DE",$Y550="EF","EF",$Y550="FE","EF",$Y550="DF","DF",$Y550="FD","DF")</f>
        <v>CE</v>
      </c>
      <c r="AA550" s="6" t="s">
        <v>30</v>
      </c>
      <c r="AB550" t="str">
        <f>VLOOKUP($X550&amp;$Z550&amp;$AA550,Stories!$A$1:$I$151,7,FALSE)</f>
        <v>Casey is looking for Jordan</v>
      </c>
      <c r="AC550" t="str">
        <f>VLOOKUP($X550&amp;$Z550&amp;$AA550,Stories!$A$1:$I$151,8,FALSE)</f>
        <v xml:space="preserve">and it looks like it's about to rain </v>
      </c>
      <c r="AD550" s="37" t="s">
        <v>702</v>
      </c>
      <c r="AE550" s="13" t="s">
        <v>29</v>
      </c>
      <c r="AF550" s="13" t="s">
        <v>26</v>
      </c>
      <c r="AG550" s="13" t="str">
        <f t="shared" si="115"/>
        <v>they're standing in a blue triangle</v>
      </c>
      <c r="AH550" t="str">
        <f>VLOOKUP($X550&amp;$Z550&amp;$AA550,Stories!$A$1:$I$151,9,FALSE)</f>
        <v>and it's past time to get inside</v>
      </c>
      <c r="AI550" t="str" cm="1">
        <f t="array" ref="AI550">_xlfn.IFS($AA550="first",_xlfn.CONCAT($X550, "_", $H550, "_", $L550),$AA550="second",_xlfn.CONCAT($X550, "_", $L550, "_", $H550))</f>
        <v>S37_Casey_Jordan</v>
      </c>
      <c r="AJ550" t="str">
        <f t="shared" si="108"/>
        <v>they_blue_triangle</v>
      </c>
      <c r="AK550" t="str">
        <f t="shared" si="105"/>
        <v>S37_end</v>
      </c>
      <c r="AL550" s="13" t="s">
        <v>29</v>
      </c>
      <c r="AM550" s="13" t="s">
        <v>26</v>
      </c>
      <c r="AN550" s="13" t="s">
        <v>29</v>
      </c>
      <c r="AO550" s="13" t="s">
        <v>25</v>
      </c>
      <c r="AP550" s="13" t="s">
        <v>31</v>
      </c>
      <c r="AQ550" s="13" t="s">
        <v>25</v>
      </c>
      <c r="AR550" s="13" t="s">
        <v>31</v>
      </c>
      <c r="AS550" s="13" t="s">
        <v>26</v>
      </c>
      <c r="AT550" s="13" t="s">
        <v>27</v>
      </c>
      <c r="AU550" s="13" t="s">
        <v>25</v>
      </c>
      <c r="AV550" s="13" t="s">
        <v>27</v>
      </c>
      <c r="AW550" s="13" t="s">
        <v>26</v>
      </c>
      <c r="AX550" t="str">
        <f t="shared" si="109"/>
        <v>HT1_blue-triangle.png</v>
      </c>
      <c r="AY550" t="str">
        <f t="shared" si="110"/>
        <v>HT2_blue-square.png</v>
      </c>
      <c r="AZ550" t="str">
        <f t="shared" si="111"/>
        <v>ST2_green-square.png</v>
      </c>
      <c r="BA550" t="str">
        <f t="shared" si="112"/>
        <v>ST3_green-triangle.png</v>
      </c>
      <c r="BB550" t="str">
        <f t="shared" si="113"/>
        <v>HT3_yellow-square.png</v>
      </c>
      <c r="BC550" t="str">
        <f t="shared" si="114"/>
        <v>ST1_yellow-triangle.png</v>
      </c>
    </row>
    <row r="551" spans="1:55" x14ac:dyDescent="0.2">
      <c r="A551" s="30" t="s">
        <v>707</v>
      </c>
      <c r="B551" s="5" t="s">
        <v>108</v>
      </c>
      <c r="C551" s="5" t="s">
        <v>177</v>
      </c>
      <c r="D551" t="str">
        <f t="shared" si="106"/>
        <v>L05_CR69_S45</v>
      </c>
      <c r="E551">
        <v>549</v>
      </c>
      <c r="F551" s="96" t="s">
        <v>700</v>
      </c>
      <c r="G551" s="155" t="str">
        <f>VLOOKUP($A551&amp;"_"&amp;$F551,'Character Sets'!$B$3:$J$39,5,FALSE)</f>
        <v>HT1</v>
      </c>
      <c r="H551" s="155" t="str">
        <f>VLOOKUP($A551&amp;"_"&amp;$F551,'Character Sets'!$B$3:$J$39,7,FALSE)</f>
        <v>Jordan</v>
      </c>
      <c r="I551" s="5" t="str">
        <f>VLOOKUP($A551&amp;"_"&amp;$F551,'Character Sets'!$B$3:$J$39,6,FALSE)</f>
        <v>C</v>
      </c>
      <c r="J551" s="94" t="s">
        <v>698</v>
      </c>
      <c r="K551" s="155" t="str">
        <f>VLOOKUP($A551&amp;"_"&amp;$J551, 'Character Sets'!$B$3:$J$39,5,FALSE)</f>
        <v>HT3</v>
      </c>
      <c r="L551" s="155" t="str">
        <f>VLOOKUP($A551&amp;"_"&amp;$J551,'Character Sets'!$B$3:$J$39,7,FALSE)</f>
        <v>Jaime</v>
      </c>
      <c r="M551" s="5" t="str">
        <f>VLOOKUP($A551&amp;"_"&amp;$J551,'Character Sets'!$B$3:$J$39,6,FALSE)</f>
        <v>F</v>
      </c>
      <c r="N551" s="187" t="s">
        <v>2396</v>
      </c>
      <c r="O551" s="5" t="s">
        <v>2399</v>
      </c>
      <c r="P551" s="37" t="s">
        <v>697</v>
      </c>
      <c r="Q551" t="str">
        <f>VLOOKUP($A551&amp;"_"&amp;$P551,'Character Sets'!$B$3:$J$39,5,FALSE)</f>
        <v>ST2</v>
      </c>
      <c r="R551" s="37" t="s">
        <v>699</v>
      </c>
      <c r="S551" t="str">
        <f>VLOOKUP($A551&amp;"_"&amp;$R551,'Character Sets'!$B$3:$J$39,5,FALSE)</f>
        <v>ST3</v>
      </c>
      <c r="T551" s="37" t="s">
        <v>696</v>
      </c>
      <c r="U551" t="str">
        <f>VLOOKUP($A551&amp;"_"&amp;$T551,'Character Sets'!$B$3:$J$39,5,FALSE)</f>
        <v>HT2</v>
      </c>
      <c r="V551" s="37" t="s">
        <v>701</v>
      </c>
      <c r="W551" t="str">
        <f>VLOOKUP($A551&amp;"_"&amp;$V551,'Character Sets'!$B$3:$J$39,5,FALSE)</f>
        <v>ST1</v>
      </c>
      <c r="X551" t="s">
        <v>434</v>
      </c>
      <c r="Y551" t="str">
        <f t="shared" si="104"/>
        <v>CF</v>
      </c>
      <c r="Z551" t="str" cm="1">
        <f t="array" ref="Z551">_xlfn.IFS($Y551="AB","AB",$Y551="BA","AB",$Y551="AC","AC",$Y551="CA","AC",$Y551="AD","AD",$Y551="DA","AD",$Y551="BC","BC",$Y551="CB","BC",$Y551="BD","BD",$Y551="DB","BD",$Y551="CD","CD",$Y551="DC", "CD",$Y551="AE","AE",$Y551="EA","AE",$Y551="AF","AF",$Y551="FA","AF",$Y551="BE","BE",$Y551="EB","BE",$Y551="BF","BF",$Y551="FB","BF",$Y551="CE","CE",$Y551="EC","CE",$Y551="CF","CF",$Y551="FC","CF",$Y551="DE","DE",$Y551="ED","DE",$Y551="EF","EF",$Y551="FE","EF",$Y551="DF","DF",$Y551="FD","DF")</f>
        <v>CF</v>
      </c>
      <c r="AA551" s="6" t="s">
        <v>28</v>
      </c>
      <c r="AB551" t="str">
        <f>VLOOKUP($X551&amp;$Z551&amp;$AA551,Stories!$A$1:$I$151,7,FALSE)</f>
        <v>Jordan is explaining the game to Jaime</v>
      </c>
      <c r="AC551" t="str">
        <f>VLOOKUP($X551&amp;$Z551&amp;$AA551,Stories!$A$1:$I$151,8,FALSE)</f>
        <v>since it's kind of complicated</v>
      </c>
      <c r="AD551" s="37" t="s">
        <v>702</v>
      </c>
      <c r="AE551" s="13" t="s">
        <v>27</v>
      </c>
      <c r="AF551" s="13" t="s">
        <v>25</v>
      </c>
      <c r="AG551" s="13" t="str">
        <f t="shared" si="115"/>
        <v>they're standing in a yellow square</v>
      </c>
      <c r="AH551" t="str">
        <f>VLOOKUP($X551&amp;$Z551&amp;$AA551,Stories!$A$1:$I$151,9,FALSE)</f>
        <v>and it looks like the game will be fun</v>
      </c>
      <c r="AI551" t="str" cm="1">
        <f t="array" ref="AI551">_xlfn.IFS($AA551="first",_xlfn.CONCAT($X551, "_", $H551, "_", $L551),$AA551="second",_xlfn.CONCAT($X551, "_", $L551, "_", $H551))</f>
        <v>S45_Jordan_Jaime</v>
      </c>
      <c r="AJ551" t="str">
        <f t="shared" si="108"/>
        <v>they_yellow_square</v>
      </c>
      <c r="AK551" t="str">
        <f t="shared" si="105"/>
        <v>S45_end</v>
      </c>
      <c r="AL551" s="13" t="s">
        <v>27</v>
      </c>
      <c r="AM551" s="13" t="s">
        <v>25</v>
      </c>
      <c r="AN551" s="13" t="s">
        <v>27</v>
      </c>
      <c r="AO551" s="13" t="s">
        <v>26</v>
      </c>
      <c r="AP551" s="13" t="s">
        <v>24</v>
      </c>
      <c r="AQ551" s="13" t="s">
        <v>26</v>
      </c>
      <c r="AR551" s="13" t="s">
        <v>24</v>
      </c>
      <c r="AS551" s="13" t="s">
        <v>25</v>
      </c>
      <c r="AT551" s="13" t="s">
        <v>29</v>
      </c>
      <c r="AU551" s="13" t="s">
        <v>26</v>
      </c>
      <c r="AV551" s="13" t="s">
        <v>29</v>
      </c>
      <c r="AW551" s="13" t="s">
        <v>25</v>
      </c>
      <c r="AX551" t="str">
        <f t="shared" si="109"/>
        <v>HT1_yellow-square.png</v>
      </c>
      <c r="AY551" t="str">
        <f t="shared" si="110"/>
        <v>HT3_yellow-triangle.png</v>
      </c>
      <c r="AZ551" t="str">
        <f t="shared" si="111"/>
        <v>ST2_red-triangle.png</v>
      </c>
      <c r="BA551" t="str">
        <f t="shared" si="112"/>
        <v>ST3_red-square.png</v>
      </c>
      <c r="BB551" t="str">
        <f t="shared" si="113"/>
        <v>HT2_blue-triangle.png</v>
      </c>
      <c r="BC551" t="str">
        <f t="shared" si="114"/>
        <v>ST1_blue-square.png</v>
      </c>
    </row>
    <row r="552" spans="1:55" x14ac:dyDescent="0.2">
      <c r="A552" s="30" t="s">
        <v>707</v>
      </c>
      <c r="B552" s="5" t="s">
        <v>108</v>
      </c>
      <c r="C552" s="5" t="s">
        <v>178</v>
      </c>
      <c r="D552" t="str">
        <f t="shared" si="106"/>
        <v>L05_CR70_S41</v>
      </c>
      <c r="E552">
        <v>550</v>
      </c>
      <c r="F552" s="96" t="s">
        <v>700</v>
      </c>
      <c r="G552" s="155" t="str">
        <f>VLOOKUP($A552&amp;"_"&amp;$F552,'Character Sets'!$B$3:$J$39,5,FALSE)</f>
        <v>HT1</v>
      </c>
      <c r="H552" s="155" t="str">
        <f>VLOOKUP($A552&amp;"_"&amp;$F552,'Character Sets'!$B$3:$J$39,7,FALSE)</f>
        <v>Jordan</v>
      </c>
      <c r="I552" s="5" t="str">
        <f>VLOOKUP($A552&amp;"_"&amp;$F552,'Character Sets'!$B$3:$J$39,6,FALSE)</f>
        <v>C</v>
      </c>
      <c r="J552" s="94" t="s">
        <v>698</v>
      </c>
      <c r="K552" s="155" t="str">
        <f>VLOOKUP($A552&amp;"_"&amp;$J552, 'Character Sets'!$B$3:$J$39,5,FALSE)</f>
        <v>HT3</v>
      </c>
      <c r="L552" s="155" t="str">
        <f>VLOOKUP($A552&amp;"_"&amp;$J552,'Character Sets'!$B$3:$J$39,7,FALSE)</f>
        <v>Jaime</v>
      </c>
      <c r="M552" s="5" t="str">
        <f>VLOOKUP($A552&amp;"_"&amp;$J552,'Character Sets'!$B$3:$J$39,6,FALSE)</f>
        <v>F</v>
      </c>
      <c r="N552" s="187" t="s">
        <v>2396</v>
      </c>
      <c r="O552" s="5" t="s">
        <v>2399</v>
      </c>
      <c r="P552" s="37" t="s">
        <v>697</v>
      </c>
      <c r="Q552" t="str">
        <f>VLOOKUP($A552&amp;"_"&amp;$P552,'Character Sets'!$B$3:$J$39,5,FALSE)</f>
        <v>ST2</v>
      </c>
      <c r="R552" s="37" t="s">
        <v>699</v>
      </c>
      <c r="S552" t="str">
        <f>VLOOKUP($A552&amp;"_"&amp;$R552,'Character Sets'!$B$3:$J$39,5,FALSE)</f>
        <v>ST3</v>
      </c>
      <c r="T552" s="37" t="s">
        <v>696</v>
      </c>
      <c r="U552" t="str">
        <f>VLOOKUP($A552&amp;"_"&amp;$T552,'Character Sets'!$B$3:$J$39,5,FALSE)</f>
        <v>HT2</v>
      </c>
      <c r="V552" s="37" t="s">
        <v>701</v>
      </c>
      <c r="W552" t="str">
        <f>VLOOKUP($A552&amp;"_"&amp;$V552,'Character Sets'!$B$3:$J$39,5,FALSE)</f>
        <v>ST1</v>
      </c>
      <c r="X552" t="s">
        <v>247</v>
      </c>
      <c r="Y552" t="str">
        <f t="shared" si="104"/>
        <v>CF</v>
      </c>
      <c r="Z552" t="str" cm="1">
        <f t="array" ref="Z552">_xlfn.IFS($Y552="AB","AB",$Y552="BA","AB",$Y552="AC","AC",$Y552="CA","AC",$Y552="AD","AD",$Y552="DA","AD",$Y552="BC","BC",$Y552="CB","BC",$Y552="BD","BD",$Y552="DB","BD",$Y552="CD","CD",$Y552="DC", "CD",$Y552="AE","AE",$Y552="EA","AE",$Y552="AF","AF",$Y552="FA","AF",$Y552="BE","BE",$Y552="EB","BE",$Y552="BF","BF",$Y552="FB","BF",$Y552="CE","CE",$Y552="EC","CE",$Y552="CF","CF",$Y552="FC","CF",$Y552="DE","DE",$Y552="ED","DE",$Y552="EF","EF",$Y552="FE","EF",$Y552="DF","DF",$Y552="FD","DF")</f>
        <v>CF</v>
      </c>
      <c r="AA552" s="6" t="s">
        <v>30</v>
      </c>
      <c r="AB552" t="str">
        <f>VLOOKUP($X552&amp;$Z552&amp;$AA552,Stories!$A$1:$I$151,7,FALSE)</f>
        <v>Jaime is reading to Jordan</v>
      </c>
      <c r="AC552" t="str">
        <f>VLOOKUP($X552&amp;$Z552&amp;$AA552,Stories!$A$1:$I$151,8,FALSE)</f>
        <v>and the story is almost over</v>
      </c>
      <c r="AD552" s="37" t="s">
        <v>702</v>
      </c>
      <c r="AE552" s="13" t="s">
        <v>24</v>
      </c>
      <c r="AF552" s="13" t="s">
        <v>26</v>
      </c>
      <c r="AG552" s="13" t="str">
        <f t="shared" si="115"/>
        <v>they're standing in a red triangle</v>
      </c>
      <c r="AH552" t="str">
        <f>VLOOKUP($X552&amp;$Z552&amp;$AA552,Stories!$A$1:$I$151,9,FALSE)</f>
        <v>and it sounds like the story is a new favorite</v>
      </c>
      <c r="AI552" t="str" cm="1">
        <f t="array" ref="AI552">_xlfn.IFS($AA552="first",_xlfn.CONCAT($X552, "_", $H552, "_", $L552),$AA552="second",_xlfn.CONCAT($X552, "_", $L552, "_", $H552))</f>
        <v>S41_Jaime_Jordan</v>
      </c>
      <c r="AJ552" t="str">
        <f t="shared" si="108"/>
        <v>they_red_triangle</v>
      </c>
      <c r="AK552" t="str">
        <f t="shared" si="105"/>
        <v>S41_end</v>
      </c>
      <c r="AL552" s="13" t="s">
        <v>24</v>
      </c>
      <c r="AM552" s="13" t="s">
        <v>26</v>
      </c>
      <c r="AN552" s="13" t="s">
        <v>24</v>
      </c>
      <c r="AO552" s="13" t="s">
        <v>25</v>
      </c>
      <c r="AP552" s="13" t="s">
        <v>27</v>
      </c>
      <c r="AQ552" s="13" t="s">
        <v>25</v>
      </c>
      <c r="AR552" s="13" t="s">
        <v>27</v>
      </c>
      <c r="AS552" s="13" t="s">
        <v>26</v>
      </c>
      <c r="AT552" s="13" t="s">
        <v>31</v>
      </c>
      <c r="AU552" s="13" t="s">
        <v>25</v>
      </c>
      <c r="AV552" s="13" t="s">
        <v>31</v>
      </c>
      <c r="AW552" s="13" t="s">
        <v>26</v>
      </c>
      <c r="AX552" t="str">
        <f t="shared" si="109"/>
        <v>HT1_red-triangle.png</v>
      </c>
      <c r="AY552" t="str">
        <f t="shared" si="110"/>
        <v>HT3_red-square.png</v>
      </c>
      <c r="AZ552" t="str">
        <f t="shared" si="111"/>
        <v>ST2_yellow-square.png</v>
      </c>
      <c r="BA552" t="str">
        <f t="shared" si="112"/>
        <v>ST3_yellow-triangle.png</v>
      </c>
      <c r="BB552" t="str">
        <f t="shared" si="113"/>
        <v>HT2_green-square.png</v>
      </c>
      <c r="BC552" t="str">
        <f t="shared" si="114"/>
        <v>ST1_green-triangle.png</v>
      </c>
    </row>
    <row r="553" spans="1:55" x14ac:dyDescent="0.2">
      <c r="A553" s="30" t="s">
        <v>707</v>
      </c>
      <c r="B553" s="5" t="s">
        <v>108</v>
      </c>
      <c r="C553" s="5" t="s">
        <v>179</v>
      </c>
      <c r="D553" t="str">
        <f t="shared" si="106"/>
        <v>L05_CR71_S42</v>
      </c>
      <c r="E553">
        <v>551</v>
      </c>
      <c r="F553" s="96" t="s">
        <v>700</v>
      </c>
      <c r="G553" s="155" t="str">
        <f>VLOOKUP($A553&amp;"_"&amp;$F553,'Character Sets'!$B$3:$J$39,5,FALSE)</f>
        <v>HT1</v>
      </c>
      <c r="H553" s="155" t="str">
        <f>VLOOKUP($A553&amp;"_"&amp;$F553,'Character Sets'!$B$3:$J$39,7,FALSE)</f>
        <v>Jordan</v>
      </c>
      <c r="I553" s="5" t="str">
        <f>VLOOKUP($A553&amp;"_"&amp;$F553,'Character Sets'!$B$3:$J$39,6,FALSE)</f>
        <v>C</v>
      </c>
      <c r="J553" s="94" t="s">
        <v>698</v>
      </c>
      <c r="K553" s="155" t="str">
        <f>VLOOKUP($A553&amp;"_"&amp;$J553, 'Character Sets'!$B$3:$J$39,5,FALSE)</f>
        <v>HT3</v>
      </c>
      <c r="L553" s="155" t="str">
        <f>VLOOKUP($A553&amp;"_"&amp;$J553,'Character Sets'!$B$3:$J$39,7,FALSE)</f>
        <v>Jaime</v>
      </c>
      <c r="M553" s="5" t="str">
        <f>VLOOKUP($A553&amp;"_"&amp;$J553,'Character Sets'!$B$3:$J$39,6,FALSE)</f>
        <v>F</v>
      </c>
      <c r="N553" s="187" t="s">
        <v>2396</v>
      </c>
      <c r="O553" s="5" t="s">
        <v>2399</v>
      </c>
      <c r="P553" s="37" t="s">
        <v>697</v>
      </c>
      <c r="Q553" t="str">
        <f>VLOOKUP($A553&amp;"_"&amp;$P553,'Character Sets'!$B$3:$J$39,5,FALSE)</f>
        <v>ST2</v>
      </c>
      <c r="R553" s="37" t="s">
        <v>699</v>
      </c>
      <c r="S553" t="str">
        <f>VLOOKUP($A553&amp;"_"&amp;$R553,'Character Sets'!$B$3:$J$39,5,FALSE)</f>
        <v>ST3</v>
      </c>
      <c r="T553" s="37" t="s">
        <v>696</v>
      </c>
      <c r="U553" t="str">
        <f>VLOOKUP($A553&amp;"_"&amp;$T553,'Character Sets'!$B$3:$J$39,5,FALSE)</f>
        <v>HT2</v>
      </c>
      <c r="V553" s="37" t="s">
        <v>701</v>
      </c>
      <c r="W553" t="str">
        <f>VLOOKUP($A553&amp;"_"&amp;$V553,'Character Sets'!$B$3:$J$39,5,FALSE)</f>
        <v>ST1</v>
      </c>
      <c r="X553" t="s">
        <v>248</v>
      </c>
      <c r="Y553" t="str">
        <f t="shared" si="104"/>
        <v>CF</v>
      </c>
      <c r="Z553" t="str" cm="1">
        <f t="array" ref="Z553">_xlfn.IFS($Y553="AB","AB",$Y553="BA","AB",$Y553="AC","AC",$Y553="CA","AC",$Y553="AD","AD",$Y553="DA","AD",$Y553="BC","BC",$Y553="CB","BC",$Y553="BD","BD",$Y553="DB","BD",$Y553="CD","CD",$Y553="DC", "CD",$Y553="AE","AE",$Y553="EA","AE",$Y553="AF","AF",$Y553="FA","AF",$Y553="BE","BE",$Y553="EB","BE",$Y553="BF","BF",$Y553="FB","BF",$Y553="CE","CE",$Y553="EC","CE",$Y553="CF","CF",$Y553="FC","CF",$Y553="DE","DE",$Y553="ED","DE",$Y553="EF","EF",$Y553="FE","EF",$Y553="DF","DF",$Y553="FD","DF")</f>
        <v>CF</v>
      </c>
      <c r="AA553" s="6" t="s">
        <v>28</v>
      </c>
      <c r="AB553" t="str">
        <f>VLOOKUP($X553&amp;$Z553&amp;$AA553,Stories!$A$1:$I$151,7,FALSE)</f>
        <v>Jordan is sending a text to Jaime</v>
      </c>
      <c r="AC553" t="str">
        <f>VLOOKUP($X553&amp;$Z553&amp;$AA553,Stories!$A$1:$I$151,8,FALSE)</f>
        <v>as the battery is about to die</v>
      </c>
      <c r="AD553" s="37" t="s">
        <v>702</v>
      </c>
      <c r="AE553" s="13" t="s">
        <v>29</v>
      </c>
      <c r="AF553" s="13" t="s">
        <v>25</v>
      </c>
      <c r="AG553" s="13" t="str">
        <f t="shared" si="115"/>
        <v>they're standing in a blue square</v>
      </c>
      <c r="AH553" t="str">
        <f>VLOOKUP($X553&amp;$Z553&amp;$AA553,Stories!$A$1:$I$151,9,FALSE)</f>
        <v>but it looks like the text still sent</v>
      </c>
      <c r="AI553" t="str" cm="1">
        <f t="array" ref="AI553">_xlfn.IFS($AA553="first",_xlfn.CONCAT($X553, "_", $H553, "_", $L553),$AA553="second",_xlfn.CONCAT($X553, "_", $L553, "_", $H553))</f>
        <v>S42_Jordan_Jaime</v>
      </c>
      <c r="AJ553" t="str">
        <f t="shared" si="108"/>
        <v>they_blue_square</v>
      </c>
      <c r="AK553" t="str">
        <f t="shared" si="105"/>
        <v>S42_end</v>
      </c>
      <c r="AL553" s="13" t="s">
        <v>29</v>
      </c>
      <c r="AM553" s="13" t="s">
        <v>25</v>
      </c>
      <c r="AN553" s="13" t="s">
        <v>29</v>
      </c>
      <c r="AO553" s="13" t="s">
        <v>26</v>
      </c>
      <c r="AP553" s="13" t="s">
        <v>31</v>
      </c>
      <c r="AQ553" s="13" t="s">
        <v>26</v>
      </c>
      <c r="AR553" s="13" t="s">
        <v>31</v>
      </c>
      <c r="AS553" s="13" t="s">
        <v>25</v>
      </c>
      <c r="AT553" s="13" t="s">
        <v>27</v>
      </c>
      <c r="AU553" s="13" t="s">
        <v>26</v>
      </c>
      <c r="AV553" s="13" t="s">
        <v>27</v>
      </c>
      <c r="AW553" s="13" t="s">
        <v>25</v>
      </c>
      <c r="AX553" t="str">
        <f t="shared" si="109"/>
        <v>HT1_blue-square.png</v>
      </c>
      <c r="AY553" t="str">
        <f t="shared" si="110"/>
        <v>HT3_blue-triangle.png</v>
      </c>
      <c r="AZ553" t="str">
        <f t="shared" si="111"/>
        <v>ST2_green-triangle.png</v>
      </c>
      <c r="BA553" t="str">
        <f t="shared" si="112"/>
        <v>ST3_green-square.png</v>
      </c>
      <c r="BB553" t="str">
        <f t="shared" si="113"/>
        <v>HT2_yellow-triangle.png</v>
      </c>
      <c r="BC553" t="str">
        <f t="shared" si="114"/>
        <v>ST1_yellow-square.png</v>
      </c>
    </row>
    <row r="554" spans="1:55" x14ac:dyDescent="0.2">
      <c r="A554" s="30" t="s">
        <v>707</v>
      </c>
      <c r="B554" s="5" t="s">
        <v>108</v>
      </c>
      <c r="C554" s="5" t="s">
        <v>180</v>
      </c>
      <c r="D554" t="str">
        <f t="shared" si="106"/>
        <v>L05_CR72_S42</v>
      </c>
      <c r="E554">
        <v>552</v>
      </c>
      <c r="F554" s="96" t="s">
        <v>700</v>
      </c>
      <c r="G554" s="155" t="str">
        <f>VLOOKUP($A554&amp;"_"&amp;$F554,'Character Sets'!$B$3:$J$39,5,FALSE)</f>
        <v>HT1</v>
      </c>
      <c r="H554" s="155" t="str">
        <f>VLOOKUP($A554&amp;"_"&amp;$F554,'Character Sets'!$B$3:$J$39,7,FALSE)</f>
        <v>Jordan</v>
      </c>
      <c r="I554" s="5" t="str">
        <f>VLOOKUP($A554&amp;"_"&amp;$F554,'Character Sets'!$B$3:$J$39,6,FALSE)</f>
        <v>C</v>
      </c>
      <c r="J554" s="94" t="s">
        <v>698</v>
      </c>
      <c r="K554" s="155" t="str">
        <f>VLOOKUP($A554&amp;"_"&amp;$J554, 'Character Sets'!$B$3:$J$39,5,FALSE)</f>
        <v>HT3</v>
      </c>
      <c r="L554" s="155" t="str">
        <f>VLOOKUP($A554&amp;"_"&amp;$J554,'Character Sets'!$B$3:$J$39,7,FALSE)</f>
        <v>Jaime</v>
      </c>
      <c r="M554" s="5" t="str">
        <f>VLOOKUP($A554&amp;"_"&amp;$J554,'Character Sets'!$B$3:$J$39,6,FALSE)</f>
        <v>F</v>
      </c>
      <c r="N554" s="187" t="s">
        <v>2396</v>
      </c>
      <c r="O554" s="5" t="s">
        <v>2399</v>
      </c>
      <c r="P554" s="37" t="s">
        <v>697</v>
      </c>
      <c r="Q554" t="str">
        <f>VLOOKUP($A554&amp;"_"&amp;$P554,'Character Sets'!$B$3:$J$39,5,FALSE)</f>
        <v>ST2</v>
      </c>
      <c r="R554" s="37" t="s">
        <v>699</v>
      </c>
      <c r="S554" t="str">
        <f>VLOOKUP($A554&amp;"_"&amp;$R554,'Character Sets'!$B$3:$J$39,5,FALSE)</f>
        <v>ST3</v>
      </c>
      <c r="T554" s="37" t="s">
        <v>696</v>
      </c>
      <c r="U554" t="str">
        <f>VLOOKUP($A554&amp;"_"&amp;$T554,'Character Sets'!$B$3:$J$39,5,FALSE)</f>
        <v>HT2</v>
      </c>
      <c r="V554" s="37" t="s">
        <v>701</v>
      </c>
      <c r="W554" t="str">
        <f>VLOOKUP($A554&amp;"_"&amp;$V554,'Character Sets'!$B$3:$J$39,5,FALSE)</f>
        <v>ST1</v>
      </c>
      <c r="X554" t="s">
        <v>248</v>
      </c>
      <c r="Y554" t="str">
        <f t="shared" si="104"/>
        <v>CF</v>
      </c>
      <c r="Z554" t="str" cm="1">
        <f t="array" ref="Z554">_xlfn.IFS($Y554="AB","AB",$Y554="BA","AB",$Y554="AC","AC",$Y554="CA","AC",$Y554="AD","AD",$Y554="DA","AD",$Y554="BC","BC",$Y554="CB","BC",$Y554="BD","BD",$Y554="DB","BD",$Y554="CD","CD",$Y554="DC", "CD",$Y554="AE","AE",$Y554="EA","AE",$Y554="AF","AF",$Y554="FA","AF",$Y554="BE","BE",$Y554="EB","BE",$Y554="BF","BF",$Y554="FB","BF",$Y554="CE","CE",$Y554="EC","CE",$Y554="CF","CF",$Y554="FC","CF",$Y554="DE","DE",$Y554="ED","DE",$Y554="EF","EF",$Y554="FE","EF",$Y554="DF","DF",$Y554="FD","DF")</f>
        <v>CF</v>
      </c>
      <c r="AA554" s="6" t="s">
        <v>30</v>
      </c>
      <c r="AB554" t="str">
        <f>VLOOKUP($X554&amp;$Z554&amp;$AA554,Stories!$A$1:$I$151,7,FALSE)</f>
        <v>Jaime is sending a text to Jordan</v>
      </c>
      <c r="AC554" t="str">
        <f>VLOOKUP($X554&amp;$Z554&amp;$AA554,Stories!$A$1:$I$151,8,FALSE)</f>
        <v>as the battery is about to die</v>
      </c>
      <c r="AD554" s="37" t="s">
        <v>702</v>
      </c>
      <c r="AE554" s="13" t="s">
        <v>31</v>
      </c>
      <c r="AF554" s="13" t="s">
        <v>26</v>
      </c>
      <c r="AG554" s="13" t="str">
        <f t="shared" si="115"/>
        <v>they're standing in a green triangle</v>
      </c>
      <c r="AH554" t="str">
        <f>VLOOKUP($X554&amp;$Z554&amp;$AA554,Stories!$A$1:$I$151,9,FALSE)</f>
        <v>but it looks like the text still sent</v>
      </c>
      <c r="AI554" t="str" cm="1">
        <f t="array" ref="AI554">_xlfn.IFS($AA554="first",_xlfn.CONCAT($X554, "_", $H554, "_", $L554),$AA554="second",_xlfn.CONCAT($X554, "_", $L554, "_", $H554))</f>
        <v>S42_Jaime_Jordan</v>
      </c>
      <c r="AJ554" t="str">
        <f t="shared" si="108"/>
        <v>they_green_triangle</v>
      </c>
      <c r="AK554" t="str">
        <f t="shared" si="105"/>
        <v>S42_end</v>
      </c>
      <c r="AL554" s="13" t="s">
        <v>31</v>
      </c>
      <c r="AM554" s="13" t="s">
        <v>26</v>
      </c>
      <c r="AN554" s="13" t="s">
        <v>31</v>
      </c>
      <c r="AO554" s="13" t="s">
        <v>25</v>
      </c>
      <c r="AP554" s="13" t="s">
        <v>29</v>
      </c>
      <c r="AQ554" s="13" t="s">
        <v>25</v>
      </c>
      <c r="AR554" s="13" t="s">
        <v>29</v>
      </c>
      <c r="AS554" s="13" t="s">
        <v>26</v>
      </c>
      <c r="AT554" s="13" t="s">
        <v>24</v>
      </c>
      <c r="AU554" s="13" t="s">
        <v>25</v>
      </c>
      <c r="AV554" s="13" t="s">
        <v>24</v>
      </c>
      <c r="AW554" s="13" t="s">
        <v>26</v>
      </c>
      <c r="AX554" t="str">
        <f t="shared" si="109"/>
        <v>HT1_green-triangle.png</v>
      </c>
      <c r="AY554" t="str">
        <f t="shared" si="110"/>
        <v>HT3_green-square.png</v>
      </c>
      <c r="AZ554" t="str">
        <f t="shared" si="111"/>
        <v>ST2_blue-square.png</v>
      </c>
      <c r="BA554" t="str">
        <f t="shared" si="112"/>
        <v>ST3_blue-triangle.png</v>
      </c>
      <c r="BB554" t="str">
        <f t="shared" si="113"/>
        <v>HT2_red-square.png</v>
      </c>
      <c r="BC554" t="str">
        <f t="shared" si="114"/>
        <v>ST1_red-triangle.png</v>
      </c>
    </row>
    <row r="555" spans="1:55" x14ac:dyDescent="0.2">
      <c r="A555" s="30" t="s">
        <v>707</v>
      </c>
      <c r="B555" s="5" t="s">
        <v>108</v>
      </c>
      <c r="C555" s="5" t="s">
        <v>181</v>
      </c>
      <c r="D555" t="str">
        <f t="shared" si="106"/>
        <v>L05_CR73_S53</v>
      </c>
      <c r="E555">
        <v>553</v>
      </c>
      <c r="F555" s="96" t="s">
        <v>701</v>
      </c>
      <c r="G555" s="155" t="str">
        <f>VLOOKUP($A555&amp;"_"&amp;$F555,'Character Sets'!$B$3:$J$39,5,FALSE)</f>
        <v>ST1</v>
      </c>
      <c r="H555" s="155" t="str">
        <f>VLOOKUP($A555&amp;"_"&amp;$F555,'Character Sets'!$B$3:$J$39,7,FALSE)</f>
        <v>Taylor</v>
      </c>
      <c r="I555" s="5" t="str">
        <f>VLOOKUP($A555&amp;"_"&amp;$F555,'Character Sets'!$B$3:$J$39,6,FALSE)</f>
        <v>D</v>
      </c>
      <c r="J555" s="94" t="s">
        <v>696</v>
      </c>
      <c r="K555" s="155" t="str">
        <f>VLOOKUP($A555&amp;"_"&amp;$J555, 'Character Sets'!$B$3:$J$39,5,FALSE)</f>
        <v>HT2</v>
      </c>
      <c r="L555" s="155" t="str">
        <f>VLOOKUP($A555&amp;"_"&amp;$J555,'Character Sets'!$B$3:$J$39,7,FALSE)</f>
        <v>Casey</v>
      </c>
      <c r="M555" s="5" t="str">
        <f>VLOOKUP($A555&amp;"_"&amp;$J555,'Character Sets'!$B$3:$J$39,6,FALSE)</f>
        <v>E</v>
      </c>
      <c r="N555" s="187" t="s">
        <v>2396</v>
      </c>
      <c r="O555" s="5" t="s">
        <v>2398</v>
      </c>
      <c r="P555" s="37" t="s">
        <v>697</v>
      </c>
      <c r="Q555" t="str">
        <f>VLOOKUP($A555&amp;"_"&amp;$P555,'Character Sets'!$B$3:$J$39,5,FALSE)</f>
        <v>ST2</v>
      </c>
      <c r="R555" s="37" t="s">
        <v>699</v>
      </c>
      <c r="S555" t="str">
        <f>VLOOKUP($A555&amp;"_"&amp;$R555,'Character Sets'!$B$3:$J$39,5,FALSE)</f>
        <v>ST3</v>
      </c>
      <c r="T555" s="37" t="s">
        <v>698</v>
      </c>
      <c r="U555" t="str">
        <f>VLOOKUP($A555&amp;"_"&amp;$T555,'Character Sets'!$B$3:$J$39,5,FALSE)</f>
        <v>HT3</v>
      </c>
      <c r="V555" s="37" t="s">
        <v>700</v>
      </c>
      <c r="W555" t="str">
        <f>VLOOKUP($A555&amp;"_"&amp;$V555,'Character Sets'!$B$3:$J$39,5,FALSE)</f>
        <v>HT1</v>
      </c>
      <c r="X555" t="s">
        <v>730</v>
      </c>
      <c r="Y555" t="str">
        <f t="shared" si="104"/>
        <v>DE</v>
      </c>
      <c r="Z555" t="str" cm="1">
        <f t="array" ref="Z555">_xlfn.IFS($Y555="AB","AB",$Y555="BA","AB",$Y555="AC","AC",$Y555="CA","AC",$Y555="AD","AD",$Y555="DA","AD",$Y555="BC","BC",$Y555="CB","BC",$Y555="BD","BD",$Y555="DB","BD",$Y555="CD","CD",$Y555="DC", "CD",$Y555="AE","AE",$Y555="EA","AE",$Y555="AF","AF",$Y555="FA","AF",$Y555="BE","BE",$Y555="EB","BE",$Y555="BF","BF",$Y555="FB","BF",$Y555="CE","CE",$Y555="EC","CE",$Y555="CF","CF",$Y555="FC","CF",$Y555="DE","DE",$Y555="ED","DE",$Y555="EF","EF",$Y555="FE","EF",$Y555="DF","DF",$Y555="FD","DF")</f>
        <v>DE</v>
      </c>
      <c r="AA555" s="6" t="s">
        <v>28</v>
      </c>
      <c r="AB555" t="str">
        <f>VLOOKUP($X555&amp;$Z555&amp;$AA555,Stories!$A$1:$I$151,7,FALSE)</f>
        <v>Taylor is making a smoothie for Casey</v>
      </c>
      <c r="AC555" t="str">
        <f>VLOOKUP($X555&amp;$Z555&amp;$AA555,Stories!$A$1:$I$151,8,FALSE)</f>
        <v>before it's time to leave</v>
      </c>
      <c r="AD555" s="37" t="s">
        <v>702</v>
      </c>
      <c r="AE555" s="13" t="s">
        <v>24</v>
      </c>
      <c r="AF555" s="13" t="s">
        <v>25</v>
      </c>
      <c r="AG555" s="13" t="str">
        <f t="shared" si="115"/>
        <v>they're standing in a red square</v>
      </c>
      <c r="AH555" t="str">
        <f>VLOOKUP($X555&amp;$Z555&amp;$AA555,Stories!$A$1:$I$151,9,FALSE)</f>
        <v>and it's hard to hear above the blender</v>
      </c>
      <c r="AI555" t="str" cm="1">
        <f t="array" ref="AI555">_xlfn.IFS($AA555="first",_xlfn.CONCAT($X555, "_", $H555, "_", $L555),$AA555="second",_xlfn.CONCAT($X555, "_", $L555, "_", $H555))</f>
        <v>S53_Taylor_Casey</v>
      </c>
      <c r="AJ555" t="str">
        <f t="shared" si="108"/>
        <v>they_red_square</v>
      </c>
      <c r="AK555" t="str">
        <f t="shared" si="105"/>
        <v>S53_end</v>
      </c>
      <c r="AL555" s="13" t="s">
        <v>24</v>
      </c>
      <c r="AM555" s="13" t="s">
        <v>25</v>
      </c>
      <c r="AN555" s="13" t="s">
        <v>24</v>
      </c>
      <c r="AO555" s="13" t="s">
        <v>26</v>
      </c>
      <c r="AP555" s="13" t="s">
        <v>27</v>
      </c>
      <c r="AQ555" s="13" t="s">
        <v>26</v>
      </c>
      <c r="AR555" s="13" t="s">
        <v>27</v>
      </c>
      <c r="AS555" s="13" t="s">
        <v>25</v>
      </c>
      <c r="AT555" s="13" t="s">
        <v>31</v>
      </c>
      <c r="AU555" s="13" t="s">
        <v>26</v>
      </c>
      <c r="AV555" s="13" t="s">
        <v>31</v>
      </c>
      <c r="AW555" s="13" t="s">
        <v>25</v>
      </c>
      <c r="AX555" t="str">
        <f t="shared" si="109"/>
        <v>ST1_red-square.png</v>
      </c>
      <c r="AY555" t="str">
        <f t="shared" si="110"/>
        <v>HT2_red-triangle.png</v>
      </c>
      <c r="AZ555" t="str">
        <f t="shared" si="111"/>
        <v>ST2_yellow-triangle.png</v>
      </c>
      <c r="BA555" t="str">
        <f t="shared" si="112"/>
        <v>ST3_yellow-square.png</v>
      </c>
      <c r="BB555" t="str">
        <f t="shared" si="113"/>
        <v>HT3_green-triangle.png</v>
      </c>
      <c r="BC555" t="str">
        <f t="shared" si="114"/>
        <v>HT1_green-square.png</v>
      </c>
    </row>
    <row r="556" spans="1:55" x14ac:dyDescent="0.2">
      <c r="A556" s="30" t="s">
        <v>707</v>
      </c>
      <c r="B556" s="5" t="s">
        <v>108</v>
      </c>
      <c r="C556" s="5" t="s">
        <v>182</v>
      </c>
      <c r="D556" t="str">
        <f t="shared" si="106"/>
        <v>L05_CR74_S55</v>
      </c>
      <c r="E556">
        <v>554</v>
      </c>
      <c r="F556" s="96" t="s">
        <v>701</v>
      </c>
      <c r="G556" s="155" t="str">
        <f>VLOOKUP($A556&amp;"_"&amp;$F556,'Character Sets'!$B$3:$J$39,5,FALSE)</f>
        <v>ST1</v>
      </c>
      <c r="H556" s="155" t="str">
        <f>VLOOKUP($A556&amp;"_"&amp;$F556,'Character Sets'!$B$3:$J$39,7,FALSE)</f>
        <v>Taylor</v>
      </c>
      <c r="I556" s="5" t="str">
        <f>VLOOKUP($A556&amp;"_"&amp;$F556,'Character Sets'!$B$3:$J$39,6,FALSE)</f>
        <v>D</v>
      </c>
      <c r="J556" s="94" t="s">
        <v>696</v>
      </c>
      <c r="K556" s="155" t="str">
        <f>VLOOKUP($A556&amp;"_"&amp;$J556, 'Character Sets'!$B$3:$J$39,5,FALSE)</f>
        <v>HT2</v>
      </c>
      <c r="L556" s="155" t="str">
        <f>VLOOKUP($A556&amp;"_"&amp;$J556,'Character Sets'!$B$3:$J$39,7,FALSE)</f>
        <v>Casey</v>
      </c>
      <c r="M556" s="5" t="str">
        <f>VLOOKUP($A556&amp;"_"&amp;$J556,'Character Sets'!$B$3:$J$39,6,FALSE)</f>
        <v>E</v>
      </c>
      <c r="N556" s="187" t="s">
        <v>2396</v>
      </c>
      <c r="O556" s="5" t="s">
        <v>2398</v>
      </c>
      <c r="P556" s="37" t="s">
        <v>697</v>
      </c>
      <c r="Q556" t="str">
        <f>VLOOKUP($A556&amp;"_"&amp;$P556,'Character Sets'!$B$3:$J$39,5,FALSE)</f>
        <v>ST2</v>
      </c>
      <c r="R556" s="37" t="s">
        <v>699</v>
      </c>
      <c r="S556" t="str">
        <f>VLOOKUP($A556&amp;"_"&amp;$R556,'Character Sets'!$B$3:$J$39,5,FALSE)</f>
        <v>ST3</v>
      </c>
      <c r="T556" s="37" t="s">
        <v>698</v>
      </c>
      <c r="U556" t="str">
        <f>VLOOKUP($A556&amp;"_"&amp;$T556,'Character Sets'!$B$3:$J$39,5,FALSE)</f>
        <v>HT3</v>
      </c>
      <c r="V556" s="37" t="s">
        <v>700</v>
      </c>
      <c r="W556" t="str">
        <f>VLOOKUP($A556&amp;"_"&amp;$V556,'Character Sets'!$B$3:$J$39,5,FALSE)</f>
        <v>HT1</v>
      </c>
      <c r="X556" t="s">
        <v>737</v>
      </c>
      <c r="Y556" t="str">
        <f t="shared" si="104"/>
        <v>DE</v>
      </c>
      <c r="Z556" t="str" cm="1">
        <f t="array" ref="Z556">_xlfn.IFS($Y556="AB","AB",$Y556="BA","AB",$Y556="AC","AC",$Y556="CA","AC",$Y556="AD","AD",$Y556="DA","AD",$Y556="BC","BC",$Y556="CB","BC",$Y556="BD","BD",$Y556="DB","BD",$Y556="CD","CD",$Y556="DC", "CD",$Y556="AE","AE",$Y556="EA","AE",$Y556="AF","AF",$Y556="FA","AF",$Y556="BE","BE",$Y556="EB","BE",$Y556="BF","BF",$Y556="FB","BF",$Y556="CE","CE",$Y556="EC","CE",$Y556="CF","CF",$Y556="FC","CF",$Y556="DE","DE",$Y556="ED","DE",$Y556="EF","EF",$Y556="FE","EF",$Y556="DF","DF",$Y556="FD","DF")</f>
        <v>DE</v>
      </c>
      <c r="AA556" s="6" t="s">
        <v>30</v>
      </c>
      <c r="AB556" t="str">
        <f>VLOOKUP($X556&amp;$Z556&amp;$AA556,Stories!$A$1:$I$151,7,FALSE)</f>
        <v>Casey is holding a spot for Taylor</v>
      </c>
      <c r="AC556" t="str">
        <f>VLOOKUP($X556&amp;$Z556&amp;$AA556,Stories!$A$1:$I$151,8,FALSE)</f>
        <v>because the line is moving slowly</v>
      </c>
      <c r="AD556" s="37" t="s">
        <v>702</v>
      </c>
      <c r="AE556" s="13" t="s">
        <v>27</v>
      </c>
      <c r="AF556" s="13" t="s">
        <v>26</v>
      </c>
      <c r="AG556" s="13" t="str">
        <f t="shared" si="115"/>
        <v>they're standing in a yellow triangle</v>
      </c>
      <c r="AH556" t="str">
        <f>VLOOKUP($X556&amp;$Z556&amp;$AA556,Stories!$A$1:$I$151,9,FALSE)</f>
        <v>and the day keeps getting hotter</v>
      </c>
      <c r="AI556" t="str" cm="1">
        <f t="array" ref="AI556">_xlfn.IFS($AA556="first",_xlfn.CONCAT($X556, "_", $H556, "_", $L556),$AA556="second",_xlfn.CONCAT($X556, "_", $L556, "_", $H556))</f>
        <v>S55_Casey_Taylor</v>
      </c>
      <c r="AJ556" t="str">
        <f t="shared" si="108"/>
        <v>they_yellow_triangle</v>
      </c>
      <c r="AK556" t="str">
        <f t="shared" si="105"/>
        <v>S55_end</v>
      </c>
      <c r="AL556" s="13" t="s">
        <v>27</v>
      </c>
      <c r="AM556" s="13" t="s">
        <v>26</v>
      </c>
      <c r="AN556" s="13" t="s">
        <v>27</v>
      </c>
      <c r="AO556" s="13" t="s">
        <v>25</v>
      </c>
      <c r="AP556" s="13" t="s">
        <v>24</v>
      </c>
      <c r="AQ556" s="13" t="s">
        <v>25</v>
      </c>
      <c r="AR556" s="13" t="s">
        <v>24</v>
      </c>
      <c r="AS556" s="13" t="s">
        <v>26</v>
      </c>
      <c r="AT556" s="13" t="s">
        <v>29</v>
      </c>
      <c r="AU556" s="13" t="s">
        <v>25</v>
      </c>
      <c r="AV556" s="13" t="s">
        <v>29</v>
      </c>
      <c r="AW556" s="13" t="s">
        <v>26</v>
      </c>
      <c r="AX556" t="str">
        <f t="shared" si="109"/>
        <v>ST1_yellow-triangle.png</v>
      </c>
      <c r="AY556" t="str">
        <f t="shared" si="110"/>
        <v>HT2_yellow-square.png</v>
      </c>
      <c r="AZ556" t="str">
        <f t="shared" si="111"/>
        <v>ST2_red-square.png</v>
      </c>
      <c r="BA556" t="str">
        <f t="shared" si="112"/>
        <v>ST3_red-triangle.png</v>
      </c>
      <c r="BB556" t="str">
        <f t="shared" si="113"/>
        <v>HT3_blue-square.png</v>
      </c>
      <c r="BC556" t="str">
        <f t="shared" si="114"/>
        <v>HT1_blue-triangle.png</v>
      </c>
    </row>
    <row r="557" spans="1:55" x14ac:dyDescent="0.2">
      <c r="A557" s="30" t="s">
        <v>707</v>
      </c>
      <c r="B557" s="5" t="s">
        <v>108</v>
      </c>
      <c r="C557" s="5" t="s">
        <v>183</v>
      </c>
      <c r="D557" t="str">
        <f t="shared" si="106"/>
        <v>L05_CR75_S54</v>
      </c>
      <c r="E557">
        <v>555</v>
      </c>
      <c r="F557" s="96" t="s">
        <v>701</v>
      </c>
      <c r="G557" s="155" t="str">
        <f>VLOOKUP($A557&amp;"_"&amp;$F557,'Character Sets'!$B$3:$J$39,5,FALSE)</f>
        <v>ST1</v>
      </c>
      <c r="H557" s="155" t="str">
        <f>VLOOKUP($A557&amp;"_"&amp;$F557,'Character Sets'!$B$3:$J$39,7,FALSE)</f>
        <v>Taylor</v>
      </c>
      <c r="I557" s="5" t="str">
        <f>VLOOKUP($A557&amp;"_"&amp;$F557,'Character Sets'!$B$3:$J$39,6,FALSE)</f>
        <v>D</v>
      </c>
      <c r="J557" s="94" t="s">
        <v>696</v>
      </c>
      <c r="K557" s="155" t="str">
        <f>VLOOKUP($A557&amp;"_"&amp;$J557, 'Character Sets'!$B$3:$J$39,5,FALSE)</f>
        <v>HT2</v>
      </c>
      <c r="L557" s="155" t="str">
        <f>VLOOKUP($A557&amp;"_"&amp;$J557,'Character Sets'!$B$3:$J$39,7,FALSE)</f>
        <v>Casey</v>
      </c>
      <c r="M557" s="5" t="str">
        <f>VLOOKUP($A557&amp;"_"&amp;$J557,'Character Sets'!$B$3:$J$39,6,FALSE)</f>
        <v>E</v>
      </c>
      <c r="N557" s="187" t="s">
        <v>2396</v>
      </c>
      <c r="O557" s="5" t="s">
        <v>2398</v>
      </c>
      <c r="P557" s="37" t="s">
        <v>697</v>
      </c>
      <c r="Q557" t="str">
        <f>VLOOKUP($A557&amp;"_"&amp;$P557,'Character Sets'!$B$3:$J$39,5,FALSE)</f>
        <v>ST2</v>
      </c>
      <c r="R557" s="37" t="s">
        <v>699</v>
      </c>
      <c r="S557" t="str">
        <f>VLOOKUP($A557&amp;"_"&amp;$R557,'Character Sets'!$B$3:$J$39,5,FALSE)</f>
        <v>ST3</v>
      </c>
      <c r="T557" s="37" t="s">
        <v>698</v>
      </c>
      <c r="U557" t="str">
        <f>VLOOKUP($A557&amp;"_"&amp;$T557,'Character Sets'!$B$3:$J$39,5,FALSE)</f>
        <v>HT3</v>
      </c>
      <c r="V557" s="37" t="s">
        <v>700</v>
      </c>
      <c r="W557" t="str">
        <f>VLOOKUP($A557&amp;"_"&amp;$V557,'Character Sets'!$B$3:$J$39,5,FALSE)</f>
        <v>HT1</v>
      </c>
      <c r="X557" t="s">
        <v>731</v>
      </c>
      <c r="Y557" t="str">
        <f t="shared" si="104"/>
        <v>DE</v>
      </c>
      <c r="Z557" t="str" cm="1">
        <f t="array" ref="Z557">_xlfn.IFS($Y557="AB","AB",$Y557="BA","AB",$Y557="AC","AC",$Y557="CA","AC",$Y557="AD","AD",$Y557="DA","AD",$Y557="BC","BC",$Y557="CB","BC",$Y557="BD","BD",$Y557="DB","BD",$Y557="CD","CD",$Y557="DC", "CD",$Y557="AE","AE",$Y557="EA","AE",$Y557="AF","AF",$Y557="FA","AF",$Y557="BE","BE",$Y557="EB","BE",$Y557="BF","BF",$Y557="FB","BF",$Y557="CE","CE",$Y557="EC","CE",$Y557="CF","CF",$Y557="FC","CF",$Y557="DE","DE",$Y557="ED","DE",$Y557="EF","EF",$Y557="FE","EF",$Y557="DF","DF",$Y557="FD","DF")</f>
        <v>DE</v>
      </c>
      <c r="AA557" s="6" t="s">
        <v>28</v>
      </c>
      <c r="AB557" t="str">
        <f>VLOOKUP($X557&amp;$Z557&amp;$AA557,Stories!$A$1:$I$151,7,FALSE)</f>
        <v>Taylor is opening the door for Casey</v>
      </c>
      <c r="AC557" t="str">
        <f>VLOOKUP($X557&amp;$Z557&amp;$AA557,Stories!$A$1:$I$151,8,FALSE)</f>
        <v>as the keys rattle in the lock</v>
      </c>
      <c r="AD557" s="37" t="s">
        <v>702</v>
      </c>
      <c r="AE557" s="13" t="s">
        <v>31</v>
      </c>
      <c r="AF557" s="13" t="s">
        <v>25</v>
      </c>
      <c r="AG557" s="13" t="str">
        <f t="shared" si="115"/>
        <v>they're standing in a green square</v>
      </c>
      <c r="AH557" t="str">
        <f>VLOOKUP($X557&amp;$Z557&amp;$AA557,Stories!$A$1:$I$151,9,FALSE)</f>
        <v>and no one else is in the house</v>
      </c>
      <c r="AI557" t="str" cm="1">
        <f t="array" ref="AI557">_xlfn.IFS($AA557="first",_xlfn.CONCAT($X557, "_", $H557, "_", $L557),$AA557="second",_xlfn.CONCAT($X557, "_", $L557, "_", $H557))</f>
        <v>S54_Taylor_Casey</v>
      </c>
      <c r="AJ557" t="str">
        <f t="shared" si="108"/>
        <v>they_green_square</v>
      </c>
      <c r="AK557" t="str">
        <f t="shared" si="105"/>
        <v>S54_end</v>
      </c>
      <c r="AL557" s="13" t="s">
        <v>31</v>
      </c>
      <c r="AM557" s="13" t="s">
        <v>25</v>
      </c>
      <c r="AN557" s="13" t="s">
        <v>31</v>
      </c>
      <c r="AO557" s="13" t="s">
        <v>26</v>
      </c>
      <c r="AP557" s="13" t="s">
        <v>29</v>
      </c>
      <c r="AQ557" s="13" t="s">
        <v>26</v>
      </c>
      <c r="AR557" s="13" t="s">
        <v>29</v>
      </c>
      <c r="AS557" s="13" t="s">
        <v>25</v>
      </c>
      <c r="AT557" s="13" t="s">
        <v>24</v>
      </c>
      <c r="AU557" s="13" t="s">
        <v>26</v>
      </c>
      <c r="AV557" s="13" t="s">
        <v>24</v>
      </c>
      <c r="AW557" s="13" t="s">
        <v>25</v>
      </c>
      <c r="AX557" t="str">
        <f t="shared" si="109"/>
        <v>ST1_green-square.png</v>
      </c>
      <c r="AY557" t="str">
        <f t="shared" si="110"/>
        <v>HT2_green-triangle.png</v>
      </c>
      <c r="AZ557" t="str">
        <f t="shared" si="111"/>
        <v>ST2_blue-triangle.png</v>
      </c>
      <c r="BA557" t="str">
        <f t="shared" si="112"/>
        <v>ST3_blue-square.png</v>
      </c>
      <c r="BB557" t="str">
        <f t="shared" si="113"/>
        <v>HT3_red-triangle.png</v>
      </c>
      <c r="BC557" t="str">
        <f t="shared" si="114"/>
        <v>HT1_red-square.png</v>
      </c>
    </row>
    <row r="558" spans="1:55" x14ac:dyDescent="0.2">
      <c r="A558" s="30" t="s">
        <v>707</v>
      </c>
      <c r="B558" s="5" t="s">
        <v>108</v>
      </c>
      <c r="C558" s="5" t="s">
        <v>184</v>
      </c>
      <c r="D558" t="str">
        <f t="shared" si="106"/>
        <v>L05_CR76_S54</v>
      </c>
      <c r="E558">
        <v>556</v>
      </c>
      <c r="F558" s="96" t="s">
        <v>701</v>
      </c>
      <c r="G558" s="155" t="str">
        <f>VLOOKUP($A558&amp;"_"&amp;$F558,'Character Sets'!$B$3:$J$39,5,FALSE)</f>
        <v>ST1</v>
      </c>
      <c r="H558" s="155" t="str">
        <f>VLOOKUP($A558&amp;"_"&amp;$F558,'Character Sets'!$B$3:$J$39,7,FALSE)</f>
        <v>Taylor</v>
      </c>
      <c r="I558" s="5" t="str">
        <f>VLOOKUP($A558&amp;"_"&amp;$F558,'Character Sets'!$B$3:$J$39,6,FALSE)</f>
        <v>D</v>
      </c>
      <c r="J558" s="94" t="s">
        <v>696</v>
      </c>
      <c r="K558" s="155" t="str">
        <f>VLOOKUP($A558&amp;"_"&amp;$J558, 'Character Sets'!$B$3:$J$39,5,FALSE)</f>
        <v>HT2</v>
      </c>
      <c r="L558" s="155" t="str">
        <f>VLOOKUP($A558&amp;"_"&amp;$J558,'Character Sets'!$B$3:$J$39,7,FALSE)</f>
        <v>Casey</v>
      </c>
      <c r="M558" s="5" t="str">
        <f>VLOOKUP($A558&amp;"_"&amp;$J558,'Character Sets'!$B$3:$J$39,6,FALSE)</f>
        <v>E</v>
      </c>
      <c r="N558" s="187" t="s">
        <v>2396</v>
      </c>
      <c r="O558" s="5" t="s">
        <v>2398</v>
      </c>
      <c r="P558" s="37" t="s">
        <v>697</v>
      </c>
      <c r="Q558" t="str">
        <f>VLOOKUP($A558&amp;"_"&amp;$P558,'Character Sets'!$B$3:$J$39,5,FALSE)</f>
        <v>ST2</v>
      </c>
      <c r="R558" s="37" t="s">
        <v>699</v>
      </c>
      <c r="S558" t="str">
        <f>VLOOKUP($A558&amp;"_"&amp;$R558,'Character Sets'!$B$3:$J$39,5,FALSE)</f>
        <v>ST3</v>
      </c>
      <c r="T558" s="37" t="s">
        <v>698</v>
      </c>
      <c r="U558" t="str">
        <f>VLOOKUP($A558&amp;"_"&amp;$T558,'Character Sets'!$B$3:$J$39,5,FALSE)</f>
        <v>HT3</v>
      </c>
      <c r="V558" s="37" t="s">
        <v>700</v>
      </c>
      <c r="W558" t="str">
        <f>VLOOKUP($A558&amp;"_"&amp;$V558,'Character Sets'!$B$3:$J$39,5,FALSE)</f>
        <v>HT1</v>
      </c>
      <c r="X558" t="s">
        <v>731</v>
      </c>
      <c r="Y558" t="str">
        <f t="shared" si="104"/>
        <v>DE</v>
      </c>
      <c r="Z558" t="str" cm="1">
        <f t="array" ref="Z558">_xlfn.IFS($Y558="AB","AB",$Y558="BA","AB",$Y558="AC","AC",$Y558="CA","AC",$Y558="AD","AD",$Y558="DA","AD",$Y558="BC","BC",$Y558="CB","BC",$Y558="BD","BD",$Y558="DB","BD",$Y558="CD","CD",$Y558="DC", "CD",$Y558="AE","AE",$Y558="EA","AE",$Y558="AF","AF",$Y558="FA","AF",$Y558="BE","BE",$Y558="EB","BE",$Y558="BF","BF",$Y558="FB","BF",$Y558="CE","CE",$Y558="EC","CE",$Y558="CF","CF",$Y558="FC","CF",$Y558="DE","DE",$Y558="ED","DE",$Y558="EF","EF",$Y558="FE","EF",$Y558="DF","DF",$Y558="FD","DF")</f>
        <v>DE</v>
      </c>
      <c r="AA558" s="6" t="s">
        <v>30</v>
      </c>
      <c r="AB558" t="str">
        <f>VLOOKUP($X558&amp;$Z558&amp;$AA558,Stories!$A$1:$I$151,7,FALSE)</f>
        <v>Casey is opening the door for Taylor</v>
      </c>
      <c r="AC558" t="str">
        <f>VLOOKUP($X558&amp;$Z558&amp;$AA558,Stories!$A$1:$I$151,8,FALSE)</f>
        <v>as the keys rattle in the lock</v>
      </c>
      <c r="AD558" s="37" t="s">
        <v>702</v>
      </c>
      <c r="AE558" s="13" t="s">
        <v>29</v>
      </c>
      <c r="AF558" s="13" t="s">
        <v>26</v>
      </c>
      <c r="AG558" s="13" t="str">
        <f t="shared" si="115"/>
        <v>they're standing in a blue triangle</v>
      </c>
      <c r="AH558" t="str">
        <f>VLOOKUP($X558&amp;$Z558&amp;$AA558,Stories!$A$1:$I$151,9,FALSE)</f>
        <v>and no one else is in the house</v>
      </c>
      <c r="AI558" t="str" cm="1">
        <f t="array" ref="AI558">_xlfn.IFS($AA558="first",_xlfn.CONCAT($X558, "_", $H558, "_", $L558),$AA558="second",_xlfn.CONCAT($X558, "_", $L558, "_", $H558))</f>
        <v>S54_Casey_Taylor</v>
      </c>
      <c r="AJ558" t="str">
        <f t="shared" si="108"/>
        <v>they_blue_triangle</v>
      </c>
      <c r="AK558" t="str">
        <f t="shared" si="105"/>
        <v>S54_end</v>
      </c>
      <c r="AL558" s="13" t="s">
        <v>29</v>
      </c>
      <c r="AM558" s="13" t="s">
        <v>26</v>
      </c>
      <c r="AN558" s="13" t="s">
        <v>29</v>
      </c>
      <c r="AO558" s="13" t="s">
        <v>25</v>
      </c>
      <c r="AP558" s="13" t="s">
        <v>31</v>
      </c>
      <c r="AQ558" s="13" t="s">
        <v>25</v>
      </c>
      <c r="AR558" s="13" t="s">
        <v>31</v>
      </c>
      <c r="AS558" s="13" t="s">
        <v>26</v>
      </c>
      <c r="AT558" s="13" t="s">
        <v>27</v>
      </c>
      <c r="AU558" s="13" t="s">
        <v>25</v>
      </c>
      <c r="AV558" s="13" t="s">
        <v>27</v>
      </c>
      <c r="AW558" s="13" t="s">
        <v>26</v>
      </c>
      <c r="AX558" t="str">
        <f t="shared" si="109"/>
        <v>ST1_blue-triangle.png</v>
      </c>
      <c r="AY558" t="str">
        <f t="shared" si="110"/>
        <v>HT2_blue-square.png</v>
      </c>
      <c r="AZ558" t="str">
        <f t="shared" si="111"/>
        <v>ST2_green-square.png</v>
      </c>
      <c r="BA558" t="str">
        <f t="shared" si="112"/>
        <v>ST3_green-triangle.png</v>
      </c>
      <c r="BB558" t="str">
        <f t="shared" si="113"/>
        <v>HT3_yellow-square.png</v>
      </c>
      <c r="BC558" t="str">
        <f t="shared" si="114"/>
        <v>HT1_yellow-triangle.png</v>
      </c>
    </row>
    <row r="559" spans="1:55" x14ac:dyDescent="0.2">
      <c r="A559" s="30" t="s">
        <v>707</v>
      </c>
      <c r="B559" s="5" t="s">
        <v>108</v>
      </c>
      <c r="C559" s="5" t="s">
        <v>185</v>
      </c>
      <c r="D559" t="str">
        <f t="shared" si="106"/>
        <v>L05_CR77_S56</v>
      </c>
      <c r="E559">
        <v>557</v>
      </c>
      <c r="F559" s="96" t="s">
        <v>701</v>
      </c>
      <c r="G559" s="155" t="str">
        <f>VLOOKUP($A559&amp;"_"&amp;$F559,'Character Sets'!$B$3:$J$39,5,FALSE)</f>
        <v>ST1</v>
      </c>
      <c r="H559" s="155" t="str">
        <f>VLOOKUP($A559&amp;"_"&amp;$F559,'Character Sets'!$B$3:$J$39,7,FALSE)</f>
        <v>Taylor</v>
      </c>
      <c r="I559" s="5" t="str">
        <f>VLOOKUP($A559&amp;"_"&amp;$F559,'Character Sets'!$B$3:$J$39,6,FALSE)</f>
        <v>D</v>
      </c>
      <c r="J559" s="94" t="s">
        <v>698</v>
      </c>
      <c r="K559" s="155" t="str">
        <f>VLOOKUP($A559&amp;"_"&amp;$J559, 'Character Sets'!$B$3:$J$39,5,FALSE)</f>
        <v>HT3</v>
      </c>
      <c r="L559" s="155" t="str">
        <f>VLOOKUP($A559&amp;"_"&amp;$J559,'Character Sets'!$B$3:$J$39,7,FALSE)</f>
        <v>Jaime</v>
      </c>
      <c r="M559" s="5" t="str">
        <f>VLOOKUP($A559&amp;"_"&amp;$J559,'Character Sets'!$B$3:$J$39,6,FALSE)</f>
        <v>F</v>
      </c>
      <c r="N559" s="187" t="s">
        <v>2396</v>
      </c>
      <c r="O559" s="5" t="s">
        <v>2398</v>
      </c>
      <c r="P559" s="37" t="s">
        <v>697</v>
      </c>
      <c r="Q559" t="str">
        <f>VLOOKUP($A559&amp;"_"&amp;$P559,'Character Sets'!$B$3:$J$39,5,FALSE)</f>
        <v>ST2</v>
      </c>
      <c r="R559" s="37" t="s">
        <v>699</v>
      </c>
      <c r="S559" t="str">
        <f>VLOOKUP($A559&amp;"_"&amp;$R559,'Character Sets'!$B$3:$J$39,5,FALSE)</f>
        <v>ST3</v>
      </c>
      <c r="T559" s="37" t="s">
        <v>696</v>
      </c>
      <c r="U559" t="str">
        <f>VLOOKUP($A559&amp;"_"&amp;$T559,'Character Sets'!$B$3:$J$39,5,FALSE)</f>
        <v>HT2</v>
      </c>
      <c r="V559" s="37" t="s">
        <v>700</v>
      </c>
      <c r="W559" t="str">
        <f>VLOOKUP($A559&amp;"_"&amp;$V559,'Character Sets'!$B$3:$J$39,5,FALSE)</f>
        <v>HT1</v>
      </c>
      <c r="X559" t="s">
        <v>732</v>
      </c>
      <c r="Y559" t="str">
        <f t="shared" si="104"/>
        <v>DF</v>
      </c>
      <c r="Z559" t="str" cm="1">
        <f t="array" ref="Z559">_xlfn.IFS($Y559="AB","AB",$Y559="BA","AB",$Y559="AC","AC",$Y559="CA","AC",$Y559="AD","AD",$Y559="DA","AD",$Y559="BC","BC",$Y559="CB","BC",$Y559="BD","BD",$Y559="DB","BD",$Y559="CD","CD",$Y559="DC", "CD",$Y559="AE","AE",$Y559="EA","AE",$Y559="AF","AF",$Y559="FA","AF",$Y559="BE","BE",$Y559="EB","BE",$Y559="BF","BF",$Y559="FB","BF",$Y559="CE","CE",$Y559="EC","CE",$Y559="CF","CF",$Y559="FC","CF",$Y559="DE","DE",$Y559="ED","DE",$Y559="EF","EF",$Y559="FE","EF",$Y559="DF","DF",$Y559="FD","DF")</f>
        <v>DF</v>
      </c>
      <c r="AA559" s="6" t="s">
        <v>28</v>
      </c>
      <c r="AB559" t="str">
        <f>VLOOKUP($X559&amp;$Z559&amp;$AA559,Stories!$A$1:$I$151,7,FALSE)</f>
        <v>Taylor is carrying a box for Jaime</v>
      </c>
      <c r="AC559" t="str">
        <f>VLOOKUP($X559&amp;$Z559&amp;$AA559,Stories!$A$1:$I$151,8,FALSE)</f>
        <v>since it's very heavy</v>
      </c>
      <c r="AD559" s="37" t="s">
        <v>702</v>
      </c>
      <c r="AE559" s="13" t="s">
        <v>27</v>
      </c>
      <c r="AF559" s="13" t="s">
        <v>25</v>
      </c>
      <c r="AG559" s="13" t="str">
        <f t="shared" si="115"/>
        <v>they're standing in a yellow square</v>
      </c>
      <c r="AH559" t="str">
        <f>VLOOKUP($X559&amp;$Z559&amp;$AA559,Stories!$A$1:$I$151,9,FALSE)</f>
        <v xml:space="preserve">but there's not much left to move </v>
      </c>
      <c r="AI559" t="str" cm="1">
        <f t="array" ref="AI559">_xlfn.IFS($AA559="first",_xlfn.CONCAT($X559, "_", $H559, "_", $L559),$AA559="second",_xlfn.CONCAT($X559, "_", $L559, "_", $H559))</f>
        <v>S56_Taylor_Jaime</v>
      </c>
      <c r="AJ559" t="str">
        <f t="shared" si="108"/>
        <v>they_yellow_square</v>
      </c>
      <c r="AK559" t="str">
        <f t="shared" si="105"/>
        <v>S56_end</v>
      </c>
      <c r="AL559" s="13" t="s">
        <v>27</v>
      </c>
      <c r="AM559" s="13" t="s">
        <v>25</v>
      </c>
      <c r="AN559" s="13" t="s">
        <v>27</v>
      </c>
      <c r="AO559" s="13" t="s">
        <v>26</v>
      </c>
      <c r="AP559" s="13" t="s">
        <v>24</v>
      </c>
      <c r="AQ559" s="13" t="s">
        <v>26</v>
      </c>
      <c r="AR559" s="13" t="s">
        <v>24</v>
      </c>
      <c r="AS559" s="13" t="s">
        <v>25</v>
      </c>
      <c r="AT559" s="13" t="s">
        <v>29</v>
      </c>
      <c r="AU559" s="13" t="s">
        <v>26</v>
      </c>
      <c r="AV559" s="13" t="s">
        <v>29</v>
      </c>
      <c r="AW559" s="13" t="s">
        <v>25</v>
      </c>
      <c r="AX559" t="str">
        <f t="shared" si="109"/>
        <v>ST1_yellow-square.png</v>
      </c>
      <c r="AY559" t="str">
        <f t="shared" si="110"/>
        <v>HT3_yellow-triangle.png</v>
      </c>
      <c r="AZ559" t="str">
        <f t="shared" si="111"/>
        <v>ST2_red-triangle.png</v>
      </c>
      <c r="BA559" t="str">
        <f t="shared" si="112"/>
        <v>ST3_red-square.png</v>
      </c>
      <c r="BB559" t="str">
        <f t="shared" si="113"/>
        <v>HT2_blue-triangle.png</v>
      </c>
      <c r="BC559" t="str">
        <f t="shared" si="114"/>
        <v>HT1_blue-square.png</v>
      </c>
    </row>
    <row r="560" spans="1:55" x14ac:dyDescent="0.2">
      <c r="A560" s="30" t="s">
        <v>707</v>
      </c>
      <c r="B560" s="5" t="s">
        <v>108</v>
      </c>
      <c r="C560" s="5" t="s">
        <v>186</v>
      </c>
      <c r="D560" t="str">
        <f t="shared" si="106"/>
        <v>L05_CR78_S60</v>
      </c>
      <c r="E560">
        <v>558</v>
      </c>
      <c r="F560" s="96" t="s">
        <v>701</v>
      </c>
      <c r="G560" s="155" t="str">
        <f>VLOOKUP($A560&amp;"_"&amp;$F560,'Character Sets'!$B$3:$J$39,5,FALSE)</f>
        <v>ST1</v>
      </c>
      <c r="H560" s="155" t="str">
        <f>VLOOKUP($A560&amp;"_"&amp;$F560,'Character Sets'!$B$3:$J$39,7,FALSE)</f>
        <v>Taylor</v>
      </c>
      <c r="I560" s="5" t="str">
        <f>VLOOKUP($A560&amp;"_"&amp;$F560,'Character Sets'!$B$3:$J$39,6,FALSE)</f>
        <v>D</v>
      </c>
      <c r="J560" s="94" t="s">
        <v>698</v>
      </c>
      <c r="K560" s="155" t="str">
        <f>VLOOKUP($A560&amp;"_"&amp;$J560, 'Character Sets'!$B$3:$J$39,5,FALSE)</f>
        <v>HT3</v>
      </c>
      <c r="L560" s="155" t="str">
        <f>VLOOKUP($A560&amp;"_"&amp;$J560,'Character Sets'!$B$3:$J$39,7,FALSE)</f>
        <v>Jaime</v>
      </c>
      <c r="M560" s="5" t="str">
        <f>VLOOKUP($A560&amp;"_"&amp;$J560,'Character Sets'!$B$3:$J$39,6,FALSE)</f>
        <v>F</v>
      </c>
      <c r="N560" s="187" t="s">
        <v>2396</v>
      </c>
      <c r="O560" s="5" t="s">
        <v>2398</v>
      </c>
      <c r="P560" s="37" t="s">
        <v>697</v>
      </c>
      <c r="Q560" t="str">
        <f>VLOOKUP($A560&amp;"_"&amp;$P560,'Character Sets'!$B$3:$J$39,5,FALSE)</f>
        <v>ST2</v>
      </c>
      <c r="R560" s="37" t="s">
        <v>699</v>
      </c>
      <c r="S560" t="str">
        <f>VLOOKUP($A560&amp;"_"&amp;$R560,'Character Sets'!$B$3:$J$39,5,FALSE)</f>
        <v>ST3</v>
      </c>
      <c r="T560" s="37" t="s">
        <v>696</v>
      </c>
      <c r="U560" t="str">
        <f>VLOOKUP($A560&amp;"_"&amp;$T560,'Character Sets'!$B$3:$J$39,5,FALSE)</f>
        <v>HT2</v>
      </c>
      <c r="V560" s="37" t="s">
        <v>700</v>
      </c>
      <c r="W560" t="str">
        <f>VLOOKUP($A560&amp;"_"&amp;$V560,'Character Sets'!$B$3:$J$39,5,FALSE)</f>
        <v>HT1</v>
      </c>
      <c r="X560" t="s">
        <v>738</v>
      </c>
      <c r="Y560" t="str">
        <f t="shared" si="104"/>
        <v>DF</v>
      </c>
      <c r="Z560" t="str" cm="1">
        <f t="array" ref="Z560">_xlfn.IFS($Y560="AB","AB",$Y560="BA","AB",$Y560="AC","AC",$Y560="CA","AC",$Y560="AD","AD",$Y560="DA","AD",$Y560="BC","BC",$Y560="CB","BC",$Y560="BD","BD",$Y560="DB","BD",$Y560="CD","CD",$Y560="DC", "CD",$Y560="AE","AE",$Y560="EA","AE",$Y560="AF","AF",$Y560="FA","AF",$Y560="BE","BE",$Y560="EB","BE",$Y560="BF","BF",$Y560="FB","BF",$Y560="CE","CE",$Y560="EC","CE",$Y560="CF","CF",$Y560="FC","CF",$Y560="DE","DE",$Y560="ED","DE",$Y560="EF","EF",$Y560="FE","EF",$Y560="DF","DF",$Y560="FD","DF")</f>
        <v>DF</v>
      </c>
      <c r="AA560" s="6" t="s">
        <v>30</v>
      </c>
      <c r="AB560" t="str">
        <f>VLOOKUP($X560&amp;$Z560&amp;$AA560,Stories!$A$1:$I$151,7,FALSE)</f>
        <v>Jaime is hiking along the trail with Taylor</v>
      </c>
      <c r="AC560" t="str">
        <f>VLOOKUP($X560&amp;$Z560&amp;$AA560,Stories!$A$1:$I$151,8,FALSE)</f>
        <v>and the leaves are starting to turn</v>
      </c>
      <c r="AD560" s="37" t="s">
        <v>702</v>
      </c>
      <c r="AE560" s="13" t="s">
        <v>24</v>
      </c>
      <c r="AF560" s="13" t="s">
        <v>26</v>
      </c>
      <c r="AG560" s="13" t="str">
        <f t="shared" si="115"/>
        <v>they're standing in a red triangle</v>
      </c>
      <c r="AH560" t="str">
        <f>VLOOKUP($X560&amp;$Z560&amp;$AA560,Stories!$A$1:$I$151,9,FALSE)</f>
        <v>and the top of the mountain isn't much further</v>
      </c>
      <c r="AI560" t="str" cm="1">
        <f t="array" ref="AI560">_xlfn.IFS($AA560="first",_xlfn.CONCAT($X560, "_", $H560, "_", $L560),$AA560="second",_xlfn.CONCAT($X560, "_", $L560, "_", $H560))</f>
        <v>S60_Jaime_Taylor</v>
      </c>
      <c r="AJ560" t="str">
        <f t="shared" si="108"/>
        <v>they_red_triangle</v>
      </c>
      <c r="AK560" t="str">
        <f t="shared" si="105"/>
        <v>S60_end</v>
      </c>
      <c r="AL560" s="13" t="s">
        <v>24</v>
      </c>
      <c r="AM560" s="13" t="s">
        <v>26</v>
      </c>
      <c r="AN560" s="13" t="s">
        <v>24</v>
      </c>
      <c r="AO560" s="13" t="s">
        <v>25</v>
      </c>
      <c r="AP560" s="13" t="s">
        <v>27</v>
      </c>
      <c r="AQ560" s="13" t="s">
        <v>25</v>
      </c>
      <c r="AR560" s="13" t="s">
        <v>27</v>
      </c>
      <c r="AS560" s="13" t="s">
        <v>26</v>
      </c>
      <c r="AT560" s="13" t="s">
        <v>31</v>
      </c>
      <c r="AU560" s="13" t="s">
        <v>25</v>
      </c>
      <c r="AV560" s="13" t="s">
        <v>31</v>
      </c>
      <c r="AW560" s="13" t="s">
        <v>26</v>
      </c>
      <c r="AX560" t="str">
        <f t="shared" si="109"/>
        <v>ST1_red-triangle.png</v>
      </c>
      <c r="AY560" t="str">
        <f t="shared" si="110"/>
        <v>HT3_red-square.png</v>
      </c>
      <c r="AZ560" t="str">
        <f t="shared" si="111"/>
        <v>ST2_yellow-square.png</v>
      </c>
      <c r="BA560" t="str">
        <f t="shared" si="112"/>
        <v>ST3_yellow-triangle.png</v>
      </c>
      <c r="BB560" t="str">
        <f t="shared" si="113"/>
        <v>HT2_green-square.png</v>
      </c>
      <c r="BC560" t="str">
        <f t="shared" si="114"/>
        <v>HT1_green-triangle.png</v>
      </c>
    </row>
    <row r="561" spans="1:55" x14ac:dyDescent="0.2">
      <c r="A561" s="30" t="s">
        <v>707</v>
      </c>
      <c r="B561" s="5" t="s">
        <v>108</v>
      </c>
      <c r="C561" s="5" t="s">
        <v>187</v>
      </c>
      <c r="D561" t="str">
        <f t="shared" si="106"/>
        <v>L05_CR79_S57</v>
      </c>
      <c r="E561">
        <v>559</v>
      </c>
      <c r="F561" s="96" t="s">
        <v>701</v>
      </c>
      <c r="G561" s="155" t="str">
        <f>VLOOKUP($A561&amp;"_"&amp;$F561,'Character Sets'!$B$3:$J$39,5,FALSE)</f>
        <v>ST1</v>
      </c>
      <c r="H561" s="155" t="str">
        <f>VLOOKUP($A561&amp;"_"&amp;$F561,'Character Sets'!$B$3:$J$39,7,FALSE)</f>
        <v>Taylor</v>
      </c>
      <c r="I561" s="5" t="str">
        <f>VLOOKUP($A561&amp;"_"&amp;$F561,'Character Sets'!$B$3:$J$39,6,FALSE)</f>
        <v>D</v>
      </c>
      <c r="J561" s="94" t="s">
        <v>698</v>
      </c>
      <c r="K561" s="155" t="str">
        <f>VLOOKUP($A561&amp;"_"&amp;$J561, 'Character Sets'!$B$3:$J$39,5,FALSE)</f>
        <v>HT3</v>
      </c>
      <c r="L561" s="155" t="str">
        <f>VLOOKUP($A561&amp;"_"&amp;$J561,'Character Sets'!$B$3:$J$39,7,FALSE)</f>
        <v>Jaime</v>
      </c>
      <c r="M561" s="5" t="str">
        <f>VLOOKUP($A561&amp;"_"&amp;$J561,'Character Sets'!$B$3:$J$39,6,FALSE)</f>
        <v>F</v>
      </c>
      <c r="N561" s="187" t="s">
        <v>2396</v>
      </c>
      <c r="O561" s="5" t="s">
        <v>2398</v>
      </c>
      <c r="P561" s="37" t="s">
        <v>697</v>
      </c>
      <c r="Q561" t="str">
        <f>VLOOKUP($A561&amp;"_"&amp;$P561,'Character Sets'!$B$3:$J$39,5,FALSE)</f>
        <v>ST2</v>
      </c>
      <c r="R561" s="37" t="s">
        <v>699</v>
      </c>
      <c r="S561" t="str">
        <f>VLOOKUP($A561&amp;"_"&amp;$R561,'Character Sets'!$B$3:$J$39,5,FALSE)</f>
        <v>ST3</v>
      </c>
      <c r="T561" s="37" t="s">
        <v>696</v>
      </c>
      <c r="U561" t="str">
        <f>VLOOKUP($A561&amp;"_"&amp;$T561,'Character Sets'!$B$3:$J$39,5,FALSE)</f>
        <v>HT2</v>
      </c>
      <c r="V561" s="37" t="s">
        <v>700</v>
      </c>
      <c r="W561" t="str">
        <f>VLOOKUP($A561&amp;"_"&amp;$V561,'Character Sets'!$B$3:$J$39,5,FALSE)</f>
        <v>HT1</v>
      </c>
      <c r="X561" t="s">
        <v>733</v>
      </c>
      <c r="Y561" t="str">
        <f t="shared" si="104"/>
        <v>DF</v>
      </c>
      <c r="Z561" t="str" cm="1">
        <f t="array" ref="Z561">_xlfn.IFS($Y561="AB","AB",$Y561="BA","AB",$Y561="AC","AC",$Y561="CA","AC",$Y561="AD","AD",$Y561="DA","AD",$Y561="BC","BC",$Y561="CB","BC",$Y561="BD","BD",$Y561="DB","BD",$Y561="CD","CD",$Y561="DC", "CD",$Y561="AE","AE",$Y561="EA","AE",$Y561="AF","AF",$Y561="FA","AF",$Y561="BE","BE",$Y561="EB","BE",$Y561="BF","BF",$Y561="FB","BF",$Y561="CE","CE",$Y561="EC","CE",$Y561="CF","CF",$Y561="FC","CF",$Y561="DE","DE",$Y561="ED","DE",$Y561="EF","EF",$Y561="FE","EF",$Y561="DF","DF",$Y561="FD","DF")</f>
        <v>DF</v>
      </c>
      <c r="AA561" s="6" t="s">
        <v>28</v>
      </c>
      <c r="AB561" t="str">
        <f>VLOOKUP($X561&amp;$Z561&amp;$AA561,Stories!$A$1:$I$151,7,FALSE)</f>
        <v>Taylor is giving directions to Jaime</v>
      </c>
      <c r="AC561" t="str">
        <f>VLOOKUP($X561&amp;$Z561&amp;$AA561,Stories!$A$1:$I$151,8,FALSE)</f>
        <v>and the traffic is starting to clear</v>
      </c>
      <c r="AD561" s="37" t="s">
        <v>702</v>
      </c>
      <c r="AE561" s="13" t="s">
        <v>29</v>
      </c>
      <c r="AF561" s="13" t="s">
        <v>25</v>
      </c>
      <c r="AG561" s="13" t="str">
        <f t="shared" si="115"/>
        <v>they're standing in a blue square</v>
      </c>
      <c r="AH561" t="str">
        <f>VLOOKUP($X561&amp;$Z561&amp;$AA561,Stories!$A$1:$I$151,9,FALSE)</f>
        <v>and it looks like the rest of the trip will be easy</v>
      </c>
      <c r="AI561" t="str" cm="1">
        <f t="array" ref="AI561">_xlfn.IFS($AA561="first",_xlfn.CONCAT($X561, "_", $H561, "_", $L561),$AA561="second",_xlfn.CONCAT($X561, "_", $L561, "_", $H561))</f>
        <v>S57_Taylor_Jaime</v>
      </c>
      <c r="AJ561" t="str">
        <f t="shared" si="108"/>
        <v>they_blue_square</v>
      </c>
      <c r="AK561" t="str">
        <f t="shared" si="105"/>
        <v>S57_end</v>
      </c>
      <c r="AL561" s="13" t="s">
        <v>29</v>
      </c>
      <c r="AM561" s="13" t="s">
        <v>25</v>
      </c>
      <c r="AN561" s="13" t="s">
        <v>29</v>
      </c>
      <c r="AO561" s="13" t="s">
        <v>26</v>
      </c>
      <c r="AP561" s="13" t="s">
        <v>31</v>
      </c>
      <c r="AQ561" s="13" t="s">
        <v>26</v>
      </c>
      <c r="AR561" s="13" t="s">
        <v>31</v>
      </c>
      <c r="AS561" s="13" t="s">
        <v>25</v>
      </c>
      <c r="AT561" s="13" t="s">
        <v>27</v>
      </c>
      <c r="AU561" s="13" t="s">
        <v>26</v>
      </c>
      <c r="AV561" s="13" t="s">
        <v>27</v>
      </c>
      <c r="AW561" s="13" t="s">
        <v>25</v>
      </c>
      <c r="AX561" t="str">
        <f t="shared" si="109"/>
        <v>ST1_blue-square.png</v>
      </c>
      <c r="AY561" t="str">
        <f t="shared" si="110"/>
        <v>HT3_blue-triangle.png</v>
      </c>
      <c r="AZ561" t="str">
        <f t="shared" si="111"/>
        <v>ST2_green-triangle.png</v>
      </c>
      <c r="BA561" t="str">
        <f t="shared" si="112"/>
        <v>ST3_green-square.png</v>
      </c>
      <c r="BB561" t="str">
        <f t="shared" si="113"/>
        <v>HT2_yellow-triangle.png</v>
      </c>
      <c r="BC561" t="str">
        <f t="shared" si="114"/>
        <v>HT1_yellow-square.png</v>
      </c>
    </row>
    <row r="562" spans="1:55" x14ac:dyDescent="0.2">
      <c r="A562" s="30" t="s">
        <v>707</v>
      </c>
      <c r="B562" s="5" t="s">
        <v>108</v>
      </c>
      <c r="C562" s="5" t="s">
        <v>188</v>
      </c>
      <c r="D562" t="str">
        <f t="shared" si="106"/>
        <v>L05_CR80_S57</v>
      </c>
      <c r="E562">
        <v>560</v>
      </c>
      <c r="F562" s="96" t="s">
        <v>701</v>
      </c>
      <c r="G562" s="155" t="str">
        <f>VLOOKUP($A562&amp;"_"&amp;$F562,'Character Sets'!$B$3:$J$39,5,FALSE)</f>
        <v>ST1</v>
      </c>
      <c r="H562" s="155" t="str">
        <f>VLOOKUP($A562&amp;"_"&amp;$F562,'Character Sets'!$B$3:$J$39,7,FALSE)</f>
        <v>Taylor</v>
      </c>
      <c r="I562" s="5" t="str">
        <f>VLOOKUP($A562&amp;"_"&amp;$F562,'Character Sets'!$B$3:$J$39,6,FALSE)</f>
        <v>D</v>
      </c>
      <c r="J562" s="94" t="s">
        <v>698</v>
      </c>
      <c r="K562" s="155" t="str">
        <f>VLOOKUP($A562&amp;"_"&amp;$J562, 'Character Sets'!$B$3:$J$39,5,FALSE)</f>
        <v>HT3</v>
      </c>
      <c r="L562" s="155" t="str">
        <f>VLOOKUP($A562&amp;"_"&amp;$J562,'Character Sets'!$B$3:$J$39,7,FALSE)</f>
        <v>Jaime</v>
      </c>
      <c r="M562" s="5" t="str">
        <f>VLOOKUP($A562&amp;"_"&amp;$J562,'Character Sets'!$B$3:$J$39,6,FALSE)</f>
        <v>F</v>
      </c>
      <c r="N562" s="187" t="s">
        <v>2396</v>
      </c>
      <c r="O562" s="5" t="s">
        <v>2398</v>
      </c>
      <c r="P562" s="37" t="s">
        <v>697</v>
      </c>
      <c r="Q562" t="str">
        <f>VLOOKUP($A562&amp;"_"&amp;$P562,'Character Sets'!$B$3:$J$39,5,FALSE)</f>
        <v>ST2</v>
      </c>
      <c r="R562" s="37" t="s">
        <v>699</v>
      </c>
      <c r="S562" t="str">
        <f>VLOOKUP($A562&amp;"_"&amp;$R562,'Character Sets'!$B$3:$J$39,5,FALSE)</f>
        <v>ST3</v>
      </c>
      <c r="T562" s="37" t="s">
        <v>696</v>
      </c>
      <c r="U562" t="str">
        <f>VLOOKUP($A562&amp;"_"&amp;$T562,'Character Sets'!$B$3:$J$39,5,FALSE)</f>
        <v>HT2</v>
      </c>
      <c r="V562" s="37" t="s">
        <v>700</v>
      </c>
      <c r="W562" t="str">
        <f>VLOOKUP($A562&amp;"_"&amp;$V562,'Character Sets'!$B$3:$J$39,5,FALSE)</f>
        <v>HT1</v>
      </c>
      <c r="X562" t="s">
        <v>733</v>
      </c>
      <c r="Y562" t="str">
        <f t="shared" si="104"/>
        <v>DF</v>
      </c>
      <c r="Z562" t="str" cm="1">
        <f t="array" ref="Z562">_xlfn.IFS($Y562="AB","AB",$Y562="BA","AB",$Y562="AC","AC",$Y562="CA","AC",$Y562="AD","AD",$Y562="DA","AD",$Y562="BC","BC",$Y562="CB","BC",$Y562="BD","BD",$Y562="DB","BD",$Y562="CD","CD",$Y562="DC", "CD",$Y562="AE","AE",$Y562="EA","AE",$Y562="AF","AF",$Y562="FA","AF",$Y562="BE","BE",$Y562="EB","BE",$Y562="BF","BF",$Y562="FB","BF",$Y562="CE","CE",$Y562="EC","CE",$Y562="CF","CF",$Y562="FC","CF",$Y562="DE","DE",$Y562="ED","DE",$Y562="EF","EF",$Y562="FE","EF",$Y562="DF","DF",$Y562="FD","DF")</f>
        <v>DF</v>
      </c>
      <c r="AA562" s="6" t="s">
        <v>30</v>
      </c>
      <c r="AB562" t="str">
        <f>VLOOKUP($X562&amp;$Z562&amp;$AA562,Stories!$A$1:$I$151,7,FALSE)</f>
        <v>Jaime is giving directions to Taylor</v>
      </c>
      <c r="AC562" t="str">
        <f>VLOOKUP($X562&amp;$Z562&amp;$AA562,Stories!$A$1:$I$151,8,FALSE)</f>
        <v>and the traffic is starting to clear</v>
      </c>
      <c r="AD562" s="37" t="s">
        <v>702</v>
      </c>
      <c r="AE562" s="13" t="s">
        <v>31</v>
      </c>
      <c r="AF562" s="13" t="s">
        <v>26</v>
      </c>
      <c r="AG562" s="13" t="str">
        <f t="shared" si="115"/>
        <v>they're standing in a green triangle</v>
      </c>
      <c r="AH562" t="str">
        <f>VLOOKUP($X562&amp;$Z562&amp;$AA562,Stories!$A$1:$I$151,9,FALSE)</f>
        <v>and it looks like the rest of the trip will be easy</v>
      </c>
      <c r="AI562" t="str" cm="1">
        <f t="array" ref="AI562">_xlfn.IFS($AA562="first",_xlfn.CONCAT($X562, "_", $H562, "_", $L562),$AA562="second",_xlfn.CONCAT($X562, "_", $L562, "_", $H562))</f>
        <v>S57_Jaime_Taylor</v>
      </c>
      <c r="AJ562" t="str">
        <f t="shared" si="108"/>
        <v>they_green_triangle</v>
      </c>
      <c r="AK562" t="str">
        <f t="shared" si="105"/>
        <v>S57_end</v>
      </c>
      <c r="AL562" s="13" t="s">
        <v>31</v>
      </c>
      <c r="AM562" s="13" t="s">
        <v>26</v>
      </c>
      <c r="AN562" s="13" t="s">
        <v>31</v>
      </c>
      <c r="AO562" s="13" t="s">
        <v>25</v>
      </c>
      <c r="AP562" s="13" t="s">
        <v>29</v>
      </c>
      <c r="AQ562" s="13" t="s">
        <v>25</v>
      </c>
      <c r="AR562" s="13" t="s">
        <v>29</v>
      </c>
      <c r="AS562" s="13" t="s">
        <v>26</v>
      </c>
      <c r="AT562" s="13" t="s">
        <v>24</v>
      </c>
      <c r="AU562" s="13" t="s">
        <v>25</v>
      </c>
      <c r="AV562" s="13" t="s">
        <v>24</v>
      </c>
      <c r="AW562" s="13" t="s">
        <v>26</v>
      </c>
      <c r="AX562" t="str">
        <f t="shared" si="109"/>
        <v>ST1_green-triangle.png</v>
      </c>
      <c r="AY562" t="str">
        <f t="shared" si="110"/>
        <v>HT3_green-square.png</v>
      </c>
      <c r="AZ562" t="str">
        <f t="shared" si="111"/>
        <v>ST2_blue-square.png</v>
      </c>
      <c r="BA562" t="str">
        <f t="shared" si="112"/>
        <v>ST3_blue-triangle.png</v>
      </c>
      <c r="BB562" t="str">
        <f t="shared" si="113"/>
        <v>HT2_red-square.png</v>
      </c>
      <c r="BC562" t="str">
        <f t="shared" si="114"/>
        <v>HT1_red-triangle.png</v>
      </c>
    </row>
    <row r="563" spans="1:55" x14ac:dyDescent="0.2">
      <c r="A563" s="30" t="s">
        <v>707</v>
      </c>
      <c r="B563" s="5" t="s">
        <v>108</v>
      </c>
      <c r="C563" s="5" t="s">
        <v>189</v>
      </c>
      <c r="D563" t="str">
        <f t="shared" si="106"/>
        <v>L05_CR81_S15</v>
      </c>
      <c r="E563">
        <v>561</v>
      </c>
      <c r="F563" s="96" t="s">
        <v>700</v>
      </c>
      <c r="G563" s="155" t="str">
        <f>VLOOKUP($A563&amp;"_"&amp;$F563,'Character Sets'!$B$3:$J$39,5,FALSE)</f>
        <v>HT1</v>
      </c>
      <c r="H563" s="155" t="str">
        <f>VLOOKUP($A563&amp;"_"&amp;$F563,'Character Sets'!$B$3:$J$39,7,FALSE)</f>
        <v>Jordan</v>
      </c>
      <c r="I563" s="5" t="str">
        <f>VLOOKUP($A563&amp;"_"&amp;$F563,'Character Sets'!$B$3:$J$39,6,FALSE)</f>
        <v>C</v>
      </c>
      <c r="J563" s="95" t="s">
        <v>697</v>
      </c>
      <c r="K563" s="155" t="str">
        <f>VLOOKUP($A563&amp;"_"&amp;$J563, 'Character Sets'!$B$3:$J$39,5,FALSE)</f>
        <v>ST2</v>
      </c>
      <c r="L563" s="155" t="str">
        <f>VLOOKUP($A563&amp;"_"&amp;$J563,'Character Sets'!$B$3:$J$39,7,FALSE)</f>
        <v>Alex</v>
      </c>
      <c r="M563" s="5" t="str">
        <f>VLOOKUP($A563&amp;"_"&amp;$J563,'Character Sets'!$B$3:$J$39,6,FALSE)</f>
        <v>A</v>
      </c>
      <c r="N563" s="187" t="s">
        <v>2396</v>
      </c>
      <c r="O563" s="5" t="s">
        <v>2398</v>
      </c>
      <c r="P563" s="37" t="s">
        <v>696</v>
      </c>
      <c r="Q563" t="str">
        <f>VLOOKUP($A563&amp;"_"&amp;$P563,'Character Sets'!$B$3:$J$39,5,FALSE)</f>
        <v>HT2</v>
      </c>
      <c r="R563" s="37" t="s">
        <v>698</v>
      </c>
      <c r="S563" t="str">
        <f>VLOOKUP($A563&amp;"_"&amp;$R563,'Character Sets'!$B$3:$J$39,5,FALSE)</f>
        <v>HT3</v>
      </c>
      <c r="T563" s="37" t="s">
        <v>699</v>
      </c>
      <c r="U563" t="str">
        <f>VLOOKUP($A563&amp;"_"&amp;$T563,'Character Sets'!$B$3:$J$39,5,FALSE)</f>
        <v>ST3</v>
      </c>
      <c r="V563" s="37" t="s">
        <v>701</v>
      </c>
      <c r="W563" t="str">
        <f>VLOOKUP($A563&amp;"_"&amp;$V563,'Character Sets'!$B$3:$J$39,5,FALSE)</f>
        <v>ST1</v>
      </c>
      <c r="X563" t="s">
        <v>221</v>
      </c>
      <c r="Y563" t="str">
        <f t="shared" si="104"/>
        <v>CA</v>
      </c>
      <c r="Z563" t="str" cm="1">
        <f t="array" ref="Z563">_xlfn.IFS($Y563="AB","AB",$Y563="BA","AB",$Y563="AC","AC",$Y563="CA","AC",$Y563="AD","AD",$Y563="DA","AD",$Y563="BC","BC",$Y563="CB","BC",$Y563="BD","BD",$Y563="DB","BD",$Y563="CD","CD",$Y563="DC", "CD",$Y563="AE","AE",$Y563="EA","AE",$Y563="AF","AF",$Y563="FA","AF",$Y563="BE","BE",$Y563="EB","BE",$Y563="BF","BF",$Y563="FB","BF",$Y563="CE","CE",$Y563="EC","CE",$Y563="CF","CF",$Y563="FC","CF",$Y563="DE","DE",$Y563="ED","DE",$Y563="EF","EF",$Y563="FE","EF",$Y563="DF","DF",$Y563="FD","DF")</f>
        <v>AC</v>
      </c>
      <c r="AA563" s="6" t="s">
        <v>28</v>
      </c>
      <c r="AB563" t="str">
        <f>VLOOKUP($X563&amp;$Z563&amp;$AA563,Stories!$A$1:$I$151,7,FALSE)</f>
        <v>Alex is looking at Jordan</v>
      </c>
      <c r="AC563" t="str">
        <f>VLOOKUP($X563&amp;$Z563&amp;$AA563,Stories!$A$1:$I$151,8,FALSE)</f>
        <v>as the train whistle is blowing loudly</v>
      </c>
      <c r="AD563" s="37" t="s">
        <v>702</v>
      </c>
      <c r="AE563" s="13" t="s">
        <v>24</v>
      </c>
      <c r="AF563" s="13" t="s">
        <v>25</v>
      </c>
      <c r="AG563" s="13" t="str">
        <f t="shared" si="115"/>
        <v>they're standing in a red square</v>
      </c>
      <c r="AH563" t="str">
        <f>VLOOKUP($X563&amp;$Z563&amp;$AA563,Stories!$A$1:$I$151,9,FALSE)</f>
        <v>but the whistle is too loud to hear anything</v>
      </c>
      <c r="AI563" t="str" cm="1">
        <f t="array" ref="AI563">_xlfn.IFS($AA563="first",_xlfn.CONCAT($X563, "_", $H563, "_", $L563),$AA563="second",_xlfn.CONCAT($X563, "_", $L563, "_", $H563))</f>
        <v>S15_Jordan_Alex</v>
      </c>
      <c r="AJ563" t="str">
        <f t="shared" si="108"/>
        <v>they_red_square</v>
      </c>
      <c r="AK563" t="str">
        <f t="shared" si="105"/>
        <v>S15_end</v>
      </c>
      <c r="AL563" s="13" t="s">
        <v>24</v>
      </c>
      <c r="AM563" s="13" t="s">
        <v>25</v>
      </c>
      <c r="AN563" s="13" t="s">
        <v>24</v>
      </c>
      <c r="AO563" s="13" t="s">
        <v>26</v>
      </c>
      <c r="AP563" s="13" t="s">
        <v>27</v>
      </c>
      <c r="AQ563" s="13" t="s">
        <v>26</v>
      </c>
      <c r="AR563" s="13" t="s">
        <v>27</v>
      </c>
      <c r="AS563" s="13" t="s">
        <v>25</v>
      </c>
      <c r="AT563" s="13" t="s">
        <v>31</v>
      </c>
      <c r="AU563" s="13" t="s">
        <v>26</v>
      </c>
      <c r="AV563" s="13" t="s">
        <v>31</v>
      </c>
      <c r="AW563" s="13" t="s">
        <v>25</v>
      </c>
      <c r="AX563" t="str">
        <f t="shared" si="109"/>
        <v>HT1_red-square.png</v>
      </c>
      <c r="AY563" t="str">
        <f t="shared" si="110"/>
        <v>ST2_red-triangle.png</v>
      </c>
      <c r="AZ563" t="str">
        <f t="shared" si="111"/>
        <v>HT2_yellow-triangle.png</v>
      </c>
      <c r="BA563" t="str">
        <f t="shared" si="112"/>
        <v>HT3_yellow-square.png</v>
      </c>
      <c r="BB563" t="str">
        <f t="shared" si="113"/>
        <v>ST3_green-triangle.png</v>
      </c>
      <c r="BC563" t="str">
        <f t="shared" si="114"/>
        <v>ST1_green-square.png</v>
      </c>
    </row>
    <row r="564" spans="1:55" x14ac:dyDescent="0.2">
      <c r="A564" s="30" t="s">
        <v>707</v>
      </c>
      <c r="B564" s="5" t="s">
        <v>108</v>
      </c>
      <c r="C564" s="5" t="s">
        <v>190</v>
      </c>
      <c r="D564" t="str">
        <f t="shared" si="106"/>
        <v>L05_CR82_S13</v>
      </c>
      <c r="E564">
        <v>562</v>
      </c>
      <c r="F564" s="96" t="s">
        <v>700</v>
      </c>
      <c r="G564" s="155" t="str">
        <f>VLOOKUP($A564&amp;"_"&amp;$F564,'Character Sets'!$B$3:$J$39,5,FALSE)</f>
        <v>HT1</v>
      </c>
      <c r="H564" s="155" t="str">
        <f>VLOOKUP($A564&amp;"_"&amp;$F564,'Character Sets'!$B$3:$J$39,7,FALSE)</f>
        <v>Jordan</v>
      </c>
      <c r="I564" s="5" t="str">
        <f>VLOOKUP($A564&amp;"_"&amp;$F564,'Character Sets'!$B$3:$J$39,6,FALSE)</f>
        <v>C</v>
      </c>
      <c r="J564" s="95" t="s">
        <v>697</v>
      </c>
      <c r="K564" s="155" t="str">
        <f>VLOOKUP($A564&amp;"_"&amp;$J564, 'Character Sets'!$B$3:$J$39,5,FALSE)</f>
        <v>ST2</v>
      </c>
      <c r="L564" s="155" t="str">
        <f>VLOOKUP($A564&amp;"_"&amp;$J564,'Character Sets'!$B$3:$J$39,7,FALSE)</f>
        <v>Alex</v>
      </c>
      <c r="M564" s="5" t="str">
        <f>VLOOKUP($A564&amp;"_"&amp;$J564,'Character Sets'!$B$3:$J$39,6,FALSE)</f>
        <v>A</v>
      </c>
      <c r="N564" s="187" t="s">
        <v>2396</v>
      </c>
      <c r="O564" s="5" t="s">
        <v>2398</v>
      </c>
      <c r="P564" s="37" t="s">
        <v>696</v>
      </c>
      <c r="Q564" t="str">
        <f>VLOOKUP($A564&amp;"_"&amp;$P564,'Character Sets'!$B$3:$J$39,5,FALSE)</f>
        <v>HT2</v>
      </c>
      <c r="R564" s="37" t="s">
        <v>698</v>
      </c>
      <c r="S564" t="str">
        <f>VLOOKUP($A564&amp;"_"&amp;$R564,'Character Sets'!$B$3:$J$39,5,FALSE)</f>
        <v>HT3</v>
      </c>
      <c r="T564" s="37" t="s">
        <v>699</v>
      </c>
      <c r="U564" t="str">
        <f>VLOOKUP($A564&amp;"_"&amp;$T564,'Character Sets'!$B$3:$J$39,5,FALSE)</f>
        <v>ST3</v>
      </c>
      <c r="V564" s="37" t="s">
        <v>701</v>
      </c>
      <c r="W564" t="str">
        <f>VLOOKUP($A564&amp;"_"&amp;$V564,'Character Sets'!$B$3:$J$39,5,FALSE)</f>
        <v>ST1</v>
      </c>
      <c r="X564" t="s">
        <v>219</v>
      </c>
      <c r="Y564" t="str">
        <f t="shared" si="104"/>
        <v>CA</v>
      </c>
      <c r="Z564" t="str" cm="1">
        <f t="array" ref="Z564">_xlfn.IFS($Y564="AB","AB",$Y564="BA","AB",$Y564="AC","AC",$Y564="CA","AC",$Y564="AD","AD",$Y564="DA","AD",$Y564="BC","BC",$Y564="CB","BC",$Y564="BD","BD",$Y564="DB","BD",$Y564="CD","CD",$Y564="DC", "CD",$Y564="AE","AE",$Y564="EA","AE",$Y564="AF","AF",$Y564="FA","AF",$Y564="BE","BE",$Y564="EB","BE",$Y564="BF","BF",$Y564="FB","BF",$Y564="CE","CE",$Y564="EC","CE",$Y564="CF","CF",$Y564="FC","CF",$Y564="DE","DE",$Y564="ED","DE",$Y564="EF","EF",$Y564="FE","EF",$Y564="DF","DF",$Y564="FD","DF")</f>
        <v>AC</v>
      </c>
      <c r="AA564" s="6" t="s">
        <v>30</v>
      </c>
      <c r="AB564" t="str">
        <f>VLOOKUP($X564&amp;$Z564&amp;$AA564,Stories!$A$1:$I$151,7,FALSE)</f>
        <v>Jordan is surfing at the beach with Alex</v>
      </c>
      <c r="AC564" t="str">
        <f>VLOOKUP($X564&amp;$Z564&amp;$AA564,Stories!$A$1:$I$151,8,FALSE)</f>
        <v>and a crab is scuttling by</v>
      </c>
      <c r="AD564" s="37" t="s">
        <v>702</v>
      </c>
      <c r="AE564" s="13" t="s">
        <v>27</v>
      </c>
      <c r="AF564" s="13" t="s">
        <v>26</v>
      </c>
      <c r="AG564" s="13" t="str">
        <f t="shared" si="115"/>
        <v>they're standing in a yellow triangle</v>
      </c>
      <c r="AH564" t="str">
        <f>VLOOKUP($X564&amp;$Z564&amp;$AA564,Stories!$A$1:$I$151,9,FALSE)</f>
        <v>and the waves keep getting bigger</v>
      </c>
      <c r="AI564" t="str" cm="1">
        <f t="array" ref="AI564">_xlfn.IFS($AA564="first",_xlfn.CONCAT($X564, "_", $H564, "_", $L564),$AA564="second",_xlfn.CONCAT($X564, "_", $L564, "_", $H564))</f>
        <v>S13_Alex_Jordan</v>
      </c>
      <c r="AJ564" t="str">
        <f t="shared" si="108"/>
        <v>they_yellow_triangle</v>
      </c>
      <c r="AK564" t="str">
        <f t="shared" si="105"/>
        <v>S13_end</v>
      </c>
      <c r="AL564" s="13" t="s">
        <v>27</v>
      </c>
      <c r="AM564" s="13" t="s">
        <v>26</v>
      </c>
      <c r="AN564" s="13" t="s">
        <v>27</v>
      </c>
      <c r="AO564" s="13" t="s">
        <v>25</v>
      </c>
      <c r="AP564" s="13" t="s">
        <v>24</v>
      </c>
      <c r="AQ564" s="13" t="s">
        <v>25</v>
      </c>
      <c r="AR564" s="13" t="s">
        <v>24</v>
      </c>
      <c r="AS564" s="13" t="s">
        <v>26</v>
      </c>
      <c r="AT564" s="13" t="s">
        <v>29</v>
      </c>
      <c r="AU564" s="13" t="s">
        <v>25</v>
      </c>
      <c r="AV564" s="13" t="s">
        <v>29</v>
      </c>
      <c r="AW564" s="13" t="s">
        <v>26</v>
      </c>
      <c r="AX564" t="str">
        <f t="shared" si="109"/>
        <v>HT1_yellow-triangle.png</v>
      </c>
      <c r="AY564" t="str">
        <f t="shared" si="110"/>
        <v>ST2_yellow-square.png</v>
      </c>
      <c r="AZ564" t="str">
        <f t="shared" si="111"/>
        <v>HT2_red-square.png</v>
      </c>
      <c r="BA564" t="str">
        <f t="shared" si="112"/>
        <v>HT3_red-triangle.png</v>
      </c>
      <c r="BB564" t="str">
        <f t="shared" si="113"/>
        <v>ST3_blue-square.png</v>
      </c>
      <c r="BC564" t="str">
        <f t="shared" si="114"/>
        <v>ST1_blue-triangle.png</v>
      </c>
    </row>
    <row r="565" spans="1:55" x14ac:dyDescent="0.2">
      <c r="A565" s="30" t="s">
        <v>707</v>
      </c>
      <c r="B565" s="5" t="s">
        <v>108</v>
      </c>
      <c r="C565" s="5" t="s">
        <v>191</v>
      </c>
      <c r="D565" t="str">
        <f t="shared" si="106"/>
        <v>L05_CR83_S14</v>
      </c>
      <c r="E565">
        <v>563</v>
      </c>
      <c r="F565" s="96" t="s">
        <v>700</v>
      </c>
      <c r="G565" s="155" t="str">
        <f>VLOOKUP($A565&amp;"_"&amp;$F565,'Character Sets'!$B$3:$J$39,5,FALSE)</f>
        <v>HT1</v>
      </c>
      <c r="H565" s="155" t="str">
        <f>VLOOKUP($A565&amp;"_"&amp;$F565,'Character Sets'!$B$3:$J$39,7,FALSE)</f>
        <v>Jordan</v>
      </c>
      <c r="I565" s="5" t="str">
        <f>VLOOKUP($A565&amp;"_"&amp;$F565,'Character Sets'!$B$3:$J$39,6,FALSE)</f>
        <v>C</v>
      </c>
      <c r="J565" s="95" t="s">
        <v>697</v>
      </c>
      <c r="K565" s="155" t="str">
        <f>VLOOKUP($A565&amp;"_"&amp;$J565, 'Character Sets'!$B$3:$J$39,5,FALSE)</f>
        <v>ST2</v>
      </c>
      <c r="L565" s="155" t="str">
        <f>VLOOKUP($A565&amp;"_"&amp;$J565,'Character Sets'!$B$3:$J$39,7,FALSE)</f>
        <v>Alex</v>
      </c>
      <c r="M565" s="5" t="str">
        <f>VLOOKUP($A565&amp;"_"&amp;$J565,'Character Sets'!$B$3:$J$39,6,FALSE)</f>
        <v>A</v>
      </c>
      <c r="N565" s="187" t="s">
        <v>2396</v>
      </c>
      <c r="O565" s="5" t="s">
        <v>2398</v>
      </c>
      <c r="P565" s="37" t="s">
        <v>696</v>
      </c>
      <c r="Q565" t="str">
        <f>VLOOKUP($A565&amp;"_"&amp;$P565,'Character Sets'!$B$3:$J$39,5,FALSE)</f>
        <v>HT2</v>
      </c>
      <c r="R565" s="37" t="s">
        <v>698</v>
      </c>
      <c r="S565" t="str">
        <f>VLOOKUP($A565&amp;"_"&amp;$R565,'Character Sets'!$B$3:$J$39,5,FALSE)</f>
        <v>HT3</v>
      </c>
      <c r="T565" s="37" t="s">
        <v>699</v>
      </c>
      <c r="U565" t="str">
        <f>VLOOKUP($A565&amp;"_"&amp;$T565,'Character Sets'!$B$3:$J$39,5,FALSE)</f>
        <v>ST3</v>
      </c>
      <c r="V565" s="37" t="s">
        <v>701</v>
      </c>
      <c r="W565" t="str">
        <f>VLOOKUP($A565&amp;"_"&amp;$V565,'Character Sets'!$B$3:$J$39,5,FALSE)</f>
        <v>ST1</v>
      </c>
      <c r="X565" t="s">
        <v>220</v>
      </c>
      <c r="Y565" t="str">
        <f t="shared" si="104"/>
        <v>CA</v>
      </c>
      <c r="Z565" t="str" cm="1">
        <f t="array" ref="Z565">_xlfn.IFS($Y565="AB","AB",$Y565="BA","AB",$Y565="AC","AC",$Y565="CA","AC",$Y565="AD","AD",$Y565="DA","AD",$Y565="BC","BC",$Y565="CB","BC",$Y565="BD","BD",$Y565="DB","BD",$Y565="CD","CD",$Y565="DC", "CD",$Y565="AE","AE",$Y565="EA","AE",$Y565="AF","AF",$Y565="FA","AF",$Y565="BE","BE",$Y565="EB","BE",$Y565="BF","BF",$Y565="FB","BF",$Y565="CE","CE",$Y565="EC","CE",$Y565="CF","CF",$Y565="FC","CF",$Y565="DE","DE",$Y565="ED","DE",$Y565="EF","EF",$Y565="FE","EF",$Y565="DF","DF",$Y565="FD","DF")</f>
        <v>AC</v>
      </c>
      <c r="AA565" s="6" t="s">
        <v>28</v>
      </c>
      <c r="AB565" t="str">
        <f>VLOOKUP($X565&amp;$Z565&amp;$AA565,Stories!$A$1:$I$151,7,FALSE)</f>
        <v>Alex is racing toward Jordan</v>
      </c>
      <c r="AC565" t="str">
        <f>VLOOKUP($X565&amp;$Z565&amp;$AA565,Stories!$A$1:$I$151,8,FALSE)</f>
        <v>while a house is burning down</v>
      </c>
      <c r="AD565" s="37" t="s">
        <v>702</v>
      </c>
      <c r="AE565" s="13" t="s">
        <v>31</v>
      </c>
      <c r="AF565" s="13" t="s">
        <v>25</v>
      </c>
      <c r="AG565" s="13" t="str">
        <f t="shared" si="115"/>
        <v>they're standing in a green square</v>
      </c>
      <c r="AH565" t="str">
        <f>VLOOKUP($X565&amp;$Z565&amp;$AA565,Stories!$A$1:$I$151,9,FALSE)</f>
        <v>and it sounds like the fire truck is coming</v>
      </c>
      <c r="AI565" t="str" cm="1">
        <f t="array" ref="AI565">_xlfn.IFS($AA565="first",_xlfn.CONCAT($X565, "_", $H565, "_", $L565),$AA565="second",_xlfn.CONCAT($X565, "_", $L565, "_", $H565))</f>
        <v>S14_Jordan_Alex</v>
      </c>
      <c r="AJ565" t="str">
        <f t="shared" si="108"/>
        <v>they_green_square</v>
      </c>
      <c r="AK565" t="str">
        <f t="shared" si="105"/>
        <v>S14_end</v>
      </c>
      <c r="AL565" s="13" t="s">
        <v>31</v>
      </c>
      <c r="AM565" s="13" t="s">
        <v>25</v>
      </c>
      <c r="AN565" s="13" t="s">
        <v>31</v>
      </c>
      <c r="AO565" s="13" t="s">
        <v>26</v>
      </c>
      <c r="AP565" s="13" t="s">
        <v>29</v>
      </c>
      <c r="AQ565" s="13" t="s">
        <v>26</v>
      </c>
      <c r="AR565" s="13" t="s">
        <v>29</v>
      </c>
      <c r="AS565" s="13" t="s">
        <v>25</v>
      </c>
      <c r="AT565" s="13" t="s">
        <v>24</v>
      </c>
      <c r="AU565" s="13" t="s">
        <v>26</v>
      </c>
      <c r="AV565" s="13" t="s">
        <v>24</v>
      </c>
      <c r="AW565" s="13" t="s">
        <v>25</v>
      </c>
      <c r="AX565" t="str">
        <f t="shared" si="109"/>
        <v>HT1_green-square.png</v>
      </c>
      <c r="AY565" t="str">
        <f t="shared" si="110"/>
        <v>ST2_green-triangle.png</v>
      </c>
      <c r="AZ565" t="str">
        <f t="shared" si="111"/>
        <v>HT2_blue-triangle.png</v>
      </c>
      <c r="BA565" t="str">
        <f t="shared" si="112"/>
        <v>HT3_blue-square.png</v>
      </c>
      <c r="BB565" t="str">
        <f t="shared" si="113"/>
        <v>ST3_red-triangle.png</v>
      </c>
      <c r="BC565" t="str">
        <f t="shared" si="114"/>
        <v>ST1_red-square.png</v>
      </c>
    </row>
    <row r="566" spans="1:55" x14ac:dyDescent="0.2">
      <c r="A566" s="30" t="s">
        <v>707</v>
      </c>
      <c r="B566" s="5" t="s">
        <v>108</v>
      </c>
      <c r="C566" s="5" t="s">
        <v>192</v>
      </c>
      <c r="D566" t="str">
        <f t="shared" si="106"/>
        <v>L05_CR84_S14</v>
      </c>
      <c r="E566">
        <v>564</v>
      </c>
      <c r="F566" s="96" t="s">
        <v>700</v>
      </c>
      <c r="G566" s="155" t="str">
        <f>VLOOKUP($A566&amp;"_"&amp;$F566,'Character Sets'!$B$3:$J$39,5,FALSE)</f>
        <v>HT1</v>
      </c>
      <c r="H566" s="155" t="str">
        <f>VLOOKUP($A566&amp;"_"&amp;$F566,'Character Sets'!$B$3:$J$39,7,FALSE)</f>
        <v>Jordan</v>
      </c>
      <c r="I566" s="5" t="str">
        <f>VLOOKUP($A566&amp;"_"&amp;$F566,'Character Sets'!$B$3:$J$39,6,FALSE)</f>
        <v>C</v>
      </c>
      <c r="J566" s="95" t="s">
        <v>697</v>
      </c>
      <c r="K566" s="155" t="str">
        <f>VLOOKUP($A566&amp;"_"&amp;$J566, 'Character Sets'!$B$3:$J$39,5,FALSE)</f>
        <v>ST2</v>
      </c>
      <c r="L566" s="155" t="str">
        <f>VLOOKUP($A566&amp;"_"&amp;$J566,'Character Sets'!$B$3:$J$39,7,FALSE)</f>
        <v>Alex</v>
      </c>
      <c r="M566" s="5" t="str">
        <f>VLOOKUP($A566&amp;"_"&amp;$J566,'Character Sets'!$B$3:$J$39,6,FALSE)</f>
        <v>A</v>
      </c>
      <c r="N566" s="187" t="s">
        <v>2396</v>
      </c>
      <c r="O566" s="5" t="s">
        <v>2398</v>
      </c>
      <c r="P566" s="37" t="s">
        <v>696</v>
      </c>
      <c r="Q566" t="str">
        <f>VLOOKUP($A566&amp;"_"&amp;$P566,'Character Sets'!$B$3:$J$39,5,FALSE)</f>
        <v>HT2</v>
      </c>
      <c r="R566" s="37" t="s">
        <v>698</v>
      </c>
      <c r="S566" t="str">
        <f>VLOOKUP($A566&amp;"_"&amp;$R566,'Character Sets'!$B$3:$J$39,5,FALSE)</f>
        <v>HT3</v>
      </c>
      <c r="T566" s="37" t="s">
        <v>699</v>
      </c>
      <c r="U566" t="str">
        <f>VLOOKUP($A566&amp;"_"&amp;$T566,'Character Sets'!$B$3:$J$39,5,FALSE)</f>
        <v>ST3</v>
      </c>
      <c r="V566" s="37" t="s">
        <v>701</v>
      </c>
      <c r="W566" t="str">
        <f>VLOOKUP($A566&amp;"_"&amp;$V566,'Character Sets'!$B$3:$J$39,5,FALSE)</f>
        <v>ST1</v>
      </c>
      <c r="X566" t="s">
        <v>220</v>
      </c>
      <c r="Y566" t="str">
        <f t="shared" si="104"/>
        <v>CA</v>
      </c>
      <c r="Z566" t="str" cm="1">
        <f t="array" ref="Z566">_xlfn.IFS($Y566="AB","AB",$Y566="BA","AB",$Y566="AC","AC",$Y566="CA","AC",$Y566="AD","AD",$Y566="DA","AD",$Y566="BC","BC",$Y566="CB","BC",$Y566="BD","BD",$Y566="DB","BD",$Y566="CD","CD",$Y566="DC", "CD",$Y566="AE","AE",$Y566="EA","AE",$Y566="AF","AF",$Y566="FA","AF",$Y566="BE","BE",$Y566="EB","BE",$Y566="BF","BF",$Y566="FB","BF",$Y566="CE","CE",$Y566="EC","CE",$Y566="CF","CF",$Y566="FC","CF",$Y566="DE","DE",$Y566="ED","DE",$Y566="EF","EF",$Y566="FE","EF",$Y566="DF","DF",$Y566="FD","DF")</f>
        <v>AC</v>
      </c>
      <c r="AA566" s="6" t="s">
        <v>30</v>
      </c>
      <c r="AB566" t="str">
        <f>VLOOKUP($X566&amp;$Z566&amp;$AA566,Stories!$A$1:$I$151,7,FALSE)</f>
        <v>Jordan is racing toward Alex</v>
      </c>
      <c r="AC566" t="str">
        <f>VLOOKUP($X566&amp;$Z566&amp;$AA566,Stories!$A$1:$I$151,8,FALSE)</f>
        <v>while a house is burning down</v>
      </c>
      <c r="AD566" s="37" t="s">
        <v>702</v>
      </c>
      <c r="AE566" s="13" t="s">
        <v>29</v>
      </c>
      <c r="AF566" s="13" t="s">
        <v>26</v>
      </c>
      <c r="AG566" s="13" t="str">
        <f t="shared" si="115"/>
        <v>they're standing in a blue triangle</v>
      </c>
      <c r="AH566" t="str">
        <f>VLOOKUP($X566&amp;$Z566&amp;$AA566,Stories!$A$1:$I$151,9,FALSE)</f>
        <v>and it sounds like the fire truck is coming</v>
      </c>
      <c r="AI566" t="str" cm="1">
        <f t="array" ref="AI566">_xlfn.IFS($AA566="first",_xlfn.CONCAT($X566, "_", $H566, "_", $L566),$AA566="second",_xlfn.CONCAT($X566, "_", $L566, "_", $H566))</f>
        <v>S14_Alex_Jordan</v>
      </c>
      <c r="AJ566" t="str">
        <f t="shared" si="108"/>
        <v>they_blue_triangle</v>
      </c>
      <c r="AK566" t="str">
        <f t="shared" si="105"/>
        <v>S14_end</v>
      </c>
      <c r="AL566" s="13" t="s">
        <v>29</v>
      </c>
      <c r="AM566" s="13" t="s">
        <v>26</v>
      </c>
      <c r="AN566" s="13" t="s">
        <v>29</v>
      </c>
      <c r="AO566" s="13" t="s">
        <v>25</v>
      </c>
      <c r="AP566" s="13" t="s">
        <v>31</v>
      </c>
      <c r="AQ566" s="13" t="s">
        <v>25</v>
      </c>
      <c r="AR566" s="13" t="s">
        <v>31</v>
      </c>
      <c r="AS566" s="13" t="s">
        <v>26</v>
      </c>
      <c r="AT566" s="13" t="s">
        <v>27</v>
      </c>
      <c r="AU566" s="13" t="s">
        <v>25</v>
      </c>
      <c r="AV566" s="13" t="s">
        <v>27</v>
      </c>
      <c r="AW566" s="13" t="s">
        <v>26</v>
      </c>
      <c r="AX566" t="str">
        <f t="shared" si="109"/>
        <v>HT1_blue-triangle.png</v>
      </c>
      <c r="AY566" t="str">
        <f t="shared" si="110"/>
        <v>ST2_blue-square.png</v>
      </c>
      <c r="AZ566" t="str">
        <f t="shared" si="111"/>
        <v>HT2_green-square.png</v>
      </c>
      <c r="BA566" t="str">
        <f t="shared" si="112"/>
        <v>HT3_green-triangle.png</v>
      </c>
      <c r="BB566" t="str">
        <f t="shared" si="113"/>
        <v>ST3_yellow-square.png</v>
      </c>
      <c r="BC566" t="str">
        <f t="shared" si="114"/>
        <v>ST1_yellow-triangle.png</v>
      </c>
    </row>
    <row r="567" spans="1:55" x14ac:dyDescent="0.2">
      <c r="A567" s="30" t="s">
        <v>707</v>
      </c>
      <c r="B567" s="5" t="s">
        <v>108</v>
      </c>
      <c r="C567" s="5" t="s">
        <v>193</v>
      </c>
      <c r="D567" t="str">
        <f t="shared" si="106"/>
        <v>L05_CR85_S05</v>
      </c>
      <c r="E567">
        <v>565</v>
      </c>
      <c r="F567" s="96" t="s">
        <v>700</v>
      </c>
      <c r="G567" s="155" t="str">
        <f>VLOOKUP($A567&amp;"_"&amp;$F567,'Character Sets'!$B$3:$J$39,5,FALSE)</f>
        <v>HT1</v>
      </c>
      <c r="H567" s="155" t="str">
        <f>VLOOKUP($A567&amp;"_"&amp;$F567,'Character Sets'!$B$3:$J$39,7,FALSE)</f>
        <v>Jordan</v>
      </c>
      <c r="I567" s="5" t="str">
        <f>VLOOKUP($A567&amp;"_"&amp;$F567,'Character Sets'!$B$3:$J$39,6,FALSE)</f>
        <v>C</v>
      </c>
      <c r="J567" s="95" t="s">
        <v>699</v>
      </c>
      <c r="K567" s="155" t="str">
        <f>VLOOKUP($A567&amp;"_"&amp;$J567, 'Character Sets'!$B$3:$J$39,5,FALSE)</f>
        <v>ST3</v>
      </c>
      <c r="L567" s="155" t="str">
        <f>VLOOKUP($A567&amp;"_"&amp;$J567,'Character Sets'!$B$3:$J$39,7,FALSE)</f>
        <v>Sam</v>
      </c>
      <c r="M567" s="5" t="str">
        <f>VLOOKUP($A567&amp;"_"&amp;$J567,'Character Sets'!$B$3:$J$39,6,FALSE)</f>
        <v>B</v>
      </c>
      <c r="N567" s="187" t="s">
        <v>2396</v>
      </c>
      <c r="O567" s="5" t="s">
        <v>2398</v>
      </c>
      <c r="P567" s="37" t="s">
        <v>696</v>
      </c>
      <c r="Q567" t="str">
        <f>VLOOKUP($A567&amp;"_"&amp;$P567,'Character Sets'!$B$3:$J$39,5,FALSE)</f>
        <v>HT2</v>
      </c>
      <c r="R567" s="37" t="s">
        <v>698</v>
      </c>
      <c r="S567" t="str">
        <f>VLOOKUP($A567&amp;"_"&amp;$R567,'Character Sets'!$B$3:$J$39,5,FALSE)</f>
        <v>HT3</v>
      </c>
      <c r="T567" s="37" t="s">
        <v>697</v>
      </c>
      <c r="U567" t="str">
        <f>VLOOKUP($A567&amp;"_"&amp;$T567,'Character Sets'!$B$3:$J$39,5,FALSE)</f>
        <v>ST2</v>
      </c>
      <c r="V567" s="37" t="s">
        <v>701</v>
      </c>
      <c r="W567" t="str">
        <f>VLOOKUP($A567&amp;"_"&amp;$V567,'Character Sets'!$B$3:$J$39,5,FALSE)</f>
        <v>ST1</v>
      </c>
      <c r="X567" t="s">
        <v>211</v>
      </c>
      <c r="Y567" t="str">
        <f t="shared" si="104"/>
        <v>CB</v>
      </c>
      <c r="Z567" t="str" cm="1">
        <f t="array" ref="Z567">_xlfn.IFS($Y567="AB","AB",$Y567="BA","AB",$Y567="AC","AC",$Y567="CA","AC",$Y567="AD","AD",$Y567="DA","AD",$Y567="BC","BC",$Y567="CB","BC",$Y567="BD","BD",$Y567="DB","BD",$Y567="CD","CD",$Y567="DC", "CD",$Y567="AE","AE",$Y567="EA","AE",$Y567="AF","AF",$Y567="FA","AF",$Y567="BE","BE",$Y567="EB","BE",$Y567="BF","BF",$Y567="FB","BF",$Y567="CE","CE",$Y567="EC","CE",$Y567="CF","CF",$Y567="FC","CF",$Y567="DE","DE",$Y567="ED","DE",$Y567="EF","EF",$Y567="FE","EF",$Y567="DF","DF",$Y567="FD","DF")</f>
        <v>BC</v>
      </c>
      <c r="AA567" s="6" t="s">
        <v>28</v>
      </c>
      <c r="AB567" t="str">
        <f>VLOOKUP($X567&amp;$Z567&amp;$AA567,Stories!$A$1:$I$151,7,FALSE)</f>
        <v>Sam is picking up Jordan from school</v>
      </c>
      <c r="AC567" t="str">
        <f>VLOOKUP($X567&amp;$Z567&amp;$AA567,Stories!$A$1:$I$151,8,FALSE)</f>
        <v>as the bell is ringing</v>
      </c>
      <c r="AD567" s="37" t="s">
        <v>702</v>
      </c>
      <c r="AE567" s="13" t="s">
        <v>27</v>
      </c>
      <c r="AF567" s="13" t="s">
        <v>25</v>
      </c>
      <c r="AG567" s="13" t="str">
        <f t="shared" si="115"/>
        <v>they're standing in a yellow square</v>
      </c>
      <c r="AH567" t="str">
        <f>VLOOKUP($X567&amp;$Z567&amp;$AA567,Stories!$A$1:$I$151,9,FALSE)</f>
        <v>and the bell is very loud</v>
      </c>
      <c r="AI567" t="str" cm="1">
        <f t="array" ref="AI567">_xlfn.IFS($AA567="first",_xlfn.CONCAT($X567, "_", $H567, "_", $L567),$AA567="second",_xlfn.CONCAT($X567, "_", $L567, "_", $H567))</f>
        <v>S05_Jordan_Sam</v>
      </c>
      <c r="AJ567" t="str">
        <f t="shared" si="108"/>
        <v>they_yellow_square</v>
      </c>
      <c r="AK567" t="str">
        <f t="shared" si="105"/>
        <v>S05_end</v>
      </c>
      <c r="AL567" s="13" t="s">
        <v>27</v>
      </c>
      <c r="AM567" s="13" t="s">
        <v>25</v>
      </c>
      <c r="AN567" s="13" t="s">
        <v>27</v>
      </c>
      <c r="AO567" s="13" t="s">
        <v>26</v>
      </c>
      <c r="AP567" s="13" t="s">
        <v>24</v>
      </c>
      <c r="AQ567" s="13" t="s">
        <v>26</v>
      </c>
      <c r="AR567" s="13" t="s">
        <v>24</v>
      </c>
      <c r="AS567" s="13" t="s">
        <v>25</v>
      </c>
      <c r="AT567" s="13" t="s">
        <v>29</v>
      </c>
      <c r="AU567" s="13" t="s">
        <v>26</v>
      </c>
      <c r="AV567" s="13" t="s">
        <v>29</v>
      </c>
      <c r="AW567" s="13" t="s">
        <v>25</v>
      </c>
      <c r="AX567" t="str">
        <f t="shared" si="109"/>
        <v>HT1_yellow-square.png</v>
      </c>
      <c r="AY567" t="str">
        <f t="shared" si="110"/>
        <v>ST3_yellow-triangle.png</v>
      </c>
      <c r="AZ567" t="str">
        <f t="shared" si="111"/>
        <v>HT2_red-triangle.png</v>
      </c>
      <c r="BA567" t="str">
        <f t="shared" si="112"/>
        <v>HT3_red-square.png</v>
      </c>
      <c r="BB567" t="str">
        <f t="shared" si="113"/>
        <v>ST2_blue-triangle.png</v>
      </c>
      <c r="BC567" t="str">
        <f t="shared" si="114"/>
        <v>ST1_blue-square.png</v>
      </c>
    </row>
    <row r="568" spans="1:55" x14ac:dyDescent="0.2">
      <c r="A568" s="30" t="s">
        <v>707</v>
      </c>
      <c r="B568" s="5" t="s">
        <v>108</v>
      </c>
      <c r="C568" s="5" t="s">
        <v>194</v>
      </c>
      <c r="D568" t="str">
        <f t="shared" si="106"/>
        <v>L05_CR86_S03</v>
      </c>
      <c r="E568">
        <v>566</v>
      </c>
      <c r="F568" s="96" t="s">
        <v>700</v>
      </c>
      <c r="G568" s="155" t="str">
        <f>VLOOKUP($A568&amp;"_"&amp;$F568,'Character Sets'!$B$3:$J$39,5,FALSE)</f>
        <v>HT1</v>
      </c>
      <c r="H568" s="155" t="str">
        <f>VLOOKUP($A568&amp;"_"&amp;$F568,'Character Sets'!$B$3:$J$39,7,FALSE)</f>
        <v>Jordan</v>
      </c>
      <c r="I568" s="5" t="str">
        <f>VLOOKUP($A568&amp;"_"&amp;$F568,'Character Sets'!$B$3:$J$39,6,FALSE)</f>
        <v>C</v>
      </c>
      <c r="J568" s="95" t="s">
        <v>699</v>
      </c>
      <c r="K568" s="155" t="str">
        <f>VLOOKUP($A568&amp;"_"&amp;$J568, 'Character Sets'!$B$3:$J$39,5,FALSE)</f>
        <v>ST3</v>
      </c>
      <c r="L568" s="155" t="str">
        <f>VLOOKUP($A568&amp;"_"&amp;$J568,'Character Sets'!$B$3:$J$39,7,FALSE)</f>
        <v>Sam</v>
      </c>
      <c r="M568" s="5" t="str">
        <f>VLOOKUP($A568&amp;"_"&amp;$J568,'Character Sets'!$B$3:$J$39,6,FALSE)</f>
        <v>B</v>
      </c>
      <c r="N568" s="187" t="s">
        <v>2396</v>
      </c>
      <c r="O568" s="5" t="s">
        <v>2398</v>
      </c>
      <c r="P568" s="37" t="s">
        <v>696</v>
      </c>
      <c r="Q568" t="str">
        <f>VLOOKUP($A568&amp;"_"&amp;$P568,'Character Sets'!$B$3:$J$39,5,FALSE)</f>
        <v>HT2</v>
      </c>
      <c r="R568" s="37" t="s">
        <v>698</v>
      </c>
      <c r="S568" t="str">
        <f>VLOOKUP($A568&amp;"_"&amp;$R568,'Character Sets'!$B$3:$J$39,5,FALSE)</f>
        <v>HT3</v>
      </c>
      <c r="T568" s="37" t="s">
        <v>697</v>
      </c>
      <c r="U568" t="str">
        <f>VLOOKUP($A568&amp;"_"&amp;$T568,'Character Sets'!$B$3:$J$39,5,FALSE)</f>
        <v>ST2</v>
      </c>
      <c r="V568" s="37" t="s">
        <v>701</v>
      </c>
      <c r="W568" t="str">
        <f>VLOOKUP($A568&amp;"_"&amp;$V568,'Character Sets'!$B$3:$J$39,5,FALSE)</f>
        <v>ST1</v>
      </c>
      <c r="X568" t="s">
        <v>209</v>
      </c>
      <c r="Y568" t="str">
        <f t="shared" si="104"/>
        <v>CB</v>
      </c>
      <c r="Z568" t="str" cm="1">
        <f t="array" ref="Z568">_xlfn.IFS($Y568="AB","AB",$Y568="BA","AB",$Y568="AC","AC",$Y568="CA","AC",$Y568="AD","AD",$Y568="DA","AD",$Y568="BC","BC",$Y568="CB","BC",$Y568="BD","BD",$Y568="DB","BD",$Y568="CD","CD",$Y568="DC", "CD",$Y568="AE","AE",$Y568="EA","AE",$Y568="AF","AF",$Y568="FA","AF",$Y568="BE","BE",$Y568="EB","BE",$Y568="BF","BF",$Y568="FB","BF",$Y568="CE","CE",$Y568="EC","CE",$Y568="CF","CF",$Y568="FC","CF",$Y568="DE","DE",$Y568="ED","DE",$Y568="EF","EF",$Y568="FE","EF",$Y568="DF","DF",$Y568="FD","DF")</f>
        <v>BC</v>
      </c>
      <c r="AA568" s="6" t="s">
        <v>30</v>
      </c>
      <c r="AB568" t="str">
        <f>VLOOKUP($X568&amp;$Z568&amp;$AA568,Stories!$A$1:$I$151,7,FALSE)</f>
        <v>Jordan is making a salad for Sam</v>
      </c>
      <c r="AC568" t="str">
        <f>VLOOKUP($X568&amp;$Z568&amp;$AA568,Stories!$A$1:$I$151,8,FALSE)</f>
        <v>while a pot is boiling on the stove</v>
      </c>
      <c r="AD568" s="37" t="s">
        <v>702</v>
      </c>
      <c r="AE568" s="13" t="s">
        <v>24</v>
      </c>
      <c r="AF568" s="13" t="s">
        <v>26</v>
      </c>
      <c r="AG568" s="13" t="str">
        <f t="shared" si="115"/>
        <v>they're standing in a red triangle</v>
      </c>
      <c r="AH568" t="str">
        <f>VLOOKUP($X568&amp;$Z568&amp;$AA568,Stories!$A$1:$I$151,9,FALSE)</f>
        <v>and it looks like dinner is almost ready</v>
      </c>
      <c r="AI568" t="str" cm="1">
        <f t="array" ref="AI568">_xlfn.IFS($AA568="first",_xlfn.CONCAT($X568, "_", $H568, "_", $L568),$AA568="second",_xlfn.CONCAT($X568, "_", $L568, "_", $H568))</f>
        <v>S03_Sam_Jordan</v>
      </c>
      <c r="AJ568" t="str">
        <f t="shared" si="108"/>
        <v>they_red_triangle</v>
      </c>
      <c r="AK568" t="str">
        <f t="shared" si="105"/>
        <v>S03_end</v>
      </c>
      <c r="AL568" s="13" t="s">
        <v>24</v>
      </c>
      <c r="AM568" s="13" t="s">
        <v>26</v>
      </c>
      <c r="AN568" s="13" t="s">
        <v>24</v>
      </c>
      <c r="AO568" s="13" t="s">
        <v>25</v>
      </c>
      <c r="AP568" s="13" t="s">
        <v>27</v>
      </c>
      <c r="AQ568" s="13" t="s">
        <v>25</v>
      </c>
      <c r="AR568" s="13" t="s">
        <v>27</v>
      </c>
      <c r="AS568" s="13" t="s">
        <v>26</v>
      </c>
      <c r="AT568" s="13" t="s">
        <v>31</v>
      </c>
      <c r="AU568" s="13" t="s">
        <v>25</v>
      </c>
      <c r="AV568" s="13" t="s">
        <v>31</v>
      </c>
      <c r="AW568" s="13" t="s">
        <v>26</v>
      </c>
      <c r="AX568" t="str">
        <f t="shared" si="109"/>
        <v>HT1_red-triangle.png</v>
      </c>
      <c r="AY568" t="str">
        <f t="shared" si="110"/>
        <v>ST3_red-square.png</v>
      </c>
      <c r="AZ568" t="str">
        <f t="shared" si="111"/>
        <v>HT2_yellow-square.png</v>
      </c>
      <c r="BA568" t="str">
        <f t="shared" si="112"/>
        <v>HT3_yellow-triangle.png</v>
      </c>
      <c r="BB568" t="str">
        <f t="shared" si="113"/>
        <v>ST2_green-square.png</v>
      </c>
      <c r="BC568" t="str">
        <f t="shared" si="114"/>
        <v>ST1_green-triangle.png</v>
      </c>
    </row>
    <row r="569" spans="1:55" x14ac:dyDescent="0.2">
      <c r="A569" s="30" t="s">
        <v>707</v>
      </c>
      <c r="B569" s="5" t="s">
        <v>108</v>
      </c>
      <c r="C569" s="5" t="s">
        <v>195</v>
      </c>
      <c r="D569" t="str">
        <f t="shared" si="106"/>
        <v>L05_CR87_S04</v>
      </c>
      <c r="E569">
        <v>567</v>
      </c>
      <c r="F569" s="96" t="s">
        <v>700</v>
      </c>
      <c r="G569" s="155" t="str">
        <f>VLOOKUP($A569&amp;"_"&amp;$F569,'Character Sets'!$B$3:$J$39,5,FALSE)</f>
        <v>HT1</v>
      </c>
      <c r="H569" s="155" t="str">
        <f>VLOOKUP($A569&amp;"_"&amp;$F569,'Character Sets'!$B$3:$J$39,7,FALSE)</f>
        <v>Jordan</v>
      </c>
      <c r="I569" s="5" t="str">
        <f>VLOOKUP($A569&amp;"_"&amp;$F569,'Character Sets'!$B$3:$J$39,6,FALSE)</f>
        <v>C</v>
      </c>
      <c r="J569" s="95" t="s">
        <v>699</v>
      </c>
      <c r="K569" s="155" t="str">
        <f>VLOOKUP($A569&amp;"_"&amp;$J569, 'Character Sets'!$B$3:$J$39,5,FALSE)</f>
        <v>ST3</v>
      </c>
      <c r="L569" s="155" t="str">
        <f>VLOOKUP($A569&amp;"_"&amp;$J569,'Character Sets'!$B$3:$J$39,7,FALSE)</f>
        <v>Sam</v>
      </c>
      <c r="M569" s="5" t="str">
        <f>VLOOKUP($A569&amp;"_"&amp;$J569,'Character Sets'!$B$3:$J$39,6,FALSE)</f>
        <v>B</v>
      </c>
      <c r="N569" s="187" t="s">
        <v>2396</v>
      </c>
      <c r="O569" s="5" t="s">
        <v>2398</v>
      </c>
      <c r="P569" s="37" t="s">
        <v>696</v>
      </c>
      <c r="Q569" t="str">
        <f>VLOOKUP($A569&amp;"_"&amp;$P569,'Character Sets'!$B$3:$J$39,5,FALSE)</f>
        <v>HT2</v>
      </c>
      <c r="R569" s="37" t="s">
        <v>698</v>
      </c>
      <c r="S569" t="str">
        <f>VLOOKUP($A569&amp;"_"&amp;$R569,'Character Sets'!$B$3:$J$39,5,FALSE)</f>
        <v>HT3</v>
      </c>
      <c r="T569" s="37" t="s">
        <v>697</v>
      </c>
      <c r="U569" t="str">
        <f>VLOOKUP($A569&amp;"_"&amp;$T569,'Character Sets'!$B$3:$J$39,5,FALSE)</f>
        <v>ST2</v>
      </c>
      <c r="V569" s="37" t="s">
        <v>701</v>
      </c>
      <c r="W569" t="str">
        <f>VLOOKUP($A569&amp;"_"&amp;$V569,'Character Sets'!$B$3:$J$39,5,FALSE)</f>
        <v>ST1</v>
      </c>
      <c r="X569" t="s">
        <v>210</v>
      </c>
      <c r="Y569" t="str">
        <f t="shared" si="104"/>
        <v>CB</v>
      </c>
      <c r="Z569" t="str" cm="1">
        <f t="array" ref="Z569">_xlfn.IFS($Y569="AB","AB",$Y569="BA","AB",$Y569="AC","AC",$Y569="CA","AC",$Y569="AD","AD",$Y569="DA","AD",$Y569="BC","BC",$Y569="CB","BC",$Y569="BD","BD",$Y569="DB","BD",$Y569="CD","CD",$Y569="DC", "CD",$Y569="AE","AE",$Y569="EA","AE",$Y569="AF","AF",$Y569="FA","AF",$Y569="BE","BE",$Y569="EB","BE",$Y569="BF","BF",$Y569="FB","BF",$Y569="CE","CE",$Y569="EC","CE",$Y569="CF","CF",$Y569="FC","CF",$Y569="DE","DE",$Y569="ED","DE",$Y569="EF","EF",$Y569="FE","EF",$Y569="DF","DF",$Y569="FD","DF")</f>
        <v>BC</v>
      </c>
      <c r="AA569" s="6" t="s">
        <v>28</v>
      </c>
      <c r="AB569" t="str">
        <f>VLOOKUP($X569&amp;$Z569&amp;$AA569,Stories!$A$1:$I$151,7,FALSE)</f>
        <v>Sam is walking over to Jordan</v>
      </c>
      <c r="AC569" t="str">
        <f>VLOOKUP($X569&amp;$Z569&amp;$AA569,Stories!$A$1:$I$151,8,FALSE)</f>
        <v>and a broken radio is lying on the ground</v>
      </c>
      <c r="AD569" s="37" t="s">
        <v>702</v>
      </c>
      <c r="AE569" s="13" t="s">
        <v>29</v>
      </c>
      <c r="AF569" s="13" t="s">
        <v>25</v>
      </c>
      <c r="AG569" s="13" t="str">
        <f t="shared" si="115"/>
        <v>they're standing in a blue square</v>
      </c>
      <c r="AH569" t="str">
        <f>VLOOKUP($X569&amp;$Z569&amp;$AA569,Stories!$A$1:$I$151,9,FALSE)</f>
        <v>but it doesn't look like the radio can be fixed</v>
      </c>
      <c r="AI569" t="str" cm="1">
        <f t="array" ref="AI569">_xlfn.IFS($AA569="first",_xlfn.CONCAT($X569, "_", $H569, "_", $L569),$AA569="second",_xlfn.CONCAT($X569, "_", $L569, "_", $H569))</f>
        <v>S04_Jordan_Sam</v>
      </c>
      <c r="AJ569" t="str">
        <f t="shared" si="108"/>
        <v>they_blue_square</v>
      </c>
      <c r="AK569" t="str">
        <f t="shared" si="105"/>
        <v>S04_end</v>
      </c>
      <c r="AL569" s="13" t="s">
        <v>29</v>
      </c>
      <c r="AM569" s="13" t="s">
        <v>25</v>
      </c>
      <c r="AN569" s="13" t="s">
        <v>29</v>
      </c>
      <c r="AO569" s="13" t="s">
        <v>26</v>
      </c>
      <c r="AP569" s="13" t="s">
        <v>31</v>
      </c>
      <c r="AQ569" s="13" t="s">
        <v>26</v>
      </c>
      <c r="AR569" s="13" t="s">
        <v>31</v>
      </c>
      <c r="AS569" s="13" t="s">
        <v>25</v>
      </c>
      <c r="AT569" s="13" t="s">
        <v>27</v>
      </c>
      <c r="AU569" s="13" t="s">
        <v>26</v>
      </c>
      <c r="AV569" s="13" t="s">
        <v>27</v>
      </c>
      <c r="AW569" s="13" t="s">
        <v>25</v>
      </c>
      <c r="AX569" t="str">
        <f t="shared" si="109"/>
        <v>HT1_blue-square.png</v>
      </c>
      <c r="AY569" t="str">
        <f t="shared" si="110"/>
        <v>ST3_blue-triangle.png</v>
      </c>
      <c r="AZ569" t="str">
        <f t="shared" si="111"/>
        <v>HT2_green-triangle.png</v>
      </c>
      <c r="BA569" t="str">
        <f t="shared" si="112"/>
        <v>HT3_green-square.png</v>
      </c>
      <c r="BB569" t="str">
        <f t="shared" si="113"/>
        <v>ST2_yellow-triangle.png</v>
      </c>
      <c r="BC569" t="str">
        <f t="shared" si="114"/>
        <v>ST1_yellow-square.png</v>
      </c>
    </row>
    <row r="570" spans="1:55" x14ac:dyDescent="0.2">
      <c r="A570" s="30" t="s">
        <v>707</v>
      </c>
      <c r="B570" s="5" t="s">
        <v>108</v>
      </c>
      <c r="C570" s="5" t="s">
        <v>196</v>
      </c>
      <c r="D570" t="str">
        <f t="shared" si="106"/>
        <v>L05_CR88_S04</v>
      </c>
      <c r="E570">
        <v>568</v>
      </c>
      <c r="F570" s="96" t="s">
        <v>700</v>
      </c>
      <c r="G570" s="155" t="str">
        <f>VLOOKUP($A570&amp;"_"&amp;$F570,'Character Sets'!$B$3:$J$39,5,FALSE)</f>
        <v>HT1</v>
      </c>
      <c r="H570" s="155" t="str">
        <f>VLOOKUP($A570&amp;"_"&amp;$F570,'Character Sets'!$B$3:$J$39,7,FALSE)</f>
        <v>Jordan</v>
      </c>
      <c r="I570" s="5" t="str">
        <f>VLOOKUP($A570&amp;"_"&amp;$F570,'Character Sets'!$B$3:$J$39,6,FALSE)</f>
        <v>C</v>
      </c>
      <c r="J570" s="95" t="s">
        <v>699</v>
      </c>
      <c r="K570" s="155" t="str">
        <f>VLOOKUP($A570&amp;"_"&amp;$J570, 'Character Sets'!$B$3:$J$39,5,FALSE)</f>
        <v>ST3</v>
      </c>
      <c r="L570" s="155" t="str">
        <f>VLOOKUP($A570&amp;"_"&amp;$J570,'Character Sets'!$B$3:$J$39,7,FALSE)</f>
        <v>Sam</v>
      </c>
      <c r="M570" s="5" t="str">
        <f>VLOOKUP($A570&amp;"_"&amp;$J570,'Character Sets'!$B$3:$J$39,6,FALSE)</f>
        <v>B</v>
      </c>
      <c r="N570" s="187" t="s">
        <v>2396</v>
      </c>
      <c r="O570" s="5" t="s">
        <v>2398</v>
      </c>
      <c r="P570" s="37" t="s">
        <v>696</v>
      </c>
      <c r="Q570" t="str">
        <f>VLOOKUP($A570&amp;"_"&amp;$P570,'Character Sets'!$B$3:$J$39,5,FALSE)</f>
        <v>HT2</v>
      </c>
      <c r="R570" s="37" t="s">
        <v>698</v>
      </c>
      <c r="S570" t="str">
        <f>VLOOKUP($A570&amp;"_"&amp;$R570,'Character Sets'!$B$3:$J$39,5,FALSE)</f>
        <v>HT3</v>
      </c>
      <c r="T570" s="37" t="s">
        <v>697</v>
      </c>
      <c r="U570" t="str">
        <f>VLOOKUP($A570&amp;"_"&amp;$T570,'Character Sets'!$B$3:$J$39,5,FALSE)</f>
        <v>ST2</v>
      </c>
      <c r="V570" s="37" t="s">
        <v>701</v>
      </c>
      <c r="W570" t="str">
        <f>VLOOKUP($A570&amp;"_"&amp;$V570,'Character Sets'!$B$3:$J$39,5,FALSE)</f>
        <v>ST1</v>
      </c>
      <c r="X570" t="s">
        <v>210</v>
      </c>
      <c r="Y570" t="str">
        <f t="shared" si="104"/>
        <v>CB</v>
      </c>
      <c r="Z570" t="str" cm="1">
        <f t="array" ref="Z570">_xlfn.IFS($Y570="AB","AB",$Y570="BA","AB",$Y570="AC","AC",$Y570="CA","AC",$Y570="AD","AD",$Y570="DA","AD",$Y570="BC","BC",$Y570="CB","BC",$Y570="BD","BD",$Y570="DB","BD",$Y570="CD","CD",$Y570="DC", "CD",$Y570="AE","AE",$Y570="EA","AE",$Y570="AF","AF",$Y570="FA","AF",$Y570="BE","BE",$Y570="EB","BE",$Y570="BF","BF",$Y570="FB","BF",$Y570="CE","CE",$Y570="EC","CE",$Y570="CF","CF",$Y570="FC","CF",$Y570="DE","DE",$Y570="ED","DE",$Y570="EF","EF",$Y570="FE","EF",$Y570="DF","DF",$Y570="FD","DF")</f>
        <v>BC</v>
      </c>
      <c r="AA570" s="6" t="s">
        <v>30</v>
      </c>
      <c r="AB570" t="str">
        <f>VLOOKUP($X570&amp;$Z570&amp;$AA570,Stories!$A$1:$I$151,7,FALSE)</f>
        <v>Jordan is walking over to Sam</v>
      </c>
      <c r="AC570" t="str">
        <f>VLOOKUP($X570&amp;$Z570&amp;$AA570,Stories!$A$1:$I$151,8,FALSE)</f>
        <v>and a broken radio is lying on the ground</v>
      </c>
      <c r="AD570" s="37" t="s">
        <v>702</v>
      </c>
      <c r="AE570" s="13" t="s">
        <v>31</v>
      </c>
      <c r="AF570" s="13" t="s">
        <v>26</v>
      </c>
      <c r="AG570" s="13" t="str">
        <f t="shared" si="115"/>
        <v>they're standing in a green triangle</v>
      </c>
      <c r="AH570" t="str">
        <f>VLOOKUP($X570&amp;$Z570&amp;$AA570,Stories!$A$1:$I$151,9,FALSE)</f>
        <v>but it doesn't look like the radio can be fixed</v>
      </c>
      <c r="AI570" t="str" cm="1">
        <f t="array" ref="AI570">_xlfn.IFS($AA570="first",_xlfn.CONCAT($X570, "_", $H570, "_", $L570),$AA570="second",_xlfn.CONCAT($X570, "_", $L570, "_", $H570))</f>
        <v>S04_Sam_Jordan</v>
      </c>
      <c r="AJ570" t="str">
        <f t="shared" si="108"/>
        <v>they_green_triangle</v>
      </c>
      <c r="AK570" t="str">
        <f t="shared" si="105"/>
        <v>S04_end</v>
      </c>
      <c r="AL570" s="13" t="s">
        <v>31</v>
      </c>
      <c r="AM570" s="13" t="s">
        <v>26</v>
      </c>
      <c r="AN570" s="13" t="s">
        <v>31</v>
      </c>
      <c r="AO570" s="13" t="s">
        <v>25</v>
      </c>
      <c r="AP570" s="13" t="s">
        <v>29</v>
      </c>
      <c r="AQ570" s="13" t="s">
        <v>25</v>
      </c>
      <c r="AR570" s="13" t="s">
        <v>29</v>
      </c>
      <c r="AS570" s="13" t="s">
        <v>26</v>
      </c>
      <c r="AT570" s="13" t="s">
        <v>24</v>
      </c>
      <c r="AU570" s="13" t="s">
        <v>25</v>
      </c>
      <c r="AV570" s="13" t="s">
        <v>24</v>
      </c>
      <c r="AW570" s="13" t="s">
        <v>26</v>
      </c>
      <c r="AX570" t="str">
        <f t="shared" si="109"/>
        <v>HT1_green-triangle.png</v>
      </c>
      <c r="AY570" t="str">
        <f t="shared" si="110"/>
        <v>ST3_green-square.png</v>
      </c>
      <c r="AZ570" t="str">
        <f t="shared" si="111"/>
        <v>HT2_blue-square.png</v>
      </c>
      <c r="BA570" t="str">
        <f t="shared" si="112"/>
        <v>HT3_blue-triangle.png</v>
      </c>
      <c r="BB570" t="str">
        <f t="shared" si="113"/>
        <v>ST2_red-square.png</v>
      </c>
      <c r="BC570" t="str">
        <f t="shared" si="114"/>
        <v>ST1_red-triangle.png</v>
      </c>
    </row>
    <row r="571" spans="1:55" x14ac:dyDescent="0.2">
      <c r="A571" s="30" t="s">
        <v>707</v>
      </c>
      <c r="B571" s="5" t="s">
        <v>108</v>
      </c>
      <c r="C571" s="5" t="s">
        <v>197</v>
      </c>
      <c r="D571" t="str">
        <f t="shared" si="106"/>
        <v>L05_CR89_S16</v>
      </c>
      <c r="E571">
        <v>569</v>
      </c>
      <c r="F571" s="96" t="s">
        <v>701</v>
      </c>
      <c r="G571" s="155" t="str">
        <f>VLOOKUP($A571&amp;"_"&amp;$F571,'Character Sets'!$B$3:$J$39,5,FALSE)</f>
        <v>ST1</v>
      </c>
      <c r="H571" s="155" t="str">
        <f>VLOOKUP($A571&amp;"_"&amp;$F571,'Character Sets'!$B$3:$J$39,7,FALSE)</f>
        <v>Taylor</v>
      </c>
      <c r="I571" s="5" t="str">
        <f>VLOOKUP($A571&amp;"_"&amp;$F571,'Character Sets'!$B$3:$J$39,6,FALSE)</f>
        <v>D</v>
      </c>
      <c r="J571" s="95" t="s">
        <v>697</v>
      </c>
      <c r="K571" s="155" t="str">
        <f>VLOOKUP($A571&amp;"_"&amp;$J571, 'Character Sets'!$B$3:$J$39,5,FALSE)</f>
        <v>ST2</v>
      </c>
      <c r="L571" s="155" t="str">
        <f>VLOOKUP($A571&amp;"_"&amp;$J571,'Character Sets'!$B$3:$J$39,7,FALSE)</f>
        <v>Alex</v>
      </c>
      <c r="M571" s="5" t="str">
        <f>VLOOKUP($A571&amp;"_"&amp;$J571,'Character Sets'!$B$3:$J$39,6,FALSE)</f>
        <v>A</v>
      </c>
      <c r="N571" s="187" t="s">
        <v>2396</v>
      </c>
      <c r="O571" s="5" t="s">
        <v>2399</v>
      </c>
      <c r="P571" s="37" t="s">
        <v>696</v>
      </c>
      <c r="Q571" t="str">
        <f>VLOOKUP($A571&amp;"_"&amp;$P571,'Character Sets'!$B$3:$J$39,5,FALSE)</f>
        <v>HT2</v>
      </c>
      <c r="R571" s="37" t="s">
        <v>698</v>
      </c>
      <c r="S571" t="str">
        <f>VLOOKUP($A571&amp;"_"&amp;$R571,'Character Sets'!$B$3:$J$39,5,FALSE)</f>
        <v>HT3</v>
      </c>
      <c r="T571" s="37" t="s">
        <v>699</v>
      </c>
      <c r="U571" t="str">
        <f>VLOOKUP($A571&amp;"_"&amp;$T571,'Character Sets'!$B$3:$J$39,5,FALSE)</f>
        <v>ST3</v>
      </c>
      <c r="V571" s="37" t="s">
        <v>700</v>
      </c>
      <c r="W571" t="str">
        <f>VLOOKUP($A571&amp;"_"&amp;$V571,'Character Sets'!$B$3:$J$39,5,FALSE)</f>
        <v>HT1</v>
      </c>
      <c r="X571" t="s">
        <v>222</v>
      </c>
      <c r="Y571" t="str">
        <f t="shared" ref="Y571:Y602" si="116">_xlfn.CONCAT($I571,$M571)</f>
        <v>DA</v>
      </c>
      <c r="Z571" t="str" cm="1">
        <f t="array" ref="Z571">_xlfn.IFS($Y571="AB","AB",$Y571="BA","AB",$Y571="AC","AC",$Y571="CA","AC",$Y571="AD","AD",$Y571="DA","AD",$Y571="BC","BC",$Y571="CB","BC",$Y571="BD","BD",$Y571="DB","BD",$Y571="CD","CD",$Y571="DC", "CD",$Y571="AE","AE",$Y571="EA","AE",$Y571="AF","AF",$Y571="FA","AF",$Y571="BE","BE",$Y571="EB","BE",$Y571="BF","BF",$Y571="FB","BF",$Y571="CE","CE",$Y571="EC","CE",$Y571="CF","CF",$Y571="FC","CF",$Y571="DE","DE",$Y571="ED","DE",$Y571="EF","EF",$Y571="FE","EF",$Y571="DF","DF",$Y571="FD","DF")</f>
        <v>AD</v>
      </c>
      <c r="AA571" s="6" t="s">
        <v>28</v>
      </c>
      <c r="AB571" t="str">
        <f>VLOOKUP($X571&amp;$Z571&amp;$AA571,Stories!$A$1:$I$151,7,FALSE)</f>
        <v>Alex is skateboarding toward Taylor</v>
      </c>
      <c r="AC571" t="str">
        <f>VLOOKUP($X571&amp;$Z571&amp;$AA571,Stories!$A$1:$I$151,8,FALSE)</f>
        <v>as a car is speeding down the road</v>
      </c>
      <c r="AD571" s="37" t="s">
        <v>702</v>
      </c>
      <c r="AE571" s="13" t="s">
        <v>24</v>
      </c>
      <c r="AF571" s="13" t="s">
        <v>25</v>
      </c>
      <c r="AG571" s="13" t="str">
        <f t="shared" si="115"/>
        <v>they're standing in a red square</v>
      </c>
      <c r="AH571" t="str">
        <f>VLOOKUP($X571&amp;$Z571&amp;$AA571,Stories!$A$1:$I$151,9,FALSE)</f>
        <v>and it looks like there might be an accident</v>
      </c>
      <c r="AI571" t="str" cm="1">
        <f t="array" ref="AI571">_xlfn.IFS($AA571="first",_xlfn.CONCAT($X571, "_", $H571, "_", $L571),$AA571="second",_xlfn.CONCAT($X571, "_", $L571, "_", $H571))</f>
        <v>S16_Taylor_Alex</v>
      </c>
      <c r="AJ571" t="str">
        <f t="shared" si="108"/>
        <v>they_red_square</v>
      </c>
      <c r="AK571" t="str">
        <f t="shared" ref="AK571:AK634" si="117">_xlfn.CONCAT($X571,"_end")</f>
        <v>S16_end</v>
      </c>
      <c r="AL571" s="13" t="s">
        <v>24</v>
      </c>
      <c r="AM571" s="13" t="s">
        <v>25</v>
      </c>
      <c r="AN571" s="13" t="s">
        <v>24</v>
      </c>
      <c r="AO571" s="13" t="s">
        <v>26</v>
      </c>
      <c r="AP571" s="13" t="s">
        <v>27</v>
      </c>
      <c r="AQ571" s="13" t="s">
        <v>26</v>
      </c>
      <c r="AR571" s="13" t="s">
        <v>27</v>
      </c>
      <c r="AS571" s="13" t="s">
        <v>25</v>
      </c>
      <c r="AT571" s="13" t="s">
        <v>31</v>
      </c>
      <c r="AU571" s="13" t="s">
        <v>26</v>
      </c>
      <c r="AV571" s="13" t="s">
        <v>31</v>
      </c>
      <c r="AW571" s="13" t="s">
        <v>25</v>
      </c>
      <c r="AX571" t="str">
        <f t="shared" si="109"/>
        <v>ST1_red-square.png</v>
      </c>
      <c r="AY571" t="str">
        <f t="shared" si="110"/>
        <v>ST2_red-triangle.png</v>
      </c>
      <c r="AZ571" t="str">
        <f t="shared" si="111"/>
        <v>HT2_yellow-triangle.png</v>
      </c>
      <c r="BA571" t="str">
        <f t="shared" si="112"/>
        <v>HT3_yellow-square.png</v>
      </c>
      <c r="BB571" t="str">
        <f t="shared" si="113"/>
        <v>ST3_green-triangle.png</v>
      </c>
      <c r="BC571" t="str">
        <f t="shared" si="114"/>
        <v>HT1_green-square.png</v>
      </c>
    </row>
    <row r="572" spans="1:55" x14ac:dyDescent="0.2">
      <c r="A572" s="30" t="s">
        <v>707</v>
      </c>
      <c r="B572" s="5" t="s">
        <v>108</v>
      </c>
      <c r="C572" s="5" t="s">
        <v>198</v>
      </c>
      <c r="D572" t="str">
        <f t="shared" si="106"/>
        <v>L05_CR90_S16</v>
      </c>
      <c r="E572">
        <v>570</v>
      </c>
      <c r="F572" s="96" t="s">
        <v>701</v>
      </c>
      <c r="G572" s="155" t="str">
        <f>VLOOKUP($A572&amp;"_"&amp;$F572,'Character Sets'!$B$3:$J$39,5,FALSE)</f>
        <v>ST1</v>
      </c>
      <c r="H572" s="155" t="str">
        <f>VLOOKUP($A572&amp;"_"&amp;$F572,'Character Sets'!$B$3:$J$39,7,FALSE)</f>
        <v>Taylor</v>
      </c>
      <c r="I572" s="5" t="str">
        <f>VLOOKUP($A572&amp;"_"&amp;$F572,'Character Sets'!$B$3:$J$39,6,FALSE)</f>
        <v>D</v>
      </c>
      <c r="J572" s="95" t="s">
        <v>697</v>
      </c>
      <c r="K572" s="155" t="str">
        <f>VLOOKUP($A572&amp;"_"&amp;$J572, 'Character Sets'!$B$3:$J$39,5,FALSE)</f>
        <v>ST2</v>
      </c>
      <c r="L572" s="155" t="str">
        <f>VLOOKUP($A572&amp;"_"&amp;$J572,'Character Sets'!$B$3:$J$39,7,FALSE)</f>
        <v>Alex</v>
      </c>
      <c r="M572" s="5" t="str">
        <f>VLOOKUP($A572&amp;"_"&amp;$J572,'Character Sets'!$B$3:$J$39,6,FALSE)</f>
        <v>A</v>
      </c>
      <c r="N572" s="187" t="s">
        <v>2396</v>
      </c>
      <c r="O572" s="5" t="s">
        <v>2399</v>
      </c>
      <c r="P572" s="37" t="s">
        <v>696</v>
      </c>
      <c r="Q572" t="str">
        <f>VLOOKUP($A572&amp;"_"&amp;$P572,'Character Sets'!$B$3:$J$39,5,FALSE)</f>
        <v>HT2</v>
      </c>
      <c r="R572" s="37" t="s">
        <v>698</v>
      </c>
      <c r="S572" t="str">
        <f>VLOOKUP($A572&amp;"_"&amp;$R572,'Character Sets'!$B$3:$J$39,5,FALSE)</f>
        <v>HT3</v>
      </c>
      <c r="T572" s="37" t="s">
        <v>699</v>
      </c>
      <c r="U572" t="str">
        <f>VLOOKUP($A572&amp;"_"&amp;$T572,'Character Sets'!$B$3:$J$39,5,FALSE)</f>
        <v>ST3</v>
      </c>
      <c r="V572" s="37" t="s">
        <v>700</v>
      </c>
      <c r="W572" t="str">
        <f>VLOOKUP($A572&amp;"_"&amp;$V572,'Character Sets'!$B$3:$J$39,5,FALSE)</f>
        <v>HT1</v>
      </c>
      <c r="X572" t="s">
        <v>222</v>
      </c>
      <c r="Y572" t="str">
        <f t="shared" si="116"/>
        <v>DA</v>
      </c>
      <c r="Z572" t="str" cm="1">
        <f t="array" ref="Z572">_xlfn.IFS($Y572="AB","AB",$Y572="BA","AB",$Y572="AC","AC",$Y572="CA","AC",$Y572="AD","AD",$Y572="DA","AD",$Y572="BC","BC",$Y572="CB","BC",$Y572="BD","BD",$Y572="DB","BD",$Y572="CD","CD",$Y572="DC", "CD",$Y572="AE","AE",$Y572="EA","AE",$Y572="AF","AF",$Y572="FA","AF",$Y572="BE","BE",$Y572="EB","BE",$Y572="BF","BF",$Y572="FB","BF",$Y572="CE","CE",$Y572="EC","CE",$Y572="CF","CF",$Y572="FC","CF",$Y572="DE","DE",$Y572="ED","DE",$Y572="EF","EF",$Y572="FE","EF",$Y572="DF","DF",$Y572="FD","DF")</f>
        <v>AD</v>
      </c>
      <c r="AA572" s="6" t="s">
        <v>30</v>
      </c>
      <c r="AB572" t="str">
        <f>VLOOKUP($X572&amp;$Z572&amp;$AA572,Stories!$A$1:$I$151,7,FALSE)</f>
        <v>Taylor is skateboarding toward Alex</v>
      </c>
      <c r="AC572" t="str">
        <f>VLOOKUP($X572&amp;$Z572&amp;$AA572,Stories!$A$1:$I$151,8,FALSE)</f>
        <v>as a car is speeding down the road</v>
      </c>
      <c r="AD572" s="37" t="s">
        <v>702</v>
      </c>
      <c r="AE572" s="13" t="s">
        <v>27</v>
      </c>
      <c r="AF572" s="13" t="s">
        <v>26</v>
      </c>
      <c r="AG572" s="13" t="str">
        <f t="shared" si="115"/>
        <v>they're standing in a yellow triangle</v>
      </c>
      <c r="AH572" t="str">
        <f>VLOOKUP($X572&amp;$Z572&amp;$AA572,Stories!$A$1:$I$151,9,FALSE)</f>
        <v>and it looks like there might be an accident</v>
      </c>
      <c r="AI572" t="str" cm="1">
        <f t="array" ref="AI572">_xlfn.IFS($AA572="first",_xlfn.CONCAT($X572, "_", $H572, "_", $L572),$AA572="second",_xlfn.CONCAT($X572, "_", $L572, "_", $H572))</f>
        <v>S16_Alex_Taylor</v>
      </c>
      <c r="AJ572" t="str">
        <f t="shared" si="108"/>
        <v>they_yellow_triangle</v>
      </c>
      <c r="AK572" t="str">
        <f t="shared" si="117"/>
        <v>S16_end</v>
      </c>
      <c r="AL572" s="13" t="s">
        <v>27</v>
      </c>
      <c r="AM572" s="13" t="s">
        <v>26</v>
      </c>
      <c r="AN572" s="13" t="s">
        <v>27</v>
      </c>
      <c r="AO572" s="13" t="s">
        <v>25</v>
      </c>
      <c r="AP572" s="13" t="s">
        <v>24</v>
      </c>
      <c r="AQ572" s="13" t="s">
        <v>25</v>
      </c>
      <c r="AR572" s="13" t="s">
        <v>24</v>
      </c>
      <c r="AS572" s="13" t="s">
        <v>26</v>
      </c>
      <c r="AT572" s="13" t="s">
        <v>29</v>
      </c>
      <c r="AU572" s="13" t="s">
        <v>25</v>
      </c>
      <c r="AV572" s="13" t="s">
        <v>29</v>
      </c>
      <c r="AW572" s="13" t="s">
        <v>26</v>
      </c>
      <c r="AX572" t="str">
        <f t="shared" si="109"/>
        <v>ST1_yellow-triangle.png</v>
      </c>
      <c r="AY572" t="str">
        <f t="shared" si="110"/>
        <v>ST2_yellow-square.png</v>
      </c>
      <c r="AZ572" t="str">
        <f t="shared" si="111"/>
        <v>HT2_red-square.png</v>
      </c>
      <c r="BA572" t="str">
        <f t="shared" si="112"/>
        <v>HT3_red-triangle.png</v>
      </c>
      <c r="BB572" t="str">
        <f t="shared" si="113"/>
        <v>ST3_blue-square.png</v>
      </c>
      <c r="BC572" t="str">
        <f t="shared" si="114"/>
        <v>HT1_blue-triangle.png</v>
      </c>
    </row>
    <row r="573" spans="1:55" x14ac:dyDescent="0.2">
      <c r="A573" s="30" t="s">
        <v>707</v>
      </c>
      <c r="B573" s="5" t="s">
        <v>108</v>
      </c>
      <c r="C573" s="5" t="s">
        <v>199</v>
      </c>
      <c r="D573" t="str">
        <f t="shared" si="106"/>
        <v>L05_CR91_S20</v>
      </c>
      <c r="E573">
        <v>571</v>
      </c>
      <c r="F573" s="96" t="s">
        <v>701</v>
      </c>
      <c r="G573" s="155" t="str">
        <f>VLOOKUP($A573&amp;"_"&amp;$F573,'Character Sets'!$B$3:$J$39,5,FALSE)</f>
        <v>ST1</v>
      </c>
      <c r="H573" s="155" t="str">
        <f>VLOOKUP($A573&amp;"_"&amp;$F573,'Character Sets'!$B$3:$J$39,7,FALSE)</f>
        <v>Taylor</v>
      </c>
      <c r="I573" s="5" t="str">
        <f>VLOOKUP($A573&amp;"_"&amp;$F573,'Character Sets'!$B$3:$J$39,6,FALSE)</f>
        <v>D</v>
      </c>
      <c r="J573" s="95" t="s">
        <v>697</v>
      </c>
      <c r="K573" s="155" t="str">
        <f>VLOOKUP($A573&amp;"_"&amp;$J573, 'Character Sets'!$B$3:$J$39,5,FALSE)</f>
        <v>ST2</v>
      </c>
      <c r="L573" s="155" t="str">
        <f>VLOOKUP($A573&amp;"_"&amp;$J573,'Character Sets'!$B$3:$J$39,7,FALSE)</f>
        <v>Alex</v>
      </c>
      <c r="M573" s="5" t="str">
        <f>VLOOKUP($A573&amp;"_"&amp;$J573,'Character Sets'!$B$3:$J$39,6,FALSE)</f>
        <v>A</v>
      </c>
      <c r="N573" s="187" t="s">
        <v>2396</v>
      </c>
      <c r="O573" s="5" t="s">
        <v>2399</v>
      </c>
      <c r="P573" s="37" t="s">
        <v>696</v>
      </c>
      <c r="Q573" t="str">
        <f>VLOOKUP($A573&amp;"_"&amp;$P573,'Character Sets'!$B$3:$J$39,5,FALSE)</f>
        <v>HT2</v>
      </c>
      <c r="R573" s="37" t="s">
        <v>698</v>
      </c>
      <c r="S573" t="str">
        <f>VLOOKUP($A573&amp;"_"&amp;$R573,'Character Sets'!$B$3:$J$39,5,FALSE)</f>
        <v>HT3</v>
      </c>
      <c r="T573" s="37" t="s">
        <v>699</v>
      </c>
      <c r="U573" t="str">
        <f>VLOOKUP($A573&amp;"_"&amp;$T573,'Character Sets'!$B$3:$J$39,5,FALSE)</f>
        <v>ST3</v>
      </c>
      <c r="V573" s="37" t="s">
        <v>700</v>
      </c>
      <c r="W573" t="str">
        <f>VLOOKUP($A573&amp;"_"&amp;$V573,'Character Sets'!$B$3:$J$39,5,FALSE)</f>
        <v>HT1</v>
      </c>
      <c r="X573" t="s">
        <v>226</v>
      </c>
      <c r="Y573" t="str">
        <f t="shared" si="116"/>
        <v>DA</v>
      </c>
      <c r="Z573" t="str" cm="1">
        <f t="array" ref="Z573">_xlfn.IFS($Y573="AB","AB",$Y573="BA","AB",$Y573="AC","AC",$Y573="CA","AC",$Y573="AD","AD",$Y573="DA","AD",$Y573="BC","BC",$Y573="CB","BC",$Y573="BD","BD",$Y573="DB","BD",$Y573="CD","CD",$Y573="DC", "CD",$Y573="AE","AE",$Y573="EA","AE",$Y573="AF","AF",$Y573="FA","AF",$Y573="BE","BE",$Y573="EB","BE",$Y573="BF","BF",$Y573="FB","BF",$Y573="CE","CE",$Y573="EC","CE",$Y573="CF","CF",$Y573="FC","CF",$Y573="DE","DE",$Y573="ED","DE",$Y573="EF","EF",$Y573="FE","EF",$Y573="DF","DF",$Y573="FD","DF")</f>
        <v>AD</v>
      </c>
      <c r="AA573" s="6" t="s">
        <v>28</v>
      </c>
      <c r="AB573" t="str">
        <f>VLOOKUP($X573&amp;$Z573&amp;$AA573,Stories!$A$1:$I$151,7,FALSE)</f>
        <v>Alex is shouting at Taylor</v>
      </c>
      <c r="AC573" t="str">
        <f>VLOOKUP($X573&amp;$Z573&amp;$AA573,Stories!$A$1:$I$151,8,FALSE)</f>
        <v>while a shooting star streaks across the sky</v>
      </c>
      <c r="AD573" s="37" t="s">
        <v>702</v>
      </c>
      <c r="AE573" s="13" t="s">
        <v>31</v>
      </c>
      <c r="AF573" s="13" t="s">
        <v>25</v>
      </c>
      <c r="AG573" s="13" t="str">
        <f t="shared" si="115"/>
        <v>they're standing in a green square</v>
      </c>
      <c r="AH573" t="str">
        <f>VLOOKUP($X573&amp;$Z573&amp;$AA573,Stories!$A$1:$I$151,9,FALSE)</f>
        <v>but it looks like an argument has started</v>
      </c>
      <c r="AI573" t="str" cm="1">
        <f t="array" ref="AI573">_xlfn.IFS($AA573="first",_xlfn.CONCAT($X573, "_", $H573, "_", $L573),$AA573="second",_xlfn.CONCAT($X573, "_", $L573, "_", $H573))</f>
        <v>S20_Taylor_Alex</v>
      </c>
      <c r="AJ573" t="str">
        <f t="shared" si="108"/>
        <v>they_green_square</v>
      </c>
      <c r="AK573" t="str">
        <f t="shared" si="117"/>
        <v>S20_end</v>
      </c>
      <c r="AL573" s="13" t="s">
        <v>31</v>
      </c>
      <c r="AM573" s="13" t="s">
        <v>25</v>
      </c>
      <c r="AN573" s="13" t="s">
        <v>31</v>
      </c>
      <c r="AO573" s="13" t="s">
        <v>26</v>
      </c>
      <c r="AP573" s="13" t="s">
        <v>29</v>
      </c>
      <c r="AQ573" s="13" t="s">
        <v>26</v>
      </c>
      <c r="AR573" s="13" t="s">
        <v>29</v>
      </c>
      <c r="AS573" s="13" t="s">
        <v>25</v>
      </c>
      <c r="AT573" s="13" t="s">
        <v>24</v>
      </c>
      <c r="AU573" s="13" t="s">
        <v>26</v>
      </c>
      <c r="AV573" s="13" t="s">
        <v>24</v>
      </c>
      <c r="AW573" s="13" t="s">
        <v>25</v>
      </c>
      <c r="AX573" t="str">
        <f t="shared" si="109"/>
        <v>ST1_green-square.png</v>
      </c>
      <c r="AY573" t="str">
        <f t="shared" si="110"/>
        <v>ST2_green-triangle.png</v>
      </c>
      <c r="AZ573" t="str">
        <f t="shared" si="111"/>
        <v>HT2_blue-triangle.png</v>
      </c>
      <c r="BA573" t="str">
        <f t="shared" si="112"/>
        <v>HT3_blue-square.png</v>
      </c>
      <c r="BB573" t="str">
        <f t="shared" si="113"/>
        <v>ST3_red-triangle.png</v>
      </c>
      <c r="BC573" t="str">
        <f t="shared" si="114"/>
        <v>HT1_red-square.png</v>
      </c>
    </row>
    <row r="574" spans="1:55" x14ac:dyDescent="0.2">
      <c r="A574" s="30" t="s">
        <v>707</v>
      </c>
      <c r="B574" s="5" t="s">
        <v>108</v>
      </c>
      <c r="C574" s="5" t="s">
        <v>200</v>
      </c>
      <c r="D574" t="str">
        <f t="shared" si="106"/>
        <v>L05_CR92_S17</v>
      </c>
      <c r="E574">
        <v>572</v>
      </c>
      <c r="F574" s="96" t="s">
        <v>701</v>
      </c>
      <c r="G574" s="155" t="str">
        <f>VLOOKUP($A574&amp;"_"&amp;$F574,'Character Sets'!$B$3:$J$39,5,FALSE)</f>
        <v>ST1</v>
      </c>
      <c r="H574" s="155" t="str">
        <f>VLOOKUP($A574&amp;"_"&amp;$F574,'Character Sets'!$B$3:$J$39,7,FALSE)</f>
        <v>Taylor</v>
      </c>
      <c r="I574" s="5" t="str">
        <f>VLOOKUP($A574&amp;"_"&amp;$F574,'Character Sets'!$B$3:$J$39,6,FALSE)</f>
        <v>D</v>
      </c>
      <c r="J574" s="95" t="s">
        <v>697</v>
      </c>
      <c r="K574" s="155" t="str">
        <f>VLOOKUP($A574&amp;"_"&amp;$J574, 'Character Sets'!$B$3:$J$39,5,FALSE)</f>
        <v>ST2</v>
      </c>
      <c r="L574" s="155" t="str">
        <f>VLOOKUP($A574&amp;"_"&amp;$J574,'Character Sets'!$B$3:$J$39,7,FALSE)</f>
        <v>Alex</v>
      </c>
      <c r="M574" s="5" t="str">
        <f>VLOOKUP($A574&amp;"_"&amp;$J574,'Character Sets'!$B$3:$J$39,6,FALSE)</f>
        <v>A</v>
      </c>
      <c r="N574" s="187" t="s">
        <v>2396</v>
      </c>
      <c r="O574" s="5" t="s">
        <v>2399</v>
      </c>
      <c r="P574" s="37" t="s">
        <v>696</v>
      </c>
      <c r="Q574" t="str">
        <f>VLOOKUP($A574&amp;"_"&amp;$P574,'Character Sets'!$B$3:$J$39,5,FALSE)</f>
        <v>HT2</v>
      </c>
      <c r="R574" s="37" t="s">
        <v>698</v>
      </c>
      <c r="S574" t="str">
        <f>VLOOKUP($A574&amp;"_"&amp;$R574,'Character Sets'!$B$3:$J$39,5,FALSE)</f>
        <v>HT3</v>
      </c>
      <c r="T574" s="37" t="s">
        <v>699</v>
      </c>
      <c r="U574" t="str">
        <f>VLOOKUP($A574&amp;"_"&amp;$T574,'Character Sets'!$B$3:$J$39,5,FALSE)</f>
        <v>ST3</v>
      </c>
      <c r="V574" s="37" t="s">
        <v>700</v>
      </c>
      <c r="W574" t="str">
        <f>VLOOKUP($A574&amp;"_"&amp;$V574,'Character Sets'!$B$3:$J$39,5,FALSE)</f>
        <v>HT1</v>
      </c>
      <c r="X574" t="s">
        <v>223</v>
      </c>
      <c r="Y574" t="str">
        <f t="shared" si="116"/>
        <v>DA</v>
      </c>
      <c r="Z574" t="str" cm="1">
        <f t="array" ref="Z574">_xlfn.IFS($Y574="AB","AB",$Y574="BA","AB",$Y574="AC","AC",$Y574="CA","AC",$Y574="AD","AD",$Y574="DA","AD",$Y574="BC","BC",$Y574="CB","BC",$Y574="BD","BD",$Y574="DB","BD",$Y574="CD","CD",$Y574="DC", "CD",$Y574="AE","AE",$Y574="EA","AE",$Y574="AF","AF",$Y574="FA","AF",$Y574="BE","BE",$Y574="EB","BE",$Y574="BF","BF",$Y574="FB","BF",$Y574="CE","CE",$Y574="EC","CE",$Y574="CF","CF",$Y574="FC","CF",$Y574="DE","DE",$Y574="ED","DE",$Y574="EF","EF",$Y574="FE","EF",$Y574="DF","DF",$Y574="FD","DF")</f>
        <v>AD</v>
      </c>
      <c r="AA574" s="6" t="s">
        <v>30</v>
      </c>
      <c r="AB574" t="str">
        <f>VLOOKUP($X574&amp;$Z574&amp;$AA574,Stories!$A$1:$I$151,7,FALSE)</f>
        <v>Taylor is singing a song to Alex</v>
      </c>
      <c r="AC574" t="str">
        <f>VLOOKUP($X574&amp;$Z574&amp;$AA574,Stories!$A$1:$I$151,8,FALSE)</f>
        <v>as the moon is high in the sky</v>
      </c>
      <c r="AD574" s="37" t="s">
        <v>702</v>
      </c>
      <c r="AE574" s="13" t="s">
        <v>29</v>
      </c>
      <c r="AF574" s="13" t="s">
        <v>26</v>
      </c>
      <c r="AG574" s="13" t="str">
        <f t="shared" si="115"/>
        <v>they're standing in a blue triangle</v>
      </c>
      <c r="AH574" t="str">
        <f>VLOOKUP($X574&amp;$Z574&amp;$AA574,Stories!$A$1:$I$151,9,FALSE)</f>
        <v>and it sounds like the song is almost over</v>
      </c>
      <c r="AI574" t="str" cm="1">
        <f t="array" ref="AI574">_xlfn.IFS($AA574="first",_xlfn.CONCAT($X574, "_", $H574, "_", $L574),$AA574="second",_xlfn.CONCAT($X574, "_", $L574, "_", $H574))</f>
        <v>S17_Alex_Taylor</v>
      </c>
      <c r="AJ574" t="str">
        <f t="shared" si="108"/>
        <v>they_blue_triangle</v>
      </c>
      <c r="AK574" t="str">
        <f t="shared" si="117"/>
        <v>S17_end</v>
      </c>
      <c r="AL574" s="13" t="s">
        <v>29</v>
      </c>
      <c r="AM574" s="13" t="s">
        <v>26</v>
      </c>
      <c r="AN574" s="13" t="s">
        <v>29</v>
      </c>
      <c r="AO574" s="13" t="s">
        <v>25</v>
      </c>
      <c r="AP574" s="13" t="s">
        <v>31</v>
      </c>
      <c r="AQ574" s="13" t="s">
        <v>25</v>
      </c>
      <c r="AR574" s="13" t="s">
        <v>31</v>
      </c>
      <c r="AS574" s="13" t="s">
        <v>26</v>
      </c>
      <c r="AT574" s="13" t="s">
        <v>27</v>
      </c>
      <c r="AU574" s="13" t="s">
        <v>25</v>
      </c>
      <c r="AV574" s="13" t="s">
        <v>27</v>
      </c>
      <c r="AW574" s="13" t="s">
        <v>26</v>
      </c>
      <c r="AX574" t="str">
        <f t="shared" si="109"/>
        <v>ST1_blue-triangle.png</v>
      </c>
      <c r="AY574" t="str">
        <f t="shared" si="110"/>
        <v>ST2_blue-square.png</v>
      </c>
      <c r="AZ574" t="str">
        <f t="shared" si="111"/>
        <v>HT2_green-square.png</v>
      </c>
      <c r="BA574" t="str">
        <f t="shared" si="112"/>
        <v>HT3_green-triangle.png</v>
      </c>
      <c r="BB574" t="str">
        <f t="shared" si="113"/>
        <v>ST3_yellow-square.png</v>
      </c>
      <c r="BC574" t="str">
        <f t="shared" si="114"/>
        <v>HT1_yellow-triangle.png</v>
      </c>
    </row>
    <row r="575" spans="1:55" x14ac:dyDescent="0.2">
      <c r="A575" s="30" t="s">
        <v>707</v>
      </c>
      <c r="B575" s="5" t="s">
        <v>108</v>
      </c>
      <c r="C575" s="5" t="s">
        <v>201</v>
      </c>
      <c r="D575" t="str">
        <f t="shared" si="106"/>
        <v>L05_CR93_S30</v>
      </c>
      <c r="E575">
        <v>573</v>
      </c>
      <c r="F575" s="96" t="s">
        <v>701</v>
      </c>
      <c r="G575" s="155" t="str">
        <f>VLOOKUP($A575&amp;"_"&amp;$F575,'Character Sets'!$B$3:$J$39,5,FALSE)</f>
        <v>ST1</v>
      </c>
      <c r="H575" s="155" t="str">
        <f>VLOOKUP($A575&amp;"_"&amp;$F575,'Character Sets'!$B$3:$J$39,7,FALSE)</f>
        <v>Taylor</v>
      </c>
      <c r="I575" s="5" t="str">
        <f>VLOOKUP($A575&amp;"_"&amp;$F575,'Character Sets'!$B$3:$J$39,6,FALSE)</f>
        <v>D</v>
      </c>
      <c r="J575" s="95" t="s">
        <v>699</v>
      </c>
      <c r="K575" s="155" t="str">
        <f>VLOOKUP($A575&amp;"_"&amp;$J575, 'Character Sets'!$B$3:$J$39,5,FALSE)</f>
        <v>ST3</v>
      </c>
      <c r="L575" s="155" t="str">
        <f>VLOOKUP($A575&amp;"_"&amp;$J575,'Character Sets'!$B$3:$J$39,7,FALSE)</f>
        <v>Sam</v>
      </c>
      <c r="M575" s="5" t="str">
        <f>VLOOKUP($A575&amp;"_"&amp;$J575,'Character Sets'!$B$3:$J$39,6,FALSE)</f>
        <v>B</v>
      </c>
      <c r="N575" s="187" t="s">
        <v>2396</v>
      </c>
      <c r="O575" s="5" t="s">
        <v>2399</v>
      </c>
      <c r="P575" s="37" t="s">
        <v>696</v>
      </c>
      <c r="Q575" t="str">
        <f>VLOOKUP($A575&amp;"_"&amp;$P575,'Character Sets'!$B$3:$J$39,5,FALSE)</f>
        <v>HT2</v>
      </c>
      <c r="R575" s="37" t="s">
        <v>698</v>
      </c>
      <c r="S575" t="str">
        <f>VLOOKUP($A575&amp;"_"&amp;$R575,'Character Sets'!$B$3:$J$39,5,FALSE)</f>
        <v>HT3</v>
      </c>
      <c r="T575" s="37" t="s">
        <v>697</v>
      </c>
      <c r="U575" t="str">
        <f>VLOOKUP($A575&amp;"_"&amp;$T575,'Character Sets'!$B$3:$J$39,5,FALSE)</f>
        <v>ST2</v>
      </c>
      <c r="V575" s="37" t="s">
        <v>700</v>
      </c>
      <c r="W575" t="str">
        <f>VLOOKUP($A575&amp;"_"&amp;$V575,'Character Sets'!$B$3:$J$39,5,FALSE)</f>
        <v>HT1</v>
      </c>
      <c r="X575" t="s">
        <v>236</v>
      </c>
      <c r="Y575" t="str">
        <f t="shared" si="116"/>
        <v>DB</v>
      </c>
      <c r="Z575" t="str" cm="1">
        <f t="array" ref="Z575">_xlfn.IFS($Y575="AB","AB",$Y575="BA","AB",$Y575="AC","AC",$Y575="CA","AC",$Y575="AD","AD",$Y575="DA","AD",$Y575="BC","BC",$Y575="CB","BC",$Y575="BD","BD",$Y575="DB","BD",$Y575="CD","CD",$Y575="DC", "CD",$Y575="AE","AE",$Y575="EA","AE",$Y575="AF","AF",$Y575="FA","AF",$Y575="BE","BE",$Y575="EB","BE",$Y575="BF","BF",$Y575="FB","BF",$Y575="CE","CE",$Y575="EC","CE",$Y575="CF","CF",$Y575="FC","CF",$Y575="DE","DE",$Y575="ED","DE",$Y575="EF","EF",$Y575="FE","EF",$Y575="DF","DF",$Y575="FD","DF")</f>
        <v>BD</v>
      </c>
      <c r="AA575" s="6" t="s">
        <v>28</v>
      </c>
      <c r="AB575" t="str">
        <f>VLOOKUP($X575&amp;$Z575&amp;$AA575,Stories!$A$1:$I$151,7,FALSE)</f>
        <v>Sam is playing the violin for Taylor</v>
      </c>
      <c r="AC575" t="str">
        <f>VLOOKUP($X575&amp;$Z575&amp;$AA575,Stories!$A$1:$I$151,8,FALSE)</f>
        <v>while the sun is shining brightly</v>
      </c>
      <c r="AD575" s="37" t="s">
        <v>702</v>
      </c>
      <c r="AE575" s="13" t="s">
        <v>27</v>
      </c>
      <c r="AF575" s="13" t="s">
        <v>25</v>
      </c>
      <c r="AG575" s="13" t="str">
        <f t="shared" si="115"/>
        <v>they're standing in a yellow square</v>
      </c>
      <c r="AH575" t="str">
        <f>VLOOKUP($X575&amp;$Z575&amp;$AA575,Stories!$A$1:$I$151,9,FALSE)</f>
        <v>and it looks like the song is being played well</v>
      </c>
      <c r="AI575" t="str" cm="1">
        <f t="array" ref="AI575">_xlfn.IFS($AA575="first",_xlfn.CONCAT($X575, "_", $H575, "_", $L575),$AA575="second",_xlfn.CONCAT($X575, "_", $L575, "_", $H575))</f>
        <v>S30_Taylor_Sam</v>
      </c>
      <c r="AJ575" t="str">
        <f t="shared" si="108"/>
        <v>they_yellow_square</v>
      </c>
      <c r="AK575" t="str">
        <f t="shared" si="117"/>
        <v>S30_end</v>
      </c>
      <c r="AL575" s="13" t="s">
        <v>27</v>
      </c>
      <c r="AM575" s="13" t="s">
        <v>25</v>
      </c>
      <c r="AN575" s="13" t="s">
        <v>27</v>
      </c>
      <c r="AO575" s="13" t="s">
        <v>26</v>
      </c>
      <c r="AP575" s="13" t="s">
        <v>24</v>
      </c>
      <c r="AQ575" s="13" t="s">
        <v>26</v>
      </c>
      <c r="AR575" s="13" t="s">
        <v>24</v>
      </c>
      <c r="AS575" s="13" t="s">
        <v>25</v>
      </c>
      <c r="AT575" s="13" t="s">
        <v>29</v>
      </c>
      <c r="AU575" s="13" t="s">
        <v>26</v>
      </c>
      <c r="AV575" s="13" t="s">
        <v>29</v>
      </c>
      <c r="AW575" s="13" t="s">
        <v>25</v>
      </c>
      <c r="AX575" t="str">
        <f t="shared" si="109"/>
        <v>ST1_yellow-square.png</v>
      </c>
      <c r="AY575" t="str">
        <f t="shared" si="110"/>
        <v>ST3_yellow-triangle.png</v>
      </c>
      <c r="AZ575" t="str">
        <f t="shared" si="111"/>
        <v>HT2_red-triangle.png</v>
      </c>
      <c r="BA575" t="str">
        <f t="shared" si="112"/>
        <v>HT3_red-square.png</v>
      </c>
      <c r="BB575" t="str">
        <f t="shared" si="113"/>
        <v>ST2_blue-triangle.png</v>
      </c>
      <c r="BC575" t="str">
        <f t="shared" si="114"/>
        <v>HT1_blue-square.png</v>
      </c>
    </row>
    <row r="576" spans="1:55" x14ac:dyDescent="0.2">
      <c r="A576" s="30" t="s">
        <v>707</v>
      </c>
      <c r="B576" s="5" t="s">
        <v>108</v>
      </c>
      <c r="C576" s="5" t="s">
        <v>202</v>
      </c>
      <c r="D576" t="str">
        <f t="shared" si="106"/>
        <v>L05_CR94_S28</v>
      </c>
      <c r="E576">
        <v>574</v>
      </c>
      <c r="F576" s="96" t="s">
        <v>701</v>
      </c>
      <c r="G576" s="155" t="str">
        <f>VLOOKUP($A576&amp;"_"&amp;$F576,'Character Sets'!$B$3:$J$39,5,FALSE)</f>
        <v>ST1</v>
      </c>
      <c r="H576" s="155" t="str">
        <f>VLOOKUP($A576&amp;"_"&amp;$F576,'Character Sets'!$B$3:$J$39,7,FALSE)</f>
        <v>Taylor</v>
      </c>
      <c r="I576" s="5" t="str">
        <f>VLOOKUP($A576&amp;"_"&amp;$F576,'Character Sets'!$B$3:$J$39,6,FALSE)</f>
        <v>D</v>
      </c>
      <c r="J576" s="95" t="s">
        <v>699</v>
      </c>
      <c r="K576" s="155" t="str">
        <f>VLOOKUP($A576&amp;"_"&amp;$J576, 'Character Sets'!$B$3:$J$39,5,FALSE)</f>
        <v>ST3</v>
      </c>
      <c r="L576" s="155" t="str">
        <f>VLOOKUP($A576&amp;"_"&amp;$J576,'Character Sets'!$B$3:$J$39,7,FALSE)</f>
        <v>Sam</v>
      </c>
      <c r="M576" s="5" t="str">
        <f>VLOOKUP($A576&amp;"_"&amp;$J576,'Character Sets'!$B$3:$J$39,6,FALSE)</f>
        <v>B</v>
      </c>
      <c r="N576" s="187" t="s">
        <v>2396</v>
      </c>
      <c r="O576" s="5" t="s">
        <v>2399</v>
      </c>
      <c r="P576" s="37" t="s">
        <v>696</v>
      </c>
      <c r="Q576" t="str">
        <f>VLOOKUP($A576&amp;"_"&amp;$P576,'Character Sets'!$B$3:$J$39,5,FALSE)</f>
        <v>HT2</v>
      </c>
      <c r="R576" s="37" t="s">
        <v>698</v>
      </c>
      <c r="S576" t="str">
        <f>VLOOKUP($A576&amp;"_"&amp;$R576,'Character Sets'!$B$3:$J$39,5,FALSE)</f>
        <v>HT3</v>
      </c>
      <c r="T576" s="37" t="s">
        <v>697</v>
      </c>
      <c r="U576" t="str">
        <f>VLOOKUP($A576&amp;"_"&amp;$T576,'Character Sets'!$B$3:$J$39,5,FALSE)</f>
        <v>ST2</v>
      </c>
      <c r="V576" s="37" t="s">
        <v>700</v>
      </c>
      <c r="W576" t="str">
        <f>VLOOKUP($A576&amp;"_"&amp;$V576,'Character Sets'!$B$3:$J$39,5,FALSE)</f>
        <v>HT1</v>
      </c>
      <c r="X576" t="s">
        <v>234</v>
      </c>
      <c r="Y576" t="str">
        <f t="shared" si="116"/>
        <v>DB</v>
      </c>
      <c r="Z576" t="str" cm="1">
        <f t="array" ref="Z576">_xlfn.IFS($Y576="AB","AB",$Y576="BA","AB",$Y576="AC","AC",$Y576="CA","AC",$Y576="AD","AD",$Y576="DA","AD",$Y576="BC","BC",$Y576="CB","BC",$Y576="BD","BD",$Y576="DB","BD",$Y576="CD","CD",$Y576="DC", "CD",$Y576="AE","AE",$Y576="EA","AE",$Y576="AF","AF",$Y576="FA","AF",$Y576="BE","BE",$Y576="EB","BE",$Y576="BF","BF",$Y576="FB","BF",$Y576="CE","CE",$Y576="EC","CE",$Y576="CF","CF",$Y576="FC","CF",$Y576="DE","DE",$Y576="ED","DE",$Y576="EF","EF",$Y576="FE","EF",$Y576="DF","DF",$Y576="FD","DF")</f>
        <v>BD</v>
      </c>
      <c r="AA576" s="6" t="s">
        <v>30</v>
      </c>
      <c r="AB576" t="str">
        <f>VLOOKUP($X576&amp;$Z576&amp;$AA576,Stories!$A$1:$I$151,7,FALSE)</f>
        <v>Taylor is flying on a broom above Sam</v>
      </c>
      <c r="AC576" t="str">
        <f>VLOOKUP($X576&amp;$Z576&amp;$AA576,Stories!$A$1:$I$151,8,FALSE)</f>
        <v>while a bat flutters through the air</v>
      </c>
      <c r="AD576" s="37" t="s">
        <v>702</v>
      </c>
      <c r="AE576" s="13" t="s">
        <v>24</v>
      </c>
      <c r="AF576" s="13" t="s">
        <v>26</v>
      </c>
      <c r="AG576" s="13" t="str">
        <f t="shared" si="115"/>
        <v>they're standing in a red triangle</v>
      </c>
      <c r="AH576" t="str">
        <f>VLOOKUP($X576&amp;$Z576&amp;$AA576,Stories!$A$1:$I$151,9,FALSE)</f>
        <v>and it looks like it is Halloween</v>
      </c>
      <c r="AI576" t="str" cm="1">
        <f t="array" ref="AI576">_xlfn.IFS($AA576="first",_xlfn.CONCAT($X576, "_", $H576, "_", $L576),$AA576="second",_xlfn.CONCAT($X576, "_", $L576, "_", $H576))</f>
        <v>S28_Sam_Taylor</v>
      </c>
      <c r="AJ576" t="str">
        <f t="shared" si="108"/>
        <v>they_red_triangle</v>
      </c>
      <c r="AK576" t="str">
        <f t="shared" si="117"/>
        <v>S28_end</v>
      </c>
      <c r="AL576" s="13" t="s">
        <v>24</v>
      </c>
      <c r="AM576" s="13" t="s">
        <v>26</v>
      </c>
      <c r="AN576" s="13" t="s">
        <v>24</v>
      </c>
      <c r="AO576" s="13" t="s">
        <v>25</v>
      </c>
      <c r="AP576" s="13" t="s">
        <v>27</v>
      </c>
      <c r="AQ576" s="13" t="s">
        <v>25</v>
      </c>
      <c r="AR576" s="13" t="s">
        <v>27</v>
      </c>
      <c r="AS576" s="13" t="s">
        <v>26</v>
      </c>
      <c r="AT576" s="13" t="s">
        <v>31</v>
      </c>
      <c r="AU576" s="13" t="s">
        <v>25</v>
      </c>
      <c r="AV576" s="13" t="s">
        <v>31</v>
      </c>
      <c r="AW576" s="13" t="s">
        <v>26</v>
      </c>
      <c r="AX576" t="str">
        <f t="shared" si="109"/>
        <v>ST1_red-triangle.png</v>
      </c>
      <c r="AY576" t="str">
        <f t="shared" si="110"/>
        <v>ST3_red-square.png</v>
      </c>
      <c r="AZ576" t="str">
        <f t="shared" si="111"/>
        <v>HT2_yellow-square.png</v>
      </c>
      <c r="BA576" t="str">
        <f t="shared" si="112"/>
        <v>HT3_yellow-triangle.png</v>
      </c>
      <c r="BB576" t="str">
        <f t="shared" si="113"/>
        <v>ST2_green-square.png</v>
      </c>
      <c r="BC576" t="str">
        <f t="shared" si="114"/>
        <v>HT1_green-triangle.png</v>
      </c>
    </row>
    <row r="577" spans="1:55" x14ac:dyDescent="0.2">
      <c r="A577" s="30" t="s">
        <v>707</v>
      </c>
      <c r="B577" s="5" t="s">
        <v>108</v>
      </c>
      <c r="C577" s="5" t="s">
        <v>203</v>
      </c>
      <c r="D577" t="str">
        <f t="shared" si="106"/>
        <v>L05_CR95_S29</v>
      </c>
      <c r="E577">
        <v>575</v>
      </c>
      <c r="F577" s="96" t="s">
        <v>701</v>
      </c>
      <c r="G577" s="155" t="str">
        <f>VLOOKUP($A577&amp;"_"&amp;$F577,'Character Sets'!$B$3:$J$39,5,FALSE)</f>
        <v>ST1</v>
      </c>
      <c r="H577" s="155" t="str">
        <f>VLOOKUP($A577&amp;"_"&amp;$F577,'Character Sets'!$B$3:$J$39,7,FALSE)</f>
        <v>Taylor</v>
      </c>
      <c r="I577" s="5" t="str">
        <f>VLOOKUP($A577&amp;"_"&amp;$F577,'Character Sets'!$B$3:$J$39,6,FALSE)</f>
        <v>D</v>
      </c>
      <c r="J577" s="95" t="s">
        <v>699</v>
      </c>
      <c r="K577" s="155" t="str">
        <f>VLOOKUP($A577&amp;"_"&amp;$J577, 'Character Sets'!$B$3:$J$39,5,FALSE)</f>
        <v>ST3</v>
      </c>
      <c r="L577" s="155" t="str">
        <f>VLOOKUP($A577&amp;"_"&amp;$J577,'Character Sets'!$B$3:$J$39,7,FALSE)</f>
        <v>Sam</v>
      </c>
      <c r="M577" s="5" t="str">
        <f>VLOOKUP($A577&amp;"_"&amp;$J577,'Character Sets'!$B$3:$J$39,6,FALSE)</f>
        <v>B</v>
      </c>
      <c r="N577" s="187" t="s">
        <v>2396</v>
      </c>
      <c r="O577" s="5" t="s">
        <v>2399</v>
      </c>
      <c r="P577" s="37" t="s">
        <v>696</v>
      </c>
      <c r="Q577" t="str">
        <f>VLOOKUP($A577&amp;"_"&amp;$P577,'Character Sets'!$B$3:$J$39,5,FALSE)</f>
        <v>HT2</v>
      </c>
      <c r="R577" s="37" t="s">
        <v>698</v>
      </c>
      <c r="S577" t="str">
        <f>VLOOKUP($A577&amp;"_"&amp;$R577,'Character Sets'!$B$3:$J$39,5,FALSE)</f>
        <v>HT3</v>
      </c>
      <c r="T577" s="37" t="s">
        <v>697</v>
      </c>
      <c r="U577" t="str">
        <f>VLOOKUP($A577&amp;"_"&amp;$T577,'Character Sets'!$B$3:$J$39,5,FALSE)</f>
        <v>ST2</v>
      </c>
      <c r="V577" s="37" t="s">
        <v>700</v>
      </c>
      <c r="W577" t="str">
        <f>VLOOKUP($A577&amp;"_"&amp;$V577,'Character Sets'!$B$3:$J$39,5,FALSE)</f>
        <v>HT1</v>
      </c>
      <c r="X577" t="s">
        <v>235</v>
      </c>
      <c r="Y577" t="str">
        <f t="shared" si="116"/>
        <v>DB</v>
      </c>
      <c r="Z577" t="str" cm="1">
        <f t="array" ref="Z577">_xlfn.IFS($Y577="AB","AB",$Y577="BA","AB",$Y577="AC","AC",$Y577="CA","AC",$Y577="AD","AD",$Y577="DA","AD",$Y577="BC","BC",$Y577="CB","BC",$Y577="BD","BD",$Y577="DB","BD",$Y577="CD","CD",$Y577="DC", "CD",$Y577="AE","AE",$Y577="EA","AE",$Y577="AF","AF",$Y577="FA","AF",$Y577="BE","BE",$Y577="EB","BE",$Y577="BF","BF",$Y577="FB","BF",$Y577="CE","CE",$Y577="EC","CE",$Y577="CF","CF",$Y577="FC","CF",$Y577="DE","DE",$Y577="ED","DE",$Y577="EF","EF",$Y577="FE","EF",$Y577="DF","DF",$Y577="FD","DF")</f>
        <v>BD</v>
      </c>
      <c r="AA577" s="6" t="s">
        <v>28</v>
      </c>
      <c r="AB577" t="str">
        <f>VLOOKUP($X577&amp;$Z577&amp;$AA577,Stories!$A$1:$I$151,7,FALSE)</f>
        <v>Sam is playing basketball with Taylor</v>
      </c>
      <c r="AC577" t="str">
        <f>VLOOKUP($X577&amp;$Z577&amp;$AA577,Stories!$A$1:$I$151,8,FALSE)</f>
        <v>as the scoreboard shows the time winding down</v>
      </c>
      <c r="AD577" s="37" t="s">
        <v>702</v>
      </c>
      <c r="AE577" s="13" t="s">
        <v>29</v>
      </c>
      <c r="AF577" s="13" t="s">
        <v>25</v>
      </c>
      <c r="AG577" s="13" t="str">
        <f t="shared" si="115"/>
        <v>they're standing in a blue square</v>
      </c>
      <c r="AH577" t="str">
        <f>VLOOKUP($X577&amp;$Z577&amp;$AA577,Stories!$A$1:$I$151,9,FALSE)</f>
        <v>and the game appears to be one-sided</v>
      </c>
      <c r="AI577" t="str" cm="1">
        <f t="array" ref="AI577">_xlfn.IFS($AA577="first",_xlfn.CONCAT($X577, "_", $H577, "_", $L577),$AA577="second",_xlfn.CONCAT($X577, "_", $L577, "_", $H577))</f>
        <v>S29_Taylor_Sam</v>
      </c>
      <c r="AJ577" t="str">
        <f t="shared" si="108"/>
        <v>they_blue_square</v>
      </c>
      <c r="AK577" t="str">
        <f t="shared" si="117"/>
        <v>S29_end</v>
      </c>
      <c r="AL577" s="13" t="s">
        <v>29</v>
      </c>
      <c r="AM577" s="13" t="s">
        <v>25</v>
      </c>
      <c r="AN577" s="13" t="s">
        <v>29</v>
      </c>
      <c r="AO577" s="13" t="s">
        <v>26</v>
      </c>
      <c r="AP577" s="13" t="s">
        <v>31</v>
      </c>
      <c r="AQ577" s="13" t="s">
        <v>26</v>
      </c>
      <c r="AR577" s="13" t="s">
        <v>31</v>
      </c>
      <c r="AS577" s="13" t="s">
        <v>25</v>
      </c>
      <c r="AT577" s="13" t="s">
        <v>27</v>
      </c>
      <c r="AU577" s="13" t="s">
        <v>26</v>
      </c>
      <c r="AV577" s="13" t="s">
        <v>27</v>
      </c>
      <c r="AW577" s="13" t="s">
        <v>25</v>
      </c>
      <c r="AX577" t="str">
        <f t="shared" si="109"/>
        <v>ST1_blue-square.png</v>
      </c>
      <c r="AY577" t="str">
        <f t="shared" si="110"/>
        <v>ST3_blue-triangle.png</v>
      </c>
      <c r="AZ577" t="str">
        <f t="shared" si="111"/>
        <v>HT2_green-triangle.png</v>
      </c>
      <c r="BA577" t="str">
        <f t="shared" si="112"/>
        <v>HT3_green-square.png</v>
      </c>
      <c r="BB577" t="str">
        <f t="shared" si="113"/>
        <v>ST2_yellow-triangle.png</v>
      </c>
      <c r="BC577" t="str">
        <f t="shared" si="114"/>
        <v>HT1_yellow-square.png</v>
      </c>
    </row>
    <row r="578" spans="1:55" x14ac:dyDescent="0.2">
      <c r="A578" s="30" t="s">
        <v>707</v>
      </c>
      <c r="B578" s="5" t="s">
        <v>108</v>
      </c>
      <c r="C578" s="5" t="s">
        <v>204</v>
      </c>
      <c r="D578" t="str">
        <f t="shared" si="106"/>
        <v>L05_CR96_S29</v>
      </c>
      <c r="E578">
        <v>576</v>
      </c>
      <c r="F578" s="96" t="s">
        <v>701</v>
      </c>
      <c r="G578" s="155" t="str">
        <f>VLOOKUP($A578&amp;"_"&amp;$F578,'Character Sets'!$B$3:$J$39,5,FALSE)</f>
        <v>ST1</v>
      </c>
      <c r="H578" s="155" t="str">
        <f>VLOOKUP($A578&amp;"_"&amp;$F578,'Character Sets'!$B$3:$J$39,7,FALSE)</f>
        <v>Taylor</v>
      </c>
      <c r="I578" s="5" t="str">
        <f>VLOOKUP($A578&amp;"_"&amp;$F578,'Character Sets'!$B$3:$J$39,6,FALSE)</f>
        <v>D</v>
      </c>
      <c r="J578" s="95" t="s">
        <v>699</v>
      </c>
      <c r="K578" s="155" t="str">
        <f>VLOOKUP($A578&amp;"_"&amp;$J578, 'Character Sets'!$B$3:$J$39,5,FALSE)</f>
        <v>ST3</v>
      </c>
      <c r="L578" s="155" t="str">
        <f>VLOOKUP($A578&amp;"_"&amp;$J578,'Character Sets'!$B$3:$J$39,7,FALSE)</f>
        <v>Sam</v>
      </c>
      <c r="M578" s="5" t="str">
        <f>VLOOKUP($A578&amp;"_"&amp;$J578,'Character Sets'!$B$3:$J$39,6,FALSE)</f>
        <v>B</v>
      </c>
      <c r="N578" s="187" t="s">
        <v>2396</v>
      </c>
      <c r="O578" s="5" t="s">
        <v>2399</v>
      </c>
      <c r="P578" s="37" t="s">
        <v>696</v>
      </c>
      <c r="Q578" t="str">
        <f>VLOOKUP($A578&amp;"_"&amp;$P578,'Character Sets'!$B$3:$J$39,5,FALSE)</f>
        <v>HT2</v>
      </c>
      <c r="R578" s="37" t="s">
        <v>698</v>
      </c>
      <c r="S578" t="str">
        <f>VLOOKUP($A578&amp;"_"&amp;$R578,'Character Sets'!$B$3:$J$39,5,FALSE)</f>
        <v>HT3</v>
      </c>
      <c r="T578" s="37" t="s">
        <v>697</v>
      </c>
      <c r="U578" t="str">
        <f>VLOOKUP($A578&amp;"_"&amp;$T578,'Character Sets'!$B$3:$J$39,5,FALSE)</f>
        <v>ST2</v>
      </c>
      <c r="V578" s="37" t="s">
        <v>700</v>
      </c>
      <c r="W578" t="str">
        <f>VLOOKUP($A578&amp;"_"&amp;$V578,'Character Sets'!$B$3:$J$39,5,FALSE)</f>
        <v>HT1</v>
      </c>
      <c r="X578" t="s">
        <v>235</v>
      </c>
      <c r="Y578" t="str">
        <f t="shared" si="116"/>
        <v>DB</v>
      </c>
      <c r="Z578" t="str" cm="1">
        <f t="array" ref="Z578">_xlfn.IFS($Y578="AB","AB",$Y578="BA","AB",$Y578="AC","AC",$Y578="CA","AC",$Y578="AD","AD",$Y578="DA","AD",$Y578="BC","BC",$Y578="CB","BC",$Y578="BD","BD",$Y578="DB","BD",$Y578="CD","CD",$Y578="DC", "CD",$Y578="AE","AE",$Y578="EA","AE",$Y578="AF","AF",$Y578="FA","AF",$Y578="BE","BE",$Y578="EB","BE",$Y578="BF","BF",$Y578="FB","BF",$Y578="CE","CE",$Y578="EC","CE",$Y578="CF","CF",$Y578="FC","CF",$Y578="DE","DE",$Y578="ED","DE",$Y578="EF","EF",$Y578="FE","EF",$Y578="DF","DF",$Y578="FD","DF")</f>
        <v>BD</v>
      </c>
      <c r="AA578" s="6" t="s">
        <v>30</v>
      </c>
      <c r="AB578" t="str">
        <f>VLOOKUP($X578&amp;$Z578&amp;$AA578,Stories!$A$1:$I$151,7,FALSE)</f>
        <v xml:space="preserve">Taylor is playing basketball with Sam </v>
      </c>
      <c r="AC578" t="str">
        <f>VLOOKUP($X578&amp;$Z578&amp;$AA578,Stories!$A$1:$I$151,8,FALSE)</f>
        <v>as the scoreboard shows the time winding down</v>
      </c>
      <c r="AD578" s="37" t="s">
        <v>702</v>
      </c>
      <c r="AE578" s="13" t="s">
        <v>31</v>
      </c>
      <c r="AF578" s="13" t="s">
        <v>26</v>
      </c>
      <c r="AG578" s="13" t="str">
        <f t="shared" si="115"/>
        <v>they're standing in a green triangle</v>
      </c>
      <c r="AH578" t="str">
        <f>VLOOKUP($X578&amp;$Z578&amp;$AA578,Stories!$A$1:$I$151,9,FALSE)</f>
        <v>and the game appears to be one-sided</v>
      </c>
      <c r="AI578" t="str" cm="1">
        <f t="array" ref="AI578">_xlfn.IFS($AA578="first",_xlfn.CONCAT($X578, "_", $H578, "_", $L578),$AA578="second",_xlfn.CONCAT($X578, "_", $L578, "_", $H578))</f>
        <v>S29_Sam_Taylor</v>
      </c>
      <c r="AJ578" t="str">
        <f t="shared" si="108"/>
        <v>they_green_triangle</v>
      </c>
      <c r="AK578" t="str">
        <f t="shared" si="117"/>
        <v>S29_end</v>
      </c>
      <c r="AL578" s="13" t="s">
        <v>31</v>
      </c>
      <c r="AM578" s="13" t="s">
        <v>26</v>
      </c>
      <c r="AN578" s="13" t="s">
        <v>31</v>
      </c>
      <c r="AO578" s="13" t="s">
        <v>25</v>
      </c>
      <c r="AP578" s="13" t="s">
        <v>29</v>
      </c>
      <c r="AQ578" s="13" t="s">
        <v>25</v>
      </c>
      <c r="AR578" s="13" t="s">
        <v>29</v>
      </c>
      <c r="AS578" s="13" t="s">
        <v>26</v>
      </c>
      <c r="AT578" s="13" t="s">
        <v>24</v>
      </c>
      <c r="AU578" s="13" t="s">
        <v>25</v>
      </c>
      <c r="AV578" s="13" t="s">
        <v>24</v>
      </c>
      <c r="AW578" s="13" t="s">
        <v>26</v>
      </c>
      <c r="AX578" t="str">
        <f t="shared" si="109"/>
        <v>ST1_green-triangle.png</v>
      </c>
      <c r="AY578" t="str">
        <f t="shared" si="110"/>
        <v>ST3_green-square.png</v>
      </c>
      <c r="AZ578" t="str">
        <f t="shared" si="111"/>
        <v>HT2_blue-square.png</v>
      </c>
      <c r="BA578" t="str">
        <f t="shared" si="112"/>
        <v>HT3_blue-triangle.png</v>
      </c>
      <c r="BB578" t="str">
        <f t="shared" si="113"/>
        <v>ST2_red-square.png</v>
      </c>
      <c r="BC578" t="str">
        <f t="shared" si="114"/>
        <v>HT1_red-triangle.png</v>
      </c>
    </row>
    <row r="579" spans="1:55" x14ac:dyDescent="0.2">
      <c r="A579" s="30" t="s">
        <v>707</v>
      </c>
      <c r="B579" s="5" t="s">
        <v>32</v>
      </c>
      <c r="C579" s="5" t="s">
        <v>33</v>
      </c>
      <c r="D579" t="str">
        <f t="shared" ref="D579:D642" si="118">_xlfn.CONCAT($A579,"_",$C579,"_",$X579)</f>
        <v>L05_FD01_S38</v>
      </c>
      <c r="E579">
        <v>577</v>
      </c>
      <c r="F579" s="94" t="s">
        <v>696</v>
      </c>
      <c r="G579" s="155" t="str">
        <f>VLOOKUP($A579&amp;"_"&amp;$F579,'Character Sets'!$B$3:$J$39,5,FALSE)</f>
        <v>HT2</v>
      </c>
      <c r="H579" s="155" t="str">
        <f>VLOOKUP($A579&amp;"_"&amp;$F579,'Character Sets'!$B$3:$J$39,7,FALSE)</f>
        <v>Casey</v>
      </c>
      <c r="I579" s="5" t="str">
        <f>VLOOKUP($A579&amp;"_"&amp;$F579,'Character Sets'!$B$3:$J$39,6,FALSE)</f>
        <v>E</v>
      </c>
      <c r="J579" s="95" t="s">
        <v>700</v>
      </c>
      <c r="K579" s="155" t="str">
        <f>VLOOKUP($A579&amp;"_"&amp;$J579, 'Character Sets'!$B$3:$J$39,5,FALSE)</f>
        <v>HT1</v>
      </c>
      <c r="L579" s="155" t="str">
        <f>VLOOKUP($A579&amp;"_"&amp;$J579,'Character Sets'!$B$3:$J$39,7,FALSE)</f>
        <v>Jordan</v>
      </c>
      <c r="M579" s="5" t="str">
        <f>VLOOKUP($A579&amp;"_"&amp;$J579,'Character Sets'!$B$3:$J$39,6,FALSE)</f>
        <v>C</v>
      </c>
      <c r="N579" s="187" t="s">
        <v>2395</v>
      </c>
      <c r="O579" s="5" t="s">
        <v>2399</v>
      </c>
      <c r="P579" s="37" t="s">
        <v>698</v>
      </c>
      <c r="Q579" t="str">
        <f>VLOOKUP($A579&amp;"_"&amp;$P579,'Character Sets'!$B$3:$J$39,5,FALSE)</f>
        <v>HT3</v>
      </c>
      <c r="R579" s="37" t="s">
        <v>697</v>
      </c>
      <c r="S579" t="str">
        <f>VLOOKUP($A579&amp;"_"&amp;$R579,'Character Sets'!$B$3:$J$39,5,FALSE)</f>
        <v>ST2</v>
      </c>
      <c r="T579" s="37" t="s">
        <v>699</v>
      </c>
      <c r="U579" t="str">
        <f>VLOOKUP($A579&amp;"_"&amp;$T579,'Character Sets'!$B$3:$J$39,5,FALSE)</f>
        <v>ST3</v>
      </c>
      <c r="V579" s="37" t="s">
        <v>701</v>
      </c>
      <c r="W579" t="str">
        <f>VLOOKUP($A579&amp;"_"&amp;$V579,'Character Sets'!$B$3:$J$39,5,FALSE)</f>
        <v>ST1</v>
      </c>
      <c r="X579" t="s">
        <v>244</v>
      </c>
      <c r="Y579" t="str">
        <f t="shared" si="116"/>
        <v>EC</v>
      </c>
      <c r="Z579" t="str" cm="1">
        <f t="array" ref="Z579">_xlfn.IFS($Y579="AB","AB",$Y579="BA","AB",$Y579="AC","AC",$Y579="CA","AC",$Y579="AD","AD",$Y579="DA","AD",$Y579="BC","BC",$Y579="CB","BC",$Y579="BD","BD",$Y579="DB","BD",$Y579="CD","CD",$Y579="DC", "CD",$Y579="AE","AE",$Y579="EA","AE",$Y579="AF","AF",$Y579="FA","AF",$Y579="BE","BE",$Y579="EB","BE",$Y579="BF","BF",$Y579="FB","BF",$Y579="CE","CE",$Y579="EC","CE",$Y579="CF","CF",$Y579="FC","CF",$Y579="DE","DE",$Y579="ED","DE",$Y579="EF","EF",$Y579="FE","EF",$Y579="DF","DF",$Y579="FD","DF")</f>
        <v>CE</v>
      </c>
      <c r="AA579" s="6" t="s">
        <v>28</v>
      </c>
      <c r="AB579" t="str">
        <f>VLOOKUP($X579&amp;$Z579&amp;$AA579,Stories!$A$1:$I$151,7,FALSE)</f>
        <v>Jordan is exercising with Casey</v>
      </c>
      <c r="AC579" t="str">
        <f>VLOOKUP($X579&amp;$Z579&amp;$AA579,Stories!$A$1:$I$151,8,FALSE)</f>
        <v>and the time is going by really fast</v>
      </c>
      <c r="AD579" s="37" t="s">
        <v>22</v>
      </c>
      <c r="AE579" s="13" t="s">
        <v>27</v>
      </c>
      <c r="AF579" s="13" t="s">
        <v>26</v>
      </c>
      <c r="AG579" s="13" t="s">
        <v>774</v>
      </c>
      <c r="AH579" t="str">
        <f>VLOOKUP($X579&amp;$Z579&amp;$AA579,Stories!$A$1:$I$151,9,FALSE)</f>
        <v>but the gym is about to close</v>
      </c>
      <c r="AI579" t="str" cm="1">
        <f t="array" ref="AI579">_xlfn.IFS($AA579="first",_xlfn.CONCAT($X579, "_", $H579, "_", $L579),$AA579="second",_xlfn.CONCAT($X579, "_", $L579, "_", $H579))</f>
        <v>S38_Casey_Jordan</v>
      </c>
      <c r="AJ579" t="str">
        <f t="shared" si="108"/>
        <v>he_yellow_triangle</v>
      </c>
      <c r="AK579" t="str">
        <f t="shared" si="117"/>
        <v>S38_end</v>
      </c>
      <c r="AL579" s="13" t="s">
        <v>29</v>
      </c>
      <c r="AM579" s="13" t="s">
        <v>25</v>
      </c>
      <c r="AN579" s="13" t="s">
        <v>29</v>
      </c>
      <c r="AO579" s="13" t="s">
        <v>26</v>
      </c>
      <c r="AP579" s="13" t="s">
        <v>24</v>
      </c>
      <c r="AQ579" s="13" t="s">
        <v>25</v>
      </c>
      <c r="AR579" s="13" t="s">
        <v>24</v>
      </c>
      <c r="AS579" s="13" t="s">
        <v>26</v>
      </c>
      <c r="AT579" s="13" t="s">
        <v>31</v>
      </c>
      <c r="AU579" s="13" t="s">
        <v>25</v>
      </c>
      <c r="AV579" s="13" t="s">
        <v>31</v>
      </c>
      <c r="AW579" s="13" t="s">
        <v>26</v>
      </c>
      <c r="AX579" t="str">
        <f t="shared" si="109"/>
        <v>HT2_blue-square.png</v>
      </c>
      <c r="AY579" t="str">
        <f t="shared" si="110"/>
        <v>HT1_blue-triangle.png</v>
      </c>
      <c r="AZ579" t="str">
        <f t="shared" si="111"/>
        <v>HT3_red-square.png</v>
      </c>
      <c r="BA579" t="str">
        <f t="shared" si="112"/>
        <v>ST2_red-triangle.png</v>
      </c>
      <c r="BB579" t="str">
        <f t="shared" si="113"/>
        <v>ST3_green-square.png</v>
      </c>
      <c r="BC579" t="str">
        <f t="shared" si="114"/>
        <v>ST1_green-triangle.png</v>
      </c>
    </row>
    <row r="580" spans="1:55" x14ac:dyDescent="0.2">
      <c r="A580" s="30" t="s">
        <v>707</v>
      </c>
      <c r="B580" s="5" t="s">
        <v>32</v>
      </c>
      <c r="C580" s="5" t="s">
        <v>34</v>
      </c>
      <c r="D580" t="str">
        <f t="shared" si="118"/>
        <v>L05_FD02_S51</v>
      </c>
      <c r="E580">
        <v>578</v>
      </c>
      <c r="F580" s="94" t="s">
        <v>696</v>
      </c>
      <c r="G580" s="155" t="str">
        <f>VLOOKUP($A580&amp;"_"&amp;$F580,'Character Sets'!$B$3:$J$39,5,FALSE)</f>
        <v>HT2</v>
      </c>
      <c r="H580" s="155" t="str">
        <f>VLOOKUP($A580&amp;"_"&amp;$F580,'Character Sets'!$B$3:$J$39,7,FALSE)</f>
        <v>Casey</v>
      </c>
      <c r="I580" s="5" t="str">
        <f>VLOOKUP($A580&amp;"_"&amp;$F580,'Character Sets'!$B$3:$J$39,6,FALSE)</f>
        <v>E</v>
      </c>
      <c r="J580" s="95" t="s">
        <v>701</v>
      </c>
      <c r="K580" s="155" t="str">
        <f>VLOOKUP($A580&amp;"_"&amp;$J580, 'Character Sets'!$B$3:$J$39,5,FALSE)</f>
        <v>ST1</v>
      </c>
      <c r="L580" s="155" t="str">
        <f>VLOOKUP($A580&amp;"_"&amp;$J580,'Character Sets'!$B$3:$J$39,7,FALSE)</f>
        <v>Taylor</v>
      </c>
      <c r="M580" s="5" t="str">
        <f>VLOOKUP($A580&amp;"_"&amp;$J580,'Character Sets'!$B$3:$J$39,6,FALSE)</f>
        <v>D</v>
      </c>
      <c r="N580" s="187" t="s">
        <v>2395</v>
      </c>
      <c r="O580" s="5" t="s">
        <v>2398</v>
      </c>
      <c r="P580" s="37" t="s">
        <v>698</v>
      </c>
      <c r="Q580" t="str">
        <f>VLOOKUP($A580&amp;"_"&amp;$P580,'Character Sets'!$B$3:$J$39,5,FALSE)</f>
        <v>HT3</v>
      </c>
      <c r="R580" s="37" t="s">
        <v>697</v>
      </c>
      <c r="S580" t="str">
        <f>VLOOKUP($A580&amp;"_"&amp;$R580,'Character Sets'!$B$3:$J$39,5,FALSE)</f>
        <v>ST2</v>
      </c>
      <c r="T580" s="37" t="s">
        <v>699</v>
      </c>
      <c r="U580" t="str">
        <f>VLOOKUP($A580&amp;"_"&amp;$T580,'Character Sets'!$B$3:$J$39,5,FALSE)</f>
        <v>ST3</v>
      </c>
      <c r="V580" s="37" t="s">
        <v>700</v>
      </c>
      <c r="W580" t="str">
        <f>VLOOKUP($A580&amp;"_"&amp;$V580,'Character Sets'!$B$3:$J$39,5,FALSE)</f>
        <v>HT1</v>
      </c>
      <c r="X580" t="s">
        <v>728</v>
      </c>
      <c r="Y580" t="str">
        <f t="shared" si="116"/>
        <v>ED</v>
      </c>
      <c r="Z580" t="str" cm="1">
        <f t="array" ref="Z580">_xlfn.IFS($Y580="AB","AB",$Y580="BA","AB",$Y580="AC","AC",$Y580="CA","AC",$Y580="AD","AD",$Y580="DA","AD",$Y580="BC","BC",$Y580="CB","BC",$Y580="BD","BD",$Y580="DB","BD",$Y580="CD","CD",$Y580="DC", "CD",$Y580="AE","AE",$Y580="EA","AE",$Y580="AF","AF",$Y580="FA","AF",$Y580="BE","BE",$Y580="EB","BE",$Y580="BF","BF",$Y580="FB","BF",$Y580="CE","CE",$Y580="EC","CE",$Y580="CF","CF",$Y580="FC","CF",$Y580="DE","DE",$Y580="ED","DE",$Y580="EF","EF",$Y580="FE","EF",$Y580="DF","DF",$Y580="FD","DF")</f>
        <v>DE</v>
      </c>
      <c r="AA580" s="6" t="s">
        <v>30</v>
      </c>
      <c r="AB580" t="str">
        <f>VLOOKUP($X580&amp;$Z580&amp;$AA580,Stories!$A$1:$I$151,7,FALSE)</f>
        <v>Casey is starting a video call with Taylor</v>
      </c>
      <c r="AC580" t="str">
        <f>VLOOKUP($X580&amp;$Z580&amp;$AA580,Stories!$A$1:$I$151,8,FALSE)</f>
        <v>but the connection is kind of slow</v>
      </c>
      <c r="AD580" s="37" t="s">
        <v>22</v>
      </c>
      <c r="AE580" s="13" t="s">
        <v>24</v>
      </c>
      <c r="AF580" s="13" t="s">
        <v>25</v>
      </c>
      <c r="AG580" s="13" t="s">
        <v>757</v>
      </c>
      <c r="AH580" t="str">
        <f>VLOOKUP($X580&amp;$Z580&amp;$AA580,Stories!$A$1:$I$151,9,FALSE)</f>
        <v xml:space="preserve">and it's great to see each other </v>
      </c>
      <c r="AI580" t="str" cm="1">
        <f t="array" ref="AI580">_xlfn.IFS($AA580="first",_xlfn.CONCAT($X580, "_", $H580, "_", $L580),$AA580="second",_xlfn.CONCAT($X580, "_", $L580, "_", $H580))</f>
        <v>S51_Taylor_Casey</v>
      </c>
      <c r="AJ580" t="str">
        <f t="shared" ref="AJ580:AJ643" si="119">_xlfn.CONCAT($AD580,"_", $AE580, "_", $AF580)</f>
        <v>he_red_square</v>
      </c>
      <c r="AK580" t="str">
        <f t="shared" si="117"/>
        <v>S51_end</v>
      </c>
      <c r="AL580" s="13" t="s">
        <v>31</v>
      </c>
      <c r="AM580" s="13" t="s">
        <v>26</v>
      </c>
      <c r="AN580" s="13" t="s">
        <v>31</v>
      </c>
      <c r="AO580" s="13" t="s">
        <v>25</v>
      </c>
      <c r="AP580" s="13" t="s">
        <v>27</v>
      </c>
      <c r="AQ580" s="13" t="s">
        <v>26</v>
      </c>
      <c r="AR580" s="13" t="s">
        <v>27</v>
      </c>
      <c r="AS580" s="13" t="s">
        <v>25</v>
      </c>
      <c r="AT580" s="13" t="s">
        <v>29</v>
      </c>
      <c r="AU580" s="13" t="s">
        <v>26</v>
      </c>
      <c r="AV580" s="13" t="s">
        <v>29</v>
      </c>
      <c r="AW580" s="13" t="s">
        <v>25</v>
      </c>
      <c r="AX580" t="str">
        <f t="shared" ref="AX580:AX643" si="120">_xlfn.CONCAT($G580, "_", $AL580, "-", $AM580, ".png")</f>
        <v>HT2_green-triangle.png</v>
      </c>
      <c r="AY580" t="str">
        <f t="shared" ref="AY580:AY643" si="121">_xlfn.CONCAT($K580, "_", $AN580, "-", $AO580, ".png")</f>
        <v>ST1_green-square.png</v>
      </c>
      <c r="AZ580" t="str">
        <f t="shared" ref="AZ580:AZ643" si="122">_xlfn.CONCAT($Q580, "_", $AP580, "-", $AQ580, ".png")</f>
        <v>HT3_yellow-triangle.png</v>
      </c>
      <c r="BA580" t="str">
        <f t="shared" ref="BA580:BA643" si="123">_xlfn.CONCAT($S580, "_", $AR580, "-", $AS580, ".png")</f>
        <v>ST2_yellow-square.png</v>
      </c>
      <c r="BB580" t="str">
        <f t="shared" ref="BB580:BB643" si="124">_xlfn.CONCAT($U580, "_", $AT580, "-", $AU580, ".png")</f>
        <v>ST3_blue-triangle.png</v>
      </c>
      <c r="BC580" t="str">
        <f t="shared" ref="BC580:BC643" si="125">_xlfn.CONCAT($W580, "_", $AV580, "-", $AW580, ".png")</f>
        <v>HT1_blue-square.png</v>
      </c>
    </row>
    <row r="581" spans="1:55" x14ac:dyDescent="0.2">
      <c r="A581" s="30" t="s">
        <v>707</v>
      </c>
      <c r="B581" s="5" t="s">
        <v>32</v>
      </c>
      <c r="C581" s="5" t="s">
        <v>35</v>
      </c>
      <c r="D581" t="str">
        <f t="shared" si="118"/>
        <v>L05_FD03_S07</v>
      </c>
      <c r="E581">
        <v>579</v>
      </c>
      <c r="F581" s="94" t="s">
        <v>698</v>
      </c>
      <c r="G581" s="155" t="str">
        <f>VLOOKUP($A581&amp;"_"&amp;$F581,'Character Sets'!$B$3:$J$39,5,FALSE)</f>
        <v>HT3</v>
      </c>
      <c r="H581" s="155" t="str">
        <f>VLOOKUP($A581&amp;"_"&amp;$F581,'Character Sets'!$B$3:$J$39,7,FALSE)</f>
        <v>Jaime</v>
      </c>
      <c r="I581" s="5" t="str">
        <f>VLOOKUP($A581&amp;"_"&amp;$F581,'Character Sets'!$B$3:$J$39,6,FALSE)</f>
        <v>F</v>
      </c>
      <c r="J581" s="5" t="s">
        <v>697</v>
      </c>
      <c r="K581" s="155" t="str">
        <f>VLOOKUP($A581&amp;"_"&amp;$J581, 'Character Sets'!$B$3:$J$39,5,FALSE)</f>
        <v>ST2</v>
      </c>
      <c r="L581" s="155" t="str">
        <f>VLOOKUP($A581&amp;"_"&amp;$J581,'Character Sets'!$B$3:$J$39,7,FALSE)</f>
        <v>Alex</v>
      </c>
      <c r="M581" s="5" t="str">
        <f>VLOOKUP($A581&amp;"_"&amp;$J581,'Character Sets'!$B$3:$J$39,6,FALSE)</f>
        <v>A</v>
      </c>
      <c r="N581" s="187" t="s">
        <v>2394</v>
      </c>
      <c r="O581" s="5" t="s">
        <v>2398</v>
      </c>
      <c r="P581" s="37" t="s">
        <v>696</v>
      </c>
      <c r="Q581" t="str">
        <f>VLOOKUP($A581&amp;"_"&amp;$P581,'Character Sets'!$B$3:$J$39,5,FALSE)</f>
        <v>HT2</v>
      </c>
      <c r="R581" s="37" t="s">
        <v>699</v>
      </c>
      <c r="S581" t="str">
        <f>VLOOKUP($A581&amp;"_"&amp;$R581,'Character Sets'!$B$3:$J$39,5,FALSE)</f>
        <v>ST3</v>
      </c>
      <c r="T581" s="37" t="s">
        <v>700</v>
      </c>
      <c r="U581" t="str">
        <f>VLOOKUP($A581&amp;"_"&amp;$T581,'Character Sets'!$B$3:$J$39,5,FALSE)</f>
        <v>HT1</v>
      </c>
      <c r="V581" s="37" t="s">
        <v>701</v>
      </c>
      <c r="W581" t="str">
        <f>VLOOKUP($A581&amp;"_"&amp;$V581,'Character Sets'!$B$3:$J$39,5,FALSE)</f>
        <v>ST1</v>
      </c>
      <c r="X581" t="s">
        <v>213</v>
      </c>
      <c r="Y581" t="str">
        <f t="shared" si="116"/>
        <v>FA</v>
      </c>
      <c r="Z581" t="str" cm="1">
        <f t="array" ref="Z581">_xlfn.IFS($Y581="AB","AB",$Y581="BA","AB",$Y581="AC","AC",$Y581="CA","AC",$Y581="AD","AD",$Y581="DA","AD",$Y581="BC","BC",$Y581="CB","BC",$Y581="BD","BD",$Y581="DB","BD",$Y581="CD","CD",$Y581="DC", "CD",$Y581="AE","AE",$Y581="EA","AE",$Y581="AF","AF",$Y581="FA","AF",$Y581="BE","BE",$Y581="EB","BE",$Y581="BF","BF",$Y581="FB","BF",$Y581="CE","CE",$Y581="EC","CE",$Y581="CF","CF",$Y581="FC","CF",$Y581="DE","DE",$Y581="ED","DE",$Y581="EF","EF",$Y581="FE","EF",$Y581="DF","DF",$Y581="FD","DF")</f>
        <v>AF</v>
      </c>
      <c r="AA581" s="6" t="s">
        <v>28</v>
      </c>
      <c r="AB581" t="str">
        <f>VLOOKUP($X581&amp;$Z581&amp;$AA581,Stories!$A$1:$I$151,7,FALSE)</f>
        <v>Alex is doing a dance for Jaime</v>
      </c>
      <c r="AC581" t="str">
        <f>VLOOKUP($X581&amp;$Z581&amp;$AA581,Stories!$A$1:$I$151,8,FALSE)</f>
        <v>while the music is blasting out of a record player</v>
      </c>
      <c r="AD581" s="37" t="s">
        <v>22</v>
      </c>
      <c r="AE581" s="13" t="s">
        <v>29</v>
      </c>
      <c r="AF581" s="13" t="s">
        <v>26</v>
      </c>
      <c r="AG581" s="13" t="s">
        <v>758</v>
      </c>
      <c r="AH581" t="str">
        <f>VLOOKUP($X581&amp;$Z581&amp;$AA581,Stories!$A$1:$I$151,9,FALSE)</f>
        <v>and the chandelier is shaking from all the noise</v>
      </c>
      <c r="AI581" t="str" cm="1">
        <f t="array" ref="AI581">_xlfn.IFS($AA581="first",_xlfn.CONCAT($X581, "_", $H581, "_", $L581),$AA581="second",_xlfn.CONCAT($X581, "_", $L581, "_", $H581))</f>
        <v>S07_Jaime_Alex</v>
      </c>
      <c r="AJ581" t="str">
        <f t="shared" si="119"/>
        <v>he_blue_triangle</v>
      </c>
      <c r="AK581" t="str">
        <f t="shared" si="117"/>
        <v>S07_end</v>
      </c>
      <c r="AL581" s="13" t="s">
        <v>31</v>
      </c>
      <c r="AM581" s="13" t="s">
        <v>25</v>
      </c>
      <c r="AN581" s="13" t="s">
        <v>31</v>
      </c>
      <c r="AO581" s="13" t="s">
        <v>26</v>
      </c>
      <c r="AP581" s="13" t="s">
        <v>24</v>
      </c>
      <c r="AQ581" s="13" t="s">
        <v>25</v>
      </c>
      <c r="AR581" s="13" t="s">
        <v>24</v>
      </c>
      <c r="AS581" s="13" t="s">
        <v>26</v>
      </c>
      <c r="AT581" s="13" t="s">
        <v>27</v>
      </c>
      <c r="AU581" s="13" t="s">
        <v>25</v>
      </c>
      <c r="AV581" s="13" t="s">
        <v>27</v>
      </c>
      <c r="AW581" s="13" t="s">
        <v>26</v>
      </c>
      <c r="AX581" t="str">
        <f t="shared" si="120"/>
        <v>HT3_green-square.png</v>
      </c>
      <c r="AY581" t="str">
        <f t="shared" si="121"/>
        <v>ST2_green-triangle.png</v>
      </c>
      <c r="AZ581" t="str">
        <f t="shared" si="122"/>
        <v>HT2_red-square.png</v>
      </c>
      <c r="BA581" t="str">
        <f t="shared" si="123"/>
        <v>ST3_red-triangle.png</v>
      </c>
      <c r="BB581" t="str">
        <f t="shared" si="124"/>
        <v>HT1_yellow-square.png</v>
      </c>
      <c r="BC581" t="str">
        <f t="shared" si="125"/>
        <v>ST1_yellow-triangle.png</v>
      </c>
    </row>
    <row r="582" spans="1:55" x14ac:dyDescent="0.2">
      <c r="A582" s="30" t="s">
        <v>707</v>
      </c>
      <c r="B582" s="5" t="s">
        <v>32</v>
      </c>
      <c r="C582" s="5" t="s">
        <v>36</v>
      </c>
      <c r="D582" t="str">
        <f t="shared" si="118"/>
        <v>L05_FD04_S58</v>
      </c>
      <c r="E582">
        <v>580</v>
      </c>
      <c r="F582" s="94" t="s">
        <v>698</v>
      </c>
      <c r="G582" s="155" t="str">
        <f>VLOOKUP($A582&amp;"_"&amp;$F582,'Character Sets'!$B$3:$J$39,5,FALSE)</f>
        <v>HT3</v>
      </c>
      <c r="H582" s="155" t="str">
        <f>VLOOKUP($A582&amp;"_"&amp;$F582,'Character Sets'!$B$3:$J$39,7,FALSE)</f>
        <v>Jaime</v>
      </c>
      <c r="I582" s="5" t="str">
        <f>VLOOKUP($A582&amp;"_"&amp;$F582,'Character Sets'!$B$3:$J$39,6,FALSE)</f>
        <v>F</v>
      </c>
      <c r="J582" s="95" t="s">
        <v>701</v>
      </c>
      <c r="K582" s="155" t="str">
        <f>VLOOKUP($A582&amp;"_"&amp;$J582, 'Character Sets'!$B$3:$J$39,5,FALSE)</f>
        <v>ST1</v>
      </c>
      <c r="L582" s="155" t="str">
        <f>VLOOKUP($A582&amp;"_"&amp;$J582,'Character Sets'!$B$3:$J$39,7,FALSE)</f>
        <v>Taylor</v>
      </c>
      <c r="M582" s="5" t="str">
        <f>VLOOKUP($A582&amp;"_"&amp;$J582,'Character Sets'!$B$3:$J$39,6,FALSE)</f>
        <v>D</v>
      </c>
      <c r="N582" s="187" t="s">
        <v>2395</v>
      </c>
      <c r="O582" s="5" t="s">
        <v>2398</v>
      </c>
      <c r="P582" s="37" t="s">
        <v>696</v>
      </c>
      <c r="Q582" t="str">
        <f>VLOOKUP($A582&amp;"_"&amp;$P582,'Character Sets'!$B$3:$J$39,5,FALSE)</f>
        <v>HT2</v>
      </c>
      <c r="R582" s="37" t="s">
        <v>697</v>
      </c>
      <c r="S582" t="str">
        <f>VLOOKUP($A582&amp;"_"&amp;$R582,'Character Sets'!$B$3:$J$39,5,FALSE)</f>
        <v>ST2</v>
      </c>
      <c r="T582" s="37" t="s">
        <v>699</v>
      </c>
      <c r="U582" t="str">
        <f>VLOOKUP($A582&amp;"_"&amp;$T582,'Character Sets'!$B$3:$J$39,5,FALSE)</f>
        <v>ST3</v>
      </c>
      <c r="V582" s="37" t="s">
        <v>700</v>
      </c>
      <c r="W582" t="str">
        <f>VLOOKUP($A582&amp;"_"&amp;$V582,'Character Sets'!$B$3:$J$39,5,FALSE)</f>
        <v>HT1</v>
      </c>
      <c r="X582" t="s">
        <v>734</v>
      </c>
      <c r="Y582" t="str">
        <f t="shared" si="116"/>
        <v>FD</v>
      </c>
      <c r="Z582" t="str" cm="1">
        <f t="array" ref="Z582">_xlfn.IFS($Y582="AB","AB",$Y582="BA","AB",$Y582="AC","AC",$Y582="CA","AC",$Y582="AD","AD",$Y582="DA","AD",$Y582="BC","BC",$Y582="CB","BC",$Y582="BD","BD",$Y582="DB","BD",$Y582="CD","CD",$Y582="DC", "CD",$Y582="AE","AE",$Y582="EA","AE",$Y582="AF","AF",$Y582="FA","AF",$Y582="BE","BE",$Y582="EB","BE",$Y582="BF","BF",$Y582="FB","BF",$Y582="CE","CE",$Y582="EC","CE",$Y582="CF","CF",$Y582="FC","CF",$Y582="DE","DE",$Y582="ED","DE",$Y582="EF","EF",$Y582="FE","EF",$Y582="DF","DF",$Y582="FD","DF")</f>
        <v>DF</v>
      </c>
      <c r="AA582" s="6" t="s">
        <v>30</v>
      </c>
      <c r="AB582" t="str">
        <f>VLOOKUP($X582&amp;$Z582&amp;$AA582,Stories!$A$1:$I$151,7,FALSE)</f>
        <v>Jaime is telling a joke to Taylor</v>
      </c>
      <c r="AC582" t="str">
        <f>VLOOKUP($X582&amp;$Z582&amp;$AA582,Stories!$A$1:$I$151,8,FALSE)</f>
        <v>while the party is getting started</v>
      </c>
      <c r="AD582" s="37" t="s">
        <v>22</v>
      </c>
      <c r="AE582" s="13" t="s">
        <v>31</v>
      </c>
      <c r="AF582" s="13" t="s">
        <v>25</v>
      </c>
      <c r="AG582" s="13" t="s">
        <v>759</v>
      </c>
      <c r="AH582" t="str">
        <f>VLOOKUP($X582&amp;$Z582&amp;$AA582,Stories!$A$1:$I$151,9,FALSE)</f>
        <v>and everyone is laughing at how funny it is</v>
      </c>
      <c r="AI582" t="str" cm="1">
        <f t="array" ref="AI582">_xlfn.IFS($AA582="first",_xlfn.CONCAT($X582, "_", $H582, "_", $L582),$AA582="second",_xlfn.CONCAT($X582, "_", $L582, "_", $H582))</f>
        <v>S58_Taylor_Jaime</v>
      </c>
      <c r="AJ582" t="str">
        <f t="shared" si="119"/>
        <v>he_green_square</v>
      </c>
      <c r="AK582" t="str">
        <f t="shared" si="117"/>
        <v>S58_end</v>
      </c>
      <c r="AL582" s="13" t="s">
        <v>29</v>
      </c>
      <c r="AM582" s="13" t="s">
        <v>26</v>
      </c>
      <c r="AN582" s="13" t="s">
        <v>29</v>
      </c>
      <c r="AO582" s="13" t="s">
        <v>25</v>
      </c>
      <c r="AP582" s="13" t="s">
        <v>24</v>
      </c>
      <c r="AQ582" s="13" t="s">
        <v>26</v>
      </c>
      <c r="AR582" s="13" t="s">
        <v>24</v>
      </c>
      <c r="AS582" s="13" t="s">
        <v>25</v>
      </c>
      <c r="AT582" s="13" t="s">
        <v>27</v>
      </c>
      <c r="AU582" s="13" t="s">
        <v>26</v>
      </c>
      <c r="AV582" s="13" t="s">
        <v>27</v>
      </c>
      <c r="AW582" s="13" t="s">
        <v>25</v>
      </c>
      <c r="AX582" t="str">
        <f t="shared" si="120"/>
        <v>HT3_blue-triangle.png</v>
      </c>
      <c r="AY582" t="str">
        <f t="shared" si="121"/>
        <v>ST1_blue-square.png</v>
      </c>
      <c r="AZ582" t="str">
        <f t="shared" si="122"/>
        <v>HT2_red-triangle.png</v>
      </c>
      <c r="BA582" t="str">
        <f t="shared" si="123"/>
        <v>ST2_red-square.png</v>
      </c>
      <c r="BB582" t="str">
        <f t="shared" si="124"/>
        <v>ST3_yellow-triangle.png</v>
      </c>
      <c r="BC582" t="str">
        <f t="shared" si="125"/>
        <v>HT1_yellow-square.png</v>
      </c>
    </row>
    <row r="583" spans="1:55" x14ac:dyDescent="0.2">
      <c r="A583" s="30" t="s">
        <v>707</v>
      </c>
      <c r="B583" s="5" t="s">
        <v>32</v>
      </c>
      <c r="C583" s="5" t="s">
        <v>37</v>
      </c>
      <c r="D583" t="str">
        <f t="shared" si="118"/>
        <v>L05_FD05_S11</v>
      </c>
      <c r="E583">
        <v>581</v>
      </c>
      <c r="F583" s="95" t="s">
        <v>697</v>
      </c>
      <c r="G583" s="155" t="str">
        <f>VLOOKUP($A583&amp;"_"&amp;$F583,'Character Sets'!$B$3:$J$39,5,FALSE)</f>
        <v>ST2</v>
      </c>
      <c r="H583" s="155" t="str">
        <f>VLOOKUP($A583&amp;"_"&amp;$F583,'Character Sets'!$B$3:$J$39,7,FALSE)</f>
        <v>Alex</v>
      </c>
      <c r="I583" s="5" t="str">
        <f>VLOOKUP($A583&amp;"_"&amp;$F583,'Character Sets'!$B$3:$J$39,6,FALSE)</f>
        <v>A</v>
      </c>
      <c r="J583" s="95" t="s">
        <v>700</v>
      </c>
      <c r="K583" s="155" t="str">
        <f>VLOOKUP($A583&amp;"_"&amp;$J583, 'Character Sets'!$B$3:$J$39,5,FALSE)</f>
        <v>HT1</v>
      </c>
      <c r="L583" s="155" t="str">
        <f>VLOOKUP($A583&amp;"_"&amp;$J583,'Character Sets'!$B$3:$J$39,7,FALSE)</f>
        <v>Jordan</v>
      </c>
      <c r="M583" s="5" t="str">
        <f>VLOOKUP($A583&amp;"_"&amp;$J583,'Character Sets'!$B$3:$J$39,6,FALSE)</f>
        <v>C</v>
      </c>
      <c r="N583" s="187" t="s">
        <v>2395</v>
      </c>
      <c r="O583" s="5" t="s">
        <v>2398</v>
      </c>
      <c r="P583" s="37" t="s">
        <v>696</v>
      </c>
      <c r="Q583" t="str">
        <f>VLOOKUP($A583&amp;"_"&amp;$P583,'Character Sets'!$B$3:$J$39,5,FALSE)</f>
        <v>HT2</v>
      </c>
      <c r="R583" s="37" t="s">
        <v>698</v>
      </c>
      <c r="S583" t="str">
        <f>VLOOKUP($A583&amp;"_"&amp;$R583,'Character Sets'!$B$3:$J$39,5,FALSE)</f>
        <v>HT3</v>
      </c>
      <c r="T583" s="37" t="s">
        <v>699</v>
      </c>
      <c r="U583" t="str">
        <f>VLOOKUP($A583&amp;"_"&amp;$T583,'Character Sets'!$B$3:$J$39,5,FALSE)</f>
        <v>ST3</v>
      </c>
      <c r="V583" s="37" t="s">
        <v>701</v>
      </c>
      <c r="W583" t="str">
        <f>VLOOKUP($A583&amp;"_"&amp;$V583,'Character Sets'!$B$3:$J$39,5,FALSE)</f>
        <v>ST1</v>
      </c>
      <c r="X583" t="s">
        <v>217</v>
      </c>
      <c r="Y583" t="str">
        <f t="shared" si="116"/>
        <v>AC</v>
      </c>
      <c r="Z583" t="str" cm="1">
        <f t="array" ref="Z583">_xlfn.IFS($Y583="AB","AB",$Y583="BA","AB",$Y583="AC","AC",$Y583="CA","AC",$Y583="AD","AD",$Y583="DA","AD",$Y583="BC","BC",$Y583="CB","BC",$Y583="BD","BD",$Y583="DB","BD",$Y583="CD","CD",$Y583="DC", "CD",$Y583="AE","AE",$Y583="EA","AE",$Y583="AF","AF",$Y583="FA","AF",$Y583="BE","BE",$Y583="EB","BE",$Y583="BF","BF",$Y583="FB","BF",$Y583="CE","CE",$Y583="EC","CE",$Y583="CF","CF",$Y583="FC","CF",$Y583="DE","DE",$Y583="ED","DE",$Y583="EF","EF",$Y583="FE","EF",$Y583="DF","DF",$Y583="FD","DF")</f>
        <v>AC</v>
      </c>
      <c r="AA583" s="6" t="s">
        <v>28</v>
      </c>
      <c r="AB583" t="str">
        <f>VLOOKUP($X583&amp;$Z583&amp;$AA583,Stories!$A$1:$I$151,7,FALSE)</f>
        <v>Alex is singing to Jordan</v>
      </c>
      <c r="AC583" t="str">
        <f>VLOOKUP($X583&amp;$Z583&amp;$AA583,Stories!$A$1:$I$151,8,FALSE)</f>
        <v>and there's a big disco ball overhead</v>
      </c>
      <c r="AD583" s="37" t="s">
        <v>23</v>
      </c>
      <c r="AE583" s="13" t="s">
        <v>29</v>
      </c>
      <c r="AF583" s="13" t="s">
        <v>26</v>
      </c>
      <c r="AG583" s="13" t="s">
        <v>760</v>
      </c>
      <c r="AH583" t="str">
        <f>VLOOKUP($X583&amp;$Z583&amp;$AA583,Stories!$A$1:$I$151,9,FALSE)</f>
        <v>and all the colored lights look fun</v>
      </c>
      <c r="AI583" t="str" cm="1">
        <f t="array" ref="AI583">_xlfn.IFS($AA583="first",_xlfn.CONCAT($X583, "_", $H583, "_", $L583),$AA583="second",_xlfn.CONCAT($X583, "_", $L583, "_", $H583))</f>
        <v>S11_Alex_Jordan</v>
      </c>
      <c r="AJ583" t="str">
        <f t="shared" si="119"/>
        <v>she_blue_triangle</v>
      </c>
      <c r="AK583" t="str">
        <f t="shared" si="117"/>
        <v>S11_end</v>
      </c>
      <c r="AL583" s="13" t="s">
        <v>24</v>
      </c>
      <c r="AM583" s="13" t="s">
        <v>25</v>
      </c>
      <c r="AN583" s="13" t="s">
        <v>24</v>
      </c>
      <c r="AO583" s="13" t="s">
        <v>26</v>
      </c>
      <c r="AP583" s="13" t="s">
        <v>27</v>
      </c>
      <c r="AQ583" s="13" t="s">
        <v>25</v>
      </c>
      <c r="AR583" s="13" t="s">
        <v>27</v>
      </c>
      <c r="AS583" s="13" t="s">
        <v>26</v>
      </c>
      <c r="AT583" s="13" t="s">
        <v>31</v>
      </c>
      <c r="AU583" s="13" t="s">
        <v>25</v>
      </c>
      <c r="AV583" s="13" t="s">
        <v>31</v>
      </c>
      <c r="AW583" s="13" t="s">
        <v>26</v>
      </c>
      <c r="AX583" t="str">
        <f t="shared" si="120"/>
        <v>ST2_red-square.png</v>
      </c>
      <c r="AY583" t="str">
        <f t="shared" si="121"/>
        <v>HT1_red-triangle.png</v>
      </c>
      <c r="AZ583" t="str">
        <f t="shared" si="122"/>
        <v>HT2_yellow-square.png</v>
      </c>
      <c r="BA583" t="str">
        <f t="shared" si="123"/>
        <v>HT3_yellow-triangle.png</v>
      </c>
      <c r="BB583" t="str">
        <f t="shared" si="124"/>
        <v>ST3_green-square.png</v>
      </c>
      <c r="BC583" t="str">
        <f t="shared" si="125"/>
        <v>ST1_green-triangle.png</v>
      </c>
    </row>
    <row r="584" spans="1:55" x14ac:dyDescent="0.2">
      <c r="A584" s="30" t="s">
        <v>707</v>
      </c>
      <c r="B584" s="5" t="s">
        <v>32</v>
      </c>
      <c r="C584" s="5" t="s">
        <v>38</v>
      </c>
      <c r="D584" t="str">
        <f t="shared" si="118"/>
        <v>L05_FD06_S19</v>
      </c>
      <c r="E584">
        <v>582</v>
      </c>
      <c r="F584" s="95" t="s">
        <v>697</v>
      </c>
      <c r="G584" s="155" t="str">
        <f>VLOOKUP($A584&amp;"_"&amp;$F584,'Character Sets'!$B$3:$J$39,5,FALSE)</f>
        <v>ST2</v>
      </c>
      <c r="H584" s="155" t="str">
        <f>VLOOKUP($A584&amp;"_"&amp;$F584,'Character Sets'!$B$3:$J$39,7,FALSE)</f>
        <v>Alex</v>
      </c>
      <c r="I584" s="5" t="str">
        <f>VLOOKUP($A584&amp;"_"&amp;$F584,'Character Sets'!$B$3:$J$39,6,FALSE)</f>
        <v>A</v>
      </c>
      <c r="J584" s="95" t="s">
        <v>701</v>
      </c>
      <c r="K584" s="155" t="str">
        <f>VLOOKUP($A584&amp;"_"&amp;$J584, 'Character Sets'!$B$3:$J$39,5,FALSE)</f>
        <v>ST1</v>
      </c>
      <c r="L584" s="155" t="str">
        <f>VLOOKUP($A584&amp;"_"&amp;$J584,'Character Sets'!$B$3:$J$39,7,FALSE)</f>
        <v>Taylor</v>
      </c>
      <c r="M584" s="5" t="str">
        <f>VLOOKUP($A584&amp;"_"&amp;$J584,'Character Sets'!$B$3:$J$39,6,FALSE)</f>
        <v>D</v>
      </c>
      <c r="N584" s="187" t="s">
        <v>2395</v>
      </c>
      <c r="O584" s="5" t="s">
        <v>2399</v>
      </c>
      <c r="P584" s="37" t="s">
        <v>696</v>
      </c>
      <c r="Q584" t="str">
        <f>VLOOKUP($A584&amp;"_"&amp;$P584,'Character Sets'!$B$3:$J$39,5,FALSE)</f>
        <v>HT2</v>
      </c>
      <c r="R584" s="37" t="s">
        <v>698</v>
      </c>
      <c r="S584" t="str">
        <f>VLOOKUP($A584&amp;"_"&amp;$R584,'Character Sets'!$B$3:$J$39,5,FALSE)</f>
        <v>HT3</v>
      </c>
      <c r="T584" s="37" t="s">
        <v>699</v>
      </c>
      <c r="U584" t="str">
        <f>VLOOKUP($A584&amp;"_"&amp;$T584,'Character Sets'!$B$3:$J$39,5,FALSE)</f>
        <v>ST3</v>
      </c>
      <c r="V584" s="37" t="s">
        <v>700</v>
      </c>
      <c r="W584" t="str">
        <f>VLOOKUP($A584&amp;"_"&amp;$V584,'Character Sets'!$B$3:$J$39,5,FALSE)</f>
        <v>HT1</v>
      </c>
      <c r="X584" t="s">
        <v>225</v>
      </c>
      <c r="Y584" t="str">
        <f t="shared" si="116"/>
        <v>AD</v>
      </c>
      <c r="Z584" t="str" cm="1">
        <f t="array" ref="Z584">_xlfn.IFS($Y584="AB","AB",$Y584="BA","AB",$Y584="AC","AC",$Y584="CA","AC",$Y584="AD","AD",$Y584="DA","AD",$Y584="BC","BC",$Y584="CB","BC",$Y584="BD","BD",$Y584="DB","BD",$Y584="CD","CD",$Y584="DC", "CD",$Y584="AE","AE",$Y584="EA","AE",$Y584="AF","AF",$Y584="FA","AF",$Y584="BE","BE",$Y584="EB","BE",$Y584="BF","BF",$Y584="FB","BF",$Y584="CE","CE",$Y584="EC","CE",$Y584="CF","CF",$Y584="FC","CF",$Y584="DE","DE",$Y584="ED","DE",$Y584="EF","EF",$Y584="FE","EF",$Y584="DF","DF",$Y584="FD","DF")</f>
        <v>AD</v>
      </c>
      <c r="AA584" s="6" t="s">
        <v>30</v>
      </c>
      <c r="AB584" t="str">
        <f>VLOOKUP($X584&amp;$Z584&amp;$AA584,Stories!$A$1:$I$151,7,FALSE)</f>
        <v>Taylor is trying to teach some algebra to Alex</v>
      </c>
      <c r="AC584" t="str">
        <f>VLOOKUP($X584&amp;$Z584&amp;$AA584,Stories!$A$1:$I$151,8,FALSE)</f>
        <v>as the clock reads three</v>
      </c>
      <c r="AD584" s="37" t="s">
        <v>23</v>
      </c>
      <c r="AE584" s="13" t="s">
        <v>31</v>
      </c>
      <c r="AF584" s="13" t="s">
        <v>25</v>
      </c>
      <c r="AG584" s="13" t="s">
        <v>761</v>
      </c>
      <c r="AH584" t="str">
        <f>VLOOKUP($X584&amp;$Z584&amp;$AA584,Stories!$A$1:$I$151,9,FALSE)</f>
        <v>and it appears that the lecture is about to end</v>
      </c>
      <c r="AI584" t="str" cm="1">
        <f t="array" ref="AI584">_xlfn.IFS($AA584="first",_xlfn.CONCAT($X584, "_", $H584, "_", $L584),$AA584="second",_xlfn.CONCAT($X584, "_", $L584, "_", $H584))</f>
        <v>S19_Taylor_Alex</v>
      </c>
      <c r="AJ584" t="str">
        <f t="shared" si="119"/>
        <v>she_green_square</v>
      </c>
      <c r="AK584" t="str">
        <f t="shared" si="117"/>
        <v>S19_end</v>
      </c>
      <c r="AL584" s="13" t="s">
        <v>27</v>
      </c>
      <c r="AM584" s="13" t="s">
        <v>26</v>
      </c>
      <c r="AN584" s="13" t="s">
        <v>27</v>
      </c>
      <c r="AO584" s="13" t="s">
        <v>25</v>
      </c>
      <c r="AP584" s="13" t="s">
        <v>24</v>
      </c>
      <c r="AQ584" s="13" t="s">
        <v>26</v>
      </c>
      <c r="AR584" s="13" t="s">
        <v>24</v>
      </c>
      <c r="AS584" s="13" t="s">
        <v>25</v>
      </c>
      <c r="AT584" s="13" t="s">
        <v>29</v>
      </c>
      <c r="AU584" s="13" t="s">
        <v>26</v>
      </c>
      <c r="AV584" s="13" t="s">
        <v>29</v>
      </c>
      <c r="AW584" s="13" t="s">
        <v>25</v>
      </c>
      <c r="AX584" t="str">
        <f t="shared" si="120"/>
        <v>ST2_yellow-triangle.png</v>
      </c>
      <c r="AY584" t="str">
        <f t="shared" si="121"/>
        <v>ST1_yellow-square.png</v>
      </c>
      <c r="AZ584" t="str">
        <f t="shared" si="122"/>
        <v>HT2_red-triangle.png</v>
      </c>
      <c r="BA584" t="str">
        <f t="shared" si="123"/>
        <v>HT3_red-square.png</v>
      </c>
      <c r="BB584" t="str">
        <f t="shared" si="124"/>
        <v>ST3_blue-triangle.png</v>
      </c>
      <c r="BC584" t="str">
        <f t="shared" si="125"/>
        <v>HT1_blue-square.png</v>
      </c>
    </row>
    <row r="585" spans="1:55" x14ac:dyDescent="0.2">
      <c r="A585" s="30" t="s">
        <v>707</v>
      </c>
      <c r="B585" s="5" t="s">
        <v>32</v>
      </c>
      <c r="C585" s="5" t="s">
        <v>39</v>
      </c>
      <c r="D585" t="str">
        <f t="shared" si="118"/>
        <v>L05_FD07_S26</v>
      </c>
      <c r="E585">
        <v>583</v>
      </c>
      <c r="F585" s="95" t="s">
        <v>699</v>
      </c>
      <c r="G585" s="155" t="str">
        <f>VLOOKUP($A585&amp;"_"&amp;$F585,'Character Sets'!$B$3:$J$39,5,FALSE)</f>
        <v>ST3</v>
      </c>
      <c r="H585" s="155" t="str">
        <f>VLOOKUP($A585&amp;"_"&amp;$F585,'Character Sets'!$B$3:$J$39,7,FALSE)</f>
        <v>Sam</v>
      </c>
      <c r="I585" s="5" t="str">
        <f>VLOOKUP($A585&amp;"_"&amp;$F585,'Character Sets'!$B$3:$J$39,6,FALSE)</f>
        <v>B</v>
      </c>
      <c r="J585" s="95" t="s">
        <v>701</v>
      </c>
      <c r="K585" s="155" t="str">
        <f>VLOOKUP($A585&amp;"_"&amp;$J585, 'Character Sets'!$B$3:$J$39,5,FALSE)</f>
        <v>ST1</v>
      </c>
      <c r="L585" s="155" t="str">
        <f>VLOOKUP($A585&amp;"_"&amp;$J585,'Character Sets'!$B$3:$J$39,7,FALSE)</f>
        <v>Taylor</v>
      </c>
      <c r="M585" s="5" t="str">
        <f>VLOOKUP($A585&amp;"_"&amp;$J585,'Character Sets'!$B$3:$J$39,6,FALSE)</f>
        <v>D</v>
      </c>
      <c r="N585" s="187" t="s">
        <v>2395</v>
      </c>
      <c r="O585" s="5" t="s">
        <v>2399</v>
      </c>
      <c r="P585" s="37" t="s">
        <v>696</v>
      </c>
      <c r="Q585" t="str">
        <f>VLOOKUP($A585&amp;"_"&amp;$P585,'Character Sets'!$B$3:$J$39,5,FALSE)</f>
        <v>HT2</v>
      </c>
      <c r="R585" s="37" t="s">
        <v>698</v>
      </c>
      <c r="S585" t="str">
        <f>VLOOKUP($A585&amp;"_"&amp;$R585,'Character Sets'!$B$3:$J$39,5,FALSE)</f>
        <v>HT3</v>
      </c>
      <c r="T585" s="37" t="s">
        <v>697</v>
      </c>
      <c r="U585" t="str">
        <f>VLOOKUP($A585&amp;"_"&amp;$T585,'Character Sets'!$B$3:$J$39,5,FALSE)</f>
        <v>ST2</v>
      </c>
      <c r="V585" s="37" t="s">
        <v>700</v>
      </c>
      <c r="W585" t="str">
        <f>VLOOKUP($A585&amp;"_"&amp;$V585,'Character Sets'!$B$3:$J$39,5,FALSE)</f>
        <v>HT1</v>
      </c>
      <c r="X585" t="s">
        <v>232</v>
      </c>
      <c r="Y585" t="str">
        <f t="shared" si="116"/>
        <v>BD</v>
      </c>
      <c r="Z585" t="str" cm="1">
        <f t="array" ref="Z585">_xlfn.IFS($Y585="AB","AB",$Y585="BA","AB",$Y585="AC","AC",$Y585="CA","AC",$Y585="AD","AD",$Y585="DA","AD",$Y585="BC","BC",$Y585="CB","BC",$Y585="BD","BD",$Y585="DB","BD",$Y585="CD","CD",$Y585="DC", "CD",$Y585="AE","AE",$Y585="EA","AE",$Y585="AF","AF",$Y585="FA","AF",$Y585="BE","BE",$Y585="EB","BE",$Y585="BF","BF",$Y585="FB","BF",$Y585="CE","CE",$Y585="EC","CE",$Y585="CF","CF",$Y585="FC","CF",$Y585="DE","DE",$Y585="ED","DE",$Y585="EF","EF",$Y585="FE","EF",$Y585="DF","DF",$Y585="FD","DF")</f>
        <v>BD</v>
      </c>
      <c r="AA585" s="6" t="s">
        <v>28</v>
      </c>
      <c r="AB585" t="str">
        <f>VLOOKUP($X585&amp;$Z585&amp;$AA585,Stories!$A$1:$I$151,7,FALSE)</f>
        <v>Sam is bringing some balloons to Taylor</v>
      </c>
      <c r="AC585" t="str">
        <f>VLOOKUP($X585&amp;$Z585&amp;$AA585,Stories!$A$1:$I$151,8,FALSE)</f>
        <v>while bright flowers are sitting in the window</v>
      </c>
      <c r="AD585" s="37" t="s">
        <v>23</v>
      </c>
      <c r="AE585" s="13" t="s">
        <v>24</v>
      </c>
      <c r="AF585" s="13" t="s">
        <v>26</v>
      </c>
      <c r="AG585" s="13" t="s">
        <v>762</v>
      </c>
      <c r="AH585" t="str">
        <f>VLOOKUP($X585&amp;$Z585&amp;$AA585,Stories!$A$1:$I$151,9,FALSE)</f>
        <v>and it must be someone's birthday</v>
      </c>
      <c r="AI585" t="str" cm="1">
        <f t="array" ref="AI585">_xlfn.IFS($AA585="first",_xlfn.CONCAT($X585, "_", $H585, "_", $L585),$AA585="second",_xlfn.CONCAT($X585, "_", $L585, "_", $H585))</f>
        <v>S26_Sam_Taylor</v>
      </c>
      <c r="AJ585" t="str">
        <f t="shared" si="119"/>
        <v>she_red_triangle</v>
      </c>
      <c r="AK585" t="str">
        <f t="shared" si="117"/>
        <v>S26_end</v>
      </c>
      <c r="AL585" s="13" t="s">
        <v>27</v>
      </c>
      <c r="AM585" s="13" t="s">
        <v>25</v>
      </c>
      <c r="AN585" s="13" t="s">
        <v>27</v>
      </c>
      <c r="AO585" s="13" t="s">
        <v>26</v>
      </c>
      <c r="AP585" s="13" t="s">
        <v>31</v>
      </c>
      <c r="AQ585" s="13" t="s">
        <v>25</v>
      </c>
      <c r="AR585" s="13" t="s">
        <v>31</v>
      </c>
      <c r="AS585" s="13" t="s">
        <v>26</v>
      </c>
      <c r="AT585" s="13" t="s">
        <v>29</v>
      </c>
      <c r="AU585" s="13" t="s">
        <v>25</v>
      </c>
      <c r="AV585" s="13" t="s">
        <v>29</v>
      </c>
      <c r="AW585" s="13" t="s">
        <v>26</v>
      </c>
      <c r="AX585" t="str">
        <f t="shared" si="120"/>
        <v>ST3_yellow-square.png</v>
      </c>
      <c r="AY585" t="str">
        <f t="shared" si="121"/>
        <v>ST1_yellow-triangle.png</v>
      </c>
      <c r="AZ585" t="str">
        <f t="shared" si="122"/>
        <v>HT2_green-square.png</v>
      </c>
      <c r="BA585" t="str">
        <f t="shared" si="123"/>
        <v>HT3_green-triangle.png</v>
      </c>
      <c r="BB585" t="str">
        <f t="shared" si="124"/>
        <v>ST2_blue-square.png</v>
      </c>
      <c r="BC585" t="str">
        <f t="shared" si="125"/>
        <v>HT1_blue-triangle.png</v>
      </c>
    </row>
    <row r="586" spans="1:55" x14ac:dyDescent="0.2">
      <c r="A586" s="30" t="s">
        <v>707</v>
      </c>
      <c r="B586" s="5" t="s">
        <v>32</v>
      </c>
      <c r="C586" s="5" t="s">
        <v>40</v>
      </c>
      <c r="D586" t="str">
        <f t="shared" si="118"/>
        <v>L05_FD08_S01</v>
      </c>
      <c r="E586">
        <v>584</v>
      </c>
      <c r="F586" s="95" t="s">
        <v>699</v>
      </c>
      <c r="G586" s="155" t="str">
        <f>VLOOKUP($A586&amp;"_"&amp;$F586,'Character Sets'!$B$3:$J$39,5,FALSE)</f>
        <v>ST3</v>
      </c>
      <c r="H586" s="155" t="str">
        <f>VLOOKUP($A586&amp;"_"&amp;$F586,'Character Sets'!$B$3:$J$39,7,FALSE)</f>
        <v>Sam</v>
      </c>
      <c r="I586" s="5" t="str">
        <f>VLOOKUP($A586&amp;"_"&amp;$F586,'Character Sets'!$B$3:$J$39,6,FALSE)</f>
        <v>B</v>
      </c>
      <c r="J586" s="95" t="s">
        <v>700</v>
      </c>
      <c r="K586" s="155" t="str">
        <f>VLOOKUP($A586&amp;"_"&amp;$J586, 'Character Sets'!$B$3:$J$39,5,FALSE)</f>
        <v>HT1</v>
      </c>
      <c r="L586" s="155" t="str">
        <f>VLOOKUP($A586&amp;"_"&amp;$J586,'Character Sets'!$B$3:$J$39,7,FALSE)</f>
        <v>Jordan</v>
      </c>
      <c r="M586" s="5" t="str">
        <f>VLOOKUP($A586&amp;"_"&amp;$J586,'Character Sets'!$B$3:$J$39,6,FALSE)</f>
        <v>C</v>
      </c>
      <c r="N586" s="187" t="s">
        <v>2395</v>
      </c>
      <c r="O586" s="5" t="s">
        <v>2398</v>
      </c>
      <c r="P586" s="37" t="s">
        <v>696</v>
      </c>
      <c r="Q586" t="str">
        <f>VLOOKUP($A586&amp;"_"&amp;$P586,'Character Sets'!$B$3:$J$39,5,FALSE)</f>
        <v>HT2</v>
      </c>
      <c r="R586" s="37" t="s">
        <v>698</v>
      </c>
      <c r="S586" t="str">
        <f>VLOOKUP($A586&amp;"_"&amp;$R586,'Character Sets'!$B$3:$J$39,5,FALSE)</f>
        <v>HT3</v>
      </c>
      <c r="T586" s="37" t="s">
        <v>697</v>
      </c>
      <c r="U586" t="str">
        <f>VLOOKUP($A586&amp;"_"&amp;$T586,'Character Sets'!$B$3:$J$39,5,FALSE)</f>
        <v>ST2</v>
      </c>
      <c r="V586" s="37" t="s">
        <v>701</v>
      </c>
      <c r="W586" t="str">
        <f>VLOOKUP($A586&amp;"_"&amp;$V586,'Character Sets'!$B$3:$J$39,5,FALSE)</f>
        <v>ST1</v>
      </c>
      <c r="X586" t="s">
        <v>207</v>
      </c>
      <c r="Y586" t="str">
        <f t="shared" si="116"/>
        <v>BC</v>
      </c>
      <c r="Z586" t="str" cm="1">
        <f t="array" ref="Z586">_xlfn.IFS($Y586="AB","AB",$Y586="BA","AB",$Y586="AC","AC",$Y586="CA","AC",$Y586="AD","AD",$Y586="DA","AD",$Y586="BC","BC",$Y586="CB","BC",$Y586="BD","BD",$Y586="DB","BD",$Y586="CD","CD",$Y586="DC", "CD",$Y586="AE","AE",$Y586="EA","AE",$Y586="AF","AF",$Y586="FA","AF",$Y586="BE","BE",$Y586="EB","BE",$Y586="BF","BF",$Y586="FB","BF",$Y586="CE","CE",$Y586="EC","CE",$Y586="CF","CF",$Y586="FC","CF",$Y586="DE","DE",$Y586="ED","DE",$Y586="EF","EF",$Y586="FE","EF",$Y586="DF","DF",$Y586="FD","DF")</f>
        <v>BC</v>
      </c>
      <c r="AA586" s="6" t="s">
        <v>30</v>
      </c>
      <c r="AB586" t="str">
        <f>VLOOKUP($X586&amp;$Z586&amp;$AA586,Stories!$A$1:$I$151,7,FALSE)</f>
        <v>Jordan is painting a portrait of Sam</v>
      </c>
      <c r="AC586" t="str">
        <f>VLOOKUP($X586&amp;$Z586&amp;$AA586,Stories!$A$1:$I$151,8,FALSE)</f>
        <v>and some paint is spilling on the floor</v>
      </c>
      <c r="AD586" s="37" t="s">
        <v>23</v>
      </c>
      <c r="AE586" s="13" t="s">
        <v>27</v>
      </c>
      <c r="AF586" s="13" t="s">
        <v>25</v>
      </c>
      <c r="AG586" s="13" t="s">
        <v>763</v>
      </c>
      <c r="AH586" t="str">
        <f>VLOOKUP($X586&amp;$Z586&amp;$AA586,Stories!$A$1:$I$151,9,FALSE)</f>
        <v>and the painting looks amazing</v>
      </c>
      <c r="AI586" t="str" cm="1">
        <f t="array" ref="AI586">_xlfn.IFS($AA586="first",_xlfn.CONCAT($X586, "_", $H586, "_", $L586),$AA586="second",_xlfn.CONCAT($X586, "_", $L586, "_", $H586))</f>
        <v>S01_Jordan_Sam</v>
      </c>
      <c r="AJ586" t="str">
        <f t="shared" si="119"/>
        <v>she_yellow_square</v>
      </c>
      <c r="AK586" t="str">
        <f t="shared" si="117"/>
        <v>S01_end</v>
      </c>
      <c r="AL586" s="13" t="s">
        <v>24</v>
      </c>
      <c r="AM586" s="13" t="s">
        <v>26</v>
      </c>
      <c r="AN586" s="13" t="s">
        <v>24</v>
      </c>
      <c r="AO586" s="13" t="s">
        <v>25</v>
      </c>
      <c r="AP586" s="13" t="s">
        <v>31</v>
      </c>
      <c r="AQ586" s="13" t="s">
        <v>26</v>
      </c>
      <c r="AR586" s="13" t="s">
        <v>31</v>
      </c>
      <c r="AS586" s="13" t="s">
        <v>25</v>
      </c>
      <c r="AT586" s="13" t="s">
        <v>29</v>
      </c>
      <c r="AU586" s="13" t="s">
        <v>26</v>
      </c>
      <c r="AV586" s="13" t="s">
        <v>29</v>
      </c>
      <c r="AW586" s="13" t="s">
        <v>25</v>
      </c>
      <c r="AX586" t="str">
        <f t="shared" si="120"/>
        <v>ST3_red-triangle.png</v>
      </c>
      <c r="AY586" t="str">
        <f t="shared" si="121"/>
        <v>HT1_red-square.png</v>
      </c>
      <c r="AZ586" t="str">
        <f t="shared" si="122"/>
        <v>HT2_green-triangle.png</v>
      </c>
      <c r="BA586" t="str">
        <f t="shared" si="123"/>
        <v>HT3_green-square.png</v>
      </c>
      <c r="BB586" t="str">
        <f t="shared" si="124"/>
        <v>ST2_blue-triangle.png</v>
      </c>
      <c r="BC586" t="str">
        <f t="shared" si="125"/>
        <v>ST1_blue-square.png</v>
      </c>
    </row>
    <row r="587" spans="1:55" x14ac:dyDescent="0.2">
      <c r="A587" s="30" t="s">
        <v>707</v>
      </c>
      <c r="B587" s="5" t="s">
        <v>32</v>
      </c>
      <c r="C587" s="5" t="s">
        <v>41</v>
      </c>
      <c r="D587" t="str">
        <f t="shared" si="118"/>
        <v>L05_FD09_S03</v>
      </c>
      <c r="E587">
        <v>585</v>
      </c>
      <c r="F587" s="96" t="s">
        <v>700</v>
      </c>
      <c r="G587" s="155" t="str">
        <f>VLOOKUP($A587&amp;"_"&amp;$F587,'Character Sets'!$B$3:$J$39,5,FALSE)</f>
        <v>HT1</v>
      </c>
      <c r="H587" s="155" t="str">
        <f>VLOOKUP($A587&amp;"_"&amp;$F587,'Character Sets'!$B$3:$J$39,7,FALSE)</f>
        <v>Jordan</v>
      </c>
      <c r="I587" s="5" t="str">
        <f>VLOOKUP($A587&amp;"_"&amp;$F587,'Character Sets'!$B$3:$J$39,6,FALSE)</f>
        <v>C</v>
      </c>
      <c r="J587" s="5" t="s">
        <v>699</v>
      </c>
      <c r="K587" s="155" t="str">
        <f>VLOOKUP($A587&amp;"_"&amp;$J587, 'Character Sets'!$B$3:$J$39,5,FALSE)</f>
        <v>ST3</v>
      </c>
      <c r="L587" s="155" t="str">
        <f>VLOOKUP($A587&amp;"_"&amp;$J587,'Character Sets'!$B$3:$J$39,7,FALSE)</f>
        <v>Sam</v>
      </c>
      <c r="M587" s="5" t="str">
        <f>VLOOKUP($A587&amp;"_"&amp;$J587,'Character Sets'!$B$3:$J$39,6,FALSE)</f>
        <v>B</v>
      </c>
      <c r="N587" s="187" t="s">
        <v>2396</v>
      </c>
      <c r="O587" s="5" t="s">
        <v>2398</v>
      </c>
      <c r="P587" s="37" t="s">
        <v>696</v>
      </c>
      <c r="Q587" t="str">
        <f>VLOOKUP($A587&amp;"_"&amp;$P587,'Character Sets'!$B$3:$J$39,5,FALSE)</f>
        <v>HT2</v>
      </c>
      <c r="R587" s="37" t="s">
        <v>698</v>
      </c>
      <c r="S587" t="str">
        <f>VLOOKUP($A587&amp;"_"&amp;$R587,'Character Sets'!$B$3:$J$39,5,FALSE)</f>
        <v>HT3</v>
      </c>
      <c r="T587" s="37" t="s">
        <v>697</v>
      </c>
      <c r="U587" t="str">
        <f>VLOOKUP($A587&amp;"_"&amp;$T587,'Character Sets'!$B$3:$J$39,5,FALSE)</f>
        <v>ST2</v>
      </c>
      <c r="V587" s="37" t="s">
        <v>701</v>
      </c>
      <c r="W587" t="str">
        <f>VLOOKUP($A587&amp;"_"&amp;$V587,'Character Sets'!$B$3:$J$39,5,FALSE)</f>
        <v>ST1</v>
      </c>
      <c r="X587" t="s">
        <v>209</v>
      </c>
      <c r="Y587" t="str">
        <f t="shared" si="116"/>
        <v>CB</v>
      </c>
      <c r="Z587" t="str" cm="1">
        <f t="array" ref="Z587">_xlfn.IFS($Y587="AB","AB",$Y587="BA","AB",$Y587="AC","AC",$Y587="CA","AC",$Y587="AD","AD",$Y587="DA","AD",$Y587="BC","BC",$Y587="CB","BC",$Y587="BD","BD",$Y587="DB","BD",$Y587="CD","CD",$Y587="DC", "CD",$Y587="AE","AE",$Y587="EA","AE",$Y587="AF","AF",$Y587="FA","AF",$Y587="BE","BE",$Y587="EB","BE",$Y587="BF","BF",$Y587="FB","BF",$Y587="CE","CE",$Y587="EC","CE",$Y587="CF","CF",$Y587="FC","CF",$Y587="DE","DE",$Y587="ED","DE",$Y587="EF","EF",$Y587="FE","EF",$Y587="DF","DF",$Y587="FD","DF")</f>
        <v>BC</v>
      </c>
      <c r="AA587" s="6" t="s">
        <v>28</v>
      </c>
      <c r="AB587" t="str">
        <f>VLOOKUP($X587&amp;$Z587&amp;$AA587,Stories!$A$1:$I$151,7,FALSE)</f>
        <v>Sam is making a salad for Jordan</v>
      </c>
      <c r="AC587" t="str">
        <f>VLOOKUP($X587&amp;$Z587&amp;$AA587,Stories!$A$1:$I$151,8,FALSE)</f>
        <v>while a pot is boiling on the stove</v>
      </c>
      <c r="AD587" s="37" t="s">
        <v>702</v>
      </c>
      <c r="AE587" s="13" t="s">
        <v>27</v>
      </c>
      <c r="AF587" s="13" t="s">
        <v>26</v>
      </c>
      <c r="AG587" s="13" t="s">
        <v>764</v>
      </c>
      <c r="AH587" t="str">
        <f>VLOOKUP($X587&amp;$Z587&amp;$AA587,Stories!$A$1:$I$151,9,FALSE)</f>
        <v>and it looks like dinner is almost ready</v>
      </c>
      <c r="AI587" t="str" cm="1">
        <f t="array" ref="AI587">_xlfn.IFS($AA587="first",_xlfn.CONCAT($X587, "_", $H587, "_", $L587),$AA587="second",_xlfn.CONCAT($X587, "_", $L587, "_", $H587))</f>
        <v>S03_Jordan_Sam</v>
      </c>
      <c r="AJ587" t="str">
        <f t="shared" si="119"/>
        <v>they_yellow_triangle</v>
      </c>
      <c r="AK587" t="str">
        <f t="shared" si="117"/>
        <v>S03_end</v>
      </c>
      <c r="AL587" s="13" t="s">
        <v>29</v>
      </c>
      <c r="AM587" s="13" t="s">
        <v>25</v>
      </c>
      <c r="AN587" s="13" t="s">
        <v>29</v>
      </c>
      <c r="AO587" s="13" t="s">
        <v>26</v>
      </c>
      <c r="AP587" s="13" t="s">
        <v>24</v>
      </c>
      <c r="AQ587" s="13" t="s">
        <v>25</v>
      </c>
      <c r="AR587" s="13" t="s">
        <v>24</v>
      </c>
      <c r="AS587" s="13" t="s">
        <v>26</v>
      </c>
      <c r="AT587" s="13" t="s">
        <v>31</v>
      </c>
      <c r="AU587" s="13" t="s">
        <v>25</v>
      </c>
      <c r="AV587" s="13" t="s">
        <v>31</v>
      </c>
      <c r="AW587" s="13" t="s">
        <v>26</v>
      </c>
      <c r="AX587" t="str">
        <f t="shared" si="120"/>
        <v>HT1_blue-square.png</v>
      </c>
      <c r="AY587" t="str">
        <f t="shared" si="121"/>
        <v>ST3_blue-triangle.png</v>
      </c>
      <c r="AZ587" t="str">
        <f t="shared" si="122"/>
        <v>HT2_red-square.png</v>
      </c>
      <c r="BA587" t="str">
        <f t="shared" si="123"/>
        <v>HT3_red-triangle.png</v>
      </c>
      <c r="BB587" t="str">
        <f t="shared" si="124"/>
        <v>ST2_green-square.png</v>
      </c>
      <c r="BC587" t="str">
        <f t="shared" si="125"/>
        <v>ST1_green-triangle.png</v>
      </c>
    </row>
    <row r="588" spans="1:55" x14ac:dyDescent="0.2">
      <c r="A588" s="30" t="s">
        <v>707</v>
      </c>
      <c r="B588" s="37" t="s">
        <v>32</v>
      </c>
      <c r="C588" s="37" t="s">
        <v>42</v>
      </c>
      <c r="D588" t="str">
        <f t="shared" si="118"/>
        <v>L05_FD10_S56</v>
      </c>
      <c r="E588">
        <v>586</v>
      </c>
      <c r="F588" s="96" t="s">
        <v>701</v>
      </c>
      <c r="G588" s="155" t="str">
        <f>VLOOKUP($A588&amp;"_"&amp;$F588,'Character Sets'!$B$3:$J$39,5,FALSE)</f>
        <v>ST1</v>
      </c>
      <c r="H588" s="155" t="str">
        <f>VLOOKUP($A588&amp;"_"&amp;$F588,'Character Sets'!$B$3:$J$39,7,FALSE)</f>
        <v>Taylor</v>
      </c>
      <c r="I588" s="5" t="str">
        <f>VLOOKUP($A588&amp;"_"&amp;$F588,'Character Sets'!$B$3:$J$39,6,FALSE)</f>
        <v>D</v>
      </c>
      <c r="J588" s="94" t="s">
        <v>698</v>
      </c>
      <c r="K588" s="155" t="str">
        <f>VLOOKUP($A588&amp;"_"&amp;$J588, 'Character Sets'!$B$3:$J$39,5,FALSE)</f>
        <v>HT3</v>
      </c>
      <c r="L588" s="155" t="str">
        <f>VLOOKUP($A588&amp;"_"&amp;$J588,'Character Sets'!$B$3:$J$39,7,FALSE)</f>
        <v>Jaime</v>
      </c>
      <c r="M588" s="5" t="str">
        <f>VLOOKUP($A588&amp;"_"&amp;$J588,'Character Sets'!$B$3:$J$39,6,FALSE)</f>
        <v>F</v>
      </c>
      <c r="N588" s="187" t="s">
        <v>2396</v>
      </c>
      <c r="O588" s="5" t="s">
        <v>2398</v>
      </c>
      <c r="P588" s="37" t="s">
        <v>696</v>
      </c>
      <c r="Q588" t="str">
        <f>VLOOKUP($A588&amp;"_"&amp;$P588,'Character Sets'!$B$3:$J$39,5,FALSE)</f>
        <v>HT2</v>
      </c>
      <c r="R588" s="37" t="s">
        <v>697</v>
      </c>
      <c r="S588" t="str">
        <f>VLOOKUP($A588&amp;"_"&amp;$R588,'Character Sets'!$B$3:$J$39,5,FALSE)</f>
        <v>ST2</v>
      </c>
      <c r="T588" s="37" t="s">
        <v>699</v>
      </c>
      <c r="U588" t="str">
        <f>VLOOKUP($A588&amp;"_"&amp;$T588,'Character Sets'!$B$3:$J$39,5,FALSE)</f>
        <v>ST3</v>
      </c>
      <c r="V588" s="37" t="s">
        <v>700</v>
      </c>
      <c r="W588" t="str">
        <f>VLOOKUP($A588&amp;"_"&amp;$V588,'Character Sets'!$B$3:$J$39,5,FALSE)</f>
        <v>HT1</v>
      </c>
      <c r="X588" t="s">
        <v>732</v>
      </c>
      <c r="Y588" t="str">
        <f t="shared" si="116"/>
        <v>DF</v>
      </c>
      <c r="Z588" t="str" cm="1">
        <f t="array" ref="Z588">_xlfn.IFS($Y588="AB","AB",$Y588="BA","AB",$Y588="AC","AC",$Y588="CA","AC",$Y588="AD","AD",$Y588="DA","AD",$Y588="BC","BC",$Y588="CB","BC",$Y588="BD","BD",$Y588="DB","BD",$Y588="CD","CD",$Y588="DC", "CD",$Y588="AE","AE",$Y588="EA","AE",$Y588="AF","AF",$Y588="FA","AF",$Y588="BE","BE",$Y588="EB","BE",$Y588="BF","BF",$Y588="FB","BF",$Y588="CE","CE",$Y588="EC","CE",$Y588="CF","CF",$Y588="FC","CF",$Y588="DE","DE",$Y588="ED","DE",$Y588="EF","EF",$Y588="FE","EF",$Y588="DF","DF",$Y588="FD","DF")</f>
        <v>DF</v>
      </c>
      <c r="AA588" s="6" t="s">
        <v>30</v>
      </c>
      <c r="AB588" t="str">
        <f>VLOOKUP($X588&amp;$Z588&amp;$AA588,Stories!$A$1:$I$151,7,FALSE)</f>
        <v>Jaime is carrying a box for Taylor</v>
      </c>
      <c r="AC588" t="str">
        <f>VLOOKUP($X588&amp;$Z588&amp;$AA588,Stories!$A$1:$I$151,8,FALSE)</f>
        <v>since it's very heavy</v>
      </c>
      <c r="AD588" s="37" t="s">
        <v>702</v>
      </c>
      <c r="AE588" s="13" t="s">
        <v>31</v>
      </c>
      <c r="AF588" s="13" t="s">
        <v>25</v>
      </c>
      <c r="AG588" s="13" t="s">
        <v>765</v>
      </c>
      <c r="AH588" t="str">
        <f>VLOOKUP($X588&amp;$Z588&amp;$AA588,Stories!$A$1:$I$151,9,FALSE)</f>
        <v xml:space="preserve">but there's not much left to move </v>
      </c>
      <c r="AI588" t="str" cm="1">
        <f t="array" ref="AI588">_xlfn.IFS($AA588="first",_xlfn.CONCAT($X588, "_", $H588, "_", $L588),$AA588="second",_xlfn.CONCAT($X588, "_", $L588, "_", $H588))</f>
        <v>S56_Jaime_Taylor</v>
      </c>
      <c r="AJ588" t="str">
        <f t="shared" si="119"/>
        <v>they_green_square</v>
      </c>
      <c r="AK588" t="str">
        <f t="shared" si="117"/>
        <v>S56_end</v>
      </c>
      <c r="AL588" s="13" t="s">
        <v>24</v>
      </c>
      <c r="AM588" s="13" t="s">
        <v>26</v>
      </c>
      <c r="AN588" s="13" t="s">
        <v>24</v>
      </c>
      <c r="AO588" s="13" t="s">
        <v>25</v>
      </c>
      <c r="AP588" s="13" t="s">
        <v>27</v>
      </c>
      <c r="AQ588" s="13" t="s">
        <v>26</v>
      </c>
      <c r="AR588" s="13" t="s">
        <v>27</v>
      </c>
      <c r="AS588" s="13" t="s">
        <v>25</v>
      </c>
      <c r="AT588" s="13" t="s">
        <v>29</v>
      </c>
      <c r="AU588" s="13" t="s">
        <v>26</v>
      </c>
      <c r="AV588" s="13" t="s">
        <v>29</v>
      </c>
      <c r="AW588" s="13" t="s">
        <v>25</v>
      </c>
      <c r="AX588" t="str">
        <f t="shared" si="120"/>
        <v>ST1_red-triangle.png</v>
      </c>
      <c r="AY588" t="str">
        <f t="shared" si="121"/>
        <v>HT3_red-square.png</v>
      </c>
      <c r="AZ588" t="str">
        <f t="shared" si="122"/>
        <v>HT2_yellow-triangle.png</v>
      </c>
      <c r="BA588" t="str">
        <f t="shared" si="123"/>
        <v>ST2_yellow-square.png</v>
      </c>
      <c r="BB588" t="str">
        <f t="shared" si="124"/>
        <v>ST3_blue-triangle.png</v>
      </c>
      <c r="BC588" t="str">
        <f t="shared" si="125"/>
        <v>HT1_blue-square.png</v>
      </c>
    </row>
    <row r="589" spans="1:55" x14ac:dyDescent="0.2">
      <c r="A589" s="30" t="s">
        <v>707</v>
      </c>
      <c r="B589" s="37" t="s">
        <v>43</v>
      </c>
      <c r="C589" s="37" t="s">
        <v>44</v>
      </c>
      <c r="D589" t="str">
        <f t="shared" si="118"/>
        <v>L05_FP01_S24</v>
      </c>
      <c r="E589">
        <v>587</v>
      </c>
      <c r="F589" s="94" t="s">
        <v>696</v>
      </c>
      <c r="G589" s="155" t="str">
        <f>VLOOKUP($A589&amp;"_"&amp;$F589,'Character Sets'!$B$3:$J$39,5,FALSE)</f>
        <v>HT2</v>
      </c>
      <c r="H589" s="155" t="str">
        <f>VLOOKUP($A589&amp;"_"&amp;$F589,'Character Sets'!$B$3:$J$39,7,FALSE)</f>
        <v>Casey</v>
      </c>
      <c r="I589" s="5" t="str">
        <f>VLOOKUP($A589&amp;"_"&amp;$F589,'Character Sets'!$B$3:$J$39,6,FALSE)</f>
        <v>E</v>
      </c>
      <c r="J589" s="5" t="s">
        <v>697</v>
      </c>
      <c r="K589" s="155" t="str">
        <f>VLOOKUP($A589&amp;"_"&amp;$J589, 'Character Sets'!$B$3:$J$39,5,FALSE)</f>
        <v>ST2</v>
      </c>
      <c r="L589" s="155" t="str">
        <f>VLOOKUP($A589&amp;"_"&amp;$J589,'Character Sets'!$B$3:$J$39,7,FALSE)</f>
        <v>Alex</v>
      </c>
      <c r="M589" s="5" t="str">
        <f>VLOOKUP($A589&amp;"_"&amp;$J589,'Character Sets'!$B$3:$J$39,6,FALSE)</f>
        <v>A</v>
      </c>
      <c r="N589" s="187" t="s">
        <v>2394</v>
      </c>
      <c r="O589" s="5" t="s">
        <v>2398</v>
      </c>
      <c r="P589" s="37" t="s">
        <v>698</v>
      </c>
      <c r="Q589" t="str">
        <f>VLOOKUP($A589&amp;"_"&amp;$P589,'Character Sets'!$B$3:$J$39,5,FALSE)</f>
        <v>HT3</v>
      </c>
      <c r="R589" s="37" t="s">
        <v>699</v>
      </c>
      <c r="S589" t="str">
        <f>VLOOKUP($A589&amp;"_"&amp;$R589,'Character Sets'!$B$3:$J$39,5,FALSE)</f>
        <v>ST3</v>
      </c>
      <c r="T589" s="37" t="s">
        <v>700</v>
      </c>
      <c r="U589" t="str">
        <f>VLOOKUP($A589&amp;"_"&amp;$T589,'Character Sets'!$B$3:$J$39,5,FALSE)</f>
        <v>HT1</v>
      </c>
      <c r="V589" s="37" t="s">
        <v>701</v>
      </c>
      <c r="W589" t="str">
        <f>VLOOKUP($A589&amp;"_"&amp;$V589,'Character Sets'!$B$3:$J$39,5,FALSE)</f>
        <v>ST1</v>
      </c>
      <c r="X589" t="s">
        <v>230</v>
      </c>
      <c r="Y589" t="str">
        <f t="shared" si="116"/>
        <v>EA</v>
      </c>
      <c r="Z589" t="str" cm="1">
        <f t="array" ref="Z589">_xlfn.IFS($Y589="AB","AB",$Y589="BA","AB",$Y589="AC","AC",$Y589="CA","AC",$Y589="AD","AD",$Y589="DA","AD",$Y589="BC","BC",$Y589="CB","BC",$Y589="BD","BD",$Y589="DB","BD",$Y589="CD","CD",$Y589="DC", "CD",$Y589="AE","AE",$Y589="EA","AE",$Y589="AF","AF",$Y589="FA","AF",$Y589="BE","BE",$Y589="EB","BE",$Y589="BF","BF",$Y589="FB","BF",$Y589="CE","CE",$Y589="EC","CE",$Y589="CF","CF",$Y589="FC","CF",$Y589="DE","DE",$Y589="ED","DE",$Y589="EF","EF",$Y589="FE","EF",$Y589="DF","DF",$Y589="FD","DF")</f>
        <v>AE</v>
      </c>
      <c r="AA589" s="6" t="s">
        <v>28</v>
      </c>
      <c r="AB589" t="str">
        <f>VLOOKUP($X589&amp;$Z589&amp;$AA589,Stories!$A$1:$I$151,7,FALSE)</f>
        <v>Alex is skiing with Casey</v>
      </c>
      <c r="AC589" t="str">
        <f>VLOOKUP($X589&amp;$Z589&amp;$AA589,Stories!$A$1:$I$151,8,FALSE)</f>
        <v>and snow is falling from the sky</v>
      </c>
      <c r="AD589" s="37" t="s">
        <v>702</v>
      </c>
      <c r="AE589" s="13" t="s">
        <v>24</v>
      </c>
      <c r="AF589" s="13" t="s">
        <v>25</v>
      </c>
      <c r="AG589" s="13" t="s">
        <v>766</v>
      </c>
      <c r="AH589" t="str">
        <f>VLOOKUP($X589&amp;$Z589&amp;$AA589,Stories!$A$1:$I$151,9,FALSE)</f>
        <v>and it looks like everyone might be cold</v>
      </c>
      <c r="AI589" t="str" cm="1">
        <f t="array" ref="AI589">_xlfn.IFS($AA589="first",_xlfn.CONCAT($X589, "_", $H589, "_", $L589),$AA589="second",_xlfn.CONCAT($X589, "_", $L589, "_", $H589))</f>
        <v>S24_Casey_Alex</v>
      </c>
      <c r="AJ589" t="str">
        <f t="shared" si="119"/>
        <v>they_red_square</v>
      </c>
      <c r="AK589" t="str">
        <f t="shared" si="117"/>
        <v>S24_end</v>
      </c>
      <c r="AL589" s="13" t="s">
        <v>24</v>
      </c>
      <c r="AM589" s="13" t="s">
        <v>25</v>
      </c>
      <c r="AN589" s="13" t="s">
        <v>24</v>
      </c>
      <c r="AO589" s="13" t="s">
        <v>26</v>
      </c>
      <c r="AP589" s="13" t="s">
        <v>27</v>
      </c>
      <c r="AQ589" s="13" t="s">
        <v>26</v>
      </c>
      <c r="AR589" s="13" t="s">
        <v>27</v>
      </c>
      <c r="AS589" s="13" t="s">
        <v>25</v>
      </c>
      <c r="AT589" s="13" t="s">
        <v>31</v>
      </c>
      <c r="AU589" s="13" t="s">
        <v>26</v>
      </c>
      <c r="AV589" s="13" t="s">
        <v>31</v>
      </c>
      <c r="AW589" s="13" t="s">
        <v>25</v>
      </c>
      <c r="AX589" t="str">
        <f t="shared" si="120"/>
        <v>HT2_red-square.png</v>
      </c>
      <c r="AY589" t="str">
        <f t="shared" si="121"/>
        <v>ST2_red-triangle.png</v>
      </c>
      <c r="AZ589" t="str">
        <f t="shared" si="122"/>
        <v>HT3_yellow-triangle.png</v>
      </c>
      <c r="BA589" t="str">
        <f t="shared" si="123"/>
        <v>ST3_yellow-square.png</v>
      </c>
      <c r="BB589" t="str">
        <f t="shared" si="124"/>
        <v>HT1_green-triangle.png</v>
      </c>
      <c r="BC589" t="str">
        <f t="shared" si="125"/>
        <v>ST1_green-square.png</v>
      </c>
    </row>
    <row r="590" spans="1:55" x14ac:dyDescent="0.2">
      <c r="A590" s="30" t="s">
        <v>707</v>
      </c>
      <c r="B590" s="37" t="s">
        <v>43</v>
      </c>
      <c r="C590" s="37" t="s">
        <v>45</v>
      </c>
      <c r="D590" t="str">
        <f t="shared" si="118"/>
        <v>L05_FP02_S48</v>
      </c>
      <c r="E590">
        <v>588</v>
      </c>
      <c r="F590" s="94" t="s">
        <v>698</v>
      </c>
      <c r="G590" s="155" t="str">
        <f>VLOOKUP($A590&amp;"_"&amp;$F590,'Character Sets'!$B$3:$J$39,5,FALSE)</f>
        <v>HT3</v>
      </c>
      <c r="H590" s="155" t="str">
        <f>VLOOKUP($A590&amp;"_"&amp;$F590,'Character Sets'!$B$3:$J$39,7,FALSE)</f>
        <v>Jaime</v>
      </c>
      <c r="I590" s="5" t="str">
        <f>VLOOKUP($A590&amp;"_"&amp;$F590,'Character Sets'!$B$3:$J$39,6,FALSE)</f>
        <v>F</v>
      </c>
      <c r="J590" s="5" t="s">
        <v>699</v>
      </c>
      <c r="K590" s="155" t="str">
        <f>VLOOKUP($A590&amp;"_"&amp;$J590, 'Character Sets'!$B$3:$J$39,5,FALSE)</f>
        <v>ST3</v>
      </c>
      <c r="L590" s="155" t="str">
        <f>VLOOKUP($A590&amp;"_"&amp;$J590,'Character Sets'!$B$3:$J$39,7,FALSE)</f>
        <v>Sam</v>
      </c>
      <c r="M590" s="5" t="str">
        <f>VLOOKUP($A590&amp;"_"&amp;$J590,'Character Sets'!$B$3:$J$39,6,FALSE)</f>
        <v>B</v>
      </c>
      <c r="N590" s="187" t="s">
        <v>2394</v>
      </c>
      <c r="O590" s="5" t="s">
        <v>2398</v>
      </c>
      <c r="P590" s="37" t="s">
        <v>696</v>
      </c>
      <c r="Q590" t="str">
        <f>VLOOKUP($A590&amp;"_"&amp;$P590,'Character Sets'!$B$3:$J$39,5,FALSE)</f>
        <v>HT2</v>
      </c>
      <c r="R590" s="37" t="s">
        <v>697</v>
      </c>
      <c r="S590" t="str">
        <f>VLOOKUP($A590&amp;"_"&amp;$R590,'Character Sets'!$B$3:$J$39,5,FALSE)</f>
        <v>ST2</v>
      </c>
      <c r="T590" s="37" t="s">
        <v>700</v>
      </c>
      <c r="U590" t="str">
        <f>VLOOKUP($A590&amp;"_"&amp;$T590,'Character Sets'!$B$3:$J$39,5,FALSE)</f>
        <v>HT1</v>
      </c>
      <c r="V590" s="37" t="s">
        <v>701</v>
      </c>
      <c r="W590" t="str">
        <f>VLOOKUP($A590&amp;"_"&amp;$V590,'Character Sets'!$B$3:$J$39,5,FALSE)</f>
        <v>ST1</v>
      </c>
      <c r="X590" t="s">
        <v>449</v>
      </c>
      <c r="Y590" t="str">
        <f t="shared" si="116"/>
        <v>FB</v>
      </c>
      <c r="Z590" t="str" cm="1">
        <f t="array" ref="Z590">_xlfn.IFS($Y590="AB","AB",$Y590="BA","AB",$Y590="AC","AC",$Y590="CA","AC",$Y590="AD","AD",$Y590="DA","AD",$Y590="BC","BC",$Y590="CB","BC",$Y590="BD","BD",$Y590="DB","BD",$Y590="CD","CD",$Y590="DC", "CD",$Y590="AE","AE",$Y590="EA","AE",$Y590="AF","AF",$Y590="FA","AF",$Y590="BE","BE",$Y590="EB","BE",$Y590="BF","BF",$Y590="FB","BF",$Y590="CE","CE",$Y590="EC","CE",$Y590="CF","CF",$Y590="FC","CF",$Y590="DE","DE",$Y590="ED","DE",$Y590="EF","EF",$Y590="FE","EF",$Y590="DF","DF",$Y590="FD","DF")</f>
        <v>BF</v>
      </c>
      <c r="AA590" s="6" t="s">
        <v>30</v>
      </c>
      <c r="AB590" t="str">
        <f>VLOOKUP($X590&amp;$Z590&amp;$AA590,Stories!$A$1:$I$151,7,FALSE)</f>
        <v>Jaime is playing a video game with Sam</v>
      </c>
      <c r="AC590" t="str">
        <f>VLOOKUP($X590&amp;$Z590&amp;$AA590,Stories!$A$1:$I$151,8,FALSE)</f>
        <v>and it's starting to get late</v>
      </c>
      <c r="AD590" s="37" t="s">
        <v>702</v>
      </c>
      <c r="AE590" s="13" t="s">
        <v>27</v>
      </c>
      <c r="AF590" s="13" t="s">
        <v>26</v>
      </c>
      <c r="AG590" s="13" t="s">
        <v>767</v>
      </c>
      <c r="AH590" t="str">
        <f>VLOOKUP($X590&amp;$Z590&amp;$AA590,Stories!$A$1:$I$151,9,FALSE)</f>
        <v>but the final level hasn't been beaten yet</v>
      </c>
      <c r="AI590" t="str" cm="1">
        <f t="array" ref="AI590">_xlfn.IFS($AA590="first",_xlfn.CONCAT($X590, "_", $H590, "_", $L590),$AA590="second",_xlfn.CONCAT($X590, "_", $L590, "_", $H590))</f>
        <v>S48_Sam_Jaime</v>
      </c>
      <c r="AJ590" t="str">
        <f t="shared" si="119"/>
        <v>they_yellow_triangle</v>
      </c>
      <c r="AK590" t="str">
        <f t="shared" si="117"/>
        <v>S48_end</v>
      </c>
      <c r="AL590" s="13" t="s">
        <v>27</v>
      </c>
      <c r="AM590" s="13" t="s">
        <v>26</v>
      </c>
      <c r="AN590" s="13" t="s">
        <v>27</v>
      </c>
      <c r="AO590" s="13" t="s">
        <v>25</v>
      </c>
      <c r="AP590" s="13" t="s">
        <v>31</v>
      </c>
      <c r="AQ590" s="13" t="s">
        <v>25</v>
      </c>
      <c r="AR590" s="13" t="s">
        <v>31</v>
      </c>
      <c r="AS590" s="13" t="s">
        <v>26</v>
      </c>
      <c r="AT590" s="13" t="s">
        <v>29</v>
      </c>
      <c r="AU590" s="13" t="s">
        <v>25</v>
      </c>
      <c r="AV590" s="13" t="s">
        <v>29</v>
      </c>
      <c r="AW590" s="13" t="s">
        <v>26</v>
      </c>
      <c r="AX590" t="str">
        <f t="shared" si="120"/>
        <v>HT3_yellow-triangle.png</v>
      </c>
      <c r="AY590" t="str">
        <f t="shared" si="121"/>
        <v>ST3_yellow-square.png</v>
      </c>
      <c r="AZ590" t="str">
        <f t="shared" si="122"/>
        <v>HT2_green-square.png</v>
      </c>
      <c r="BA590" t="str">
        <f t="shared" si="123"/>
        <v>ST2_green-triangle.png</v>
      </c>
      <c r="BB590" t="str">
        <f t="shared" si="124"/>
        <v>HT1_blue-square.png</v>
      </c>
      <c r="BC590" t="str">
        <f t="shared" si="125"/>
        <v>ST1_blue-triangle.png</v>
      </c>
    </row>
    <row r="591" spans="1:55" x14ac:dyDescent="0.2">
      <c r="A591" s="30" t="s">
        <v>707</v>
      </c>
      <c r="B591" s="37" t="s">
        <v>43</v>
      </c>
      <c r="C591" s="37" t="s">
        <v>46</v>
      </c>
      <c r="D591" t="str">
        <f t="shared" si="118"/>
        <v>L05_FP03_S22</v>
      </c>
      <c r="E591">
        <v>589</v>
      </c>
      <c r="F591" s="95" t="s">
        <v>697</v>
      </c>
      <c r="G591" s="155" t="str">
        <f>VLOOKUP($A591&amp;"_"&amp;$F591,'Character Sets'!$B$3:$J$39,5,FALSE)</f>
        <v>ST2</v>
      </c>
      <c r="H591" s="155" t="str">
        <f>VLOOKUP($A591&amp;"_"&amp;$F591,'Character Sets'!$B$3:$J$39,7,FALSE)</f>
        <v>Alex</v>
      </c>
      <c r="I591" s="5" t="str">
        <f>VLOOKUP($A591&amp;"_"&amp;$F591,'Character Sets'!$B$3:$J$39,6,FALSE)</f>
        <v>A</v>
      </c>
      <c r="J591" s="94" t="s">
        <v>696</v>
      </c>
      <c r="K591" s="155" t="str">
        <f>VLOOKUP($A591&amp;"_"&amp;$J591, 'Character Sets'!$B$3:$J$39,5,FALSE)</f>
        <v>HT2</v>
      </c>
      <c r="L591" s="155" t="str">
        <f>VLOOKUP($A591&amp;"_"&amp;$J591,'Character Sets'!$B$3:$J$39,7,FALSE)</f>
        <v>Casey</v>
      </c>
      <c r="M591" s="5" t="str">
        <f>VLOOKUP($A591&amp;"_"&amp;$J591,'Character Sets'!$B$3:$J$39,6,FALSE)</f>
        <v>E</v>
      </c>
      <c r="N591" s="187" t="s">
        <v>2394</v>
      </c>
      <c r="O591" s="5" t="s">
        <v>2398</v>
      </c>
      <c r="P591" s="37" t="s">
        <v>698</v>
      </c>
      <c r="Q591" t="str">
        <f>VLOOKUP($A591&amp;"_"&amp;$P591,'Character Sets'!$B$3:$J$39,5,FALSE)</f>
        <v>HT3</v>
      </c>
      <c r="R591" s="37" t="s">
        <v>699</v>
      </c>
      <c r="S591" t="str">
        <f>VLOOKUP($A591&amp;"_"&amp;$R591,'Character Sets'!$B$3:$J$39,5,FALSE)</f>
        <v>ST3</v>
      </c>
      <c r="T591" s="37" t="s">
        <v>700</v>
      </c>
      <c r="U591" t="str">
        <f>VLOOKUP($A591&amp;"_"&amp;$T591,'Character Sets'!$B$3:$J$39,5,FALSE)</f>
        <v>HT1</v>
      </c>
      <c r="V591" s="37" t="s">
        <v>701</v>
      </c>
      <c r="W591" t="str">
        <f>VLOOKUP($A591&amp;"_"&amp;$V591,'Character Sets'!$B$3:$J$39,5,FALSE)</f>
        <v>ST1</v>
      </c>
      <c r="X591" t="s">
        <v>228</v>
      </c>
      <c r="Y591" t="str">
        <f t="shared" si="116"/>
        <v>AE</v>
      </c>
      <c r="Z591" t="str" cm="1">
        <f t="array" ref="Z591">_xlfn.IFS($Y591="AB","AB",$Y591="BA","AB",$Y591="AC","AC",$Y591="CA","AC",$Y591="AD","AD",$Y591="DA","AD",$Y591="BC","BC",$Y591="CB","BC",$Y591="BD","BD",$Y591="DB","BD",$Y591="CD","CD",$Y591="DC", "CD",$Y591="AE","AE",$Y591="EA","AE",$Y591="AF","AF",$Y591="FA","AF",$Y591="BE","BE",$Y591="EB","BE",$Y591="BF","BF",$Y591="FB","BF",$Y591="CE","CE",$Y591="EC","CE",$Y591="CF","CF",$Y591="FC","CF",$Y591="DE","DE",$Y591="ED","DE",$Y591="EF","EF",$Y591="FE","EF",$Y591="DF","DF",$Y591="FD","DF")</f>
        <v>AE</v>
      </c>
      <c r="AA591" s="6" t="s">
        <v>28</v>
      </c>
      <c r="AB591" t="str">
        <f>VLOOKUP($X591&amp;$Z591&amp;$AA591,Stories!$A$1:$I$151,7,FALSE)</f>
        <v>Alex is filming a video for Casey</v>
      </c>
      <c r="AC591" t="str">
        <f>VLOOKUP($X591&amp;$Z591&amp;$AA591,Stories!$A$1:$I$151,8,FALSE)</f>
        <v>as clouds start to cover up the sun</v>
      </c>
      <c r="AD591" s="37" t="s">
        <v>702</v>
      </c>
      <c r="AE591" s="13" t="s">
        <v>31</v>
      </c>
      <c r="AF591" s="13" t="s">
        <v>25</v>
      </c>
      <c r="AG591" s="13" t="s">
        <v>768</v>
      </c>
      <c r="AH591" t="str">
        <f>VLOOKUP($X591&amp;$Z591&amp;$AA591,Stories!$A$1:$I$151,9,FALSE)</f>
        <v>but it looks like it might start to rain soon</v>
      </c>
      <c r="AI591" t="str" cm="1">
        <f t="array" ref="AI591">_xlfn.IFS($AA591="first",_xlfn.CONCAT($X591, "_", $H591, "_", $L591),$AA591="second",_xlfn.CONCAT($X591, "_", $L591, "_", $H591))</f>
        <v>S22_Alex_Casey</v>
      </c>
      <c r="AJ591" t="str">
        <f t="shared" si="119"/>
        <v>they_green_square</v>
      </c>
      <c r="AK591" t="str">
        <f t="shared" si="117"/>
        <v>S22_end</v>
      </c>
      <c r="AL591" s="13" t="s">
        <v>31</v>
      </c>
      <c r="AM591" s="13" t="s">
        <v>25</v>
      </c>
      <c r="AN591" s="13" t="s">
        <v>31</v>
      </c>
      <c r="AO591" s="13" t="s">
        <v>26</v>
      </c>
      <c r="AP591" s="13" t="s">
        <v>29</v>
      </c>
      <c r="AQ591" s="13" t="s">
        <v>26</v>
      </c>
      <c r="AR591" s="13" t="s">
        <v>29</v>
      </c>
      <c r="AS591" s="13" t="s">
        <v>25</v>
      </c>
      <c r="AT591" s="13" t="s">
        <v>24</v>
      </c>
      <c r="AU591" s="13" t="s">
        <v>26</v>
      </c>
      <c r="AV591" s="13" t="s">
        <v>24</v>
      </c>
      <c r="AW591" s="13" t="s">
        <v>25</v>
      </c>
      <c r="AX591" t="str">
        <f t="shared" si="120"/>
        <v>ST2_green-square.png</v>
      </c>
      <c r="AY591" t="str">
        <f t="shared" si="121"/>
        <v>HT2_green-triangle.png</v>
      </c>
      <c r="AZ591" t="str">
        <f t="shared" si="122"/>
        <v>HT3_blue-triangle.png</v>
      </c>
      <c r="BA591" t="str">
        <f t="shared" si="123"/>
        <v>ST3_blue-square.png</v>
      </c>
      <c r="BB591" t="str">
        <f t="shared" si="124"/>
        <v>HT1_red-triangle.png</v>
      </c>
      <c r="BC591" t="str">
        <f t="shared" si="125"/>
        <v>ST1_red-square.png</v>
      </c>
    </row>
    <row r="592" spans="1:55" x14ac:dyDescent="0.2">
      <c r="A592" s="30" t="s">
        <v>707</v>
      </c>
      <c r="B592" s="37" t="s">
        <v>43</v>
      </c>
      <c r="C592" s="37" t="s">
        <v>47</v>
      </c>
      <c r="D592" t="str">
        <f t="shared" si="118"/>
        <v>L05_FP04_S46</v>
      </c>
      <c r="E592">
        <v>590</v>
      </c>
      <c r="F592" s="95" t="s">
        <v>699</v>
      </c>
      <c r="G592" s="155" t="str">
        <f>VLOOKUP($A592&amp;"_"&amp;$F592,'Character Sets'!$B$3:$J$39,5,FALSE)</f>
        <v>ST3</v>
      </c>
      <c r="H592" s="155" t="str">
        <f>VLOOKUP($A592&amp;"_"&amp;$F592,'Character Sets'!$B$3:$J$39,7,FALSE)</f>
        <v>Sam</v>
      </c>
      <c r="I592" s="5" t="str">
        <f>VLOOKUP($A592&amp;"_"&amp;$F592,'Character Sets'!$B$3:$J$39,6,FALSE)</f>
        <v>B</v>
      </c>
      <c r="J592" s="94" t="s">
        <v>698</v>
      </c>
      <c r="K592" s="155" t="str">
        <f>VLOOKUP($A592&amp;"_"&amp;$J592, 'Character Sets'!$B$3:$J$39,5,FALSE)</f>
        <v>HT3</v>
      </c>
      <c r="L592" s="155" t="str">
        <f>VLOOKUP($A592&amp;"_"&amp;$J592,'Character Sets'!$B$3:$J$39,7,FALSE)</f>
        <v>Jaime</v>
      </c>
      <c r="M592" s="5" t="str">
        <f>VLOOKUP($A592&amp;"_"&amp;$J592,'Character Sets'!$B$3:$J$39,6,FALSE)</f>
        <v>F</v>
      </c>
      <c r="N592" s="187" t="s">
        <v>2394</v>
      </c>
      <c r="O592" s="5" t="s">
        <v>2398</v>
      </c>
      <c r="P592" s="37" t="s">
        <v>696</v>
      </c>
      <c r="Q592" t="str">
        <f>VLOOKUP($A592&amp;"_"&amp;$P592,'Character Sets'!$B$3:$J$39,5,FALSE)</f>
        <v>HT2</v>
      </c>
      <c r="R592" s="37" t="s">
        <v>697</v>
      </c>
      <c r="S592" t="str">
        <f>VLOOKUP($A592&amp;"_"&amp;$R592,'Character Sets'!$B$3:$J$39,5,FALSE)</f>
        <v>ST2</v>
      </c>
      <c r="T592" s="37" t="s">
        <v>700</v>
      </c>
      <c r="U592" t="str">
        <f>VLOOKUP($A592&amp;"_"&amp;$T592,'Character Sets'!$B$3:$J$39,5,FALSE)</f>
        <v>HT1</v>
      </c>
      <c r="V592" s="37" t="s">
        <v>701</v>
      </c>
      <c r="W592" t="str">
        <f>VLOOKUP($A592&amp;"_"&amp;$V592,'Character Sets'!$B$3:$J$39,5,FALSE)</f>
        <v>ST1</v>
      </c>
      <c r="X592" t="s">
        <v>439</v>
      </c>
      <c r="Y592" t="str">
        <f t="shared" si="116"/>
        <v>BF</v>
      </c>
      <c r="Z592" t="str" cm="1">
        <f t="array" ref="Z592">_xlfn.IFS($Y592="AB","AB",$Y592="BA","AB",$Y592="AC","AC",$Y592="CA","AC",$Y592="AD","AD",$Y592="DA","AD",$Y592="BC","BC",$Y592="CB","BC",$Y592="BD","BD",$Y592="DB","BD",$Y592="CD","CD",$Y592="DC", "CD",$Y592="AE","AE",$Y592="EA","AE",$Y592="AF","AF",$Y592="FA","AF",$Y592="BE","BE",$Y592="EB","BE",$Y592="BF","BF",$Y592="FB","BF",$Y592="CE","CE",$Y592="EC","CE",$Y592="CF","CF",$Y592="FC","CF",$Y592="DE","DE",$Y592="ED","DE",$Y592="EF","EF",$Y592="FE","EF",$Y592="DF","DF",$Y592="FD","DF")</f>
        <v>BF</v>
      </c>
      <c r="AA592" s="6" t="s">
        <v>30</v>
      </c>
      <c r="AB592" t="str">
        <f>VLOOKUP($X592&amp;$Z592&amp;$AA592,Stories!$A$1:$I$151,7,FALSE)</f>
        <v>Jaime is giving flowers to Sam</v>
      </c>
      <c r="AC592" t="str">
        <f>VLOOKUP($X592&amp;$Z592&amp;$AA592,Stories!$A$1:$I$151,8,FALSE)</f>
        <v>after the show is over</v>
      </c>
      <c r="AD592" s="37" t="s">
        <v>702</v>
      </c>
      <c r="AE592" s="13" t="s">
        <v>29</v>
      </c>
      <c r="AF592" s="13" t="s">
        <v>26</v>
      </c>
      <c r="AG592" s="13" t="s">
        <v>769</v>
      </c>
      <c r="AH592" t="str">
        <f>VLOOKUP($X592&amp;$Z592&amp;$AA592,Stories!$A$1:$I$151,9,FALSE)</f>
        <v>and all the performers were talented</v>
      </c>
      <c r="AI592" t="str" cm="1">
        <f t="array" ref="AI592">_xlfn.IFS($AA592="first",_xlfn.CONCAT($X592, "_", $H592, "_", $L592),$AA592="second",_xlfn.CONCAT($X592, "_", $L592, "_", $H592))</f>
        <v>S46_Jaime_Sam</v>
      </c>
      <c r="AJ592" t="str">
        <f t="shared" si="119"/>
        <v>they_blue_triangle</v>
      </c>
      <c r="AK592" t="str">
        <f t="shared" si="117"/>
        <v>S46_end</v>
      </c>
      <c r="AL592" s="13" t="s">
        <v>29</v>
      </c>
      <c r="AM592" s="13" t="s">
        <v>26</v>
      </c>
      <c r="AN592" s="13" t="s">
        <v>29</v>
      </c>
      <c r="AO592" s="13" t="s">
        <v>25</v>
      </c>
      <c r="AP592" s="13" t="s">
        <v>24</v>
      </c>
      <c r="AQ592" s="13" t="s">
        <v>25</v>
      </c>
      <c r="AR592" s="13" t="s">
        <v>24</v>
      </c>
      <c r="AS592" s="13" t="s">
        <v>26</v>
      </c>
      <c r="AT592" s="13" t="s">
        <v>27</v>
      </c>
      <c r="AU592" s="13" t="s">
        <v>25</v>
      </c>
      <c r="AV592" s="13" t="s">
        <v>27</v>
      </c>
      <c r="AW592" s="13" t="s">
        <v>26</v>
      </c>
      <c r="AX592" t="str">
        <f t="shared" si="120"/>
        <v>ST3_blue-triangle.png</v>
      </c>
      <c r="AY592" t="str">
        <f t="shared" si="121"/>
        <v>HT3_blue-square.png</v>
      </c>
      <c r="AZ592" t="str">
        <f t="shared" si="122"/>
        <v>HT2_red-square.png</v>
      </c>
      <c r="BA592" t="str">
        <f t="shared" si="123"/>
        <v>ST2_red-triangle.png</v>
      </c>
      <c r="BB592" t="str">
        <f t="shared" si="124"/>
        <v>HT1_yellow-square.png</v>
      </c>
      <c r="BC592" t="str">
        <f t="shared" si="125"/>
        <v>ST1_yellow-triangle.png</v>
      </c>
    </row>
    <row r="593" spans="1:57" x14ac:dyDescent="0.2">
      <c r="A593" s="30" t="s">
        <v>707</v>
      </c>
      <c r="B593" s="5" t="s">
        <v>43</v>
      </c>
      <c r="C593" s="5" t="s">
        <v>48</v>
      </c>
      <c r="D593" t="str">
        <f t="shared" si="118"/>
        <v>L05_FP05_S13</v>
      </c>
      <c r="E593">
        <v>591</v>
      </c>
      <c r="F593" s="96" t="s">
        <v>700</v>
      </c>
      <c r="G593" s="155" t="str">
        <f>VLOOKUP($A593&amp;"_"&amp;$F593,'Character Sets'!$B$3:$J$39,5,FALSE)</f>
        <v>HT1</v>
      </c>
      <c r="H593" s="155" t="str">
        <f>VLOOKUP($A593&amp;"_"&amp;$F593,'Character Sets'!$B$3:$J$39,7,FALSE)</f>
        <v>Jordan</v>
      </c>
      <c r="I593" s="5" t="str">
        <f>VLOOKUP($A593&amp;"_"&amp;$F593,'Character Sets'!$B$3:$J$39,6,FALSE)</f>
        <v>C</v>
      </c>
      <c r="J593" s="5" t="s">
        <v>697</v>
      </c>
      <c r="K593" s="155" t="str">
        <f>VLOOKUP($A593&amp;"_"&amp;$J593, 'Character Sets'!$B$3:$J$39,5,FALSE)</f>
        <v>ST2</v>
      </c>
      <c r="L593" s="155" t="str">
        <f>VLOOKUP($A593&amp;"_"&amp;$J593,'Character Sets'!$B$3:$J$39,7,FALSE)</f>
        <v>Alex</v>
      </c>
      <c r="M593" s="5" t="str">
        <f>VLOOKUP($A593&amp;"_"&amp;$J593,'Character Sets'!$B$3:$J$39,6,FALSE)</f>
        <v>A</v>
      </c>
      <c r="N593" s="187" t="s">
        <v>2396</v>
      </c>
      <c r="O593" s="5" t="s">
        <v>2398</v>
      </c>
      <c r="P593" s="37" t="s">
        <v>696</v>
      </c>
      <c r="Q593" t="str">
        <f>VLOOKUP($A593&amp;"_"&amp;$P593,'Character Sets'!$B$3:$J$39,5,FALSE)</f>
        <v>HT2</v>
      </c>
      <c r="R593" s="37" t="s">
        <v>698</v>
      </c>
      <c r="S593" t="str">
        <f>VLOOKUP($A593&amp;"_"&amp;$R593,'Character Sets'!$B$3:$J$39,5,FALSE)</f>
        <v>HT3</v>
      </c>
      <c r="T593" s="37" t="s">
        <v>699</v>
      </c>
      <c r="U593" t="str">
        <f>VLOOKUP($A593&amp;"_"&amp;$T593,'Character Sets'!$B$3:$J$39,5,FALSE)</f>
        <v>ST3</v>
      </c>
      <c r="V593" s="37" t="s">
        <v>701</v>
      </c>
      <c r="W593" t="str">
        <f>VLOOKUP($A593&amp;"_"&amp;$V593,'Character Sets'!$B$3:$J$39,5,FALSE)</f>
        <v>ST1</v>
      </c>
      <c r="X593" t="s">
        <v>219</v>
      </c>
      <c r="Y593" t="str">
        <f t="shared" si="116"/>
        <v>CA</v>
      </c>
      <c r="Z593" t="str" cm="1">
        <f t="array" ref="Z593">_xlfn.IFS($Y593="AB","AB",$Y593="BA","AB",$Y593="AC","AC",$Y593="CA","AC",$Y593="AD","AD",$Y593="DA","AD",$Y593="BC","BC",$Y593="CB","BC",$Y593="BD","BD",$Y593="DB","BD",$Y593="CD","CD",$Y593="DC", "CD",$Y593="AE","AE",$Y593="EA","AE",$Y593="AF","AF",$Y593="FA","AF",$Y593="BE","BE",$Y593="EB","BE",$Y593="BF","BF",$Y593="FB","BF",$Y593="CE","CE",$Y593="EC","CE",$Y593="CF","CF",$Y593="FC","CF",$Y593="DE","DE",$Y593="ED","DE",$Y593="EF","EF",$Y593="FE","EF",$Y593="DF","DF",$Y593="FD","DF")</f>
        <v>AC</v>
      </c>
      <c r="AA593" s="6" t="s">
        <v>28</v>
      </c>
      <c r="AB593" t="str">
        <f>VLOOKUP($X593&amp;$Z593&amp;$AA593,Stories!$A$1:$I$151,7,FALSE)</f>
        <v>Alex is surfing at the beach with Jordan</v>
      </c>
      <c r="AC593" t="str">
        <f>VLOOKUP($X593&amp;$Z593&amp;$AA593,Stories!$A$1:$I$151,8,FALSE)</f>
        <v>and a crab is scuttling by</v>
      </c>
      <c r="AD593" s="37" t="s">
        <v>22</v>
      </c>
      <c r="AE593" s="13" t="s">
        <v>24</v>
      </c>
      <c r="AF593" s="13" t="s">
        <v>25</v>
      </c>
      <c r="AG593" s="13" t="s">
        <v>770</v>
      </c>
      <c r="AH593" t="str">
        <f>VLOOKUP($X593&amp;$Z593&amp;$AA593,Stories!$A$1:$I$151,9,FALSE)</f>
        <v>and the waves keep getting bigger</v>
      </c>
      <c r="AI593" t="str" cm="1">
        <f t="array" ref="AI593">_xlfn.IFS($AA593="first",_xlfn.CONCAT($X593, "_", $H593, "_", $L593),$AA593="second",_xlfn.CONCAT($X593, "_", $L593, "_", $H593))</f>
        <v>S13_Jordan_Alex</v>
      </c>
      <c r="AJ593" t="str">
        <f t="shared" si="119"/>
        <v>he_red_square</v>
      </c>
      <c r="AK593" t="str">
        <f t="shared" si="117"/>
        <v>S13_end</v>
      </c>
      <c r="AL593" s="13" t="s">
        <v>24</v>
      </c>
      <c r="AM593" s="13" t="s">
        <v>25</v>
      </c>
      <c r="AN593" s="13" t="s">
        <v>24</v>
      </c>
      <c r="AO593" s="13" t="s">
        <v>26</v>
      </c>
      <c r="AP593" s="13" t="s">
        <v>27</v>
      </c>
      <c r="AQ593" s="13" t="s">
        <v>26</v>
      </c>
      <c r="AR593" s="13" t="s">
        <v>27</v>
      </c>
      <c r="AS593" s="13" t="s">
        <v>25</v>
      </c>
      <c r="AT593" s="13" t="s">
        <v>29</v>
      </c>
      <c r="AU593" s="13" t="s">
        <v>26</v>
      </c>
      <c r="AV593" s="13" t="s">
        <v>29</v>
      </c>
      <c r="AW593" s="13" t="s">
        <v>25</v>
      </c>
      <c r="AX593" t="str">
        <f t="shared" si="120"/>
        <v>HT1_red-square.png</v>
      </c>
      <c r="AY593" t="str">
        <f t="shared" si="121"/>
        <v>ST2_red-triangle.png</v>
      </c>
      <c r="AZ593" t="str">
        <f t="shared" si="122"/>
        <v>HT2_yellow-triangle.png</v>
      </c>
      <c r="BA593" t="str">
        <f t="shared" si="123"/>
        <v>HT3_yellow-square.png</v>
      </c>
      <c r="BB593" t="str">
        <f t="shared" si="124"/>
        <v>ST3_blue-triangle.png</v>
      </c>
      <c r="BC593" t="str">
        <f t="shared" si="125"/>
        <v>ST1_blue-square.png</v>
      </c>
    </row>
    <row r="594" spans="1:57" x14ac:dyDescent="0.2">
      <c r="A594" s="30" t="s">
        <v>707</v>
      </c>
      <c r="B594" s="5" t="s">
        <v>43</v>
      </c>
      <c r="C594" s="5" t="s">
        <v>49</v>
      </c>
      <c r="D594" t="str">
        <f t="shared" si="118"/>
        <v>L05_FP06_S41</v>
      </c>
      <c r="E594">
        <v>592</v>
      </c>
      <c r="F594" s="96" t="s">
        <v>700</v>
      </c>
      <c r="G594" s="155" t="str">
        <f>VLOOKUP($A594&amp;"_"&amp;$F594,'Character Sets'!$B$3:$J$39,5,FALSE)</f>
        <v>HT1</v>
      </c>
      <c r="H594" s="155" t="str">
        <f>VLOOKUP($A594&amp;"_"&amp;$F594,'Character Sets'!$B$3:$J$39,7,FALSE)</f>
        <v>Jordan</v>
      </c>
      <c r="I594" s="5" t="str">
        <f>VLOOKUP($A594&amp;"_"&amp;$F594,'Character Sets'!$B$3:$J$39,6,FALSE)</f>
        <v>C</v>
      </c>
      <c r="J594" s="94" t="s">
        <v>698</v>
      </c>
      <c r="K594" s="155" t="str">
        <f>VLOOKUP($A594&amp;"_"&amp;$J594, 'Character Sets'!$B$3:$J$39,5,FALSE)</f>
        <v>HT3</v>
      </c>
      <c r="L594" s="155" t="str">
        <f>VLOOKUP($A594&amp;"_"&amp;$J594,'Character Sets'!$B$3:$J$39,7,FALSE)</f>
        <v>Jaime</v>
      </c>
      <c r="M594" s="5" t="str">
        <f>VLOOKUP($A594&amp;"_"&amp;$J594,'Character Sets'!$B$3:$J$39,6,FALSE)</f>
        <v>F</v>
      </c>
      <c r="N594" s="187" t="s">
        <v>2396</v>
      </c>
      <c r="O594" s="5" t="s">
        <v>2399</v>
      </c>
      <c r="P594" s="37" t="s">
        <v>696</v>
      </c>
      <c r="Q594" t="str">
        <f>VLOOKUP($A594&amp;"_"&amp;$P594,'Character Sets'!$B$3:$J$39,5,FALSE)</f>
        <v>HT2</v>
      </c>
      <c r="R594" s="37" t="s">
        <v>697</v>
      </c>
      <c r="S594" t="str">
        <f>VLOOKUP($A594&amp;"_"&amp;$R594,'Character Sets'!$B$3:$J$39,5,FALSE)</f>
        <v>ST2</v>
      </c>
      <c r="T594" s="37" t="s">
        <v>699</v>
      </c>
      <c r="U594" t="str">
        <f>VLOOKUP($A594&amp;"_"&amp;$T594,'Character Sets'!$B$3:$J$39,5,FALSE)</f>
        <v>ST3</v>
      </c>
      <c r="V594" s="37" t="s">
        <v>700</v>
      </c>
      <c r="W594" t="str">
        <f>VLOOKUP($A594&amp;"_"&amp;$V594,'Character Sets'!$B$3:$J$39,5,FALSE)</f>
        <v>HT1</v>
      </c>
      <c r="X594" t="s">
        <v>247</v>
      </c>
      <c r="Y594" t="str">
        <f t="shared" si="116"/>
        <v>CF</v>
      </c>
      <c r="Z594" t="str" cm="1">
        <f t="array" ref="Z594">_xlfn.IFS($Y594="AB","AB",$Y594="BA","AB",$Y594="AC","AC",$Y594="CA","AC",$Y594="AD","AD",$Y594="DA","AD",$Y594="BC","BC",$Y594="CB","BC",$Y594="BD","BD",$Y594="DB","BD",$Y594="CD","CD",$Y594="DC", "CD",$Y594="AE","AE",$Y594="EA","AE",$Y594="AF","AF",$Y594="FA","AF",$Y594="BE","BE",$Y594="EB","BE",$Y594="BF","BF",$Y594="FB","BF",$Y594="CE","CE",$Y594="EC","CE",$Y594="CF","CF",$Y594="FC","CF",$Y594="DE","DE",$Y594="ED","DE",$Y594="EF","EF",$Y594="FE","EF",$Y594="DF","DF",$Y594="FD","DF")</f>
        <v>CF</v>
      </c>
      <c r="AA594" s="6" t="s">
        <v>30</v>
      </c>
      <c r="AB594" t="str">
        <f>VLOOKUP($X594&amp;$Z594&amp;$AA594,Stories!$A$1:$I$151,7,FALSE)</f>
        <v>Jaime is reading to Jordan</v>
      </c>
      <c r="AC594" t="str">
        <f>VLOOKUP($X594&amp;$Z594&amp;$AA594,Stories!$A$1:$I$151,8,FALSE)</f>
        <v>and the story is almost over</v>
      </c>
      <c r="AD594" s="37" t="s">
        <v>23</v>
      </c>
      <c r="AE594" s="13" t="s">
        <v>27</v>
      </c>
      <c r="AF594" s="13" t="s">
        <v>26</v>
      </c>
      <c r="AG594" s="13" t="s">
        <v>771</v>
      </c>
      <c r="AH594" t="str">
        <f>VLOOKUP($X594&amp;$Z594&amp;$AA594,Stories!$A$1:$I$151,9,FALSE)</f>
        <v>and it sounds like the story is a new favorite</v>
      </c>
      <c r="AI594" t="str" cm="1">
        <f t="array" ref="AI594">_xlfn.IFS($AA594="first",_xlfn.CONCAT($X594, "_", $H594, "_", $L594),$AA594="second",_xlfn.CONCAT($X594, "_", $L594, "_", $H594))</f>
        <v>S41_Jaime_Jordan</v>
      </c>
      <c r="AJ594" t="str">
        <f t="shared" si="119"/>
        <v>she_yellow_triangle</v>
      </c>
      <c r="AK594" t="str">
        <f t="shared" si="117"/>
        <v>S41_end</v>
      </c>
      <c r="AL594" s="13" t="s">
        <v>27</v>
      </c>
      <c r="AM594" s="13" t="s">
        <v>26</v>
      </c>
      <c r="AN594" s="13" t="s">
        <v>27</v>
      </c>
      <c r="AO594" s="13" t="s">
        <v>25</v>
      </c>
      <c r="AP594" s="13" t="s">
        <v>31</v>
      </c>
      <c r="AQ594" s="13" t="s">
        <v>25</v>
      </c>
      <c r="AR594" s="13" t="s">
        <v>31</v>
      </c>
      <c r="AS594" s="13" t="s">
        <v>26</v>
      </c>
      <c r="AT594" s="13" t="s">
        <v>31</v>
      </c>
      <c r="AU594" s="13" t="s">
        <v>25</v>
      </c>
      <c r="AV594" s="13" t="s">
        <v>31</v>
      </c>
      <c r="AW594" s="13" t="s">
        <v>26</v>
      </c>
      <c r="AX594" t="str">
        <f t="shared" si="120"/>
        <v>HT1_yellow-triangle.png</v>
      </c>
      <c r="AY594" t="str">
        <f t="shared" si="121"/>
        <v>HT3_yellow-square.png</v>
      </c>
      <c r="AZ594" t="str">
        <f t="shared" si="122"/>
        <v>HT2_green-square.png</v>
      </c>
      <c r="BA594" t="str">
        <f t="shared" si="123"/>
        <v>ST2_green-triangle.png</v>
      </c>
      <c r="BB594" t="str">
        <f t="shared" si="124"/>
        <v>ST3_green-square.png</v>
      </c>
      <c r="BC594" t="str">
        <f t="shared" si="125"/>
        <v>HT1_green-triangle.png</v>
      </c>
    </row>
    <row r="595" spans="1:57" x14ac:dyDescent="0.2">
      <c r="A595" s="30" t="s">
        <v>707</v>
      </c>
      <c r="B595" s="5" t="s">
        <v>43</v>
      </c>
      <c r="C595" s="5" t="s">
        <v>50</v>
      </c>
      <c r="D595" t="str">
        <f t="shared" si="118"/>
        <v>L05_FP07_S28</v>
      </c>
      <c r="E595">
        <v>593</v>
      </c>
      <c r="F595" s="96" t="s">
        <v>701</v>
      </c>
      <c r="G595" s="155" t="str">
        <f>VLOOKUP($A595&amp;"_"&amp;$F595,'Character Sets'!$B$3:$J$39,5,FALSE)</f>
        <v>ST1</v>
      </c>
      <c r="H595" s="155" t="str">
        <f>VLOOKUP($A595&amp;"_"&amp;$F595,'Character Sets'!$B$3:$J$39,7,FALSE)</f>
        <v>Taylor</v>
      </c>
      <c r="I595" s="5" t="str">
        <f>VLOOKUP($A595&amp;"_"&amp;$F595,'Character Sets'!$B$3:$J$39,6,FALSE)</f>
        <v>D</v>
      </c>
      <c r="J595" s="5" t="s">
        <v>699</v>
      </c>
      <c r="K595" s="155" t="str">
        <f>VLOOKUP($A595&amp;"_"&amp;$J595, 'Character Sets'!$B$3:$J$39,5,FALSE)</f>
        <v>ST3</v>
      </c>
      <c r="L595" s="155" t="str">
        <f>VLOOKUP($A595&amp;"_"&amp;$J595,'Character Sets'!$B$3:$J$39,7,FALSE)</f>
        <v>Sam</v>
      </c>
      <c r="M595" s="5" t="str">
        <f>VLOOKUP($A595&amp;"_"&amp;$J595,'Character Sets'!$B$3:$J$39,6,FALSE)</f>
        <v>B</v>
      </c>
      <c r="N595" s="187" t="s">
        <v>2396</v>
      </c>
      <c r="O595" s="5" t="s">
        <v>2399</v>
      </c>
      <c r="P595" s="37" t="s">
        <v>696</v>
      </c>
      <c r="Q595" t="str">
        <f>VLOOKUP($A595&amp;"_"&amp;$P595,'Character Sets'!$B$3:$J$39,5,FALSE)</f>
        <v>HT2</v>
      </c>
      <c r="R595" s="37" t="s">
        <v>698</v>
      </c>
      <c r="S595" t="str">
        <f>VLOOKUP($A595&amp;"_"&amp;$R595,'Character Sets'!$B$3:$J$39,5,FALSE)</f>
        <v>HT3</v>
      </c>
      <c r="T595" s="37" t="s">
        <v>697</v>
      </c>
      <c r="U595" t="str">
        <f>VLOOKUP($A595&amp;"_"&amp;$T595,'Character Sets'!$B$3:$J$39,5,FALSE)</f>
        <v>ST2</v>
      </c>
      <c r="V595" s="37" t="s">
        <v>700</v>
      </c>
      <c r="W595" t="str">
        <f>VLOOKUP($A595&amp;"_"&amp;$V595,'Character Sets'!$B$3:$J$39,5,FALSE)</f>
        <v>HT1</v>
      </c>
      <c r="X595" t="s">
        <v>234</v>
      </c>
      <c r="Y595" t="str">
        <f t="shared" si="116"/>
        <v>DB</v>
      </c>
      <c r="Z595" t="str" cm="1">
        <f t="array" ref="Z595">_xlfn.IFS($Y595="AB","AB",$Y595="BA","AB",$Y595="AC","AC",$Y595="CA","AC",$Y595="AD","AD",$Y595="DA","AD",$Y595="BC","BC",$Y595="CB","BC",$Y595="BD","BD",$Y595="DB","BD",$Y595="CD","CD",$Y595="DC", "CD",$Y595="AE","AE",$Y595="EA","AE",$Y595="AF","AF",$Y595="FA","AF",$Y595="BE","BE",$Y595="EB","BE",$Y595="BF","BF",$Y595="FB","BF",$Y595="CE","CE",$Y595="EC","CE",$Y595="CF","CF",$Y595="FC","CF",$Y595="DE","DE",$Y595="ED","DE",$Y595="EF","EF",$Y595="FE","EF",$Y595="DF","DF",$Y595="FD","DF")</f>
        <v>BD</v>
      </c>
      <c r="AA595" s="6" t="s">
        <v>28</v>
      </c>
      <c r="AB595" t="str">
        <f>VLOOKUP($X595&amp;$Z595&amp;$AA595,Stories!$A$1:$I$151,7,FALSE)</f>
        <v>Sam is flying on a broom above Taylor</v>
      </c>
      <c r="AC595" t="str">
        <f>VLOOKUP($X595&amp;$Z595&amp;$AA595,Stories!$A$1:$I$151,8,FALSE)</f>
        <v>while a bat flutters through the air</v>
      </c>
      <c r="AD595" s="37" t="s">
        <v>22</v>
      </c>
      <c r="AE595" s="13" t="s">
        <v>31</v>
      </c>
      <c r="AF595" s="13" t="s">
        <v>25</v>
      </c>
      <c r="AG595" s="13" t="s">
        <v>772</v>
      </c>
      <c r="AH595" t="str">
        <f>VLOOKUP($X595&amp;$Z595&amp;$AA595,Stories!$A$1:$I$151,9,FALSE)</f>
        <v>and it looks like it is Halloween</v>
      </c>
      <c r="AI595" t="str" cm="1">
        <f t="array" ref="AI595">_xlfn.IFS($AA595="first",_xlfn.CONCAT($X595, "_", $H595, "_", $L595),$AA595="second",_xlfn.CONCAT($X595, "_", $L595, "_", $H595))</f>
        <v>S28_Taylor_Sam</v>
      </c>
      <c r="AJ595" t="str">
        <f t="shared" si="119"/>
        <v>he_green_square</v>
      </c>
      <c r="AK595" t="str">
        <f t="shared" si="117"/>
        <v>S28_end</v>
      </c>
      <c r="AL595" s="13" t="s">
        <v>31</v>
      </c>
      <c r="AM595" s="13" t="s">
        <v>25</v>
      </c>
      <c r="AN595" s="13" t="s">
        <v>31</v>
      </c>
      <c r="AO595" s="13" t="s">
        <v>26</v>
      </c>
      <c r="AP595" s="13" t="s">
        <v>29</v>
      </c>
      <c r="AQ595" s="13" t="s">
        <v>26</v>
      </c>
      <c r="AR595" s="13" t="s">
        <v>29</v>
      </c>
      <c r="AS595" s="13" t="s">
        <v>25</v>
      </c>
      <c r="AT595" s="13" t="s">
        <v>24</v>
      </c>
      <c r="AU595" s="13" t="s">
        <v>26</v>
      </c>
      <c r="AV595" s="13" t="s">
        <v>24</v>
      </c>
      <c r="AW595" s="13" t="s">
        <v>25</v>
      </c>
      <c r="AX595" t="str">
        <f t="shared" si="120"/>
        <v>ST1_green-square.png</v>
      </c>
      <c r="AY595" t="str">
        <f t="shared" si="121"/>
        <v>ST3_green-triangle.png</v>
      </c>
      <c r="AZ595" t="str">
        <f t="shared" si="122"/>
        <v>HT2_blue-triangle.png</v>
      </c>
      <c r="BA595" t="str">
        <f t="shared" si="123"/>
        <v>HT3_blue-square.png</v>
      </c>
      <c r="BB595" t="str">
        <f t="shared" si="124"/>
        <v>ST2_red-triangle.png</v>
      </c>
      <c r="BC595" t="str">
        <f t="shared" si="125"/>
        <v>HT1_red-square.png</v>
      </c>
    </row>
    <row r="596" spans="1:57" x14ac:dyDescent="0.2">
      <c r="A596" s="30" t="s">
        <v>707</v>
      </c>
      <c r="B596" s="5" t="s">
        <v>43</v>
      </c>
      <c r="C596" s="5" t="s">
        <v>51</v>
      </c>
      <c r="D596" t="str">
        <f t="shared" si="118"/>
        <v>L05_FP08_S53</v>
      </c>
      <c r="E596">
        <v>594</v>
      </c>
      <c r="F596" s="96" t="s">
        <v>701</v>
      </c>
      <c r="G596" s="155" t="str">
        <f>VLOOKUP($A596&amp;"_"&amp;$F596,'Character Sets'!$B$3:$J$39,5,FALSE)</f>
        <v>ST1</v>
      </c>
      <c r="H596" s="155" t="str">
        <f>VLOOKUP($A596&amp;"_"&amp;$F596,'Character Sets'!$B$3:$J$39,7,FALSE)</f>
        <v>Taylor</v>
      </c>
      <c r="I596" s="5" t="str">
        <f>VLOOKUP($A596&amp;"_"&amp;$F596,'Character Sets'!$B$3:$J$39,6,FALSE)</f>
        <v>D</v>
      </c>
      <c r="J596" s="94" t="s">
        <v>696</v>
      </c>
      <c r="K596" s="155" t="str">
        <f>VLOOKUP($A596&amp;"_"&amp;$J596, 'Character Sets'!$B$3:$J$39,5,FALSE)</f>
        <v>HT2</v>
      </c>
      <c r="L596" s="155" t="str">
        <f>VLOOKUP($A596&amp;"_"&amp;$J596,'Character Sets'!$B$3:$J$39,7,FALSE)</f>
        <v>Casey</v>
      </c>
      <c r="M596" s="5" t="str">
        <f>VLOOKUP($A596&amp;"_"&amp;$J596,'Character Sets'!$B$3:$J$39,6,FALSE)</f>
        <v>E</v>
      </c>
      <c r="N596" s="187" t="s">
        <v>2396</v>
      </c>
      <c r="O596" s="5" t="s">
        <v>2398</v>
      </c>
      <c r="P596" s="37" t="s">
        <v>698</v>
      </c>
      <c r="Q596" t="str">
        <f>VLOOKUP($A596&amp;"_"&amp;$P596,'Character Sets'!$B$3:$J$39,5,FALSE)</f>
        <v>HT3</v>
      </c>
      <c r="R596" s="37" t="s">
        <v>697</v>
      </c>
      <c r="S596" t="str">
        <f>VLOOKUP($A596&amp;"_"&amp;$R596,'Character Sets'!$B$3:$J$39,5,FALSE)</f>
        <v>ST2</v>
      </c>
      <c r="T596" s="37" t="s">
        <v>699</v>
      </c>
      <c r="U596" t="str">
        <f>VLOOKUP($A596&amp;"_"&amp;$T596,'Character Sets'!$B$3:$J$39,5,FALSE)</f>
        <v>ST3</v>
      </c>
      <c r="V596" s="37" t="s">
        <v>700</v>
      </c>
      <c r="W596" t="str">
        <f>VLOOKUP($A596&amp;"_"&amp;$V596,'Character Sets'!$B$3:$J$39,5,FALSE)</f>
        <v>HT1</v>
      </c>
      <c r="X596" t="s">
        <v>730</v>
      </c>
      <c r="Y596" t="str">
        <f t="shared" si="116"/>
        <v>DE</v>
      </c>
      <c r="Z596" t="str" cm="1">
        <f t="array" ref="Z596">_xlfn.IFS($Y596="AB","AB",$Y596="BA","AB",$Y596="AC","AC",$Y596="CA","AC",$Y596="AD","AD",$Y596="DA","AD",$Y596="BC","BC",$Y596="CB","BC",$Y596="BD","BD",$Y596="DB","BD",$Y596="CD","CD",$Y596="DC", "CD",$Y596="AE","AE",$Y596="EA","AE",$Y596="AF","AF",$Y596="FA","AF",$Y596="BE","BE",$Y596="EB","BE",$Y596="BF","BF",$Y596="FB","BF",$Y596="CE","CE",$Y596="EC","CE",$Y596="CF","CF",$Y596="FC","CF",$Y596="DE","DE",$Y596="ED","DE",$Y596="EF","EF",$Y596="FE","EF",$Y596="DF","DF",$Y596="FD","DF")</f>
        <v>DE</v>
      </c>
      <c r="AA596" s="6" t="s">
        <v>30</v>
      </c>
      <c r="AB596" t="str">
        <f>VLOOKUP($X596&amp;$Z596&amp;$AA596,Stories!$A$1:$I$151,7,FALSE)</f>
        <v>Casey is making a smoothie for Taylor</v>
      </c>
      <c r="AC596" t="str">
        <f>VLOOKUP($X596&amp;$Z596&amp;$AA596,Stories!$A$1:$I$151,8,FALSE)</f>
        <v>before it's time to leave</v>
      </c>
      <c r="AD596" s="37" t="s">
        <v>23</v>
      </c>
      <c r="AE596" s="13" t="s">
        <v>29</v>
      </c>
      <c r="AF596" s="13" t="s">
        <v>26</v>
      </c>
      <c r="AG596" s="13" t="s">
        <v>773</v>
      </c>
      <c r="AH596" t="str">
        <f>VLOOKUP($X596&amp;$Z596&amp;$AA596,Stories!$A$1:$I$151,9,FALSE)</f>
        <v>and it's hard to hear above the blender</v>
      </c>
      <c r="AI596" t="str" cm="1">
        <f t="array" ref="AI596">_xlfn.IFS($AA596="first",_xlfn.CONCAT($X596, "_", $H596, "_", $L596),$AA596="second",_xlfn.CONCAT($X596, "_", $L596, "_", $H596))</f>
        <v>S53_Casey_Taylor</v>
      </c>
      <c r="AJ596" t="str">
        <f t="shared" si="119"/>
        <v>she_blue_triangle</v>
      </c>
      <c r="AK596" t="str">
        <f t="shared" si="117"/>
        <v>S53_end</v>
      </c>
      <c r="AL596" s="13" t="s">
        <v>29</v>
      </c>
      <c r="AM596" s="13" t="s">
        <v>26</v>
      </c>
      <c r="AN596" s="13" t="s">
        <v>29</v>
      </c>
      <c r="AO596" s="13" t="s">
        <v>25</v>
      </c>
      <c r="AP596" s="13" t="s">
        <v>24</v>
      </c>
      <c r="AQ596" s="13" t="s">
        <v>25</v>
      </c>
      <c r="AR596" s="13" t="s">
        <v>24</v>
      </c>
      <c r="AS596" s="13" t="s">
        <v>26</v>
      </c>
      <c r="AT596" s="13" t="s">
        <v>27</v>
      </c>
      <c r="AU596" s="13" t="s">
        <v>25</v>
      </c>
      <c r="AV596" s="13" t="s">
        <v>27</v>
      </c>
      <c r="AW596" s="13" t="s">
        <v>26</v>
      </c>
      <c r="AX596" t="str">
        <f t="shared" si="120"/>
        <v>ST1_blue-triangle.png</v>
      </c>
      <c r="AY596" t="str">
        <f t="shared" si="121"/>
        <v>HT2_blue-square.png</v>
      </c>
      <c r="AZ596" t="str">
        <f t="shared" si="122"/>
        <v>HT3_red-square.png</v>
      </c>
      <c r="BA596" t="str">
        <f t="shared" si="123"/>
        <v>ST2_red-triangle.png</v>
      </c>
      <c r="BB596" t="str">
        <f t="shared" si="124"/>
        <v>ST3_yellow-square.png</v>
      </c>
      <c r="BC596" t="str">
        <f t="shared" si="125"/>
        <v>HT1_yellow-triangle.png</v>
      </c>
    </row>
    <row r="597" spans="1:57" x14ac:dyDescent="0.2">
      <c r="A597" s="30" t="s">
        <v>707</v>
      </c>
      <c r="B597" s="5" t="s">
        <v>720</v>
      </c>
      <c r="C597" s="5" t="s">
        <v>721</v>
      </c>
      <c r="D597" t="str">
        <f t="shared" si="118"/>
        <v>L05_PR01_S34</v>
      </c>
      <c r="E597">
        <v>595</v>
      </c>
      <c r="F597" s="94" t="s">
        <v>696</v>
      </c>
      <c r="G597" s="155" t="str">
        <f>VLOOKUP($A597&amp;"_"&amp;$F597,'Character Sets'!$B$3:$J$39,5,FALSE)</f>
        <v>HT2</v>
      </c>
      <c r="H597" s="155" t="str">
        <f>VLOOKUP($A597&amp;"_"&amp;$F597,'Character Sets'!$B$3:$J$39,7,FALSE)</f>
        <v>Casey</v>
      </c>
      <c r="I597" s="5" t="str">
        <f>VLOOKUP($A597&amp;"_"&amp;$F597,'Character Sets'!$B$3:$J$39,6,FALSE)</f>
        <v>E</v>
      </c>
      <c r="J597" s="94" t="s">
        <v>699</v>
      </c>
      <c r="K597" s="155" t="str">
        <f>VLOOKUP($A597&amp;"_"&amp;$J597, 'Character Sets'!$B$3:$J$39,5,FALSE)</f>
        <v>ST3</v>
      </c>
      <c r="L597" s="155" t="str">
        <f>VLOOKUP($A597&amp;"_"&amp;$J597,'Character Sets'!$B$3:$J$39,7,FALSE)</f>
        <v>Sam</v>
      </c>
      <c r="M597" s="5" t="str">
        <f>VLOOKUP($A597&amp;"_"&amp;$J597,'Character Sets'!$B$3:$J$39,6,FALSE)</f>
        <v>B</v>
      </c>
      <c r="N597" s="187" t="s">
        <v>2394</v>
      </c>
      <c r="O597" s="5" t="s">
        <v>2398</v>
      </c>
      <c r="P597" s="37" t="s">
        <v>698</v>
      </c>
      <c r="Q597" t="str">
        <f>VLOOKUP($A597&amp;"_"&amp;$P597,'Character Sets'!$B$3:$J$39,5,FALSE)</f>
        <v>HT3</v>
      </c>
      <c r="R597" s="37" t="s">
        <v>697</v>
      </c>
      <c r="S597" t="str">
        <f>VLOOKUP($A597&amp;"_"&amp;$R597,'Character Sets'!$B$3:$J$39,5,FALSE)</f>
        <v>ST2</v>
      </c>
      <c r="T597" s="37" t="s">
        <v>700</v>
      </c>
      <c r="U597" t="str">
        <f>VLOOKUP($A597&amp;"_"&amp;$T597,'Character Sets'!$B$3:$J$39,5,FALSE)</f>
        <v>HT1</v>
      </c>
      <c r="V597" s="37" t="s">
        <v>701</v>
      </c>
      <c r="W597" t="str">
        <f>VLOOKUP($A597&amp;"_"&amp;$V597,'Character Sets'!$B$3:$J$39,5,FALSE)</f>
        <v>ST1</v>
      </c>
      <c r="X597" t="s">
        <v>240</v>
      </c>
      <c r="Y597" t="str">
        <f t="shared" si="116"/>
        <v>EB</v>
      </c>
      <c r="Z597" t="str" cm="1">
        <f t="array" ref="Z597">_xlfn.IFS($Y597="AB","AB",$Y597="BA","AB",$Y597="AC","AC",$Y597="CA","AC",$Y597="AD","AD",$Y597="DA","AD",$Y597="BC","BC",$Y597="CB","BC",$Y597="BD","BD",$Y597="DB","BD",$Y597="CD","CD",$Y597="DC", "CD",$Y597="AE","AE",$Y597="EA","AE",$Y597="AF","AF",$Y597="FA","AF",$Y597="BE","BE",$Y597="EB","BE",$Y597="BF","BF",$Y597="FB","BF",$Y597="CE","CE",$Y597="EC","CE",$Y597="CF","CF",$Y597="FC","CF",$Y597="DE","DE",$Y597="ED","DE",$Y597="EF","EF",$Y597="FE","EF",$Y597="DF","DF",$Y597="FD","DF")</f>
        <v>BE</v>
      </c>
      <c r="AA597" s="6" t="s">
        <v>30</v>
      </c>
      <c r="AB597" t="str">
        <f>VLOOKUP($X597&amp;$Z597&amp;$AA597,Stories!$A$1:$I$151,7,FALSE)</f>
        <v>Casey is buying a gift for Sam</v>
      </c>
      <c r="AC597" t="str">
        <f>VLOOKUP($X597&amp;$Z597&amp;$AA597,Stories!$A$1:$I$151,8,FALSE)</f>
        <v>but it is almost lunchtime</v>
      </c>
      <c r="AD597" s="37" t="s">
        <v>2270</v>
      </c>
      <c r="AE597" s="13" t="s">
        <v>27</v>
      </c>
      <c r="AF597" s="13" t="s">
        <v>26</v>
      </c>
      <c r="AG597" s="13" t="s">
        <v>2273</v>
      </c>
      <c r="AH597" t="str">
        <f>VLOOKUP($X597&amp;$Z597&amp;$AA597,Stories!$A$1:$I$151,9,FALSE)</f>
        <v>and there might not be a chance to buy the gift today</v>
      </c>
      <c r="AI597" t="str" cm="1">
        <f t="array" ref="AI597">_xlfn.IFS($AA597="first",_xlfn.CONCAT($X597, "_", $H597, "_", $L597),$AA597="second",_xlfn.CONCAT($X597, "_", $L597, "_", $H597))</f>
        <v>S34_Sam_Casey</v>
      </c>
      <c r="AJ597" t="str">
        <f t="shared" ref="AJ597:AJ602" si="126">_xlfn.CONCAT($H597,"_", $AE597, "_", $AF597)</f>
        <v>Casey_yellow_triangle</v>
      </c>
      <c r="AK597" t="str">
        <f t="shared" si="117"/>
        <v>S34_end</v>
      </c>
      <c r="AL597" s="13" t="s">
        <v>27</v>
      </c>
      <c r="AM597" s="13" t="s">
        <v>26</v>
      </c>
      <c r="AN597" s="13" t="s">
        <v>27</v>
      </c>
      <c r="AO597" s="13" t="s">
        <v>25</v>
      </c>
      <c r="AP597" s="13" t="s">
        <v>31</v>
      </c>
      <c r="AQ597" s="13" t="s">
        <v>25</v>
      </c>
      <c r="AR597" s="13" t="s">
        <v>31</v>
      </c>
      <c r="AS597" s="13" t="s">
        <v>26</v>
      </c>
      <c r="AT597" s="13" t="s">
        <v>29</v>
      </c>
      <c r="AU597" s="13" t="s">
        <v>25</v>
      </c>
      <c r="AV597" s="13" t="s">
        <v>29</v>
      </c>
      <c r="AW597" s="13" t="s">
        <v>26</v>
      </c>
      <c r="AX597" t="str">
        <f t="shared" si="120"/>
        <v>HT2_yellow-triangle.png</v>
      </c>
      <c r="AY597" t="str">
        <f t="shared" si="121"/>
        <v>ST3_yellow-square.png</v>
      </c>
      <c r="AZ597" t="str">
        <f t="shared" si="122"/>
        <v>HT3_green-square.png</v>
      </c>
      <c r="BA597" t="str">
        <f t="shared" si="123"/>
        <v>ST2_green-triangle.png</v>
      </c>
      <c r="BB597" t="str">
        <f t="shared" si="124"/>
        <v>HT1_blue-square.png</v>
      </c>
      <c r="BC597" t="str">
        <f t="shared" si="125"/>
        <v>ST1_blue-triangle.png</v>
      </c>
      <c r="BD597" t="s">
        <v>2227</v>
      </c>
      <c r="BE597" s="13" t="str">
        <f t="shared" ref="BE597:BE602" si="127">_xlfn.CONCAT($H597, " is standing in a ", $AL597, " ", $AM597, ".")</f>
        <v>Casey is standing in a yellow triangle.</v>
      </c>
    </row>
    <row r="598" spans="1:57" x14ac:dyDescent="0.2">
      <c r="A598" s="30" t="s">
        <v>707</v>
      </c>
      <c r="B598" s="5" t="s">
        <v>720</v>
      </c>
      <c r="C598" s="5" t="s">
        <v>722</v>
      </c>
      <c r="D598" t="str">
        <f t="shared" si="118"/>
        <v>L05_PR02_S43</v>
      </c>
      <c r="E598">
        <v>596</v>
      </c>
      <c r="F598" s="94" t="s">
        <v>698</v>
      </c>
      <c r="G598" s="155" t="str">
        <f>VLOOKUP($A598&amp;"_"&amp;$F598,'Character Sets'!$B$3:$J$39,5,FALSE)</f>
        <v>HT3</v>
      </c>
      <c r="H598" s="155" t="str">
        <f>VLOOKUP($A598&amp;"_"&amp;$F598,'Character Sets'!$B$3:$J$39,7,FALSE)</f>
        <v>Jaime</v>
      </c>
      <c r="I598" s="5" t="str">
        <f>VLOOKUP($A598&amp;"_"&amp;$F598,'Character Sets'!$B$3:$J$39,6,FALSE)</f>
        <v>F</v>
      </c>
      <c r="J598" s="94" t="s">
        <v>700</v>
      </c>
      <c r="K598" s="155" t="str">
        <f>VLOOKUP($A598&amp;"_"&amp;$J598, 'Character Sets'!$B$3:$J$39,5,FALSE)</f>
        <v>HT1</v>
      </c>
      <c r="L598" s="155" t="str">
        <f>VLOOKUP($A598&amp;"_"&amp;$J598,'Character Sets'!$B$3:$J$39,7,FALSE)</f>
        <v>Jordan</v>
      </c>
      <c r="M598" s="5" t="str">
        <f>VLOOKUP($A598&amp;"_"&amp;$J598,'Character Sets'!$B$3:$J$39,6,FALSE)</f>
        <v>C</v>
      </c>
      <c r="N598" s="187" t="s">
        <v>2395</v>
      </c>
      <c r="O598" s="5" t="s">
        <v>2399</v>
      </c>
      <c r="P598" s="37" t="s">
        <v>696</v>
      </c>
      <c r="Q598" t="str">
        <f>VLOOKUP($A598&amp;"_"&amp;$P598,'Character Sets'!$B$3:$J$39,5,FALSE)</f>
        <v>HT2</v>
      </c>
      <c r="R598" s="37" t="s">
        <v>697</v>
      </c>
      <c r="S598" t="str">
        <f>VLOOKUP($A598&amp;"_"&amp;$R598,'Character Sets'!$B$3:$J$39,5,FALSE)</f>
        <v>ST2</v>
      </c>
      <c r="T598" s="37" t="s">
        <v>699</v>
      </c>
      <c r="U598" t="str">
        <f>VLOOKUP($A598&amp;"_"&amp;$T598,'Character Sets'!$B$3:$J$39,5,FALSE)</f>
        <v>ST3</v>
      </c>
      <c r="V598" s="37" t="s">
        <v>701</v>
      </c>
      <c r="W598" t="str">
        <f>VLOOKUP($A598&amp;"_"&amp;$V598,'Character Sets'!$B$3:$J$39,5,FALSE)</f>
        <v>ST1</v>
      </c>
      <c r="X598" t="s">
        <v>249</v>
      </c>
      <c r="Y598" t="str">
        <f t="shared" si="116"/>
        <v>FC</v>
      </c>
      <c r="Z598" t="str" cm="1">
        <f t="array" ref="Z598">_xlfn.IFS($Y598="AB","AB",$Y598="BA","AB",$Y598="AC","AC",$Y598="CA","AC",$Y598="AD","AD",$Y598="DA","AD",$Y598="BC","BC",$Y598="CB","BC",$Y598="BD","BD",$Y598="DB","BD",$Y598="CD","CD",$Y598="DC", "CD",$Y598="AE","AE",$Y598="EA","AE",$Y598="AF","AF",$Y598="FA","AF",$Y598="BE","BE",$Y598="EB","BE",$Y598="BF","BF",$Y598="FB","BF",$Y598="CE","CE",$Y598="EC","CE",$Y598="CF","CF",$Y598="FC","CF",$Y598="DE","DE",$Y598="ED","DE",$Y598="EF","EF",$Y598="FE","EF",$Y598="DF","DF",$Y598="FD","DF")</f>
        <v>CF</v>
      </c>
      <c r="AA598" s="6" t="s">
        <v>28</v>
      </c>
      <c r="AB598" t="str">
        <f>VLOOKUP($X598&amp;$Z598&amp;$AA598,Stories!$A$1:$I$151,7,FALSE)</f>
        <v>Jordan is getting a chair for Jaime</v>
      </c>
      <c r="AC598" t="str">
        <f>VLOOKUP($X598&amp;$Z598&amp;$AA598,Stories!$A$1:$I$151,8,FALSE)</f>
        <v>because the wait will be a while</v>
      </c>
      <c r="AD598" s="37" t="s">
        <v>2270</v>
      </c>
      <c r="AE598" s="13" t="s">
        <v>24</v>
      </c>
      <c r="AF598" s="13" t="s">
        <v>25</v>
      </c>
      <c r="AG598" s="175" t="s">
        <v>2272</v>
      </c>
      <c r="AH598" t="str">
        <f>VLOOKUP($X598&amp;$Z598&amp;$AA598,Stories!$A$1:$I$151,9,FALSE)</f>
        <v>but it looks like the wait will be worth it</v>
      </c>
      <c r="AI598" t="str" cm="1">
        <f t="array" ref="AI598">_xlfn.IFS($AA598="first",_xlfn.CONCAT($X598, "_", $H598, "_", $L598),$AA598="second",_xlfn.CONCAT($X598, "_", $L598, "_", $H598))</f>
        <v>S43_Jaime_Jordan</v>
      </c>
      <c r="AJ598" t="str">
        <f t="shared" si="126"/>
        <v>Jaime_red_square</v>
      </c>
      <c r="AK598" t="str">
        <f t="shared" si="117"/>
        <v>S43_end</v>
      </c>
      <c r="AL598" s="13" t="s">
        <v>31</v>
      </c>
      <c r="AM598" s="13" t="s">
        <v>25</v>
      </c>
      <c r="AN598" s="13" t="s">
        <v>31</v>
      </c>
      <c r="AO598" s="13" t="s">
        <v>26</v>
      </c>
      <c r="AP598" s="13" t="s">
        <v>29</v>
      </c>
      <c r="AQ598" s="13" t="s">
        <v>26</v>
      </c>
      <c r="AR598" s="13" t="s">
        <v>29</v>
      </c>
      <c r="AS598" s="13" t="s">
        <v>25</v>
      </c>
      <c r="AT598" s="13" t="s">
        <v>27</v>
      </c>
      <c r="AU598" s="13" t="s">
        <v>26</v>
      </c>
      <c r="AV598" s="13" t="s">
        <v>27</v>
      </c>
      <c r="AW598" s="13" t="s">
        <v>25</v>
      </c>
      <c r="AX598" t="str">
        <f t="shared" si="120"/>
        <v>HT3_green-square.png</v>
      </c>
      <c r="AY598" t="str">
        <f t="shared" si="121"/>
        <v>HT1_green-triangle.png</v>
      </c>
      <c r="AZ598" t="str">
        <f t="shared" si="122"/>
        <v>HT2_blue-triangle.png</v>
      </c>
      <c r="BA598" t="str">
        <f t="shared" si="123"/>
        <v>ST2_blue-square.png</v>
      </c>
      <c r="BB598" t="str">
        <f t="shared" si="124"/>
        <v>ST3_yellow-triangle.png</v>
      </c>
      <c r="BC598" t="str">
        <f t="shared" si="125"/>
        <v>ST1_yellow-square.png</v>
      </c>
      <c r="BD598" t="s">
        <v>2226</v>
      </c>
      <c r="BE598" s="13" t="str">
        <f t="shared" si="127"/>
        <v>Jaime is standing in a green square.</v>
      </c>
    </row>
    <row r="599" spans="1:57" x14ac:dyDescent="0.2">
      <c r="A599" s="30" t="s">
        <v>707</v>
      </c>
      <c r="B599" s="5" t="s">
        <v>720</v>
      </c>
      <c r="C599" s="5" t="s">
        <v>723</v>
      </c>
      <c r="D599" t="str">
        <f t="shared" si="118"/>
        <v>L05_PR03_S09</v>
      </c>
      <c r="E599">
        <v>597</v>
      </c>
      <c r="F599" s="95" t="s">
        <v>697</v>
      </c>
      <c r="G599" s="155" t="str">
        <f>VLOOKUP($A599&amp;"_"&amp;$F599,'Character Sets'!$B$3:$J$39,5,FALSE)</f>
        <v>ST2</v>
      </c>
      <c r="H599" s="155" t="str">
        <f>VLOOKUP($A599&amp;"_"&amp;$F599,'Character Sets'!$B$3:$J$39,7,FALSE)</f>
        <v>Alex</v>
      </c>
      <c r="I599" s="5" t="str">
        <f>VLOOKUP($A599&amp;"_"&amp;$F599,'Character Sets'!$B$3:$J$39,6,FALSE)</f>
        <v>A</v>
      </c>
      <c r="J599" s="94" t="s">
        <v>698</v>
      </c>
      <c r="K599" s="155" t="str">
        <f>VLOOKUP($A599&amp;"_"&amp;$J599, 'Character Sets'!$B$3:$J$39,5,FALSE)</f>
        <v>HT3</v>
      </c>
      <c r="L599" s="155" t="str">
        <f>VLOOKUP($A599&amp;"_"&amp;$J599,'Character Sets'!$B$3:$J$39,7,FALSE)</f>
        <v>Jaime</v>
      </c>
      <c r="M599" s="5" t="str">
        <f>VLOOKUP($A599&amp;"_"&amp;$J599,'Character Sets'!$B$3:$J$39,6,FALSE)</f>
        <v>F</v>
      </c>
      <c r="N599" s="187" t="s">
        <v>2394</v>
      </c>
      <c r="O599" s="5" t="s">
        <v>2398</v>
      </c>
      <c r="P599" s="37" t="s">
        <v>696</v>
      </c>
      <c r="Q599" t="str">
        <f>VLOOKUP($A599&amp;"_"&amp;$P599,'Character Sets'!$B$3:$J$39,5,FALSE)</f>
        <v>HT2</v>
      </c>
      <c r="R599" s="37" t="s">
        <v>699</v>
      </c>
      <c r="S599" t="str">
        <f>VLOOKUP($A599&amp;"_"&amp;$R599,'Character Sets'!$B$3:$J$39,5,FALSE)</f>
        <v>ST3</v>
      </c>
      <c r="T599" s="37" t="s">
        <v>700</v>
      </c>
      <c r="U599" t="str">
        <f>VLOOKUP($A599&amp;"_"&amp;$T599,'Character Sets'!$B$3:$J$39,5,FALSE)</f>
        <v>HT1</v>
      </c>
      <c r="V599" s="37" t="s">
        <v>701</v>
      </c>
      <c r="W599" t="str">
        <f>VLOOKUP($A599&amp;"_"&amp;$V599,'Character Sets'!$B$3:$J$39,5,FALSE)</f>
        <v>ST1</v>
      </c>
      <c r="X599" t="s">
        <v>215</v>
      </c>
      <c r="Y599" t="str">
        <f t="shared" si="116"/>
        <v>AF</v>
      </c>
      <c r="Z599" t="str" cm="1">
        <f t="array" ref="Z599">_xlfn.IFS($Y599="AB","AB",$Y599="BA","AB",$Y599="AC","AC",$Y599="CA","AC",$Y599="AD","AD",$Y599="DA","AD",$Y599="BC","BC",$Y599="CB","BC",$Y599="BD","BD",$Y599="DB","BD",$Y599="CD","CD",$Y599="DC", "CD",$Y599="AE","AE",$Y599="EA","AE",$Y599="AF","AF",$Y599="FA","AF",$Y599="BE","BE",$Y599="EB","BE",$Y599="BF","BF",$Y599="FB","BF",$Y599="CE","CE",$Y599="EC","CE",$Y599="CF","CF",$Y599="FC","CF",$Y599="DE","DE",$Y599="ED","DE",$Y599="EF","EF",$Y599="FE","EF",$Y599="DF","DF",$Y599="FD","DF")</f>
        <v>AF</v>
      </c>
      <c r="AA599" s="6" t="s">
        <v>30</v>
      </c>
      <c r="AB599" t="str">
        <f>VLOOKUP($X599&amp;$Z599&amp;$AA599,Stories!$A$1:$I$151,7,FALSE)</f>
        <v>Jaime is playing golf with Alex</v>
      </c>
      <c r="AC599" t="str">
        <f>VLOOKUP($X599&amp;$Z599&amp;$AA599,Stories!$A$1:$I$151,8,FALSE)</f>
        <v>as the sun is shining overhead</v>
      </c>
      <c r="AD599" s="37" t="s">
        <v>2270</v>
      </c>
      <c r="AE599" s="13" t="s">
        <v>29</v>
      </c>
      <c r="AF599" s="13" t="s">
        <v>26</v>
      </c>
      <c r="AG599" s="13" t="s">
        <v>2274</v>
      </c>
      <c r="AH599" t="str">
        <f>VLOOKUP($X599&amp;$Z599&amp;$AA599,Stories!$A$1:$I$151,9,FALSE)</f>
        <v>and the grass is very green</v>
      </c>
      <c r="AI599" t="str" cm="1">
        <f t="array" ref="AI599">_xlfn.IFS($AA599="first",_xlfn.CONCAT($X599, "_", $H599, "_", $L599),$AA599="second",_xlfn.CONCAT($X599, "_", $L599, "_", $H599))</f>
        <v>S09_Jaime_Alex</v>
      </c>
      <c r="AJ599" t="str">
        <f t="shared" si="126"/>
        <v>Alex_blue_triangle</v>
      </c>
      <c r="AK599" t="str">
        <f t="shared" si="117"/>
        <v>S09_end</v>
      </c>
      <c r="AL599" s="13" t="s">
        <v>29</v>
      </c>
      <c r="AM599" s="13" t="s">
        <v>26</v>
      </c>
      <c r="AN599" s="13" t="s">
        <v>29</v>
      </c>
      <c r="AO599" s="13" t="s">
        <v>25</v>
      </c>
      <c r="AP599" s="13" t="s">
        <v>27</v>
      </c>
      <c r="AQ599" s="13" t="s">
        <v>25</v>
      </c>
      <c r="AR599" s="13" t="s">
        <v>27</v>
      </c>
      <c r="AS599" s="13" t="s">
        <v>26</v>
      </c>
      <c r="AT599" s="13" t="s">
        <v>31</v>
      </c>
      <c r="AU599" s="13" t="s">
        <v>25</v>
      </c>
      <c r="AV599" s="13" t="s">
        <v>31</v>
      </c>
      <c r="AW599" s="13" t="s">
        <v>26</v>
      </c>
      <c r="AX599" t="str">
        <f t="shared" si="120"/>
        <v>ST2_blue-triangle.png</v>
      </c>
      <c r="AY599" t="str">
        <f t="shared" si="121"/>
        <v>HT3_blue-square.png</v>
      </c>
      <c r="AZ599" t="str">
        <f t="shared" si="122"/>
        <v>HT2_yellow-square.png</v>
      </c>
      <c r="BA599" t="str">
        <f t="shared" si="123"/>
        <v>ST3_yellow-triangle.png</v>
      </c>
      <c r="BB599" t="str">
        <f t="shared" si="124"/>
        <v>HT1_green-square.png</v>
      </c>
      <c r="BC599" t="str">
        <f t="shared" si="125"/>
        <v>ST1_green-triangle.png</v>
      </c>
      <c r="BD599" t="s">
        <v>2227</v>
      </c>
      <c r="BE599" s="13" t="str">
        <f t="shared" si="127"/>
        <v>Alex is standing in a blue triangle.</v>
      </c>
    </row>
    <row r="600" spans="1:57" x14ac:dyDescent="0.2">
      <c r="A600" s="30" t="s">
        <v>707</v>
      </c>
      <c r="B600" s="5" t="s">
        <v>720</v>
      </c>
      <c r="C600" s="5" t="s">
        <v>724</v>
      </c>
      <c r="D600" t="str">
        <f t="shared" si="118"/>
        <v>L05_PR04_S31</v>
      </c>
      <c r="E600">
        <v>598</v>
      </c>
      <c r="F600" s="95" t="s">
        <v>699</v>
      </c>
      <c r="G600" s="155" t="str">
        <f>VLOOKUP($A600&amp;"_"&amp;$F600,'Character Sets'!$B$3:$J$39,5,FALSE)</f>
        <v>ST3</v>
      </c>
      <c r="H600" s="155" t="str">
        <f>VLOOKUP($A600&amp;"_"&amp;$F600,'Character Sets'!$B$3:$J$39,7,FALSE)</f>
        <v>Sam</v>
      </c>
      <c r="I600" s="5" t="str">
        <f>VLOOKUP($A600&amp;"_"&amp;$F600,'Character Sets'!$B$3:$J$39,6,FALSE)</f>
        <v>B</v>
      </c>
      <c r="J600" s="94" t="s">
        <v>696</v>
      </c>
      <c r="K600" s="155" t="str">
        <f>VLOOKUP($A600&amp;"_"&amp;$J600, 'Character Sets'!$B$3:$J$39,5,FALSE)</f>
        <v>HT2</v>
      </c>
      <c r="L600" s="155" t="str">
        <f>VLOOKUP($A600&amp;"_"&amp;$J600,'Character Sets'!$B$3:$J$39,7,FALSE)</f>
        <v>Casey</v>
      </c>
      <c r="M600" s="5" t="str">
        <f>VLOOKUP($A600&amp;"_"&amp;$J600,'Character Sets'!$B$3:$J$39,6,FALSE)</f>
        <v>E</v>
      </c>
      <c r="N600" s="187" t="s">
        <v>2394</v>
      </c>
      <c r="O600" s="5" t="s">
        <v>2398</v>
      </c>
      <c r="P600" s="37" t="s">
        <v>698</v>
      </c>
      <c r="Q600" t="str">
        <f>VLOOKUP($A600&amp;"_"&amp;$P600,'Character Sets'!$B$3:$J$39,5,FALSE)</f>
        <v>HT3</v>
      </c>
      <c r="R600" s="37" t="s">
        <v>697</v>
      </c>
      <c r="S600" t="str">
        <f>VLOOKUP($A600&amp;"_"&amp;$R600,'Character Sets'!$B$3:$J$39,5,FALSE)</f>
        <v>ST2</v>
      </c>
      <c r="T600" s="37" t="s">
        <v>700</v>
      </c>
      <c r="U600" t="str">
        <f>VLOOKUP($A600&amp;"_"&amp;$T600,'Character Sets'!$B$3:$J$39,5,FALSE)</f>
        <v>HT1</v>
      </c>
      <c r="V600" s="37" t="s">
        <v>701</v>
      </c>
      <c r="W600" t="str">
        <f>VLOOKUP($A600&amp;"_"&amp;$V600,'Character Sets'!$B$3:$J$39,5,FALSE)</f>
        <v>ST1</v>
      </c>
      <c r="X600" t="s">
        <v>237</v>
      </c>
      <c r="Y600" t="str">
        <f t="shared" si="116"/>
        <v>BE</v>
      </c>
      <c r="Z600" t="str" cm="1">
        <f t="array" ref="Z600">_xlfn.IFS($Y600="AB","AB",$Y600="BA","AB",$Y600="AC","AC",$Y600="CA","AC",$Y600="AD","AD",$Y600="DA","AD",$Y600="BC","BC",$Y600="CB","BC",$Y600="BD","BD",$Y600="DB","BD",$Y600="CD","CD",$Y600="DC", "CD",$Y600="AE","AE",$Y600="EA","AE",$Y600="AF","AF",$Y600="FA","AF",$Y600="BE","BE",$Y600="EB","BE",$Y600="BF","BF",$Y600="FB","BF",$Y600="CE","CE",$Y600="EC","CE",$Y600="CF","CF",$Y600="FC","CF",$Y600="DE","DE",$Y600="ED","DE",$Y600="EF","EF",$Y600="FE","EF",$Y600="DF","DF",$Y600="FD","DF")</f>
        <v>BE</v>
      </c>
      <c r="AA600" s="6" t="s">
        <v>28</v>
      </c>
      <c r="AB600" t="str">
        <f>VLOOKUP($X600&amp;$Z600&amp;$AA600,Stories!$A$1:$I$151,7,FALSE)</f>
        <v>Sam is practicing soccer with Casey</v>
      </c>
      <c r="AC600" t="str">
        <f>VLOOKUP($X600&amp;$Z600&amp;$AA600,Stories!$A$1:$I$151,8,FALSE)</f>
        <v>as a bird flies overhead</v>
      </c>
      <c r="AD600" s="37" t="s">
        <v>2270</v>
      </c>
      <c r="AE600" s="13" t="s">
        <v>24</v>
      </c>
      <c r="AF600" s="13" t="s">
        <v>26</v>
      </c>
      <c r="AG600" s="175" t="s">
        <v>2269</v>
      </c>
      <c r="AH600" t="str">
        <f>VLOOKUP($X600&amp;$Z600&amp;$AA600,Stories!$A$1:$I$151,9,FALSE)</f>
        <v>and it looks like the ball just missed the net</v>
      </c>
      <c r="AI600" t="str" cm="1">
        <f t="array" ref="AI600">_xlfn.IFS($AA600="first",_xlfn.CONCAT($X600, "_", $H600, "_", $L600),$AA600="second",_xlfn.CONCAT($X600, "_", $L600, "_", $H600))</f>
        <v>S31_Sam_Casey</v>
      </c>
      <c r="AJ600" t="str">
        <f t="shared" si="126"/>
        <v>Sam_red_triangle</v>
      </c>
      <c r="AK600" t="str">
        <f t="shared" si="117"/>
        <v>S31_end</v>
      </c>
      <c r="AL600" s="13" t="s">
        <v>24</v>
      </c>
      <c r="AM600" s="13" t="s">
        <v>25</v>
      </c>
      <c r="AN600" s="13" t="s">
        <v>24</v>
      </c>
      <c r="AO600" s="13" t="s">
        <v>26</v>
      </c>
      <c r="AP600" s="13" t="s">
        <v>31</v>
      </c>
      <c r="AQ600" s="13" t="s">
        <v>26</v>
      </c>
      <c r="AR600" s="13" t="s">
        <v>31</v>
      </c>
      <c r="AS600" s="13" t="s">
        <v>25</v>
      </c>
      <c r="AT600" s="13" t="s">
        <v>29</v>
      </c>
      <c r="AU600" s="13" t="s">
        <v>26</v>
      </c>
      <c r="AV600" s="13" t="s">
        <v>29</v>
      </c>
      <c r="AW600" s="13" t="s">
        <v>25</v>
      </c>
      <c r="AX600" t="str">
        <f t="shared" si="120"/>
        <v>ST3_red-square.png</v>
      </c>
      <c r="AY600" t="str">
        <f t="shared" si="121"/>
        <v>HT2_red-triangle.png</v>
      </c>
      <c r="AZ600" t="str">
        <f t="shared" si="122"/>
        <v>HT3_green-triangle.png</v>
      </c>
      <c r="BA600" t="str">
        <f t="shared" si="123"/>
        <v>ST2_green-square.png</v>
      </c>
      <c r="BB600" t="str">
        <f t="shared" si="124"/>
        <v>HT1_blue-triangle.png</v>
      </c>
      <c r="BC600" t="str">
        <f t="shared" si="125"/>
        <v>ST1_blue-square.png</v>
      </c>
      <c r="BD600" t="s">
        <v>2226</v>
      </c>
      <c r="BE600" s="13" t="str">
        <f t="shared" si="127"/>
        <v>Sam is standing in a red square.</v>
      </c>
    </row>
    <row r="601" spans="1:57" x14ac:dyDescent="0.2">
      <c r="A601" s="30" t="s">
        <v>707</v>
      </c>
      <c r="B601" s="5" t="s">
        <v>720</v>
      </c>
      <c r="C601" s="5" t="s">
        <v>725</v>
      </c>
      <c r="D601" t="str">
        <f t="shared" si="118"/>
        <v>L05_PR05_S36</v>
      </c>
      <c r="E601">
        <v>599</v>
      </c>
      <c r="F601" s="96" t="s">
        <v>700</v>
      </c>
      <c r="G601" s="155" t="str">
        <f>VLOOKUP($A601&amp;"_"&amp;$F601,'Character Sets'!$B$3:$J$39,5,FALSE)</f>
        <v>HT1</v>
      </c>
      <c r="H601" s="155" t="str">
        <f>VLOOKUP($A601&amp;"_"&amp;$F601,'Character Sets'!$B$3:$J$39,7,FALSE)</f>
        <v>Jordan</v>
      </c>
      <c r="I601" s="5" t="str">
        <f>VLOOKUP($A601&amp;"_"&amp;$F601,'Character Sets'!$B$3:$J$39,6,FALSE)</f>
        <v>C</v>
      </c>
      <c r="J601" s="94" t="s">
        <v>696</v>
      </c>
      <c r="K601" s="155" t="str">
        <f>VLOOKUP($A601&amp;"_"&amp;$J601, 'Character Sets'!$B$3:$J$39,5,FALSE)</f>
        <v>HT2</v>
      </c>
      <c r="L601" s="155" t="str">
        <f>VLOOKUP($A601&amp;"_"&amp;$J601,'Character Sets'!$B$3:$J$39,7,FALSE)</f>
        <v>Casey</v>
      </c>
      <c r="M601" s="5" t="str">
        <f>VLOOKUP($A601&amp;"_"&amp;$J601,'Character Sets'!$B$3:$J$39,6,FALSE)</f>
        <v>E</v>
      </c>
      <c r="N601" s="187" t="s">
        <v>2396</v>
      </c>
      <c r="O601" s="5" t="s">
        <v>2399</v>
      </c>
      <c r="P601" s="37" t="s">
        <v>698</v>
      </c>
      <c r="Q601" t="str">
        <f>VLOOKUP($A601&amp;"_"&amp;$P601,'Character Sets'!$B$3:$J$39,5,FALSE)</f>
        <v>HT3</v>
      </c>
      <c r="R601" s="37" t="s">
        <v>697</v>
      </c>
      <c r="S601" t="str">
        <f>VLOOKUP($A601&amp;"_"&amp;$R601,'Character Sets'!$B$3:$J$39,5,FALSE)</f>
        <v>ST2</v>
      </c>
      <c r="T601" s="37" t="s">
        <v>699</v>
      </c>
      <c r="U601" t="str">
        <f>VLOOKUP($A601&amp;"_"&amp;$T601,'Character Sets'!$B$3:$J$39,5,FALSE)</f>
        <v>ST3</v>
      </c>
      <c r="V601" s="37" t="s">
        <v>701</v>
      </c>
      <c r="W601" t="str">
        <f>VLOOKUP($A601&amp;"_"&amp;$V601,'Character Sets'!$B$3:$J$39,5,FALSE)</f>
        <v>ST1</v>
      </c>
      <c r="X601" t="s">
        <v>242</v>
      </c>
      <c r="Y601" t="str">
        <f t="shared" si="116"/>
        <v>CE</v>
      </c>
      <c r="Z601" t="str" cm="1">
        <f t="array" ref="Z601">_xlfn.IFS($Y601="AB","AB",$Y601="BA","AB",$Y601="AC","AC",$Y601="CA","AC",$Y601="AD","AD",$Y601="DA","AD",$Y601="BC","BC",$Y601="CB","BC",$Y601="BD","BD",$Y601="DB","BD",$Y601="CD","CD",$Y601="DC", "CD",$Y601="AE","AE",$Y601="EA","AE",$Y601="AF","AF",$Y601="FA","AF",$Y601="BE","BE",$Y601="EB","BE",$Y601="BF","BF",$Y601="FB","BF",$Y601="CE","CE",$Y601="EC","CE",$Y601="CF","CF",$Y601="FC","CF",$Y601="DE","DE",$Y601="ED","DE",$Y601="EF","EF",$Y601="FE","EF",$Y601="DF","DF",$Y601="FD","DF")</f>
        <v>CE</v>
      </c>
      <c r="AA601" s="6" t="s">
        <v>30</v>
      </c>
      <c r="AB601" t="str">
        <f>VLOOKUP($X601&amp;$Z601&amp;$AA601,Stories!$A$1:$I$151,7,FALSE)</f>
        <v>Casey is scuba diving with Jordan</v>
      </c>
      <c r="AC601" t="str">
        <f>VLOOKUP($X601&amp;$Z601&amp;$AA601,Stories!$A$1:$I$151,8,FALSE)</f>
        <v>and a big fish just came out of nowhere</v>
      </c>
      <c r="AD601" s="37" t="s">
        <v>2270</v>
      </c>
      <c r="AE601" s="13" t="s">
        <v>31</v>
      </c>
      <c r="AF601" s="13" t="s">
        <v>26</v>
      </c>
      <c r="AG601" s="13" t="s">
        <v>2271</v>
      </c>
      <c r="AH601" t="str">
        <f>VLOOKUP($X601&amp;$Z601&amp;$AA601,Stories!$A$1:$I$151,9,FALSE)</f>
        <v>and it looks like there's a lot more fish about to come by</v>
      </c>
      <c r="AI601" t="str" cm="1">
        <f t="array" ref="AI601">_xlfn.IFS($AA601="first",_xlfn.CONCAT($X601, "_", $H601, "_", $L601),$AA601="second",_xlfn.CONCAT($X601, "_", $L601, "_", $H601))</f>
        <v>S36_Casey_Jordan</v>
      </c>
      <c r="AJ601" t="str">
        <f t="shared" si="126"/>
        <v>Jordan_green_triangle</v>
      </c>
      <c r="AK601" t="str">
        <f t="shared" si="117"/>
        <v>S36_end</v>
      </c>
      <c r="AL601" s="13" t="s">
        <v>31</v>
      </c>
      <c r="AM601" s="13" t="s">
        <v>26</v>
      </c>
      <c r="AN601" s="13" t="s">
        <v>31</v>
      </c>
      <c r="AO601" s="13" t="s">
        <v>25</v>
      </c>
      <c r="AP601" s="13" t="s">
        <v>29</v>
      </c>
      <c r="AQ601" s="13" t="s">
        <v>25</v>
      </c>
      <c r="AR601" s="13" t="s">
        <v>29</v>
      </c>
      <c r="AS601" s="13" t="s">
        <v>26</v>
      </c>
      <c r="AT601" s="13" t="s">
        <v>27</v>
      </c>
      <c r="AU601" s="13" t="s">
        <v>25</v>
      </c>
      <c r="AV601" s="13" t="s">
        <v>27</v>
      </c>
      <c r="AW601" s="13" t="s">
        <v>26</v>
      </c>
      <c r="AX601" t="str">
        <f t="shared" si="120"/>
        <v>HT1_green-triangle.png</v>
      </c>
      <c r="AY601" t="str">
        <f t="shared" si="121"/>
        <v>HT2_green-square.png</v>
      </c>
      <c r="AZ601" t="str">
        <f t="shared" si="122"/>
        <v>HT3_blue-square.png</v>
      </c>
      <c r="BA601" t="str">
        <f t="shared" si="123"/>
        <v>ST2_blue-triangle.png</v>
      </c>
      <c r="BB601" t="str">
        <f t="shared" si="124"/>
        <v>ST3_yellow-square.png</v>
      </c>
      <c r="BC601" t="str">
        <f t="shared" si="125"/>
        <v>ST1_yellow-triangle.png</v>
      </c>
      <c r="BD601" t="s">
        <v>2227</v>
      </c>
      <c r="BE601" s="13" t="str">
        <f t="shared" si="127"/>
        <v>Jordan is standing in a green triangle.</v>
      </c>
    </row>
    <row r="602" spans="1:57" x14ac:dyDescent="0.2">
      <c r="A602" s="30" t="s">
        <v>707</v>
      </c>
      <c r="B602" s="5" t="s">
        <v>720</v>
      </c>
      <c r="C602" s="5" t="s">
        <v>726</v>
      </c>
      <c r="D602" t="str">
        <f t="shared" si="118"/>
        <v>L05_PR06_S17</v>
      </c>
      <c r="E602">
        <v>600</v>
      </c>
      <c r="F602" s="96" t="s">
        <v>701</v>
      </c>
      <c r="G602" s="155" t="str">
        <f>VLOOKUP($A602&amp;"_"&amp;$F602,'Character Sets'!$B$3:$J$39,5,FALSE)</f>
        <v>ST1</v>
      </c>
      <c r="H602" s="155" t="str">
        <f>VLOOKUP($A602&amp;"_"&amp;$F602,'Character Sets'!$B$3:$J$39,7,FALSE)</f>
        <v>Taylor</v>
      </c>
      <c r="I602" s="5" t="str">
        <f>VLOOKUP($A602&amp;"_"&amp;$F602,'Character Sets'!$B$3:$J$39,6,FALSE)</f>
        <v>D</v>
      </c>
      <c r="J602" s="94" t="s">
        <v>697</v>
      </c>
      <c r="K602" s="155" t="str">
        <f>VLOOKUP($A602&amp;"_"&amp;$J602, 'Character Sets'!$B$3:$J$39,5,FALSE)</f>
        <v>ST2</v>
      </c>
      <c r="L602" s="155" t="str">
        <f>VLOOKUP($A602&amp;"_"&amp;$J602,'Character Sets'!$B$3:$J$39,7,FALSE)</f>
        <v>Alex</v>
      </c>
      <c r="M602" s="5" t="str">
        <f>VLOOKUP($A602&amp;"_"&amp;$J602,'Character Sets'!$B$3:$J$39,6,FALSE)</f>
        <v>A</v>
      </c>
      <c r="N602" s="187" t="s">
        <v>2396</v>
      </c>
      <c r="O602" s="5" t="s">
        <v>2399</v>
      </c>
      <c r="P602" s="37" t="s">
        <v>696</v>
      </c>
      <c r="Q602" t="str">
        <f>VLOOKUP($A602&amp;"_"&amp;$P602,'Character Sets'!$B$3:$J$39,5,FALSE)</f>
        <v>HT2</v>
      </c>
      <c r="R602" s="37" t="s">
        <v>698</v>
      </c>
      <c r="S602" t="str">
        <f>VLOOKUP($A602&amp;"_"&amp;$R602,'Character Sets'!$B$3:$J$39,5,FALSE)</f>
        <v>HT3</v>
      </c>
      <c r="T602" s="37" t="s">
        <v>699</v>
      </c>
      <c r="U602" t="str">
        <f>VLOOKUP($A602&amp;"_"&amp;$T602,'Character Sets'!$B$3:$J$39,5,FALSE)</f>
        <v>ST3</v>
      </c>
      <c r="V602" s="37" t="s">
        <v>700</v>
      </c>
      <c r="W602" t="str">
        <f>VLOOKUP($A602&amp;"_"&amp;$V602,'Character Sets'!$B$3:$J$39,5,FALSE)</f>
        <v>HT1</v>
      </c>
      <c r="X602" t="s">
        <v>223</v>
      </c>
      <c r="Y602" t="str">
        <f t="shared" si="116"/>
        <v>DA</v>
      </c>
      <c r="Z602" t="str" cm="1">
        <f t="array" ref="Z602">_xlfn.IFS($Y602="AB","AB",$Y602="BA","AB",$Y602="AC","AC",$Y602="CA","AC",$Y602="AD","AD",$Y602="DA","AD",$Y602="BC","BC",$Y602="CB","BC",$Y602="BD","BD",$Y602="DB","BD",$Y602="CD","CD",$Y602="DC", "CD",$Y602="AE","AE",$Y602="EA","AE",$Y602="AF","AF",$Y602="FA","AF",$Y602="BE","BE",$Y602="EB","BE",$Y602="BF","BF",$Y602="FB","BF",$Y602="CE","CE",$Y602="EC","CE",$Y602="CF","CF",$Y602="FC","CF",$Y602="DE","DE",$Y602="ED","DE",$Y602="EF","EF",$Y602="FE","EF",$Y602="DF","DF",$Y602="FD","DF")</f>
        <v>AD</v>
      </c>
      <c r="AA602" s="6" t="s">
        <v>28</v>
      </c>
      <c r="AB602" t="str">
        <f>VLOOKUP($X602&amp;$Z602&amp;$AA602,Stories!$A$1:$I$151,7,FALSE)</f>
        <v>Alex is singing a song to Taylor</v>
      </c>
      <c r="AC602" t="str">
        <f>VLOOKUP($X602&amp;$Z602&amp;$AA602,Stories!$A$1:$I$151,8,FALSE)</f>
        <v>as the moon is high in the sky</v>
      </c>
      <c r="AD602" s="37" t="s">
        <v>2270</v>
      </c>
      <c r="AE602" s="13" t="s">
        <v>29</v>
      </c>
      <c r="AF602" s="13" t="s">
        <v>25</v>
      </c>
      <c r="AG602" s="175" t="s">
        <v>2275</v>
      </c>
      <c r="AH602" t="str">
        <f>VLOOKUP($X602&amp;$Z602&amp;$AA602,Stories!$A$1:$I$151,9,FALSE)</f>
        <v>and it sounds like the song is almost over</v>
      </c>
      <c r="AI602" t="str" cm="1">
        <f t="array" ref="AI602">_xlfn.IFS($AA602="first",_xlfn.CONCAT($X602, "_", $H602, "_", $L602),$AA602="second",_xlfn.CONCAT($X602, "_", $L602, "_", $H602))</f>
        <v>S17_Taylor_Alex</v>
      </c>
      <c r="AJ602" t="str">
        <f t="shared" si="126"/>
        <v>Taylor_blue_square</v>
      </c>
      <c r="AK602" t="str">
        <f t="shared" si="117"/>
        <v>S17_end</v>
      </c>
      <c r="AL602" s="13" t="s">
        <v>27</v>
      </c>
      <c r="AM602" s="13" t="s">
        <v>25</v>
      </c>
      <c r="AN602" s="13" t="s">
        <v>27</v>
      </c>
      <c r="AO602" s="13" t="s">
        <v>26</v>
      </c>
      <c r="AP602" s="13" t="s">
        <v>24</v>
      </c>
      <c r="AQ602" s="13" t="s">
        <v>26</v>
      </c>
      <c r="AR602" s="13" t="s">
        <v>24</v>
      </c>
      <c r="AS602" s="13" t="s">
        <v>25</v>
      </c>
      <c r="AT602" s="13" t="s">
        <v>31</v>
      </c>
      <c r="AU602" s="13" t="s">
        <v>26</v>
      </c>
      <c r="AV602" s="13" t="s">
        <v>31</v>
      </c>
      <c r="AW602" s="13" t="s">
        <v>25</v>
      </c>
      <c r="AX602" t="str">
        <f t="shared" si="120"/>
        <v>ST1_yellow-square.png</v>
      </c>
      <c r="AY602" t="str">
        <f t="shared" si="121"/>
        <v>ST2_yellow-triangle.png</v>
      </c>
      <c r="AZ602" t="str">
        <f t="shared" si="122"/>
        <v>HT2_red-triangle.png</v>
      </c>
      <c r="BA602" t="str">
        <f t="shared" si="123"/>
        <v>HT3_red-square.png</v>
      </c>
      <c r="BB602" t="str">
        <f t="shared" si="124"/>
        <v>ST3_green-triangle.png</v>
      </c>
      <c r="BC602" t="str">
        <f t="shared" si="125"/>
        <v>HT1_green-square.png</v>
      </c>
      <c r="BD602" t="s">
        <v>2226</v>
      </c>
      <c r="BE602" s="13" t="str">
        <f t="shared" si="127"/>
        <v>Taylor is standing in a yellow square.</v>
      </c>
    </row>
    <row r="603" spans="1:57" x14ac:dyDescent="0.2">
      <c r="A603" s="30" t="s">
        <v>708</v>
      </c>
      <c r="B603" s="5" t="s">
        <v>108</v>
      </c>
      <c r="C603" s="5" t="s">
        <v>109</v>
      </c>
      <c r="D603" t="str">
        <f t="shared" si="118"/>
        <v>L06_CR01_S48</v>
      </c>
      <c r="E603">
        <v>601</v>
      </c>
      <c r="F603" s="94" t="s">
        <v>696</v>
      </c>
      <c r="G603" s="155" t="str">
        <f>VLOOKUP($A603&amp;"_"&amp;$F603,'Character Sets'!$B$3:$J$39,5,FALSE)</f>
        <v>HT2</v>
      </c>
      <c r="H603" s="155" t="str">
        <f>VLOOKUP($A603&amp;"_"&amp;$F603,'Character Sets'!$B$3:$J$39,7,FALSE)</f>
        <v>Jaime</v>
      </c>
      <c r="I603" s="5" t="str">
        <f>VLOOKUP($A603&amp;"_"&amp;$F603,'Character Sets'!$B$3:$J$39,6,FALSE)</f>
        <v>F</v>
      </c>
      <c r="J603" s="95" t="s">
        <v>697</v>
      </c>
      <c r="K603" s="155" t="str">
        <f>VLOOKUP($A603&amp;"_"&amp;$J603, 'Character Sets'!$B$3:$J$39,5,FALSE)</f>
        <v>ST2</v>
      </c>
      <c r="L603" s="155" t="str">
        <f>VLOOKUP($A603&amp;"_"&amp;$J603,'Character Sets'!$B$3:$J$39,7,FALSE)</f>
        <v>Sam</v>
      </c>
      <c r="M603" s="5" t="str">
        <f>VLOOKUP($A603&amp;"_"&amp;$J603,'Character Sets'!$B$3:$J$39,6,FALSE)</f>
        <v>B</v>
      </c>
      <c r="N603" s="187" t="s">
        <v>2394</v>
      </c>
      <c r="O603" s="5" t="s">
        <v>2398</v>
      </c>
      <c r="P603" s="37" t="s">
        <v>700</v>
      </c>
      <c r="Q603" t="str">
        <f>VLOOKUP($A603&amp;"_"&amp;$P603,'Character Sets'!$B$3:$J$39,5,FALSE)</f>
        <v>HT1</v>
      </c>
      <c r="R603" s="37" t="s">
        <v>701</v>
      </c>
      <c r="S603" t="str">
        <f>VLOOKUP($A603&amp;"_"&amp;$R603,'Character Sets'!$B$3:$J$39,5,FALSE)</f>
        <v>ST1</v>
      </c>
      <c r="T603" s="37" t="s">
        <v>699</v>
      </c>
      <c r="U603" t="str">
        <f>VLOOKUP($A603&amp;"_"&amp;$T603,'Character Sets'!$B$3:$J$39,5,FALSE)</f>
        <v>ST3</v>
      </c>
      <c r="V603" s="37" t="s">
        <v>698</v>
      </c>
      <c r="W603" t="str">
        <f>VLOOKUP($A603&amp;"_"&amp;$V603,'Character Sets'!$B$3:$J$39,5,FALSE)</f>
        <v>HT3</v>
      </c>
      <c r="X603" t="s">
        <v>449</v>
      </c>
      <c r="Y603" t="str">
        <f t="shared" ref="Y603:Y642" si="128">_xlfn.CONCAT($I603,$M603)</f>
        <v>FB</v>
      </c>
      <c r="Z603" t="str" cm="1">
        <f t="array" ref="Z603">_xlfn.IFS($Y603="AB","AB",$Y603="BA","AB",$Y603="AC","AC",$Y603="CA","AC",$Y603="AD","AD",$Y603="DA","AD",$Y603="BC","BC",$Y603="CB","BC",$Y603="BD","BD",$Y603="DB","BD",$Y603="CD","CD",$Y603="DC", "CD",$Y603="AE","AE",$Y603="EA","AE",$Y603="AF","AF",$Y603="FA","AF",$Y603="BE","BE",$Y603="EB","BE",$Y603="BF","BF",$Y603="FB","BF",$Y603="CE","CE",$Y603="EC","CE",$Y603="CF","CF",$Y603="FC","CF",$Y603="DE","DE",$Y603="ED","DE",$Y603="EF","EF",$Y603="FE","EF",$Y603="DF","DF",$Y603="FD","DF")</f>
        <v>BF</v>
      </c>
      <c r="AA603" s="6" t="s">
        <v>28</v>
      </c>
      <c r="AB603" t="str">
        <f>VLOOKUP($X603&amp;$Z603&amp;$AA603,Stories!$A$1:$I$151,7,FALSE)</f>
        <v>Sam is playing a video game with Jaime</v>
      </c>
      <c r="AC603" t="str">
        <f>VLOOKUP($X603&amp;$Z603&amp;$AA603,Stories!$A$1:$I$151,8,FALSE)</f>
        <v>and it's starting to get late</v>
      </c>
      <c r="AD603" s="37" t="s">
        <v>22</v>
      </c>
      <c r="AE603" s="13" t="s">
        <v>24</v>
      </c>
      <c r="AF603" s="13" t="s">
        <v>25</v>
      </c>
      <c r="AG603" s="13" t="str">
        <f>_xlfn.CONCAT("he's standing in a ", $AE603, " ",$AF603)</f>
        <v>he's standing in a red square</v>
      </c>
      <c r="AH603" t="str">
        <f>VLOOKUP($X603&amp;$Z603&amp;$AA603,Stories!$A$1:$I$151,9,FALSE)</f>
        <v>but the final level hasn't been beaten yet</v>
      </c>
      <c r="AI603" t="str" cm="1">
        <f t="array" ref="AI603">_xlfn.IFS($AA603="first",_xlfn.CONCAT($X603, "_", $H603, "_", $L603),$AA603="second",_xlfn.CONCAT($X603, "_", $L603, "_", $H603))</f>
        <v>S48_Jaime_Sam</v>
      </c>
      <c r="AJ603" t="str">
        <f t="shared" si="119"/>
        <v>he_red_square</v>
      </c>
      <c r="AK603" t="str">
        <f t="shared" si="117"/>
        <v>S48_end</v>
      </c>
      <c r="AL603" s="13" t="s">
        <v>24</v>
      </c>
      <c r="AM603" s="13" t="s">
        <v>25</v>
      </c>
      <c r="AN603" s="13" t="s">
        <v>24</v>
      </c>
      <c r="AO603" s="13" t="s">
        <v>26</v>
      </c>
      <c r="AP603" s="13" t="s">
        <v>27</v>
      </c>
      <c r="AQ603" s="13" t="s">
        <v>26</v>
      </c>
      <c r="AR603" s="13" t="s">
        <v>27</v>
      </c>
      <c r="AS603" s="13" t="s">
        <v>25</v>
      </c>
      <c r="AT603" s="13" t="s">
        <v>31</v>
      </c>
      <c r="AU603" s="13" t="s">
        <v>26</v>
      </c>
      <c r="AV603" s="13" t="s">
        <v>31</v>
      </c>
      <c r="AW603" s="13" t="s">
        <v>25</v>
      </c>
      <c r="AX603" t="str">
        <f t="shared" si="120"/>
        <v>HT2_red-square.png</v>
      </c>
      <c r="AY603" t="str">
        <f t="shared" si="121"/>
        <v>ST2_red-triangle.png</v>
      </c>
      <c r="AZ603" t="str">
        <f t="shared" si="122"/>
        <v>HT1_yellow-triangle.png</v>
      </c>
      <c r="BA603" t="str">
        <f t="shared" si="123"/>
        <v>ST1_yellow-square.png</v>
      </c>
      <c r="BB603" t="str">
        <f t="shared" si="124"/>
        <v>ST3_green-triangle.png</v>
      </c>
      <c r="BC603" t="str">
        <f t="shared" si="125"/>
        <v>HT3_green-square.png</v>
      </c>
    </row>
    <row r="604" spans="1:57" x14ac:dyDescent="0.2">
      <c r="A604" s="30" t="s">
        <v>708</v>
      </c>
      <c r="B604" s="5" t="s">
        <v>108</v>
      </c>
      <c r="C604" s="5" t="s">
        <v>110</v>
      </c>
      <c r="D604" t="str">
        <f t="shared" si="118"/>
        <v>L06_CR02_S48</v>
      </c>
      <c r="E604">
        <v>602</v>
      </c>
      <c r="F604" s="94" t="s">
        <v>696</v>
      </c>
      <c r="G604" s="155" t="str">
        <f>VLOOKUP($A604&amp;"_"&amp;$F604,'Character Sets'!$B$3:$J$39,5,FALSE)</f>
        <v>HT2</v>
      </c>
      <c r="H604" s="155" t="str">
        <f>VLOOKUP($A604&amp;"_"&amp;$F604,'Character Sets'!$B$3:$J$39,7,FALSE)</f>
        <v>Jaime</v>
      </c>
      <c r="I604" s="5" t="str">
        <f>VLOOKUP($A604&amp;"_"&amp;$F604,'Character Sets'!$B$3:$J$39,6,FALSE)</f>
        <v>F</v>
      </c>
      <c r="J604" s="95" t="s">
        <v>697</v>
      </c>
      <c r="K604" s="155" t="str">
        <f>VLOOKUP($A604&amp;"_"&amp;$J604, 'Character Sets'!$B$3:$J$39,5,FALSE)</f>
        <v>ST2</v>
      </c>
      <c r="L604" s="155" t="str">
        <f>VLOOKUP($A604&amp;"_"&amp;$J604,'Character Sets'!$B$3:$J$39,7,FALSE)</f>
        <v>Sam</v>
      </c>
      <c r="M604" s="5" t="str">
        <f>VLOOKUP($A604&amp;"_"&amp;$J604,'Character Sets'!$B$3:$J$39,6,FALSE)</f>
        <v>B</v>
      </c>
      <c r="N604" s="187" t="s">
        <v>2394</v>
      </c>
      <c r="O604" s="5" t="s">
        <v>2398</v>
      </c>
      <c r="P604" s="37" t="s">
        <v>700</v>
      </c>
      <c r="Q604" t="str">
        <f>VLOOKUP($A604&amp;"_"&amp;$P604,'Character Sets'!$B$3:$J$39,5,FALSE)</f>
        <v>HT1</v>
      </c>
      <c r="R604" s="37" t="s">
        <v>701</v>
      </c>
      <c r="S604" t="str">
        <f>VLOOKUP($A604&amp;"_"&amp;$R604,'Character Sets'!$B$3:$J$39,5,FALSE)</f>
        <v>ST1</v>
      </c>
      <c r="T604" s="37" t="s">
        <v>699</v>
      </c>
      <c r="U604" t="str">
        <f>VLOOKUP($A604&amp;"_"&amp;$T604,'Character Sets'!$B$3:$J$39,5,FALSE)</f>
        <v>ST3</v>
      </c>
      <c r="V604" s="37" t="s">
        <v>698</v>
      </c>
      <c r="W604" t="str">
        <f>VLOOKUP($A604&amp;"_"&amp;$V604,'Character Sets'!$B$3:$J$39,5,FALSE)</f>
        <v>HT3</v>
      </c>
      <c r="X604" t="s">
        <v>449</v>
      </c>
      <c r="Y604" t="str">
        <f t="shared" si="128"/>
        <v>FB</v>
      </c>
      <c r="Z604" t="str" cm="1">
        <f t="array" ref="Z604">_xlfn.IFS($Y604="AB","AB",$Y604="BA","AB",$Y604="AC","AC",$Y604="CA","AC",$Y604="AD","AD",$Y604="DA","AD",$Y604="BC","BC",$Y604="CB","BC",$Y604="BD","BD",$Y604="DB","BD",$Y604="CD","CD",$Y604="DC", "CD",$Y604="AE","AE",$Y604="EA","AE",$Y604="AF","AF",$Y604="FA","AF",$Y604="BE","BE",$Y604="EB","BE",$Y604="BF","BF",$Y604="FB","BF",$Y604="CE","CE",$Y604="EC","CE",$Y604="CF","CF",$Y604="FC","CF",$Y604="DE","DE",$Y604="ED","DE",$Y604="EF","EF",$Y604="FE","EF",$Y604="DF","DF",$Y604="FD","DF")</f>
        <v>BF</v>
      </c>
      <c r="AA604" s="6" t="s">
        <v>30</v>
      </c>
      <c r="AB604" t="str">
        <f>VLOOKUP($X604&amp;$Z604&amp;$AA604,Stories!$A$1:$I$151,7,FALSE)</f>
        <v>Jaime is playing a video game with Sam</v>
      </c>
      <c r="AC604" t="str">
        <f>VLOOKUP($X604&amp;$Z604&amp;$AA604,Stories!$A$1:$I$151,8,FALSE)</f>
        <v>and it's starting to get late</v>
      </c>
      <c r="AD604" s="37" t="s">
        <v>22</v>
      </c>
      <c r="AE604" s="13" t="s">
        <v>27</v>
      </c>
      <c r="AF604" s="13" t="s">
        <v>26</v>
      </c>
      <c r="AG604" s="13" t="str">
        <f t="shared" ref="AG604:AG634" si="129">_xlfn.CONCAT("he's standing in a ", $AE604, " ",$AF604)</f>
        <v>he's standing in a yellow triangle</v>
      </c>
      <c r="AH604" t="str">
        <f>VLOOKUP($X604&amp;$Z604&amp;$AA604,Stories!$A$1:$I$151,9,FALSE)</f>
        <v>but the final level hasn't been beaten yet</v>
      </c>
      <c r="AI604" t="str" cm="1">
        <f t="array" ref="AI604">_xlfn.IFS($AA604="first",_xlfn.CONCAT($X604, "_", $H604, "_", $L604),$AA604="second",_xlfn.CONCAT($X604, "_", $L604, "_", $H604))</f>
        <v>S48_Sam_Jaime</v>
      </c>
      <c r="AJ604" t="str">
        <f t="shared" si="119"/>
        <v>he_yellow_triangle</v>
      </c>
      <c r="AK604" t="str">
        <f t="shared" si="117"/>
        <v>S48_end</v>
      </c>
      <c r="AL604" s="13" t="s">
        <v>27</v>
      </c>
      <c r="AM604" s="13" t="s">
        <v>26</v>
      </c>
      <c r="AN604" s="13" t="s">
        <v>27</v>
      </c>
      <c r="AO604" s="13" t="s">
        <v>25</v>
      </c>
      <c r="AP604" s="13" t="s">
        <v>24</v>
      </c>
      <c r="AQ604" s="13" t="s">
        <v>25</v>
      </c>
      <c r="AR604" s="13" t="s">
        <v>24</v>
      </c>
      <c r="AS604" s="13" t="s">
        <v>26</v>
      </c>
      <c r="AT604" s="13" t="s">
        <v>29</v>
      </c>
      <c r="AU604" s="13" t="s">
        <v>25</v>
      </c>
      <c r="AV604" s="13" t="s">
        <v>29</v>
      </c>
      <c r="AW604" s="13" t="s">
        <v>26</v>
      </c>
      <c r="AX604" t="str">
        <f t="shared" si="120"/>
        <v>HT2_yellow-triangle.png</v>
      </c>
      <c r="AY604" t="str">
        <f t="shared" si="121"/>
        <v>ST2_yellow-square.png</v>
      </c>
      <c r="AZ604" t="str">
        <f t="shared" si="122"/>
        <v>HT1_red-square.png</v>
      </c>
      <c r="BA604" t="str">
        <f t="shared" si="123"/>
        <v>ST1_red-triangle.png</v>
      </c>
      <c r="BB604" t="str">
        <f t="shared" si="124"/>
        <v>ST3_blue-square.png</v>
      </c>
      <c r="BC604" t="str">
        <f t="shared" si="125"/>
        <v>HT3_blue-triangle.png</v>
      </c>
    </row>
    <row r="605" spans="1:57" x14ac:dyDescent="0.2">
      <c r="A605" s="30" t="s">
        <v>708</v>
      </c>
      <c r="B605" s="5" t="s">
        <v>108</v>
      </c>
      <c r="C605" s="5" t="s">
        <v>111</v>
      </c>
      <c r="D605" t="str">
        <f t="shared" si="118"/>
        <v>L06_CR03_S50</v>
      </c>
      <c r="E605">
        <v>603</v>
      </c>
      <c r="F605" s="94" t="s">
        <v>696</v>
      </c>
      <c r="G605" s="155" t="str">
        <f>VLOOKUP($A605&amp;"_"&amp;$F605,'Character Sets'!$B$3:$J$39,5,FALSE)</f>
        <v>HT2</v>
      </c>
      <c r="H605" s="155" t="str">
        <f>VLOOKUP($A605&amp;"_"&amp;$F605,'Character Sets'!$B$3:$J$39,7,FALSE)</f>
        <v>Jaime</v>
      </c>
      <c r="I605" s="5" t="str">
        <f>VLOOKUP($A605&amp;"_"&amp;$F605,'Character Sets'!$B$3:$J$39,6,FALSE)</f>
        <v>F</v>
      </c>
      <c r="J605" s="95" t="s">
        <v>697</v>
      </c>
      <c r="K605" s="155" t="str">
        <f>VLOOKUP($A605&amp;"_"&amp;$J605, 'Character Sets'!$B$3:$J$39,5,FALSE)</f>
        <v>ST2</v>
      </c>
      <c r="L605" s="155" t="str">
        <f>VLOOKUP($A605&amp;"_"&amp;$J605,'Character Sets'!$B$3:$J$39,7,FALSE)</f>
        <v>Sam</v>
      </c>
      <c r="M605" s="5" t="str">
        <f>VLOOKUP($A605&amp;"_"&amp;$J605,'Character Sets'!$B$3:$J$39,6,FALSE)</f>
        <v>B</v>
      </c>
      <c r="N605" s="187" t="s">
        <v>2394</v>
      </c>
      <c r="O605" s="5" t="s">
        <v>2398</v>
      </c>
      <c r="P605" s="37" t="s">
        <v>700</v>
      </c>
      <c r="Q605" t="str">
        <f>VLOOKUP($A605&amp;"_"&amp;$P605,'Character Sets'!$B$3:$J$39,5,FALSE)</f>
        <v>HT1</v>
      </c>
      <c r="R605" s="37" t="s">
        <v>701</v>
      </c>
      <c r="S605" t="str">
        <f>VLOOKUP($A605&amp;"_"&amp;$R605,'Character Sets'!$B$3:$J$39,5,FALSE)</f>
        <v>ST1</v>
      </c>
      <c r="T605" s="37" t="s">
        <v>699</v>
      </c>
      <c r="U605" t="str">
        <f>VLOOKUP($A605&amp;"_"&amp;$T605,'Character Sets'!$B$3:$J$39,5,FALSE)</f>
        <v>ST3</v>
      </c>
      <c r="V605" s="37" t="s">
        <v>698</v>
      </c>
      <c r="W605" t="str">
        <f>VLOOKUP($A605&amp;"_"&amp;$V605,'Character Sets'!$B$3:$J$39,5,FALSE)</f>
        <v>HT3</v>
      </c>
      <c r="X605" t="s">
        <v>736</v>
      </c>
      <c r="Y605" t="str">
        <f t="shared" si="128"/>
        <v>FB</v>
      </c>
      <c r="Z605" t="str" cm="1">
        <f t="array" ref="Z605">_xlfn.IFS($Y605="AB","AB",$Y605="BA","AB",$Y605="AC","AC",$Y605="CA","AC",$Y605="AD","AD",$Y605="DA","AD",$Y605="BC","BC",$Y605="CB","BC",$Y605="BD","BD",$Y605="DB","BD",$Y605="CD","CD",$Y605="DC", "CD",$Y605="AE","AE",$Y605="EA","AE",$Y605="AF","AF",$Y605="FA","AF",$Y605="BE","BE",$Y605="EB","BE",$Y605="BF","BF",$Y605="FB","BF",$Y605="CE","CE",$Y605="EC","CE",$Y605="CF","CF",$Y605="FC","CF",$Y605="DE","DE",$Y605="ED","DE",$Y605="EF","EF",$Y605="FE","EF",$Y605="DF","DF",$Y605="FD","DF")</f>
        <v>BF</v>
      </c>
      <c r="AA605" s="6" t="s">
        <v>28</v>
      </c>
      <c r="AB605" t="str">
        <f>VLOOKUP($X605&amp;$Z605&amp;$AA605,Stories!$A$1:$I$151,7,FALSE)</f>
        <v>Sam is throwing the ball to Jaime</v>
      </c>
      <c r="AC605" t="str">
        <f>VLOOKUP($X605&amp;$Z605&amp;$AA605,Stories!$A$1:$I$151,8,FALSE)</f>
        <v>while the dog is getting excited</v>
      </c>
      <c r="AD605" s="37" t="s">
        <v>22</v>
      </c>
      <c r="AE605" s="13" t="s">
        <v>31</v>
      </c>
      <c r="AF605" s="13" t="s">
        <v>25</v>
      </c>
      <c r="AG605" s="13" t="str">
        <f t="shared" si="129"/>
        <v>he's standing in a green square</v>
      </c>
      <c r="AH605" t="str">
        <f>VLOOKUP($X605&amp;$Z605&amp;$AA605,Stories!$A$1:$I$151,9,FALSE)</f>
        <v>and the dog caught the ball instead</v>
      </c>
      <c r="AI605" t="str" cm="1">
        <f t="array" ref="AI605">_xlfn.IFS($AA605="first",_xlfn.CONCAT($X605, "_", $H605, "_", $L605),$AA605="second",_xlfn.CONCAT($X605, "_", $L605, "_", $H605))</f>
        <v>S50_Jaime_Sam</v>
      </c>
      <c r="AJ605" t="str">
        <f t="shared" si="119"/>
        <v>he_green_square</v>
      </c>
      <c r="AK605" t="str">
        <f t="shared" si="117"/>
        <v>S50_end</v>
      </c>
      <c r="AL605" s="13" t="s">
        <v>31</v>
      </c>
      <c r="AM605" s="13" t="s">
        <v>25</v>
      </c>
      <c r="AN605" s="13" t="s">
        <v>31</v>
      </c>
      <c r="AO605" s="13" t="s">
        <v>26</v>
      </c>
      <c r="AP605" s="13" t="s">
        <v>29</v>
      </c>
      <c r="AQ605" s="13" t="s">
        <v>26</v>
      </c>
      <c r="AR605" s="13" t="s">
        <v>29</v>
      </c>
      <c r="AS605" s="13" t="s">
        <v>25</v>
      </c>
      <c r="AT605" s="13" t="s">
        <v>24</v>
      </c>
      <c r="AU605" s="13" t="s">
        <v>26</v>
      </c>
      <c r="AV605" s="13" t="s">
        <v>24</v>
      </c>
      <c r="AW605" s="13" t="s">
        <v>25</v>
      </c>
      <c r="AX605" t="str">
        <f t="shared" si="120"/>
        <v>HT2_green-square.png</v>
      </c>
      <c r="AY605" t="str">
        <f t="shared" si="121"/>
        <v>ST2_green-triangle.png</v>
      </c>
      <c r="AZ605" t="str">
        <f t="shared" si="122"/>
        <v>HT1_blue-triangle.png</v>
      </c>
      <c r="BA605" t="str">
        <f t="shared" si="123"/>
        <v>ST1_blue-square.png</v>
      </c>
      <c r="BB605" t="str">
        <f t="shared" si="124"/>
        <v>ST3_red-triangle.png</v>
      </c>
      <c r="BC605" t="str">
        <f t="shared" si="125"/>
        <v>HT3_red-square.png</v>
      </c>
    </row>
    <row r="606" spans="1:57" x14ac:dyDescent="0.2">
      <c r="A606" s="30" t="s">
        <v>708</v>
      </c>
      <c r="B606" s="5" t="s">
        <v>108</v>
      </c>
      <c r="C606" s="5" t="s">
        <v>112</v>
      </c>
      <c r="D606" t="str">
        <f t="shared" si="118"/>
        <v>L06_CR04_S49</v>
      </c>
      <c r="E606">
        <v>604</v>
      </c>
      <c r="F606" s="94" t="s">
        <v>696</v>
      </c>
      <c r="G606" s="155" t="str">
        <f>VLOOKUP($A606&amp;"_"&amp;$F606,'Character Sets'!$B$3:$J$39,5,FALSE)</f>
        <v>HT2</v>
      </c>
      <c r="H606" s="155" t="str">
        <f>VLOOKUP($A606&amp;"_"&amp;$F606,'Character Sets'!$B$3:$J$39,7,FALSE)</f>
        <v>Jaime</v>
      </c>
      <c r="I606" s="5" t="str">
        <f>VLOOKUP($A606&amp;"_"&amp;$F606,'Character Sets'!$B$3:$J$39,6,FALSE)</f>
        <v>F</v>
      </c>
      <c r="J606" s="95" t="s">
        <v>697</v>
      </c>
      <c r="K606" s="155" t="str">
        <f>VLOOKUP($A606&amp;"_"&amp;$J606, 'Character Sets'!$B$3:$J$39,5,FALSE)</f>
        <v>ST2</v>
      </c>
      <c r="L606" s="155" t="str">
        <f>VLOOKUP($A606&amp;"_"&amp;$J606,'Character Sets'!$B$3:$J$39,7,FALSE)</f>
        <v>Sam</v>
      </c>
      <c r="M606" s="5" t="str">
        <f>VLOOKUP($A606&amp;"_"&amp;$J606,'Character Sets'!$B$3:$J$39,6,FALSE)</f>
        <v>B</v>
      </c>
      <c r="N606" s="187" t="s">
        <v>2394</v>
      </c>
      <c r="O606" s="5" t="s">
        <v>2398</v>
      </c>
      <c r="P606" s="37" t="s">
        <v>700</v>
      </c>
      <c r="Q606" t="str">
        <f>VLOOKUP($A606&amp;"_"&amp;$P606,'Character Sets'!$B$3:$J$39,5,FALSE)</f>
        <v>HT1</v>
      </c>
      <c r="R606" s="37" t="s">
        <v>701</v>
      </c>
      <c r="S606" t="str">
        <f>VLOOKUP($A606&amp;"_"&amp;$R606,'Character Sets'!$B$3:$J$39,5,FALSE)</f>
        <v>ST1</v>
      </c>
      <c r="T606" s="37" t="s">
        <v>699</v>
      </c>
      <c r="U606" t="str">
        <f>VLOOKUP($A606&amp;"_"&amp;$T606,'Character Sets'!$B$3:$J$39,5,FALSE)</f>
        <v>ST3</v>
      </c>
      <c r="V606" s="37" t="s">
        <v>698</v>
      </c>
      <c r="W606" t="str">
        <f>VLOOKUP($A606&amp;"_"&amp;$V606,'Character Sets'!$B$3:$J$39,5,FALSE)</f>
        <v>HT3</v>
      </c>
      <c r="X606" t="s">
        <v>727</v>
      </c>
      <c r="Y606" t="str">
        <f t="shared" si="128"/>
        <v>FB</v>
      </c>
      <c r="Z606" t="str" cm="1">
        <f t="array" ref="Z606">_xlfn.IFS($Y606="AB","AB",$Y606="BA","AB",$Y606="AC","AC",$Y606="CA","AC",$Y606="AD","AD",$Y606="DA","AD",$Y606="BC","BC",$Y606="CB","BC",$Y606="BD","BD",$Y606="DB","BD",$Y606="CD","CD",$Y606="DC", "CD",$Y606="AE","AE",$Y606="EA","AE",$Y606="AF","AF",$Y606="FA","AF",$Y606="BE","BE",$Y606="EB","BE",$Y606="BF","BF",$Y606="FB","BF",$Y606="CE","CE",$Y606="EC","CE",$Y606="CF","CF",$Y606="FC","CF",$Y606="DE","DE",$Y606="ED","DE",$Y606="EF","EF",$Y606="FE","EF",$Y606="DF","DF",$Y606="FD","DF")</f>
        <v>BF</v>
      </c>
      <c r="AA606" s="6" t="s">
        <v>30</v>
      </c>
      <c r="AB606" t="str">
        <f>VLOOKUP($X606&amp;$Z606&amp;$AA606,Stories!$A$1:$I$151,7,FALSE)</f>
        <v>Jaime is whispering to Sam</v>
      </c>
      <c r="AC606" t="str">
        <f>VLOOKUP($X606&amp;$Z606&amp;$AA606,Stories!$A$1:$I$151,8,FALSE)</f>
        <v>as the movie is starting</v>
      </c>
      <c r="AD606" s="37" t="s">
        <v>22</v>
      </c>
      <c r="AE606" s="13" t="s">
        <v>29</v>
      </c>
      <c r="AF606" s="13" t="s">
        <v>26</v>
      </c>
      <c r="AG606" s="13" t="str">
        <f t="shared" si="129"/>
        <v>he's standing in a blue triangle</v>
      </c>
      <c r="AH606" t="str">
        <f>VLOOKUP($X606&amp;$Z606&amp;$AA606,Stories!$A$1:$I$151,9,FALSE)</f>
        <v>and everyone is quieting down</v>
      </c>
      <c r="AI606" t="str" cm="1">
        <f t="array" ref="AI606">_xlfn.IFS($AA606="first",_xlfn.CONCAT($X606, "_", $H606, "_", $L606),$AA606="second",_xlfn.CONCAT($X606, "_", $L606, "_", $H606))</f>
        <v>S49_Sam_Jaime</v>
      </c>
      <c r="AJ606" t="str">
        <f t="shared" si="119"/>
        <v>he_blue_triangle</v>
      </c>
      <c r="AK606" t="str">
        <f t="shared" si="117"/>
        <v>S49_end</v>
      </c>
      <c r="AL606" s="13" t="s">
        <v>29</v>
      </c>
      <c r="AM606" s="13" t="s">
        <v>26</v>
      </c>
      <c r="AN606" s="13" t="s">
        <v>29</v>
      </c>
      <c r="AO606" s="13" t="s">
        <v>25</v>
      </c>
      <c r="AP606" s="13" t="s">
        <v>31</v>
      </c>
      <c r="AQ606" s="13" t="s">
        <v>25</v>
      </c>
      <c r="AR606" s="13" t="s">
        <v>31</v>
      </c>
      <c r="AS606" s="13" t="s">
        <v>26</v>
      </c>
      <c r="AT606" s="13" t="s">
        <v>27</v>
      </c>
      <c r="AU606" s="13" t="s">
        <v>25</v>
      </c>
      <c r="AV606" s="13" t="s">
        <v>27</v>
      </c>
      <c r="AW606" s="13" t="s">
        <v>26</v>
      </c>
      <c r="AX606" t="str">
        <f t="shared" si="120"/>
        <v>HT2_blue-triangle.png</v>
      </c>
      <c r="AY606" t="str">
        <f t="shared" si="121"/>
        <v>ST2_blue-square.png</v>
      </c>
      <c r="AZ606" t="str">
        <f t="shared" si="122"/>
        <v>HT1_green-square.png</v>
      </c>
      <c r="BA606" t="str">
        <f t="shared" si="123"/>
        <v>ST1_green-triangle.png</v>
      </c>
      <c r="BB606" t="str">
        <f t="shared" si="124"/>
        <v>ST3_yellow-square.png</v>
      </c>
      <c r="BC606" t="str">
        <f t="shared" si="125"/>
        <v>HT3_yellow-triangle.png</v>
      </c>
    </row>
    <row r="607" spans="1:57" x14ac:dyDescent="0.2">
      <c r="A607" s="30" t="s">
        <v>708</v>
      </c>
      <c r="B607" s="5" t="s">
        <v>108</v>
      </c>
      <c r="C607" s="5" t="s">
        <v>113</v>
      </c>
      <c r="D607" t="str">
        <f t="shared" si="118"/>
        <v>L06_CR05_S43</v>
      </c>
      <c r="E607">
        <v>605</v>
      </c>
      <c r="F607" s="94" t="s">
        <v>696</v>
      </c>
      <c r="G607" s="155" t="str">
        <f>VLOOKUP($A607&amp;"_"&amp;$F607,'Character Sets'!$B$3:$J$39,5,FALSE)</f>
        <v>HT2</v>
      </c>
      <c r="H607" s="155" t="str">
        <f>VLOOKUP($A607&amp;"_"&amp;$F607,'Character Sets'!$B$3:$J$39,7,FALSE)</f>
        <v>Jaime</v>
      </c>
      <c r="I607" s="5" t="str">
        <f>VLOOKUP($A607&amp;"_"&amp;$F607,'Character Sets'!$B$3:$J$39,6,FALSE)</f>
        <v>F</v>
      </c>
      <c r="J607" s="95" t="s">
        <v>699</v>
      </c>
      <c r="K607" s="155" t="str">
        <f>VLOOKUP($A607&amp;"_"&amp;$J607, 'Character Sets'!$B$3:$J$39,5,FALSE)</f>
        <v>ST3</v>
      </c>
      <c r="L607" s="155" t="str">
        <f>VLOOKUP($A607&amp;"_"&amp;$J607,'Character Sets'!$B$3:$J$39,7,FALSE)</f>
        <v>Jordan</v>
      </c>
      <c r="M607" s="5" t="str">
        <f>VLOOKUP($A607&amp;"_"&amp;$J607,'Character Sets'!$B$3:$J$39,6,FALSE)</f>
        <v>C</v>
      </c>
      <c r="N607" s="187" t="s">
        <v>2394</v>
      </c>
      <c r="O607" s="5" t="s">
        <v>2398</v>
      </c>
      <c r="P607" s="37" t="s">
        <v>700</v>
      </c>
      <c r="Q607" t="str">
        <f>VLOOKUP($A607&amp;"_"&amp;$P607,'Character Sets'!$B$3:$J$39,5,FALSE)</f>
        <v>HT1</v>
      </c>
      <c r="R607" s="37" t="s">
        <v>701</v>
      </c>
      <c r="S607" t="str">
        <f>VLOOKUP($A607&amp;"_"&amp;$R607,'Character Sets'!$B$3:$J$39,5,FALSE)</f>
        <v>ST1</v>
      </c>
      <c r="T607" s="37" t="s">
        <v>697</v>
      </c>
      <c r="U607" t="str">
        <f>VLOOKUP($A607&amp;"_"&amp;$T607,'Character Sets'!$B$3:$J$39,5,FALSE)</f>
        <v>ST2</v>
      </c>
      <c r="V607" s="37" t="s">
        <v>698</v>
      </c>
      <c r="W607" t="str">
        <f>VLOOKUP($A607&amp;"_"&amp;$V607,'Character Sets'!$B$3:$J$39,5,FALSE)</f>
        <v>HT3</v>
      </c>
      <c r="X607" t="s">
        <v>249</v>
      </c>
      <c r="Y607" t="str">
        <f t="shared" si="128"/>
        <v>FC</v>
      </c>
      <c r="Z607" t="str" cm="1">
        <f t="array" ref="Z607">_xlfn.IFS($Y607="AB","AB",$Y607="BA","AB",$Y607="AC","AC",$Y607="CA","AC",$Y607="AD","AD",$Y607="DA","AD",$Y607="BC","BC",$Y607="CB","BC",$Y607="BD","BD",$Y607="DB","BD",$Y607="CD","CD",$Y607="DC", "CD",$Y607="AE","AE",$Y607="EA","AE",$Y607="AF","AF",$Y607="FA","AF",$Y607="BE","BE",$Y607="EB","BE",$Y607="BF","BF",$Y607="FB","BF",$Y607="CE","CE",$Y607="EC","CE",$Y607="CF","CF",$Y607="FC","CF",$Y607="DE","DE",$Y607="ED","DE",$Y607="EF","EF",$Y607="FE","EF",$Y607="DF","DF",$Y607="FD","DF")</f>
        <v>CF</v>
      </c>
      <c r="AA607" s="6" t="s">
        <v>28</v>
      </c>
      <c r="AB607" t="str">
        <f>VLOOKUP($X607&amp;$Z607&amp;$AA607,Stories!$A$1:$I$151,7,FALSE)</f>
        <v>Jordan is getting a chair for Jaime</v>
      </c>
      <c r="AC607" t="str">
        <f>VLOOKUP($X607&amp;$Z607&amp;$AA607,Stories!$A$1:$I$151,8,FALSE)</f>
        <v>because the wait will be a while</v>
      </c>
      <c r="AD607" s="37" t="s">
        <v>22</v>
      </c>
      <c r="AE607" s="13" t="s">
        <v>27</v>
      </c>
      <c r="AF607" s="13" t="s">
        <v>25</v>
      </c>
      <c r="AG607" s="13" t="str">
        <f t="shared" si="129"/>
        <v>he's standing in a yellow square</v>
      </c>
      <c r="AH607" t="str">
        <f>VLOOKUP($X607&amp;$Z607&amp;$AA607,Stories!$A$1:$I$151,9,FALSE)</f>
        <v>but it looks like the wait will be worth it</v>
      </c>
      <c r="AI607" t="str" cm="1">
        <f t="array" ref="AI607">_xlfn.IFS($AA607="first",_xlfn.CONCAT($X607, "_", $H607, "_", $L607),$AA607="second",_xlfn.CONCAT($X607, "_", $L607, "_", $H607))</f>
        <v>S43_Jaime_Jordan</v>
      </c>
      <c r="AJ607" t="str">
        <f t="shared" si="119"/>
        <v>he_yellow_square</v>
      </c>
      <c r="AK607" t="str">
        <f t="shared" si="117"/>
        <v>S43_end</v>
      </c>
      <c r="AL607" s="13" t="s">
        <v>27</v>
      </c>
      <c r="AM607" s="13" t="s">
        <v>25</v>
      </c>
      <c r="AN607" s="13" t="s">
        <v>27</v>
      </c>
      <c r="AO607" s="13" t="s">
        <v>26</v>
      </c>
      <c r="AP607" s="13" t="s">
        <v>24</v>
      </c>
      <c r="AQ607" s="13" t="s">
        <v>26</v>
      </c>
      <c r="AR607" s="13" t="s">
        <v>24</v>
      </c>
      <c r="AS607" s="13" t="s">
        <v>25</v>
      </c>
      <c r="AT607" s="13" t="s">
        <v>29</v>
      </c>
      <c r="AU607" s="13" t="s">
        <v>26</v>
      </c>
      <c r="AV607" s="13" t="s">
        <v>29</v>
      </c>
      <c r="AW607" s="13" t="s">
        <v>25</v>
      </c>
      <c r="AX607" t="str">
        <f t="shared" si="120"/>
        <v>HT2_yellow-square.png</v>
      </c>
      <c r="AY607" t="str">
        <f t="shared" si="121"/>
        <v>ST3_yellow-triangle.png</v>
      </c>
      <c r="AZ607" t="str">
        <f t="shared" si="122"/>
        <v>HT1_red-triangle.png</v>
      </c>
      <c r="BA607" t="str">
        <f t="shared" si="123"/>
        <v>ST1_red-square.png</v>
      </c>
      <c r="BB607" t="str">
        <f t="shared" si="124"/>
        <v>ST2_blue-triangle.png</v>
      </c>
      <c r="BC607" t="str">
        <f t="shared" si="125"/>
        <v>HT3_blue-square.png</v>
      </c>
    </row>
    <row r="608" spans="1:57" x14ac:dyDescent="0.2">
      <c r="A608" s="30" t="s">
        <v>708</v>
      </c>
      <c r="B608" s="5" t="s">
        <v>108</v>
      </c>
      <c r="C608" s="5" t="s">
        <v>114</v>
      </c>
      <c r="D608" t="str">
        <f t="shared" si="118"/>
        <v>L06_CR06_S43</v>
      </c>
      <c r="E608">
        <v>606</v>
      </c>
      <c r="F608" s="94" t="s">
        <v>696</v>
      </c>
      <c r="G608" s="155" t="str">
        <f>VLOOKUP($A608&amp;"_"&amp;$F608,'Character Sets'!$B$3:$J$39,5,FALSE)</f>
        <v>HT2</v>
      </c>
      <c r="H608" s="155" t="str">
        <f>VLOOKUP($A608&amp;"_"&amp;$F608,'Character Sets'!$B$3:$J$39,7,FALSE)</f>
        <v>Jaime</v>
      </c>
      <c r="I608" s="5" t="str">
        <f>VLOOKUP($A608&amp;"_"&amp;$F608,'Character Sets'!$B$3:$J$39,6,FALSE)</f>
        <v>F</v>
      </c>
      <c r="J608" s="95" t="s">
        <v>699</v>
      </c>
      <c r="K608" s="155" t="str">
        <f>VLOOKUP($A608&amp;"_"&amp;$J608, 'Character Sets'!$B$3:$J$39,5,FALSE)</f>
        <v>ST3</v>
      </c>
      <c r="L608" s="155" t="str">
        <f>VLOOKUP($A608&amp;"_"&amp;$J608,'Character Sets'!$B$3:$J$39,7,FALSE)</f>
        <v>Jordan</v>
      </c>
      <c r="M608" s="5" t="str">
        <f>VLOOKUP($A608&amp;"_"&amp;$J608,'Character Sets'!$B$3:$J$39,6,FALSE)</f>
        <v>C</v>
      </c>
      <c r="N608" s="187" t="s">
        <v>2394</v>
      </c>
      <c r="O608" s="5" t="s">
        <v>2398</v>
      </c>
      <c r="P608" s="37" t="s">
        <v>700</v>
      </c>
      <c r="Q608" t="str">
        <f>VLOOKUP($A608&amp;"_"&amp;$P608,'Character Sets'!$B$3:$J$39,5,FALSE)</f>
        <v>HT1</v>
      </c>
      <c r="R608" s="37" t="s">
        <v>701</v>
      </c>
      <c r="S608" t="str">
        <f>VLOOKUP($A608&amp;"_"&amp;$R608,'Character Sets'!$B$3:$J$39,5,FALSE)</f>
        <v>ST1</v>
      </c>
      <c r="T608" s="37" t="s">
        <v>697</v>
      </c>
      <c r="U608" t="str">
        <f>VLOOKUP($A608&amp;"_"&amp;$T608,'Character Sets'!$B$3:$J$39,5,FALSE)</f>
        <v>ST2</v>
      </c>
      <c r="V608" s="37" t="s">
        <v>698</v>
      </c>
      <c r="W608" t="str">
        <f>VLOOKUP($A608&amp;"_"&amp;$V608,'Character Sets'!$B$3:$J$39,5,FALSE)</f>
        <v>HT3</v>
      </c>
      <c r="X608" t="s">
        <v>249</v>
      </c>
      <c r="Y608" t="str">
        <f t="shared" si="128"/>
        <v>FC</v>
      </c>
      <c r="Z608" t="str" cm="1">
        <f t="array" ref="Z608">_xlfn.IFS($Y608="AB","AB",$Y608="BA","AB",$Y608="AC","AC",$Y608="CA","AC",$Y608="AD","AD",$Y608="DA","AD",$Y608="BC","BC",$Y608="CB","BC",$Y608="BD","BD",$Y608="DB","BD",$Y608="CD","CD",$Y608="DC", "CD",$Y608="AE","AE",$Y608="EA","AE",$Y608="AF","AF",$Y608="FA","AF",$Y608="BE","BE",$Y608="EB","BE",$Y608="BF","BF",$Y608="FB","BF",$Y608="CE","CE",$Y608="EC","CE",$Y608="CF","CF",$Y608="FC","CF",$Y608="DE","DE",$Y608="ED","DE",$Y608="EF","EF",$Y608="FE","EF",$Y608="DF","DF",$Y608="FD","DF")</f>
        <v>CF</v>
      </c>
      <c r="AA608" s="6" t="s">
        <v>30</v>
      </c>
      <c r="AB608" t="str">
        <f>VLOOKUP($X608&amp;$Z608&amp;$AA608,Stories!$A$1:$I$151,7,FALSE)</f>
        <v>Jaime is getting a chair for Jordan</v>
      </c>
      <c r="AC608" t="str">
        <f>VLOOKUP($X608&amp;$Z608&amp;$AA608,Stories!$A$1:$I$151,8,FALSE)</f>
        <v>because the wait will be a while</v>
      </c>
      <c r="AD608" s="37" t="s">
        <v>22</v>
      </c>
      <c r="AE608" s="13" t="s">
        <v>24</v>
      </c>
      <c r="AF608" s="13" t="s">
        <v>26</v>
      </c>
      <c r="AG608" s="13" t="str">
        <f t="shared" si="129"/>
        <v>he's standing in a red triangle</v>
      </c>
      <c r="AH608" t="str">
        <f>VLOOKUP($X608&amp;$Z608&amp;$AA608,Stories!$A$1:$I$151,9,FALSE)</f>
        <v>but it looks like the wait will be worth it</v>
      </c>
      <c r="AI608" t="str" cm="1">
        <f t="array" ref="AI608">_xlfn.IFS($AA608="first",_xlfn.CONCAT($X608, "_", $H608, "_", $L608),$AA608="second",_xlfn.CONCAT($X608, "_", $L608, "_", $H608))</f>
        <v>S43_Jordan_Jaime</v>
      </c>
      <c r="AJ608" t="str">
        <f t="shared" si="119"/>
        <v>he_red_triangle</v>
      </c>
      <c r="AK608" t="str">
        <f t="shared" si="117"/>
        <v>S43_end</v>
      </c>
      <c r="AL608" s="13" t="s">
        <v>24</v>
      </c>
      <c r="AM608" s="13" t="s">
        <v>26</v>
      </c>
      <c r="AN608" s="13" t="s">
        <v>24</v>
      </c>
      <c r="AO608" s="13" t="s">
        <v>25</v>
      </c>
      <c r="AP608" s="13" t="s">
        <v>27</v>
      </c>
      <c r="AQ608" s="13" t="s">
        <v>25</v>
      </c>
      <c r="AR608" s="13" t="s">
        <v>27</v>
      </c>
      <c r="AS608" s="13" t="s">
        <v>26</v>
      </c>
      <c r="AT608" s="13" t="s">
        <v>31</v>
      </c>
      <c r="AU608" s="13" t="s">
        <v>25</v>
      </c>
      <c r="AV608" s="13" t="s">
        <v>31</v>
      </c>
      <c r="AW608" s="13" t="s">
        <v>26</v>
      </c>
      <c r="AX608" t="str">
        <f t="shared" si="120"/>
        <v>HT2_red-triangle.png</v>
      </c>
      <c r="AY608" t="str">
        <f t="shared" si="121"/>
        <v>ST3_red-square.png</v>
      </c>
      <c r="AZ608" t="str">
        <f t="shared" si="122"/>
        <v>HT1_yellow-square.png</v>
      </c>
      <c r="BA608" t="str">
        <f t="shared" si="123"/>
        <v>ST1_yellow-triangle.png</v>
      </c>
      <c r="BB608" t="str">
        <f t="shared" si="124"/>
        <v>ST2_green-square.png</v>
      </c>
      <c r="BC608" t="str">
        <f t="shared" si="125"/>
        <v>HT3_green-triangle.png</v>
      </c>
    </row>
    <row r="609" spans="1:55" x14ac:dyDescent="0.2">
      <c r="A609" s="30" t="s">
        <v>708</v>
      </c>
      <c r="B609" s="5" t="s">
        <v>108</v>
      </c>
      <c r="C609" s="5" t="s">
        <v>115</v>
      </c>
      <c r="D609" t="str">
        <f t="shared" si="118"/>
        <v>L06_CR07_S44</v>
      </c>
      <c r="E609">
        <v>607</v>
      </c>
      <c r="F609" s="94" t="s">
        <v>696</v>
      </c>
      <c r="G609" s="155" t="str">
        <f>VLOOKUP($A609&amp;"_"&amp;$F609,'Character Sets'!$B$3:$J$39,5,FALSE)</f>
        <v>HT2</v>
      </c>
      <c r="H609" s="155" t="str">
        <f>VLOOKUP($A609&amp;"_"&amp;$F609,'Character Sets'!$B$3:$J$39,7,FALSE)</f>
        <v>Jaime</v>
      </c>
      <c r="I609" s="5" t="str">
        <f>VLOOKUP($A609&amp;"_"&amp;$F609,'Character Sets'!$B$3:$J$39,6,FALSE)</f>
        <v>F</v>
      </c>
      <c r="J609" s="95" t="s">
        <v>699</v>
      </c>
      <c r="K609" s="155" t="str">
        <f>VLOOKUP($A609&amp;"_"&amp;$J609, 'Character Sets'!$B$3:$J$39,5,FALSE)</f>
        <v>ST3</v>
      </c>
      <c r="L609" s="155" t="str">
        <f>VLOOKUP($A609&amp;"_"&amp;$J609,'Character Sets'!$B$3:$J$39,7,FALSE)</f>
        <v>Jordan</v>
      </c>
      <c r="M609" s="5" t="str">
        <f>VLOOKUP($A609&amp;"_"&amp;$J609,'Character Sets'!$B$3:$J$39,6,FALSE)</f>
        <v>C</v>
      </c>
      <c r="N609" s="187" t="s">
        <v>2394</v>
      </c>
      <c r="O609" s="5" t="s">
        <v>2398</v>
      </c>
      <c r="P609" s="37" t="s">
        <v>700</v>
      </c>
      <c r="Q609" t="str">
        <f>VLOOKUP($A609&amp;"_"&amp;$P609,'Character Sets'!$B$3:$J$39,5,FALSE)</f>
        <v>HT1</v>
      </c>
      <c r="R609" s="37" t="s">
        <v>701</v>
      </c>
      <c r="S609" t="str">
        <f>VLOOKUP($A609&amp;"_"&amp;$R609,'Character Sets'!$B$3:$J$39,5,FALSE)</f>
        <v>ST1</v>
      </c>
      <c r="T609" s="37" t="s">
        <v>697</v>
      </c>
      <c r="U609" t="str">
        <f>VLOOKUP($A609&amp;"_"&amp;$T609,'Character Sets'!$B$3:$J$39,5,FALSE)</f>
        <v>ST2</v>
      </c>
      <c r="V609" s="37" t="s">
        <v>698</v>
      </c>
      <c r="W609" t="str">
        <f>VLOOKUP($A609&amp;"_"&amp;$V609,'Character Sets'!$B$3:$J$39,5,FALSE)</f>
        <v>HT3</v>
      </c>
      <c r="X609" t="s">
        <v>250</v>
      </c>
      <c r="Y609" t="str">
        <f t="shared" si="128"/>
        <v>FC</v>
      </c>
      <c r="Z609" t="str" cm="1">
        <f t="array" ref="Z609">_xlfn.IFS($Y609="AB","AB",$Y609="BA","AB",$Y609="AC","AC",$Y609="CA","AC",$Y609="AD","AD",$Y609="DA","AD",$Y609="BC","BC",$Y609="CB","BC",$Y609="BD","BD",$Y609="DB","BD",$Y609="CD","CD",$Y609="DC", "CD",$Y609="AE","AE",$Y609="EA","AE",$Y609="AF","AF",$Y609="FA","AF",$Y609="BE","BE",$Y609="EB","BE",$Y609="BF","BF",$Y609="FB","BF",$Y609="CE","CE",$Y609="EC","CE",$Y609="CF","CF",$Y609="FC","CF",$Y609="DE","DE",$Y609="ED","DE",$Y609="EF","EF",$Y609="FE","EF",$Y609="DF","DF",$Y609="FD","DF")</f>
        <v>CF</v>
      </c>
      <c r="AA609" s="6" t="s">
        <v>28</v>
      </c>
      <c r="AB609" t="str">
        <f>VLOOKUP($X609&amp;$Z609&amp;$AA609,Stories!$A$1:$I$151,7,FALSE)</f>
        <v>Jordan is showing a picture to Jaime</v>
      </c>
      <c r="AC609" t="str">
        <f>VLOOKUP($X609&amp;$Z609&amp;$AA609,Stories!$A$1:$I$151,8,FALSE)</f>
        <v>while the dog is coming over</v>
      </c>
      <c r="AD609" s="37" t="s">
        <v>22</v>
      </c>
      <c r="AE609" s="13" t="s">
        <v>29</v>
      </c>
      <c r="AF609" s="13" t="s">
        <v>25</v>
      </c>
      <c r="AG609" s="13" t="str">
        <f t="shared" si="129"/>
        <v>he's standing in a blue square</v>
      </c>
      <c r="AH609" t="str">
        <f>VLOOKUP($X609&amp;$Z609&amp;$AA609,Stories!$A$1:$I$151,9,FALSE)</f>
        <v>and the dog is just as cute as in the picture</v>
      </c>
      <c r="AI609" t="str" cm="1">
        <f t="array" ref="AI609">_xlfn.IFS($AA609="first",_xlfn.CONCAT($X609, "_", $H609, "_", $L609),$AA609="second",_xlfn.CONCAT($X609, "_", $L609, "_", $H609))</f>
        <v>S44_Jaime_Jordan</v>
      </c>
      <c r="AJ609" t="str">
        <f t="shared" si="119"/>
        <v>he_blue_square</v>
      </c>
      <c r="AK609" t="str">
        <f t="shared" si="117"/>
        <v>S44_end</v>
      </c>
      <c r="AL609" s="13" t="s">
        <v>29</v>
      </c>
      <c r="AM609" s="13" t="s">
        <v>25</v>
      </c>
      <c r="AN609" s="13" t="s">
        <v>29</v>
      </c>
      <c r="AO609" s="13" t="s">
        <v>26</v>
      </c>
      <c r="AP609" s="13" t="s">
        <v>31</v>
      </c>
      <c r="AQ609" s="13" t="s">
        <v>26</v>
      </c>
      <c r="AR609" s="13" t="s">
        <v>31</v>
      </c>
      <c r="AS609" s="13" t="s">
        <v>25</v>
      </c>
      <c r="AT609" s="13" t="s">
        <v>27</v>
      </c>
      <c r="AU609" s="13" t="s">
        <v>26</v>
      </c>
      <c r="AV609" s="13" t="s">
        <v>27</v>
      </c>
      <c r="AW609" s="13" t="s">
        <v>25</v>
      </c>
      <c r="AX609" t="str">
        <f t="shared" si="120"/>
        <v>HT2_blue-square.png</v>
      </c>
      <c r="AY609" t="str">
        <f t="shared" si="121"/>
        <v>ST3_blue-triangle.png</v>
      </c>
      <c r="AZ609" t="str">
        <f t="shared" si="122"/>
        <v>HT1_green-triangle.png</v>
      </c>
      <c r="BA609" t="str">
        <f t="shared" si="123"/>
        <v>ST1_green-square.png</v>
      </c>
      <c r="BB609" t="str">
        <f t="shared" si="124"/>
        <v>ST2_yellow-triangle.png</v>
      </c>
      <c r="BC609" t="str">
        <f t="shared" si="125"/>
        <v>HT3_yellow-square.png</v>
      </c>
    </row>
    <row r="610" spans="1:55" x14ac:dyDescent="0.2">
      <c r="A610" s="30" t="s">
        <v>708</v>
      </c>
      <c r="B610" s="5" t="s">
        <v>108</v>
      </c>
      <c r="C610" s="5" t="s">
        <v>116</v>
      </c>
      <c r="D610" t="str">
        <f t="shared" si="118"/>
        <v>L06_CR08_S45</v>
      </c>
      <c r="E610">
        <v>608</v>
      </c>
      <c r="F610" s="94" t="s">
        <v>696</v>
      </c>
      <c r="G610" s="155" t="str">
        <f>VLOOKUP($A610&amp;"_"&amp;$F610,'Character Sets'!$B$3:$J$39,5,FALSE)</f>
        <v>HT2</v>
      </c>
      <c r="H610" s="155" t="str">
        <f>VLOOKUP($A610&amp;"_"&amp;$F610,'Character Sets'!$B$3:$J$39,7,FALSE)</f>
        <v>Jaime</v>
      </c>
      <c r="I610" s="5" t="str">
        <f>VLOOKUP($A610&amp;"_"&amp;$F610,'Character Sets'!$B$3:$J$39,6,FALSE)</f>
        <v>F</v>
      </c>
      <c r="J610" s="95" t="s">
        <v>699</v>
      </c>
      <c r="K610" s="155" t="str">
        <f>VLOOKUP($A610&amp;"_"&amp;$J610, 'Character Sets'!$B$3:$J$39,5,FALSE)</f>
        <v>ST3</v>
      </c>
      <c r="L610" s="155" t="str">
        <f>VLOOKUP($A610&amp;"_"&amp;$J610,'Character Sets'!$B$3:$J$39,7,FALSE)</f>
        <v>Jordan</v>
      </c>
      <c r="M610" s="5" t="str">
        <f>VLOOKUP($A610&amp;"_"&amp;$J610,'Character Sets'!$B$3:$J$39,6,FALSE)</f>
        <v>C</v>
      </c>
      <c r="N610" s="187" t="s">
        <v>2394</v>
      </c>
      <c r="O610" s="5" t="s">
        <v>2398</v>
      </c>
      <c r="P610" s="37" t="s">
        <v>700</v>
      </c>
      <c r="Q610" t="str">
        <f>VLOOKUP($A610&amp;"_"&amp;$P610,'Character Sets'!$B$3:$J$39,5,FALSE)</f>
        <v>HT1</v>
      </c>
      <c r="R610" s="37" t="s">
        <v>701</v>
      </c>
      <c r="S610" t="str">
        <f>VLOOKUP($A610&amp;"_"&amp;$R610,'Character Sets'!$B$3:$J$39,5,FALSE)</f>
        <v>ST1</v>
      </c>
      <c r="T610" s="37" t="s">
        <v>697</v>
      </c>
      <c r="U610" t="str">
        <f>VLOOKUP($A610&amp;"_"&amp;$T610,'Character Sets'!$B$3:$J$39,5,FALSE)</f>
        <v>ST2</v>
      </c>
      <c r="V610" s="37" t="s">
        <v>698</v>
      </c>
      <c r="W610" t="str">
        <f>VLOOKUP($A610&amp;"_"&amp;$V610,'Character Sets'!$B$3:$J$39,5,FALSE)</f>
        <v>HT3</v>
      </c>
      <c r="X610" t="s">
        <v>434</v>
      </c>
      <c r="Y610" t="str">
        <f t="shared" si="128"/>
        <v>FC</v>
      </c>
      <c r="Z610" t="str" cm="1">
        <f t="array" ref="Z610">_xlfn.IFS($Y610="AB","AB",$Y610="BA","AB",$Y610="AC","AC",$Y610="CA","AC",$Y610="AD","AD",$Y610="DA","AD",$Y610="BC","BC",$Y610="CB","BC",$Y610="BD","BD",$Y610="DB","BD",$Y610="CD","CD",$Y610="DC", "CD",$Y610="AE","AE",$Y610="EA","AE",$Y610="AF","AF",$Y610="FA","AF",$Y610="BE","BE",$Y610="EB","BE",$Y610="BF","BF",$Y610="FB","BF",$Y610="CE","CE",$Y610="EC","CE",$Y610="CF","CF",$Y610="FC","CF",$Y610="DE","DE",$Y610="ED","DE",$Y610="EF","EF",$Y610="FE","EF",$Y610="DF","DF",$Y610="FD","DF")</f>
        <v>CF</v>
      </c>
      <c r="AA610" s="6" t="s">
        <v>30</v>
      </c>
      <c r="AB610" t="str">
        <f>VLOOKUP($X610&amp;$Z610&amp;$AA610,Stories!$A$1:$I$151,7,FALSE)</f>
        <v>Jaime is explaining the game to Jordan</v>
      </c>
      <c r="AC610" t="str">
        <f>VLOOKUP($X610&amp;$Z610&amp;$AA610,Stories!$A$1:$I$151,8,FALSE)</f>
        <v>since it's kind of complicated</v>
      </c>
      <c r="AD610" s="37" t="s">
        <v>22</v>
      </c>
      <c r="AE610" s="13" t="s">
        <v>31</v>
      </c>
      <c r="AF610" s="13" t="s">
        <v>26</v>
      </c>
      <c r="AG610" s="13" t="str">
        <f t="shared" si="129"/>
        <v>he's standing in a green triangle</v>
      </c>
      <c r="AH610" t="str">
        <f>VLOOKUP($X610&amp;$Z610&amp;$AA610,Stories!$A$1:$I$151,9,FALSE)</f>
        <v>and it looks like the game will be fun</v>
      </c>
      <c r="AI610" t="str" cm="1">
        <f t="array" ref="AI610">_xlfn.IFS($AA610="first",_xlfn.CONCAT($X610, "_", $H610, "_", $L610),$AA610="second",_xlfn.CONCAT($X610, "_", $L610, "_", $H610))</f>
        <v>S45_Jordan_Jaime</v>
      </c>
      <c r="AJ610" t="str">
        <f t="shared" si="119"/>
        <v>he_green_triangle</v>
      </c>
      <c r="AK610" t="str">
        <f t="shared" si="117"/>
        <v>S45_end</v>
      </c>
      <c r="AL610" s="13" t="s">
        <v>31</v>
      </c>
      <c r="AM610" s="13" t="s">
        <v>26</v>
      </c>
      <c r="AN610" s="13" t="s">
        <v>31</v>
      </c>
      <c r="AO610" s="13" t="s">
        <v>25</v>
      </c>
      <c r="AP610" s="13" t="s">
        <v>29</v>
      </c>
      <c r="AQ610" s="13" t="s">
        <v>25</v>
      </c>
      <c r="AR610" s="13" t="s">
        <v>29</v>
      </c>
      <c r="AS610" s="13" t="s">
        <v>26</v>
      </c>
      <c r="AT610" s="13" t="s">
        <v>24</v>
      </c>
      <c r="AU610" s="13" t="s">
        <v>25</v>
      </c>
      <c r="AV610" s="13" t="s">
        <v>24</v>
      </c>
      <c r="AW610" s="13" t="s">
        <v>26</v>
      </c>
      <c r="AX610" t="str">
        <f t="shared" si="120"/>
        <v>HT2_green-triangle.png</v>
      </c>
      <c r="AY610" t="str">
        <f t="shared" si="121"/>
        <v>ST3_green-square.png</v>
      </c>
      <c r="AZ610" t="str">
        <f t="shared" si="122"/>
        <v>HT1_blue-square.png</v>
      </c>
      <c r="BA610" t="str">
        <f t="shared" si="123"/>
        <v>ST1_blue-triangle.png</v>
      </c>
      <c r="BB610" t="str">
        <f t="shared" si="124"/>
        <v>ST2_red-square.png</v>
      </c>
      <c r="BC610" t="str">
        <f t="shared" si="125"/>
        <v>HT3_red-triangle.png</v>
      </c>
    </row>
    <row r="611" spans="1:55" x14ac:dyDescent="0.2">
      <c r="A611" s="30" t="s">
        <v>708</v>
      </c>
      <c r="B611" s="5" t="s">
        <v>108</v>
      </c>
      <c r="C611" s="5" t="s">
        <v>117</v>
      </c>
      <c r="D611" t="str">
        <f t="shared" si="118"/>
        <v>L06_CR09_S03</v>
      </c>
      <c r="E611">
        <v>609</v>
      </c>
      <c r="F611" s="94" t="s">
        <v>698</v>
      </c>
      <c r="G611" s="155" t="str">
        <f>VLOOKUP($A611&amp;"_"&amp;$F611,'Character Sets'!$B$3:$J$39,5,FALSE)</f>
        <v>HT3</v>
      </c>
      <c r="H611" s="155" t="str">
        <f>VLOOKUP($A611&amp;"_"&amp;$F611,'Character Sets'!$B$3:$J$39,7,FALSE)</f>
        <v>Alex</v>
      </c>
      <c r="I611" s="5" t="str">
        <f>VLOOKUP($A611&amp;"_"&amp;$F611,'Character Sets'!$B$3:$J$39,6,FALSE)</f>
        <v>A</v>
      </c>
      <c r="J611" s="95" t="s">
        <v>697</v>
      </c>
      <c r="K611" s="155" t="str">
        <f>VLOOKUP($A611&amp;"_"&amp;$J611, 'Character Sets'!$B$3:$J$39,5,FALSE)</f>
        <v>ST2</v>
      </c>
      <c r="L611" s="155" t="str">
        <f>VLOOKUP($A611&amp;"_"&amp;$J611,'Character Sets'!$B$3:$J$39,7,FALSE)</f>
        <v>Sam</v>
      </c>
      <c r="M611" s="5" t="str">
        <f>VLOOKUP($A611&amp;"_"&amp;$J611,'Character Sets'!$B$3:$J$39,6,FALSE)</f>
        <v>B</v>
      </c>
      <c r="N611" s="187" t="s">
        <v>2394</v>
      </c>
      <c r="O611" s="5" t="s">
        <v>2398</v>
      </c>
      <c r="P611" s="37" t="s">
        <v>700</v>
      </c>
      <c r="Q611" t="str">
        <f>VLOOKUP($A611&amp;"_"&amp;$P611,'Character Sets'!$B$3:$J$39,5,FALSE)</f>
        <v>HT1</v>
      </c>
      <c r="R611" s="37" t="s">
        <v>701</v>
      </c>
      <c r="S611" t="str">
        <f>VLOOKUP($A611&amp;"_"&amp;$R611,'Character Sets'!$B$3:$J$39,5,FALSE)</f>
        <v>ST1</v>
      </c>
      <c r="T611" s="37" t="s">
        <v>699</v>
      </c>
      <c r="U611" t="str">
        <f>VLOOKUP($A611&amp;"_"&amp;$T611,'Character Sets'!$B$3:$J$39,5,FALSE)</f>
        <v>ST3</v>
      </c>
      <c r="V611" s="37" t="s">
        <v>696</v>
      </c>
      <c r="W611" t="str">
        <f>VLOOKUP($A611&amp;"_"&amp;$V611,'Character Sets'!$B$3:$J$39,5,FALSE)</f>
        <v>HT2</v>
      </c>
      <c r="X611" t="s">
        <v>209</v>
      </c>
      <c r="Y611" t="str">
        <f t="shared" si="128"/>
        <v>AB</v>
      </c>
      <c r="Z611" t="str" cm="1">
        <f t="array" ref="Z611">_xlfn.IFS($Y611="AB","AB",$Y611="BA","AB",$Y611="AC","AC",$Y611="CA","AC",$Y611="AD","AD",$Y611="DA","AD",$Y611="BC","BC",$Y611="CB","BC",$Y611="BD","BD",$Y611="DB","BD",$Y611="CD","CD",$Y611="DC", "CD",$Y611="AE","AE",$Y611="EA","AE",$Y611="AF","AF",$Y611="FA","AF",$Y611="BE","BE",$Y611="EB","BE",$Y611="BF","BF",$Y611="FB","BF",$Y611="CE","CE",$Y611="EC","CE",$Y611="CF","CF",$Y611="FC","CF",$Y611="DE","DE",$Y611="ED","DE",$Y611="EF","EF",$Y611="FE","EF",$Y611="DF","DF",$Y611="FD","DF")</f>
        <v>AB</v>
      </c>
      <c r="AA611" s="6" t="s">
        <v>28</v>
      </c>
      <c r="AB611" t="str">
        <f>VLOOKUP($X611&amp;$Z611&amp;$AA611,Stories!$A$1:$I$151,7,FALSE)</f>
        <v>Alex is making a salad for Sam</v>
      </c>
      <c r="AC611" t="str">
        <f>VLOOKUP($X611&amp;$Z611&amp;$AA611,Stories!$A$1:$I$151,8,FALSE)</f>
        <v>while a pot is boiling on the stove</v>
      </c>
      <c r="AD611" s="37" t="s">
        <v>22</v>
      </c>
      <c r="AE611" s="13" t="s">
        <v>24</v>
      </c>
      <c r="AF611" s="13" t="s">
        <v>25</v>
      </c>
      <c r="AG611" s="13" t="str">
        <f t="shared" si="129"/>
        <v>he's standing in a red square</v>
      </c>
      <c r="AH611" t="str">
        <f>VLOOKUP($X611&amp;$Z611&amp;$AA611,Stories!$A$1:$I$151,9,FALSE)</f>
        <v>and it looks like dinner is almost ready</v>
      </c>
      <c r="AI611" t="str" cm="1">
        <f t="array" ref="AI611">_xlfn.IFS($AA611="first",_xlfn.CONCAT($X611, "_", $H611, "_", $L611),$AA611="second",_xlfn.CONCAT($X611, "_", $L611, "_", $H611))</f>
        <v>S03_Alex_Sam</v>
      </c>
      <c r="AJ611" t="str">
        <f t="shared" si="119"/>
        <v>he_red_square</v>
      </c>
      <c r="AK611" t="str">
        <f t="shared" si="117"/>
        <v>S03_end</v>
      </c>
      <c r="AL611" s="13" t="s">
        <v>24</v>
      </c>
      <c r="AM611" s="13" t="s">
        <v>25</v>
      </c>
      <c r="AN611" s="13" t="s">
        <v>24</v>
      </c>
      <c r="AO611" s="13" t="s">
        <v>26</v>
      </c>
      <c r="AP611" s="13" t="s">
        <v>27</v>
      </c>
      <c r="AQ611" s="13" t="s">
        <v>26</v>
      </c>
      <c r="AR611" s="13" t="s">
        <v>27</v>
      </c>
      <c r="AS611" s="13" t="s">
        <v>25</v>
      </c>
      <c r="AT611" s="13" t="s">
        <v>31</v>
      </c>
      <c r="AU611" s="13" t="s">
        <v>26</v>
      </c>
      <c r="AV611" s="13" t="s">
        <v>31</v>
      </c>
      <c r="AW611" s="13" t="s">
        <v>25</v>
      </c>
      <c r="AX611" t="str">
        <f t="shared" si="120"/>
        <v>HT3_red-square.png</v>
      </c>
      <c r="AY611" t="str">
        <f t="shared" si="121"/>
        <v>ST2_red-triangle.png</v>
      </c>
      <c r="AZ611" t="str">
        <f t="shared" si="122"/>
        <v>HT1_yellow-triangle.png</v>
      </c>
      <c r="BA611" t="str">
        <f t="shared" si="123"/>
        <v>ST1_yellow-square.png</v>
      </c>
      <c r="BB611" t="str">
        <f t="shared" si="124"/>
        <v>ST3_green-triangle.png</v>
      </c>
      <c r="BC611" t="str">
        <f t="shared" si="125"/>
        <v>HT2_green-square.png</v>
      </c>
    </row>
    <row r="612" spans="1:55" x14ac:dyDescent="0.2">
      <c r="A612" s="30" t="s">
        <v>708</v>
      </c>
      <c r="B612" s="5" t="s">
        <v>108</v>
      </c>
      <c r="C612" s="5" t="s">
        <v>118</v>
      </c>
      <c r="D612" t="str">
        <f t="shared" si="118"/>
        <v>L06_CR10_S03</v>
      </c>
      <c r="E612">
        <v>610</v>
      </c>
      <c r="F612" s="94" t="s">
        <v>698</v>
      </c>
      <c r="G612" s="155" t="str">
        <f>VLOOKUP($A612&amp;"_"&amp;$F612,'Character Sets'!$B$3:$J$39,5,FALSE)</f>
        <v>HT3</v>
      </c>
      <c r="H612" s="155" t="str">
        <f>VLOOKUP($A612&amp;"_"&amp;$F612,'Character Sets'!$B$3:$J$39,7,FALSE)</f>
        <v>Alex</v>
      </c>
      <c r="I612" s="5" t="str">
        <f>VLOOKUP($A612&amp;"_"&amp;$F612,'Character Sets'!$B$3:$J$39,6,FALSE)</f>
        <v>A</v>
      </c>
      <c r="J612" s="95" t="s">
        <v>697</v>
      </c>
      <c r="K612" s="155" t="str">
        <f>VLOOKUP($A612&amp;"_"&amp;$J612, 'Character Sets'!$B$3:$J$39,5,FALSE)</f>
        <v>ST2</v>
      </c>
      <c r="L612" s="155" t="str">
        <f>VLOOKUP($A612&amp;"_"&amp;$J612,'Character Sets'!$B$3:$J$39,7,FALSE)</f>
        <v>Sam</v>
      </c>
      <c r="M612" s="5" t="str">
        <f>VLOOKUP($A612&amp;"_"&amp;$J612,'Character Sets'!$B$3:$J$39,6,FALSE)</f>
        <v>B</v>
      </c>
      <c r="N612" s="187" t="s">
        <v>2394</v>
      </c>
      <c r="O612" s="5" t="s">
        <v>2398</v>
      </c>
      <c r="P612" s="37" t="s">
        <v>700</v>
      </c>
      <c r="Q612" t="str">
        <f>VLOOKUP($A612&amp;"_"&amp;$P612,'Character Sets'!$B$3:$J$39,5,FALSE)</f>
        <v>HT1</v>
      </c>
      <c r="R612" s="37" t="s">
        <v>701</v>
      </c>
      <c r="S612" t="str">
        <f>VLOOKUP($A612&amp;"_"&amp;$R612,'Character Sets'!$B$3:$J$39,5,FALSE)</f>
        <v>ST1</v>
      </c>
      <c r="T612" s="37" t="s">
        <v>699</v>
      </c>
      <c r="U612" t="str">
        <f>VLOOKUP($A612&amp;"_"&amp;$T612,'Character Sets'!$B$3:$J$39,5,FALSE)</f>
        <v>ST3</v>
      </c>
      <c r="V612" s="37" t="s">
        <v>696</v>
      </c>
      <c r="W612" t="str">
        <f>VLOOKUP($A612&amp;"_"&amp;$V612,'Character Sets'!$B$3:$J$39,5,FALSE)</f>
        <v>HT2</v>
      </c>
      <c r="X612" t="s">
        <v>209</v>
      </c>
      <c r="Y612" t="str">
        <f t="shared" si="128"/>
        <v>AB</v>
      </c>
      <c r="Z612" t="str" cm="1">
        <f t="array" ref="Z612">_xlfn.IFS($Y612="AB","AB",$Y612="BA","AB",$Y612="AC","AC",$Y612="CA","AC",$Y612="AD","AD",$Y612="DA","AD",$Y612="BC","BC",$Y612="CB","BC",$Y612="BD","BD",$Y612="DB","BD",$Y612="CD","CD",$Y612="DC", "CD",$Y612="AE","AE",$Y612="EA","AE",$Y612="AF","AF",$Y612="FA","AF",$Y612="BE","BE",$Y612="EB","BE",$Y612="BF","BF",$Y612="FB","BF",$Y612="CE","CE",$Y612="EC","CE",$Y612="CF","CF",$Y612="FC","CF",$Y612="DE","DE",$Y612="ED","DE",$Y612="EF","EF",$Y612="FE","EF",$Y612="DF","DF",$Y612="FD","DF")</f>
        <v>AB</v>
      </c>
      <c r="AA612" s="6" t="s">
        <v>30</v>
      </c>
      <c r="AB612" t="str">
        <f>VLOOKUP($X612&amp;$Z612&amp;$AA612,Stories!$A$1:$I$151,7,FALSE)</f>
        <v>Sam is making a salad for Alex</v>
      </c>
      <c r="AC612" t="str">
        <f>VLOOKUP($X612&amp;$Z612&amp;$AA612,Stories!$A$1:$I$151,8,FALSE)</f>
        <v>while a pot is boiling on the stove</v>
      </c>
      <c r="AD612" s="37" t="s">
        <v>22</v>
      </c>
      <c r="AE612" s="13" t="s">
        <v>27</v>
      </c>
      <c r="AF612" s="13" t="s">
        <v>26</v>
      </c>
      <c r="AG612" s="13" t="str">
        <f t="shared" si="129"/>
        <v>he's standing in a yellow triangle</v>
      </c>
      <c r="AH612" t="str">
        <f>VLOOKUP($X612&amp;$Z612&amp;$AA612,Stories!$A$1:$I$151,9,FALSE)</f>
        <v>and it looks like dinner is almost ready</v>
      </c>
      <c r="AI612" t="str" cm="1">
        <f t="array" ref="AI612">_xlfn.IFS($AA612="first",_xlfn.CONCAT($X612, "_", $H612, "_", $L612),$AA612="second",_xlfn.CONCAT($X612, "_", $L612, "_", $H612))</f>
        <v>S03_Sam_Alex</v>
      </c>
      <c r="AJ612" t="str">
        <f t="shared" si="119"/>
        <v>he_yellow_triangle</v>
      </c>
      <c r="AK612" t="str">
        <f t="shared" si="117"/>
        <v>S03_end</v>
      </c>
      <c r="AL612" s="13" t="s">
        <v>27</v>
      </c>
      <c r="AM612" s="13" t="s">
        <v>26</v>
      </c>
      <c r="AN612" s="13" t="s">
        <v>27</v>
      </c>
      <c r="AO612" s="13" t="s">
        <v>25</v>
      </c>
      <c r="AP612" s="13" t="s">
        <v>24</v>
      </c>
      <c r="AQ612" s="13" t="s">
        <v>25</v>
      </c>
      <c r="AR612" s="13" t="s">
        <v>24</v>
      </c>
      <c r="AS612" s="13" t="s">
        <v>26</v>
      </c>
      <c r="AT612" s="13" t="s">
        <v>29</v>
      </c>
      <c r="AU612" s="13" t="s">
        <v>25</v>
      </c>
      <c r="AV612" s="13" t="s">
        <v>29</v>
      </c>
      <c r="AW612" s="13" t="s">
        <v>26</v>
      </c>
      <c r="AX612" t="str">
        <f t="shared" si="120"/>
        <v>HT3_yellow-triangle.png</v>
      </c>
      <c r="AY612" t="str">
        <f t="shared" si="121"/>
        <v>ST2_yellow-square.png</v>
      </c>
      <c r="AZ612" t="str">
        <f t="shared" si="122"/>
        <v>HT1_red-square.png</v>
      </c>
      <c r="BA612" t="str">
        <f t="shared" si="123"/>
        <v>ST1_red-triangle.png</v>
      </c>
      <c r="BB612" t="str">
        <f t="shared" si="124"/>
        <v>ST3_blue-square.png</v>
      </c>
      <c r="BC612" t="str">
        <f t="shared" si="125"/>
        <v>HT2_blue-triangle.png</v>
      </c>
    </row>
    <row r="613" spans="1:55" x14ac:dyDescent="0.2">
      <c r="A613" s="30" t="s">
        <v>708</v>
      </c>
      <c r="B613" s="5" t="s">
        <v>108</v>
      </c>
      <c r="C613" s="5" t="s">
        <v>119</v>
      </c>
      <c r="D613" t="str">
        <f t="shared" si="118"/>
        <v>L06_CR11_S05</v>
      </c>
      <c r="E613">
        <v>611</v>
      </c>
      <c r="F613" s="94" t="s">
        <v>698</v>
      </c>
      <c r="G613" s="155" t="str">
        <f>VLOOKUP($A613&amp;"_"&amp;$F613,'Character Sets'!$B$3:$J$39,5,FALSE)</f>
        <v>HT3</v>
      </c>
      <c r="H613" s="155" t="str">
        <f>VLOOKUP($A613&amp;"_"&amp;$F613,'Character Sets'!$B$3:$J$39,7,FALSE)</f>
        <v>Alex</v>
      </c>
      <c r="I613" s="5" t="str">
        <f>VLOOKUP($A613&amp;"_"&amp;$F613,'Character Sets'!$B$3:$J$39,6,FALSE)</f>
        <v>A</v>
      </c>
      <c r="J613" s="95" t="s">
        <v>697</v>
      </c>
      <c r="K613" s="155" t="str">
        <f>VLOOKUP($A613&amp;"_"&amp;$J613, 'Character Sets'!$B$3:$J$39,5,FALSE)</f>
        <v>ST2</v>
      </c>
      <c r="L613" s="155" t="str">
        <f>VLOOKUP($A613&amp;"_"&amp;$J613,'Character Sets'!$B$3:$J$39,7,FALSE)</f>
        <v>Sam</v>
      </c>
      <c r="M613" s="5" t="str">
        <f>VLOOKUP($A613&amp;"_"&amp;$J613,'Character Sets'!$B$3:$J$39,6,FALSE)</f>
        <v>B</v>
      </c>
      <c r="N613" s="187" t="s">
        <v>2394</v>
      </c>
      <c r="O613" s="5" t="s">
        <v>2398</v>
      </c>
      <c r="P613" s="37" t="s">
        <v>700</v>
      </c>
      <c r="Q613" t="str">
        <f>VLOOKUP($A613&amp;"_"&amp;$P613,'Character Sets'!$B$3:$J$39,5,FALSE)</f>
        <v>HT1</v>
      </c>
      <c r="R613" s="37" t="s">
        <v>701</v>
      </c>
      <c r="S613" t="str">
        <f>VLOOKUP($A613&amp;"_"&amp;$R613,'Character Sets'!$B$3:$J$39,5,FALSE)</f>
        <v>ST1</v>
      </c>
      <c r="T613" s="37" t="s">
        <v>699</v>
      </c>
      <c r="U613" t="str">
        <f>VLOOKUP($A613&amp;"_"&amp;$T613,'Character Sets'!$B$3:$J$39,5,FALSE)</f>
        <v>ST3</v>
      </c>
      <c r="V613" s="37" t="s">
        <v>696</v>
      </c>
      <c r="W613" t="str">
        <f>VLOOKUP($A613&amp;"_"&amp;$V613,'Character Sets'!$B$3:$J$39,5,FALSE)</f>
        <v>HT2</v>
      </c>
      <c r="X613" t="s">
        <v>211</v>
      </c>
      <c r="Y613" t="str">
        <f t="shared" si="128"/>
        <v>AB</v>
      </c>
      <c r="Z613" t="str" cm="1">
        <f t="array" ref="Z613">_xlfn.IFS($Y613="AB","AB",$Y613="BA","AB",$Y613="AC","AC",$Y613="CA","AC",$Y613="AD","AD",$Y613="DA","AD",$Y613="BC","BC",$Y613="CB","BC",$Y613="BD","BD",$Y613="DB","BD",$Y613="CD","CD",$Y613="DC", "CD",$Y613="AE","AE",$Y613="EA","AE",$Y613="AF","AF",$Y613="FA","AF",$Y613="BE","BE",$Y613="EB","BE",$Y613="BF","BF",$Y613="FB","BF",$Y613="CE","CE",$Y613="EC","CE",$Y613="CF","CF",$Y613="FC","CF",$Y613="DE","DE",$Y613="ED","DE",$Y613="EF","EF",$Y613="FE","EF",$Y613="DF","DF",$Y613="FD","DF")</f>
        <v>AB</v>
      </c>
      <c r="AA613" s="6" t="s">
        <v>28</v>
      </c>
      <c r="AB613" t="str">
        <f>VLOOKUP($X613&amp;$Z613&amp;$AA613,Stories!$A$1:$I$151,7,FALSE)</f>
        <v>Alex is picking up Sam from school</v>
      </c>
      <c r="AC613" t="str">
        <f>VLOOKUP($X613&amp;$Z613&amp;$AA613,Stories!$A$1:$I$151,8,FALSE)</f>
        <v>as the bell is ringing</v>
      </c>
      <c r="AD613" s="37" t="s">
        <v>22</v>
      </c>
      <c r="AE613" s="13" t="s">
        <v>31</v>
      </c>
      <c r="AF613" s="13" t="s">
        <v>25</v>
      </c>
      <c r="AG613" s="13" t="str">
        <f t="shared" si="129"/>
        <v>he's standing in a green square</v>
      </c>
      <c r="AH613" t="str">
        <f>VLOOKUP($X613&amp;$Z613&amp;$AA613,Stories!$A$1:$I$151,9,FALSE)</f>
        <v>and the bell is very loud</v>
      </c>
      <c r="AI613" t="str" cm="1">
        <f t="array" ref="AI613">_xlfn.IFS($AA613="first",_xlfn.CONCAT($X613, "_", $H613, "_", $L613),$AA613="second",_xlfn.CONCAT($X613, "_", $L613, "_", $H613))</f>
        <v>S05_Alex_Sam</v>
      </c>
      <c r="AJ613" t="str">
        <f t="shared" si="119"/>
        <v>he_green_square</v>
      </c>
      <c r="AK613" t="str">
        <f t="shared" si="117"/>
        <v>S05_end</v>
      </c>
      <c r="AL613" s="13" t="s">
        <v>31</v>
      </c>
      <c r="AM613" s="13" t="s">
        <v>25</v>
      </c>
      <c r="AN613" s="13" t="s">
        <v>31</v>
      </c>
      <c r="AO613" s="13" t="s">
        <v>26</v>
      </c>
      <c r="AP613" s="13" t="s">
        <v>29</v>
      </c>
      <c r="AQ613" s="13" t="s">
        <v>26</v>
      </c>
      <c r="AR613" s="13" t="s">
        <v>29</v>
      </c>
      <c r="AS613" s="13" t="s">
        <v>25</v>
      </c>
      <c r="AT613" s="13" t="s">
        <v>24</v>
      </c>
      <c r="AU613" s="13" t="s">
        <v>26</v>
      </c>
      <c r="AV613" s="13" t="s">
        <v>24</v>
      </c>
      <c r="AW613" s="13" t="s">
        <v>25</v>
      </c>
      <c r="AX613" t="str">
        <f t="shared" si="120"/>
        <v>HT3_green-square.png</v>
      </c>
      <c r="AY613" t="str">
        <f t="shared" si="121"/>
        <v>ST2_green-triangle.png</v>
      </c>
      <c r="AZ613" t="str">
        <f t="shared" si="122"/>
        <v>HT1_blue-triangle.png</v>
      </c>
      <c r="BA613" t="str">
        <f t="shared" si="123"/>
        <v>ST1_blue-square.png</v>
      </c>
      <c r="BB613" t="str">
        <f t="shared" si="124"/>
        <v>ST3_red-triangle.png</v>
      </c>
      <c r="BC613" t="str">
        <f t="shared" si="125"/>
        <v>HT2_red-square.png</v>
      </c>
    </row>
    <row r="614" spans="1:55" x14ac:dyDescent="0.2">
      <c r="A614" s="30" t="s">
        <v>708</v>
      </c>
      <c r="B614" s="5" t="s">
        <v>108</v>
      </c>
      <c r="C614" s="5" t="s">
        <v>120</v>
      </c>
      <c r="D614" t="str">
        <f t="shared" si="118"/>
        <v>L06_CR12_S04</v>
      </c>
      <c r="E614">
        <v>612</v>
      </c>
      <c r="F614" s="94" t="s">
        <v>698</v>
      </c>
      <c r="G614" s="155" t="str">
        <f>VLOOKUP($A614&amp;"_"&amp;$F614,'Character Sets'!$B$3:$J$39,5,FALSE)</f>
        <v>HT3</v>
      </c>
      <c r="H614" s="155" t="str">
        <f>VLOOKUP($A614&amp;"_"&amp;$F614,'Character Sets'!$B$3:$J$39,7,FALSE)</f>
        <v>Alex</v>
      </c>
      <c r="I614" s="5" t="str">
        <f>VLOOKUP($A614&amp;"_"&amp;$F614,'Character Sets'!$B$3:$J$39,6,FALSE)</f>
        <v>A</v>
      </c>
      <c r="J614" s="95" t="s">
        <v>697</v>
      </c>
      <c r="K614" s="155" t="str">
        <f>VLOOKUP($A614&amp;"_"&amp;$J614, 'Character Sets'!$B$3:$J$39,5,FALSE)</f>
        <v>ST2</v>
      </c>
      <c r="L614" s="155" t="str">
        <f>VLOOKUP($A614&amp;"_"&amp;$J614,'Character Sets'!$B$3:$J$39,7,FALSE)</f>
        <v>Sam</v>
      </c>
      <c r="M614" s="5" t="str">
        <f>VLOOKUP($A614&amp;"_"&amp;$J614,'Character Sets'!$B$3:$J$39,6,FALSE)</f>
        <v>B</v>
      </c>
      <c r="N614" s="187" t="s">
        <v>2394</v>
      </c>
      <c r="O614" s="5" t="s">
        <v>2398</v>
      </c>
      <c r="P614" s="37" t="s">
        <v>700</v>
      </c>
      <c r="Q614" t="str">
        <f>VLOOKUP($A614&amp;"_"&amp;$P614,'Character Sets'!$B$3:$J$39,5,FALSE)</f>
        <v>HT1</v>
      </c>
      <c r="R614" s="37" t="s">
        <v>701</v>
      </c>
      <c r="S614" t="str">
        <f>VLOOKUP($A614&amp;"_"&amp;$R614,'Character Sets'!$B$3:$J$39,5,FALSE)</f>
        <v>ST1</v>
      </c>
      <c r="T614" s="37" t="s">
        <v>699</v>
      </c>
      <c r="U614" t="str">
        <f>VLOOKUP($A614&amp;"_"&amp;$T614,'Character Sets'!$B$3:$J$39,5,FALSE)</f>
        <v>ST3</v>
      </c>
      <c r="V614" s="37" t="s">
        <v>696</v>
      </c>
      <c r="W614" t="str">
        <f>VLOOKUP($A614&amp;"_"&amp;$V614,'Character Sets'!$B$3:$J$39,5,FALSE)</f>
        <v>HT2</v>
      </c>
      <c r="X614" t="s">
        <v>210</v>
      </c>
      <c r="Y614" t="str">
        <f t="shared" si="128"/>
        <v>AB</v>
      </c>
      <c r="Z614" t="str" cm="1">
        <f t="array" ref="Z614">_xlfn.IFS($Y614="AB","AB",$Y614="BA","AB",$Y614="AC","AC",$Y614="CA","AC",$Y614="AD","AD",$Y614="DA","AD",$Y614="BC","BC",$Y614="CB","BC",$Y614="BD","BD",$Y614="DB","BD",$Y614="CD","CD",$Y614="DC", "CD",$Y614="AE","AE",$Y614="EA","AE",$Y614="AF","AF",$Y614="FA","AF",$Y614="BE","BE",$Y614="EB","BE",$Y614="BF","BF",$Y614="FB","BF",$Y614="CE","CE",$Y614="EC","CE",$Y614="CF","CF",$Y614="FC","CF",$Y614="DE","DE",$Y614="ED","DE",$Y614="EF","EF",$Y614="FE","EF",$Y614="DF","DF",$Y614="FD","DF")</f>
        <v>AB</v>
      </c>
      <c r="AA614" s="6" t="s">
        <v>30</v>
      </c>
      <c r="AB614" t="str">
        <f>VLOOKUP($X614&amp;$Z614&amp;$AA614,Stories!$A$1:$I$151,7,FALSE)</f>
        <v>Sam is walking over to Alex</v>
      </c>
      <c r="AC614" t="str">
        <f>VLOOKUP($X614&amp;$Z614&amp;$AA614,Stories!$A$1:$I$151,8,FALSE)</f>
        <v>and a broken radio is lying on the ground</v>
      </c>
      <c r="AD614" s="37" t="s">
        <v>22</v>
      </c>
      <c r="AE614" s="13" t="s">
        <v>29</v>
      </c>
      <c r="AF614" s="13" t="s">
        <v>26</v>
      </c>
      <c r="AG614" s="13" t="str">
        <f t="shared" si="129"/>
        <v>he's standing in a blue triangle</v>
      </c>
      <c r="AH614" t="str">
        <f>VLOOKUP($X614&amp;$Z614&amp;$AA614,Stories!$A$1:$I$151,9,FALSE)</f>
        <v>but it doesn't look like the radio can be fixed</v>
      </c>
      <c r="AI614" t="str" cm="1">
        <f t="array" ref="AI614">_xlfn.IFS($AA614="first",_xlfn.CONCAT($X614, "_", $H614, "_", $L614),$AA614="second",_xlfn.CONCAT($X614, "_", $L614, "_", $H614))</f>
        <v>S04_Sam_Alex</v>
      </c>
      <c r="AJ614" t="str">
        <f t="shared" si="119"/>
        <v>he_blue_triangle</v>
      </c>
      <c r="AK614" t="str">
        <f t="shared" si="117"/>
        <v>S04_end</v>
      </c>
      <c r="AL614" s="13" t="s">
        <v>29</v>
      </c>
      <c r="AM614" s="13" t="s">
        <v>26</v>
      </c>
      <c r="AN614" s="13" t="s">
        <v>29</v>
      </c>
      <c r="AO614" s="13" t="s">
        <v>25</v>
      </c>
      <c r="AP614" s="13" t="s">
        <v>31</v>
      </c>
      <c r="AQ614" s="13" t="s">
        <v>25</v>
      </c>
      <c r="AR614" s="13" t="s">
        <v>31</v>
      </c>
      <c r="AS614" s="13" t="s">
        <v>26</v>
      </c>
      <c r="AT614" s="13" t="s">
        <v>27</v>
      </c>
      <c r="AU614" s="13" t="s">
        <v>25</v>
      </c>
      <c r="AV614" s="13" t="s">
        <v>27</v>
      </c>
      <c r="AW614" s="13" t="s">
        <v>26</v>
      </c>
      <c r="AX614" t="str">
        <f t="shared" si="120"/>
        <v>HT3_blue-triangle.png</v>
      </c>
      <c r="AY614" t="str">
        <f t="shared" si="121"/>
        <v>ST2_blue-square.png</v>
      </c>
      <c r="AZ614" t="str">
        <f t="shared" si="122"/>
        <v>HT1_green-square.png</v>
      </c>
      <c r="BA614" t="str">
        <f t="shared" si="123"/>
        <v>ST1_green-triangle.png</v>
      </c>
      <c r="BB614" t="str">
        <f t="shared" si="124"/>
        <v>ST3_yellow-square.png</v>
      </c>
      <c r="BC614" t="str">
        <f t="shared" si="125"/>
        <v>HT2_yellow-triangle.png</v>
      </c>
    </row>
    <row r="615" spans="1:55" x14ac:dyDescent="0.2">
      <c r="A615" s="30" t="s">
        <v>708</v>
      </c>
      <c r="B615" s="5" t="s">
        <v>108</v>
      </c>
      <c r="C615" s="5" t="s">
        <v>121</v>
      </c>
      <c r="D615" t="str">
        <f t="shared" si="118"/>
        <v>L06_CR13_S13</v>
      </c>
      <c r="E615">
        <v>613</v>
      </c>
      <c r="F615" s="94" t="s">
        <v>698</v>
      </c>
      <c r="G615" s="155" t="str">
        <f>VLOOKUP($A615&amp;"_"&amp;$F615,'Character Sets'!$B$3:$J$39,5,FALSE)</f>
        <v>HT3</v>
      </c>
      <c r="H615" s="155" t="str">
        <f>VLOOKUP($A615&amp;"_"&amp;$F615,'Character Sets'!$B$3:$J$39,7,FALSE)</f>
        <v>Alex</v>
      </c>
      <c r="I615" s="5" t="str">
        <f>VLOOKUP($A615&amp;"_"&amp;$F615,'Character Sets'!$B$3:$J$39,6,FALSE)</f>
        <v>A</v>
      </c>
      <c r="J615" s="95" t="s">
        <v>699</v>
      </c>
      <c r="K615" s="155" t="str">
        <f>VLOOKUP($A615&amp;"_"&amp;$J615, 'Character Sets'!$B$3:$J$39,5,FALSE)</f>
        <v>ST3</v>
      </c>
      <c r="L615" s="155" t="str">
        <f>VLOOKUP($A615&amp;"_"&amp;$J615,'Character Sets'!$B$3:$J$39,7,FALSE)</f>
        <v>Jordan</v>
      </c>
      <c r="M615" s="5" t="str">
        <f>VLOOKUP($A615&amp;"_"&amp;$J615,'Character Sets'!$B$3:$J$39,6,FALSE)</f>
        <v>C</v>
      </c>
      <c r="N615" s="187" t="s">
        <v>2394</v>
      </c>
      <c r="O615" s="5" t="s">
        <v>2398</v>
      </c>
      <c r="P615" s="37" t="s">
        <v>700</v>
      </c>
      <c r="Q615" t="str">
        <f>VLOOKUP($A615&amp;"_"&amp;$P615,'Character Sets'!$B$3:$J$39,5,FALSE)</f>
        <v>HT1</v>
      </c>
      <c r="R615" s="37" t="s">
        <v>701</v>
      </c>
      <c r="S615" t="str">
        <f>VLOOKUP($A615&amp;"_"&amp;$R615,'Character Sets'!$B$3:$J$39,5,FALSE)</f>
        <v>ST1</v>
      </c>
      <c r="T615" s="37" t="s">
        <v>697</v>
      </c>
      <c r="U615" t="str">
        <f>VLOOKUP($A615&amp;"_"&amp;$T615,'Character Sets'!$B$3:$J$39,5,FALSE)</f>
        <v>ST2</v>
      </c>
      <c r="V615" s="37" t="s">
        <v>696</v>
      </c>
      <c r="W615" t="str">
        <f>VLOOKUP($A615&amp;"_"&amp;$V615,'Character Sets'!$B$3:$J$39,5,FALSE)</f>
        <v>HT2</v>
      </c>
      <c r="X615" t="s">
        <v>219</v>
      </c>
      <c r="Y615" t="str">
        <f t="shared" si="128"/>
        <v>AC</v>
      </c>
      <c r="Z615" t="str" cm="1">
        <f t="array" ref="Z615">_xlfn.IFS($Y615="AB","AB",$Y615="BA","AB",$Y615="AC","AC",$Y615="CA","AC",$Y615="AD","AD",$Y615="DA","AD",$Y615="BC","BC",$Y615="CB","BC",$Y615="BD","BD",$Y615="DB","BD",$Y615="CD","CD",$Y615="DC", "CD",$Y615="AE","AE",$Y615="EA","AE",$Y615="AF","AF",$Y615="FA","AF",$Y615="BE","BE",$Y615="EB","BE",$Y615="BF","BF",$Y615="FB","BF",$Y615="CE","CE",$Y615="EC","CE",$Y615="CF","CF",$Y615="FC","CF",$Y615="DE","DE",$Y615="ED","DE",$Y615="EF","EF",$Y615="FE","EF",$Y615="DF","DF",$Y615="FD","DF")</f>
        <v>AC</v>
      </c>
      <c r="AA615" s="6" t="s">
        <v>28</v>
      </c>
      <c r="AB615" t="str">
        <f>VLOOKUP($X615&amp;$Z615&amp;$AA615,Stories!$A$1:$I$151,7,FALSE)</f>
        <v>Alex is surfing at the beach with Jordan</v>
      </c>
      <c r="AC615" t="str">
        <f>VLOOKUP($X615&amp;$Z615&amp;$AA615,Stories!$A$1:$I$151,8,FALSE)</f>
        <v>and a crab is scuttling by</v>
      </c>
      <c r="AD615" s="37" t="s">
        <v>22</v>
      </c>
      <c r="AE615" s="13" t="s">
        <v>27</v>
      </c>
      <c r="AF615" s="13" t="s">
        <v>25</v>
      </c>
      <c r="AG615" s="13" t="str">
        <f t="shared" si="129"/>
        <v>he's standing in a yellow square</v>
      </c>
      <c r="AH615" t="str">
        <f>VLOOKUP($X615&amp;$Z615&amp;$AA615,Stories!$A$1:$I$151,9,FALSE)</f>
        <v>and the waves keep getting bigger</v>
      </c>
      <c r="AI615" t="str" cm="1">
        <f t="array" ref="AI615">_xlfn.IFS($AA615="first",_xlfn.CONCAT($X615, "_", $H615, "_", $L615),$AA615="second",_xlfn.CONCAT($X615, "_", $L615, "_", $H615))</f>
        <v>S13_Alex_Jordan</v>
      </c>
      <c r="AJ615" t="str">
        <f t="shared" si="119"/>
        <v>he_yellow_square</v>
      </c>
      <c r="AK615" t="str">
        <f t="shared" si="117"/>
        <v>S13_end</v>
      </c>
      <c r="AL615" s="13" t="s">
        <v>27</v>
      </c>
      <c r="AM615" s="13" t="s">
        <v>25</v>
      </c>
      <c r="AN615" s="13" t="s">
        <v>27</v>
      </c>
      <c r="AO615" s="13" t="s">
        <v>26</v>
      </c>
      <c r="AP615" s="13" t="s">
        <v>24</v>
      </c>
      <c r="AQ615" s="13" t="s">
        <v>26</v>
      </c>
      <c r="AR615" s="13" t="s">
        <v>24</v>
      </c>
      <c r="AS615" s="13" t="s">
        <v>25</v>
      </c>
      <c r="AT615" s="13" t="s">
        <v>29</v>
      </c>
      <c r="AU615" s="13" t="s">
        <v>26</v>
      </c>
      <c r="AV615" s="13" t="s">
        <v>29</v>
      </c>
      <c r="AW615" s="13" t="s">
        <v>25</v>
      </c>
      <c r="AX615" t="str">
        <f t="shared" si="120"/>
        <v>HT3_yellow-square.png</v>
      </c>
      <c r="AY615" t="str">
        <f t="shared" si="121"/>
        <v>ST3_yellow-triangle.png</v>
      </c>
      <c r="AZ615" t="str">
        <f t="shared" si="122"/>
        <v>HT1_red-triangle.png</v>
      </c>
      <c r="BA615" t="str">
        <f t="shared" si="123"/>
        <v>ST1_red-square.png</v>
      </c>
      <c r="BB615" t="str">
        <f t="shared" si="124"/>
        <v>ST2_blue-triangle.png</v>
      </c>
      <c r="BC615" t="str">
        <f t="shared" si="125"/>
        <v>HT2_blue-square.png</v>
      </c>
    </row>
    <row r="616" spans="1:55" x14ac:dyDescent="0.2">
      <c r="A616" s="30" t="s">
        <v>708</v>
      </c>
      <c r="B616" s="5" t="s">
        <v>108</v>
      </c>
      <c r="C616" s="5" t="s">
        <v>122</v>
      </c>
      <c r="D616" t="str">
        <f t="shared" si="118"/>
        <v>L06_CR14_S13</v>
      </c>
      <c r="E616">
        <v>614</v>
      </c>
      <c r="F616" s="94" t="s">
        <v>698</v>
      </c>
      <c r="G616" s="155" t="str">
        <f>VLOOKUP($A616&amp;"_"&amp;$F616,'Character Sets'!$B$3:$J$39,5,FALSE)</f>
        <v>HT3</v>
      </c>
      <c r="H616" s="155" t="str">
        <f>VLOOKUP($A616&amp;"_"&amp;$F616,'Character Sets'!$B$3:$J$39,7,FALSE)</f>
        <v>Alex</v>
      </c>
      <c r="I616" s="5" t="str">
        <f>VLOOKUP($A616&amp;"_"&amp;$F616,'Character Sets'!$B$3:$J$39,6,FALSE)</f>
        <v>A</v>
      </c>
      <c r="J616" s="95" t="s">
        <v>699</v>
      </c>
      <c r="K616" s="155" t="str">
        <f>VLOOKUP($A616&amp;"_"&amp;$J616, 'Character Sets'!$B$3:$J$39,5,FALSE)</f>
        <v>ST3</v>
      </c>
      <c r="L616" s="155" t="str">
        <f>VLOOKUP($A616&amp;"_"&amp;$J616,'Character Sets'!$B$3:$J$39,7,FALSE)</f>
        <v>Jordan</v>
      </c>
      <c r="M616" s="5" t="str">
        <f>VLOOKUP($A616&amp;"_"&amp;$J616,'Character Sets'!$B$3:$J$39,6,FALSE)</f>
        <v>C</v>
      </c>
      <c r="N616" s="187" t="s">
        <v>2394</v>
      </c>
      <c r="O616" s="5" t="s">
        <v>2398</v>
      </c>
      <c r="P616" s="37" t="s">
        <v>700</v>
      </c>
      <c r="Q616" t="str">
        <f>VLOOKUP($A616&amp;"_"&amp;$P616,'Character Sets'!$B$3:$J$39,5,FALSE)</f>
        <v>HT1</v>
      </c>
      <c r="R616" s="37" t="s">
        <v>701</v>
      </c>
      <c r="S616" t="str">
        <f>VLOOKUP($A616&amp;"_"&amp;$R616,'Character Sets'!$B$3:$J$39,5,FALSE)</f>
        <v>ST1</v>
      </c>
      <c r="T616" s="37" t="s">
        <v>697</v>
      </c>
      <c r="U616" t="str">
        <f>VLOOKUP($A616&amp;"_"&amp;$T616,'Character Sets'!$B$3:$J$39,5,FALSE)</f>
        <v>ST2</v>
      </c>
      <c r="V616" s="37" t="s">
        <v>696</v>
      </c>
      <c r="W616" t="str">
        <f>VLOOKUP($A616&amp;"_"&amp;$V616,'Character Sets'!$B$3:$J$39,5,FALSE)</f>
        <v>HT2</v>
      </c>
      <c r="X616" t="s">
        <v>219</v>
      </c>
      <c r="Y616" t="str">
        <f t="shared" si="128"/>
        <v>AC</v>
      </c>
      <c r="Z616" t="str" cm="1">
        <f t="array" ref="Z616">_xlfn.IFS($Y616="AB","AB",$Y616="BA","AB",$Y616="AC","AC",$Y616="CA","AC",$Y616="AD","AD",$Y616="DA","AD",$Y616="BC","BC",$Y616="CB","BC",$Y616="BD","BD",$Y616="DB","BD",$Y616="CD","CD",$Y616="DC", "CD",$Y616="AE","AE",$Y616="EA","AE",$Y616="AF","AF",$Y616="FA","AF",$Y616="BE","BE",$Y616="EB","BE",$Y616="BF","BF",$Y616="FB","BF",$Y616="CE","CE",$Y616="EC","CE",$Y616="CF","CF",$Y616="FC","CF",$Y616="DE","DE",$Y616="ED","DE",$Y616="EF","EF",$Y616="FE","EF",$Y616="DF","DF",$Y616="FD","DF")</f>
        <v>AC</v>
      </c>
      <c r="AA616" s="6" t="s">
        <v>30</v>
      </c>
      <c r="AB616" t="str">
        <f>VLOOKUP($X616&amp;$Z616&amp;$AA616,Stories!$A$1:$I$151,7,FALSE)</f>
        <v>Jordan is surfing at the beach with Alex</v>
      </c>
      <c r="AC616" t="str">
        <f>VLOOKUP($X616&amp;$Z616&amp;$AA616,Stories!$A$1:$I$151,8,FALSE)</f>
        <v>and a crab is scuttling by</v>
      </c>
      <c r="AD616" s="37" t="s">
        <v>22</v>
      </c>
      <c r="AE616" s="13" t="s">
        <v>24</v>
      </c>
      <c r="AF616" s="13" t="s">
        <v>26</v>
      </c>
      <c r="AG616" s="13" t="str">
        <f t="shared" si="129"/>
        <v>he's standing in a red triangle</v>
      </c>
      <c r="AH616" t="str">
        <f>VLOOKUP($X616&amp;$Z616&amp;$AA616,Stories!$A$1:$I$151,9,FALSE)</f>
        <v>and the waves keep getting bigger</v>
      </c>
      <c r="AI616" t="str" cm="1">
        <f t="array" ref="AI616">_xlfn.IFS($AA616="first",_xlfn.CONCAT($X616, "_", $H616, "_", $L616),$AA616="second",_xlfn.CONCAT($X616, "_", $L616, "_", $H616))</f>
        <v>S13_Jordan_Alex</v>
      </c>
      <c r="AJ616" t="str">
        <f t="shared" si="119"/>
        <v>he_red_triangle</v>
      </c>
      <c r="AK616" t="str">
        <f t="shared" si="117"/>
        <v>S13_end</v>
      </c>
      <c r="AL616" s="13" t="s">
        <v>24</v>
      </c>
      <c r="AM616" s="13" t="s">
        <v>26</v>
      </c>
      <c r="AN616" s="13" t="s">
        <v>24</v>
      </c>
      <c r="AO616" s="13" t="s">
        <v>25</v>
      </c>
      <c r="AP616" s="13" t="s">
        <v>27</v>
      </c>
      <c r="AQ616" s="13" t="s">
        <v>25</v>
      </c>
      <c r="AR616" s="13" t="s">
        <v>27</v>
      </c>
      <c r="AS616" s="13" t="s">
        <v>26</v>
      </c>
      <c r="AT616" s="13" t="s">
        <v>31</v>
      </c>
      <c r="AU616" s="13" t="s">
        <v>25</v>
      </c>
      <c r="AV616" s="13" t="s">
        <v>31</v>
      </c>
      <c r="AW616" s="13" t="s">
        <v>26</v>
      </c>
      <c r="AX616" t="str">
        <f t="shared" si="120"/>
        <v>HT3_red-triangle.png</v>
      </c>
      <c r="AY616" t="str">
        <f t="shared" si="121"/>
        <v>ST3_red-square.png</v>
      </c>
      <c r="AZ616" t="str">
        <f t="shared" si="122"/>
        <v>HT1_yellow-square.png</v>
      </c>
      <c r="BA616" t="str">
        <f t="shared" si="123"/>
        <v>ST1_yellow-triangle.png</v>
      </c>
      <c r="BB616" t="str">
        <f t="shared" si="124"/>
        <v>ST2_green-square.png</v>
      </c>
      <c r="BC616" t="str">
        <f t="shared" si="125"/>
        <v>HT2_green-triangle.png</v>
      </c>
    </row>
    <row r="617" spans="1:55" x14ac:dyDescent="0.2">
      <c r="A617" s="30" t="s">
        <v>708</v>
      </c>
      <c r="B617" s="5" t="s">
        <v>108</v>
      </c>
      <c r="C617" s="5" t="s">
        <v>123</v>
      </c>
      <c r="D617" t="str">
        <f t="shared" si="118"/>
        <v>L06_CR15_S14</v>
      </c>
      <c r="E617">
        <v>615</v>
      </c>
      <c r="F617" s="94" t="s">
        <v>698</v>
      </c>
      <c r="G617" s="155" t="str">
        <f>VLOOKUP($A617&amp;"_"&amp;$F617,'Character Sets'!$B$3:$J$39,5,FALSE)</f>
        <v>HT3</v>
      </c>
      <c r="H617" s="155" t="str">
        <f>VLOOKUP($A617&amp;"_"&amp;$F617,'Character Sets'!$B$3:$J$39,7,FALSE)</f>
        <v>Alex</v>
      </c>
      <c r="I617" s="5" t="str">
        <f>VLOOKUP($A617&amp;"_"&amp;$F617,'Character Sets'!$B$3:$J$39,6,FALSE)</f>
        <v>A</v>
      </c>
      <c r="J617" s="95" t="s">
        <v>699</v>
      </c>
      <c r="K617" s="155" t="str">
        <f>VLOOKUP($A617&amp;"_"&amp;$J617, 'Character Sets'!$B$3:$J$39,5,FALSE)</f>
        <v>ST3</v>
      </c>
      <c r="L617" s="155" t="str">
        <f>VLOOKUP($A617&amp;"_"&amp;$J617,'Character Sets'!$B$3:$J$39,7,FALSE)</f>
        <v>Jordan</v>
      </c>
      <c r="M617" s="5" t="str">
        <f>VLOOKUP($A617&amp;"_"&amp;$J617,'Character Sets'!$B$3:$J$39,6,FALSE)</f>
        <v>C</v>
      </c>
      <c r="N617" s="187" t="s">
        <v>2394</v>
      </c>
      <c r="O617" s="5" t="s">
        <v>2398</v>
      </c>
      <c r="P617" s="37" t="s">
        <v>700</v>
      </c>
      <c r="Q617" t="str">
        <f>VLOOKUP($A617&amp;"_"&amp;$P617,'Character Sets'!$B$3:$J$39,5,FALSE)</f>
        <v>HT1</v>
      </c>
      <c r="R617" s="37" t="s">
        <v>701</v>
      </c>
      <c r="S617" t="str">
        <f>VLOOKUP($A617&amp;"_"&amp;$R617,'Character Sets'!$B$3:$J$39,5,FALSE)</f>
        <v>ST1</v>
      </c>
      <c r="T617" s="37" t="s">
        <v>697</v>
      </c>
      <c r="U617" t="str">
        <f>VLOOKUP($A617&amp;"_"&amp;$T617,'Character Sets'!$B$3:$J$39,5,FALSE)</f>
        <v>ST2</v>
      </c>
      <c r="V617" s="37" t="s">
        <v>696</v>
      </c>
      <c r="W617" t="str">
        <f>VLOOKUP($A617&amp;"_"&amp;$V617,'Character Sets'!$B$3:$J$39,5,FALSE)</f>
        <v>HT2</v>
      </c>
      <c r="X617" t="s">
        <v>220</v>
      </c>
      <c r="Y617" t="str">
        <f t="shared" si="128"/>
        <v>AC</v>
      </c>
      <c r="Z617" t="str" cm="1">
        <f t="array" ref="Z617">_xlfn.IFS($Y617="AB","AB",$Y617="BA","AB",$Y617="AC","AC",$Y617="CA","AC",$Y617="AD","AD",$Y617="DA","AD",$Y617="BC","BC",$Y617="CB","BC",$Y617="BD","BD",$Y617="DB","BD",$Y617="CD","CD",$Y617="DC", "CD",$Y617="AE","AE",$Y617="EA","AE",$Y617="AF","AF",$Y617="FA","AF",$Y617="BE","BE",$Y617="EB","BE",$Y617="BF","BF",$Y617="FB","BF",$Y617="CE","CE",$Y617="EC","CE",$Y617="CF","CF",$Y617="FC","CF",$Y617="DE","DE",$Y617="ED","DE",$Y617="EF","EF",$Y617="FE","EF",$Y617="DF","DF",$Y617="FD","DF")</f>
        <v>AC</v>
      </c>
      <c r="AA617" s="6" t="s">
        <v>28</v>
      </c>
      <c r="AB617" t="str">
        <f>VLOOKUP($X617&amp;$Z617&amp;$AA617,Stories!$A$1:$I$151,7,FALSE)</f>
        <v>Alex is racing toward Jordan</v>
      </c>
      <c r="AC617" t="str">
        <f>VLOOKUP($X617&amp;$Z617&amp;$AA617,Stories!$A$1:$I$151,8,FALSE)</f>
        <v>while a house is burning down</v>
      </c>
      <c r="AD617" s="37" t="s">
        <v>22</v>
      </c>
      <c r="AE617" s="13" t="s">
        <v>29</v>
      </c>
      <c r="AF617" s="13" t="s">
        <v>25</v>
      </c>
      <c r="AG617" s="13" t="str">
        <f t="shared" si="129"/>
        <v>he's standing in a blue square</v>
      </c>
      <c r="AH617" t="str">
        <f>VLOOKUP($X617&amp;$Z617&amp;$AA617,Stories!$A$1:$I$151,9,FALSE)</f>
        <v>and it sounds like the fire truck is coming</v>
      </c>
      <c r="AI617" t="str" cm="1">
        <f t="array" ref="AI617">_xlfn.IFS($AA617="first",_xlfn.CONCAT($X617, "_", $H617, "_", $L617),$AA617="second",_xlfn.CONCAT($X617, "_", $L617, "_", $H617))</f>
        <v>S14_Alex_Jordan</v>
      </c>
      <c r="AJ617" t="str">
        <f t="shared" si="119"/>
        <v>he_blue_square</v>
      </c>
      <c r="AK617" t="str">
        <f t="shared" si="117"/>
        <v>S14_end</v>
      </c>
      <c r="AL617" s="13" t="s">
        <v>29</v>
      </c>
      <c r="AM617" s="13" t="s">
        <v>25</v>
      </c>
      <c r="AN617" s="13" t="s">
        <v>29</v>
      </c>
      <c r="AO617" s="13" t="s">
        <v>26</v>
      </c>
      <c r="AP617" s="13" t="s">
        <v>31</v>
      </c>
      <c r="AQ617" s="13" t="s">
        <v>26</v>
      </c>
      <c r="AR617" s="13" t="s">
        <v>31</v>
      </c>
      <c r="AS617" s="13" t="s">
        <v>25</v>
      </c>
      <c r="AT617" s="13" t="s">
        <v>27</v>
      </c>
      <c r="AU617" s="13" t="s">
        <v>26</v>
      </c>
      <c r="AV617" s="13" t="s">
        <v>27</v>
      </c>
      <c r="AW617" s="13" t="s">
        <v>25</v>
      </c>
      <c r="AX617" t="str">
        <f t="shared" si="120"/>
        <v>HT3_blue-square.png</v>
      </c>
      <c r="AY617" t="str">
        <f t="shared" si="121"/>
        <v>ST3_blue-triangle.png</v>
      </c>
      <c r="AZ617" t="str">
        <f t="shared" si="122"/>
        <v>HT1_green-triangle.png</v>
      </c>
      <c r="BA617" t="str">
        <f t="shared" si="123"/>
        <v>ST1_green-square.png</v>
      </c>
      <c r="BB617" t="str">
        <f t="shared" si="124"/>
        <v>ST2_yellow-triangle.png</v>
      </c>
      <c r="BC617" t="str">
        <f t="shared" si="125"/>
        <v>HT2_yellow-square.png</v>
      </c>
    </row>
    <row r="618" spans="1:55" x14ac:dyDescent="0.2">
      <c r="A618" s="30" t="s">
        <v>708</v>
      </c>
      <c r="B618" s="5" t="s">
        <v>108</v>
      </c>
      <c r="C618" s="5" t="s">
        <v>124</v>
      </c>
      <c r="D618" t="str">
        <f t="shared" si="118"/>
        <v>L06_CR16_S15</v>
      </c>
      <c r="E618">
        <v>616</v>
      </c>
      <c r="F618" s="94" t="s">
        <v>698</v>
      </c>
      <c r="G618" s="155" t="str">
        <f>VLOOKUP($A618&amp;"_"&amp;$F618,'Character Sets'!$B$3:$J$39,5,FALSE)</f>
        <v>HT3</v>
      </c>
      <c r="H618" s="155" t="str">
        <f>VLOOKUP($A618&amp;"_"&amp;$F618,'Character Sets'!$B$3:$J$39,7,FALSE)</f>
        <v>Alex</v>
      </c>
      <c r="I618" s="5" t="str">
        <f>VLOOKUP($A618&amp;"_"&amp;$F618,'Character Sets'!$B$3:$J$39,6,FALSE)</f>
        <v>A</v>
      </c>
      <c r="J618" s="95" t="s">
        <v>699</v>
      </c>
      <c r="K618" s="155" t="str">
        <f>VLOOKUP($A618&amp;"_"&amp;$J618, 'Character Sets'!$B$3:$J$39,5,FALSE)</f>
        <v>ST3</v>
      </c>
      <c r="L618" s="155" t="str">
        <f>VLOOKUP($A618&amp;"_"&amp;$J618,'Character Sets'!$B$3:$J$39,7,FALSE)</f>
        <v>Jordan</v>
      </c>
      <c r="M618" s="5" t="str">
        <f>VLOOKUP($A618&amp;"_"&amp;$J618,'Character Sets'!$B$3:$J$39,6,FALSE)</f>
        <v>C</v>
      </c>
      <c r="N618" s="187" t="s">
        <v>2394</v>
      </c>
      <c r="O618" s="5" t="s">
        <v>2398</v>
      </c>
      <c r="P618" s="37" t="s">
        <v>700</v>
      </c>
      <c r="Q618" t="str">
        <f>VLOOKUP($A618&amp;"_"&amp;$P618,'Character Sets'!$B$3:$J$39,5,FALSE)</f>
        <v>HT1</v>
      </c>
      <c r="R618" s="37" t="s">
        <v>701</v>
      </c>
      <c r="S618" t="str">
        <f>VLOOKUP($A618&amp;"_"&amp;$R618,'Character Sets'!$B$3:$J$39,5,FALSE)</f>
        <v>ST1</v>
      </c>
      <c r="T618" s="37" t="s">
        <v>697</v>
      </c>
      <c r="U618" t="str">
        <f>VLOOKUP($A618&amp;"_"&amp;$T618,'Character Sets'!$B$3:$J$39,5,FALSE)</f>
        <v>ST2</v>
      </c>
      <c r="V618" s="37" t="s">
        <v>696</v>
      </c>
      <c r="W618" t="str">
        <f>VLOOKUP($A618&amp;"_"&amp;$V618,'Character Sets'!$B$3:$J$39,5,FALSE)</f>
        <v>HT2</v>
      </c>
      <c r="X618" t="s">
        <v>221</v>
      </c>
      <c r="Y618" t="str">
        <f t="shared" si="128"/>
        <v>AC</v>
      </c>
      <c r="Z618" t="str" cm="1">
        <f t="array" ref="Z618">_xlfn.IFS($Y618="AB","AB",$Y618="BA","AB",$Y618="AC","AC",$Y618="CA","AC",$Y618="AD","AD",$Y618="DA","AD",$Y618="BC","BC",$Y618="CB","BC",$Y618="BD","BD",$Y618="DB","BD",$Y618="CD","CD",$Y618="DC", "CD",$Y618="AE","AE",$Y618="EA","AE",$Y618="AF","AF",$Y618="FA","AF",$Y618="BE","BE",$Y618="EB","BE",$Y618="BF","BF",$Y618="FB","BF",$Y618="CE","CE",$Y618="EC","CE",$Y618="CF","CF",$Y618="FC","CF",$Y618="DE","DE",$Y618="ED","DE",$Y618="EF","EF",$Y618="FE","EF",$Y618="DF","DF",$Y618="FD","DF")</f>
        <v>AC</v>
      </c>
      <c r="AA618" s="6" t="s">
        <v>30</v>
      </c>
      <c r="AB618" t="str">
        <f>VLOOKUP($X618&amp;$Z618&amp;$AA618,Stories!$A$1:$I$151,7,FALSE)</f>
        <v>Jordan is looking at Alex</v>
      </c>
      <c r="AC618" t="str">
        <f>VLOOKUP($X618&amp;$Z618&amp;$AA618,Stories!$A$1:$I$151,8,FALSE)</f>
        <v>as the train whistle is blowing loudly</v>
      </c>
      <c r="AD618" s="37" t="s">
        <v>22</v>
      </c>
      <c r="AE618" s="13" t="s">
        <v>31</v>
      </c>
      <c r="AF618" s="13" t="s">
        <v>26</v>
      </c>
      <c r="AG618" s="13" t="str">
        <f t="shared" si="129"/>
        <v>he's standing in a green triangle</v>
      </c>
      <c r="AH618" t="str">
        <f>VLOOKUP($X618&amp;$Z618&amp;$AA618,Stories!$A$1:$I$151,9,FALSE)</f>
        <v>but the whistle is too loud to hear anything</v>
      </c>
      <c r="AI618" t="str" cm="1">
        <f t="array" ref="AI618">_xlfn.IFS($AA618="first",_xlfn.CONCAT($X618, "_", $H618, "_", $L618),$AA618="second",_xlfn.CONCAT($X618, "_", $L618, "_", $H618))</f>
        <v>S15_Jordan_Alex</v>
      </c>
      <c r="AJ618" t="str">
        <f t="shared" si="119"/>
        <v>he_green_triangle</v>
      </c>
      <c r="AK618" t="str">
        <f t="shared" si="117"/>
        <v>S15_end</v>
      </c>
      <c r="AL618" s="13" t="s">
        <v>31</v>
      </c>
      <c r="AM618" s="13" t="s">
        <v>26</v>
      </c>
      <c r="AN618" s="13" t="s">
        <v>31</v>
      </c>
      <c r="AO618" s="13" t="s">
        <v>25</v>
      </c>
      <c r="AP618" s="13" t="s">
        <v>29</v>
      </c>
      <c r="AQ618" s="13" t="s">
        <v>25</v>
      </c>
      <c r="AR618" s="13" t="s">
        <v>29</v>
      </c>
      <c r="AS618" s="13" t="s">
        <v>26</v>
      </c>
      <c r="AT618" s="13" t="s">
        <v>24</v>
      </c>
      <c r="AU618" s="13" t="s">
        <v>25</v>
      </c>
      <c r="AV618" s="13" t="s">
        <v>24</v>
      </c>
      <c r="AW618" s="13" t="s">
        <v>26</v>
      </c>
      <c r="AX618" t="str">
        <f t="shared" si="120"/>
        <v>HT3_green-triangle.png</v>
      </c>
      <c r="AY618" t="str">
        <f t="shared" si="121"/>
        <v>ST3_green-square.png</v>
      </c>
      <c r="AZ618" t="str">
        <f t="shared" si="122"/>
        <v>HT1_blue-square.png</v>
      </c>
      <c r="BA618" t="str">
        <f t="shared" si="123"/>
        <v>ST1_blue-triangle.png</v>
      </c>
      <c r="BB618" t="str">
        <f t="shared" si="124"/>
        <v>ST2_red-square.png</v>
      </c>
      <c r="BC618" t="str">
        <f t="shared" si="125"/>
        <v>HT2_red-triangle.png</v>
      </c>
    </row>
    <row r="619" spans="1:55" x14ac:dyDescent="0.2">
      <c r="A619" s="30" t="s">
        <v>708</v>
      </c>
      <c r="B619" s="5" t="s">
        <v>108</v>
      </c>
      <c r="C619" s="5" t="s">
        <v>125</v>
      </c>
      <c r="D619" t="str">
        <f t="shared" si="118"/>
        <v>L06_CR17_S58</v>
      </c>
      <c r="E619">
        <v>617</v>
      </c>
      <c r="F619" s="94" t="s">
        <v>696</v>
      </c>
      <c r="G619" s="155" t="str">
        <f>VLOOKUP($A619&amp;"_"&amp;$F619,'Character Sets'!$B$3:$J$39,5,FALSE)</f>
        <v>HT2</v>
      </c>
      <c r="H619" s="155" t="str">
        <f>VLOOKUP($A619&amp;"_"&amp;$F619,'Character Sets'!$B$3:$J$39,7,FALSE)</f>
        <v>Jaime</v>
      </c>
      <c r="I619" s="5" t="str">
        <f>VLOOKUP($A619&amp;"_"&amp;$F619,'Character Sets'!$B$3:$J$39,6,FALSE)</f>
        <v>F</v>
      </c>
      <c r="J619" s="96" t="s">
        <v>700</v>
      </c>
      <c r="K619" s="155" t="str">
        <f>VLOOKUP($A619&amp;"_"&amp;$J619, 'Character Sets'!$B$3:$J$39,5,FALSE)</f>
        <v>HT1</v>
      </c>
      <c r="L619" s="155" t="str">
        <f>VLOOKUP($A619&amp;"_"&amp;$J619,'Character Sets'!$B$3:$J$39,7,FALSE)</f>
        <v>Taylor</v>
      </c>
      <c r="M619" s="5" t="str">
        <f>VLOOKUP($A619&amp;"_"&amp;$J619,'Character Sets'!$B$3:$J$39,6,FALSE)</f>
        <v>D</v>
      </c>
      <c r="N619" s="187" t="s">
        <v>2395</v>
      </c>
      <c r="O619" s="5" t="s">
        <v>2399</v>
      </c>
      <c r="P619" s="37" t="s">
        <v>697</v>
      </c>
      <c r="Q619" t="str">
        <f>VLOOKUP($A619&amp;"_"&amp;$P619,'Character Sets'!$B$3:$J$39,5,FALSE)</f>
        <v>ST2</v>
      </c>
      <c r="R619" s="37" t="s">
        <v>699</v>
      </c>
      <c r="S619" t="str">
        <f>VLOOKUP($A619&amp;"_"&amp;$R619,'Character Sets'!$B$3:$J$39,5,FALSE)</f>
        <v>ST3</v>
      </c>
      <c r="T619" s="37" t="s">
        <v>701</v>
      </c>
      <c r="U619" t="str">
        <f>VLOOKUP($A619&amp;"_"&amp;$T619,'Character Sets'!$B$3:$J$39,5,FALSE)</f>
        <v>ST1</v>
      </c>
      <c r="V619" s="37" t="s">
        <v>698</v>
      </c>
      <c r="W619" t="str">
        <f>VLOOKUP($A619&amp;"_"&amp;$V619,'Character Sets'!$B$3:$J$39,5,FALSE)</f>
        <v>HT3</v>
      </c>
      <c r="X619" t="s">
        <v>734</v>
      </c>
      <c r="Y619" t="str">
        <f t="shared" si="128"/>
        <v>FD</v>
      </c>
      <c r="Z619" t="str" cm="1">
        <f t="array" ref="Z619">_xlfn.IFS($Y619="AB","AB",$Y619="BA","AB",$Y619="AC","AC",$Y619="CA","AC",$Y619="AD","AD",$Y619="DA","AD",$Y619="BC","BC",$Y619="CB","BC",$Y619="BD","BD",$Y619="DB","BD",$Y619="CD","CD",$Y619="DC", "CD",$Y619="AE","AE",$Y619="EA","AE",$Y619="AF","AF",$Y619="FA","AF",$Y619="BE","BE",$Y619="EB","BE",$Y619="BF","BF",$Y619="FB","BF",$Y619="CE","CE",$Y619="EC","CE",$Y619="CF","CF",$Y619="FC","CF",$Y619="DE","DE",$Y619="ED","DE",$Y619="EF","EF",$Y619="FE","EF",$Y619="DF","DF",$Y619="FD","DF")</f>
        <v>DF</v>
      </c>
      <c r="AA619" s="6" t="s">
        <v>28</v>
      </c>
      <c r="AB619" t="str">
        <f>VLOOKUP($X619&amp;$Z619&amp;$AA619,Stories!$A$1:$I$151,7,FALSE)</f>
        <v>Taylor is telling a joke to Jaime</v>
      </c>
      <c r="AC619" t="str">
        <f>VLOOKUP($X619&amp;$Z619&amp;$AA619,Stories!$A$1:$I$151,8,FALSE)</f>
        <v>while the party is getting started</v>
      </c>
      <c r="AD619" s="37" t="s">
        <v>22</v>
      </c>
      <c r="AE619" s="13" t="s">
        <v>24</v>
      </c>
      <c r="AF619" s="13" t="s">
        <v>25</v>
      </c>
      <c r="AG619" s="13" t="str">
        <f t="shared" si="129"/>
        <v>he's standing in a red square</v>
      </c>
      <c r="AH619" t="str">
        <f>VLOOKUP($X619&amp;$Z619&amp;$AA619,Stories!$A$1:$I$151,9,FALSE)</f>
        <v>and everyone is laughing at how funny it is</v>
      </c>
      <c r="AI619" t="str" cm="1">
        <f t="array" ref="AI619">_xlfn.IFS($AA619="first",_xlfn.CONCAT($X619, "_", $H619, "_", $L619),$AA619="second",_xlfn.CONCAT($X619, "_", $L619, "_", $H619))</f>
        <v>S58_Jaime_Taylor</v>
      </c>
      <c r="AJ619" t="str">
        <f t="shared" si="119"/>
        <v>he_red_square</v>
      </c>
      <c r="AK619" t="str">
        <f t="shared" si="117"/>
        <v>S58_end</v>
      </c>
      <c r="AL619" s="13" t="s">
        <v>24</v>
      </c>
      <c r="AM619" s="13" t="s">
        <v>25</v>
      </c>
      <c r="AN619" s="13" t="s">
        <v>24</v>
      </c>
      <c r="AO619" s="13" t="s">
        <v>26</v>
      </c>
      <c r="AP619" s="13" t="s">
        <v>27</v>
      </c>
      <c r="AQ619" s="13" t="s">
        <v>26</v>
      </c>
      <c r="AR619" s="13" t="s">
        <v>27</v>
      </c>
      <c r="AS619" s="13" t="s">
        <v>25</v>
      </c>
      <c r="AT619" s="13" t="s">
        <v>31</v>
      </c>
      <c r="AU619" s="13" t="s">
        <v>26</v>
      </c>
      <c r="AV619" s="13" t="s">
        <v>31</v>
      </c>
      <c r="AW619" s="13" t="s">
        <v>25</v>
      </c>
      <c r="AX619" t="str">
        <f t="shared" si="120"/>
        <v>HT2_red-square.png</v>
      </c>
      <c r="AY619" t="str">
        <f t="shared" si="121"/>
        <v>HT1_red-triangle.png</v>
      </c>
      <c r="AZ619" t="str">
        <f t="shared" si="122"/>
        <v>ST2_yellow-triangle.png</v>
      </c>
      <c r="BA619" t="str">
        <f t="shared" si="123"/>
        <v>ST3_yellow-square.png</v>
      </c>
      <c r="BB619" t="str">
        <f t="shared" si="124"/>
        <v>ST1_green-triangle.png</v>
      </c>
      <c r="BC619" t="str">
        <f t="shared" si="125"/>
        <v>HT3_green-square.png</v>
      </c>
    </row>
    <row r="620" spans="1:55" x14ac:dyDescent="0.2">
      <c r="A620" s="30" t="s">
        <v>708</v>
      </c>
      <c r="B620" s="5" t="s">
        <v>108</v>
      </c>
      <c r="C620" s="5" t="s">
        <v>126</v>
      </c>
      <c r="D620" t="str">
        <f t="shared" si="118"/>
        <v>L06_CR18_S58</v>
      </c>
      <c r="E620">
        <v>618</v>
      </c>
      <c r="F620" s="94" t="s">
        <v>696</v>
      </c>
      <c r="G620" s="155" t="str">
        <f>VLOOKUP($A620&amp;"_"&amp;$F620,'Character Sets'!$B$3:$J$39,5,FALSE)</f>
        <v>HT2</v>
      </c>
      <c r="H620" s="155" t="str">
        <f>VLOOKUP($A620&amp;"_"&amp;$F620,'Character Sets'!$B$3:$J$39,7,FALSE)</f>
        <v>Jaime</v>
      </c>
      <c r="I620" s="5" t="str">
        <f>VLOOKUP($A620&amp;"_"&amp;$F620,'Character Sets'!$B$3:$J$39,6,FALSE)</f>
        <v>F</v>
      </c>
      <c r="J620" s="96" t="s">
        <v>700</v>
      </c>
      <c r="K620" s="155" t="str">
        <f>VLOOKUP($A620&amp;"_"&amp;$J620, 'Character Sets'!$B$3:$J$39,5,FALSE)</f>
        <v>HT1</v>
      </c>
      <c r="L620" s="155" t="str">
        <f>VLOOKUP($A620&amp;"_"&amp;$J620,'Character Sets'!$B$3:$J$39,7,FALSE)</f>
        <v>Taylor</v>
      </c>
      <c r="M620" s="5" t="str">
        <f>VLOOKUP($A620&amp;"_"&amp;$J620,'Character Sets'!$B$3:$J$39,6,FALSE)</f>
        <v>D</v>
      </c>
      <c r="N620" s="187" t="s">
        <v>2395</v>
      </c>
      <c r="O620" s="5" t="s">
        <v>2399</v>
      </c>
      <c r="P620" s="37" t="s">
        <v>697</v>
      </c>
      <c r="Q620" t="str">
        <f>VLOOKUP($A620&amp;"_"&amp;$P620,'Character Sets'!$B$3:$J$39,5,FALSE)</f>
        <v>ST2</v>
      </c>
      <c r="R620" s="37" t="s">
        <v>699</v>
      </c>
      <c r="S620" t="str">
        <f>VLOOKUP($A620&amp;"_"&amp;$R620,'Character Sets'!$B$3:$J$39,5,FALSE)</f>
        <v>ST3</v>
      </c>
      <c r="T620" s="37" t="s">
        <v>701</v>
      </c>
      <c r="U620" t="str">
        <f>VLOOKUP($A620&amp;"_"&amp;$T620,'Character Sets'!$B$3:$J$39,5,FALSE)</f>
        <v>ST1</v>
      </c>
      <c r="V620" s="37" t="s">
        <v>698</v>
      </c>
      <c r="W620" t="str">
        <f>VLOOKUP($A620&amp;"_"&amp;$V620,'Character Sets'!$B$3:$J$39,5,FALSE)</f>
        <v>HT3</v>
      </c>
      <c r="X620" t="s">
        <v>734</v>
      </c>
      <c r="Y620" t="str">
        <f t="shared" si="128"/>
        <v>FD</v>
      </c>
      <c r="Z620" t="str" cm="1">
        <f t="array" ref="Z620">_xlfn.IFS($Y620="AB","AB",$Y620="BA","AB",$Y620="AC","AC",$Y620="CA","AC",$Y620="AD","AD",$Y620="DA","AD",$Y620="BC","BC",$Y620="CB","BC",$Y620="BD","BD",$Y620="DB","BD",$Y620="CD","CD",$Y620="DC", "CD",$Y620="AE","AE",$Y620="EA","AE",$Y620="AF","AF",$Y620="FA","AF",$Y620="BE","BE",$Y620="EB","BE",$Y620="BF","BF",$Y620="FB","BF",$Y620="CE","CE",$Y620="EC","CE",$Y620="CF","CF",$Y620="FC","CF",$Y620="DE","DE",$Y620="ED","DE",$Y620="EF","EF",$Y620="FE","EF",$Y620="DF","DF",$Y620="FD","DF")</f>
        <v>DF</v>
      </c>
      <c r="AA620" s="6" t="s">
        <v>30</v>
      </c>
      <c r="AB620" t="str">
        <f>VLOOKUP($X620&amp;$Z620&amp;$AA620,Stories!$A$1:$I$151,7,FALSE)</f>
        <v>Jaime is telling a joke to Taylor</v>
      </c>
      <c r="AC620" t="str">
        <f>VLOOKUP($X620&amp;$Z620&amp;$AA620,Stories!$A$1:$I$151,8,FALSE)</f>
        <v>while the party is getting started</v>
      </c>
      <c r="AD620" s="37" t="s">
        <v>22</v>
      </c>
      <c r="AE620" s="13" t="s">
        <v>27</v>
      </c>
      <c r="AF620" s="13" t="s">
        <v>26</v>
      </c>
      <c r="AG620" s="13" t="str">
        <f t="shared" si="129"/>
        <v>he's standing in a yellow triangle</v>
      </c>
      <c r="AH620" t="str">
        <f>VLOOKUP($X620&amp;$Z620&amp;$AA620,Stories!$A$1:$I$151,9,FALSE)</f>
        <v>and everyone is laughing at how funny it is</v>
      </c>
      <c r="AI620" t="str" cm="1">
        <f t="array" ref="AI620">_xlfn.IFS($AA620="first",_xlfn.CONCAT($X620, "_", $H620, "_", $L620),$AA620="second",_xlfn.CONCAT($X620, "_", $L620, "_", $H620))</f>
        <v>S58_Taylor_Jaime</v>
      </c>
      <c r="AJ620" t="str">
        <f t="shared" si="119"/>
        <v>he_yellow_triangle</v>
      </c>
      <c r="AK620" t="str">
        <f t="shared" si="117"/>
        <v>S58_end</v>
      </c>
      <c r="AL620" s="13" t="s">
        <v>27</v>
      </c>
      <c r="AM620" s="13" t="s">
        <v>26</v>
      </c>
      <c r="AN620" s="13" t="s">
        <v>27</v>
      </c>
      <c r="AO620" s="13" t="s">
        <v>25</v>
      </c>
      <c r="AP620" s="13" t="s">
        <v>24</v>
      </c>
      <c r="AQ620" s="13" t="s">
        <v>25</v>
      </c>
      <c r="AR620" s="13" t="s">
        <v>24</v>
      </c>
      <c r="AS620" s="13" t="s">
        <v>26</v>
      </c>
      <c r="AT620" s="13" t="s">
        <v>29</v>
      </c>
      <c r="AU620" s="13" t="s">
        <v>25</v>
      </c>
      <c r="AV620" s="13" t="s">
        <v>29</v>
      </c>
      <c r="AW620" s="13" t="s">
        <v>26</v>
      </c>
      <c r="AX620" t="str">
        <f t="shared" si="120"/>
        <v>HT2_yellow-triangle.png</v>
      </c>
      <c r="AY620" t="str">
        <f t="shared" si="121"/>
        <v>HT1_yellow-square.png</v>
      </c>
      <c r="AZ620" t="str">
        <f t="shared" si="122"/>
        <v>ST2_red-square.png</v>
      </c>
      <c r="BA620" t="str">
        <f t="shared" si="123"/>
        <v>ST3_red-triangle.png</v>
      </c>
      <c r="BB620" t="str">
        <f t="shared" si="124"/>
        <v>ST1_blue-square.png</v>
      </c>
      <c r="BC620" t="str">
        <f t="shared" si="125"/>
        <v>HT3_blue-triangle.png</v>
      </c>
    </row>
    <row r="621" spans="1:55" x14ac:dyDescent="0.2">
      <c r="A621" s="30" t="s">
        <v>708</v>
      </c>
      <c r="B621" s="5" t="s">
        <v>108</v>
      </c>
      <c r="C621" s="5" t="s">
        <v>127</v>
      </c>
      <c r="D621" t="str">
        <f t="shared" si="118"/>
        <v>L06_CR19_S60</v>
      </c>
      <c r="E621">
        <v>619</v>
      </c>
      <c r="F621" s="94" t="s">
        <v>696</v>
      </c>
      <c r="G621" s="155" t="str">
        <f>VLOOKUP($A621&amp;"_"&amp;$F621,'Character Sets'!$B$3:$J$39,5,FALSE)</f>
        <v>HT2</v>
      </c>
      <c r="H621" s="155" t="str">
        <f>VLOOKUP($A621&amp;"_"&amp;$F621,'Character Sets'!$B$3:$J$39,7,FALSE)</f>
        <v>Jaime</v>
      </c>
      <c r="I621" s="5" t="str">
        <f>VLOOKUP($A621&amp;"_"&amp;$F621,'Character Sets'!$B$3:$J$39,6,FALSE)</f>
        <v>F</v>
      </c>
      <c r="J621" s="96" t="s">
        <v>700</v>
      </c>
      <c r="K621" s="155" t="str">
        <f>VLOOKUP($A621&amp;"_"&amp;$J621, 'Character Sets'!$B$3:$J$39,5,FALSE)</f>
        <v>HT1</v>
      </c>
      <c r="L621" s="155" t="str">
        <f>VLOOKUP($A621&amp;"_"&amp;$J621,'Character Sets'!$B$3:$J$39,7,FALSE)</f>
        <v>Taylor</v>
      </c>
      <c r="M621" s="5" t="str">
        <f>VLOOKUP($A621&amp;"_"&amp;$J621,'Character Sets'!$B$3:$J$39,6,FALSE)</f>
        <v>D</v>
      </c>
      <c r="N621" s="187" t="s">
        <v>2395</v>
      </c>
      <c r="O621" s="5" t="s">
        <v>2399</v>
      </c>
      <c r="P621" s="37" t="s">
        <v>697</v>
      </c>
      <c r="Q621" t="str">
        <f>VLOOKUP($A621&amp;"_"&amp;$P621,'Character Sets'!$B$3:$J$39,5,FALSE)</f>
        <v>ST2</v>
      </c>
      <c r="R621" s="37" t="s">
        <v>699</v>
      </c>
      <c r="S621" t="str">
        <f>VLOOKUP($A621&amp;"_"&amp;$R621,'Character Sets'!$B$3:$J$39,5,FALSE)</f>
        <v>ST3</v>
      </c>
      <c r="T621" s="37" t="s">
        <v>701</v>
      </c>
      <c r="U621" t="str">
        <f>VLOOKUP($A621&amp;"_"&amp;$T621,'Character Sets'!$B$3:$J$39,5,FALSE)</f>
        <v>ST1</v>
      </c>
      <c r="V621" s="37" t="s">
        <v>698</v>
      </c>
      <c r="W621" t="str">
        <f>VLOOKUP($A621&amp;"_"&amp;$V621,'Character Sets'!$B$3:$J$39,5,FALSE)</f>
        <v>HT3</v>
      </c>
      <c r="X621" t="s">
        <v>738</v>
      </c>
      <c r="Y621" t="str">
        <f t="shared" si="128"/>
        <v>FD</v>
      </c>
      <c r="Z621" t="str" cm="1">
        <f t="array" ref="Z621">_xlfn.IFS($Y621="AB","AB",$Y621="BA","AB",$Y621="AC","AC",$Y621="CA","AC",$Y621="AD","AD",$Y621="DA","AD",$Y621="BC","BC",$Y621="CB","BC",$Y621="BD","BD",$Y621="DB","BD",$Y621="CD","CD",$Y621="DC", "CD",$Y621="AE","AE",$Y621="EA","AE",$Y621="AF","AF",$Y621="FA","AF",$Y621="BE","BE",$Y621="EB","BE",$Y621="BF","BF",$Y621="FB","BF",$Y621="CE","CE",$Y621="EC","CE",$Y621="CF","CF",$Y621="FC","CF",$Y621="DE","DE",$Y621="ED","DE",$Y621="EF","EF",$Y621="FE","EF",$Y621="DF","DF",$Y621="FD","DF")</f>
        <v>DF</v>
      </c>
      <c r="AA621" s="6" t="s">
        <v>28</v>
      </c>
      <c r="AB621" t="str">
        <f>VLOOKUP($X621&amp;$Z621&amp;$AA621,Stories!$A$1:$I$151,7,FALSE)</f>
        <v>Taylor is hiking along the trail with Jaime</v>
      </c>
      <c r="AC621" t="str">
        <f>VLOOKUP($X621&amp;$Z621&amp;$AA621,Stories!$A$1:$I$151,8,FALSE)</f>
        <v>and the leaves are starting to turn</v>
      </c>
      <c r="AD621" s="37" t="s">
        <v>22</v>
      </c>
      <c r="AE621" s="13" t="s">
        <v>31</v>
      </c>
      <c r="AF621" s="13" t="s">
        <v>25</v>
      </c>
      <c r="AG621" s="13" t="str">
        <f t="shared" si="129"/>
        <v>he's standing in a green square</v>
      </c>
      <c r="AH621" t="str">
        <f>VLOOKUP($X621&amp;$Z621&amp;$AA621,Stories!$A$1:$I$151,9,FALSE)</f>
        <v>and the top of the mountain isn't much further</v>
      </c>
      <c r="AI621" t="str" cm="1">
        <f t="array" ref="AI621">_xlfn.IFS($AA621="first",_xlfn.CONCAT($X621, "_", $H621, "_", $L621),$AA621="second",_xlfn.CONCAT($X621, "_", $L621, "_", $H621))</f>
        <v>S60_Jaime_Taylor</v>
      </c>
      <c r="AJ621" t="str">
        <f t="shared" si="119"/>
        <v>he_green_square</v>
      </c>
      <c r="AK621" t="str">
        <f t="shared" si="117"/>
        <v>S60_end</v>
      </c>
      <c r="AL621" s="13" t="s">
        <v>31</v>
      </c>
      <c r="AM621" s="13" t="s">
        <v>25</v>
      </c>
      <c r="AN621" s="13" t="s">
        <v>31</v>
      </c>
      <c r="AO621" s="13" t="s">
        <v>26</v>
      </c>
      <c r="AP621" s="13" t="s">
        <v>29</v>
      </c>
      <c r="AQ621" s="13" t="s">
        <v>26</v>
      </c>
      <c r="AR621" s="13" t="s">
        <v>29</v>
      </c>
      <c r="AS621" s="13" t="s">
        <v>25</v>
      </c>
      <c r="AT621" s="13" t="s">
        <v>24</v>
      </c>
      <c r="AU621" s="13" t="s">
        <v>26</v>
      </c>
      <c r="AV621" s="13" t="s">
        <v>24</v>
      </c>
      <c r="AW621" s="13" t="s">
        <v>25</v>
      </c>
      <c r="AX621" t="str">
        <f t="shared" si="120"/>
        <v>HT2_green-square.png</v>
      </c>
      <c r="AY621" t="str">
        <f t="shared" si="121"/>
        <v>HT1_green-triangle.png</v>
      </c>
      <c r="AZ621" t="str">
        <f t="shared" si="122"/>
        <v>ST2_blue-triangle.png</v>
      </c>
      <c r="BA621" t="str">
        <f t="shared" si="123"/>
        <v>ST3_blue-square.png</v>
      </c>
      <c r="BB621" t="str">
        <f t="shared" si="124"/>
        <v>ST1_red-triangle.png</v>
      </c>
      <c r="BC621" t="str">
        <f t="shared" si="125"/>
        <v>HT3_red-square.png</v>
      </c>
    </row>
    <row r="622" spans="1:55" x14ac:dyDescent="0.2">
      <c r="A622" s="30" t="s">
        <v>708</v>
      </c>
      <c r="B622" s="5" t="s">
        <v>108</v>
      </c>
      <c r="C622" s="5" t="s">
        <v>128</v>
      </c>
      <c r="D622" t="str">
        <f t="shared" si="118"/>
        <v>L06_CR20_S59</v>
      </c>
      <c r="E622">
        <v>620</v>
      </c>
      <c r="F622" s="94" t="s">
        <v>696</v>
      </c>
      <c r="G622" s="155" t="str">
        <f>VLOOKUP($A622&amp;"_"&amp;$F622,'Character Sets'!$B$3:$J$39,5,FALSE)</f>
        <v>HT2</v>
      </c>
      <c r="H622" s="155" t="str">
        <f>VLOOKUP($A622&amp;"_"&amp;$F622,'Character Sets'!$B$3:$J$39,7,FALSE)</f>
        <v>Jaime</v>
      </c>
      <c r="I622" s="5" t="str">
        <f>VLOOKUP($A622&amp;"_"&amp;$F622,'Character Sets'!$B$3:$J$39,6,FALSE)</f>
        <v>F</v>
      </c>
      <c r="J622" s="96" t="s">
        <v>700</v>
      </c>
      <c r="K622" s="155" t="str">
        <f>VLOOKUP($A622&amp;"_"&amp;$J622, 'Character Sets'!$B$3:$J$39,5,FALSE)</f>
        <v>HT1</v>
      </c>
      <c r="L622" s="155" t="str">
        <f>VLOOKUP($A622&amp;"_"&amp;$J622,'Character Sets'!$B$3:$J$39,7,FALSE)</f>
        <v>Taylor</v>
      </c>
      <c r="M622" s="5" t="str">
        <f>VLOOKUP($A622&amp;"_"&amp;$J622,'Character Sets'!$B$3:$J$39,6,FALSE)</f>
        <v>D</v>
      </c>
      <c r="N622" s="187" t="s">
        <v>2395</v>
      </c>
      <c r="O622" s="5" t="s">
        <v>2399</v>
      </c>
      <c r="P622" s="37" t="s">
        <v>697</v>
      </c>
      <c r="Q622" t="str">
        <f>VLOOKUP($A622&amp;"_"&amp;$P622,'Character Sets'!$B$3:$J$39,5,FALSE)</f>
        <v>ST2</v>
      </c>
      <c r="R622" s="37" t="s">
        <v>699</v>
      </c>
      <c r="S622" t="str">
        <f>VLOOKUP($A622&amp;"_"&amp;$R622,'Character Sets'!$B$3:$J$39,5,FALSE)</f>
        <v>ST3</v>
      </c>
      <c r="T622" s="37" t="s">
        <v>701</v>
      </c>
      <c r="U622" t="str">
        <f>VLOOKUP($A622&amp;"_"&amp;$T622,'Character Sets'!$B$3:$J$39,5,FALSE)</f>
        <v>ST1</v>
      </c>
      <c r="V622" s="37" t="s">
        <v>698</v>
      </c>
      <c r="W622" t="str">
        <f>VLOOKUP($A622&amp;"_"&amp;$V622,'Character Sets'!$B$3:$J$39,5,FALSE)</f>
        <v>HT3</v>
      </c>
      <c r="X622" t="s">
        <v>735</v>
      </c>
      <c r="Y622" t="str">
        <f t="shared" si="128"/>
        <v>FD</v>
      </c>
      <c r="Z622" t="str" cm="1">
        <f t="array" ref="Z622">_xlfn.IFS($Y622="AB","AB",$Y622="BA","AB",$Y622="AC","AC",$Y622="CA","AC",$Y622="AD","AD",$Y622="DA","AD",$Y622="BC","BC",$Y622="CB","BC",$Y622="BD","BD",$Y622="DB","BD",$Y622="CD","CD",$Y622="DC", "CD",$Y622="AE","AE",$Y622="EA","AE",$Y622="AF","AF",$Y622="FA","AF",$Y622="BE","BE",$Y622="EB","BE",$Y622="BF","BF",$Y622="FB","BF",$Y622="CE","CE",$Y622="EC","CE",$Y622="CF","CF",$Y622="FC","CF",$Y622="DE","DE",$Y622="ED","DE",$Y622="EF","EF",$Y622="FE","EF",$Y622="DF","DF",$Y622="FD","DF")</f>
        <v>DF</v>
      </c>
      <c r="AA622" s="6" t="s">
        <v>30</v>
      </c>
      <c r="AB622" t="str">
        <f>VLOOKUP($X622&amp;$Z622&amp;$AA622,Stories!$A$1:$I$151,7,FALSE)</f>
        <v>Jaime is taking notes for Taylor</v>
      </c>
      <c r="AC622" t="str">
        <f>VLOOKUP($X622&amp;$Z622&amp;$AA622,Stories!$A$1:$I$151,8,FALSE)</f>
        <v>under the fluorescent lights</v>
      </c>
      <c r="AD622" s="37" t="s">
        <v>22</v>
      </c>
      <c r="AE622" s="13" t="s">
        <v>29</v>
      </c>
      <c r="AF622" s="13" t="s">
        <v>26</v>
      </c>
      <c r="AG622" s="13" t="str">
        <f t="shared" si="129"/>
        <v>he's standing in a blue triangle</v>
      </c>
      <c r="AH622" t="str">
        <f>VLOOKUP($X622&amp;$Z622&amp;$AA622,Stories!$A$1:$I$151,9,FALSE)</f>
        <v>and it looks like the meeting is almost finished</v>
      </c>
      <c r="AI622" t="str" cm="1">
        <f t="array" ref="AI622">_xlfn.IFS($AA622="first",_xlfn.CONCAT($X622, "_", $H622, "_", $L622),$AA622="second",_xlfn.CONCAT($X622, "_", $L622, "_", $H622))</f>
        <v>S59_Taylor_Jaime</v>
      </c>
      <c r="AJ622" t="str">
        <f t="shared" si="119"/>
        <v>he_blue_triangle</v>
      </c>
      <c r="AK622" t="str">
        <f t="shared" si="117"/>
        <v>S59_end</v>
      </c>
      <c r="AL622" s="13" t="s">
        <v>29</v>
      </c>
      <c r="AM622" s="13" t="s">
        <v>26</v>
      </c>
      <c r="AN622" s="13" t="s">
        <v>29</v>
      </c>
      <c r="AO622" s="13" t="s">
        <v>25</v>
      </c>
      <c r="AP622" s="13" t="s">
        <v>31</v>
      </c>
      <c r="AQ622" s="13" t="s">
        <v>25</v>
      </c>
      <c r="AR622" s="13" t="s">
        <v>31</v>
      </c>
      <c r="AS622" s="13" t="s">
        <v>26</v>
      </c>
      <c r="AT622" s="13" t="s">
        <v>27</v>
      </c>
      <c r="AU622" s="13" t="s">
        <v>25</v>
      </c>
      <c r="AV622" s="13" t="s">
        <v>27</v>
      </c>
      <c r="AW622" s="13" t="s">
        <v>26</v>
      </c>
      <c r="AX622" t="str">
        <f t="shared" si="120"/>
        <v>HT2_blue-triangle.png</v>
      </c>
      <c r="AY622" t="str">
        <f t="shared" si="121"/>
        <v>HT1_blue-square.png</v>
      </c>
      <c r="AZ622" t="str">
        <f t="shared" si="122"/>
        <v>ST2_green-square.png</v>
      </c>
      <c r="BA622" t="str">
        <f t="shared" si="123"/>
        <v>ST3_green-triangle.png</v>
      </c>
      <c r="BB622" t="str">
        <f t="shared" si="124"/>
        <v>ST1_yellow-square.png</v>
      </c>
      <c r="BC622" t="str">
        <f t="shared" si="125"/>
        <v>HT3_yellow-triangle.png</v>
      </c>
    </row>
    <row r="623" spans="1:55" x14ac:dyDescent="0.2">
      <c r="A623" s="30" t="s">
        <v>708</v>
      </c>
      <c r="B623" s="5" t="s">
        <v>108</v>
      </c>
      <c r="C623" s="5" t="s">
        <v>129</v>
      </c>
      <c r="D623" t="str">
        <f t="shared" si="118"/>
        <v>L06_CR21_S53</v>
      </c>
      <c r="E623">
        <v>621</v>
      </c>
      <c r="F623" s="94" t="s">
        <v>696</v>
      </c>
      <c r="G623" s="155" t="str">
        <f>VLOOKUP($A623&amp;"_"&amp;$F623,'Character Sets'!$B$3:$J$39,5,FALSE)</f>
        <v>HT2</v>
      </c>
      <c r="H623" s="155" t="str">
        <f>VLOOKUP($A623&amp;"_"&amp;$F623,'Character Sets'!$B$3:$J$39,7,FALSE)</f>
        <v>Jaime</v>
      </c>
      <c r="I623" s="5" t="str">
        <f>VLOOKUP($A623&amp;"_"&amp;$F623,'Character Sets'!$B$3:$J$39,6,FALSE)</f>
        <v>F</v>
      </c>
      <c r="J623" s="96" t="s">
        <v>701</v>
      </c>
      <c r="K623" s="155" t="str">
        <f>VLOOKUP($A623&amp;"_"&amp;$J623, 'Character Sets'!$B$3:$J$39,5,FALSE)</f>
        <v>ST1</v>
      </c>
      <c r="L623" s="155" t="str">
        <f>VLOOKUP($A623&amp;"_"&amp;$J623,'Character Sets'!$B$3:$J$39,7,FALSE)</f>
        <v>Casey</v>
      </c>
      <c r="M623" s="5" t="str">
        <f>VLOOKUP($A623&amp;"_"&amp;$J623,'Character Sets'!$B$3:$J$39,6,FALSE)</f>
        <v>E</v>
      </c>
      <c r="N623" s="187" t="s">
        <v>2395</v>
      </c>
      <c r="O623" s="5" t="s">
        <v>2398</v>
      </c>
      <c r="P623" s="37" t="s">
        <v>697</v>
      </c>
      <c r="Q623" t="str">
        <f>VLOOKUP($A623&amp;"_"&amp;$P623,'Character Sets'!$B$3:$J$39,5,FALSE)</f>
        <v>ST2</v>
      </c>
      <c r="R623" s="37" t="s">
        <v>699</v>
      </c>
      <c r="S623" t="str">
        <f>VLOOKUP($A623&amp;"_"&amp;$R623,'Character Sets'!$B$3:$J$39,5,FALSE)</f>
        <v>ST3</v>
      </c>
      <c r="T623" s="37" t="s">
        <v>700</v>
      </c>
      <c r="U623" t="str">
        <f>VLOOKUP($A623&amp;"_"&amp;$T623,'Character Sets'!$B$3:$J$39,5,FALSE)</f>
        <v>HT1</v>
      </c>
      <c r="V623" s="37" t="s">
        <v>698</v>
      </c>
      <c r="W623" t="str">
        <f>VLOOKUP($A623&amp;"_"&amp;$V623,'Character Sets'!$B$3:$J$39,5,FALSE)</f>
        <v>HT3</v>
      </c>
      <c r="X623" t="s">
        <v>730</v>
      </c>
      <c r="Y623" t="str">
        <f t="shared" si="128"/>
        <v>FE</v>
      </c>
      <c r="Z623" t="str" cm="1">
        <f t="array" ref="Z623">_xlfn.IFS($Y623="AB","AB",$Y623="BA","AB",$Y623="AC","AC",$Y623="CA","AC",$Y623="AD","AD",$Y623="DA","AD",$Y623="BC","BC",$Y623="CB","BC",$Y623="BD","BD",$Y623="DB","BD",$Y623="CD","CD",$Y623="DC", "CD",$Y623="AE","AE",$Y623="EA","AE",$Y623="AF","AF",$Y623="FA","AF",$Y623="BE","BE",$Y623="EB","BE",$Y623="BF","BF",$Y623="FB","BF",$Y623="CE","CE",$Y623="EC","CE",$Y623="CF","CF",$Y623="FC","CF",$Y623="DE","DE",$Y623="ED","DE",$Y623="EF","EF",$Y623="FE","EF",$Y623="DF","DF",$Y623="FD","DF")</f>
        <v>EF</v>
      </c>
      <c r="AA623" s="6" t="s">
        <v>28</v>
      </c>
      <c r="AB623" t="str">
        <f>VLOOKUP($X623&amp;$Z623&amp;$AA623,Stories!$A$1:$I$151,7,FALSE)</f>
        <v>Casey is making a smoothie for Jaime</v>
      </c>
      <c r="AC623" t="str">
        <f>VLOOKUP($X623&amp;$Z623&amp;$AA623,Stories!$A$1:$I$151,8,FALSE)</f>
        <v>before it's time to leave</v>
      </c>
      <c r="AD623" s="37" t="s">
        <v>22</v>
      </c>
      <c r="AE623" s="13" t="s">
        <v>27</v>
      </c>
      <c r="AF623" s="13" t="s">
        <v>25</v>
      </c>
      <c r="AG623" s="13" t="str">
        <f t="shared" si="129"/>
        <v>he's standing in a yellow square</v>
      </c>
      <c r="AH623" t="str">
        <f>VLOOKUP($X623&amp;$Z623&amp;$AA623,Stories!$A$1:$I$151,9,FALSE)</f>
        <v>and it's hard to hear above the blender</v>
      </c>
      <c r="AI623" t="str" cm="1">
        <f t="array" ref="AI623">_xlfn.IFS($AA623="first",_xlfn.CONCAT($X623, "_", $H623, "_", $L623),$AA623="second",_xlfn.CONCAT($X623, "_", $L623, "_", $H623))</f>
        <v>S53_Jaime_Casey</v>
      </c>
      <c r="AJ623" t="str">
        <f t="shared" si="119"/>
        <v>he_yellow_square</v>
      </c>
      <c r="AK623" t="str">
        <f t="shared" si="117"/>
        <v>S53_end</v>
      </c>
      <c r="AL623" s="13" t="s">
        <v>27</v>
      </c>
      <c r="AM623" s="13" t="s">
        <v>25</v>
      </c>
      <c r="AN623" s="13" t="s">
        <v>27</v>
      </c>
      <c r="AO623" s="13" t="s">
        <v>26</v>
      </c>
      <c r="AP623" s="13" t="s">
        <v>24</v>
      </c>
      <c r="AQ623" s="13" t="s">
        <v>26</v>
      </c>
      <c r="AR623" s="13" t="s">
        <v>24</v>
      </c>
      <c r="AS623" s="13" t="s">
        <v>25</v>
      </c>
      <c r="AT623" s="13" t="s">
        <v>29</v>
      </c>
      <c r="AU623" s="13" t="s">
        <v>26</v>
      </c>
      <c r="AV623" s="13" t="s">
        <v>29</v>
      </c>
      <c r="AW623" s="13" t="s">
        <v>25</v>
      </c>
      <c r="AX623" t="str">
        <f t="shared" si="120"/>
        <v>HT2_yellow-square.png</v>
      </c>
      <c r="AY623" t="str">
        <f t="shared" si="121"/>
        <v>ST1_yellow-triangle.png</v>
      </c>
      <c r="AZ623" t="str">
        <f t="shared" si="122"/>
        <v>ST2_red-triangle.png</v>
      </c>
      <c r="BA623" t="str">
        <f t="shared" si="123"/>
        <v>ST3_red-square.png</v>
      </c>
      <c r="BB623" t="str">
        <f t="shared" si="124"/>
        <v>HT1_blue-triangle.png</v>
      </c>
      <c r="BC623" t="str">
        <f t="shared" si="125"/>
        <v>HT3_blue-square.png</v>
      </c>
    </row>
    <row r="624" spans="1:55" x14ac:dyDescent="0.2">
      <c r="A624" s="30" t="s">
        <v>708</v>
      </c>
      <c r="B624" s="5" t="s">
        <v>108</v>
      </c>
      <c r="C624" s="5" t="s">
        <v>130</v>
      </c>
      <c r="D624" t="str">
        <f t="shared" si="118"/>
        <v>L06_CR22_S53</v>
      </c>
      <c r="E624">
        <v>622</v>
      </c>
      <c r="F624" s="94" t="s">
        <v>696</v>
      </c>
      <c r="G624" s="155" t="str">
        <f>VLOOKUP($A624&amp;"_"&amp;$F624,'Character Sets'!$B$3:$J$39,5,FALSE)</f>
        <v>HT2</v>
      </c>
      <c r="H624" s="155" t="str">
        <f>VLOOKUP($A624&amp;"_"&amp;$F624,'Character Sets'!$B$3:$J$39,7,FALSE)</f>
        <v>Jaime</v>
      </c>
      <c r="I624" s="5" t="str">
        <f>VLOOKUP($A624&amp;"_"&amp;$F624,'Character Sets'!$B$3:$J$39,6,FALSE)</f>
        <v>F</v>
      </c>
      <c r="J624" s="96" t="s">
        <v>701</v>
      </c>
      <c r="K624" s="155" t="str">
        <f>VLOOKUP($A624&amp;"_"&amp;$J624, 'Character Sets'!$B$3:$J$39,5,FALSE)</f>
        <v>ST1</v>
      </c>
      <c r="L624" s="155" t="str">
        <f>VLOOKUP($A624&amp;"_"&amp;$J624,'Character Sets'!$B$3:$J$39,7,FALSE)</f>
        <v>Casey</v>
      </c>
      <c r="M624" s="5" t="str">
        <f>VLOOKUP($A624&amp;"_"&amp;$J624,'Character Sets'!$B$3:$J$39,6,FALSE)</f>
        <v>E</v>
      </c>
      <c r="N624" s="187" t="s">
        <v>2395</v>
      </c>
      <c r="O624" s="5" t="s">
        <v>2398</v>
      </c>
      <c r="P624" s="37" t="s">
        <v>697</v>
      </c>
      <c r="Q624" t="str">
        <f>VLOOKUP($A624&amp;"_"&amp;$P624,'Character Sets'!$B$3:$J$39,5,FALSE)</f>
        <v>ST2</v>
      </c>
      <c r="R624" s="37" t="s">
        <v>699</v>
      </c>
      <c r="S624" t="str">
        <f>VLOOKUP($A624&amp;"_"&amp;$R624,'Character Sets'!$B$3:$J$39,5,FALSE)</f>
        <v>ST3</v>
      </c>
      <c r="T624" s="37" t="s">
        <v>700</v>
      </c>
      <c r="U624" t="str">
        <f>VLOOKUP($A624&amp;"_"&amp;$T624,'Character Sets'!$B$3:$J$39,5,FALSE)</f>
        <v>HT1</v>
      </c>
      <c r="V624" s="37" t="s">
        <v>698</v>
      </c>
      <c r="W624" t="str">
        <f>VLOOKUP($A624&amp;"_"&amp;$V624,'Character Sets'!$B$3:$J$39,5,FALSE)</f>
        <v>HT3</v>
      </c>
      <c r="X624" t="s">
        <v>730</v>
      </c>
      <c r="Y624" t="str">
        <f t="shared" si="128"/>
        <v>FE</v>
      </c>
      <c r="Z624" t="str" cm="1">
        <f t="array" ref="Z624">_xlfn.IFS($Y624="AB","AB",$Y624="BA","AB",$Y624="AC","AC",$Y624="CA","AC",$Y624="AD","AD",$Y624="DA","AD",$Y624="BC","BC",$Y624="CB","BC",$Y624="BD","BD",$Y624="DB","BD",$Y624="CD","CD",$Y624="DC", "CD",$Y624="AE","AE",$Y624="EA","AE",$Y624="AF","AF",$Y624="FA","AF",$Y624="BE","BE",$Y624="EB","BE",$Y624="BF","BF",$Y624="FB","BF",$Y624="CE","CE",$Y624="EC","CE",$Y624="CF","CF",$Y624="FC","CF",$Y624="DE","DE",$Y624="ED","DE",$Y624="EF","EF",$Y624="FE","EF",$Y624="DF","DF",$Y624="FD","DF")</f>
        <v>EF</v>
      </c>
      <c r="AA624" s="6" t="s">
        <v>30</v>
      </c>
      <c r="AB624" t="str">
        <f>VLOOKUP($X624&amp;$Z624&amp;$AA624,Stories!$A$1:$I$151,7,FALSE)</f>
        <v>Jaime is making a smoothie for Casey</v>
      </c>
      <c r="AC624" t="str">
        <f>VLOOKUP($X624&amp;$Z624&amp;$AA624,Stories!$A$1:$I$151,8,FALSE)</f>
        <v>before it's time to leave</v>
      </c>
      <c r="AD624" s="37" t="s">
        <v>22</v>
      </c>
      <c r="AE624" s="13" t="s">
        <v>24</v>
      </c>
      <c r="AF624" s="13" t="s">
        <v>26</v>
      </c>
      <c r="AG624" s="13" t="str">
        <f t="shared" si="129"/>
        <v>he's standing in a red triangle</v>
      </c>
      <c r="AH624" t="str">
        <f>VLOOKUP($X624&amp;$Z624&amp;$AA624,Stories!$A$1:$I$151,9,FALSE)</f>
        <v>and it's hard to hear above the blender</v>
      </c>
      <c r="AI624" t="str" cm="1">
        <f t="array" ref="AI624">_xlfn.IFS($AA624="first",_xlfn.CONCAT($X624, "_", $H624, "_", $L624),$AA624="second",_xlfn.CONCAT($X624, "_", $L624, "_", $H624))</f>
        <v>S53_Casey_Jaime</v>
      </c>
      <c r="AJ624" t="str">
        <f t="shared" si="119"/>
        <v>he_red_triangle</v>
      </c>
      <c r="AK624" t="str">
        <f t="shared" si="117"/>
        <v>S53_end</v>
      </c>
      <c r="AL624" s="13" t="s">
        <v>24</v>
      </c>
      <c r="AM624" s="13" t="s">
        <v>26</v>
      </c>
      <c r="AN624" s="13" t="s">
        <v>24</v>
      </c>
      <c r="AO624" s="13" t="s">
        <v>25</v>
      </c>
      <c r="AP624" s="13" t="s">
        <v>27</v>
      </c>
      <c r="AQ624" s="13" t="s">
        <v>25</v>
      </c>
      <c r="AR624" s="13" t="s">
        <v>27</v>
      </c>
      <c r="AS624" s="13" t="s">
        <v>26</v>
      </c>
      <c r="AT624" s="13" t="s">
        <v>31</v>
      </c>
      <c r="AU624" s="13" t="s">
        <v>25</v>
      </c>
      <c r="AV624" s="13" t="s">
        <v>31</v>
      </c>
      <c r="AW624" s="13" t="s">
        <v>26</v>
      </c>
      <c r="AX624" t="str">
        <f t="shared" si="120"/>
        <v>HT2_red-triangle.png</v>
      </c>
      <c r="AY624" t="str">
        <f t="shared" si="121"/>
        <v>ST1_red-square.png</v>
      </c>
      <c r="AZ624" t="str">
        <f t="shared" si="122"/>
        <v>ST2_yellow-square.png</v>
      </c>
      <c r="BA624" t="str">
        <f t="shared" si="123"/>
        <v>ST3_yellow-triangle.png</v>
      </c>
      <c r="BB624" t="str">
        <f t="shared" si="124"/>
        <v>HT1_green-square.png</v>
      </c>
      <c r="BC624" t="str">
        <f t="shared" si="125"/>
        <v>HT3_green-triangle.png</v>
      </c>
    </row>
    <row r="625" spans="1:55" x14ac:dyDescent="0.2">
      <c r="A625" s="30" t="s">
        <v>708</v>
      </c>
      <c r="B625" s="5" t="s">
        <v>108</v>
      </c>
      <c r="C625" s="5" t="s">
        <v>131</v>
      </c>
      <c r="D625" t="str">
        <f t="shared" si="118"/>
        <v>L06_CR23_S54</v>
      </c>
      <c r="E625">
        <v>623</v>
      </c>
      <c r="F625" s="94" t="s">
        <v>696</v>
      </c>
      <c r="G625" s="155" t="str">
        <f>VLOOKUP($A625&amp;"_"&amp;$F625,'Character Sets'!$B$3:$J$39,5,FALSE)</f>
        <v>HT2</v>
      </c>
      <c r="H625" s="155" t="str">
        <f>VLOOKUP($A625&amp;"_"&amp;$F625,'Character Sets'!$B$3:$J$39,7,FALSE)</f>
        <v>Jaime</v>
      </c>
      <c r="I625" s="5" t="str">
        <f>VLOOKUP($A625&amp;"_"&amp;$F625,'Character Sets'!$B$3:$J$39,6,FALSE)</f>
        <v>F</v>
      </c>
      <c r="J625" s="96" t="s">
        <v>701</v>
      </c>
      <c r="K625" s="155" t="str">
        <f>VLOOKUP($A625&amp;"_"&amp;$J625, 'Character Sets'!$B$3:$J$39,5,FALSE)</f>
        <v>ST1</v>
      </c>
      <c r="L625" s="155" t="str">
        <f>VLOOKUP($A625&amp;"_"&amp;$J625,'Character Sets'!$B$3:$J$39,7,FALSE)</f>
        <v>Casey</v>
      </c>
      <c r="M625" s="5" t="str">
        <f>VLOOKUP($A625&amp;"_"&amp;$J625,'Character Sets'!$B$3:$J$39,6,FALSE)</f>
        <v>E</v>
      </c>
      <c r="N625" s="187" t="s">
        <v>2395</v>
      </c>
      <c r="O625" s="5" t="s">
        <v>2398</v>
      </c>
      <c r="P625" s="37" t="s">
        <v>697</v>
      </c>
      <c r="Q625" t="str">
        <f>VLOOKUP($A625&amp;"_"&amp;$P625,'Character Sets'!$B$3:$J$39,5,FALSE)</f>
        <v>ST2</v>
      </c>
      <c r="R625" s="37" t="s">
        <v>699</v>
      </c>
      <c r="S625" t="str">
        <f>VLOOKUP($A625&amp;"_"&amp;$R625,'Character Sets'!$B$3:$J$39,5,FALSE)</f>
        <v>ST3</v>
      </c>
      <c r="T625" s="37" t="s">
        <v>700</v>
      </c>
      <c r="U625" t="str">
        <f>VLOOKUP($A625&amp;"_"&amp;$T625,'Character Sets'!$B$3:$J$39,5,FALSE)</f>
        <v>HT1</v>
      </c>
      <c r="V625" s="37" t="s">
        <v>698</v>
      </c>
      <c r="W625" t="str">
        <f>VLOOKUP($A625&amp;"_"&amp;$V625,'Character Sets'!$B$3:$J$39,5,FALSE)</f>
        <v>HT3</v>
      </c>
      <c r="X625" t="s">
        <v>731</v>
      </c>
      <c r="Y625" t="str">
        <f t="shared" si="128"/>
        <v>FE</v>
      </c>
      <c r="Z625" t="str" cm="1">
        <f t="array" ref="Z625">_xlfn.IFS($Y625="AB","AB",$Y625="BA","AB",$Y625="AC","AC",$Y625="CA","AC",$Y625="AD","AD",$Y625="DA","AD",$Y625="BC","BC",$Y625="CB","BC",$Y625="BD","BD",$Y625="DB","BD",$Y625="CD","CD",$Y625="DC", "CD",$Y625="AE","AE",$Y625="EA","AE",$Y625="AF","AF",$Y625="FA","AF",$Y625="BE","BE",$Y625="EB","BE",$Y625="BF","BF",$Y625="FB","BF",$Y625="CE","CE",$Y625="EC","CE",$Y625="CF","CF",$Y625="FC","CF",$Y625="DE","DE",$Y625="ED","DE",$Y625="EF","EF",$Y625="FE","EF",$Y625="DF","DF",$Y625="FD","DF")</f>
        <v>EF</v>
      </c>
      <c r="AA625" s="6" t="s">
        <v>28</v>
      </c>
      <c r="AB625" t="str">
        <f>VLOOKUP($X625&amp;$Z625&amp;$AA625,Stories!$A$1:$I$151,7,FALSE)</f>
        <v>Casey is opening the door for Jaime</v>
      </c>
      <c r="AC625" t="str">
        <f>VLOOKUP($X625&amp;$Z625&amp;$AA625,Stories!$A$1:$I$151,8,FALSE)</f>
        <v>as the keys rattle in the lock</v>
      </c>
      <c r="AD625" s="37" t="s">
        <v>22</v>
      </c>
      <c r="AE625" s="13" t="s">
        <v>29</v>
      </c>
      <c r="AF625" s="13" t="s">
        <v>25</v>
      </c>
      <c r="AG625" s="13" t="str">
        <f t="shared" si="129"/>
        <v>he's standing in a blue square</v>
      </c>
      <c r="AH625" t="str">
        <f>VLOOKUP($X625&amp;$Z625&amp;$AA625,Stories!$A$1:$I$151,9,FALSE)</f>
        <v>and no one else is in the house</v>
      </c>
      <c r="AI625" t="str" cm="1">
        <f t="array" ref="AI625">_xlfn.IFS($AA625="first",_xlfn.CONCAT($X625, "_", $H625, "_", $L625),$AA625="second",_xlfn.CONCAT($X625, "_", $L625, "_", $H625))</f>
        <v>S54_Jaime_Casey</v>
      </c>
      <c r="AJ625" t="str">
        <f t="shared" si="119"/>
        <v>he_blue_square</v>
      </c>
      <c r="AK625" t="str">
        <f t="shared" si="117"/>
        <v>S54_end</v>
      </c>
      <c r="AL625" s="13" t="s">
        <v>29</v>
      </c>
      <c r="AM625" s="13" t="s">
        <v>25</v>
      </c>
      <c r="AN625" s="13" t="s">
        <v>29</v>
      </c>
      <c r="AO625" s="13" t="s">
        <v>26</v>
      </c>
      <c r="AP625" s="13" t="s">
        <v>31</v>
      </c>
      <c r="AQ625" s="13" t="s">
        <v>26</v>
      </c>
      <c r="AR625" s="13" t="s">
        <v>31</v>
      </c>
      <c r="AS625" s="13" t="s">
        <v>25</v>
      </c>
      <c r="AT625" s="13" t="s">
        <v>27</v>
      </c>
      <c r="AU625" s="13" t="s">
        <v>26</v>
      </c>
      <c r="AV625" s="13" t="s">
        <v>27</v>
      </c>
      <c r="AW625" s="13" t="s">
        <v>25</v>
      </c>
      <c r="AX625" t="str">
        <f t="shared" si="120"/>
        <v>HT2_blue-square.png</v>
      </c>
      <c r="AY625" t="str">
        <f t="shared" si="121"/>
        <v>ST1_blue-triangle.png</v>
      </c>
      <c r="AZ625" t="str">
        <f t="shared" si="122"/>
        <v>ST2_green-triangle.png</v>
      </c>
      <c r="BA625" t="str">
        <f t="shared" si="123"/>
        <v>ST3_green-square.png</v>
      </c>
      <c r="BB625" t="str">
        <f t="shared" si="124"/>
        <v>HT1_yellow-triangle.png</v>
      </c>
      <c r="BC625" t="str">
        <f t="shared" si="125"/>
        <v>HT3_yellow-square.png</v>
      </c>
    </row>
    <row r="626" spans="1:55" x14ac:dyDescent="0.2">
      <c r="A626" s="30" t="s">
        <v>708</v>
      </c>
      <c r="B626" s="5" t="s">
        <v>108</v>
      </c>
      <c r="C626" s="5" t="s">
        <v>132</v>
      </c>
      <c r="D626" t="str">
        <f t="shared" si="118"/>
        <v>L06_CR24_S55</v>
      </c>
      <c r="E626">
        <v>624</v>
      </c>
      <c r="F626" s="94" t="s">
        <v>696</v>
      </c>
      <c r="G626" s="155" t="str">
        <f>VLOOKUP($A626&amp;"_"&amp;$F626,'Character Sets'!$B$3:$J$39,5,FALSE)</f>
        <v>HT2</v>
      </c>
      <c r="H626" s="155" t="str">
        <f>VLOOKUP($A626&amp;"_"&amp;$F626,'Character Sets'!$B$3:$J$39,7,FALSE)</f>
        <v>Jaime</v>
      </c>
      <c r="I626" s="5" t="str">
        <f>VLOOKUP($A626&amp;"_"&amp;$F626,'Character Sets'!$B$3:$J$39,6,FALSE)</f>
        <v>F</v>
      </c>
      <c r="J626" s="96" t="s">
        <v>701</v>
      </c>
      <c r="K626" s="155" t="str">
        <f>VLOOKUP($A626&amp;"_"&amp;$J626, 'Character Sets'!$B$3:$J$39,5,FALSE)</f>
        <v>ST1</v>
      </c>
      <c r="L626" s="155" t="str">
        <f>VLOOKUP($A626&amp;"_"&amp;$J626,'Character Sets'!$B$3:$J$39,7,FALSE)</f>
        <v>Casey</v>
      </c>
      <c r="M626" s="5" t="str">
        <f>VLOOKUP($A626&amp;"_"&amp;$J626,'Character Sets'!$B$3:$J$39,6,FALSE)</f>
        <v>E</v>
      </c>
      <c r="N626" s="187" t="s">
        <v>2395</v>
      </c>
      <c r="O626" s="5" t="s">
        <v>2398</v>
      </c>
      <c r="P626" s="37" t="s">
        <v>697</v>
      </c>
      <c r="Q626" t="str">
        <f>VLOOKUP($A626&amp;"_"&amp;$P626,'Character Sets'!$B$3:$J$39,5,FALSE)</f>
        <v>ST2</v>
      </c>
      <c r="R626" s="37" t="s">
        <v>699</v>
      </c>
      <c r="S626" t="str">
        <f>VLOOKUP($A626&amp;"_"&amp;$R626,'Character Sets'!$B$3:$J$39,5,FALSE)</f>
        <v>ST3</v>
      </c>
      <c r="T626" s="37" t="s">
        <v>700</v>
      </c>
      <c r="U626" t="str">
        <f>VLOOKUP($A626&amp;"_"&amp;$T626,'Character Sets'!$B$3:$J$39,5,FALSE)</f>
        <v>HT1</v>
      </c>
      <c r="V626" s="37" t="s">
        <v>698</v>
      </c>
      <c r="W626" t="str">
        <f>VLOOKUP($A626&amp;"_"&amp;$V626,'Character Sets'!$B$3:$J$39,5,FALSE)</f>
        <v>HT3</v>
      </c>
      <c r="X626" t="s">
        <v>737</v>
      </c>
      <c r="Y626" t="str">
        <f t="shared" si="128"/>
        <v>FE</v>
      </c>
      <c r="Z626" t="str" cm="1">
        <f t="array" ref="Z626">_xlfn.IFS($Y626="AB","AB",$Y626="BA","AB",$Y626="AC","AC",$Y626="CA","AC",$Y626="AD","AD",$Y626="DA","AD",$Y626="BC","BC",$Y626="CB","BC",$Y626="BD","BD",$Y626="DB","BD",$Y626="CD","CD",$Y626="DC", "CD",$Y626="AE","AE",$Y626="EA","AE",$Y626="AF","AF",$Y626="FA","AF",$Y626="BE","BE",$Y626="EB","BE",$Y626="BF","BF",$Y626="FB","BF",$Y626="CE","CE",$Y626="EC","CE",$Y626="CF","CF",$Y626="FC","CF",$Y626="DE","DE",$Y626="ED","DE",$Y626="EF","EF",$Y626="FE","EF",$Y626="DF","DF",$Y626="FD","DF")</f>
        <v>EF</v>
      </c>
      <c r="AA626" s="6" t="s">
        <v>30</v>
      </c>
      <c r="AB626" t="str">
        <f>VLOOKUP($X626&amp;$Z626&amp;$AA626,Stories!$A$1:$I$151,7,FALSE)</f>
        <v>Jaime is holding a spot for Casey</v>
      </c>
      <c r="AC626" t="str">
        <f>VLOOKUP($X626&amp;$Z626&amp;$AA626,Stories!$A$1:$I$151,8,FALSE)</f>
        <v>because the line is moving slowly</v>
      </c>
      <c r="AD626" s="37" t="s">
        <v>22</v>
      </c>
      <c r="AE626" s="13" t="s">
        <v>31</v>
      </c>
      <c r="AF626" s="13" t="s">
        <v>26</v>
      </c>
      <c r="AG626" s="13" t="str">
        <f t="shared" si="129"/>
        <v>he's standing in a green triangle</v>
      </c>
      <c r="AH626" t="str">
        <f>VLOOKUP($X626&amp;$Z626&amp;$AA626,Stories!$A$1:$I$151,9,FALSE)</f>
        <v>and the day keeps getting hotter</v>
      </c>
      <c r="AI626" t="str" cm="1">
        <f t="array" ref="AI626">_xlfn.IFS($AA626="first",_xlfn.CONCAT($X626, "_", $H626, "_", $L626),$AA626="second",_xlfn.CONCAT($X626, "_", $L626, "_", $H626))</f>
        <v>S55_Casey_Jaime</v>
      </c>
      <c r="AJ626" t="str">
        <f t="shared" si="119"/>
        <v>he_green_triangle</v>
      </c>
      <c r="AK626" t="str">
        <f t="shared" si="117"/>
        <v>S55_end</v>
      </c>
      <c r="AL626" s="13" t="s">
        <v>31</v>
      </c>
      <c r="AM626" s="13" t="s">
        <v>26</v>
      </c>
      <c r="AN626" s="13" t="s">
        <v>31</v>
      </c>
      <c r="AO626" s="13" t="s">
        <v>25</v>
      </c>
      <c r="AP626" s="13" t="s">
        <v>29</v>
      </c>
      <c r="AQ626" s="13" t="s">
        <v>25</v>
      </c>
      <c r="AR626" s="13" t="s">
        <v>29</v>
      </c>
      <c r="AS626" s="13" t="s">
        <v>26</v>
      </c>
      <c r="AT626" s="13" t="s">
        <v>24</v>
      </c>
      <c r="AU626" s="13" t="s">
        <v>25</v>
      </c>
      <c r="AV626" s="13" t="s">
        <v>24</v>
      </c>
      <c r="AW626" s="13" t="s">
        <v>26</v>
      </c>
      <c r="AX626" t="str">
        <f t="shared" si="120"/>
        <v>HT2_green-triangle.png</v>
      </c>
      <c r="AY626" t="str">
        <f t="shared" si="121"/>
        <v>ST1_green-square.png</v>
      </c>
      <c r="AZ626" t="str">
        <f t="shared" si="122"/>
        <v>ST2_blue-square.png</v>
      </c>
      <c r="BA626" t="str">
        <f t="shared" si="123"/>
        <v>ST3_blue-triangle.png</v>
      </c>
      <c r="BB626" t="str">
        <f t="shared" si="124"/>
        <v>HT1_red-square.png</v>
      </c>
      <c r="BC626" t="str">
        <f t="shared" si="125"/>
        <v>HT3_red-triangle.png</v>
      </c>
    </row>
    <row r="627" spans="1:55" x14ac:dyDescent="0.2">
      <c r="A627" s="30" t="s">
        <v>708</v>
      </c>
      <c r="B627" s="5" t="s">
        <v>108</v>
      </c>
      <c r="C627" s="5" t="s">
        <v>133</v>
      </c>
      <c r="D627" t="str">
        <f t="shared" si="118"/>
        <v>L06_CR25_S20</v>
      </c>
      <c r="E627">
        <v>625</v>
      </c>
      <c r="F627" s="94" t="s">
        <v>698</v>
      </c>
      <c r="G627" s="155" t="str">
        <f>VLOOKUP($A627&amp;"_"&amp;$F627,'Character Sets'!$B$3:$J$39,5,FALSE)</f>
        <v>HT3</v>
      </c>
      <c r="H627" s="155" t="str">
        <f>VLOOKUP($A627&amp;"_"&amp;$F627,'Character Sets'!$B$3:$J$39,7,FALSE)</f>
        <v>Alex</v>
      </c>
      <c r="I627" s="5" t="str">
        <f>VLOOKUP($A627&amp;"_"&amp;$F627,'Character Sets'!$B$3:$J$39,6,FALSE)</f>
        <v>A</v>
      </c>
      <c r="J627" s="96" t="s">
        <v>700</v>
      </c>
      <c r="K627" s="155" t="str">
        <f>VLOOKUP($A627&amp;"_"&amp;$J627, 'Character Sets'!$B$3:$J$39,5,FALSE)</f>
        <v>HT1</v>
      </c>
      <c r="L627" s="155" t="str">
        <f>VLOOKUP($A627&amp;"_"&amp;$J627,'Character Sets'!$B$3:$J$39,7,FALSE)</f>
        <v>Taylor</v>
      </c>
      <c r="M627" s="5" t="str">
        <f>VLOOKUP($A627&amp;"_"&amp;$J627,'Character Sets'!$B$3:$J$39,6,FALSE)</f>
        <v>D</v>
      </c>
      <c r="N627" s="187" t="s">
        <v>2395</v>
      </c>
      <c r="O627" s="5" t="s">
        <v>2399</v>
      </c>
      <c r="P627" s="37" t="s">
        <v>697</v>
      </c>
      <c r="Q627" t="str">
        <f>VLOOKUP($A627&amp;"_"&amp;$P627,'Character Sets'!$B$3:$J$39,5,FALSE)</f>
        <v>ST2</v>
      </c>
      <c r="R627" s="37" t="s">
        <v>699</v>
      </c>
      <c r="S627" t="str">
        <f>VLOOKUP($A627&amp;"_"&amp;$R627,'Character Sets'!$B$3:$J$39,5,FALSE)</f>
        <v>ST3</v>
      </c>
      <c r="T627" s="37" t="s">
        <v>701</v>
      </c>
      <c r="U627" t="str">
        <f>VLOOKUP($A627&amp;"_"&amp;$T627,'Character Sets'!$B$3:$J$39,5,FALSE)</f>
        <v>ST1</v>
      </c>
      <c r="V627" s="37" t="s">
        <v>696</v>
      </c>
      <c r="W627" t="str">
        <f>VLOOKUP($A627&amp;"_"&amp;$V627,'Character Sets'!$B$3:$J$39,5,FALSE)</f>
        <v>HT2</v>
      </c>
      <c r="X627" t="s">
        <v>226</v>
      </c>
      <c r="Y627" t="str">
        <f t="shared" si="128"/>
        <v>AD</v>
      </c>
      <c r="Z627" t="str" cm="1">
        <f t="array" ref="Z627">_xlfn.IFS($Y627="AB","AB",$Y627="BA","AB",$Y627="AC","AC",$Y627="CA","AC",$Y627="AD","AD",$Y627="DA","AD",$Y627="BC","BC",$Y627="CB","BC",$Y627="BD","BD",$Y627="DB","BD",$Y627="CD","CD",$Y627="DC", "CD",$Y627="AE","AE",$Y627="EA","AE",$Y627="AF","AF",$Y627="FA","AF",$Y627="BE","BE",$Y627="EB","BE",$Y627="BF","BF",$Y627="FB","BF",$Y627="CE","CE",$Y627="EC","CE",$Y627="CF","CF",$Y627="FC","CF",$Y627="DE","DE",$Y627="ED","DE",$Y627="EF","EF",$Y627="FE","EF",$Y627="DF","DF",$Y627="FD","DF")</f>
        <v>AD</v>
      </c>
      <c r="AA627" s="6" t="s">
        <v>28</v>
      </c>
      <c r="AB627" t="str">
        <f>VLOOKUP($X627&amp;$Z627&amp;$AA627,Stories!$A$1:$I$151,7,FALSE)</f>
        <v>Alex is shouting at Taylor</v>
      </c>
      <c r="AC627" t="str">
        <f>VLOOKUP($X627&amp;$Z627&amp;$AA627,Stories!$A$1:$I$151,8,FALSE)</f>
        <v>while a shooting star streaks across the sky</v>
      </c>
      <c r="AD627" s="37" t="s">
        <v>22</v>
      </c>
      <c r="AE627" s="13" t="s">
        <v>24</v>
      </c>
      <c r="AF627" s="13" t="s">
        <v>25</v>
      </c>
      <c r="AG627" s="13" t="str">
        <f t="shared" si="129"/>
        <v>he's standing in a red square</v>
      </c>
      <c r="AH627" t="str">
        <f>VLOOKUP($X627&amp;$Z627&amp;$AA627,Stories!$A$1:$I$151,9,FALSE)</f>
        <v>but it looks like an argument has started</v>
      </c>
      <c r="AI627" t="str" cm="1">
        <f t="array" ref="AI627">_xlfn.IFS($AA627="first",_xlfn.CONCAT($X627, "_", $H627, "_", $L627),$AA627="second",_xlfn.CONCAT($X627, "_", $L627, "_", $H627))</f>
        <v>S20_Alex_Taylor</v>
      </c>
      <c r="AJ627" t="str">
        <f t="shared" si="119"/>
        <v>he_red_square</v>
      </c>
      <c r="AK627" t="str">
        <f t="shared" si="117"/>
        <v>S20_end</v>
      </c>
      <c r="AL627" s="13" t="s">
        <v>24</v>
      </c>
      <c r="AM627" s="13" t="s">
        <v>25</v>
      </c>
      <c r="AN627" s="13" t="s">
        <v>24</v>
      </c>
      <c r="AO627" s="13" t="s">
        <v>26</v>
      </c>
      <c r="AP627" s="13" t="s">
        <v>27</v>
      </c>
      <c r="AQ627" s="13" t="s">
        <v>26</v>
      </c>
      <c r="AR627" s="13" t="s">
        <v>27</v>
      </c>
      <c r="AS627" s="13" t="s">
        <v>25</v>
      </c>
      <c r="AT627" s="13" t="s">
        <v>31</v>
      </c>
      <c r="AU627" s="13" t="s">
        <v>26</v>
      </c>
      <c r="AV627" s="13" t="s">
        <v>31</v>
      </c>
      <c r="AW627" s="13" t="s">
        <v>25</v>
      </c>
      <c r="AX627" t="str">
        <f t="shared" si="120"/>
        <v>HT3_red-square.png</v>
      </c>
      <c r="AY627" t="str">
        <f t="shared" si="121"/>
        <v>HT1_red-triangle.png</v>
      </c>
      <c r="AZ627" t="str">
        <f t="shared" si="122"/>
        <v>ST2_yellow-triangle.png</v>
      </c>
      <c r="BA627" t="str">
        <f t="shared" si="123"/>
        <v>ST3_yellow-square.png</v>
      </c>
      <c r="BB627" t="str">
        <f t="shared" si="124"/>
        <v>ST1_green-triangle.png</v>
      </c>
      <c r="BC627" t="str">
        <f t="shared" si="125"/>
        <v>HT2_green-square.png</v>
      </c>
    </row>
    <row r="628" spans="1:55" x14ac:dyDescent="0.2">
      <c r="A628" s="30" t="s">
        <v>708</v>
      </c>
      <c r="B628" s="5" t="s">
        <v>108</v>
      </c>
      <c r="C628" s="5" t="s">
        <v>134</v>
      </c>
      <c r="D628" t="str">
        <f t="shared" si="118"/>
        <v>L06_CR26_S16</v>
      </c>
      <c r="E628">
        <v>626</v>
      </c>
      <c r="F628" s="94" t="s">
        <v>698</v>
      </c>
      <c r="G628" s="155" t="str">
        <f>VLOOKUP($A628&amp;"_"&amp;$F628,'Character Sets'!$B$3:$J$39,5,FALSE)</f>
        <v>HT3</v>
      </c>
      <c r="H628" s="155" t="str">
        <f>VLOOKUP($A628&amp;"_"&amp;$F628,'Character Sets'!$B$3:$J$39,7,FALSE)</f>
        <v>Alex</v>
      </c>
      <c r="I628" s="5" t="str">
        <f>VLOOKUP($A628&amp;"_"&amp;$F628,'Character Sets'!$B$3:$J$39,6,FALSE)</f>
        <v>A</v>
      </c>
      <c r="J628" s="96" t="s">
        <v>700</v>
      </c>
      <c r="K628" s="155" t="str">
        <f>VLOOKUP($A628&amp;"_"&amp;$J628, 'Character Sets'!$B$3:$J$39,5,FALSE)</f>
        <v>HT1</v>
      </c>
      <c r="L628" s="155" t="str">
        <f>VLOOKUP($A628&amp;"_"&amp;$J628,'Character Sets'!$B$3:$J$39,7,FALSE)</f>
        <v>Taylor</v>
      </c>
      <c r="M628" s="5" t="str">
        <f>VLOOKUP($A628&amp;"_"&amp;$J628,'Character Sets'!$B$3:$J$39,6,FALSE)</f>
        <v>D</v>
      </c>
      <c r="N628" s="187" t="s">
        <v>2395</v>
      </c>
      <c r="O628" s="5" t="s">
        <v>2399</v>
      </c>
      <c r="P628" s="37" t="s">
        <v>697</v>
      </c>
      <c r="Q628" t="str">
        <f>VLOOKUP($A628&amp;"_"&amp;$P628,'Character Sets'!$B$3:$J$39,5,FALSE)</f>
        <v>ST2</v>
      </c>
      <c r="R628" s="37" t="s">
        <v>699</v>
      </c>
      <c r="S628" t="str">
        <f>VLOOKUP($A628&amp;"_"&amp;$R628,'Character Sets'!$B$3:$J$39,5,FALSE)</f>
        <v>ST3</v>
      </c>
      <c r="T628" s="37" t="s">
        <v>701</v>
      </c>
      <c r="U628" t="str">
        <f>VLOOKUP($A628&amp;"_"&amp;$T628,'Character Sets'!$B$3:$J$39,5,FALSE)</f>
        <v>ST1</v>
      </c>
      <c r="V628" s="37" t="s">
        <v>696</v>
      </c>
      <c r="W628" t="str">
        <f>VLOOKUP($A628&amp;"_"&amp;$V628,'Character Sets'!$B$3:$J$39,5,FALSE)</f>
        <v>HT2</v>
      </c>
      <c r="X628" t="s">
        <v>222</v>
      </c>
      <c r="Y628" t="str">
        <f t="shared" si="128"/>
        <v>AD</v>
      </c>
      <c r="Z628" t="str" cm="1">
        <f t="array" ref="Z628">_xlfn.IFS($Y628="AB","AB",$Y628="BA","AB",$Y628="AC","AC",$Y628="CA","AC",$Y628="AD","AD",$Y628="DA","AD",$Y628="BC","BC",$Y628="CB","BC",$Y628="BD","BD",$Y628="DB","BD",$Y628="CD","CD",$Y628="DC", "CD",$Y628="AE","AE",$Y628="EA","AE",$Y628="AF","AF",$Y628="FA","AF",$Y628="BE","BE",$Y628="EB","BE",$Y628="BF","BF",$Y628="FB","BF",$Y628="CE","CE",$Y628="EC","CE",$Y628="CF","CF",$Y628="FC","CF",$Y628="DE","DE",$Y628="ED","DE",$Y628="EF","EF",$Y628="FE","EF",$Y628="DF","DF",$Y628="FD","DF")</f>
        <v>AD</v>
      </c>
      <c r="AA628" s="6" t="s">
        <v>30</v>
      </c>
      <c r="AB628" t="str">
        <f>VLOOKUP($X628&amp;$Z628&amp;$AA628,Stories!$A$1:$I$151,7,FALSE)</f>
        <v>Taylor is skateboarding toward Alex</v>
      </c>
      <c r="AC628" t="str">
        <f>VLOOKUP($X628&amp;$Z628&amp;$AA628,Stories!$A$1:$I$151,8,FALSE)</f>
        <v>as a car is speeding down the road</v>
      </c>
      <c r="AD628" s="37" t="s">
        <v>22</v>
      </c>
      <c r="AE628" s="13" t="s">
        <v>27</v>
      </c>
      <c r="AF628" s="13" t="s">
        <v>26</v>
      </c>
      <c r="AG628" s="13" t="str">
        <f t="shared" si="129"/>
        <v>he's standing in a yellow triangle</v>
      </c>
      <c r="AH628" t="str">
        <f>VLOOKUP($X628&amp;$Z628&amp;$AA628,Stories!$A$1:$I$151,9,FALSE)</f>
        <v>and it looks like there might be an accident</v>
      </c>
      <c r="AI628" t="str" cm="1">
        <f t="array" ref="AI628">_xlfn.IFS($AA628="first",_xlfn.CONCAT($X628, "_", $H628, "_", $L628),$AA628="second",_xlfn.CONCAT($X628, "_", $L628, "_", $H628))</f>
        <v>S16_Taylor_Alex</v>
      </c>
      <c r="AJ628" t="str">
        <f t="shared" si="119"/>
        <v>he_yellow_triangle</v>
      </c>
      <c r="AK628" t="str">
        <f t="shared" si="117"/>
        <v>S16_end</v>
      </c>
      <c r="AL628" s="13" t="s">
        <v>27</v>
      </c>
      <c r="AM628" s="13" t="s">
        <v>26</v>
      </c>
      <c r="AN628" s="13" t="s">
        <v>27</v>
      </c>
      <c r="AO628" s="13" t="s">
        <v>25</v>
      </c>
      <c r="AP628" s="13" t="s">
        <v>24</v>
      </c>
      <c r="AQ628" s="13" t="s">
        <v>25</v>
      </c>
      <c r="AR628" s="13" t="s">
        <v>24</v>
      </c>
      <c r="AS628" s="13" t="s">
        <v>26</v>
      </c>
      <c r="AT628" s="13" t="s">
        <v>29</v>
      </c>
      <c r="AU628" s="13" t="s">
        <v>25</v>
      </c>
      <c r="AV628" s="13" t="s">
        <v>29</v>
      </c>
      <c r="AW628" s="13" t="s">
        <v>26</v>
      </c>
      <c r="AX628" t="str">
        <f t="shared" si="120"/>
        <v>HT3_yellow-triangle.png</v>
      </c>
      <c r="AY628" t="str">
        <f t="shared" si="121"/>
        <v>HT1_yellow-square.png</v>
      </c>
      <c r="AZ628" t="str">
        <f t="shared" si="122"/>
        <v>ST2_red-square.png</v>
      </c>
      <c r="BA628" t="str">
        <f t="shared" si="123"/>
        <v>ST3_red-triangle.png</v>
      </c>
      <c r="BB628" t="str">
        <f t="shared" si="124"/>
        <v>ST1_blue-square.png</v>
      </c>
      <c r="BC628" t="str">
        <f t="shared" si="125"/>
        <v>HT2_blue-triangle.png</v>
      </c>
    </row>
    <row r="629" spans="1:55" x14ac:dyDescent="0.2">
      <c r="A629" s="30" t="s">
        <v>708</v>
      </c>
      <c r="B629" s="5" t="s">
        <v>108</v>
      </c>
      <c r="C629" s="5" t="s">
        <v>135</v>
      </c>
      <c r="D629" t="str">
        <f t="shared" si="118"/>
        <v>L06_CR27_S17</v>
      </c>
      <c r="E629">
        <v>627</v>
      </c>
      <c r="F629" s="94" t="s">
        <v>698</v>
      </c>
      <c r="G629" s="155" t="str">
        <f>VLOOKUP($A629&amp;"_"&amp;$F629,'Character Sets'!$B$3:$J$39,5,FALSE)</f>
        <v>HT3</v>
      </c>
      <c r="H629" s="155" t="str">
        <f>VLOOKUP($A629&amp;"_"&amp;$F629,'Character Sets'!$B$3:$J$39,7,FALSE)</f>
        <v>Alex</v>
      </c>
      <c r="I629" s="5" t="str">
        <f>VLOOKUP($A629&amp;"_"&amp;$F629,'Character Sets'!$B$3:$J$39,6,FALSE)</f>
        <v>A</v>
      </c>
      <c r="J629" s="96" t="s">
        <v>700</v>
      </c>
      <c r="K629" s="155" t="str">
        <f>VLOOKUP($A629&amp;"_"&amp;$J629, 'Character Sets'!$B$3:$J$39,5,FALSE)</f>
        <v>HT1</v>
      </c>
      <c r="L629" s="155" t="str">
        <f>VLOOKUP($A629&amp;"_"&amp;$J629,'Character Sets'!$B$3:$J$39,7,FALSE)</f>
        <v>Taylor</v>
      </c>
      <c r="M629" s="5" t="str">
        <f>VLOOKUP($A629&amp;"_"&amp;$J629,'Character Sets'!$B$3:$J$39,6,FALSE)</f>
        <v>D</v>
      </c>
      <c r="N629" s="187" t="s">
        <v>2395</v>
      </c>
      <c r="O629" s="5" t="s">
        <v>2399</v>
      </c>
      <c r="P629" s="37" t="s">
        <v>697</v>
      </c>
      <c r="Q629" t="str">
        <f>VLOOKUP($A629&amp;"_"&amp;$P629,'Character Sets'!$B$3:$J$39,5,FALSE)</f>
        <v>ST2</v>
      </c>
      <c r="R629" s="37" t="s">
        <v>699</v>
      </c>
      <c r="S629" t="str">
        <f>VLOOKUP($A629&amp;"_"&amp;$R629,'Character Sets'!$B$3:$J$39,5,FALSE)</f>
        <v>ST3</v>
      </c>
      <c r="T629" s="37" t="s">
        <v>701</v>
      </c>
      <c r="U629" t="str">
        <f>VLOOKUP($A629&amp;"_"&amp;$T629,'Character Sets'!$B$3:$J$39,5,FALSE)</f>
        <v>ST1</v>
      </c>
      <c r="V629" s="37" t="s">
        <v>696</v>
      </c>
      <c r="W629" t="str">
        <f>VLOOKUP($A629&amp;"_"&amp;$V629,'Character Sets'!$B$3:$J$39,5,FALSE)</f>
        <v>HT2</v>
      </c>
      <c r="X629" t="s">
        <v>223</v>
      </c>
      <c r="Y629" t="str">
        <f t="shared" si="128"/>
        <v>AD</v>
      </c>
      <c r="Z629" t="str" cm="1">
        <f t="array" ref="Z629">_xlfn.IFS($Y629="AB","AB",$Y629="BA","AB",$Y629="AC","AC",$Y629="CA","AC",$Y629="AD","AD",$Y629="DA","AD",$Y629="BC","BC",$Y629="CB","BC",$Y629="BD","BD",$Y629="DB","BD",$Y629="CD","CD",$Y629="DC", "CD",$Y629="AE","AE",$Y629="EA","AE",$Y629="AF","AF",$Y629="FA","AF",$Y629="BE","BE",$Y629="EB","BE",$Y629="BF","BF",$Y629="FB","BF",$Y629="CE","CE",$Y629="EC","CE",$Y629="CF","CF",$Y629="FC","CF",$Y629="DE","DE",$Y629="ED","DE",$Y629="EF","EF",$Y629="FE","EF",$Y629="DF","DF",$Y629="FD","DF")</f>
        <v>AD</v>
      </c>
      <c r="AA629" s="6" t="s">
        <v>28</v>
      </c>
      <c r="AB629" t="str">
        <f>VLOOKUP($X629&amp;$Z629&amp;$AA629,Stories!$A$1:$I$151,7,FALSE)</f>
        <v>Alex is singing a song to Taylor</v>
      </c>
      <c r="AC629" t="str">
        <f>VLOOKUP($X629&amp;$Z629&amp;$AA629,Stories!$A$1:$I$151,8,FALSE)</f>
        <v>as the moon is high in the sky</v>
      </c>
      <c r="AD629" s="37" t="s">
        <v>22</v>
      </c>
      <c r="AE629" s="13" t="s">
        <v>31</v>
      </c>
      <c r="AF629" s="13" t="s">
        <v>25</v>
      </c>
      <c r="AG629" s="13" t="str">
        <f t="shared" si="129"/>
        <v>he's standing in a green square</v>
      </c>
      <c r="AH629" t="str">
        <f>VLOOKUP($X629&amp;$Z629&amp;$AA629,Stories!$A$1:$I$151,9,FALSE)</f>
        <v>and it sounds like the song is almost over</v>
      </c>
      <c r="AI629" t="str" cm="1">
        <f t="array" ref="AI629">_xlfn.IFS($AA629="first",_xlfn.CONCAT($X629, "_", $H629, "_", $L629),$AA629="second",_xlfn.CONCAT($X629, "_", $L629, "_", $H629))</f>
        <v>S17_Alex_Taylor</v>
      </c>
      <c r="AJ629" t="str">
        <f t="shared" si="119"/>
        <v>he_green_square</v>
      </c>
      <c r="AK629" t="str">
        <f t="shared" si="117"/>
        <v>S17_end</v>
      </c>
      <c r="AL629" s="13" t="s">
        <v>31</v>
      </c>
      <c r="AM629" s="13" t="s">
        <v>25</v>
      </c>
      <c r="AN629" s="13" t="s">
        <v>31</v>
      </c>
      <c r="AO629" s="13" t="s">
        <v>26</v>
      </c>
      <c r="AP629" s="13" t="s">
        <v>29</v>
      </c>
      <c r="AQ629" s="13" t="s">
        <v>26</v>
      </c>
      <c r="AR629" s="13" t="s">
        <v>29</v>
      </c>
      <c r="AS629" s="13" t="s">
        <v>25</v>
      </c>
      <c r="AT629" s="13" t="s">
        <v>24</v>
      </c>
      <c r="AU629" s="13" t="s">
        <v>26</v>
      </c>
      <c r="AV629" s="13" t="s">
        <v>24</v>
      </c>
      <c r="AW629" s="13" t="s">
        <v>25</v>
      </c>
      <c r="AX629" t="str">
        <f t="shared" si="120"/>
        <v>HT3_green-square.png</v>
      </c>
      <c r="AY629" t="str">
        <f t="shared" si="121"/>
        <v>HT1_green-triangle.png</v>
      </c>
      <c r="AZ629" t="str">
        <f t="shared" si="122"/>
        <v>ST2_blue-triangle.png</v>
      </c>
      <c r="BA629" t="str">
        <f t="shared" si="123"/>
        <v>ST3_blue-square.png</v>
      </c>
      <c r="BB629" t="str">
        <f t="shared" si="124"/>
        <v>ST1_red-triangle.png</v>
      </c>
      <c r="BC629" t="str">
        <f t="shared" si="125"/>
        <v>HT2_red-square.png</v>
      </c>
    </row>
    <row r="630" spans="1:55" x14ac:dyDescent="0.2">
      <c r="A630" s="30" t="s">
        <v>708</v>
      </c>
      <c r="B630" s="5" t="s">
        <v>108</v>
      </c>
      <c r="C630" s="5" t="s">
        <v>136</v>
      </c>
      <c r="D630" t="str">
        <f t="shared" si="118"/>
        <v>L06_CR28_S17</v>
      </c>
      <c r="E630">
        <v>628</v>
      </c>
      <c r="F630" s="94" t="s">
        <v>698</v>
      </c>
      <c r="G630" s="155" t="str">
        <f>VLOOKUP($A630&amp;"_"&amp;$F630,'Character Sets'!$B$3:$J$39,5,FALSE)</f>
        <v>HT3</v>
      </c>
      <c r="H630" s="155" t="str">
        <f>VLOOKUP($A630&amp;"_"&amp;$F630,'Character Sets'!$B$3:$J$39,7,FALSE)</f>
        <v>Alex</v>
      </c>
      <c r="I630" s="5" t="str">
        <f>VLOOKUP($A630&amp;"_"&amp;$F630,'Character Sets'!$B$3:$J$39,6,FALSE)</f>
        <v>A</v>
      </c>
      <c r="J630" s="96" t="s">
        <v>700</v>
      </c>
      <c r="K630" s="155" t="str">
        <f>VLOOKUP($A630&amp;"_"&amp;$J630, 'Character Sets'!$B$3:$J$39,5,FALSE)</f>
        <v>HT1</v>
      </c>
      <c r="L630" s="155" t="str">
        <f>VLOOKUP($A630&amp;"_"&amp;$J630,'Character Sets'!$B$3:$J$39,7,FALSE)</f>
        <v>Taylor</v>
      </c>
      <c r="M630" s="5" t="str">
        <f>VLOOKUP($A630&amp;"_"&amp;$J630,'Character Sets'!$B$3:$J$39,6,FALSE)</f>
        <v>D</v>
      </c>
      <c r="N630" s="187" t="s">
        <v>2395</v>
      </c>
      <c r="O630" s="5" t="s">
        <v>2399</v>
      </c>
      <c r="P630" s="37" t="s">
        <v>697</v>
      </c>
      <c r="Q630" t="str">
        <f>VLOOKUP($A630&amp;"_"&amp;$P630,'Character Sets'!$B$3:$J$39,5,FALSE)</f>
        <v>ST2</v>
      </c>
      <c r="R630" s="37" t="s">
        <v>699</v>
      </c>
      <c r="S630" t="str">
        <f>VLOOKUP($A630&amp;"_"&amp;$R630,'Character Sets'!$B$3:$J$39,5,FALSE)</f>
        <v>ST3</v>
      </c>
      <c r="T630" s="37" t="s">
        <v>701</v>
      </c>
      <c r="U630" t="str">
        <f>VLOOKUP($A630&amp;"_"&amp;$T630,'Character Sets'!$B$3:$J$39,5,FALSE)</f>
        <v>ST1</v>
      </c>
      <c r="V630" s="37" t="s">
        <v>696</v>
      </c>
      <c r="W630" t="str">
        <f>VLOOKUP($A630&amp;"_"&amp;$V630,'Character Sets'!$B$3:$J$39,5,FALSE)</f>
        <v>HT2</v>
      </c>
      <c r="X630" t="s">
        <v>223</v>
      </c>
      <c r="Y630" t="str">
        <f t="shared" si="128"/>
        <v>AD</v>
      </c>
      <c r="Z630" t="str" cm="1">
        <f t="array" ref="Z630">_xlfn.IFS($Y630="AB","AB",$Y630="BA","AB",$Y630="AC","AC",$Y630="CA","AC",$Y630="AD","AD",$Y630="DA","AD",$Y630="BC","BC",$Y630="CB","BC",$Y630="BD","BD",$Y630="DB","BD",$Y630="CD","CD",$Y630="DC", "CD",$Y630="AE","AE",$Y630="EA","AE",$Y630="AF","AF",$Y630="FA","AF",$Y630="BE","BE",$Y630="EB","BE",$Y630="BF","BF",$Y630="FB","BF",$Y630="CE","CE",$Y630="EC","CE",$Y630="CF","CF",$Y630="FC","CF",$Y630="DE","DE",$Y630="ED","DE",$Y630="EF","EF",$Y630="FE","EF",$Y630="DF","DF",$Y630="FD","DF")</f>
        <v>AD</v>
      </c>
      <c r="AA630" s="6" t="s">
        <v>30</v>
      </c>
      <c r="AB630" t="str">
        <f>VLOOKUP($X630&amp;$Z630&amp;$AA630,Stories!$A$1:$I$151,7,FALSE)</f>
        <v>Taylor is singing a song to Alex</v>
      </c>
      <c r="AC630" t="str">
        <f>VLOOKUP($X630&amp;$Z630&amp;$AA630,Stories!$A$1:$I$151,8,FALSE)</f>
        <v>as the moon is high in the sky</v>
      </c>
      <c r="AD630" s="37" t="s">
        <v>22</v>
      </c>
      <c r="AE630" s="13" t="s">
        <v>29</v>
      </c>
      <c r="AF630" s="13" t="s">
        <v>26</v>
      </c>
      <c r="AG630" s="13" t="str">
        <f t="shared" si="129"/>
        <v>he's standing in a blue triangle</v>
      </c>
      <c r="AH630" t="str">
        <f>VLOOKUP($X630&amp;$Z630&amp;$AA630,Stories!$A$1:$I$151,9,FALSE)</f>
        <v>and it sounds like the song is almost over</v>
      </c>
      <c r="AI630" t="str" cm="1">
        <f t="array" ref="AI630">_xlfn.IFS($AA630="first",_xlfn.CONCAT($X630, "_", $H630, "_", $L630),$AA630="second",_xlfn.CONCAT($X630, "_", $L630, "_", $H630))</f>
        <v>S17_Taylor_Alex</v>
      </c>
      <c r="AJ630" t="str">
        <f t="shared" si="119"/>
        <v>he_blue_triangle</v>
      </c>
      <c r="AK630" t="str">
        <f t="shared" si="117"/>
        <v>S17_end</v>
      </c>
      <c r="AL630" s="13" t="s">
        <v>29</v>
      </c>
      <c r="AM630" s="13" t="s">
        <v>26</v>
      </c>
      <c r="AN630" s="13" t="s">
        <v>29</v>
      </c>
      <c r="AO630" s="13" t="s">
        <v>25</v>
      </c>
      <c r="AP630" s="13" t="s">
        <v>31</v>
      </c>
      <c r="AQ630" s="13" t="s">
        <v>25</v>
      </c>
      <c r="AR630" s="13" t="s">
        <v>31</v>
      </c>
      <c r="AS630" s="13" t="s">
        <v>26</v>
      </c>
      <c r="AT630" s="13" t="s">
        <v>27</v>
      </c>
      <c r="AU630" s="13" t="s">
        <v>25</v>
      </c>
      <c r="AV630" s="13" t="s">
        <v>27</v>
      </c>
      <c r="AW630" s="13" t="s">
        <v>26</v>
      </c>
      <c r="AX630" t="str">
        <f t="shared" si="120"/>
        <v>HT3_blue-triangle.png</v>
      </c>
      <c r="AY630" t="str">
        <f t="shared" si="121"/>
        <v>HT1_blue-square.png</v>
      </c>
      <c r="AZ630" t="str">
        <f t="shared" si="122"/>
        <v>ST2_green-square.png</v>
      </c>
      <c r="BA630" t="str">
        <f t="shared" si="123"/>
        <v>ST3_green-triangle.png</v>
      </c>
      <c r="BB630" t="str">
        <f t="shared" si="124"/>
        <v>ST1_yellow-square.png</v>
      </c>
      <c r="BC630" t="str">
        <f t="shared" si="125"/>
        <v>HT2_yellow-triangle.png</v>
      </c>
    </row>
    <row r="631" spans="1:55" x14ac:dyDescent="0.2">
      <c r="A631" s="30" t="s">
        <v>708</v>
      </c>
      <c r="B631" s="5" t="s">
        <v>108</v>
      </c>
      <c r="C631" s="5" t="s">
        <v>137</v>
      </c>
      <c r="D631" t="str">
        <f t="shared" si="118"/>
        <v>L06_CR29_S21</v>
      </c>
      <c r="E631">
        <v>629</v>
      </c>
      <c r="F631" s="94" t="s">
        <v>698</v>
      </c>
      <c r="G631" s="155" t="str">
        <f>VLOOKUP($A631&amp;"_"&amp;$F631,'Character Sets'!$B$3:$J$39,5,FALSE)</f>
        <v>HT3</v>
      </c>
      <c r="H631" s="155" t="str">
        <f>VLOOKUP($A631&amp;"_"&amp;$F631,'Character Sets'!$B$3:$J$39,7,FALSE)</f>
        <v>Alex</v>
      </c>
      <c r="I631" s="5" t="str">
        <f>VLOOKUP($A631&amp;"_"&amp;$F631,'Character Sets'!$B$3:$J$39,6,FALSE)</f>
        <v>A</v>
      </c>
      <c r="J631" s="96" t="s">
        <v>701</v>
      </c>
      <c r="K631" s="155" t="str">
        <f>VLOOKUP($A631&amp;"_"&amp;$J631, 'Character Sets'!$B$3:$J$39,5,FALSE)</f>
        <v>ST1</v>
      </c>
      <c r="L631" s="155" t="str">
        <f>VLOOKUP($A631&amp;"_"&amp;$J631,'Character Sets'!$B$3:$J$39,7,FALSE)</f>
        <v>Casey</v>
      </c>
      <c r="M631" s="5" t="str">
        <f>VLOOKUP($A631&amp;"_"&amp;$J631,'Character Sets'!$B$3:$J$39,6,FALSE)</f>
        <v>E</v>
      </c>
      <c r="N631" s="187" t="s">
        <v>2395</v>
      </c>
      <c r="O631" s="5" t="s">
        <v>2398</v>
      </c>
      <c r="P631" s="37" t="s">
        <v>697</v>
      </c>
      <c r="Q631" t="str">
        <f>VLOOKUP($A631&amp;"_"&amp;$P631,'Character Sets'!$B$3:$J$39,5,FALSE)</f>
        <v>ST2</v>
      </c>
      <c r="R631" s="37" t="s">
        <v>699</v>
      </c>
      <c r="S631" t="str">
        <f>VLOOKUP($A631&amp;"_"&amp;$R631,'Character Sets'!$B$3:$J$39,5,FALSE)</f>
        <v>ST3</v>
      </c>
      <c r="T631" s="37" t="s">
        <v>700</v>
      </c>
      <c r="U631" t="str">
        <f>VLOOKUP($A631&amp;"_"&amp;$T631,'Character Sets'!$B$3:$J$39,5,FALSE)</f>
        <v>HT1</v>
      </c>
      <c r="V631" s="37" t="s">
        <v>696</v>
      </c>
      <c r="W631" t="str">
        <f>VLOOKUP($A631&amp;"_"&amp;$V631,'Character Sets'!$B$3:$J$39,5,FALSE)</f>
        <v>HT2</v>
      </c>
      <c r="X631" t="s">
        <v>227</v>
      </c>
      <c r="Y631" t="str">
        <f t="shared" si="128"/>
        <v>AE</v>
      </c>
      <c r="Z631" t="str" cm="1">
        <f t="array" ref="Z631">_xlfn.IFS($Y631="AB","AB",$Y631="BA","AB",$Y631="AC","AC",$Y631="CA","AC",$Y631="AD","AD",$Y631="DA","AD",$Y631="BC","BC",$Y631="CB","BC",$Y631="BD","BD",$Y631="DB","BD",$Y631="CD","CD",$Y631="DC", "CD",$Y631="AE","AE",$Y631="EA","AE",$Y631="AF","AF",$Y631="FA","AF",$Y631="BE","BE",$Y631="EB","BE",$Y631="BF","BF",$Y631="FB","BF",$Y631="CE","CE",$Y631="EC","CE",$Y631="CF","CF",$Y631="FC","CF",$Y631="DE","DE",$Y631="ED","DE",$Y631="EF","EF",$Y631="FE","EF",$Y631="DF","DF",$Y631="FD","DF")</f>
        <v>AE</v>
      </c>
      <c r="AA631" s="6" t="s">
        <v>28</v>
      </c>
      <c r="AB631" t="str">
        <f>VLOOKUP($X631&amp;$Z631&amp;$AA631,Stories!$A$1:$I$151,7,FALSE)</f>
        <v>Alex is carrying a cake to Casey</v>
      </c>
      <c r="AC631" t="str">
        <f>VLOOKUP($X631&amp;$Z631&amp;$AA631,Stories!$A$1:$I$151,8,FALSE)</f>
        <v>as the refridgerator starts to hum</v>
      </c>
      <c r="AD631" s="37" t="s">
        <v>22</v>
      </c>
      <c r="AE631" s="13" t="s">
        <v>27</v>
      </c>
      <c r="AF631" s="13" t="s">
        <v>25</v>
      </c>
      <c r="AG631" s="13" t="str">
        <f t="shared" si="129"/>
        <v>he's standing in a yellow square</v>
      </c>
      <c r="AH631" t="str">
        <f>VLOOKUP($X631&amp;$Z631&amp;$AA631,Stories!$A$1:$I$151,9,FALSE)</f>
        <v>and it looks like the cake is fresh out of the oven</v>
      </c>
      <c r="AI631" t="str" cm="1">
        <f t="array" ref="AI631">_xlfn.IFS($AA631="first",_xlfn.CONCAT($X631, "_", $H631, "_", $L631),$AA631="second",_xlfn.CONCAT($X631, "_", $L631, "_", $H631))</f>
        <v>S21_Alex_Casey</v>
      </c>
      <c r="AJ631" t="str">
        <f t="shared" si="119"/>
        <v>he_yellow_square</v>
      </c>
      <c r="AK631" t="str">
        <f t="shared" si="117"/>
        <v>S21_end</v>
      </c>
      <c r="AL631" s="13" t="s">
        <v>27</v>
      </c>
      <c r="AM631" s="13" t="s">
        <v>25</v>
      </c>
      <c r="AN631" s="13" t="s">
        <v>27</v>
      </c>
      <c r="AO631" s="13" t="s">
        <v>26</v>
      </c>
      <c r="AP631" s="13" t="s">
        <v>24</v>
      </c>
      <c r="AQ631" s="13" t="s">
        <v>26</v>
      </c>
      <c r="AR631" s="13" t="s">
        <v>24</v>
      </c>
      <c r="AS631" s="13" t="s">
        <v>25</v>
      </c>
      <c r="AT631" s="13" t="s">
        <v>29</v>
      </c>
      <c r="AU631" s="13" t="s">
        <v>26</v>
      </c>
      <c r="AV631" s="13" t="s">
        <v>29</v>
      </c>
      <c r="AW631" s="13" t="s">
        <v>25</v>
      </c>
      <c r="AX631" t="str">
        <f t="shared" si="120"/>
        <v>HT3_yellow-square.png</v>
      </c>
      <c r="AY631" t="str">
        <f t="shared" si="121"/>
        <v>ST1_yellow-triangle.png</v>
      </c>
      <c r="AZ631" t="str">
        <f t="shared" si="122"/>
        <v>ST2_red-triangle.png</v>
      </c>
      <c r="BA631" t="str">
        <f t="shared" si="123"/>
        <v>ST3_red-square.png</v>
      </c>
      <c r="BB631" t="str">
        <f t="shared" si="124"/>
        <v>HT1_blue-triangle.png</v>
      </c>
      <c r="BC631" t="str">
        <f t="shared" si="125"/>
        <v>HT2_blue-square.png</v>
      </c>
    </row>
    <row r="632" spans="1:55" x14ac:dyDescent="0.2">
      <c r="A632" s="30" t="s">
        <v>708</v>
      </c>
      <c r="B632" s="5" t="s">
        <v>108</v>
      </c>
      <c r="C632" s="5" t="s">
        <v>138</v>
      </c>
      <c r="D632" t="str">
        <f t="shared" si="118"/>
        <v>L06_CR30_S25</v>
      </c>
      <c r="E632">
        <v>630</v>
      </c>
      <c r="F632" s="94" t="s">
        <v>698</v>
      </c>
      <c r="G632" s="155" t="str">
        <f>VLOOKUP($A632&amp;"_"&amp;$F632,'Character Sets'!$B$3:$J$39,5,FALSE)</f>
        <v>HT3</v>
      </c>
      <c r="H632" s="155" t="str">
        <f>VLOOKUP($A632&amp;"_"&amp;$F632,'Character Sets'!$B$3:$J$39,7,FALSE)</f>
        <v>Alex</v>
      </c>
      <c r="I632" s="5" t="str">
        <f>VLOOKUP($A632&amp;"_"&amp;$F632,'Character Sets'!$B$3:$J$39,6,FALSE)</f>
        <v>A</v>
      </c>
      <c r="J632" s="96" t="s">
        <v>701</v>
      </c>
      <c r="K632" s="155" t="str">
        <f>VLOOKUP($A632&amp;"_"&amp;$J632, 'Character Sets'!$B$3:$J$39,5,FALSE)</f>
        <v>ST1</v>
      </c>
      <c r="L632" s="155" t="str">
        <f>VLOOKUP($A632&amp;"_"&amp;$J632,'Character Sets'!$B$3:$J$39,7,FALSE)</f>
        <v>Casey</v>
      </c>
      <c r="M632" s="5" t="str">
        <f>VLOOKUP($A632&amp;"_"&amp;$J632,'Character Sets'!$B$3:$J$39,6,FALSE)</f>
        <v>E</v>
      </c>
      <c r="N632" s="187" t="s">
        <v>2395</v>
      </c>
      <c r="O632" s="5" t="s">
        <v>2398</v>
      </c>
      <c r="P632" s="37" t="s">
        <v>697</v>
      </c>
      <c r="Q632" t="str">
        <f>VLOOKUP($A632&amp;"_"&amp;$P632,'Character Sets'!$B$3:$J$39,5,FALSE)</f>
        <v>ST2</v>
      </c>
      <c r="R632" s="37" t="s">
        <v>699</v>
      </c>
      <c r="S632" t="str">
        <f>VLOOKUP($A632&amp;"_"&amp;$R632,'Character Sets'!$B$3:$J$39,5,FALSE)</f>
        <v>ST3</v>
      </c>
      <c r="T632" s="37" t="s">
        <v>700</v>
      </c>
      <c r="U632" t="str">
        <f>VLOOKUP($A632&amp;"_"&amp;$T632,'Character Sets'!$B$3:$J$39,5,FALSE)</f>
        <v>HT1</v>
      </c>
      <c r="V632" s="37" t="s">
        <v>696</v>
      </c>
      <c r="W632" t="str">
        <f>VLOOKUP($A632&amp;"_"&amp;$V632,'Character Sets'!$B$3:$J$39,5,FALSE)</f>
        <v>HT2</v>
      </c>
      <c r="X632" t="s">
        <v>231</v>
      </c>
      <c r="Y632" t="str">
        <f t="shared" si="128"/>
        <v>AE</v>
      </c>
      <c r="Z632" t="str" cm="1">
        <f t="array" ref="Z632">_xlfn.IFS($Y632="AB","AB",$Y632="BA","AB",$Y632="AC","AC",$Y632="CA","AC",$Y632="AD","AD",$Y632="DA","AD",$Y632="BC","BC",$Y632="CB","BC",$Y632="BD","BD",$Y632="DB","BD",$Y632="CD","CD",$Y632="DC", "CD",$Y632="AE","AE",$Y632="EA","AE",$Y632="AF","AF",$Y632="FA","AF",$Y632="BE","BE",$Y632="EB","BE",$Y632="BF","BF",$Y632="FB","BF",$Y632="CE","CE",$Y632="EC","CE",$Y632="CF","CF",$Y632="FC","CF",$Y632="DE","DE",$Y632="ED","DE",$Y632="EF","EF",$Y632="FE","EF",$Y632="DF","DF",$Y632="FD","DF")</f>
        <v>AE</v>
      </c>
      <c r="AA632" s="6" t="s">
        <v>30</v>
      </c>
      <c r="AB632" t="str">
        <f>VLOOKUP($X632&amp;$Z632&amp;$AA632,Stories!$A$1:$I$151,7,FALSE)</f>
        <v>Casey is dancing with Alex</v>
      </c>
      <c r="AC632" t="str">
        <f>VLOOKUP($X632&amp;$Z632&amp;$AA632,Stories!$A$1:$I$151,8,FALSE)</f>
        <v>while a pinata is hanging overhead</v>
      </c>
      <c r="AD632" s="37" t="s">
        <v>22</v>
      </c>
      <c r="AE632" s="13" t="s">
        <v>24</v>
      </c>
      <c r="AF632" s="13" t="s">
        <v>26</v>
      </c>
      <c r="AG632" s="13" t="str">
        <f t="shared" si="129"/>
        <v>he's standing in a red triangle</v>
      </c>
      <c r="AH632" t="str">
        <f>VLOOKUP($X632&amp;$Z632&amp;$AA632,Stories!$A$1:$I$151,9,FALSE)</f>
        <v>and everyone at the party is having fun</v>
      </c>
      <c r="AI632" t="str" cm="1">
        <f t="array" ref="AI632">_xlfn.IFS($AA632="first",_xlfn.CONCAT($X632, "_", $H632, "_", $L632),$AA632="second",_xlfn.CONCAT($X632, "_", $L632, "_", $H632))</f>
        <v>S25_Casey_Alex</v>
      </c>
      <c r="AJ632" t="str">
        <f t="shared" si="119"/>
        <v>he_red_triangle</v>
      </c>
      <c r="AK632" t="str">
        <f t="shared" si="117"/>
        <v>S25_end</v>
      </c>
      <c r="AL632" s="13" t="s">
        <v>24</v>
      </c>
      <c r="AM632" s="13" t="s">
        <v>26</v>
      </c>
      <c r="AN632" s="13" t="s">
        <v>24</v>
      </c>
      <c r="AO632" s="13" t="s">
        <v>25</v>
      </c>
      <c r="AP632" s="13" t="s">
        <v>27</v>
      </c>
      <c r="AQ632" s="13" t="s">
        <v>25</v>
      </c>
      <c r="AR632" s="13" t="s">
        <v>27</v>
      </c>
      <c r="AS632" s="13" t="s">
        <v>26</v>
      </c>
      <c r="AT632" s="13" t="s">
        <v>31</v>
      </c>
      <c r="AU632" s="13" t="s">
        <v>25</v>
      </c>
      <c r="AV632" s="13" t="s">
        <v>31</v>
      </c>
      <c r="AW632" s="13" t="s">
        <v>26</v>
      </c>
      <c r="AX632" t="str">
        <f t="shared" si="120"/>
        <v>HT3_red-triangle.png</v>
      </c>
      <c r="AY632" t="str">
        <f t="shared" si="121"/>
        <v>ST1_red-square.png</v>
      </c>
      <c r="AZ632" t="str">
        <f t="shared" si="122"/>
        <v>ST2_yellow-square.png</v>
      </c>
      <c r="BA632" t="str">
        <f t="shared" si="123"/>
        <v>ST3_yellow-triangle.png</v>
      </c>
      <c r="BB632" t="str">
        <f t="shared" si="124"/>
        <v>HT1_green-square.png</v>
      </c>
      <c r="BC632" t="str">
        <f t="shared" si="125"/>
        <v>HT2_green-triangle.png</v>
      </c>
    </row>
    <row r="633" spans="1:55" x14ac:dyDescent="0.2">
      <c r="A633" s="30" t="s">
        <v>708</v>
      </c>
      <c r="B633" s="5" t="s">
        <v>108</v>
      </c>
      <c r="C633" s="5" t="s">
        <v>139</v>
      </c>
      <c r="D633" t="str">
        <f t="shared" si="118"/>
        <v>L06_CR31_S22</v>
      </c>
      <c r="E633">
        <v>631</v>
      </c>
      <c r="F633" s="94" t="s">
        <v>698</v>
      </c>
      <c r="G633" s="155" t="str">
        <f>VLOOKUP($A633&amp;"_"&amp;$F633,'Character Sets'!$B$3:$J$39,5,FALSE)</f>
        <v>HT3</v>
      </c>
      <c r="H633" s="155" t="str">
        <f>VLOOKUP($A633&amp;"_"&amp;$F633,'Character Sets'!$B$3:$J$39,7,FALSE)</f>
        <v>Alex</v>
      </c>
      <c r="I633" s="5" t="str">
        <f>VLOOKUP($A633&amp;"_"&amp;$F633,'Character Sets'!$B$3:$J$39,6,FALSE)</f>
        <v>A</v>
      </c>
      <c r="J633" s="96" t="s">
        <v>701</v>
      </c>
      <c r="K633" s="155" t="str">
        <f>VLOOKUP($A633&amp;"_"&amp;$J633, 'Character Sets'!$B$3:$J$39,5,FALSE)</f>
        <v>ST1</v>
      </c>
      <c r="L633" s="155" t="str">
        <f>VLOOKUP($A633&amp;"_"&amp;$J633,'Character Sets'!$B$3:$J$39,7,FALSE)</f>
        <v>Casey</v>
      </c>
      <c r="M633" s="5" t="str">
        <f>VLOOKUP($A633&amp;"_"&amp;$J633,'Character Sets'!$B$3:$J$39,6,FALSE)</f>
        <v>E</v>
      </c>
      <c r="N633" s="187" t="s">
        <v>2395</v>
      </c>
      <c r="O633" s="5" t="s">
        <v>2398</v>
      </c>
      <c r="P633" s="37" t="s">
        <v>697</v>
      </c>
      <c r="Q633" t="str">
        <f>VLOOKUP($A633&amp;"_"&amp;$P633,'Character Sets'!$B$3:$J$39,5,FALSE)</f>
        <v>ST2</v>
      </c>
      <c r="R633" s="37" t="s">
        <v>699</v>
      </c>
      <c r="S633" t="str">
        <f>VLOOKUP($A633&amp;"_"&amp;$R633,'Character Sets'!$B$3:$J$39,5,FALSE)</f>
        <v>ST3</v>
      </c>
      <c r="T633" s="37" t="s">
        <v>700</v>
      </c>
      <c r="U633" t="str">
        <f>VLOOKUP($A633&amp;"_"&amp;$T633,'Character Sets'!$B$3:$J$39,5,FALSE)</f>
        <v>HT1</v>
      </c>
      <c r="V633" s="37" t="s">
        <v>696</v>
      </c>
      <c r="W633" t="str">
        <f>VLOOKUP($A633&amp;"_"&amp;$V633,'Character Sets'!$B$3:$J$39,5,FALSE)</f>
        <v>HT2</v>
      </c>
      <c r="X633" t="s">
        <v>228</v>
      </c>
      <c r="Y633" t="str">
        <f t="shared" si="128"/>
        <v>AE</v>
      </c>
      <c r="Z633" t="str" cm="1">
        <f t="array" ref="Z633">_xlfn.IFS($Y633="AB","AB",$Y633="BA","AB",$Y633="AC","AC",$Y633="CA","AC",$Y633="AD","AD",$Y633="DA","AD",$Y633="BC","BC",$Y633="CB","BC",$Y633="BD","BD",$Y633="DB","BD",$Y633="CD","CD",$Y633="DC", "CD",$Y633="AE","AE",$Y633="EA","AE",$Y633="AF","AF",$Y633="FA","AF",$Y633="BE","BE",$Y633="EB","BE",$Y633="BF","BF",$Y633="FB","BF",$Y633="CE","CE",$Y633="EC","CE",$Y633="CF","CF",$Y633="FC","CF",$Y633="DE","DE",$Y633="ED","DE",$Y633="EF","EF",$Y633="FE","EF",$Y633="DF","DF",$Y633="FD","DF")</f>
        <v>AE</v>
      </c>
      <c r="AA633" s="6" t="s">
        <v>28</v>
      </c>
      <c r="AB633" t="str">
        <f>VLOOKUP($X633&amp;$Z633&amp;$AA633,Stories!$A$1:$I$151,7,FALSE)</f>
        <v>Alex is filming a video for Casey</v>
      </c>
      <c r="AC633" t="str">
        <f>VLOOKUP($X633&amp;$Z633&amp;$AA633,Stories!$A$1:$I$151,8,FALSE)</f>
        <v>as clouds start to cover up the sun</v>
      </c>
      <c r="AD633" s="37" t="s">
        <v>22</v>
      </c>
      <c r="AE633" s="13" t="s">
        <v>29</v>
      </c>
      <c r="AF633" s="13" t="s">
        <v>25</v>
      </c>
      <c r="AG633" s="13" t="str">
        <f t="shared" si="129"/>
        <v>he's standing in a blue square</v>
      </c>
      <c r="AH633" t="str">
        <f>VLOOKUP($X633&amp;$Z633&amp;$AA633,Stories!$A$1:$I$151,9,FALSE)</f>
        <v>but it looks like it might start to rain soon</v>
      </c>
      <c r="AI633" t="str" cm="1">
        <f t="array" ref="AI633">_xlfn.IFS($AA633="first",_xlfn.CONCAT($X633, "_", $H633, "_", $L633),$AA633="second",_xlfn.CONCAT($X633, "_", $L633, "_", $H633))</f>
        <v>S22_Alex_Casey</v>
      </c>
      <c r="AJ633" t="str">
        <f t="shared" si="119"/>
        <v>he_blue_square</v>
      </c>
      <c r="AK633" t="str">
        <f t="shared" si="117"/>
        <v>S22_end</v>
      </c>
      <c r="AL633" s="13" t="s">
        <v>29</v>
      </c>
      <c r="AM633" s="13" t="s">
        <v>25</v>
      </c>
      <c r="AN633" s="13" t="s">
        <v>29</v>
      </c>
      <c r="AO633" s="13" t="s">
        <v>26</v>
      </c>
      <c r="AP633" s="13" t="s">
        <v>31</v>
      </c>
      <c r="AQ633" s="13" t="s">
        <v>26</v>
      </c>
      <c r="AR633" s="13" t="s">
        <v>31</v>
      </c>
      <c r="AS633" s="13" t="s">
        <v>25</v>
      </c>
      <c r="AT633" s="13" t="s">
        <v>27</v>
      </c>
      <c r="AU633" s="13" t="s">
        <v>26</v>
      </c>
      <c r="AV633" s="13" t="s">
        <v>27</v>
      </c>
      <c r="AW633" s="13" t="s">
        <v>25</v>
      </c>
      <c r="AX633" t="str">
        <f t="shared" si="120"/>
        <v>HT3_blue-square.png</v>
      </c>
      <c r="AY633" t="str">
        <f t="shared" si="121"/>
        <v>ST1_blue-triangle.png</v>
      </c>
      <c r="AZ633" t="str">
        <f t="shared" si="122"/>
        <v>ST2_green-triangle.png</v>
      </c>
      <c r="BA633" t="str">
        <f t="shared" si="123"/>
        <v>ST3_green-square.png</v>
      </c>
      <c r="BB633" t="str">
        <f t="shared" si="124"/>
        <v>HT1_yellow-triangle.png</v>
      </c>
      <c r="BC633" t="str">
        <f t="shared" si="125"/>
        <v>HT2_yellow-square.png</v>
      </c>
    </row>
    <row r="634" spans="1:55" x14ac:dyDescent="0.2">
      <c r="A634" s="30" t="s">
        <v>708</v>
      </c>
      <c r="B634" s="5" t="s">
        <v>108</v>
      </c>
      <c r="C634" s="5" t="s">
        <v>140</v>
      </c>
      <c r="D634" t="str">
        <f t="shared" si="118"/>
        <v>L06_CR32_S22</v>
      </c>
      <c r="E634">
        <v>632</v>
      </c>
      <c r="F634" s="94" t="s">
        <v>698</v>
      </c>
      <c r="G634" s="155" t="str">
        <f>VLOOKUP($A634&amp;"_"&amp;$F634,'Character Sets'!$B$3:$J$39,5,FALSE)</f>
        <v>HT3</v>
      </c>
      <c r="H634" s="155" t="str">
        <f>VLOOKUP($A634&amp;"_"&amp;$F634,'Character Sets'!$B$3:$J$39,7,FALSE)</f>
        <v>Alex</v>
      </c>
      <c r="I634" s="5" t="str">
        <f>VLOOKUP($A634&amp;"_"&amp;$F634,'Character Sets'!$B$3:$J$39,6,FALSE)</f>
        <v>A</v>
      </c>
      <c r="J634" s="96" t="s">
        <v>701</v>
      </c>
      <c r="K634" s="155" t="str">
        <f>VLOOKUP($A634&amp;"_"&amp;$J634, 'Character Sets'!$B$3:$J$39,5,FALSE)</f>
        <v>ST1</v>
      </c>
      <c r="L634" s="155" t="str">
        <f>VLOOKUP($A634&amp;"_"&amp;$J634,'Character Sets'!$B$3:$J$39,7,FALSE)</f>
        <v>Casey</v>
      </c>
      <c r="M634" s="5" t="str">
        <f>VLOOKUP($A634&amp;"_"&amp;$J634,'Character Sets'!$B$3:$J$39,6,FALSE)</f>
        <v>E</v>
      </c>
      <c r="N634" s="187" t="s">
        <v>2395</v>
      </c>
      <c r="O634" s="5" t="s">
        <v>2398</v>
      </c>
      <c r="P634" s="37" t="s">
        <v>697</v>
      </c>
      <c r="Q634" t="str">
        <f>VLOOKUP($A634&amp;"_"&amp;$P634,'Character Sets'!$B$3:$J$39,5,FALSE)</f>
        <v>ST2</v>
      </c>
      <c r="R634" s="37" t="s">
        <v>699</v>
      </c>
      <c r="S634" t="str">
        <f>VLOOKUP($A634&amp;"_"&amp;$R634,'Character Sets'!$B$3:$J$39,5,FALSE)</f>
        <v>ST3</v>
      </c>
      <c r="T634" s="37" t="s">
        <v>700</v>
      </c>
      <c r="U634" t="str">
        <f>VLOOKUP($A634&amp;"_"&amp;$T634,'Character Sets'!$B$3:$J$39,5,FALSE)</f>
        <v>HT1</v>
      </c>
      <c r="V634" s="37" t="s">
        <v>696</v>
      </c>
      <c r="W634" t="str">
        <f>VLOOKUP($A634&amp;"_"&amp;$V634,'Character Sets'!$B$3:$J$39,5,FALSE)</f>
        <v>HT2</v>
      </c>
      <c r="X634" t="s">
        <v>228</v>
      </c>
      <c r="Y634" t="str">
        <f t="shared" si="128"/>
        <v>AE</v>
      </c>
      <c r="Z634" t="str" cm="1">
        <f t="array" ref="Z634">_xlfn.IFS($Y634="AB","AB",$Y634="BA","AB",$Y634="AC","AC",$Y634="CA","AC",$Y634="AD","AD",$Y634="DA","AD",$Y634="BC","BC",$Y634="CB","BC",$Y634="BD","BD",$Y634="DB","BD",$Y634="CD","CD",$Y634="DC", "CD",$Y634="AE","AE",$Y634="EA","AE",$Y634="AF","AF",$Y634="FA","AF",$Y634="BE","BE",$Y634="EB","BE",$Y634="BF","BF",$Y634="FB","BF",$Y634="CE","CE",$Y634="EC","CE",$Y634="CF","CF",$Y634="FC","CF",$Y634="DE","DE",$Y634="ED","DE",$Y634="EF","EF",$Y634="FE","EF",$Y634="DF","DF",$Y634="FD","DF")</f>
        <v>AE</v>
      </c>
      <c r="AA634" s="6" t="s">
        <v>30</v>
      </c>
      <c r="AB634" t="str">
        <f>VLOOKUP($X634&amp;$Z634&amp;$AA634,Stories!$A$1:$I$151,7,FALSE)</f>
        <v>Casey is filming a video for Alex</v>
      </c>
      <c r="AC634" t="str">
        <f>VLOOKUP($X634&amp;$Z634&amp;$AA634,Stories!$A$1:$I$151,8,FALSE)</f>
        <v>as clouds start to cover up the sun</v>
      </c>
      <c r="AD634" s="37" t="s">
        <v>22</v>
      </c>
      <c r="AE634" s="13" t="s">
        <v>31</v>
      </c>
      <c r="AF634" s="13" t="s">
        <v>26</v>
      </c>
      <c r="AG634" s="13" t="str">
        <f t="shared" si="129"/>
        <v>he's standing in a green triangle</v>
      </c>
      <c r="AH634" t="str">
        <f>VLOOKUP($X634&amp;$Z634&amp;$AA634,Stories!$A$1:$I$151,9,FALSE)</f>
        <v>but it looks like it might start to rain soon</v>
      </c>
      <c r="AI634" t="str" cm="1">
        <f t="array" ref="AI634">_xlfn.IFS($AA634="first",_xlfn.CONCAT($X634, "_", $H634, "_", $L634),$AA634="second",_xlfn.CONCAT($X634, "_", $L634, "_", $H634))</f>
        <v>S22_Casey_Alex</v>
      </c>
      <c r="AJ634" t="str">
        <f t="shared" si="119"/>
        <v>he_green_triangle</v>
      </c>
      <c r="AK634" t="str">
        <f t="shared" si="117"/>
        <v>S22_end</v>
      </c>
      <c r="AL634" s="13" t="s">
        <v>31</v>
      </c>
      <c r="AM634" s="13" t="s">
        <v>26</v>
      </c>
      <c r="AN634" s="13" t="s">
        <v>31</v>
      </c>
      <c r="AO634" s="13" t="s">
        <v>25</v>
      </c>
      <c r="AP634" s="13" t="s">
        <v>29</v>
      </c>
      <c r="AQ634" s="13" t="s">
        <v>25</v>
      </c>
      <c r="AR634" s="13" t="s">
        <v>29</v>
      </c>
      <c r="AS634" s="13" t="s">
        <v>26</v>
      </c>
      <c r="AT634" s="13" t="s">
        <v>24</v>
      </c>
      <c r="AU634" s="13" t="s">
        <v>25</v>
      </c>
      <c r="AV634" s="13" t="s">
        <v>24</v>
      </c>
      <c r="AW634" s="13" t="s">
        <v>26</v>
      </c>
      <c r="AX634" t="str">
        <f t="shared" si="120"/>
        <v>HT3_green-triangle.png</v>
      </c>
      <c r="AY634" t="str">
        <f t="shared" si="121"/>
        <v>ST1_green-square.png</v>
      </c>
      <c r="AZ634" t="str">
        <f t="shared" si="122"/>
        <v>ST2_blue-square.png</v>
      </c>
      <c r="BA634" t="str">
        <f t="shared" si="123"/>
        <v>ST3_blue-triangle.png</v>
      </c>
      <c r="BB634" t="str">
        <f t="shared" si="124"/>
        <v>HT1_red-square.png</v>
      </c>
      <c r="BC634" t="str">
        <f t="shared" si="125"/>
        <v>HT2_red-triangle.png</v>
      </c>
    </row>
    <row r="635" spans="1:55" x14ac:dyDescent="0.2">
      <c r="A635" s="30" t="s">
        <v>708</v>
      </c>
      <c r="B635" s="5" t="s">
        <v>108</v>
      </c>
      <c r="C635" s="5" t="s">
        <v>141</v>
      </c>
      <c r="D635" t="str">
        <f t="shared" si="118"/>
        <v>L06_CR33_S46</v>
      </c>
      <c r="E635">
        <v>633</v>
      </c>
      <c r="F635" s="95" t="s">
        <v>697</v>
      </c>
      <c r="G635" s="155" t="str">
        <f>VLOOKUP($A635&amp;"_"&amp;$F635,'Character Sets'!$B$3:$J$39,5,FALSE)</f>
        <v>ST2</v>
      </c>
      <c r="H635" s="155" t="str">
        <f>VLOOKUP($A635&amp;"_"&amp;$F635,'Character Sets'!$B$3:$J$39,7,FALSE)</f>
        <v>Sam</v>
      </c>
      <c r="I635" s="5" t="str">
        <f>VLOOKUP($A635&amp;"_"&amp;$F635,'Character Sets'!$B$3:$J$39,6,FALSE)</f>
        <v>B</v>
      </c>
      <c r="J635" s="94" t="s">
        <v>696</v>
      </c>
      <c r="K635" s="155" t="str">
        <f>VLOOKUP($A635&amp;"_"&amp;$J635, 'Character Sets'!$B$3:$J$39,5,FALSE)</f>
        <v>HT2</v>
      </c>
      <c r="L635" s="155" t="str">
        <f>VLOOKUP($A635&amp;"_"&amp;$J635,'Character Sets'!$B$3:$J$39,7,FALSE)</f>
        <v>Jaime</v>
      </c>
      <c r="M635" s="5" t="str">
        <f>VLOOKUP($A635&amp;"_"&amp;$J635,'Character Sets'!$B$3:$J$39,6,FALSE)</f>
        <v>F</v>
      </c>
      <c r="N635" s="187" t="s">
        <v>2394</v>
      </c>
      <c r="O635" s="5" t="s">
        <v>2398</v>
      </c>
      <c r="P635" s="37" t="s">
        <v>700</v>
      </c>
      <c r="Q635" t="str">
        <f>VLOOKUP($A635&amp;"_"&amp;$P635,'Character Sets'!$B$3:$J$39,5,FALSE)</f>
        <v>HT1</v>
      </c>
      <c r="R635" s="37" t="s">
        <v>701</v>
      </c>
      <c r="S635" t="str">
        <f>VLOOKUP($A635&amp;"_"&amp;$R635,'Character Sets'!$B$3:$J$39,5,FALSE)</f>
        <v>ST1</v>
      </c>
      <c r="T635" s="37" t="s">
        <v>698</v>
      </c>
      <c r="U635" t="str">
        <f>VLOOKUP($A635&amp;"_"&amp;$T635,'Character Sets'!$B$3:$J$39,5,FALSE)</f>
        <v>HT3</v>
      </c>
      <c r="V635" s="37" t="s">
        <v>699</v>
      </c>
      <c r="W635" t="str">
        <f>VLOOKUP($A635&amp;"_"&amp;$V635,'Character Sets'!$B$3:$J$39,5,FALSE)</f>
        <v>ST3</v>
      </c>
      <c r="X635" t="s">
        <v>439</v>
      </c>
      <c r="Y635" t="str">
        <f t="shared" si="128"/>
        <v>BF</v>
      </c>
      <c r="Z635" t="str" cm="1">
        <f t="array" ref="Z635">_xlfn.IFS($Y635="AB","AB",$Y635="BA","AB",$Y635="AC","AC",$Y635="CA","AC",$Y635="AD","AD",$Y635="DA","AD",$Y635="BC","BC",$Y635="CB","BC",$Y635="BD","BD",$Y635="DB","BD",$Y635="CD","CD",$Y635="DC", "CD",$Y635="AE","AE",$Y635="EA","AE",$Y635="AF","AF",$Y635="FA","AF",$Y635="BE","BE",$Y635="EB","BE",$Y635="BF","BF",$Y635="FB","BF",$Y635="CE","CE",$Y635="EC","CE",$Y635="CF","CF",$Y635="FC","CF",$Y635="DE","DE",$Y635="ED","DE",$Y635="EF","EF",$Y635="FE","EF",$Y635="DF","DF",$Y635="FD","DF")</f>
        <v>BF</v>
      </c>
      <c r="AA635" s="6" t="s">
        <v>28</v>
      </c>
      <c r="AB635" t="str">
        <f>VLOOKUP($X635&amp;$Z635&amp;$AA635,Stories!$A$1:$I$151,7,FALSE)</f>
        <v>Sam is giving flowers to Jaime</v>
      </c>
      <c r="AC635" t="str">
        <f>VLOOKUP($X635&amp;$Z635&amp;$AA635,Stories!$A$1:$I$151,8,FALSE)</f>
        <v>after the show is over</v>
      </c>
      <c r="AD635" s="37" t="s">
        <v>23</v>
      </c>
      <c r="AE635" s="13" t="s">
        <v>24</v>
      </c>
      <c r="AF635" s="13" t="s">
        <v>25</v>
      </c>
      <c r="AG635" s="13" t="str">
        <f>_xlfn.CONCAT("she's standing in a ", $AE635, " ",$AF635)</f>
        <v>she's standing in a red square</v>
      </c>
      <c r="AH635" t="str">
        <f>VLOOKUP($X635&amp;$Z635&amp;$AA635,Stories!$A$1:$I$151,9,FALSE)</f>
        <v>and all the performers were talented</v>
      </c>
      <c r="AI635" t="str" cm="1">
        <f t="array" ref="AI635">_xlfn.IFS($AA635="first",_xlfn.CONCAT($X635, "_", $H635, "_", $L635),$AA635="second",_xlfn.CONCAT($X635, "_", $L635, "_", $H635))</f>
        <v>S46_Sam_Jaime</v>
      </c>
      <c r="AJ635" t="str">
        <f t="shared" si="119"/>
        <v>she_red_square</v>
      </c>
      <c r="AK635" t="str">
        <f t="shared" ref="AK635:AK698" si="130">_xlfn.CONCAT($X635,"_end")</f>
        <v>S46_end</v>
      </c>
      <c r="AL635" s="13" t="s">
        <v>24</v>
      </c>
      <c r="AM635" s="13" t="s">
        <v>25</v>
      </c>
      <c r="AN635" s="13" t="s">
        <v>24</v>
      </c>
      <c r="AO635" s="13" t="s">
        <v>26</v>
      </c>
      <c r="AP635" s="13" t="s">
        <v>27</v>
      </c>
      <c r="AQ635" s="13" t="s">
        <v>26</v>
      </c>
      <c r="AR635" s="13" t="s">
        <v>27</v>
      </c>
      <c r="AS635" s="13" t="s">
        <v>25</v>
      </c>
      <c r="AT635" s="13" t="s">
        <v>31</v>
      </c>
      <c r="AU635" s="13" t="s">
        <v>26</v>
      </c>
      <c r="AV635" s="13" t="s">
        <v>31</v>
      </c>
      <c r="AW635" s="13" t="s">
        <v>25</v>
      </c>
      <c r="AX635" t="str">
        <f t="shared" si="120"/>
        <v>ST2_red-square.png</v>
      </c>
      <c r="AY635" t="str">
        <f t="shared" si="121"/>
        <v>HT2_red-triangle.png</v>
      </c>
      <c r="AZ635" t="str">
        <f t="shared" si="122"/>
        <v>HT1_yellow-triangle.png</v>
      </c>
      <c r="BA635" t="str">
        <f t="shared" si="123"/>
        <v>ST1_yellow-square.png</v>
      </c>
      <c r="BB635" t="str">
        <f t="shared" si="124"/>
        <v>HT3_green-triangle.png</v>
      </c>
      <c r="BC635" t="str">
        <f t="shared" si="125"/>
        <v>ST3_green-square.png</v>
      </c>
    </row>
    <row r="636" spans="1:55" x14ac:dyDescent="0.2">
      <c r="A636" s="30" t="s">
        <v>708</v>
      </c>
      <c r="B636" s="5" t="s">
        <v>108</v>
      </c>
      <c r="C636" s="5" t="s">
        <v>142</v>
      </c>
      <c r="D636" t="str">
        <f t="shared" si="118"/>
        <v>L06_CR34_S46</v>
      </c>
      <c r="E636">
        <v>634</v>
      </c>
      <c r="F636" s="95" t="s">
        <v>697</v>
      </c>
      <c r="G636" s="155" t="str">
        <f>VLOOKUP($A636&amp;"_"&amp;$F636,'Character Sets'!$B$3:$J$39,5,FALSE)</f>
        <v>ST2</v>
      </c>
      <c r="H636" s="155" t="str">
        <f>VLOOKUP($A636&amp;"_"&amp;$F636,'Character Sets'!$B$3:$J$39,7,FALSE)</f>
        <v>Sam</v>
      </c>
      <c r="I636" s="5" t="str">
        <f>VLOOKUP($A636&amp;"_"&amp;$F636,'Character Sets'!$B$3:$J$39,6,FALSE)</f>
        <v>B</v>
      </c>
      <c r="J636" s="94" t="s">
        <v>696</v>
      </c>
      <c r="K636" s="155" t="str">
        <f>VLOOKUP($A636&amp;"_"&amp;$J636, 'Character Sets'!$B$3:$J$39,5,FALSE)</f>
        <v>HT2</v>
      </c>
      <c r="L636" s="155" t="str">
        <f>VLOOKUP($A636&amp;"_"&amp;$J636,'Character Sets'!$B$3:$J$39,7,FALSE)</f>
        <v>Jaime</v>
      </c>
      <c r="M636" s="5" t="str">
        <f>VLOOKUP($A636&amp;"_"&amp;$J636,'Character Sets'!$B$3:$J$39,6,FALSE)</f>
        <v>F</v>
      </c>
      <c r="N636" s="187" t="s">
        <v>2394</v>
      </c>
      <c r="O636" s="5" t="s">
        <v>2398</v>
      </c>
      <c r="P636" s="37" t="s">
        <v>700</v>
      </c>
      <c r="Q636" t="str">
        <f>VLOOKUP($A636&amp;"_"&amp;$P636,'Character Sets'!$B$3:$J$39,5,FALSE)</f>
        <v>HT1</v>
      </c>
      <c r="R636" s="37" t="s">
        <v>701</v>
      </c>
      <c r="S636" t="str">
        <f>VLOOKUP($A636&amp;"_"&amp;$R636,'Character Sets'!$B$3:$J$39,5,FALSE)</f>
        <v>ST1</v>
      </c>
      <c r="T636" s="37" t="s">
        <v>698</v>
      </c>
      <c r="U636" t="str">
        <f>VLOOKUP($A636&amp;"_"&amp;$T636,'Character Sets'!$B$3:$J$39,5,FALSE)</f>
        <v>HT3</v>
      </c>
      <c r="V636" s="37" t="s">
        <v>699</v>
      </c>
      <c r="W636" t="str">
        <f>VLOOKUP($A636&amp;"_"&amp;$V636,'Character Sets'!$B$3:$J$39,5,FALSE)</f>
        <v>ST3</v>
      </c>
      <c r="X636" t="s">
        <v>439</v>
      </c>
      <c r="Y636" t="str">
        <f t="shared" si="128"/>
        <v>BF</v>
      </c>
      <c r="Z636" t="str" cm="1">
        <f t="array" ref="Z636">_xlfn.IFS($Y636="AB","AB",$Y636="BA","AB",$Y636="AC","AC",$Y636="CA","AC",$Y636="AD","AD",$Y636="DA","AD",$Y636="BC","BC",$Y636="CB","BC",$Y636="BD","BD",$Y636="DB","BD",$Y636="CD","CD",$Y636="DC", "CD",$Y636="AE","AE",$Y636="EA","AE",$Y636="AF","AF",$Y636="FA","AF",$Y636="BE","BE",$Y636="EB","BE",$Y636="BF","BF",$Y636="FB","BF",$Y636="CE","CE",$Y636="EC","CE",$Y636="CF","CF",$Y636="FC","CF",$Y636="DE","DE",$Y636="ED","DE",$Y636="EF","EF",$Y636="FE","EF",$Y636="DF","DF",$Y636="FD","DF")</f>
        <v>BF</v>
      </c>
      <c r="AA636" s="6" t="s">
        <v>30</v>
      </c>
      <c r="AB636" t="str">
        <f>VLOOKUP($X636&amp;$Z636&amp;$AA636,Stories!$A$1:$I$151,7,FALSE)</f>
        <v>Jaime is giving flowers to Sam</v>
      </c>
      <c r="AC636" t="str">
        <f>VLOOKUP($X636&amp;$Z636&amp;$AA636,Stories!$A$1:$I$151,8,FALSE)</f>
        <v>after the show is over</v>
      </c>
      <c r="AD636" s="37" t="s">
        <v>23</v>
      </c>
      <c r="AE636" s="13" t="s">
        <v>27</v>
      </c>
      <c r="AF636" s="13" t="s">
        <v>26</v>
      </c>
      <c r="AG636" s="13" t="str">
        <f t="shared" ref="AG636:AG666" si="131">_xlfn.CONCAT("she's standing in a ", $AE636, " ",$AF636)</f>
        <v>she's standing in a yellow triangle</v>
      </c>
      <c r="AH636" t="str">
        <f>VLOOKUP($X636&amp;$Z636&amp;$AA636,Stories!$A$1:$I$151,9,FALSE)</f>
        <v>and all the performers were talented</v>
      </c>
      <c r="AI636" t="str" cm="1">
        <f t="array" ref="AI636">_xlfn.IFS($AA636="first",_xlfn.CONCAT($X636, "_", $H636, "_", $L636),$AA636="second",_xlfn.CONCAT($X636, "_", $L636, "_", $H636))</f>
        <v>S46_Jaime_Sam</v>
      </c>
      <c r="AJ636" t="str">
        <f t="shared" si="119"/>
        <v>she_yellow_triangle</v>
      </c>
      <c r="AK636" t="str">
        <f t="shared" si="130"/>
        <v>S46_end</v>
      </c>
      <c r="AL636" s="13" t="s">
        <v>27</v>
      </c>
      <c r="AM636" s="13" t="s">
        <v>26</v>
      </c>
      <c r="AN636" s="13" t="s">
        <v>27</v>
      </c>
      <c r="AO636" s="13" t="s">
        <v>25</v>
      </c>
      <c r="AP636" s="13" t="s">
        <v>24</v>
      </c>
      <c r="AQ636" s="13" t="s">
        <v>25</v>
      </c>
      <c r="AR636" s="13" t="s">
        <v>24</v>
      </c>
      <c r="AS636" s="13" t="s">
        <v>26</v>
      </c>
      <c r="AT636" s="13" t="s">
        <v>29</v>
      </c>
      <c r="AU636" s="13" t="s">
        <v>25</v>
      </c>
      <c r="AV636" s="13" t="s">
        <v>29</v>
      </c>
      <c r="AW636" s="13" t="s">
        <v>26</v>
      </c>
      <c r="AX636" t="str">
        <f t="shared" si="120"/>
        <v>ST2_yellow-triangle.png</v>
      </c>
      <c r="AY636" t="str">
        <f t="shared" si="121"/>
        <v>HT2_yellow-square.png</v>
      </c>
      <c r="AZ636" t="str">
        <f t="shared" si="122"/>
        <v>HT1_red-square.png</v>
      </c>
      <c r="BA636" t="str">
        <f t="shared" si="123"/>
        <v>ST1_red-triangle.png</v>
      </c>
      <c r="BB636" t="str">
        <f t="shared" si="124"/>
        <v>HT3_blue-square.png</v>
      </c>
      <c r="BC636" t="str">
        <f t="shared" si="125"/>
        <v>ST3_blue-triangle.png</v>
      </c>
    </row>
    <row r="637" spans="1:55" x14ac:dyDescent="0.2">
      <c r="A637" s="30" t="s">
        <v>708</v>
      </c>
      <c r="B637" s="5" t="s">
        <v>108</v>
      </c>
      <c r="C637" s="5" t="s">
        <v>143</v>
      </c>
      <c r="D637" t="str">
        <f t="shared" si="118"/>
        <v>L06_CR35_S50</v>
      </c>
      <c r="E637">
        <v>635</v>
      </c>
      <c r="F637" s="95" t="s">
        <v>697</v>
      </c>
      <c r="G637" s="155" t="str">
        <f>VLOOKUP($A637&amp;"_"&amp;$F637,'Character Sets'!$B$3:$J$39,5,FALSE)</f>
        <v>ST2</v>
      </c>
      <c r="H637" s="155" t="str">
        <f>VLOOKUP($A637&amp;"_"&amp;$F637,'Character Sets'!$B$3:$J$39,7,FALSE)</f>
        <v>Sam</v>
      </c>
      <c r="I637" s="5" t="str">
        <f>VLOOKUP($A637&amp;"_"&amp;$F637,'Character Sets'!$B$3:$J$39,6,FALSE)</f>
        <v>B</v>
      </c>
      <c r="J637" s="94" t="s">
        <v>696</v>
      </c>
      <c r="K637" s="155" t="str">
        <f>VLOOKUP($A637&amp;"_"&amp;$J637, 'Character Sets'!$B$3:$J$39,5,FALSE)</f>
        <v>HT2</v>
      </c>
      <c r="L637" s="155" t="str">
        <f>VLOOKUP($A637&amp;"_"&amp;$J637,'Character Sets'!$B$3:$J$39,7,FALSE)</f>
        <v>Jaime</v>
      </c>
      <c r="M637" s="5" t="str">
        <f>VLOOKUP($A637&amp;"_"&amp;$J637,'Character Sets'!$B$3:$J$39,6,FALSE)</f>
        <v>F</v>
      </c>
      <c r="N637" s="187" t="s">
        <v>2394</v>
      </c>
      <c r="O637" s="5" t="s">
        <v>2398</v>
      </c>
      <c r="P637" s="37" t="s">
        <v>700</v>
      </c>
      <c r="Q637" t="str">
        <f>VLOOKUP($A637&amp;"_"&amp;$P637,'Character Sets'!$B$3:$J$39,5,FALSE)</f>
        <v>HT1</v>
      </c>
      <c r="R637" s="37" t="s">
        <v>701</v>
      </c>
      <c r="S637" t="str">
        <f>VLOOKUP($A637&amp;"_"&amp;$R637,'Character Sets'!$B$3:$J$39,5,FALSE)</f>
        <v>ST1</v>
      </c>
      <c r="T637" s="37" t="s">
        <v>698</v>
      </c>
      <c r="U637" t="str">
        <f>VLOOKUP($A637&amp;"_"&amp;$T637,'Character Sets'!$B$3:$J$39,5,FALSE)</f>
        <v>HT3</v>
      </c>
      <c r="V637" s="37" t="s">
        <v>699</v>
      </c>
      <c r="W637" t="str">
        <f>VLOOKUP($A637&amp;"_"&amp;$V637,'Character Sets'!$B$3:$J$39,5,FALSE)</f>
        <v>ST3</v>
      </c>
      <c r="X637" t="s">
        <v>736</v>
      </c>
      <c r="Y637" t="str">
        <f t="shared" si="128"/>
        <v>BF</v>
      </c>
      <c r="Z637" t="str" cm="1">
        <f t="array" ref="Z637">_xlfn.IFS($Y637="AB","AB",$Y637="BA","AB",$Y637="AC","AC",$Y637="CA","AC",$Y637="AD","AD",$Y637="DA","AD",$Y637="BC","BC",$Y637="CB","BC",$Y637="BD","BD",$Y637="DB","BD",$Y637="CD","CD",$Y637="DC", "CD",$Y637="AE","AE",$Y637="EA","AE",$Y637="AF","AF",$Y637="FA","AF",$Y637="BE","BE",$Y637="EB","BE",$Y637="BF","BF",$Y637="FB","BF",$Y637="CE","CE",$Y637="EC","CE",$Y637="CF","CF",$Y637="FC","CF",$Y637="DE","DE",$Y637="ED","DE",$Y637="EF","EF",$Y637="FE","EF",$Y637="DF","DF",$Y637="FD","DF")</f>
        <v>BF</v>
      </c>
      <c r="AA637" s="6" t="s">
        <v>28</v>
      </c>
      <c r="AB637" t="str">
        <f>VLOOKUP($X637&amp;$Z637&amp;$AA637,Stories!$A$1:$I$151,7,FALSE)</f>
        <v>Sam is throwing the ball to Jaime</v>
      </c>
      <c r="AC637" t="str">
        <f>VLOOKUP($X637&amp;$Z637&amp;$AA637,Stories!$A$1:$I$151,8,FALSE)</f>
        <v>while the dog is getting excited</v>
      </c>
      <c r="AD637" s="37" t="s">
        <v>23</v>
      </c>
      <c r="AE637" s="13" t="s">
        <v>31</v>
      </c>
      <c r="AF637" s="13" t="s">
        <v>25</v>
      </c>
      <c r="AG637" s="13" t="str">
        <f t="shared" si="131"/>
        <v>she's standing in a green square</v>
      </c>
      <c r="AH637" t="str">
        <f>VLOOKUP($X637&amp;$Z637&amp;$AA637,Stories!$A$1:$I$151,9,FALSE)</f>
        <v>and the dog caught the ball instead</v>
      </c>
      <c r="AI637" t="str" cm="1">
        <f t="array" ref="AI637">_xlfn.IFS($AA637="first",_xlfn.CONCAT($X637, "_", $H637, "_", $L637),$AA637="second",_xlfn.CONCAT($X637, "_", $L637, "_", $H637))</f>
        <v>S50_Sam_Jaime</v>
      </c>
      <c r="AJ637" t="str">
        <f t="shared" si="119"/>
        <v>she_green_square</v>
      </c>
      <c r="AK637" t="str">
        <f t="shared" si="130"/>
        <v>S50_end</v>
      </c>
      <c r="AL637" s="13" t="s">
        <v>31</v>
      </c>
      <c r="AM637" s="13" t="s">
        <v>25</v>
      </c>
      <c r="AN637" s="13" t="s">
        <v>31</v>
      </c>
      <c r="AO637" s="13" t="s">
        <v>26</v>
      </c>
      <c r="AP637" s="13" t="s">
        <v>29</v>
      </c>
      <c r="AQ637" s="13" t="s">
        <v>26</v>
      </c>
      <c r="AR637" s="13" t="s">
        <v>29</v>
      </c>
      <c r="AS637" s="13" t="s">
        <v>25</v>
      </c>
      <c r="AT637" s="13" t="s">
        <v>24</v>
      </c>
      <c r="AU637" s="13" t="s">
        <v>26</v>
      </c>
      <c r="AV637" s="13" t="s">
        <v>24</v>
      </c>
      <c r="AW637" s="13" t="s">
        <v>25</v>
      </c>
      <c r="AX637" t="str">
        <f t="shared" si="120"/>
        <v>ST2_green-square.png</v>
      </c>
      <c r="AY637" t="str">
        <f t="shared" si="121"/>
        <v>HT2_green-triangle.png</v>
      </c>
      <c r="AZ637" t="str">
        <f t="shared" si="122"/>
        <v>HT1_blue-triangle.png</v>
      </c>
      <c r="BA637" t="str">
        <f t="shared" si="123"/>
        <v>ST1_blue-square.png</v>
      </c>
      <c r="BB637" t="str">
        <f t="shared" si="124"/>
        <v>HT3_red-triangle.png</v>
      </c>
      <c r="BC637" t="str">
        <f t="shared" si="125"/>
        <v>ST3_red-square.png</v>
      </c>
    </row>
    <row r="638" spans="1:55" x14ac:dyDescent="0.2">
      <c r="A638" s="30" t="s">
        <v>708</v>
      </c>
      <c r="B638" s="5" t="s">
        <v>108</v>
      </c>
      <c r="C638" s="5" t="s">
        <v>144</v>
      </c>
      <c r="D638" t="str">
        <f t="shared" si="118"/>
        <v>L06_CR36_S47</v>
      </c>
      <c r="E638">
        <v>636</v>
      </c>
      <c r="F638" s="95" t="s">
        <v>697</v>
      </c>
      <c r="G638" s="155" t="str">
        <f>VLOOKUP($A638&amp;"_"&amp;$F638,'Character Sets'!$B$3:$J$39,5,FALSE)</f>
        <v>ST2</v>
      </c>
      <c r="H638" s="155" t="str">
        <f>VLOOKUP($A638&amp;"_"&amp;$F638,'Character Sets'!$B$3:$J$39,7,FALSE)</f>
        <v>Sam</v>
      </c>
      <c r="I638" s="5" t="str">
        <f>VLOOKUP($A638&amp;"_"&amp;$F638,'Character Sets'!$B$3:$J$39,6,FALSE)</f>
        <v>B</v>
      </c>
      <c r="J638" s="94" t="s">
        <v>696</v>
      </c>
      <c r="K638" s="155" t="str">
        <f>VLOOKUP($A638&amp;"_"&amp;$J638, 'Character Sets'!$B$3:$J$39,5,FALSE)</f>
        <v>HT2</v>
      </c>
      <c r="L638" s="155" t="str">
        <f>VLOOKUP($A638&amp;"_"&amp;$J638,'Character Sets'!$B$3:$J$39,7,FALSE)</f>
        <v>Jaime</v>
      </c>
      <c r="M638" s="5" t="str">
        <f>VLOOKUP($A638&amp;"_"&amp;$J638,'Character Sets'!$B$3:$J$39,6,FALSE)</f>
        <v>F</v>
      </c>
      <c r="N638" s="187" t="s">
        <v>2394</v>
      </c>
      <c r="O638" s="5" t="s">
        <v>2398</v>
      </c>
      <c r="P638" s="37" t="s">
        <v>700</v>
      </c>
      <c r="Q638" t="str">
        <f>VLOOKUP($A638&amp;"_"&amp;$P638,'Character Sets'!$B$3:$J$39,5,FALSE)</f>
        <v>HT1</v>
      </c>
      <c r="R638" s="37" t="s">
        <v>701</v>
      </c>
      <c r="S638" t="str">
        <f>VLOOKUP($A638&amp;"_"&amp;$R638,'Character Sets'!$B$3:$J$39,5,FALSE)</f>
        <v>ST1</v>
      </c>
      <c r="T638" s="37" t="s">
        <v>698</v>
      </c>
      <c r="U638" t="str">
        <f>VLOOKUP($A638&amp;"_"&amp;$T638,'Character Sets'!$B$3:$J$39,5,FALSE)</f>
        <v>HT3</v>
      </c>
      <c r="V638" s="37" t="s">
        <v>699</v>
      </c>
      <c r="W638" t="str">
        <f>VLOOKUP($A638&amp;"_"&amp;$V638,'Character Sets'!$B$3:$J$39,5,FALSE)</f>
        <v>ST3</v>
      </c>
      <c r="X638" t="s">
        <v>444</v>
      </c>
      <c r="Y638" t="str">
        <f t="shared" si="128"/>
        <v>BF</v>
      </c>
      <c r="Z638" t="str" cm="1">
        <f t="array" ref="Z638">_xlfn.IFS($Y638="AB","AB",$Y638="BA","AB",$Y638="AC","AC",$Y638="CA","AC",$Y638="AD","AD",$Y638="DA","AD",$Y638="BC","BC",$Y638="CB","BC",$Y638="BD","BD",$Y638="DB","BD",$Y638="CD","CD",$Y638="DC", "CD",$Y638="AE","AE",$Y638="EA","AE",$Y638="AF","AF",$Y638="FA","AF",$Y638="BE","BE",$Y638="EB","BE",$Y638="BF","BF",$Y638="FB","BF",$Y638="CE","CE",$Y638="EC","CE",$Y638="CF","CF",$Y638="FC","CF",$Y638="DE","DE",$Y638="ED","DE",$Y638="EF","EF",$Y638="FE","EF",$Y638="DF","DF",$Y638="FD","DF")</f>
        <v>BF</v>
      </c>
      <c r="AA638" s="6" t="s">
        <v>30</v>
      </c>
      <c r="AB638" t="str">
        <f>VLOOKUP($X638&amp;$Z638&amp;$AA638,Stories!$A$1:$I$151,7,FALSE)</f>
        <v>Jaime is driving away from Sam</v>
      </c>
      <c r="AC638" t="str">
        <f>VLOOKUP($X638&amp;$Z638&amp;$AA638,Stories!$A$1:$I$151,8,FALSE)</f>
        <v>while the sun is starting to set</v>
      </c>
      <c r="AD638" s="37" t="s">
        <v>23</v>
      </c>
      <c r="AE638" s="13" t="s">
        <v>29</v>
      </c>
      <c r="AF638" s="13" t="s">
        <v>26</v>
      </c>
      <c r="AG638" s="13" t="str">
        <f t="shared" si="131"/>
        <v>she's standing in a blue triangle</v>
      </c>
      <c r="AH638" t="str">
        <f>VLOOKUP($X638&amp;$Z638&amp;$AA638,Stories!$A$1:$I$151,9,FALSE)</f>
        <v>and it looks like it's a long drive home</v>
      </c>
      <c r="AI638" t="str" cm="1">
        <f t="array" ref="AI638">_xlfn.IFS($AA638="first",_xlfn.CONCAT($X638, "_", $H638, "_", $L638),$AA638="second",_xlfn.CONCAT($X638, "_", $L638, "_", $H638))</f>
        <v>S47_Jaime_Sam</v>
      </c>
      <c r="AJ638" t="str">
        <f t="shared" si="119"/>
        <v>she_blue_triangle</v>
      </c>
      <c r="AK638" t="str">
        <f t="shared" si="130"/>
        <v>S47_end</v>
      </c>
      <c r="AL638" s="13" t="s">
        <v>29</v>
      </c>
      <c r="AM638" s="13" t="s">
        <v>26</v>
      </c>
      <c r="AN638" s="13" t="s">
        <v>29</v>
      </c>
      <c r="AO638" s="13" t="s">
        <v>25</v>
      </c>
      <c r="AP638" s="13" t="s">
        <v>31</v>
      </c>
      <c r="AQ638" s="13" t="s">
        <v>25</v>
      </c>
      <c r="AR638" s="13" t="s">
        <v>31</v>
      </c>
      <c r="AS638" s="13" t="s">
        <v>26</v>
      </c>
      <c r="AT638" s="13" t="s">
        <v>27</v>
      </c>
      <c r="AU638" s="13" t="s">
        <v>25</v>
      </c>
      <c r="AV638" s="13" t="s">
        <v>27</v>
      </c>
      <c r="AW638" s="13" t="s">
        <v>26</v>
      </c>
      <c r="AX638" t="str">
        <f t="shared" si="120"/>
        <v>ST2_blue-triangle.png</v>
      </c>
      <c r="AY638" t="str">
        <f t="shared" si="121"/>
        <v>HT2_blue-square.png</v>
      </c>
      <c r="AZ638" t="str">
        <f t="shared" si="122"/>
        <v>HT1_green-square.png</v>
      </c>
      <c r="BA638" t="str">
        <f t="shared" si="123"/>
        <v>ST1_green-triangle.png</v>
      </c>
      <c r="BB638" t="str">
        <f t="shared" si="124"/>
        <v>HT3_yellow-square.png</v>
      </c>
      <c r="BC638" t="str">
        <f t="shared" si="125"/>
        <v>ST3_yellow-triangle.png</v>
      </c>
    </row>
    <row r="639" spans="1:55" x14ac:dyDescent="0.2">
      <c r="A639" s="30" t="s">
        <v>708</v>
      </c>
      <c r="B639" s="5" t="s">
        <v>108</v>
      </c>
      <c r="C639" s="5" t="s">
        <v>145</v>
      </c>
      <c r="D639" t="str">
        <f t="shared" si="118"/>
        <v>L06_CR37_S01</v>
      </c>
      <c r="E639">
        <v>637</v>
      </c>
      <c r="F639" s="95" t="s">
        <v>697</v>
      </c>
      <c r="G639" s="155" t="str">
        <f>VLOOKUP($A639&amp;"_"&amp;$F639,'Character Sets'!$B$3:$J$39,5,FALSE)</f>
        <v>ST2</v>
      </c>
      <c r="H639" s="155" t="str">
        <f>VLOOKUP($A639&amp;"_"&amp;$F639,'Character Sets'!$B$3:$J$39,7,FALSE)</f>
        <v>Sam</v>
      </c>
      <c r="I639" s="5" t="str">
        <f>VLOOKUP($A639&amp;"_"&amp;$F639,'Character Sets'!$B$3:$J$39,6,FALSE)</f>
        <v>B</v>
      </c>
      <c r="J639" s="94" t="s">
        <v>698</v>
      </c>
      <c r="K639" s="155" t="str">
        <f>VLOOKUP($A639&amp;"_"&amp;$J639, 'Character Sets'!$B$3:$J$39,5,FALSE)</f>
        <v>HT3</v>
      </c>
      <c r="L639" s="155" t="str">
        <f>VLOOKUP($A639&amp;"_"&amp;$J639,'Character Sets'!$B$3:$J$39,7,FALSE)</f>
        <v>Alex</v>
      </c>
      <c r="M639" s="5" t="str">
        <f>VLOOKUP($A639&amp;"_"&amp;$J639,'Character Sets'!$B$3:$J$39,6,FALSE)</f>
        <v>A</v>
      </c>
      <c r="N639" s="187" t="s">
        <v>2394</v>
      </c>
      <c r="O639" s="5" t="s">
        <v>2398</v>
      </c>
      <c r="P639" s="37" t="s">
        <v>700</v>
      </c>
      <c r="Q639" t="str">
        <f>VLOOKUP($A639&amp;"_"&amp;$P639,'Character Sets'!$B$3:$J$39,5,FALSE)</f>
        <v>HT1</v>
      </c>
      <c r="R639" s="37" t="s">
        <v>701</v>
      </c>
      <c r="S639" t="str">
        <f>VLOOKUP($A639&amp;"_"&amp;$R639,'Character Sets'!$B$3:$J$39,5,FALSE)</f>
        <v>ST1</v>
      </c>
      <c r="T639" s="37" t="s">
        <v>696</v>
      </c>
      <c r="U639" t="str">
        <f>VLOOKUP($A639&amp;"_"&amp;$T639,'Character Sets'!$B$3:$J$39,5,FALSE)</f>
        <v>HT2</v>
      </c>
      <c r="V639" s="37" t="s">
        <v>699</v>
      </c>
      <c r="W639" t="str">
        <f>VLOOKUP($A639&amp;"_"&amp;$V639,'Character Sets'!$B$3:$J$39,5,FALSE)</f>
        <v>ST3</v>
      </c>
      <c r="X639" t="s">
        <v>207</v>
      </c>
      <c r="Y639" t="str">
        <f t="shared" si="128"/>
        <v>BA</v>
      </c>
      <c r="Z639" t="str" cm="1">
        <f t="array" ref="Z639">_xlfn.IFS($Y639="AB","AB",$Y639="BA","AB",$Y639="AC","AC",$Y639="CA","AC",$Y639="AD","AD",$Y639="DA","AD",$Y639="BC","BC",$Y639="CB","BC",$Y639="BD","BD",$Y639="DB","BD",$Y639="CD","CD",$Y639="DC", "CD",$Y639="AE","AE",$Y639="EA","AE",$Y639="AF","AF",$Y639="FA","AF",$Y639="BE","BE",$Y639="EB","BE",$Y639="BF","BF",$Y639="FB","BF",$Y639="CE","CE",$Y639="EC","CE",$Y639="CF","CF",$Y639="FC","CF",$Y639="DE","DE",$Y639="ED","DE",$Y639="EF","EF",$Y639="FE","EF",$Y639="DF","DF",$Y639="FD","DF")</f>
        <v>AB</v>
      </c>
      <c r="AA639" s="6" t="s">
        <v>28</v>
      </c>
      <c r="AB639" t="str">
        <f>VLOOKUP($X639&amp;$Z639&amp;$AA639,Stories!$A$1:$I$151,7,FALSE)</f>
        <v>Alex is painting a portrait of Sam</v>
      </c>
      <c r="AC639" t="str">
        <f>VLOOKUP($X639&amp;$Z639&amp;$AA639,Stories!$A$1:$I$151,8,FALSE)</f>
        <v>and some paint is spilling on the floor</v>
      </c>
      <c r="AD639" s="37" t="s">
        <v>23</v>
      </c>
      <c r="AE639" s="13" t="s">
        <v>27</v>
      </c>
      <c r="AF639" s="13" t="s">
        <v>25</v>
      </c>
      <c r="AG639" s="13" t="str">
        <f t="shared" si="131"/>
        <v>she's standing in a yellow square</v>
      </c>
      <c r="AH639" t="str">
        <f>VLOOKUP($X639&amp;$Z639&amp;$AA639,Stories!$A$1:$I$151,9,FALSE)</f>
        <v>and the painting looks amazing</v>
      </c>
      <c r="AI639" t="str" cm="1">
        <f t="array" ref="AI639">_xlfn.IFS($AA639="first",_xlfn.CONCAT($X639, "_", $H639, "_", $L639),$AA639="second",_xlfn.CONCAT($X639, "_", $L639, "_", $H639))</f>
        <v>S01_Sam_Alex</v>
      </c>
      <c r="AJ639" t="str">
        <f t="shared" si="119"/>
        <v>she_yellow_square</v>
      </c>
      <c r="AK639" t="str">
        <f t="shared" si="130"/>
        <v>S01_end</v>
      </c>
      <c r="AL639" s="13" t="s">
        <v>27</v>
      </c>
      <c r="AM639" s="13" t="s">
        <v>25</v>
      </c>
      <c r="AN639" s="13" t="s">
        <v>27</v>
      </c>
      <c r="AO639" s="13" t="s">
        <v>26</v>
      </c>
      <c r="AP639" s="13" t="s">
        <v>24</v>
      </c>
      <c r="AQ639" s="13" t="s">
        <v>26</v>
      </c>
      <c r="AR639" s="13" t="s">
        <v>24</v>
      </c>
      <c r="AS639" s="13" t="s">
        <v>25</v>
      </c>
      <c r="AT639" s="13" t="s">
        <v>29</v>
      </c>
      <c r="AU639" s="13" t="s">
        <v>26</v>
      </c>
      <c r="AV639" s="13" t="s">
        <v>29</v>
      </c>
      <c r="AW639" s="13" t="s">
        <v>25</v>
      </c>
      <c r="AX639" t="str">
        <f t="shared" si="120"/>
        <v>ST2_yellow-square.png</v>
      </c>
      <c r="AY639" t="str">
        <f t="shared" si="121"/>
        <v>HT3_yellow-triangle.png</v>
      </c>
      <c r="AZ639" t="str">
        <f t="shared" si="122"/>
        <v>HT1_red-triangle.png</v>
      </c>
      <c r="BA639" t="str">
        <f t="shared" si="123"/>
        <v>ST1_red-square.png</v>
      </c>
      <c r="BB639" t="str">
        <f t="shared" si="124"/>
        <v>HT2_blue-triangle.png</v>
      </c>
      <c r="BC639" t="str">
        <f t="shared" si="125"/>
        <v>ST3_blue-square.png</v>
      </c>
    </row>
    <row r="640" spans="1:55" x14ac:dyDescent="0.2">
      <c r="A640" s="30" t="s">
        <v>708</v>
      </c>
      <c r="B640" s="5" t="s">
        <v>108</v>
      </c>
      <c r="C640" s="5" t="s">
        <v>146</v>
      </c>
      <c r="D640" t="str">
        <f t="shared" si="118"/>
        <v>L06_CR38_S01</v>
      </c>
      <c r="E640">
        <v>638</v>
      </c>
      <c r="F640" s="95" t="s">
        <v>697</v>
      </c>
      <c r="G640" s="155" t="str">
        <f>VLOOKUP($A640&amp;"_"&amp;$F640,'Character Sets'!$B$3:$J$39,5,FALSE)</f>
        <v>ST2</v>
      </c>
      <c r="H640" s="155" t="str">
        <f>VLOOKUP($A640&amp;"_"&amp;$F640,'Character Sets'!$B$3:$J$39,7,FALSE)</f>
        <v>Sam</v>
      </c>
      <c r="I640" s="5" t="str">
        <f>VLOOKUP($A640&amp;"_"&amp;$F640,'Character Sets'!$B$3:$J$39,6,FALSE)</f>
        <v>B</v>
      </c>
      <c r="J640" s="94" t="s">
        <v>698</v>
      </c>
      <c r="K640" s="155" t="str">
        <f>VLOOKUP($A640&amp;"_"&amp;$J640, 'Character Sets'!$B$3:$J$39,5,FALSE)</f>
        <v>HT3</v>
      </c>
      <c r="L640" s="155" t="str">
        <f>VLOOKUP($A640&amp;"_"&amp;$J640,'Character Sets'!$B$3:$J$39,7,FALSE)</f>
        <v>Alex</v>
      </c>
      <c r="M640" s="5" t="str">
        <f>VLOOKUP($A640&amp;"_"&amp;$J640,'Character Sets'!$B$3:$J$39,6,FALSE)</f>
        <v>A</v>
      </c>
      <c r="N640" s="187" t="s">
        <v>2394</v>
      </c>
      <c r="O640" s="5" t="s">
        <v>2398</v>
      </c>
      <c r="P640" s="37" t="s">
        <v>700</v>
      </c>
      <c r="Q640" t="str">
        <f>VLOOKUP($A640&amp;"_"&amp;$P640,'Character Sets'!$B$3:$J$39,5,FALSE)</f>
        <v>HT1</v>
      </c>
      <c r="R640" s="37" t="s">
        <v>701</v>
      </c>
      <c r="S640" t="str">
        <f>VLOOKUP($A640&amp;"_"&amp;$R640,'Character Sets'!$B$3:$J$39,5,FALSE)</f>
        <v>ST1</v>
      </c>
      <c r="T640" s="37" t="s">
        <v>696</v>
      </c>
      <c r="U640" t="str">
        <f>VLOOKUP($A640&amp;"_"&amp;$T640,'Character Sets'!$B$3:$J$39,5,FALSE)</f>
        <v>HT2</v>
      </c>
      <c r="V640" s="37" t="s">
        <v>699</v>
      </c>
      <c r="W640" t="str">
        <f>VLOOKUP($A640&amp;"_"&amp;$V640,'Character Sets'!$B$3:$J$39,5,FALSE)</f>
        <v>ST3</v>
      </c>
      <c r="X640" t="s">
        <v>207</v>
      </c>
      <c r="Y640" t="str">
        <f t="shared" si="128"/>
        <v>BA</v>
      </c>
      <c r="Z640" t="str" cm="1">
        <f t="array" ref="Z640">_xlfn.IFS($Y640="AB","AB",$Y640="BA","AB",$Y640="AC","AC",$Y640="CA","AC",$Y640="AD","AD",$Y640="DA","AD",$Y640="BC","BC",$Y640="CB","BC",$Y640="BD","BD",$Y640="DB","BD",$Y640="CD","CD",$Y640="DC", "CD",$Y640="AE","AE",$Y640="EA","AE",$Y640="AF","AF",$Y640="FA","AF",$Y640="BE","BE",$Y640="EB","BE",$Y640="BF","BF",$Y640="FB","BF",$Y640="CE","CE",$Y640="EC","CE",$Y640="CF","CF",$Y640="FC","CF",$Y640="DE","DE",$Y640="ED","DE",$Y640="EF","EF",$Y640="FE","EF",$Y640="DF","DF",$Y640="FD","DF")</f>
        <v>AB</v>
      </c>
      <c r="AA640" s="6" t="s">
        <v>30</v>
      </c>
      <c r="AB640" t="str">
        <f>VLOOKUP($X640&amp;$Z640&amp;$AA640,Stories!$A$1:$I$151,7,FALSE)</f>
        <v>Sam is painting a portrait of Alex</v>
      </c>
      <c r="AC640" t="str">
        <f>VLOOKUP($X640&amp;$Z640&amp;$AA640,Stories!$A$1:$I$151,8,FALSE)</f>
        <v>and some paint is spilling on the floor</v>
      </c>
      <c r="AD640" s="37" t="s">
        <v>23</v>
      </c>
      <c r="AE640" s="13" t="s">
        <v>24</v>
      </c>
      <c r="AF640" s="13" t="s">
        <v>26</v>
      </c>
      <c r="AG640" s="13" t="str">
        <f t="shared" si="131"/>
        <v>she's standing in a red triangle</v>
      </c>
      <c r="AH640" t="str">
        <f>VLOOKUP($X640&amp;$Z640&amp;$AA640,Stories!$A$1:$I$151,9,FALSE)</f>
        <v>and the painting looks amazing</v>
      </c>
      <c r="AI640" t="str" cm="1">
        <f t="array" ref="AI640">_xlfn.IFS($AA640="first",_xlfn.CONCAT($X640, "_", $H640, "_", $L640),$AA640="second",_xlfn.CONCAT($X640, "_", $L640, "_", $H640))</f>
        <v>S01_Alex_Sam</v>
      </c>
      <c r="AJ640" t="str">
        <f t="shared" si="119"/>
        <v>she_red_triangle</v>
      </c>
      <c r="AK640" t="str">
        <f t="shared" si="130"/>
        <v>S01_end</v>
      </c>
      <c r="AL640" s="13" t="s">
        <v>24</v>
      </c>
      <c r="AM640" s="13" t="s">
        <v>26</v>
      </c>
      <c r="AN640" s="13" t="s">
        <v>24</v>
      </c>
      <c r="AO640" s="13" t="s">
        <v>25</v>
      </c>
      <c r="AP640" s="13" t="s">
        <v>27</v>
      </c>
      <c r="AQ640" s="13" t="s">
        <v>25</v>
      </c>
      <c r="AR640" s="13" t="s">
        <v>27</v>
      </c>
      <c r="AS640" s="13" t="s">
        <v>26</v>
      </c>
      <c r="AT640" s="13" t="s">
        <v>31</v>
      </c>
      <c r="AU640" s="13" t="s">
        <v>25</v>
      </c>
      <c r="AV640" s="13" t="s">
        <v>31</v>
      </c>
      <c r="AW640" s="13" t="s">
        <v>26</v>
      </c>
      <c r="AX640" t="str">
        <f t="shared" si="120"/>
        <v>ST2_red-triangle.png</v>
      </c>
      <c r="AY640" t="str">
        <f t="shared" si="121"/>
        <v>HT3_red-square.png</v>
      </c>
      <c r="AZ640" t="str">
        <f t="shared" si="122"/>
        <v>HT1_yellow-square.png</v>
      </c>
      <c r="BA640" t="str">
        <f t="shared" si="123"/>
        <v>ST1_yellow-triangle.png</v>
      </c>
      <c r="BB640" t="str">
        <f t="shared" si="124"/>
        <v>HT2_green-square.png</v>
      </c>
      <c r="BC640" t="str">
        <f t="shared" si="125"/>
        <v>ST3_green-triangle.png</v>
      </c>
    </row>
    <row r="641" spans="1:55" x14ac:dyDescent="0.2">
      <c r="A641" s="30" t="s">
        <v>708</v>
      </c>
      <c r="B641" s="5" t="s">
        <v>108</v>
      </c>
      <c r="C641" s="5" t="s">
        <v>147</v>
      </c>
      <c r="D641" t="str">
        <f t="shared" si="118"/>
        <v>L06_CR39_S02</v>
      </c>
      <c r="E641">
        <v>639</v>
      </c>
      <c r="F641" s="95" t="s">
        <v>697</v>
      </c>
      <c r="G641" s="155" t="str">
        <f>VLOOKUP($A641&amp;"_"&amp;$F641,'Character Sets'!$B$3:$J$39,5,FALSE)</f>
        <v>ST2</v>
      </c>
      <c r="H641" s="155" t="str">
        <f>VLOOKUP($A641&amp;"_"&amp;$F641,'Character Sets'!$B$3:$J$39,7,FALSE)</f>
        <v>Sam</v>
      </c>
      <c r="I641" s="5" t="str">
        <f>VLOOKUP($A641&amp;"_"&amp;$F641,'Character Sets'!$B$3:$J$39,6,FALSE)</f>
        <v>B</v>
      </c>
      <c r="J641" s="94" t="s">
        <v>698</v>
      </c>
      <c r="K641" s="155" t="str">
        <f>VLOOKUP($A641&amp;"_"&amp;$J641, 'Character Sets'!$B$3:$J$39,5,FALSE)</f>
        <v>HT3</v>
      </c>
      <c r="L641" s="155" t="str">
        <f>VLOOKUP($A641&amp;"_"&amp;$J641,'Character Sets'!$B$3:$J$39,7,FALSE)</f>
        <v>Alex</v>
      </c>
      <c r="M641" s="5" t="str">
        <f>VLOOKUP($A641&amp;"_"&amp;$J641,'Character Sets'!$B$3:$J$39,6,FALSE)</f>
        <v>A</v>
      </c>
      <c r="N641" s="187" t="s">
        <v>2394</v>
      </c>
      <c r="O641" s="5" t="s">
        <v>2398</v>
      </c>
      <c r="P641" s="37" t="s">
        <v>700</v>
      </c>
      <c r="Q641" t="str">
        <f>VLOOKUP($A641&amp;"_"&amp;$P641,'Character Sets'!$B$3:$J$39,5,FALSE)</f>
        <v>HT1</v>
      </c>
      <c r="R641" s="37" t="s">
        <v>701</v>
      </c>
      <c r="S641" t="str">
        <f>VLOOKUP($A641&amp;"_"&amp;$R641,'Character Sets'!$B$3:$J$39,5,FALSE)</f>
        <v>ST1</v>
      </c>
      <c r="T641" s="37" t="s">
        <v>696</v>
      </c>
      <c r="U641" t="str">
        <f>VLOOKUP($A641&amp;"_"&amp;$T641,'Character Sets'!$B$3:$J$39,5,FALSE)</f>
        <v>HT2</v>
      </c>
      <c r="V641" s="37" t="s">
        <v>699</v>
      </c>
      <c r="W641" t="str">
        <f>VLOOKUP($A641&amp;"_"&amp;$V641,'Character Sets'!$B$3:$J$39,5,FALSE)</f>
        <v>ST3</v>
      </c>
      <c r="X641" t="s">
        <v>208</v>
      </c>
      <c r="Y641" t="str">
        <f t="shared" si="128"/>
        <v>BA</v>
      </c>
      <c r="Z641" t="str" cm="1">
        <f t="array" ref="Z641">_xlfn.IFS($Y641="AB","AB",$Y641="BA","AB",$Y641="AC","AC",$Y641="CA","AC",$Y641="AD","AD",$Y641="DA","AD",$Y641="BC","BC",$Y641="CB","BC",$Y641="BD","BD",$Y641="DB","BD",$Y641="CD","CD",$Y641="DC", "CD",$Y641="AE","AE",$Y641="EA","AE",$Y641="AF","AF",$Y641="FA","AF",$Y641="BE","BE",$Y641="EB","BE",$Y641="BF","BF",$Y641="FB","BF",$Y641="CE","CE",$Y641="EC","CE",$Y641="CF","CF",$Y641="FC","CF",$Y641="DE","DE",$Y641="ED","DE",$Y641="EF","EF",$Y641="FE","EF",$Y641="DF","DF",$Y641="FD","DF")</f>
        <v>AB</v>
      </c>
      <c r="AA641" s="6" t="s">
        <v>28</v>
      </c>
      <c r="AB641" t="str">
        <f>VLOOKUP($X641&amp;$Z641&amp;$AA641,Stories!$A$1:$I$151,7,FALSE)</f>
        <v>Alex is playing the cello for Sam</v>
      </c>
      <c r="AC641" t="str">
        <f>VLOOKUP($X641&amp;$Z641&amp;$AA641,Stories!$A$1:$I$151,8,FALSE)</f>
        <v>as the telephone is ringing</v>
      </c>
      <c r="AD641" s="37" t="s">
        <v>23</v>
      </c>
      <c r="AE641" s="13" t="s">
        <v>29</v>
      </c>
      <c r="AF641" s="13" t="s">
        <v>25</v>
      </c>
      <c r="AG641" s="13" t="str">
        <f t="shared" si="131"/>
        <v>she's standing in a blue square</v>
      </c>
      <c r="AH641" t="str">
        <f>VLOOKUP($X641&amp;$Z641&amp;$AA641,Stories!$A$1:$I$151,9,FALSE)</f>
        <v>but it doesn't look like anyone is going to answer the phone</v>
      </c>
      <c r="AI641" t="str" cm="1">
        <f t="array" ref="AI641">_xlfn.IFS($AA641="first",_xlfn.CONCAT($X641, "_", $H641, "_", $L641),$AA641="second",_xlfn.CONCAT($X641, "_", $L641, "_", $H641))</f>
        <v>S02_Sam_Alex</v>
      </c>
      <c r="AJ641" t="str">
        <f t="shared" si="119"/>
        <v>she_blue_square</v>
      </c>
      <c r="AK641" t="str">
        <f t="shared" si="130"/>
        <v>S02_end</v>
      </c>
      <c r="AL641" s="13" t="s">
        <v>29</v>
      </c>
      <c r="AM641" s="13" t="s">
        <v>25</v>
      </c>
      <c r="AN641" s="13" t="s">
        <v>29</v>
      </c>
      <c r="AO641" s="13" t="s">
        <v>26</v>
      </c>
      <c r="AP641" s="13" t="s">
        <v>31</v>
      </c>
      <c r="AQ641" s="13" t="s">
        <v>26</v>
      </c>
      <c r="AR641" s="13" t="s">
        <v>31</v>
      </c>
      <c r="AS641" s="13" t="s">
        <v>25</v>
      </c>
      <c r="AT641" s="13" t="s">
        <v>27</v>
      </c>
      <c r="AU641" s="13" t="s">
        <v>26</v>
      </c>
      <c r="AV641" s="13" t="s">
        <v>27</v>
      </c>
      <c r="AW641" s="13" t="s">
        <v>25</v>
      </c>
      <c r="AX641" t="str">
        <f t="shared" si="120"/>
        <v>ST2_blue-square.png</v>
      </c>
      <c r="AY641" t="str">
        <f t="shared" si="121"/>
        <v>HT3_blue-triangle.png</v>
      </c>
      <c r="AZ641" t="str">
        <f t="shared" si="122"/>
        <v>HT1_green-triangle.png</v>
      </c>
      <c r="BA641" t="str">
        <f t="shared" si="123"/>
        <v>ST1_green-square.png</v>
      </c>
      <c r="BB641" t="str">
        <f t="shared" si="124"/>
        <v>HT2_yellow-triangle.png</v>
      </c>
      <c r="BC641" t="str">
        <f t="shared" si="125"/>
        <v>ST3_yellow-square.png</v>
      </c>
    </row>
    <row r="642" spans="1:55" x14ac:dyDescent="0.2">
      <c r="A642" s="30" t="s">
        <v>708</v>
      </c>
      <c r="B642" s="5" t="s">
        <v>108</v>
      </c>
      <c r="C642" s="5" t="s">
        <v>148</v>
      </c>
      <c r="D642" t="str">
        <f t="shared" si="118"/>
        <v>L06_CR40_S05</v>
      </c>
      <c r="E642">
        <v>640</v>
      </c>
      <c r="F642" s="95" t="s">
        <v>697</v>
      </c>
      <c r="G642" s="155" t="str">
        <f>VLOOKUP($A642&amp;"_"&amp;$F642,'Character Sets'!$B$3:$J$39,5,FALSE)</f>
        <v>ST2</v>
      </c>
      <c r="H642" s="155" t="str">
        <f>VLOOKUP($A642&amp;"_"&amp;$F642,'Character Sets'!$B$3:$J$39,7,FALSE)</f>
        <v>Sam</v>
      </c>
      <c r="I642" s="5" t="str">
        <f>VLOOKUP($A642&amp;"_"&amp;$F642,'Character Sets'!$B$3:$J$39,6,FALSE)</f>
        <v>B</v>
      </c>
      <c r="J642" s="94" t="s">
        <v>698</v>
      </c>
      <c r="K642" s="155" t="str">
        <f>VLOOKUP($A642&amp;"_"&amp;$J642, 'Character Sets'!$B$3:$J$39,5,FALSE)</f>
        <v>HT3</v>
      </c>
      <c r="L642" s="155" t="str">
        <f>VLOOKUP($A642&amp;"_"&amp;$J642,'Character Sets'!$B$3:$J$39,7,FALSE)</f>
        <v>Alex</v>
      </c>
      <c r="M642" s="5" t="str">
        <f>VLOOKUP($A642&amp;"_"&amp;$J642,'Character Sets'!$B$3:$J$39,6,FALSE)</f>
        <v>A</v>
      </c>
      <c r="N642" s="187" t="s">
        <v>2394</v>
      </c>
      <c r="O642" s="5" t="s">
        <v>2398</v>
      </c>
      <c r="P642" s="37" t="s">
        <v>700</v>
      </c>
      <c r="Q642" t="str">
        <f>VLOOKUP($A642&amp;"_"&amp;$P642,'Character Sets'!$B$3:$J$39,5,FALSE)</f>
        <v>HT1</v>
      </c>
      <c r="R642" s="37" t="s">
        <v>701</v>
      </c>
      <c r="S642" t="str">
        <f>VLOOKUP($A642&amp;"_"&amp;$R642,'Character Sets'!$B$3:$J$39,5,FALSE)</f>
        <v>ST1</v>
      </c>
      <c r="T642" s="37" t="s">
        <v>696</v>
      </c>
      <c r="U642" t="str">
        <f>VLOOKUP($A642&amp;"_"&amp;$T642,'Character Sets'!$B$3:$J$39,5,FALSE)</f>
        <v>HT2</v>
      </c>
      <c r="V642" s="37" t="s">
        <v>699</v>
      </c>
      <c r="W642" t="str">
        <f>VLOOKUP($A642&amp;"_"&amp;$V642,'Character Sets'!$B$3:$J$39,5,FALSE)</f>
        <v>ST3</v>
      </c>
      <c r="X642" t="s">
        <v>211</v>
      </c>
      <c r="Y642" t="str">
        <f t="shared" si="128"/>
        <v>BA</v>
      </c>
      <c r="Z642" t="str" cm="1">
        <f t="array" ref="Z642">_xlfn.IFS($Y642="AB","AB",$Y642="BA","AB",$Y642="AC","AC",$Y642="CA","AC",$Y642="AD","AD",$Y642="DA","AD",$Y642="BC","BC",$Y642="CB","BC",$Y642="BD","BD",$Y642="DB","BD",$Y642="CD","CD",$Y642="DC", "CD",$Y642="AE","AE",$Y642="EA","AE",$Y642="AF","AF",$Y642="FA","AF",$Y642="BE","BE",$Y642="EB","BE",$Y642="BF","BF",$Y642="FB","BF",$Y642="CE","CE",$Y642="EC","CE",$Y642="CF","CF",$Y642="FC","CF",$Y642="DE","DE",$Y642="ED","DE",$Y642="EF","EF",$Y642="FE","EF",$Y642="DF","DF",$Y642="FD","DF")</f>
        <v>AB</v>
      </c>
      <c r="AA642" s="6" t="s">
        <v>30</v>
      </c>
      <c r="AB642" t="str">
        <f>VLOOKUP($X642&amp;$Z642&amp;$AA642,Stories!$A$1:$I$151,7,FALSE)</f>
        <v>Sam is picking up Alex from school</v>
      </c>
      <c r="AC642" t="str">
        <f>VLOOKUP($X642&amp;$Z642&amp;$AA642,Stories!$A$1:$I$151,8,FALSE)</f>
        <v>as the bell is ringing</v>
      </c>
      <c r="AD642" s="37" t="s">
        <v>23</v>
      </c>
      <c r="AE642" s="13" t="s">
        <v>31</v>
      </c>
      <c r="AF642" s="13" t="s">
        <v>26</v>
      </c>
      <c r="AG642" s="13" t="str">
        <f t="shared" si="131"/>
        <v>she's standing in a green triangle</v>
      </c>
      <c r="AH642" t="str">
        <f>VLOOKUP($X642&amp;$Z642&amp;$AA642,Stories!$A$1:$I$151,9,FALSE)</f>
        <v>and the bell is very loud</v>
      </c>
      <c r="AI642" t="str" cm="1">
        <f t="array" ref="AI642">_xlfn.IFS($AA642="first",_xlfn.CONCAT($X642, "_", $H642, "_", $L642),$AA642="second",_xlfn.CONCAT($X642, "_", $L642, "_", $H642))</f>
        <v>S05_Alex_Sam</v>
      </c>
      <c r="AJ642" t="str">
        <f t="shared" si="119"/>
        <v>she_green_triangle</v>
      </c>
      <c r="AK642" t="str">
        <f t="shared" si="130"/>
        <v>S05_end</v>
      </c>
      <c r="AL642" s="13" t="s">
        <v>31</v>
      </c>
      <c r="AM642" s="13" t="s">
        <v>26</v>
      </c>
      <c r="AN642" s="13" t="s">
        <v>31</v>
      </c>
      <c r="AO642" s="13" t="s">
        <v>25</v>
      </c>
      <c r="AP642" s="13" t="s">
        <v>29</v>
      </c>
      <c r="AQ642" s="13" t="s">
        <v>25</v>
      </c>
      <c r="AR642" s="13" t="s">
        <v>29</v>
      </c>
      <c r="AS642" s="13" t="s">
        <v>26</v>
      </c>
      <c r="AT642" s="13" t="s">
        <v>24</v>
      </c>
      <c r="AU642" s="13" t="s">
        <v>25</v>
      </c>
      <c r="AV642" s="13" t="s">
        <v>24</v>
      </c>
      <c r="AW642" s="13" t="s">
        <v>26</v>
      </c>
      <c r="AX642" t="str">
        <f t="shared" si="120"/>
        <v>ST2_green-triangle.png</v>
      </c>
      <c r="AY642" t="str">
        <f t="shared" si="121"/>
        <v>HT3_green-square.png</v>
      </c>
      <c r="AZ642" t="str">
        <f t="shared" si="122"/>
        <v>HT1_blue-square.png</v>
      </c>
      <c r="BA642" t="str">
        <f t="shared" si="123"/>
        <v>ST1_blue-triangle.png</v>
      </c>
      <c r="BB642" t="str">
        <f t="shared" si="124"/>
        <v>HT2_red-square.png</v>
      </c>
      <c r="BC642" t="str">
        <f t="shared" si="125"/>
        <v>ST3_red-triangle.png</v>
      </c>
    </row>
    <row r="643" spans="1:55" x14ac:dyDescent="0.2">
      <c r="A643" s="30" t="s">
        <v>708</v>
      </c>
      <c r="B643" s="5" t="s">
        <v>108</v>
      </c>
      <c r="C643" s="5" t="s">
        <v>149</v>
      </c>
      <c r="D643" t="str">
        <f t="shared" ref="D643:D706" si="132">_xlfn.CONCAT($A643,"_",$C643,"_",$X643)</f>
        <v>L06_CR41_S41</v>
      </c>
      <c r="E643">
        <v>641</v>
      </c>
      <c r="F643" s="95" t="s">
        <v>699</v>
      </c>
      <c r="G643" s="155" t="str">
        <f>VLOOKUP($A643&amp;"_"&amp;$F643,'Character Sets'!$B$3:$J$39,5,FALSE)</f>
        <v>ST3</v>
      </c>
      <c r="H643" s="155" t="str">
        <f>VLOOKUP($A643&amp;"_"&amp;$F643,'Character Sets'!$B$3:$J$39,7,FALSE)</f>
        <v>Jordan</v>
      </c>
      <c r="I643" s="5" t="str">
        <f>VLOOKUP($A643&amp;"_"&amp;$F643,'Character Sets'!$B$3:$J$39,6,FALSE)</f>
        <v>C</v>
      </c>
      <c r="J643" s="94" t="s">
        <v>696</v>
      </c>
      <c r="K643" s="155" t="str">
        <f>VLOOKUP($A643&amp;"_"&amp;$J643, 'Character Sets'!$B$3:$J$39,5,FALSE)</f>
        <v>HT2</v>
      </c>
      <c r="L643" s="155" t="str">
        <f>VLOOKUP($A643&amp;"_"&amp;$J643,'Character Sets'!$B$3:$J$39,7,FALSE)</f>
        <v>Jaime</v>
      </c>
      <c r="M643" s="5" t="str">
        <f>VLOOKUP($A643&amp;"_"&amp;$J643,'Character Sets'!$B$3:$J$39,6,FALSE)</f>
        <v>F</v>
      </c>
      <c r="N643" s="187" t="s">
        <v>2394</v>
      </c>
      <c r="O643" s="5" t="s">
        <v>2398</v>
      </c>
      <c r="P643" s="37" t="s">
        <v>700</v>
      </c>
      <c r="Q643" t="str">
        <f>VLOOKUP($A643&amp;"_"&amp;$P643,'Character Sets'!$B$3:$J$39,5,FALSE)</f>
        <v>HT1</v>
      </c>
      <c r="R643" s="37" t="s">
        <v>701</v>
      </c>
      <c r="S643" t="str">
        <f>VLOOKUP($A643&amp;"_"&amp;$R643,'Character Sets'!$B$3:$J$39,5,FALSE)</f>
        <v>ST1</v>
      </c>
      <c r="T643" s="37" t="s">
        <v>698</v>
      </c>
      <c r="U643" t="str">
        <f>VLOOKUP($A643&amp;"_"&amp;$T643,'Character Sets'!$B$3:$J$39,5,FALSE)</f>
        <v>HT3</v>
      </c>
      <c r="V643" s="37" t="s">
        <v>697</v>
      </c>
      <c r="W643" t="str">
        <f>VLOOKUP($A643&amp;"_"&amp;$V643,'Character Sets'!$B$3:$J$39,5,FALSE)</f>
        <v>ST2</v>
      </c>
      <c r="X643" t="s">
        <v>247</v>
      </c>
      <c r="Y643" t="str">
        <f t="shared" ref="Y643:Y706" si="133">_xlfn.CONCAT($I643,$M643)</f>
        <v>CF</v>
      </c>
      <c r="Z643" t="str" cm="1">
        <f t="array" ref="Z643">_xlfn.IFS($Y643="AB","AB",$Y643="BA","AB",$Y643="AC","AC",$Y643="CA","AC",$Y643="AD","AD",$Y643="DA","AD",$Y643="BC","BC",$Y643="CB","BC",$Y643="BD","BD",$Y643="DB","BD",$Y643="CD","CD",$Y643="DC", "CD",$Y643="AE","AE",$Y643="EA","AE",$Y643="AF","AF",$Y643="FA","AF",$Y643="BE","BE",$Y643="EB","BE",$Y643="BF","BF",$Y643="FB","BF",$Y643="CE","CE",$Y643="EC","CE",$Y643="CF","CF",$Y643="FC","CF",$Y643="DE","DE",$Y643="ED","DE",$Y643="EF","EF",$Y643="FE","EF",$Y643="DF","DF",$Y643="FD","DF")</f>
        <v>CF</v>
      </c>
      <c r="AA643" s="6" t="s">
        <v>28</v>
      </c>
      <c r="AB643" t="str">
        <f>VLOOKUP($X643&amp;$Z643&amp;$AA643,Stories!$A$1:$I$151,7,FALSE)</f>
        <v>Jordan is reading to Jaime</v>
      </c>
      <c r="AC643" t="str">
        <f>VLOOKUP($X643&amp;$Z643&amp;$AA643,Stories!$A$1:$I$151,8,FALSE)</f>
        <v>and the story is almost over</v>
      </c>
      <c r="AD643" s="37" t="s">
        <v>23</v>
      </c>
      <c r="AE643" s="13" t="s">
        <v>24</v>
      </c>
      <c r="AF643" s="13" t="s">
        <v>25</v>
      </c>
      <c r="AG643" s="13" t="str">
        <f t="shared" si="131"/>
        <v>she's standing in a red square</v>
      </c>
      <c r="AH643" t="str">
        <f>VLOOKUP($X643&amp;$Z643&amp;$AA643,Stories!$A$1:$I$151,9,FALSE)</f>
        <v>and it sounds like the story is a new favorite</v>
      </c>
      <c r="AI643" t="str" cm="1">
        <f t="array" ref="AI643">_xlfn.IFS($AA643="first",_xlfn.CONCAT($X643, "_", $H643, "_", $L643),$AA643="second",_xlfn.CONCAT($X643, "_", $L643, "_", $H643))</f>
        <v>S41_Jordan_Jaime</v>
      </c>
      <c r="AJ643" t="str">
        <f t="shared" si="119"/>
        <v>she_red_square</v>
      </c>
      <c r="AK643" t="str">
        <f t="shared" si="130"/>
        <v>S41_end</v>
      </c>
      <c r="AL643" s="13" t="s">
        <v>24</v>
      </c>
      <c r="AM643" s="13" t="s">
        <v>25</v>
      </c>
      <c r="AN643" s="13" t="s">
        <v>24</v>
      </c>
      <c r="AO643" s="13" t="s">
        <v>26</v>
      </c>
      <c r="AP643" s="13" t="s">
        <v>27</v>
      </c>
      <c r="AQ643" s="13" t="s">
        <v>26</v>
      </c>
      <c r="AR643" s="13" t="s">
        <v>27</v>
      </c>
      <c r="AS643" s="13" t="s">
        <v>25</v>
      </c>
      <c r="AT643" s="13" t="s">
        <v>31</v>
      </c>
      <c r="AU643" s="13" t="s">
        <v>26</v>
      </c>
      <c r="AV643" s="13" t="s">
        <v>31</v>
      </c>
      <c r="AW643" s="13" t="s">
        <v>25</v>
      </c>
      <c r="AX643" t="str">
        <f t="shared" si="120"/>
        <v>ST3_red-square.png</v>
      </c>
      <c r="AY643" t="str">
        <f t="shared" si="121"/>
        <v>HT2_red-triangle.png</v>
      </c>
      <c r="AZ643" t="str">
        <f t="shared" si="122"/>
        <v>HT1_yellow-triangle.png</v>
      </c>
      <c r="BA643" t="str">
        <f t="shared" si="123"/>
        <v>ST1_yellow-square.png</v>
      </c>
      <c r="BB643" t="str">
        <f t="shared" si="124"/>
        <v>HT3_green-triangle.png</v>
      </c>
      <c r="BC643" t="str">
        <f t="shared" si="125"/>
        <v>ST2_green-square.png</v>
      </c>
    </row>
    <row r="644" spans="1:55" x14ac:dyDescent="0.2">
      <c r="A644" s="30" t="s">
        <v>708</v>
      </c>
      <c r="B644" s="5" t="s">
        <v>108</v>
      </c>
      <c r="C644" s="5" t="s">
        <v>150</v>
      </c>
      <c r="D644" t="str">
        <f t="shared" si="132"/>
        <v>L06_CR42_S41</v>
      </c>
      <c r="E644">
        <v>642</v>
      </c>
      <c r="F644" s="95" t="s">
        <v>699</v>
      </c>
      <c r="G644" s="155" t="str">
        <f>VLOOKUP($A644&amp;"_"&amp;$F644,'Character Sets'!$B$3:$J$39,5,FALSE)</f>
        <v>ST3</v>
      </c>
      <c r="H644" s="155" t="str">
        <f>VLOOKUP($A644&amp;"_"&amp;$F644,'Character Sets'!$B$3:$J$39,7,FALSE)</f>
        <v>Jordan</v>
      </c>
      <c r="I644" s="5" t="str">
        <f>VLOOKUP($A644&amp;"_"&amp;$F644,'Character Sets'!$B$3:$J$39,6,FALSE)</f>
        <v>C</v>
      </c>
      <c r="J644" s="94" t="s">
        <v>696</v>
      </c>
      <c r="K644" s="155" t="str">
        <f>VLOOKUP($A644&amp;"_"&amp;$J644, 'Character Sets'!$B$3:$J$39,5,FALSE)</f>
        <v>HT2</v>
      </c>
      <c r="L644" s="155" t="str">
        <f>VLOOKUP($A644&amp;"_"&amp;$J644,'Character Sets'!$B$3:$J$39,7,FALSE)</f>
        <v>Jaime</v>
      </c>
      <c r="M644" s="5" t="str">
        <f>VLOOKUP($A644&amp;"_"&amp;$J644,'Character Sets'!$B$3:$J$39,6,FALSE)</f>
        <v>F</v>
      </c>
      <c r="N644" s="187" t="s">
        <v>2394</v>
      </c>
      <c r="O644" s="5" t="s">
        <v>2398</v>
      </c>
      <c r="P644" s="37" t="s">
        <v>700</v>
      </c>
      <c r="Q644" t="str">
        <f>VLOOKUP($A644&amp;"_"&amp;$P644,'Character Sets'!$B$3:$J$39,5,FALSE)</f>
        <v>HT1</v>
      </c>
      <c r="R644" s="37" t="s">
        <v>701</v>
      </c>
      <c r="S644" t="str">
        <f>VLOOKUP($A644&amp;"_"&amp;$R644,'Character Sets'!$B$3:$J$39,5,FALSE)</f>
        <v>ST1</v>
      </c>
      <c r="T644" s="37" t="s">
        <v>698</v>
      </c>
      <c r="U644" t="str">
        <f>VLOOKUP($A644&amp;"_"&amp;$T644,'Character Sets'!$B$3:$J$39,5,FALSE)</f>
        <v>HT3</v>
      </c>
      <c r="V644" s="37" t="s">
        <v>697</v>
      </c>
      <c r="W644" t="str">
        <f>VLOOKUP($A644&amp;"_"&amp;$V644,'Character Sets'!$B$3:$J$39,5,FALSE)</f>
        <v>ST2</v>
      </c>
      <c r="X644" t="s">
        <v>247</v>
      </c>
      <c r="Y644" t="str">
        <f t="shared" si="133"/>
        <v>CF</v>
      </c>
      <c r="Z644" t="str" cm="1">
        <f t="array" ref="Z644">_xlfn.IFS($Y644="AB","AB",$Y644="BA","AB",$Y644="AC","AC",$Y644="CA","AC",$Y644="AD","AD",$Y644="DA","AD",$Y644="BC","BC",$Y644="CB","BC",$Y644="BD","BD",$Y644="DB","BD",$Y644="CD","CD",$Y644="DC", "CD",$Y644="AE","AE",$Y644="EA","AE",$Y644="AF","AF",$Y644="FA","AF",$Y644="BE","BE",$Y644="EB","BE",$Y644="BF","BF",$Y644="FB","BF",$Y644="CE","CE",$Y644="EC","CE",$Y644="CF","CF",$Y644="FC","CF",$Y644="DE","DE",$Y644="ED","DE",$Y644="EF","EF",$Y644="FE","EF",$Y644="DF","DF",$Y644="FD","DF")</f>
        <v>CF</v>
      </c>
      <c r="AA644" s="6" t="s">
        <v>30</v>
      </c>
      <c r="AB644" t="str">
        <f>VLOOKUP($X644&amp;$Z644&amp;$AA644,Stories!$A$1:$I$151,7,FALSE)</f>
        <v>Jaime is reading to Jordan</v>
      </c>
      <c r="AC644" t="str">
        <f>VLOOKUP($X644&amp;$Z644&amp;$AA644,Stories!$A$1:$I$151,8,FALSE)</f>
        <v>and the story is almost over</v>
      </c>
      <c r="AD644" s="37" t="s">
        <v>23</v>
      </c>
      <c r="AE644" s="13" t="s">
        <v>27</v>
      </c>
      <c r="AF644" s="13" t="s">
        <v>26</v>
      </c>
      <c r="AG644" s="13" t="str">
        <f t="shared" si="131"/>
        <v>she's standing in a yellow triangle</v>
      </c>
      <c r="AH644" t="str">
        <f>VLOOKUP($X644&amp;$Z644&amp;$AA644,Stories!$A$1:$I$151,9,FALSE)</f>
        <v>and it sounds like the story is a new favorite</v>
      </c>
      <c r="AI644" t="str" cm="1">
        <f t="array" ref="AI644">_xlfn.IFS($AA644="first",_xlfn.CONCAT($X644, "_", $H644, "_", $L644),$AA644="second",_xlfn.CONCAT($X644, "_", $L644, "_", $H644))</f>
        <v>S41_Jaime_Jordan</v>
      </c>
      <c r="AJ644" t="str">
        <f t="shared" ref="AJ644:AJ707" si="134">_xlfn.CONCAT($AD644,"_", $AE644, "_", $AF644)</f>
        <v>she_yellow_triangle</v>
      </c>
      <c r="AK644" t="str">
        <f t="shared" si="130"/>
        <v>S41_end</v>
      </c>
      <c r="AL644" s="13" t="s">
        <v>27</v>
      </c>
      <c r="AM644" s="13" t="s">
        <v>26</v>
      </c>
      <c r="AN644" s="13" t="s">
        <v>27</v>
      </c>
      <c r="AO644" s="13" t="s">
        <v>25</v>
      </c>
      <c r="AP644" s="13" t="s">
        <v>24</v>
      </c>
      <c r="AQ644" s="13" t="s">
        <v>25</v>
      </c>
      <c r="AR644" s="13" t="s">
        <v>24</v>
      </c>
      <c r="AS644" s="13" t="s">
        <v>26</v>
      </c>
      <c r="AT644" s="13" t="s">
        <v>29</v>
      </c>
      <c r="AU644" s="13" t="s">
        <v>25</v>
      </c>
      <c r="AV644" s="13" t="s">
        <v>29</v>
      </c>
      <c r="AW644" s="13" t="s">
        <v>26</v>
      </c>
      <c r="AX644" t="str">
        <f t="shared" ref="AX644:AX707" si="135">_xlfn.CONCAT($G644, "_", $AL644, "-", $AM644, ".png")</f>
        <v>ST3_yellow-triangle.png</v>
      </c>
      <c r="AY644" t="str">
        <f t="shared" ref="AY644:AY707" si="136">_xlfn.CONCAT($K644, "_", $AN644, "-", $AO644, ".png")</f>
        <v>HT2_yellow-square.png</v>
      </c>
      <c r="AZ644" t="str">
        <f t="shared" ref="AZ644:AZ707" si="137">_xlfn.CONCAT($Q644, "_", $AP644, "-", $AQ644, ".png")</f>
        <v>HT1_red-square.png</v>
      </c>
      <c r="BA644" t="str">
        <f t="shared" ref="BA644:BA707" si="138">_xlfn.CONCAT($S644, "_", $AR644, "-", $AS644, ".png")</f>
        <v>ST1_red-triangle.png</v>
      </c>
      <c r="BB644" t="str">
        <f t="shared" ref="BB644:BB707" si="139">_xlfn.CONCAT($U644, "_", $AT644, "-", $AU644, ".png")</f>
        <v>HT3_blue-square.png</v>
      </c>
      <c r="BC644" t="str">
        <f t="shared" ref="BC644:BC707" si="140">_xlfn.CONCAT($W644, "_", $AV644, "-", $AW644, ".png")</f>
        <v>ST2_blue-triangle.png</v>
      </c>
    </row>
    <row r="645" spans="1:55" x14ac:dyDescent="0.2">
      <c r="A645" s="30" t="s">
        <v>708</v>
      </c>
      <c r="B645" s="5" t="s">
        <v>108</v>
      </c>
      <c r="C645" s="5" t="s">
        <v>151</v>
      </c>
      <c r="D645" t="str">
        <f t="shared" si="132"/>
        <v>L06_CR43_S45</v>
      </c>
      <c r="E645">
        <v>643</v>
      </c>
      <c r="F645" s="95" t="s">
        <v>699</v>
      </c>
      <c r="G645" s="155" t="str">
        <f>VLOOKUP($A645&amp;"_"&amp;$F645,'Character Sets'!$B$3:$J$39,5,FALSE)</f>
        <v>ST3</v>
      </c>
      <c r="H645" s="155" t="str">
        <f>VLOOKUP($A645&amp;"_"&amp;$F645,'Character Sets'!$B$3:$J$39,7,FALSE)</f>
        <v>Jordan</v>
      </c>
      <c r="I645" s="5" t="str">
        <f>VLOOKUP($A645&amp;"_"&amp;$F645,'Character Sets'!$B$3:$J$39,6,FALSE)</f>
        <v>C</v>
      </c>
      <c r="J645" s="94" t="s">
        <v>696</v>
      </c>
      <c r="K645" s="155" t="str">
        <f>VLOOKUP($A645&amp;"_"&amp;$J645, 'Character Sets'!$B$3:$J$39,5,FALSE)</f>
        <v>HT2</v>
      </c>
      <c r="L645" s="155" t="str">
        <f>VLOOKUP($A645&amp;"_"&amp;$J645,'Character Sets'!$B$3:$J$39,7,FALSE)</f>
        <v>Jaime</v>
      </c>
      <c r="M645" s="5" t="str">
        <f>VLOOKUP($A645&amp;"_"&amp;$J645,'Character Sets'!$B$3:$J$39,6,FALSE)</f>
        <v>F</v>
      </c>
      <c r="N645" s="187" t="s">
        <v>2394</v>
      </c>
      <c r="O645" s="5" t="s">
        <v>2398</v>
      </c>
      <c r="P645" s="37" t="s">
        <v>700</v>
      </c>
      <c r="Q645" t="str">
        <f>VLOOKUP($A645&amp;"_"&amp;$P645,'Character Sets'!$B$3:$J$39,5,FALSE)</f>
        <v>HT1</v>
      </c>
      <c r="R645" s="37" t="s">
        <v>701</v>
      </c>
      <c r="S645" t="str">
        <f>VLOOKUP($A645&amp;"_"&amp;$R645,'Character Sets'!$B$3:$J$39,5,FALSE)</f>
        <v>ST1</v>
      </c>
      <c r="T645" s="37" t="s">
        <v>698</v>
      </c>
      <c r="U645" t="str">
        <f>VLOOKUP($A645&amp;"_"&amp;$T645,'Character Sets'!$B$3:$J$39,5,FALSE)</f>
        <v>HT3</v>
      </c>
      <c r="V645" s="37" t="s">
        <v>697</v>
      </c>
      <c r="W645" t="str">
        <f>VLOOKUP($A645&amp;"_"&amp;$V645,'Character Sets'!$B$3:$J$39,5,FALSE)</f>
        <v>ST2</v>
      </c>
      <c r="X645" t="s">
        <v>434</v>
      </c>
      <c r="Y645" t="str">
        <f t="shared" si="133"/>
        <v>CF</v>
      </c>
      <c r="Z645" t="str" cm="1">
        <f t="array" ref="Z645">_xlfn.IFS($Y645="AB","AB",$Y645="BA","AB",$Y645="AC","AC",$Y645="CA","AC",$Y645="AD","AD",$Y645="DA","AD",$Y645="BC","BC",$Y645="CB","BC",$Y645="BD","BD",$Y645="DB","BD",$Y645="CD","CD",$Y645="DC", "CD",$Y645="AE","AE",$Y645="EA","AE",$Y645="AF","AF",$Y645="FA","AF",$Y645="BE","BE",$Y645="EB","BE",$Y645="BF","BF",$Y645="FB","BF",$Y645="CE","CE",$Y645="EC","CE",$Y645="CF","CF",$Y645="FC","CF",$Y645="DE","DE",$Y645="ED","DE",$Y645="EF","EF",$Y645="FE","EF",$Y645="DF","DF",$Y645="FD","DF")</f>
        <v>CF</v>
      </c>
      <c r="AA645" s="6" t="s">
        <v>28</v>
      </c>
      <c r="AB645" t="str">
        <f>VLOOKUP($X645&amp;$Z645&amp;$AA645,Stories!$A$1:$I$151,7,FALSE)</f>
        <v>Jordan is explaining the game to Jaime</v>
      </c>
      <c r="AC645" t="str">
        <f>VLOOKUP($X645&amp;$Z645&amp;$AA645,Stories!$A$1:$I$151,8,FALSE)</f>
        <v>since it's kind of complicated</v>
      </c>
      <c r="AD645" s="37" t="s">
        <v>23</v>
      </c>
      <c r="AE645" s="13" t="s">
        <v>31</v>
      </c>
      <c r="AF645" s="13" t="s">
        <v>25</v>
      </c>
      <c r="AG645" s="13" t="str">
        <f t="shared" si="131"/>
        <v>she's standing in a green square</v>
      </c>
      <c r="AH645" t="str">
        <f>VLOOKUP($X645&amp;$Z645&amp;$AA645,Stories!$A$1:$I$151,9,FALSE)</f>
        <v>and it looks like the game will be fun</v>
      </c>
      <c r="AI645" t="str" cm="1">
        <f t="array" ref="AI645">_xlfn.IFS($AA645="first",_xlfn.CONCAT($X645, "_", $H645, "_", $L645),$AA645="second",_xlfn.CONCAT($X645, "_", $L645, "_", $H645))</f>
        <v>S45_Jordan_Jaime</v>
      </c>
      <c r="AJ645" t="str">
        <f t="shared" si="134"/>
        <v>she_green_square</v>
      </c>
      <c r="AK645" t="str">
        <f t="shared" si="130"/>
        <v>S45_end</v>
      </c>
      <c r="AL645" s="13" t="s">
        <v>31</v>
      </c>
      <c r="AM645" s="13" t="s">
        <v>25</v>
      </c>
      <c r="AN645" s="13" t="s">
        <v>31</v>
      </c>
      <c r="AO645" s="13" t="s">
        <v>26</v>
      </c>
      <c r="AP645" s="13" t="s">
        <v>29</v>
      </c>
      <c r="AQ645" s="13" t="s">
        <v>26</v>
      </c>
      <c r="AR645" s="13" t="s">
        <v>29</v>
      </c>
      <c r="AS645" s="13" t="s">
        <v>25</v>
      </c>
      <c r="AT645" s="13" t="s">
        <v>24</v>
      </c>
      <c r="AU645" s="13" t="s">
        <v>26</v>
      </c>
      <c r="AV645" s="13" t="s">
        <v>24</v>
      </c>
      <c r="AW645" s="13" t="s">
        <v>25</v>
      </c>
      <c r="AX645" t="str">
        <f t="shared" si="135"/>
        <v>ST3_green-square.png</v>
      </c>
      <c r="AY645" t="str">
        <f t="shared" si="136"/>
        <v>HT2_green-triangle.png</v>
      </c>
      <c r="AZ645" t="str">
        <f t="shared" si="137"/>
        <v>HT1_blue-triangle.png</v>
      </c>
      <c r="BA645" t="str">
        <f t="shared" si="138"/>
        <v>ST1_blue-square.png</v>
      </c>
      <c r="BB645" t="str">
        <f t="shared" si="139"/>
        <v>HT3_red-triangle.png</v>
      </c>
      <c r="BC645" t="str">
        <f t="shared" si="140"/>
        <v>ST2_red-square.png</v>
      </c>
    </row>
    <row r="646" spans="1:55" x14ac:dyDescent="0.2">
      <c r="A646" s="30" t="s">
        <v>708</v>
      </c>
      <c r="B646" s="5" t="s">
        <v>108</v>
      </c>
      <c r="C646" s="5" t="s">
        <v>152</v>
      </c>
      <c r="D646" t="str">
        <f t="shared" si="132"/>
        <v>L06_CR44_S42</v>
      </c>
      <c r="E646">
        <v>644</v>
      </c>
      <c r="F646" s="95" t="s">
        <v>699</v>
      </c>
      <c r="G646" s="155" t="str">
        <f>VLOOKUP($A646&amp;"_"&amp;$F646,'Character Sets'!$B$3:$J$39,5,FALSE)</f>
        <v>ST3</v>
      </c>
      <c r="H646" s="155" t="str">
        <f>VLOOKUP($A646&amp;"_"&amp;$F646,'Character Sets'!$B$3:$J$39,7,FALSE)</f>
        <v>Jordan</v>
      </c>
      <c r="I646" s="5" t="str">
        <f>VLOOKUP($A646&amp;"_"&amp;$F646,'Character Sets'!$B$3:$J$39,6,FALSE)</f>
        <v>C</v>
      </c>
      <c r="J646" s="94" t="s">
        <v>696</v>
      </c>
      <c r="K646" s="155" t="str">
        <f>VLOOKUP($A646&amp;"_"&amp;$J646, 'Character Sets'!$B$3:$J$39,5,FALSE)</f>
        <v>HT2</v>
      </c>
      <c r="L646" s="155" t="str">
        <f>VLOOKUP($A646&amp;"_"&amp;$J646,'Character Sets'!$B$3:$J$39,7,FALSE)</f>
        <v>Jaime</v>
      </c>
      <c r="M646" s="5" t="str">
        <f>VLOOKUP($A646&amp;"_"&amp;$J646,'Character Sets'!$B$3:$J$39,6,FALSE)</f>
        <v>F</v>
      </c>
      <c r="N646" s="187" t="s">
        <v>2394</v>
      </c>
      <c r="O646" s="5" t="s">
        <v>2398</v>
      </c>
      <c r="P646" s="37" t="s">
        <v>700</v>
      </c>
      <c r="Q646" t="str">
        <f>VLOOKUP($A646&amp;"_"&amp;$P646,'Character Sets'!$B$3:$J$39,5,FALSE)</f>
        <v>HT1</v>
      </c>
      <c r="R646" s="37" t="s">
        <v>701</v>
      </c>
      <c r="S646" t="str">
        <f>VLOOKUP($A646&amp;"_"&amp;$R646,'Character Sets'!$B$3:$J$39,5,FALSE)</f>
        <v>ST1</v>
      </c>
      <c r="T646" s="37" t="s">
        <v>698</v>
      </c>
      <c r="U646" t="str">
        <f>VLOOKUP($A646&amp;"_"&amp;$T646,'Character Sets'!$B$3:$J$39,5,FALSE)</f>
        <v>HT3</v>
      </c>
      <c r="V646" s="37" t="s">
        <v>697</v>
      </c>
      <c r="W646" t="str">
        <f>VLOOKUP($A646&amp;"_"&amp;$V646,'Character Sets'!$B$3:$J$39,5,FALSE)</f>
        <v>ST2</v>
      </c>
      <c r="X646" t="s">
        <v>248</v>
      </c>
      <c r="Y646" t="str">
        <f t="shared" si="133"/>
        <v>CF</v>
      </c>
      <c r="Z646" t="str" cm="1">
        <f t="array" ref="Z646">_xlfn.IFS($Y646="AB","AB",$Y646="BA","AB",$Y646="AC","AC",$Y646="CA","AC",$Y646="AD","AD",$Y646="DA","AD",$Y646="BC","BC",$Y646="CB","BC",$Y646="BD","BD",$Y646="DB","BD",$Y646="CD","CD",$Y646="DC", "CD",$Y646="AE","AE",$Y646="EA","AE",$Y646="AF","AF",$Y646="FA","AF",$Y646="BE","BE",$Y646="EB","BE",$Y646="BF","BF",$Y646="FB","BF",$Y646="CE","CE",$Y646="EC","CE",$Y646="CF","CF",$Y646="FC","CF",$Y646="DE","DE",$Y646="ED","DE",$Y646="EF","EF",$Y646="FE","EF",$Y646="DF","DF",$Y646="FD","DF")</f>
        <v>CF</v>
      </c>
      <c r="AA646" s="6" t="s">
        <v>30</v>
      </c>
      <c r="AB646" t="str">
        <f>VLOOKUP($X646&amp;$Z646&amp;$AA646,Stories!$A$1:$I$151,7,FALSE)</f>
        <v>Jaime is sending a text to Jordan</v>
      </c>
      <c r="AC646" t="str">
        <f>VLOOKUP($X646&amp;$Z646&amp;$AA646,Stories!$A$1:$I$151,8,FALSE)</f>
        <v>as the battery is about to die</v>
      </c>
      <c r="AD646" s="37" t="s">
        <v>23</v>
      </c>
      <c r="AE646" s="13" t="s">
        <v>29</v>
      </c>
      <c r="AF646" s="13" t="s">
        <v>26</v>
      </c>
      <c r="AG646" s="13" t="str">
        <f t="shared" si="131"/>
        <v>she's standing in a blue triangle</v>
      </c>
      <c r="AH646" t="str">
        <f>VLOOKUP($X646&amp;$Z646&amp;$AA646,Stories!$A$1:$I$151,9,FALSE)</f>
        <v>but it looks like the text still sent</v>
      </c>
      <c r="AI646" t="str" cm="1">
        <f t="array" ref="AI646">_xlfn.IFS($AA646="first",_xlfn.CONCAT($X646, "_", $H646, "_", $L646),$AA646="second",_xlfn.CONCAT($X646, "_", $L646, "_", $H646))</f>
        <v>S42_Jaime_Jordan</v>
      </c>
      <c r="AJ646" t="str">
        <f t="shared" si="134"/>
        <v>she_blue_triangle</v>
      </c>
      <c r="AK646" t="str">
        <f t="shared" si="130"/>
        <v>S42_end</v>
      </c>
      <c r="AL646" s="13" t="s">
        <v>29</v>
      </c>
      <c r="AM646" s="13" t="s">
        <v>26</v>
      </c>
      <c r="AN646" s="13" t="s">
        <v>29</v>
      </c>
      <c r="AO646" s="13" t="s">
        <v>25</v>
      </c>
      <c r="AP646" s="13" t="s">
        <v>31</v>
      </c>
      <c r="AQ646" s="13" t="s">
        <v>25</v>
      </c>
      <c r="AR646" s="13" t="s">
        <v>31</v>
      </c>
      <c r="AS646" s="13" t="s">
        <v>26</v>
      </c>
      <c r="AT646" s="13" t="s">
        <v>27</v>
      </c>
      <c r="AU646" s="13" t="s">
        <v>25</v>
      </c>
      <c r="AV646" s="13" t="s">
        <v>27</v>
      </c>
      <c r="AW646" s="13" t="s">
        <v>26</v>
      </c>
      <c r="AX646" t="str">
        <f t="shared" si="135"/>
        <v>ST3_blue-triangle.png</v>
      </c>
      <c r="AY646" t="str">
        <f t="shared" si="136"/>
        <v>HT2_blue-square.png</v>
      </c>
      <c r="AZ646" t="str">
        <f t="shared" si="137"/>
        <v>HT1_green-square.png</v>
      </c>
      <c r="BA646" t="str">
        <f t="shared" si="138"/>
        <v>ST1_green-triangle.png</v>
      </c>
      <c r="BB646" t="str">
        <f t="shared" si="139"/>
        <v>HT3_yellow-square.png</v>
      </c>
      <c r="BC646" t="str">
        <f t="shared" si="140"/>
        <v>ST2_yellow-triangle.png</v>
      </c>
    </row>
    <row r="647" spans="1:55" x14ac:dyDescent="0.2">
      <c r="A647" s="30" t="s">
        <v>708</v>
      </c>
      <c r="B647" s="5" t="s">
        <v>108</v>
      </c>
      <c r="C647" s="5" t="s">
        <v>153</v>
      </c>
      <c r="D647" t="str">
        <f t="shared" si="132"/>
        <v>L06_CR45_S11</v>
      </c>
      <c r="E647">
        <v>645</v>
      </c>
      <c r="F647" s="95" t="s">
        <v>699</v>
      </c>
      <c r="G647" s="155" t="str">
        <f>VLOOKUP($A647&amp;"_"&amp;$F647,'Character Sets'!$B$3:$J$39,5,FALSE)</f>
        <v>ST3</v>
      </c>
      <c r="H647" s="155" t="str">
        <f>VLOOKUP($A647&amp;"_"&amp;$F647,'Character Sets'!$B$3:$J$39,7,FALSE)</f>
        <v>Jordan</v>
      </c>
      <c r="I647" s="5" t="str">
        <f>VLOOKUP($A647&amp;"_"&amp;$F647,'Character Sets'!$B$3:$J$39,6,FALSE)</f>
        <v>C</v>
      </c>
      <c r="J647" s="94" t="s">
        <v>698</v>
      </c>
      <c r="K647" s="155" t="str">
        <f>VLOOKUP($A647&amp;"_"&amp;$J647, 'Character Sets'!$B$3:$J$39,5,FALSE)</f>
        <v>HT3</v>
      </c>
      <c r="L647" s="155" t="str">
        <f>VLOOKUP($A647&amp;"_"&amp;$J647,'Character Sets'!$B$3:$J$39,7,FALSE)</f>
        <v>Alex</v>
      </c>
      <c r="M647" s="5" t="str">
        <f>VLOOKUP($A647&amp;"_"&amp;$J647,'Character Sets'!$B$3:$J$39,6,FALSE)</f>
        <v>A</v>
      </c>
      <c r="N647" s="187" t="s">
        <v>2394</v>
      </c>
      <c r="O647" s="5" t="s">
        <v>2398</v>
      </c>
      <c r="P647" s="37" t="s">
        <v>700</v>
      </c>
      <c r="Q647" t="str">
        <f>VLOOKUP($A647&amp;"_"&amp;$P647,'Character Sets'!$B$3:$J$39,5,FALSE)</f>
        <v>HT1</v>
      </c>
      <c r="R647" s="37" t="s">
        <v>701</v>
      </c>
      <c r="S647" t="str">
        <f>VLOOKUP($A647&amp;"_"&amp;$R647,'Character Sets'!$B$3:$J$39,5,FALSE)</f>
        <v>ST1</v>
      </c>
      <c r="T647" s="37" t="s">
        <v>696</v>
      </c>
      <c r="U647" t="str">
        <f>VLOOKUP($A647&amp;"_"&amp;$T647,'Character Sets'!$B$3:$J$39,5,FALSE)</f>
        <v>HT2</v>
      </c>
      <c r="V647" s="37" t="s">
        <v>697</v>
      </c>
      <c r="W647" t="str">
        <f>VLOOKUP($A647&amp;"_"&amp;$V647,'Character Sets'!$B$3:$J$39,5,FALSE)</f>
        <v>ST2</v>
      </c>
      <c r="X647" t="s">
        <v>217</v>
      </c>
      <c r="Y647" t="str">
        <f t="shared" si="133"/>
        <v>CA</v>
      </c>
      <c r="Z647" t="str" cm="1">
        <f t="array" ref="Z647">_xlfn.IFS($Y647="AB","AB",$Y647="BA","AB",$Y647="AC","AC",$Y647="CA","AC",$Y647="AD","AD",$Y647="DA","AD",$Y647="BC","BC",$Y647="CB","BC",$Y647="BD","BD",$Y647="DB","BD",$Y647="CD","CD",$Y647="DC", "CD",$Y647="AE","AE",$Y647="EA","AE",$Y647="AF","AF",$Y647="FA","AF",$Y647="BE","BE",$Y647="EB","BE",$Y647="BF","BF",$Y647="FB","BF",$Y647="CE","CE",$Y647="EC","CE",$Y647="CF","CF",$Y647="FC","CF",$Y647="DE","DE",$Y647="ED","DE",$Y647="EF","EF",$Y647="FE","EF",$Y647="DF","DF",$Y647="FD","DF")</f>
        <v>AC</v>
      </c>
      <c r="AA647" s="6" t="s">
        <v>28</v>
      </c>
      <c r="AB647" t="str">
        <f>VLOOKUP($X647&amp;$Z647&amp;$AA647,Stories!$A$1:$I$151,7,FALSE)</f>
        <v>Alex is singing to Jordan</v>
      </c>
      <c r="AC647" t="str">
        <f>VLOOKUP($X647&amp;$Z647&amp;$AA647,Stories!$A$1:$I$151,8,FALSE)</f>
        <v>and there's a big disco ball overhead</v>
      </c>
      <c r="AD647" s="37" t="s">
        <v>23</v>
      </c>
      <c r="AE647" s="13" t="s">
        <v>27</v>
      </c>
      <c r="AF647" s="13" t="s">
        <v>25</v>
      </c>
      <c r="AG647" s="13" t="str">
        <f t="shared" si="131"/>
        <v>she's standing in a yellow square</v>
      </c>
      <c r="AH647" t="str">
        <f>VLOOKUP($X647&amp;$Z647&amp;$AA647,Stories!$A$1:$I$151,9,FALSE)</f>
        <v>and all the colored lights look fun</v>
      </c>
      <c r="AI647" t="str" cm="1">
        <f t="array" ref="AI647">_xlfn.IFS($AA647="first",_xlfn.CONCAT($X647, "_", $H647, "_", $L647),$AA647="second",_xlfn.CONCAT($X647, "_", $L647, "_", $H647))</f>
        <v>S11_Jordan_Alex</v>
      </c>
      <c r="AJ647" t="str">
        <f t="shared" si="134"/>
        <v>she_yellow_square</v>
      </c>
      <c r="AK647" t="str">
        <f t="shared" si="130"/>
        <v>S11_end</v>
      </c>
      <c r="AL647" s="13" t="s">
        <v>27</v>
      </c>
      <c r="AM647" s="13" t="s">
        <v>25</v>
      </c>
      <c r="AN647" s="13" t="s">
        <v>27</v>
      </c>
      <c r="AO647" s="13" t="s">
        <v>26</v>
      </c>
      <c r="AP647" s="13" t="s">
        <v>24</v>
      </c>
      <c r="AQ647" s="13" t="s">
        <v>26</v>
      </c>
      <c r="AR647" s="13" t="s">
        <v>24</v>
      </c>
      <c r="AS647" s="13" t="s">
        <v>25</v>
      </c>
      <c r="AT647" s="13" t="s">
        <v>29</v>
      </c>
      <c r="AU647" s="13" t="s">
        <v>26</v>
      </c>
      <c r="AV647" s="13" t="s">
        <v>29</v>
      </c>
      <c r="AW647" s="13" t="s">
        <v>25</v>
      </c>
      <c r="AX647" t="str">
        <f t="shared" si="135"/>
        <v>ST3_yellow-square.png</v>
      </c>
      <c r="AY647" t="str">
        <f t="shared" si="136"/>
        <v>HT3_yellow-triangle.png</v>
      </c>
      <c r="AZ647" t="str">
        <f t="shared" si="137"/>
        <v>HT1_red-triangle.png</v>
      </c>
      <c r="BA647" t="str">
        <f t="shared" si="138"/>
        <v>ST1_red-square.png</v>
      </c>
      <c r="BB647" t="str">
        <f t="shared" si="139"/>
        <v>HT2_blue-triangle.png</v>
      </c>
      <c r="BC647" t="str">
        <f t="shared" si="140"/>
        <v>ST2_blue-square.png</v>
      </c>
    </row>
    <row r="648" spans="1:55" x14ac:dyDescent="0.2">
      <c r="A648" s="30" t="s">
        <v>708</v>
      </c>
      <c r="B648" s="5" t="s">
        <v>108</v>
      </c>
      <c r="C648" s="5" t="s">
        <v>154</v>
      </c>
      <c r="D648" t="str">
        <f t="shared" si="132"/>
        <v>L06_CR46_S11</v>
      </c>
      <c r="E648">
        <v>646</v>
      </c>
      <c r="F648" s="95" t="s">
        <v>699</v>
      </c>
      <c r="G648" s="155" t="str">
        <f>VLOOKUP($A648&amp;"_"&amp;$F648,'Character Sets'!$B$3:$J$39,5,FALSE)</f>
        <v>ST3</v>
      </c>
      <c r="H648" s="155" t="str">
        <f>VLOOKUP($A648&amp;"_"&amp;$F648,'Character Sets'!$B$3:$J$39,7,FALSE)</f>
        <v>Jordan</v>
      </c>
      <c r="I648" s="5" t="str">
        <f>VLOOKUP($A648&amp;"_"&amp;$F648,'Character Sets'!$B$3:$J$39,6,FALSE)</f>
        <v>C</v>
      </c>
      <c r="J648" s="94" t="s">
        <v>698</v>
      </c>
      <c r="K648" s="155" t="str">
        <f>VLOOKUP($A648&amp;"_"&amp;$J648, 'Character Sets'!$B$3:$J$39,5,FALSE)</f>
        <v>HT3</v>
      </c>
      <c r="L648" s="155" t="str">
        <f>VLOOKUP($A648&amp;"_"&amp;$J648,'Character Sets'!$B$3:$J$39,7,FALSE)</f>
        <v>Alex</v>
      </c>
      <c r="M648" s="5" t="str">
        <f>VLOOKUP($A648&amp;"_"&amp;$J648,'Character Sets'!$B$3:$J$39,6,FALSE)</f>
        <v>A</v>
      </c>
      <c r="N648" s="187" t="s">
        <v>2394</v>
      </c>
      <c r="O648" s="5" t="s">
        <v>2398</v>
      </c>
      <c r="P648" s="37" t="s">
        <v>700</v>
      </c>
      <c r="Q648" t="str">
        <f>VLOOKUP($A648&amp;"_"&amp;$P648,'Character Sets'!$B$3:$J$39,5,FALSE)</f>
        <v>HT1</v>
      </c>
      <c r="R648" s="37" t="s">
        <v>701</v>
      </c>
      <c r="S648" t="str">
        <f>VLOOKUP($A648&amp;"_"&amp;$R648,'Character Sets'!$B$3:$J$39,5,FALSE)</f>
        <v>ST1</v>
      </c>
      <c r="T648" s="37" t="s">
        <v>696</v>
      </c>
      <c r="U648" t="str">
        <f>VLOOKUP($A648&amp;"_"&amp;$T648,'Character Sets'!$B$3:$J$39,5,FALSE)</f>
        <v>HT2</v>
      </c>
      <c r="V648" s="37" t="s">
        <v>697</v>
      </c>
      <c r="W648" t="str">
        <f>VLOOKUP($A648&amp;"_"&amp;$V648,'Character Sets'!$B$3:$J$39,5,FALSE)</f>
        <v>ST2</v>
      </c>
      <c r="X648" t="s">
        <v>217</v>
      </c>
      <c r="Y648" t="str">
        <f t="shared" si="133"/>
        <v>CA</v>
      </c>
      <c r="Z648" t="str" cm="1">
        <f t="array" ref="Z648">_xlfn.IFS($Y648="AB","AB",$Y648="BA","AB",$Y648="AC","AC",$Y648="CA","AC",$Y648="AD","AD",$Y648="DA","AD",$Y648="BC","BC",$Y648="CB","BC",$Y648="BD","BD",$Y648="DB","BD",$Y648="CD","CD",$Y648="DC", "CD",$Y648="AE","AE",$Y648="EA","AE",$Y648="AF","AF",$Y648="FA","AF",$Y648="BE","BE",$Y648="EB","BE",$Y648="BF","BF",$Y648="FB","BF",$Y648="CE","CE",$Y648="EC","CE",$Y648="CF","CF",$Y648="FC","CF",$Y648="DE","DE",$Y648="ED","DE",$Y648="EF","EF",$Y648="FE","EF",$Y648="DF","DF",$Y648="FD","DF")</f>
        <v>AC</v>
      </c>
      <c r="AA648" s="6" t="s">
        <v>30</v>
      </c>
      <c r="AB648" t="str">
        <f>VLOOKUP($X648&amp;$Z648&amp;$AA648,Stories!$A$1:$I$151,7,FALSE)</f>
        <v>Jordan is singing to Alex</v>
      </c>
      <c r="AC648" t="str">
        <f>VLOOKUP($X648&amp;$Z648&amp;$AA648,Stories!$A$1:$I$151,8,FALSE)</f>
        <v>and there's a big disco ball overhead</v>
      </c>
      <c r="AD648" s="37" t="s">
        <v>23</v>
      </c>
      <c r="AE648" s="13" t="s">
        <v>24</v>
      </c>
      <c r="AF648" s="13" t="s">
        <v>26</v>
      </c>
      <c r="AG648" s="13" t="str">
        <f t="shared" si="131"/>
        <v>she's standing in a red triangle</v>
      </c>
      <c r="AH648" t="str">
        <f>VLOOKUP($X648&amp;$Z648&amp;$AA648,Stories!$A$1:$I$151,9,FALSE)</f>
        <v>and all the colored lights look fun</v>
      </c>
      <c r="AI648" t="str" cm="1">
        <f t="array" ref="AI648">_xlfn.IFS($AA648="first",_xlfn.CONCAT($X648, "_", $H648, "_", $L648),$AA648="second",_xlfn.CONCAT($X648, "_", $L648, "_", $H648))</f>
        <v>S11_Alex_Jordan</v>
      </c>
      <c r="AJ648" t="str">
        <f t="shared" si="134"/>
        <v>she_red_triangle</v>
      </c>
      <c r="AK648" t="str">
        <f t="shared" si="130"/>
        <v>S11_end</v>
      </c>
      <c r="AL648" s="13" t="s">
        <v>24</v>
      </c>
      <c r="AM648" s="13" t="s">
        <v>26</v>
      </c>
      <c r="AN648" s="13" t="s">
        <v>24</v>
      </c>
      <c r="AO648" s="13" t="s">
        <v>25</v>
      </c>
      <c r="AP648" s="13" t="s">
        <v>27</v>
      </c>
      <c r="AQ648" s="13" t="s">
        <v>25</v>
      </c>
      <c r="AR648" s="13" t="s">
        <v>27</v>
      </c>
      <c r="AS648" s="13" t="s">
        <v>26</v>
      </c>
      <c r="AT648" s="13" t="s">
        <v>31</v>
      </c>
      <c r="AU648" s="13" t="s">
        <v>25</v>
      </c>
      <c r="AV648" s="13" t="s">
        <v>31</v>
      </c>
      <c r="AW648" s="13" t="s">
        <v>26</v>
      </c>
      <c r="AX648" t="str">
        <f t="shared" si="135"/>
        <v>ST3_red-triangle.png</v>
      </c>
      <c r="AY648" t="str">
        <f t="shared" si="136"/>
        <v>HT3_red-square.png</v>
      </c>
      <c r="AZ648" t="str">
        <f t="shared" si="137"/>
        <v>HT1_yellow-square.png</v>
      </c>
      <c r="BA648" t="str">
        <f t="shared" si="138"/>
        <v>ST1_yellow-triangle.png</v>
      </c>
      <c r="BB648" t="str">
        <f t="shared" si="139"/>
        <v>HT2_green-square.png</v>
      </c>
      <c r="BC648" t="str">
        <f t="shared" si="140"/>
        <v>ST2_green-triangle.png</v>
      </c>
    </row>
    <row r="649" spans="1:55" x14ac:dyDescent="0.2">
      <c r="A649" s="30" t="s">
        <v>708</v>
      </c>
      <c r="B649" s="5" t="s">
        <v>108</v>
      </c>
      <c r="C649" s="5" t="s">
        <v>155</v>
      </c>
      <c r="D649" t="str">
        <f t="shared" si="132"/>
        <v>L06_CR47_S12</v>
      </c>
      <c r="E649">
        <v>647</v>
      </c>
      <c r="F649" s="95" t="s">
        <v>699</v>
      </c>
      <c r="G649" s="155" t="str">
        <f>VLOOKUP($A649&amp;"_"&amp;$F649,'Character Sets'!$B$3:$J$39,5,FALSE)</f>
        <v>ST3</v>
      </c>
      <c r="H649" s="155" t="str">
        <f>VLOOKUP($A649&amp;"_"&amp;$F649,'Character Sets'!$B$3:$J$39,7,FALSE)</f>
        <v>Jordan</v>
      </c>
      <c r="I649" s="5" t="str">
        <f>VLOOKUP($A649&amp;"_"&amp;$F649,'Character Sets'!$B$3:$J$39,6,FALSE)</f>
        <v>C</v>
      </c>
      <c r="J649" s="94" t="s">
        <v>698</v>
      </c>
      <c r="K649" s="155" t="str">
        <f>VLOOKUP($A649&amp;"_"&amp;$J649, 'Character Sets'!$B$3:$J$39,5,FALSE)</f>
        <v>HT3</v>
      </c>
      <c r="L649" s="155" t="str">
        <f>VLOOKUP($A649&amp;"_"&amp;$J649,'Character Sets'!$B$3:$J$39,7,FALSE)</f>
        <v>Alex</v>
      </c>
      <c r="M649" s="5" t="str">
        <f>VLOOKUP($A649&amp;"_"&amp;$J649,'Character Sets'!$B$3:$J$39,6,FALSE)</f>
        <v>A</v>
      </c>
      <c r="N649" s="187" t="s">
        <v>2394</v>
      </c>
      <c r="O649" s="5" t="s">
        <v>2398</v>
      </c>
      <c r="P649" s="37" t="s">
        <v>700</v>
      </c>
      <c r="Q649" t="str">
        <f>VLOOKUP($A649&amp;"_"&amp;$P649,'Character Sets'!$B$3:$J$39,5,FALSE)</f>
        <v>HT1</v>
      </c>
      <c r="R649" s="37" t="s">
        <v>701</v>
      </c>
      <c r="S649" t="str">
        <f>VLOOKUP($A649&amp;"_"&amp;$R649,'Character Sets'!$B$3:$J$39,5,FALSE)</f>
        <v>ST1</v>
      </c>
      <c r="T649" s="37" t="s">
        <v>696</v>
      </c>
      <c r="U649" t="str">
        <f>VLOOKUP($A649&amp;"_"&amp;$T649,'Character Sets'!$B$3:$J$39,5,FALSE)</f>
        <v>HT2</v>
      </c>
      <c r="V649" s="37" t="s">
        <v>697</v>
      </c>
      <c r="W649" t="str">
        <f>VLOOKUP($A649&amp;"_"&amp;$V649,'Character Sets'!$B$3:$J$39,5,FALSE)</f>
        <v>ST2</v>
      </c>
      <c r="X649" t="s">
        <v>218</v>
      </c>
      <c r="Y649" t="str">
        <f t="shared" si="133"/>
        <v>CA</v>
      </c>
      <c r="Z649" t="str" cm="1">
        <f t="array" ref="Z649">_xlfn.IFS($Y649="AB","AB",$Y649="BA","AB",$Y649="AC","AC",$Y649="CA","AC",$Y649="AD","AD",$Y649="DA","AD",$Y649="BC","BC",$Y649="CB","BC",$Y649="BD","BD",$Y649="DB","BD",$Y649="CD","CD",$Y649="DC", "CD",$Y649="AE","AE",$Y649="EA","AE",$Y649="AF","AF",$Y649="FA","AF",$Y649="BE","BE",$Y649="EB","BE",$Y649="BF","BF",$Y649="FB","BF",$Y649="CE","CE",$Y649="EC","CE",$Y649="CF","CF",$Y649="FC","CF",$Y649="DE","DE",$Y649="ED","DE",$Y649="EF","EF",$Y649="FE","EF",$Y649="DF","DF",$Y649="FD","DF")</f>
        <v>AC</v>
      </c>
      <c r="AA649" s="6" t="s">
        <v>28</v>
      </c>
      <c r="AB649" t="str">
        <f>VLOOKUP($X649&amp;$Z649&amp;$AA649,Stories!$A$1:$I$151,7,FALSE)</f>
        <v>Alex is showing a happy birthday sign to Jordan</v>
      </c>
      <c r="AC649" t="str">
        <f>VLOOKUP($X649&amp;$Z649&amp;$AA649,Stories!$A$1:$I$151,8,FALSE)</f>
        <v xml:space="preserve">while some balloons are floating up to the ceiling </v>
      </c>
      <c r="AD649" s="37" t="s">
        <v>23</v>
      </c>
      <c r="AE649" s="13" t="s">
        <v>29</v>
      </c>
      <c r="AF649" s="13" t="s">
        <v>25</v>
      </c>
      <c r="AG649" s="13" t="str">
        <f t="shared" si="131"/>
        <v>she's standing in a blue square</v>
      </c>
      <c r="AH649" t="str">
        <f>VLOOKUP($X649&amp;$Z649&amp;$AA649,Stories!$A$1:$I$151,9,FALSE)</f>
        <v>and it looks like the party is starting</v>
      </c>
      <c r="AI649" t="str" cm="1">
        <f t="array" ref="AI649">_xlfn.IFS($AA649="first",_xlfn.CONCAT($X649, "_", $H649, "_", $L649),$AA649="second",_xlfn.CONCAT($X649, "_", $L649, "_", $H649))</f>
        <v>S12_Jordan_Alex</v>
      </c>
      <c r="AJ649" t="str">
        <f t="shared" si="134"/>
        <v>she_blue_square</v>
      </c>
      <c r="AK649" t="str">
        <f t="shared" si="130"/>
        <v>S12_end</v>
      </c>
      <c r="AL649" s="13" t="s">
        <v>29</v>
      </c>
      <c r="AM649" s="13" t="s">
        <v>25</v>
      </c>
      <c r="AN649" s="13" t="s">
        <v>29</v>
      </c>
      <c r="AO649" s="13" t="s">
        <v>26</v>
      </c>
      <c r="AP649" s="13" t="s">
        <v>31</v>
      </c>
      <c r="AQ649" s="13" t="s">
        <v>26</v>
      </c>
      <c r="AR649" s="13" t="s">
        <v>31</v>
      </c>
      <c r="AS649" s="13" t="s">
        <v>25</v>
      </c>
      <c r="AT649" s="13" t="s">
        <v>27</v>
      </c>
      <c r="AU649" s="13" t="s">
        <v>26</v>
      </c>
      <c r="AV649" s="13" t="s">
        <v>27</v>
      </c>
      <c r="AW649" s="13" t="s">
        <v>25</v>
      </c>
      <c r="AX649" t="str">
        <f t="shared" si="135"/>
        <v>ST3_blue-square.png</v>
      </c>
      <c r="AY649" t="str">
        <f t="shared" si="136"/>
        <v>HT3_blue-triangle.png</v>
      </c>
      <c r="AZ649" t="str">
        <f t="shared" si="137"/>
        <v>HT1_green-triangle.png</v>
      </c>
      <c r="BA649" t="str">
        <f t="shared" si="138"/>
        <v>ST1_green-square.png</v>
      </c>
      <c r="BB649" t="str">
        <f t="shared" si="139"/>
        <v>HT2_yellow-triangle.png</v>
      </c>
      <c r="BC649" t="str">
        <f t="shared" si="140"/>
        <v>ST2_yellow-square.png</v>
      </c>
    </row>
    <row r="650" spans="1:55" x14ac:dyDescent="0.2">
      <c r="A650" s="30" t="s">
        <v>708</v>
      </c>
      <c r="B650" s="5" t="s">
        <v>108</v>
      </c>
      <c r="C650" s="5" t="s">
        <v>156</v>
      </c>
      <c r="D650" t="str">
        <f t="shared" si="132"/>
        <v>L06_CR48_S15</v>
      </c>
      <c r="E650">
        <v>648</v>
      </c>
      <c r="F650" s="95" t="s">
        <v>699</v>
      </c>
      <c r="G650" s="155" t="str">
        <f>VLOOKUP($A650&amp;"_"&amp;$F650,'Character Sets'!$B$3:$J$39,5,FALSE)</f>
        <v>ST3</v>
      </c>
      <c r="H650" s="155" t="str">
        <f>VLOOKUP($A650&amp;"_"&amp;$F650,'Character Sets'!$B$3:$J$39,7,FALSE)</f>
        <v>Jordan</v>
      </c>
      <c r="I650" s="5" t="str">
        <f>VLOOKUP($A650&amp;"_"&amp;$F650,'Character Sets'!$B$3:$J$39,6,FALSE)</f>
        <v>C</v>
      </c>
      <c r="J650" s="94" t="s">
        <v>698</v>
      </c>
      <c r="K650" s="155" t="str">
        <f>VLOOKUP($A650&amp;"_"&amp;$J650, 'Character Sets'!$B$3:$J$39,5,FALSE)</f>
        <v>HT3</v>
      </c>
      <c r="L650" s="155" t="str">
        <f>VLOOKUP($A650&amp;"_"&amp;$J650,'Character Sets'!$B$3:$J$39,7,FALSE)</f>
        <v>Alex</v>
      </c>
      <c r="M650" s="5" t="str">
        <f>VLOOKUP($A650&amp;"_"&amp;$J650,'Character Sets'!$B$3:$J$39,6,FALSE)</f>
        <v>A</v>
      </c>
      <c r="N650" s="187" t="s">
        <v>2394</v>
      </c>
      <c r="O650" s="5" t="s">
        <v>2398</v>
      </c>
      <c r="P650" s="37" t="s">
        <v>700</v>
      </c>
      <c r="Q650" t="str">
        <f>VLOOKUP($A650&amp;"_"&amp;$P650,'Character Sets'!$B$3:$J$39,5,FALSE)</f>
        <v>HT1</v>
      </c>
      <c r="R650" s="37" t="s">
        <v>701</v>
      </c>
      <c r="S650" t="str">
        <f>VLOOKUP($A650&amp;"_"&amp;$R650,'Character Sets'!$B$3:$J$39,5,FALSE)</f>
        <v>ST1</v>
      </c>
      <c r="T650" s="37" t="s">
        <v>696</v>
      </c>
      <c r="U650" t="str">
        <f>VLOOKUP($A650&amp;"_"&amp;$T650,'Character Sets'!$B$3:$J$39,5,FALSE)</f>
        <v>HT2</v>
      </c>
      <c r="V650" s="37" t="s">
        <v>697</v>
      </c>
      <c r="W650" t="str">
        <f>VLOOKUP($A650&amp;"_"&amp;$V650,'Character Sets'!$B$3:$J$39,5,FALSE)</f>
        <v>ST2</v>
      </c>
      <c r="X650" t="s">
        <v>221</v>
      </c>
      <c r="Y650" t="str">
        <f t="shared" si="133"/>
        <v>CA</v>
      </c>
      <c r="Z650" t="str" cm="1">
        <f t="array" ref="Z650">_xlfn.IFS($Y650="AB","AB",$Y650="BA","AB",$Y650="AC","AC",$Y650="CA","AC",$Y650="AD","AD",$Y650="DA","AD",$Y650="BC","BC",$Y650="CB","BC",$Y650="BD","BD",$Y650="DB","BD",$Y650="CD","CD",$Y650="DC", "CD",$Y650="AE","AE",$Y650="EA","AE",$Y650="AF","AF",$Y650="FA","AF",$Y650="BE","BE",$Y650="EB","BE",$Y650="BF","BF",$Y650="FB","BF",$Y650="CE","CE",$Y650="EC","CE",$Y650="CF","CF",$Y650="FC","CF",$Y650="DE","DE",$Y650="ED","DE",$Y650="EF","EF",$Y650="FE","EF",$Y650="DF","DF",$Y650="FD","DF")</f>
        <v>AC</v>
      </c>
      <c r="AA650" s="6" t="s">
        <v>30</v>
      </c>
      <c r="AB650" t="str">
        <f>VLOOKUP($X650&amp;$Z650&amp;$AA650,Stories!$A$1:$I$151,7,FALSE)</f>
        <v>Jordan is looking at Alex</v>
      </c>
      <c r="AC650" t="str">
        <f>VLOOKUP($X650&amp;$Z650&amp;$AA650,Stories!$A$1:$I$151,8,FALSE)</f>
        <v>as the train whistle is blowing loudly</v>
      </c>
      <c r="AD650" s="37" t="s">
        <v>23</v>
      </c>
      <c r="AE650" s="13" t="s">
        <v>31</v>
      </c>
      <c r="AF650" s="13" t="s">
        <v>26</v>
      </c>
      <c r="AG650" s="13" t="str">
        <f t="shared" si="131"/>
        <v>she's standing in a green triangle</v>
      </c>
      <c r="AH650" t="str">
        <f>VLOOKUP($X650&amp;$Z650&amp;$AA650,Stories!$A$1:$I$151,9,FALSE)</f>
        <v>but the whistle is too loud to hear anything</v>
      </c>
      <c r="AI650" t="str" cm="1">
        <f t="array" ref="AI650">_xlfn.IFS($AA650="first",_xlfn.CONCAT($X650, "_", $H650, "_", $L650),$AA650="second",_xlfn.CONCAT($X650, "_", $L650, "_", $H650))</f>
        <v>S15_Alex_Jordan</v>
      </c>
      <c r="AJ650" t="str">
        <f t="shared" si="134"/>
        <v>she_green_triangle</v>
      </c>
      <c r="AK650" t="str">
        <f t="shared" si="130"/>
        <v>S15_end</v>
      </c>
      <c r="AL650" s="13" t="s">
        <v>31</v>
      </c>
      <c r="AM650" s="13" t="s">
        <v>26</v>
      </c>
      <c r="AN650" s="13" t="s">
        <v>31</v>
      </c>
      <c r="AO650" s="13" t="s">
        <v>25</v>
      </c>
      <c r="AP650" s="13" t="s">
        <v>29</v>
      </c>
      <c r="AQ650" s="13" t="s">
        <v>25</v>
      </c>
      <c r="AR650" s="13" t="s">
        <v>29</v>
      </c>
      <c r="AS650" s="13" t="s">
        <v>26</v>
      </c>
      <c r="AT650" s="13" t="s">
        <v>24</v>
      </c>
      <c r="AU650" s="13" t="s">
        <v>25</v>
      </c>
      <c r="AV650" s="13" t="s">
        <v>24</v>
      </c>
      <c r="AW650" s="13" t="s">
        <v>26</v>
      </c>
      <c r="AX650" t="str">
        <f t="shared" si="135"/>
        <v>ST3_green-triangle.png</v>
      </c>
      <c r="AY650" t="str">
        <f t="shared" si="136"/>
        <v>HT3_green-square.png</v>
      </c>
      <c r="AZ650" t="str">
        <f t="shared" si="137"/>
        <v>HT1_blue-square.png</v>
      </c>
      <c r="BA650" t="str">
        <f t="shared" si="138"/>
        <v>ST1_blue-triangle.png</v>
      </c>
      <c r="BB650" t="str">
        <f t="shared" si="139"/>
        <v>HT2_red-square.png</v>
      </c>
      <c r="BC650" t="str">
        <f t="shared" si="140"/>
        <v>ST2_red-triangle.png</v>
      </c>
    </row>
    <row r="651" spans="1:55" x14ac:dyDescent="0.2">
      <c r="A651" s="30" t="s">
        <v>708</v>
      </c>
      <c r="B651" s="5" t="s">
        <v>108</v>
      </c>
      <c r="C651" s="5" t="s">
        <v>157</v>
      </c>
      <c r="D651" t="str">
        <f t="shared" si="132"/>
        <v>L06_CR49_S26</v>
      </c>
      <c r="E651">
        <v>649</v>
      </c>
      <c r="F651" s="95" t="s">
        <v>697</v>
      </c>
      <c r="G651" s="155" t="str">
        <f>VLOOKUP($A651&amp;"_"&amp;$F651,'Character Sets'!$B$3:$J$39,5,FALSE)</f>
        <v>ST2</v>
      </c>
      <c r="H651" s="155" t="str">
        <f>VLOOKUP($A651&amp;"_"&amp;$F651,'Character Sets'!$B$3:$J$39,7,FALSE)</f>
        <v>Sam</v>
      </c>
      <c r="I651" s="5" t="str">
        <f>VLOOKUP($A651&amp;"_"&amp;$F651,'Character Sets'!$B$3:$J$39,6,FALSE)</f>
        <v>B</v>
      </c>
      <c r="J651" s="96" t="s">
        <v>700</v>
      </c>
      <c r="K651" s="155" t="str">
        <f>VLOOKUP($A651&amp;"_"&amp;$J651, 'Character Sets'!$B$3:$J$39,5,FALSE)</f>
        <v>HT1</v>
      </c>
      <c r="L651" s="155" t="str">
        <f>VLOOKUP($A651&amp;"_"&amp;$J651,'Character Sets'!$B$3:$J$39,7,FALSE)</f>
        <v>Taylor</v>
      </c>
      <c r="M651" s="5" t="str">
        <f>VLOOKUP($A651&amp;"_"&amp;$J651,'Character Sets'!$B$3:$J$39,6,FALSE)</f>
        <v>D</v>
      </c>
      <c r="N651" s="187" t="s">
        <v>2395</v>
      </c>
      <c r="O651" s="5" t="s">
        <v>2398</v>
      </c>
      <c r="P651" s="37" t="s">
        <v>696</v>
      </c>
      <c r="Q651" t="str">
        <f>VLOOKUP($A651&amp;"_"&amp;$P651,'Character Sets'!$B$3:$J$39,5,FALSE)</f>
        <v>HT2</v>
      </c>
      <c r="R651" s="37" t="s">
        <v>698</v>
      </c>
      <c r="S651" t="str">
        <f>VLOOKUP($A651&amp;"_"&amp;$R651,'Character Sets'!$B$3:$J$39,5,FALSE)</f>
        <v>HT3</v>
      </c>
      <c r="T651" s="37" t="s">
        <v>701</v>
      </c>
      <c r="U651" t="str">
        <f>VLOOKUP($A651&amp;"_"&amp;$T651,'Character Sets'!$B$3:$J$39,5,FALSE)</f>
        <v>ST1</v>
      </c>
      <c r="V651" s="37" t="s">
        <v>699</v>
      </c>
      <c r="W651" t="str">
        <f>VLOOKUP($A651&amp;"_"&amp;$V651,'Character Sets'!$B$3:$J$39,5,FALSE)</f>
        <v>ST3</v>
      </c>
      <c r="X651" t="s">
        <v>232</v>
      </c>
      <c r="Y651" t="str">
        <f t="shared" si="133"/>
        <v>BD</v>
      </c>
      <c r="Z651" t="str" cm="1">
        <f t="array" ref="Z651">_xlfn.IFS($Y651="AB","AB",$Y651="BA","AB",$Y651="AC","AC",$Y651="CA","AC",$Y651="AD","AD",$Y651="DA","AD",$Y651="BC","BC",$Y651="CB","BC",$Y651="BD","BD",$Y651="DB","BD",$Y651="CD","CD",$Y651="DC", "CD",$Y651="AE","AE",$Y651="EA","AE",$Y651="AF","AF",$Y651="FA","AF",$Y651="BE","BE",$Y651="EB","BE",$Y651="BF","BF",$Y651="FB","BF",$Y651="CE","CE",$Y651="EC","CE",$Y651="CF","CF",$Y651="FC","CF",$Y651="DE","DE",$Y651="ED","DE",$Y651="EF","EF",$Y651="FE","EF",$Y651="DF","DF",$Y651="FD","DF")</f>
        <v>BD</v>
      </c>
      <c r="AA651" s="6" t="s">
        <v>28</v>
      </c>
      <c r="AB651" t="str">
        <f>VLOOKUP($X651&amp;$Z651&amp;$AA651,Stories!$A$1:$I$151,7,FALSE)</f>
        <v>Sam is bringing some balloons to Taylor</v>
      </c>
      <c r="AC651" t="str">
        <f>VLOOKUP($X651&amp;$Z651&amp;$AA651,Stories!$A$1:$I$151,8,FALSE)</f>
        <v>while bright flowers are sitting in the window</v>
      </c>
      <c r="AD651" s="37" t="s">
        <v>23</v>
      </c>
      <c r="AE651" s="13" t="s">
        <v>24</v>
      </c>
      <c r="AF651" s="13" t="s">
        <v>25</v>
      </c>
      <c r="AG651" s="13" t="str">
        <f t="shared" si="131"/>
        <v>she's standing in a red square</v>
      </c>
      <c r="AH651" t="str">
        <f>VLOOKUP($X651&amp;$Z651&amp;$AA651,Stories!$A$1:$I$151,9,FALSE)</f>
        <v>and it must be someone's birthday</v>
      </c>
      <c r="AI651" t="str" cm="1">
        <f t="array" ref="AI651">_xlfn.IFS($AA651="first",_xlfn.CONCAT($X651, "_", $H651, "_", $L651),$AA651="second",_xlfn.CONCAT($X651, "_", $L651, "_", $H651))</f>
        <v>S26_Sam_Taylor</v>
      </c>
      <c r="AJ651" t="str">
        <f t="shared" si="134"/>
        <v>she_red_square</v>
      </c>
      <c r="AK651" t="str">
        <f t="shared" si="130"/>
        <v>S26_end</v>
      </c>
      <c r="AL651" s="13" t="s">
        <v>24</v>
      </c>
      <c r="AM651" s="13" t="s">
        <v>25</v>
      </c>
      <c r="AN651" s="13" t="s">
        <v>24</v>
      </c>
      <c r="AO651" s="13" t="s">
        <v>26</v>
      </c>
      <c r="AP651" s="13" t="s">
        <v>27</v>
      </c>
      <c r="AQ651" s="13" t="s">
        <v>26</v>
      </c>
      <c r="AR651" s="13" t="s">
        <v>27</v>
      </c>
      <c r="AS651" s="13" t="s">
        <v>25</v>
      </c>
      <c r="AT651" s="13" t="s">
        <v>31</v>
      </c>
      <c r="AU651" s="13" t="s">
        <v>26</v>
      </c>
      <c r="AV651" s="13" t="s">
        <v>31</v>
      </c>
      <c r="AW651" s="13" t="s">
        <v>25</v>
      </c>
      <c r="AX651" t="str">
        <f t="shared" si="135"/>
        <v>ST2_red-square.png</v>
      </c>
      <c r="AY651" t="str">
        <f t="shared" si="136"/>
        <v>HT1_red-triangle.png</v>
      </c>
      <c r="AZ651" t="str">
        <f t="shared" si="137"/>
        <v>HT2_yellow-triangle.png</v>
      </c>
      <c r="BA651" t="str">
        <f t="shared" si="138"/>
        <v>HT3_yellow-square.png</v>
      </c>
      <c r="BB651" t="str">
        <f t="shared" si="139"/>
        <v>ST1_green-triangle.png</v>
      </c>
      <c r="BC651" t="str">
        <f t="shared" si="140"/>
        <v>ST3_green-square.png</v>
      </c>
    </row>
    <row r="652" spans="1:55" x14ac:dyDescent="0.2">
      <c r="A652" s="30" t="s">
        <v>708</v>
      </c>
      <c r="B652" s="5" t="s">
        <v>108</v>
      </c>
      <c r="C652" s="5" t="s">
        <v>158</v>
      </c>
      <c r="D652" t="str">
        <f t="shared" si="132"/>
        <v>L06_CR50_S26</v>
      </c>
      <c r="E652">
        <v>650</v>
      </c>
      <c r="F652" s="95" t="s">
        <v>697</v>
      </c>
      <c r="G652" s="155" t="str">
        <f>VLOOKUP($A652&amp;"_"&amp;$F652,'Character Sets'!$B$3:$J$39,5,FALSE)</f>
        <v>ST2</v>
      </c>
      <c r="H652" s="155" t="str">
        <f>VLOOKUP($A652&amp;"_"&amp;$F652,'Character Sets'!$B$3:$J$39,7,FALSE)</f>
        <v>Sam</v>
      </c>
      <c r="I652" s="5" t="str">
        <f>VLOOKUP($A652&amp;"_"&amp;$F652,'Character Sets'!$B$3:$J$39,6,FALSE)</f>
        <v>B</v>
      </c>
      <c r="J652" s="96" t="s">
        <v>700</v>
      </c>
      <c r="K652" s="155" t="str">
        <f>VLOOKUP($A652&amp;"_"&amp;$J652, 'Character Sets'!$B$3:$J$39,5,FALSE)</f>
        <v>HT1</v>
      </c>
      <c r="L652" s="155" t="str">
        <f>VLOOKUP($A652&amp;"_"&amp;$J652,'Character Sets'!$B$3:$J$39,7,FALSE)</f>
        <v>Taylor</v>
      </c>
      <c r="M652" s="5" t="str">
        <f>VLOOKUP($A652&amp;"_"&amp;$J652,'Character Sets'!$B$3:$J$39,6,FALSE)</f>
        <v>D</v>
      </c>
      <c r="N652" s="187" t="s">
        <v>2395</v>
      </c>
      <c r="O652" s="5" t="s">
        <v>2398</v>
      </c>
      <c r="P652" s="37" t="s">
        <v>696</v>
      </c>
      <c r="Q652" t="str">
        <f>VLOOKUP($A652&amp;"_"&amp;$P652,'Character Sets'!$B$3:$J$39,5,FALSE)</f>
        <v>HT2</v>
      </c>
      <c r="R652" s="37" t="s">
        <v>698</v>
      </c>
      <c r="S652" t="str">
        <f>VLOOKUP($A652&amp;"_"&amp;$R652,'Character Sets'!$B$3:$J$39,5,FALSE)</f>
        <v>HT3</v>
      </c>
      <c r="T652" s="37" t="s">
        <v>701</v>
      </c>
      <c r="U652" t="str">
        <f>VLOOKUP($A652&amp;"_"&amp;$T652,'Character Sets'!$B$3:$J$39,5,FALSE)</f>
        <v>ST1</v>
      </c>
      <c r="V652" s="37" t="s">
        <v>699</v>
      </c>
      <c r="W652" t="str">
        <f>VLOOKUP($A652&amp;"_"&amp;$V652,'Character Sets'!$B$3:$J$39,5,FALSE)</f>
        <v>ST3</v>
      </c>
      <c r="X652" t="s">
        <v>232</v>
      </c>
      <c r="Y652" t="str">
        <f t="shared" si="133"/>
        <v>BD</v>
      </c>
      <c r="Z652" t="str" cm="1">
        <f t="array" ref="Z652">_xlfn.IFS($Y652="AB","AB",$Y652="BA","AB",$Y652="AC","AC",$Y652="CA","AC",$Y652="AD","AD",$Y652="DA","AD",$Y652="BC","BC",$Y652="CB","BC",$Y652="BD","BD",$Y652="DB","BD",$Y652="CD","CD",$Y652="DC", "CD",$Y652="AE","AE",$Y652="EA","AE",$Y652="AF","AF",$Y652="FA","AF",$Y652="BE","BE",$Y652="EB","BE",$Y652="BF","BF",$Y652="FB","BF",$Y652="CE","CE",$Y652="EC","CE",$Y652="CF","CF",$Y652="FC","CF",$Y652="DE","DE",$Y652="ED","DE",$Y652="EF","EF",$Y652="FE","EF",$Y652="DF","DF",$Y652="FD","DF")</f>
        <v>BD</v>
      </c>
      <c r="AA652" s="6" t="s">
        <v>30</v>
      </c>
      <c r="AB652" t="str">
        <f>VLOOKUP($X652&amp;$Z652&amp;$AA652,Stories!$A$1:$I$151,7,FALSE)</f>
        <v>Taylor is bringing some balloons to Sam</v>
      </c>
      <c r="AC652" t="str">
        <f>VLOOKUP($X652&amp;$Z652&amp;$AA652,Stories!$A$1:$I$151,8,FALSE)</f>
        <v>while bright flowers are sitting in the window</v>
      </c>
      <c r="AD652" s="37" t="s">
        <v>23</v>
      </c>
      <c r="AE652" s="13" t="s">
        <v>27</v>
      </c>
      <c r="AF652" s="13" t="s">
        <v>26</v>
      </c>
      <c r="AG652" s="13" t="str">
        <f t="shared" si="131"/>
        <v>she's standing in a yellow triangle</v>
      </c>
      <c r="AH652" t="str">
        <f>VLOOKUP($X652&amp;$Z652&amp;$AA652,Stories!$A$1:$I$151,9,FALSE)</f>
        <v>and it must be someone's birthday</v>
      </c>
      <c r="AI652" t="str" cm="1">
        <f t="array" ref="AI652">_xlfn.IFS($AA652="first",_xlfn.CONCAT($X652, "_", $H652, "_", $L652),$AA652="second",_xlfn.CONCAT($X652, "_", $L652, "_", $H652))</f>
        <v>S26_Taylor_Sam</v>
      </c>
      <c r="AJ652" t="str">
        <f t="shared" si="134"/>
        <v>she_yellow_triangle</v>
      </c>
      <c r="AK652" t="str">
        <f t="shared" si="130"/>
        <v>S26_end</v>
      </c>
      <c r="AL652" s="13" t="s">
        <v>27</v>
      </c>
      <c r="AM652" s="13" t="s">
        <v>26</v>
      </c>
      <c r="AN652" s="13" t="s">
        <v>27</v>
      </c>
      <c r="AO652" s="13" t="s">
        <v>25</v>
      </c>
      <c r="AP652" s="13" t="s">
        <v>24</v>
      </c>
      <c r="AQ652" s="13" t="s">
        <v>25</v>
      </c>
      <c r="AR652" s="13" t="s">
        <v>24</v>
      </c>
      <c r="AS652" s="13" t="s">
        <v>26</v>
      </c>
      <c r="AT652" s="13" t="s">
        <v>29</v>
      </c>
      <c r="AU652" s="13" t="s">
        <v>25</v>
      </c>
      <c r="AV652" s="13" t="s">
        <v>29</v>
      </c>
      <c r="AW652" s="13" t="s">
        <v>26</v>
      </c>
      <c r="AX652" t="str">
        <f t="shared" si="135"/>
        <v>ST2_yellow-triangle.png</v>
      </c>
      <c r="AY652" t="str">
        <f t="shared" si="136"/>
        <v>HT1_yellow-square.png</v>
      </c>
      <c r="AZ652" t="str">
        <f t="shared" si="137"/>
        <v>HT2_red-square.png</v>
      </c>
      <c r="BA652" t="str">
        <f t="shared" si="138"/>
        <v>HT3_red-triangle.png</v>
      </c>
      <c r="BB652" t="str">
        <f t="shared" si="139"/>
        <v>ST1_blue-square.png</v>
      </c>
      <c r="BC652" t="str">
        <f t="shared" si="140"/>
        <v>ST3_blue-triangle.png</v>
      </c>
    </row>
    <row r="653" spans="1:55" x14ac:dyDescent="0.2">
      <c r="A653" s="30" t="s">
        <v>708</v>
      </c>
      <c r="B653" s="5" t="s">
        <v>108</v>
      </c>
      <c r="C653" s="5" t="s">
        <v>159</v>
      </c>
      <c r="D653" t="str">
        <f t="shared" si="132"/>
        <v>L06_CR51_S30</v>
      </c>
      <c r="E653">
        <v>651</v>
      </c>
      <c r="F653" s="95" t="s">
        <v>697</v>
      </c>
      <c r="G653" s="155" t="str">
        <f>VLOOKUP($A653&amp;"_"&amp;$F653,'Character Sets'!$B$3:$J$39,5,FALSE)</f>
        <v>ST2</v>
      </c>
      <c r="H653" s="155" t="str">
        <f>VLOOKUP($A653&amp;"_"&amp;$F653,'Character Sets'!$B$3:$J$39,7,FALSE)</f>
        <v>Sam</v>
      </c>
      <c r="I653" s="5" t="str">
        <f>VLOOKUP($A653&amp;"_"&amp;$F653,'Character Sets'!$B$3:$J$39,6,FALSE)</f>
        <v>B</v>
      </c>
      <c r="J653" s="96" t="s">
        <v>700</v>
      </c>
      <c r="K653" s="155" t="str">
        <f>VLOOKUP($A653&amp;"_"&amp;$J653, 'Character Sets'!$B$3:$J$39,5,FALSE)</f>
        <v>HT1</v>
      </c>
      <c r="L653" s="155" t="str">
        <f>VLOOKUP($A653&amp;"_"&amp;$J653,'Character Sets'!$B$3:$J$39,7,FALSE)</f>
        <v>Taylor</v>
      </c>
      <c r="M653" s="5" t="str">
        <f>VLOOKUP($A653&amp;"_"&amp;$J653,'Character Sets'!$B$3:$J$39,6,FALSE)</f>
        <v>D</v>
      </c>
      <c r="N653" s="187" t="s">
        <v>2395</v>
      </c>
      <c r="O653" s="5" t="s">
        <v>2398</v>
      </c>
      <c r="P653" s="37" t="s">
        <v>696</v>
      </c>
      <c r="Q653" t="str">
        <f>VLOOKUP($A653&amp;"_"&amp;$P653,'Character Sets'!$B$3:$J$39,5,FALSE)</f>
        <v>HT2</v>
      </c>
      <c r="R653" s="37" t="s">
        <v>698</v>
      </c>
      <c r="S653" t="str">
        <f>VLOOKUP($A653&amp;"_"&amp;$R653,'Character Sets'!$B$3:$J$39,5,FALSE)</f>
        <v>HT3</v>
      </c>
      <c r="T653" s="37" t="s">
        <v>701</v>
      </c>
      <c r="U653" t="str">
        <f>VLOOKUP($A653&amp;"_"&amp;$T653,'Character Sets'!$B$3:$J$39,5,FALSE)</f>
        <v>ST1</v>
      </c>
      <c r="V653" s="37" t="s">
        <v>699</v>
      </c>
      <c r="W653" t="str">
        <f>VLOOKUP($A653&amp;"_"&amp;$V653,'Character Sets'!$B$3:$J$39,5,FALSE)</f>
        <v>ST3</v>
      </c>
      <c r="X653" t="s">
        <v>236</v>
      </c>
      <c r="Y653" t="str">
        <f t="shared" si="133"/>
        <v>BD</v>
      </c>
      <c r="Z653" t="str" cm="1">
        <f t="array" ref="Z653">_xlfn.IFS($Y653="AB","AB",$Y653="BA","AB",$Y653="AC","AC",$Y653="CA","AC",$Y653="AD","AD",$Y653="DA","AD",$Y653="BC","BC",$Y653="CB","BC",$Y653="BD","BD",$Y653="DB","BD",$Y653="CD","CD",$Y653="DC", "CD",$Y653="AE","AE",$Y653="EA","AE",$Y653="AF","AF",$Y653="FA","AF",$Y653="BE","BE",$Y653="EB","BE",$Y653="BF","BF",$Y653="FB","BF",$Y653="CE","CE",$Y653="EC","CE",$Y653="CF","CF",$Y653="FC","CF",$Y653="DE","DE",$Y653="ED","DE",$Y653="EF","EF",$Y653="FE","EF",$Y653="DF","DF",$Y653="FD","DF")</f>
        <v>BD</v>
      </c>
      <c r="AA653" s="6" t="s">
        <v>28</v>
      </c>
      <c r="AB653" t="str">
        <f>VLOOKUP($X653&amp;$Z653&amp;$AA653,Stories!$A$1:$I$151,7,FALSE)</f>
        <v>Sam is playing the violin for Taylor</v>
      </c>
      <c r="AC653" t="str">
        <f>VLOOKUP($X653&amp;$Z653&amp;$AA653,Stories!$A$1:$I$151,8,FALSE)</f>
        <v>while the sun is shining brightly</v>
      </c>
      <c r="AD653" s="37" t="s">
        <v>23</v>
      </c>
      <c r="AE653" s="13" t="s">
        <v>31</v>
      </c>
      <c r="AF653" s="13" t="s">
        <v>25</v>
      </c>
      <c r="AG653" s="13" t="str">
        <f t="shared" si="131"/>
        <v>she's standing in a green square</v>
      </c>
      <c r="AH653" t="str">
        <f>VLOOKUP($X653&amp;$Z653&amp;$AA653,Stories!$A$1:$I$151,9,FALSE)</f>
        <v>and it looks like the song is being played well</v>
      </c>
      <c r="AI653" t="str" cm="1">
        <f t="array" ref="AI653">_xlfn.IFS($AA653="first",_xlfn.CONCAT($X653, "_", $H653, "_", $L653),$AA653="second",_xlfn.CONCAT($X653, "_", $L653, "_", $H653))</f>
        <v>S30_Sam_Taylor</v>
      </c>
      <c r="AJ653" t="str">
        <f t="shared" si="134"/>
        <v>she_green_square</v>
      </c>
      <c r="AK653" t="str">
        <f t="shared" si="130"/>
        <v>S30_end</v>
      </c>
      <c r="AL653" s="13" t="s">
        <v>31</v>
      </c>
      <c r="AM653" s="13" t="s">
        <v>25</v>
      </c>
      <c r="AN653" s="13" t="s">
        <v>31</v>
      </c>
      <c r="AO653" s="13" t="s">
        <v>26</v>
      </c>
      <c r="AP653" s="13" t="s">
        <v>29</v>
      </c>
      <c r="AQ653" s="13" t="s">
        <v>26</v>
      </c>
      <c r="AR653" s="13" t="s">
        <v>29</v>
      </c>
      <c r="AS653" s="13" t="s">
        <v>25</v>
      </c>
      <c r="AT653" s="13" t="s">
        <v>24</v>
      </c>
      <c r="AU653" s="13" t="s">
        <v>26</v>
      </c>
      <c r="AV653" s="13" t="s">
        <v>24</v>
      </c>
      <c r="AW653" s="13" t="s">
        <v>25</v>
      </c>
      <c r="AX653" t="str">
        <f t="shared" si="135"/>
        <v>ST2_green-square.png</v>
      </c>
      <c r="AY653" t="str">
        <f t="shared" si="136"/>
        <v>HT1_green-triangle.png</v>
      </c>
      <c r="AZ653" t="str">
        <f t="shared" si="137"/>
        <v>HT2_blue-triangle.png</v>
      </c>
      <c r="BA653" t="str">
        <f t="shared" si="138"/>
        <v>HT3_blue-square.png</v>
      </c>
      <c r="BB653" t="str">
        <f t="shared" si="139"/>
        <v>ST1_red-triangle.png</v>
      </c>
      <c r="BC653" t="str">
        <f t="shared" si="140"/>
        <v>ST3_red-square.png</v>
      </c>
    </row>
    <row r="654" spans="1:55" x14ac:dyDescent="0.2">
      <c r="A654" s="30" t="s">
        <v>708</v>
      </c>
      <c r="B654" s="5" t="s">
        <v>108</v>
      </c>
      <c r="C654" s="5" t="s">
        <v>160</v>
      </c>
      <c r="D654" t="str">
        <f t="shared" si="132"/>
        <v>L06_CR52_S27</v>
      </c>
      <c r="E654">
        <v>652</v>
      </c>
      <c r="F654" s="95" t="s">
        <v>697</v>
      </c>
      <c r="G654" s="155" t="str">
        <f>VLOOKUP($A654&amp;"_"&amp;$F654,'Character Sets'!$B$3:$J$39,5,FALSE)</f>
        <v>ST2</v>
      </c>
      <c r="H654" s="155" t="str">
        <f>VLOOKUP($A654&amp;"_"&amp;$F654,'Character Sets'!$B$3:$J$39,7,FALSE)</f>
        <v>Sam</v>
      </c>
      <c r="I654" s="5" t="str">
        <f>VLOOKUP($A654&amp;"_"&amp;$F654,'Character Sets'!$B$3:$J$39,6,FALSE)</f>
        <v>B</v>
      </c>
      <c r="J654" s="96" t="s">
        <v>700</v>
      </c>
      <c r="K654" s="155" t="str">
        <f>VLOOKUP($A654&amp;"_"&amp;$J654, 'Character Sets'!$B$3:$J$39,5,FALSE)</f>
        <v>HT1</v>
      </c>
      <c r="L654" s="155" t="str">
        <f>VLOOKUP($A654&amp;"_"&amp;$J654,'Character Sets'!$B$3:$J$39,7,FALSE)</f>
        <v>Taylor</v>
      </c>
      <c r="M654" s="5" t="str">
        <f>VLOOKUP($A654&amp;"_"&amp;$J654,'Character Sets'!$B$3:$J$39,6,FALSE)</f>
        <v>D</v>
      </c>
      <c r="N654" s="187" t="s">
        <v>2395</v>
      </c>
      <c r="O654" s="5" t="s">
        <v>2398</v>
      </c>
      <c r="P654" s="37" t="s">
        <v>696</v>
      </c>
      <c r="Q654" t="str">
        <f>VLOOKUP($A654&amp;"_"&amp;$P654,'Character Sets'!$B$3:$J$39,5,FALSE)</f>
        <v>HT2</v>
      </c>
      <c r="R654" s="37" t="s">
        <v>698</v>
      </c>
      <c r="S654" t="str">
        <f>VLOOKUP($A654&amp;"_"&amp;$R654,'Character Sets'!$B$3:$J$39,5,FALSE)</f>
        <v>HT3</v>
      </c>
      <c r="T654" s="37" t="s">
        <v>701</v>
      </c>
      <c r="U654" t="str">
        <f>VLOOKUP($A654&amp;"_"&amp;$T654,'Character Sets'!$B$3:$J$39,5,FALSE)</f>
        <v>ST1</v>
      </c>
      <c r="V654" s="37" t="s">
        <v>699</v>
      </c>
      <c r="W654" t="str">
        <f>VLOOKUP($A654&amp;"_"&amp;$V654,'Character Sets'!$B$3:$J$39,5,FALSE)</f>
        <v>ST3</v>
      </c>
      <c r="X654" t="s">
        <v>233</v>
      </c>
      <c r="Y654" t="str">
        <f t="shared" si="133"/>
        <v>BD</v>
      </c>
      <c r="Z654" t="str" cm="1">
        <f t="array" ref="Z654">_xlfn.IFS($Y654="AB","AB",$Y654="BA","AB",$Y654="AC","AC",$Y654="CA","AC",$Y654="AD","AD",$Y654="DA","AD",$Y654="BC","BC",$Y654="CB","BC",$Y654="BD","BD",$Y654="DB","BD",$Y654="CD","CD",$Y654="DC", "CD",$Y654="AE","AE",$Y654="EA","AE",$Y654="AF","AF",$Y654="FA","AF",$Y654="BE","BE",$Y654="EB","BE",$Y654="BF","BF",$Y654="FB","BF",$Y654="CE","CE",$Y654="EC","CE",$Y654="CF","CF",$Y654="FC","CF",$Y654="DE","DE",$Y654="ED","DE",$Y654="EF","EF",$Y654="FE","EF",$Y654="DF","DF",$Y654="FD","DF")</f>
        <v>BD</v>
      </c>
      <c r="AA654" s="6" t="s">
        <v>30</v>
      </c>
      <c r="AB654" t="str">
        <f>VLOOKUP($X654&amp;$Z654&amp;$AA654,Stories!$A$1:$I$151,7,FALSE)</f>
        <v>Taylor is walking with Sam</v>
      </c>
      <c r="AC654" t="str">
        <f>VLOOKUP($X654&amp;$Z654&amp;$AA654,Stories!$A$1:$I$151,8,FALSE)</f>
        <v>and the clock is about to ring 3 o'clock</v>
      </c>
      <c r="AD654" s="37" t="s">
        <v>23</v>
      </c>
      <c r="AE654" s="13" t="s">
        <v>29</v>
      </c>
      <c r="AF654" s="13" t="s">
        <v>26</v>
      </c>
      <c r="AG654" s="13" t="str">
        <f t="shared" si="131"/>
        <v>she's standing in a blue triangle</v>
      </c>
      <c r="AH654" t="str">
        <f>VLOOKUP($X654&amp;$Z654&amp;$AA654,Stories!$A$1:$I$151,9,FALSE)</f>
        <v>and it seems like class will be starting soon</v>
      </c>
      <c r="AI654" t="str" cm="1">
        <f t="array" ref="AI654">_xlfn.IFS($AA654="first",_xlfn.CONCAT($X654, "_", $H654, "_", $L654),$AA654="second",_xlfn.CONCAT($X654, "_", $L654, "_", $H654))</f>
        <v>S27_Taylor_Sam</v>
      </c>
      <c r="AJ654" t="str">
        <f t="shared" si="134"/>
        <v>she_blue_triangle</v>
      </c>
      <c r="AK654" t="str">
        <f t="shared" si="130"/>
        <v>S27_end</v>
      </c>
      <c r="AL654" s="13" t="s">
        <v>29</v>
      </c>
      <c r="AM654" s="13" t="s">
        <v>26</v>
      </c>
      <c r="AN654" s="13" t="s">
        <v>29</v>
      </c>
      <c r="AO654" s="13" t="s">
        <v>25</v>
      </c>
      <c r="AP654" s="13" t="s">
        <v>31</v>
      </c>
      <c r="AQ654" s="13" t="s">
        <v>25</v>
      </c>
      <c r="AR654" s="13" t="s">
        <v>31</v>
      </c>
      <c r="AS654" s="13" t="s">
        <v>26</v>
      </c>
      <c r="AT654" s="13" t="s">
        <v>27</v>
      </c>
      <c r="AU654" s="13" t="s">
        <v>25</v>
      </c>
      <c r="AV654" s="13" t="s">
        <v>27</v>
      </c>
      <c r="AW654" s="13" t="s">
        <v>26</v>
      </c>
      <c r="AX654" t="str">
        <f t="shared" si="135"/>
        <v>ST2_blue-triangle.png</v>
      </c>
      <c r="AY654" t="str">
        <f t="shared" si="136"/>
        <v>HT1_blue-square.png</v>
      </c>
      <c r="AZ654" t="str">
        <f t="shared" si="137"/>
        <v>HT2_green-square.png</v>
      </c>
      <c r="BA654" t="str">
        <f t="shared" si="138"/>
        <v>HT3_green-triangle.png</v>
      </c>
      <c r="BB654" t="str">
        <f t="shared" si="139"/>
        <v>ST1_yellow-square.png</v>
      </c>
      <c r="BC654" t="str">
        <f t="shared" si="140"/>
        <v>ST3_yellow-triangle.png</v>
      </c>
    </row>
    <row r="655" spans="1:55" x14ac:dyDescent="0.2">
      <c r="A655" s="30" t="s">
        <v>708</v>
      </c>
      <c r="B655" s="5" t="s">
        <v>108</v>
      </c>
      <c r="C655" s="5" t="s">
        <v>161</v>
      </c>
      <c r="D655" t="str">
        <f t="shared" si="132"/>
        <v>L06_CR53_S33</v>
      </c>
      <c r="E655">
        <v>653</v>
      </c>
      <c r="F655" s="95" t="s">
        <v>697</v>
      </c>
      <c r="G655" s="155" t="str">
        <f>VLOOKUP($A655&amp;"_"&amp;$F655,'Character Sets'!$B$3:$J$39,5,FALSE)</f>
        <v>ST2</v>
      </c>
      <c r="H655" s="155" t="str">
        <f>VLOOKUP($A655&amp;"_"&amp;$F655,'Character Sets'!$B$3:$J$39,7,FALSE)</f>
        <v>Sam</v>
      </c>
      <c r="I655" s="5" t="str">
        <f>VLOOKUP($A655&amp;"_"&amp;$F655,'Character Sets'!$B$3:$J$39,6,FALSE)</f>
        <v>B</v>
      </c>
      <c r="J655" s="96" t="s">
        <v>701</v>
      </c>
      <c r="K655" s="155" t="str">
        <f>VLOOKUP($A655&amp;"_"&amp;$J655, 'Character Sets'!$B$3:$J$39,5,FALSE)</f>
        <v>ST1</v>
      </c>
      <c r="L655" s="155" t="str">
        <f>VLOOKUP($A655&amp;"_"&amp;$J655,'Character Sets'!$B$3:$J$39,7,FALSE)</f>
        <v>Casey</v>
      </c>
      <c r="M655" s="5" t="str">
        <f>VLOOKUP($A655&amp;"_"&amp;$J655,'Character Sets'!$B$3:$J$39,6,FALSE)</f>
        <v>E</v>
      </c>
      <c r="N655" s="187" t="s">
        <v>2395</v>
      </c>
      <c r="O655" s="5" t="s">
        <v>2399</v>
      </c>
      <c r="P655" s="37" t="s">
        <v>696</v>
      </c>
      <c r="Q655" t="str">
        <f>VLOOKUP($A655&amp;"_"&amp;$P655,'Character Sets'!$B$3:$J$39,5,FALSE)</f>
        <v>HT2</v>
      </c>
      <c r="R655" s="37" t="s">
        <v>698</v>
      </c>
      <c r="S655" t="str">
        <f>VLOOKUP($A655&amp;"_"&amp;$R655,'Character Sets'!$B$3:$J$39,5,FALSE)</f>
        <v>HT3</v>
      </c>
      <c r="T655" s="37" t="s">
        <v>700</v>
      </c>
      <c r="U655" t="str">
        <f>VLOOKUP($A655&amp;"_"&amp;$T655,'Character Sets'!$B$3:$J$39,5,FALSE)</f>
        <v>HT1</v>
      </c>
      <c r="V655" s="37" t="s">
        <v>699</v>
      </c>
      <c r="W655" t="str">
        <f>VLOOKUP($A655&amp;"_"&amp;$V655,'Character Sets'!$B$3:$J$39,5,FALSE)</f>
        <v>ST3</v>
      </c>
      <c r="X655" t="s">
        <v>239</v>
      </c>
      <c r="Y655" t="str">
        <f t="shared" si="133"/>
        <v>BE</v>
      </c>
      <c r="Z655" t="str" cm="1">
        <f t="array" ref="Z655">_xlfn.IFS($Y655="AB","AB",$Y655="BA","AB",$Y655="AC","AC",$Y655="CA","AC",$Y655="AD","AD",$Y655="DA","AD",$Y655="BC","BC",$Y655="CB","BC",$Y655="BD","BD",$Y655="DB","BD",$Y655="CD","CD",$Y655="DC", "CD",$Y655="AE","AE",$Y655="EA","AE",$Y655="AF","AF",$Y655="FA","AF",$Y655="BE","BE",$Y655="EB","BE",$Y655="BF","BF",$Y655="FB","BF",$Y655="CE","CE",$Y655="EC","CE",$Y655="CF","CF",$Y655="FC","CF",$Y655="DE","DE",$Y655="ED","DE",$Y655="EF","EF",$Y655="FE","EF",$Y655="DF","DF",$Y655="FD","DF")</f>
        <v>BE</v>
      </c>
      <c r="AA655" s="6" t="s">
        <v>28</v>
      </c>
      <c r="AB655" t="str">
        <f>VLOOKUP($X655&amp;$Z655&amp;$AA655,Stories!$A$1:$I$151,7,FALSE)</f>
        <v>Sam is calling Casey</v>
      </c>
      <c r="AC655" t="str">
        <f>VLOOKUP($X655&amp;$Z655&amp;$AA655,Stories!$A$1:$I$151,8,FALSE)</f>
        <v>while a cat is walking by</v>
      </c>
      <c r="AD655" s="37" t="s">
        <v>23</v>
      </c>
      <c r="AE655" s="13" t="s">
        <v>27</v>
      </c>
      <c r="AF655" s="13" t="s">
        <v>25</v>
      </c>
      <c r="AG655" s="13" t="str">
        <f t="shared" si="131"/>
        <v>she's standing in a yellow square</v>
      </c>
      <c r="AH655" t="str">
        <f>VLOOKUP($X655&amp;$Z655&amp;$AA655,Stories!$A$1:$I$151,9,FALSE)</f>
        <v>and it looks like the cat is very friendly</v>
      </c>
      <c r="AI655" t="str" cm="1">
        <f t="array" ref="AI655">_xlfn.IFS($AA655="first",_xlfn.CONCAT($X655, "_", $H655, "_", $L655),$AA655="second",_xlfn.CONCAT($X655, "_", $L655, "_", $H655))</f>
        <v>S33_Sam_Casey</v>
      </c>
      <c r="AJ655" t="str">
        <f t="shared" si="134"/>
        <v>she_yellow_square</v>
      </c>
      <c r="AK655" t="str">
        <f t="shared" si="130"/>
        <v>S33_end</v>
      </c>
      <c r="AL655" s="13" t="s">
        <v>27</v>
      </c>
      <c r="AM655" s="13" t="s">
        <v>25</v>
      </c>
      <c r="AN655" s="13" t="s">
        <v>27</v>
      </c>
      <c r="AO655" s="13" t="s">
        <v>26</v>
      </c>
      <c r="AP655" s="13" t="s">
        <v>24</v>
      </c>
      <c r="AQ655" s="13" t="s">
        <v>26</v>
      </c>
      <c r="AR655" s="13" t="s">
        <v>24</v>
      </c>
      <c r="AS655" s="13" t="s">
        <v>25</v>
      </c>
      <c r="AT655" s="13" t="s">
        <v>29</v>
      </c>
      <c r="AU655" s="13" t="s">
        <v>26</v>
      </c>
      <c r="AV655" s="13" t="s">
        <v>29</v>
      </c>
      <c r="AW655" s="13" t="s">
        <v>25</v>
      </c>
      <c r="AX655" t="str">
        <f t="shared" si="135"/>
        <v>ST2_yellow-square.png</v>
      </c>
      <c r="AY655" t="str">
        <f t="shared" si="136"/>
        <v>ST1_yellow-triangle.png</v>
      </c>
      <c r="AZ655" t="str">
        <f t="shared" si="137"/>
        <v>HT2_red-triangle.png</v>
      </c>
      <c r="BA655" t="str">
        <f t="shared" si="138"/>
        <v>HT3_red-square.png</v>
      </c>
      <c r="BB655" t="str">
        <f t="shared" si="139"/>
        <v>HT1_blue-triangle.png</v>
      </c>
      <c r="BC655" t="str">
        <f t="shared" si="140"/>
        <v>ST3_blue-square.png</v>
      </c>
    </row>
    <row r="656" spans="1:55" x14ac:dyDescent="0.2">
      <c r="A656" s="30" t="s">
        <v>708</v>
      </c>
      <c r="B656" s="5" t="s">
        <v>108</v>
      </c>
      <c r="C656" s="5" t="s">
        <v>162</v>
      </c>
      <c r="D656" t="str">
        <f t="shared" si="132"/>
        <v>L06_CR54_S33</v>
      </c>
      <c r="E656">
        <v>654</v>
      </c>
      <c r="F656" s="95" t="s">
        <v>697</v>
      </c>
      <c r="G656" s="155" t="str">
        <f>VLOOKUP($A656&amp;"_"&amp;$F656,'Character Sets'!$B$3:$J$39,5,FALSE)</f>
        <v>ST2</v>
      </c>
      <c r="H656" s="155" t="str">
        <f>VLOOKUP($A656&amp;"_"&amp;$F656,'Character Sets'!$B$3:$J$39,7,FALSE)</f>
        <v>Sam</v>
      </c>
      <c r="I656" s="5" t="str">
        <f>VLOOKUP($A656&amp;"_"&amp;$F656,'Character Sets'!$B$3:$J$39,6,FALSE)</f>
        <v>B</v>
      </c>
      <c r="J656" s="96" t="s">
        <v>701</v>
      </c>
      <c r="K656" s="155" t="str">
        <f>VLOOKUP($A656&amp;"_"&amp;$J656, 'Character Sets'!$B$3:$J$39,5,FALSE)</f>
        <v>ST1</v>
      </c>
      <c r="L656" s="155" t="str">
        <f>VLOOKUP($A656&amp;"_"&amp;$J656,'Character Sets'!$B$3:$J$39,7,FALSE)</f>
        <v>Casey</v>
      </c>
      <c r="M656" s="5" t="str">
        <f>VLOOKUP($A656&amp;"_"&amp;$J656,'Character Sets'!$B$3:$J$39,6,FALSE)</f>
        <v>E</v>
      </c>
      <c r="N656" s="187" t="s">
        <v>2395</v>
      </c>
      <c r="O656" s="5" t="s">
        <v>2399</v>
      </c>
      <c r="P656" s="37" t="s">
        <v>696</v>
      </c>
      <c r="Q656" t="str">
        <f>VLOOKUP($A656&amp;"_"&amp;$P656,'Character Sets'!$B$3:$J$39,5,FALSE)</f>
        <v>HT2</v>
      </c>
      <c r="R656" s="37" t="s">
        <v>698</v>
      </c>
      <c r="S656" t="str">
        <f>VLOOKUP($A656&amp;"_"&amp;$R656,'Character Sets'!$B$3:$J$39,5,FALSE)</f>
        <v>HT3</v>
      </c>
      <c r="T656" s="37" t="s">
        <v>700</v>
      </c>
      <c r="U656" t="str">
        <f>VLOOKUP($A656&amp;"_"&amp;$T656,'Character Sets'!$B$3:$J$39,5,FALSE)</f>
        <v>HT1</v>
      </c>
      <c r="V656" s="37" t="s">
        <v>699</v>
      </c>
      <c r="W656" t="str">
        <f>VLOOKUP($A656&amp;"_"&amp;$V656,'Character Sets'!$B$3:$J$39,5,FALSE)</f>
        <v>ST3</v>
      </c>
      <c r="X656" t="s">
        <v>239</v>
      </c>
      <c r="Y656" t="str">
        <f t="shared" si="133"/>
        <v>BE</v>
      </c>
      <c r="Z656" t="str" cm="1">
        <f t="array" ref="Z656">_xlfn.IFS($Y656="AB","AB",$Y656="BA","AB",$Y656="AC","AC",$Y656="CA","AC",$Y656="AD","AD",$Y656="DA","AD",$Y656="BC","BC",$Y656="CB","BC",$Y656="BD","BD",$Y656="DB","BD",$Y656="CD","CD",$Y656="DC", "CD",$Y656="AE","AE",$Y656="EA","AE",$Y656="AF","AF",$Y656="FA","AF",$Y656="BE","BE",$Y656="EB","BE",$Y656="BF","BF",$Y656="FB","BF",$Y656="CE","CE",$Y656="EC","CE",$Y656="CF","CF",$Y656="FC","CF",$Y656="DE","DE",$Y656="ED","DE",$Y656="EF","EF",$Y656="FE","EF",$Y656="DF","DF",$Y656="FD","DF")</f>
        <v>BE</v>
      </c>
      <c r="AA656" s="6" t="s">
        <v>30</v>
      </c>
      <c r="AB656" t="str">
        <f>VLOOKUP($X656&amp;$Z656&amp;$AA656,Stories!$A$1:$I$151,7,FALSE)</f>
        <v>Casey is calling Sam</v>
      </c>
      <c r="AC656" t="str">
        <f>VLOOKUP($X656&amp;$Z656&amp;$AA656,Stories!$A$1:$I$151,8,FALSE)</f>
        <v>while a cat is walking by</v>
      </c>
      <c r="AD656" s="37" t="s">
        <v>23</v>
      </c>
      <c r="AE656" s="13" t="s">
        <v>24</v>
      </c>
      <c r="AF656" s="13" t="s">
        <v>26</v>
      </c>
      <c r="AG656" s="13" t="str">
        <f t="shared" si="131"/>
        <v>she's standing in a red triangle</v>
      </c>
      <c r="AH656" t="str">
        <f>VLOOKUP($X656&amp;$Z656&amp;$AA656,Stories!$A$1:$I$151,9,FALSE)</f>
        <v>and it looks like the cat is very friendly</v>
      </c>
      <c r="AI656" t="str" cm="1">
        <f t="array" ref="AI656">_xlfn.IFS($AA656="first",_xlfn.CONCAT($X656, "_", $H656, "_", $L656),$AA656="second",_xlfn.CONCAT($X656, "_", $L656, "_", $H656))</f>
        <v>S33_Casey_Sam</v>
      </c>
      <c r="AJ656" t="str">
        <f t="shared" si="134"/>
        <v>she_red_triangle</v>
      </c>
      <c r="AK656" t="str">
        <f t="shared" si="130"/>
        <v>S33_end</v>
      </c>
      <c r="AL656" s="13" t="s">
        <v>24</v>
      </c>
      <c r="AM656" s="13" t="s">
        <v>26</v>
      </c>
      <c r="AN656" s="13" t="s">
        <v>24</v>
      </c>
      <c r="AO656" s="13" t="s">
        <v>25</v>
      </c>
      <c r="AP656" s="13" t="s">
        <v>27</v>
      </c>
      <c r="AQ656" s="13" t="s">
        <v>25</v>
      </c>
      <c r="AR656" s="13" t="s">
        <v>27</v>
      </c>
      <c r="AS656" s="13" t="s">
        <v>26</v>
      </c>
      <c r="AT656" s="13" t="s">
        <v>31</v>
      </c>
      <c r="AU656" s="13" t="s">
        <v>25</v>
      </c>
      <c r="AV656" s="13" t="s">
        <v>31</v>
      </c>
      <c r="AW656" s="13" t="s">
        <v>26</v>
      </c>
      <c r="AX656" t="str">
        <f t="shared" si="135"/>
        <v>ST2_red-triangle.png</v>
      </c>
      <c r="AY656" t="str">
        <f t="shared" si="136"/>
        <v>ST1_red-square.png</v>
      </c>
      <c r="AZ656" t="str">
        <f t="shared" si="137"/>
        <v>HT2_yellow-square.png</v>
      </c>
      <c r="BA656" t="str">
        <f t="shared" si="138"/>
        <v>HT3_yellow-triangle.png</v>
      </c>
      <c r="BB656" t="str">
        <f t="shared" si="139"/>
        <v>HT1_green-square.png</v>
      </c>
      <c r="BC656" t="str">
        <f t="shared" si="140"/>
        <v>ST3_green-triangle.png</v>
      </c>
    </row>
    <row r="657" spans="1:55" x14ac:dyDescent="0.2">
      <c r="A657" s="30" t="s">
        <v>708</v>
      </c>
      <c r="B657" s="5" t="s">
        <v>108</v>
      </c>
      <c r="C657" s="5" t="s">
        <v>163</v>
      </c>
      <c r="D657" t="str">
        <f t="shared" si="132"/>
        <v>L06_CR55_S34</v>
      </c>
      <c r="E657">
        <v>655</v>
      </c>
      <c r="F657" s="95" t="s">
        <v>697</v>
      </c>
      <c r="G657" s="155" t="str">
        <f>VLOOKUP($A657&amp;"_"&amp;$F657,'Character Sets'!$B$3:$J$39,5,FALSE)</f>
        <v>ST2</v>
      </c>
      <c r="H657" s="155" t="str">
        <f>VLOOKUP($A657&amp;"_"&amp;$F657,'Character Sets'!$B$3:$J$39,7,FALSE)</f>
        <v>Sam</v>
      </c>
      <c r="I657" s="5" t="str">
        <f>VLOOKUP($A657&amp;"_"&amp;$F657,'Character Sets'!$B$3:$J$39,6,FALSE)</f>
        <v>B</v>
      </c>
      <c r="J657" s="96" t="s">
        <v>701</v>
      </c>
      <c r="K657" s="155" t="str">
        <f>VLOOKUP($A657&amp;"_"&amp;$J657, 'Character Sets'!$B$3:$J$39,5,FALSE)</f>
        <v>ST1</v>
      </c>
      <c r="L657" s="155" t="str">
        <f>VLOOKUP($A657&amp;"_"&amp;$J657,'Character Sets'!$B$3:$J$39,7,FALSE)</f>
        <v>Casey</v>
      </c>
      <c r="M657" s="5" t="str">
        <f>VLOOKUP($A657&amp;"_"&amp;$J657,'Character Sets'!$B$3:$J$39,6,FALSE)</f>
        <v>E</v>
      </c>
      <c r="N657" s="187" t="s">
        <v>2395</v>
      </c>
      <c r="O657" s="5" t="s">
        <v>2399</v>
      </c>
      <c r="P657" s="37" t="s">
        <v>696</v>
      </c>
      <c r="Q657" t="str">
        <f>VLOOKUP($A657&amp;"_"&amp;$P657,'Character Sets'!$B$3:$J$39,5,FALSE)</f>
        <v>HT2</v>
      </c>
      <c r="R657" s="37" t="s">
        <v>698</v>
      </c>
      <c r="S657" t="str">
        <f>VLOOKUP($A657&amp;"_"&amp;$R657,'Character Sets'!$B$3:$J$39,5,FALSE)</f>
        <v>HT3</v>
      </c>
      <c r="T657" s="37" t="s">
        <v>700</v>
      </c>
      <c r="U657" t="str">
        <f>VLOOKUP($A657&amp;"_"&amp;$T657,'Character Sets'!$B$3:$J$39,5,FALSE)</f>
        <v>HT1</v>
      </c>
      <c r="V657" s="37" t="s">
        <v>699</v>
      </c>
      <c r="W657" t="str">
        <f>VLOOKUP($A657&amp;"_"&amp;$V657,'Character Sets'!$B$3:$J$39,5,FALSE)</f>
        <v>ST3</v>
      </c>
      <c r="X657" t="s">
        <v>240</v>
      </c>
      <c r="Y657" t="str">
        <f t="shared" si="133"/>
        <v>BE</v>
      </c>
      <c r="Z657" t="str" cm="1">
        <f t="array" ref="Z657">_xlfn.IFS($Y657="AB","AB",$Y657="BA","AB",$Y657="AC","AC",$Y657="CA","AC",$Y657="AD","AD",$Y657="DA","AD",$Y657="BC","BC",$Y657="CB","BC",$Y657="BD","BD",$Y657="DB","BD",$Y657="CD","CD",$Y657="DC", "CD",$Y657="AE","AE",$Y657="EA","AE",$Y657="AF","AF",$Y657="FA","AF",$Y657="BE","BE",$Y657="EB","BE",$Y657="BF","BF",$Y657="FB","BF",$Y657="CE","CE",$Y657="EC","CE",$Y657="CF","CF",$Y657="FC","CF",$Y657="DE","DE",$Y657="ED","DE",$Y657="EF","EF",$Y657="FE","EF",$Y657="DF","DF",$Y657="FD","DF")</f>
        <v>BE</v>
      </c>
      <c r="AA657" s="6" t="s">
        <v>28</v>
      </c>
      <c r="AB657" t="str">
        <f>VLOOKUP($X657&amp;$Z657&amp;$AA657,Stories!$A$1:$I$151,7,FALSE)</f>
        <v>Sam is buying a gift for Casey</v>
      </c>
      <c r="AC657" t="str">
        <f>VLOOKUP($X657&amp;$Z657&amp;$AA657,Stories!$A$1:$I$151,8,FALSE)</f>
        <v>but it is almost lunchtime</v>
      </c>
      <c r="AD657" s="37" t="s">
        <v>23</v>
      </c>
      <c r="AE657" s="13" t="s">
        <v>29</v>
      </c>
      <c r="AF657" s="13" t="s">
        <v>25</v>
      </c>
      <c r="AG657" s="13" t="str">
        <f t="shared" si="131"/>
        <v>she's standing in a blue square</v>
      </c>
      <c r="AH657" t="str">
        <f>VLOOKUP($X657&amp;$Z657&amp;$AA657,Stories!$A$1:$I$151,9,FALSE)</f>
        <v>and there might not be a chance to buy the gift today</v>
      </c>
      <c r="AI657" t="str" cm="1">
        <f t="array" ref="AI657">_xlfn.IFS($AA657="first",_xlfn.CONCAT($X657, "_", $H657, "_", $L657),$AA657="second",_xlfn.CONCAT($X657, "_", $L657, "_", $H657))</f>
        <v>S34_Sam_Casey</v>
      </c>
      <c r="AJ657" t="str">
        <f t="shared" si="134"/>
        <v>she_blue_square</v>
      </c>
      <c r="AK657" t="str">
        <f t="shared" si="130"/>
        <v>S34_end</v>
      </c>
      <c r="AL657" s="13" t="s">
        <v>29</v>
      </c>
      <c r="AM657" s="13" t="s">
        <v>25</v>
      </c>
      <c r="AN657" s="13" t="s">
        <v>29</v>
      </c>
      <c r="AO657" s="13" t="s">
        <v>26</v>
      </c>
      <c r="AP657" s="13" t="s">
        <v>31</v>
      </c>
      <c r="AQ657" s="13" t="s">
        <v>26</v>
      </c>
      <c r="AR657" s="13" t="s">
        <v>31</v>
      </c>
      <c r="AS657" s="13" t="s">
        <v>25</v>
      </c>
      <c r="AT657" s="13" t="s">
        <v>27</v>
      </c>
      <c r="AU657" s="13" t="s">
        <v>26</v>
      </c>
      <c r="AV657" s="13" t="s">
        <v>27</v>
      </c>
      <c r="AW657" s="13" t="s">
        <v>25</v>
      </c>
      <c r="AX657" t="str">
        <f t="shared" si="135"/>
        <v>ST2_blue-square.png</v>
      </c>
      <c r="AY657" t="str">
        <f t="shared" si="136"/>
        <v>ST1_blue-triangle.png</v>
      </c>
      <c r="AZ657" t="str">
        <f t="shared" si="137"/>
        <v>HT2_green-triangle.png</v>
      </c>
      <c r="BA657" t="str">
        <f t="shared" si="138"/>
        <v>HT3_green-square.png</v>
      </c>
      <c r="BB657" t="str">
        <f t="shared" si="139"/>
        <v>HT1_yellow-triangle.png</v>
      </c>
      <c r="BC657" t="str">
        <f t="shared" si="140"/>
        <v>ST3_yellow-square.png</v>
      </c>
    </row>
    <row r="658" spans="1:55" x14ac:dyDescent="0.2">
      <c r="A658" s="30" t="s">
        <v>708</v>
      </c>
      <c r="B658" s="5" t="s">
        <v>108</v>
      </c>
      <c r="C658" s="5" t="s">
        <v>164</v>
      </c>
      <c r="D658" t="str">
        <f t="shared" si="132"/>
        <v>L06_CR56_S35</v>
      </c>
      <c r="E658">
        <v>656</v>
      </c>
      <c r="F658" s="95" t="s">
        <v>697</v>
      </c>
      <c r="G658" s="155" t="str">
        <f>VLOOKUP($A658&amp;"_"&amp;$F658,'Character Sets'!$B$3:$J$39,5,FALSE)</f>
        <v>ST2</v>
      </c>
      <c r="H658" s="155" t="str">
        <f>VLOOKUP($A658&amp;"_"&amp;$F658,'Character Sets'!$B$3:$J$39,7,FALSE)</f>
        <v>Sam</v>
      </c>
      <c r="I658" s="5" t="str">
        <f>VLOOKUP($A658&amp;"_"&amp;$F658,'Character Sets'!$B$3:$J$39,6,FALSE)</f>
        <v>B</v>
      </c>
      <c r="J658" s="96" t="s">
        <v>701</v>
      </c>
      <c r="K658" s="155" t="str">
        <f>VLOOKUP($A658&amp;"_"&amp;$J658, 'Character Sets'!$B$3:$J$39,5,FALSE)</f>
        <v>ST1</v>
      </c>
      <c r="L658" s="155" t="str">
        <f>VLOOKUP($A658&amp;"_"&amp;$J658,'Character Sets'!$B$3:$J$39,7,FALSE)</f>
        <v>Casey</v>
      </c>
      <c r="M658" s="5" t="str">
        <f>VLOOKUP($A658&amp;"_"&amp;$J658,'Character Sets'!$B$3:$J$39,6,FALSE)</f>
        <v>E</v>
      </c>
      <c r="N658" s="187" t="s">
        <v>2395</v>
      </c>
      <c r="O658" s="5" t="s">
        <v>2399</v>
      </c>
      <c r="P658" s="37" t="s">
        <v>696</v>
      </c>
      <c r="Q658" t="str">
        <f>VLOOKUP($A658&amp;"_"&amp;$P658,'Character Sets'!$B$3:$J$39,5,FALSE)</f>
        <v>HT2</v>
      </c>
      <c r="R658" s="37" t="s">
        <v>698</v>
      </c>
      <c r="S658" t="str">
        <f>VLOOKUP($A658&amp;"_"&amp;$R658,'Character Sets'!$B$3:$J$39,5,FALSE)</f>
        <v>HT3</v>
      </c>
      <c r="T658" s="37" t="s">
        <v>700</v>
      </c>
      <c r="U658" t="str">
        <f>VLOOKUP($A658&amp;"_"&amp;$T658,'Character Sets'!$B$3:$J$39,5,FALSE)</f>
        <v>HT1</v>
      </c>
      <c r="V658" s="37" t="s">
        <v>699</v>
      </c>
      <c r="W658" t="str">
        <f>VLOOKUP($A658&amp;"_"&amp;$V658,'Character Sets'!$B$3:$J$39,5,FALSE)</f>
        <v>ST3</v>
      </c>
      <c r="X658" t="s">
        <v>241</v>
      </c>
      <c r="Y658" t="str">
        <f t="shared" si="133"/>
        <v>BE</v>
      </c>
      <c r="Z658" t="str" cm="1">
        <f t="array" ref="Z658">_xlfn.IFS($Y658="AB","AB",$Y658="BA","AB",$Y658="AC","AC",$Y658="CA","AC",$Y658="AD","AD",$Y658="DA","AD",$Y658="BC","BC",$Y658="CB","BC",$Y658="BD","BD",$Y658="DB","BD",$Y658="CD","CD",$Y658="DC", "CD",$Y658="AE","AE",$Y658="EA","AE",$Y658="AF","AF",$Y658="FA","AF",$Y658="BE","BE",$Y658="EB","BE",$Y658="BF","BF",$Y658="FB","BF",$Y658="CE","CE",$Y658="EC","CE",$Y658="CF","CF",$Y658="FC","CF",$Y658="DE","DE",$Y658="ED","DE",$Y658="EF","EF",$Y658="FE","EF",$Y658="DF","DF",$Y658="FD","DF")</f>
        <v>BE</v>
      </c>
      <c r="AA658" s="6" t="s">
        <v>30</v>
      </c>
      <c r="AB658" t="str">
        <f>VLOOKUP($X658&amp;$Z658&amp;$AA658,Stories!$A$1:$I$151,7,FALSE)</f>
        <v>Casey is swimming towards Sam</v>
      </c>
      <c r="AC658" t="str">
        <f>VLOOKUP($X658&amp;$Z658&amp;$AA658,Stories!$A$1:$I$151,8,FALSE)</f>
        <v>and a goose is swimming nearby</v>
      </c>
      <c r="AD658" s="37" t="s">
        <v>23</v>
      </c>
      <c r="AE658" s="13" t="s">
        <v>31</v>
      </c>
      <c r="AF658" s="13" t="s">
        <v>26</v>
      </c>
      <c r="AG658" s="13" t="str">
        <f t="shared" si="131"/>
        <v>she's standing in a green triangle</v>
      </c>
      <c r="AH658" t="str">
        <f>VLOOKUP($X658&amp;$Z658&amp;$AA658,Stories!$A$1:$I$151,9,FALSE)</f>
        <v>and it is a beautiful sunny day</v>
      </c>
      <c r="AI658" t="str" cm="1">
        <f t="array" ref="AI658">_xlfn.IFS($AA658="first",_xlfn.CONCAT($X658, "_", $H658, "_", $L658),$AA658="second",_xlfn.CONCAT($X658, "_", $L658, "_", $H658))</f>
        <v>S35_Casey_Sam</v>
      </c>
      <c r="AJ658" t="str">
        <f t="shared" si="134"/>
        <v>she_green_triangle</v>
      </c>
      <c r="AK658" t="str">
        <f t="shared" si="130"/>
        <v>S35_end</v>
      </c>
      <c r="AL658" s="13" t="s">
        <v>31</v>
      </c>
      <c r="AM658" s="13" t="s">
        <v>26</v>
      </c>
      <c r="AN658" s="13" t="s">
        <v>31</v>
      </c>
      <c r="AO658" s="13" t="s">
        <v>25</v>
      </c>
      <c r="AP658" s="13" t="s">
        <v>29</v>
      </c>
      <c r="AQ658" s="13" t="s">
        <v>25</v>
      </c>
      <c r="AR658" s="13" t="s">
        <v>29</v>
      </c>
      <c r="AS658" s="13" t="s">
        <v>26</v>
      </c>
      <c r="AT658" s="13" t="s">
        <v>24</v>
      </c>
      <c r="AU658" s="13" t="s">
        <v>25</v>
      </c>
      <c r="AV658" s="13" t="s">
        <v>24</v>
      </c>
      <c r="AW658" s="13" t="s">
        <v>26</v>
      </c>
      <c r="AX658" t="str">
        <f t="shared" si="135"/>
        <v>ST2_green-triangle.png</v>
      </c>
      <c r="AY658" t="str">
        <f t="shared" si="136"/>
        <v>ST1_green-square.png</v>
      </c>
      <c r="AZ658" t="str">
        <f t="shared" si="137"/>
        <v>HT2_blue-square.png</v>
      </c>
      <c r="BA658" t="str">
        <f t="shared" si="138"/>
        <v>HT3_blue-triangle.png</v>
      </c>
      <c r="BB658" t="str">
        <f t="shared" si="139"/>
        <v>HT1_red-square.png</v>
      </c>
      <c r="BC658" t="str">
        <f t="shared" si="140"/>
        <v>ST3_red-triangle.png</v>
      </c>
    </row>
    <row r="659" spans="1:55" x14ac:dyDescent="0.2">
      <c r="A659" s="30" t="s">
        <v>708</v>
      </c>
      <c r="B659" s="5" t="s">
        <v>108</v>
      </c>
      <c r="C659" s="5" t="s">
        <v>165</v>
      </c>
      <c r="D659" t="str">
        <f t="shared" si="132"/>
        <v>L06_CR57_S06</v>
      </c>
      <c r="E659">
        <v>657</v>
      </c>
      <c r="F659" s="95" t="s">
        <v>699</v>
      </c>
      <c r="G659" s="155" t="str">
        <f>VLOOKUP($A659&amp;"_"&amp;$F659,'Character Sets'!$B$3:$J$39,5,FALSE)</f>
        <v>ST3</v>
      </c>
      <c r="H659" s="155" t="str">
        <f>VLOOKUP($A659&amp;"_"&amp;$F659,'Character Sets'!$B$3:$J$39,7,FALSE)</f>
        <v>Jordan</v>
      </c>
      <c r="I659" s="5" t="str">
        <f>VLOOKUP($A659&amp;"_"&amp;$F659,'Character Sets'!$B$3:$J$39,6,FALSE)</f>
        <v>C</v>
      </c>
      <c r="J659" s="96" t="s">
        <v>700</v>
      </c>
      <c r="K659" s="155" t="str">
        <f>VLOOKUP($A659&amp;"_"&amp;$J659, 'Character Sets'!$B$3:$J$39,5,FALSE)</f>
        <v>HT1</v>
      </c>
      <c r="L659" s="155" t="str">
        <f>VLOOKUP($A659&amp;"_"&amp;$J659,'Character Sets'!$B$3:$J$39,7,FALSE)</f>
        <v>Taylor</v>
      </c>
      <c r="M659" s="5" t="str">
        <f>VLOOKUP($A659&amp;"_"&amp;$J659,'Character Sets'!$B$3:$J$39,6,FALSE)</f>
        <v>D</v>
      </c>
      <c r="N659" s="187" t="s">
        <v>2395</v>
      </c>
      <c r="O659" s="5" t="s">
        <v>2398</v>
      </c>
      <c r="P659" s="37" t="s">
        <v>696</v>
      </c>
      <c r="Q659" t="str">
        <f>VLOOKUP($A659&amp;"_"&amp;$P659,'Character Sets'!$B$3:$J$39,5,FALSE)</f>
        <v>HT2</v>
      </c>
      <c r="R659" s="37" t="s">
        <v>698</v>
      </c>
      <c r="S659" t="str">
        <f>VLOOKUP($A659&amp;"_"&amp;$R659,'Character Sets'!$B$3:$J$39,5,FALSE)</f>
        <v>HT3</v>
      </c>
      <c r="T659" s="37" t="s">
        <v>701</v>
      </c>
      <c r="U659" t="str">
        <f>VLOOKUP($A659&amp;"_"&amp;$T659,'Character Sets'!$B$3:$J$39,5,FALSE)</f>
        <v>ST1</v>
      </c>
      <c r="V659" s="37" t="s">
        <v>697</v>
      </c>
      <c r="W659" t="str">
        <f>VLOOKUP($A659&amp;"_"&amp;$V659,'Character Sets'!$B$3:$J$39,5,FALSE)</f>
        <v>ST2</v>
      </c>
      <c r="X659" t="s">
        <v>212</v>
      </c>
      <c r="Y659" t="str">
        <f t="shared" si="133"/>
        <v>CD</v>
      </c>
      <c r="Z659" t="str" cm="1">
        <f t="array" ref="Z659">_xlfn.IFS($Y659="AB","AB",$Y659="BA","AB",$Y659="AC","AC",$Y659="CA","AC",$Y659="AD","AD",$Y659="DA","AD",$Y659="BC","BC",$Y659="CB","BC",$Y659="BD","BD",$Y659="DB","BD",$Y659="CD","CD",$Y659="DC", "CD",$Y659="AE","AE",$Y659="EA","AE",$Y659="AF","AF",$Y659="FA","AF",$Y659="BE","BE",$Y659="EB","BE",$Y659="BF","BF",$Y659="FB","BF",$Y659="CE","CE",$Y659="EC","CE",$Y659="CF","CF",$Y659="FC","CF",$Y659="DE","DE",$Y659="ED","DE",$Y659="EF","EF",$Y659="FE","EF",$Y659="DF","DF",$Y659="FD","DF")</f>
        <v>CD</v>
      </c>
      <c r="AA659" s="6" t="s">
        <v>28</v>
      </c>
      <c r="AB659" t="str">
        <f>VLOOKUP($X659&amp;$Z659&amp;$AA659,Stories!$A$1:$I$151,7,FALSE)</f>
        <v>Jordan is bringing some mail to Taylor</v>
      </c>
      <c r="AC659" t="str">
        <f>VLOOKUP($X659&amp;$Z659&amp;$AA659,Stories!$A$1:$I$151,8,FALSE)</f>
        <v>as a violent storm is beginning</v>
      </c>
      <c r="AD659" s="37" t="s">
        <v>23</v>
      </c>
      <c r="AE659" s="13" t="s">
        <v>24</v>
      </c>
      <c r="AF659" s="13" t="s">
        <v>25</v>
      </c>
      <c r="AG659" s="13" t="str">
        <f t="shared" si="131"/>
        <v>she's standing in a red square</v>
      </c>
      <c r="AH659" t="str">
        <f>VLOOKUP($X659&amp;$Z659&amp;$AA659,Stories!$A$1:$I$151,9,FALSE)</f>
        <v>and it looks like a bad day to go outside</v>
      </c>
      <c r="AI659" t="str" cm="1">
        <f t="array" ref="AI659">_xlfn.IFS($AA659="first",_xlfn.CONCAT($X659, "_", $H659, "_", $L659),$AA659="second",_xlfn.CONCAT($X659, "_", $L659, "_", $H659))</f>
        <v>S06_Jordan_Taylor</v>
      </c>
      <c r="AJ659" t="str">
        <f t="shared" si="134"/>
        <v>she_red_square</v>
      </c>
      <c r="AK659" t="str">
        <f t="shared" si="130"/>
        <v>S06_end</v>
      </c>
      <c r="AL659" s="13" t="s">
        <v>24</v>
      </c>
      <c r="AM659" s="13" t="s">
        <v>25</v>
      </c>
      <c r="AN659" s="13" t="s">
        <v>24</v>
      </c>
      <c r="AO659" s="13" t="s">
        <v>26</v>
      </c>
      <c r="AP659" s="13" t="s">
        <v>27</v>
      </c>
      <c r="AQ659" s="13" t="s">
        <v>26</v>
      </c>
      <c r="AR659" s="13" t="s">
        <v>27</v>
      </c>
      <c r="AS659" s="13" t="s">
        <v>25</v>
      </c>
      <c r="AT659" s="13" t="s">
        <v>31</v>
      </c>
      <c r="AU659" s="13" t="s">
        <v>26</v>
      </c>
      <c r="AV659" s="13" t="s">
        <v>31</v>
      </c>
      <c r="AW659" s="13" t="s">
        <v>25</v>
      </c>
      <c r="AX659" t="str">
        <f t="shared" si="135"/>
        <v>ST3_red-square.png</v>
      </c>
      <c r="AY659" t="str">
        <f t="shared" si="136"/>
        <v>HT1_red-triangle.png</v>
      </c>
      <c r="AZ659" t="str">
        <f t="shared" si="137"/>
        <v>HT2_yellow-triangle.png</v>
      </c>
      <c r="BA659" t="str">
        <f t="shared" si="138"/>
        <v>HT3_yellow-square.png</v>
      </c>
      <c r="BB659" t="str">
        <f t="shared" si="139"/>
        <v>ST1_green-triangle.png</v>
      </c>
      <c r="BC659" t="str">
        <f t="shared" si="140"/>
        <v>ST2_green-square.png</v>
      </c>
    </row>
    <row r="660" spans="1:55" x14ac:dyDescent="0.2">
      <c r="A660" s="30" t="s">
        <v>708</v>
      </c>
      <c r="B660" s="5" t="s">
        <v>108</v>
      </c>
      <c r="C660" s="5" t="s">
        <v>166</v>
      </c>
      <c r="D660" t="str">
        <f t="shared" si="132"/>
        <v>L06_CR58_S10</v>
      </c>
      <c r="E660">
        <v>658</v>
      </c>
      <c r="F660" s="95" t="s">
        <v>699</v>
      </c>
      <c r="G660" s="155" t="str">
        <f>VLOOKUP($A660&amp;"_"&amp;$F660,'Character Sets'!$B$3:$J$39,5,FALSE)</f>
        <v>ST3</v>
      </c>
      <c r="H660" s="155" t="str">
        <f>VLOOKUP($A660&amp;"_"&amp;$F660,'Character Sets'!$B$3:$J$39,7,FALSE)</f>
        <v>Jordan</v>
      </c>
      <c r="I660" s="5" t="str">
        <f>VLOOKUP($A660&amp;"_"&amp;$F660,'Character Sets'!$B$3:$J$39,6,FALSE)</f>
        <v>C</v>
      </c>
      <c r="J660" s="96" t="s">
        <v>700</v>
      </c>
      <c r="K660" s="155" t="str">
        <f>VLOOKUP($A660&amp;"_"&amp;$J660, 'Character Sets'!$B$3:$J$39,5,FALSE)</f>
        <v>HT1</v>
      </c>
      <c r="L660" s="155" t="str">
        <f>VLOOKUP($A660&amp;"_"&amp;$J660,'Character Sets'!$B$3:$J$39,7,FALSE)</f>
        <v>Taylor</v>
      </c>
      <c r="M660" s="5" t="str">
        <f>VLOOKUP($A660&amp;"_"&amp;$J660,'Character Sets'!$B$3:$J$39,6,FALSE)</f>
        <v>D</v>
      </c>
      <c r="N660" s="187" t="s">
        <v>2395</v>
      </c>
      <c r="O660" s="5" t="s">
        <v>2398</v>
      </c>
      <c r="P660" s="37" t="s">
        <v>696</v>
      </c>
      <c r="Q660" t="str">
        <f>VLOOKUP($A660&amp;"_"&amp;$P660,'Character Sets'!$B$3:$J$39,5,FALSE)</f>
        <v>HT2</v>
      </c>
      <c r="R660" s="37" t="s">
        <v>698</v>
      </c>
      <c r="S660" t="str">
        <f>VLOOKUP($A660&amp;"_"&amp;$R660,'Character Sets'!$B$3:$J$39,5,FALSE)</f>
        <v>HT3</v>
      </c>
      <c r="T660" s="37" t="s">
        <v>701</v>
      </c>
      <c r="U660" t="str">
        <f>VLOOKUP($A660&amp;"_"&amp;$T660,'Character Sets'!$B$3:$J$39,5,FALSE)</f>
        <v>ST1</v>
      </c>
      <c r="V660" s="37" t="s">
        <v>697</v>
      </c>
      <c r="W660" t="str">
        <f>VLOOKUP($A660&amp;"_"&amp;$V660,'Character Sets'!$B$3:$J$39,5,FALSE)</f>
        <v>ST2</v>
      </c>
      <c r="X660" t="s">
        <v>216</v>
      </c>
      <c r="Y660" t="str">
        <f t="shared" si="133"/>
        <v>CD</v>
      </c>
      <c r="Z660" t="str" cm="1">
        <f t="array" ref="Z660">_xlfn.IFS($Y660="AB","AB",$Y660="BA","AB",$Y660="AC","AC",$Y660="CA","AC",$Y660="AD","AD",$Y660="DA","AD",$Y660="BC","BC",$Y660="CB","BC",$Y660="BD","BD",$Y660="DB","BD",$Y660="CD","CD",$Y660="DC", "CD",$Y660="AE","AE",$Y660="EA","AE",$Y660="AF","AF",$Y660="FA","AF",$Y660="BE","BE",$Y660="EB","BE",$Y660="BF","BF",$Y660="FB","BF",$Y660="CE","CE",$Y660="EC","CE",$Y660="CF","CF",$Y660="FC","CF",$Y660="DE","DE",$Y660="ED","DE",$Y660="EF","EF",$Y660="FE","EF",$Y660="DF","DF",$Y660="FD","DF")</f>
        <v>CD</v>
      </c>
      <c r="AA660" s="6" t="s">
        <v>30</v>
      </c>
      <c r="AB660" t="str">
        <f>VLOOKUP($X660&amp;$Z660&amp;$AA660,Stories!$A$1:$I$151,7,FALSE)</f>
        <v>Taylor is floating over to Jordan</v>
      </c>
      <c r="AC660" t="str">
        <f>VLOOKUP($X660&amp;$Z660&amp;$AA660,Stories!$A$1:$I$151,8,FALSE)</f>
        <v>while an airplane is flying overhead</v>
      </c>
      <c r="AD660" s="37" t="s">
        <v>23</v>
      </c>
      <c r="AE660" s="13" t="s">
        <v>27</v>
      </c>
      <c r="AF660" s="13" t="s">
        <v>26</v>
      </c>
      <c r="AG660" s="13" t="str">
        <f t="shared" si="131"/>
        <v>she's standing in a yellow triangle</v>
      </c>
      <c r="AH660" t="str">
        <f>VLOOKUP($X660&amp;$Z660&amp;$AA660,Stories!$A$1:$I$151,9,FALSE)</f>
        <v>and it looks like everyone needs more sunscreen</v>
      </c>
      <c r="AI660" t="str" cm="1">
        <f t="array" ref="AI660">_xlfn.IFS($AA660="first",_xlfn.CONCAT($X660, "_", $H660, "_", $L660),$AA660="second",_xlfn.CONCAT($X660, "_", $L660, "_", $H660))</f>
        <v>S10_Taylor_Jordan</v>
      </c>
      <c r="AJ660" t="str">
        <f t="shared" si="134"/>
        <v>she_yellow_triangle</v>
      </c>
      <c r="AK660" t="str">
        <f t="shared" si="130"/>
        <v>S10_end</v>
      </c>
      <c r="AL660" s="13" t="s">
        <v>27</v>
      </c>
      <c r="AM660" s="13" t="s">
        <v>26</v>
      </c>
      <c r="AN660" s="13" t="s">
        <v>27</v>
      </c>
      <c r="AO660" s="13" t="s">
        <v>25</v>
      </c>
      <c r="AP660" s="13" t="s">
        <v>24</v>
      </c>
      <c r="AQ660" s="13" t="s">
        <v>25</v>
      </c>
      <c r="AR660" s="13" t="s">
        <v>24</v>
      </c>
      <c r="AS660" s="13" t="s">
        <v>26</v>
      </c>
      <c r="AT660" s="13" t="s">
        <v>29</v>
      </c>
      <c r="AU660" s="13" t="s">
        <v>25</v>
      </c>
      <c r="AV660" s="13" t="s">
        <v>29</v>
      </c>
      <c r="AW660" s="13" t="s">
        <v>26</v>
      </c>
      <c r="AX660" t="str">
        <f t="shared" si="135"/>
        <v>ST3_yellow-triangle.png</v>
      </c>
      <c r="AY660" t="str">
        <f t="shared" si="136"/>
        <v>HT1_yellow-square.png</v>
      </c>
      <c r="AZ660" t="str">
        <f t="shared" si="137"/>
        <v>HT2_red-square.png</v>
      </c>
      <c r="BA660" t="str">
        <f t="shared" si="138"/>
        <v>HT3_red-triangle.png</v>
      </c>
      <c r="BB660" t="str">
        <f t="shared" si="139"/>
        <v>ST1_blue-square.png</v>
      </c>
      <c r="BC660" t="str">
        <f t="shared" si="140"/>
        <v>ST2_blue-triangle.png</v>
      </c>
    </row>
    <row r="661" spans="1:55" x14ac:dyDescent="0.2">
      <c r="A661" s="30" t="s">
        <v>708</v>
      </c>
      <c r="B661" s="5" t="s">
        <v>108</v>
      </c>
      <c r="C661" s="5" t="s">
        <v>167</v>
      </c>
      <c r="D661" t="str">
        <f t="shared" si="132"/>
        <v>L06_CR59_S07</v>
      </c>
      <c r="E661">
        <v>659</v>
      </c>
      <c r="F661" s="95" t="s">
        <v>699</v>
      </c>
      <c r="G661" s="155" t="str">
        <f>VLOOKUP($A661&amp;"_"&amp;$F661,'Character Sets'!$B$3:$J$39,5,FALSE)</f>
        <v>ST3</v>
      </c>
      <c r="H661" s="155" t="str">
        <f>VLOOKUP($A661&amp;"_"&amp;$F661,'Character Sets'!$B$3:$J$39,7,FALSE)</f>
        <v>Jordan</v>
      </c>
      <c r="I661" s="5" t="str">
        <f>VLOOKUP($A661&amp;"_"&amp;$F661,'Character Sets'!$B$3:$J$39,6,FALSE)</f>
        <v>C</v>
      </c>
      <c r="J661" s="96" t="s">
        <v>700</v>
      </c>
      <c r="K661" s="155" t="str">
        <f>VLOOKUP($A661&amp;"_"&amp;$J661, 'Character Sets'!$B$3:$J$39,5,FALSE)</f>
        <v>HT1</v>
      </c>
      <c r="L661" s="155" t="str">
        <f>VLOOKUP($A661&amp;"_"&amp;$J661,'Character Sets'!$B$3:$J$39,7,FALSE)</f>
        <v>Taylor</v>
      </c>
      <c r="M661" s="5" t="str">
        <f>VLOOKUP($A661&amp;"_"&amp;$J661,'Character Sets'!$B$3:$J$39,6,FALSE)</f>
        <v>D</v>
      </c>
      <c r="N661" s="187" t="s">
        <v>2395</v>
      </c>
      <c r="O661" s="5" t="s">
        <v>2398</v>
      </c>
      <c r="P661" s="37" t="s">
        <v>696</v>
      </c>
      <c r="Q661" t="str">
        <f>VLOOKUP($A661&amp;"_"&amp;$P661,'Character Sets'!$B$3:$J$39,5,FALSE)</f>
        <v>HT2</v>
      </c>
      <c r="R661" s="37" t="s">
        <v>698</v>
      </c>
      <c r="S661" t="str">
        <f>VLOOKUP($A661&amp;"_"&amp;$R661,'Character Sets'!$B$3:$J$39,5,FALSE)</f>
        <v>HT3</v>
      </c>
      <c r="T661" s="37" t="s">
        <v>701</v>
      </c>
      <c r="U661" t="str">
        <f>VLOOKUP($A661&amp;"_"&amp;$T661,'Character Sets'!$B$3:$J$39,5,FALSE)</f>
        <v>ST1</v>
      </c>
      <c r="V661" s="37" t="s">
        <v>697</v>
      </c>
      <c r="W661" t="str">
        <f>VLOOKUP($A661&amp;"_"&amp;$V661,'Character Sets'!$B$3:$J$39,5,FALSE)</f>
        <v>ST2</v>
      </c>
      <c r="X661" t="s">
        <v>213</v>
      </c>
      <c r="Y661" t="str">
        <f t="shared" si="133"/>
        <v>CD</v>
      </c>
      <c r="Z661" t="str" cm="1">
        <f t="array" ref="Z661">_xlfn.IFS($Y661="AB","AB",$Y661="BA","AB",$Y661="AC","AC",$Y661="CA","AC",$Y661="AD","AD",$Y661="DA","AD",$Y661="BC","BC",$Y661="CB","BC",$Y661="BD","BD",$Y661="DB","BD",$Y661="CD","CD",$Y661="DC", "CD",$Y661="AE","AE",$Y661="EA","AE",$Y661="AF","AF",$Y661="FA","AF",$Y661="BE","BE",$Y661="EB","BE",$Y661="BF","BF",$Y661="FB","BF",$Y661="CE","CE",$Y661="EC","CE",$Y661="CF","CF",$Y661="FC","CF",$Y661="DE","DE",$Y661="ED","DE",$Y661="EF","EF",$Y661="FE","EF",$Y661="DF","DF",$Y661="FD","DF")</f>
        <v>CD</v>
      </c>
      <c r="AA661" s="6" t="s">
        <v>28</v>
      </c>
      <c r="AB661" t="str">
        <f>VLOOKUP($X661&amp;$Z661&amp;$AA661,Stories!$A$1:$I$151,7,FALSE)</f>
        <v>Jordan is doing a dance for Taylor</v>
      </c>
      <c r="AC661" t="str">
        <f>VLOOKUP($X661&amp;$Z661&amp;$AA661,Stories!$A$1:$I$151,8,FALSE)</f>
        <v>while the music is blasting out of a record player</v>
      </c>
      <c r="AD661" s="37" t="s">
        <v>23</v>
      </c>
      <c r="AE661" s="13" t="s">
        <v>31</v>
      </c>
      <c r="AF661" s="13" t="s">
        <v>25</v>
      </c>
      <c r="AG661" s="13" t="str">
        <f t="shared" si="131"/>
        <v>she's standing in a green square</v>
      </c>
      <c r="AH661" t="str">
        <f>VLOOKUP($X661&amp;$Z661&amp;$AA661,Stories!$A$1:$I$151,9,FALSE)</f>
        <v>and the chandelier is shaking from all the noise</v>
      </c>
      <c r="AI661" t="str" cm="1">
        <f t="array" ref="AI661">_xlfn.IFS($AA661="first",_xlfn.CONCAT($X661, "_", $H661, "_", $L661),$AA661="second",_xlfn.CONCAT($X661, "_", $L661, "_", $H661))</f>
        <v>S07_Jordan_Taylor</v>
      </c>
      <c r="AJ661" t="str">
        <f t="shared" si="134"/>
        <v>she_green_square</v>
      </c>
      <c r="AK661" t="str">
        <f t="shared" si="130"/>
        <v>S07_end</v>
      </c>
      <c r="AL661" s="13" t="s">
        <v>31</v>
      </c>
      <c r="AM661" s="13" t="s">
        <v>25</v>
      </c>
      <c r="AN661" s="13" t="s">
        <v>31</v>
      </c>
      <c r="AO661" s="13" t="s">
        <v>26</v>
      </c>
      <c r="AP661" s="13" t="s">
        <v>29</v>
      </c>
      <c r="AQ661" s="13" t="s">
        <v>26</v>
      </c>
      <c r="AR661" s="13" t="s">
        <v>29</v>
      </c>
      <c r="AS661" s="13" t="s">
        <v>25</v>
      </c>
      <c r="AT661" s="13" t="s">
        <v>24</v>
      </c>
      <c r="AU661" s="13" t="s">
        <v>26</v>
      </c>
      <c r="AV661" s="13" t="s">
        <v>24</v>
      </c>
      <c r="AW661" s="13" t="s">
        <v>25</v>
      </c>
      <c r="AX661" t="str">
        <f t="shared" si="135"/>
        <v>ST3_green-square.png</v>
      </c>
      <c r="AY661" t="str">
        <f t="shared" si="136"/>
        <v>HT1_green-triangle.png</v>
      </c>
      <c r="AZ661" t="str">
        <f t="shared" si="137"/>
        <v>HT2_blue-triangle.png</v>
      </c>
      <c r="BA661" t="str">
        <f t="shared" si="138"/>
        <v>HT3_blue-square.png</v>
      </c>
      <c r="BB661" t="str">
        <f t="shared" si="139"/>
        <v>ST1_red-triangle.png</v>
      </c>
      <c r="BC661" t="str">
        <f t="shared" si="140"/>
        <v>ST2_red-square.png</v>
      </c>
    </row>
    <row r="662" spans="1:55" x14ac:dyDescent="0.2">
      <c r="A662" s="30" t="s">
        <v>708</v>
      </c>
      <c r="B662" s="5" t="s">
        <v>108</v>
      </c>
      <c r="C662" s="5" t="s">
        <v>168</v>
      </c>
      <c r="D662" t="str">
        <f t="shared" si="132"/>
        <v>L06_CR60_S07</v>
      </c>
      <c r="E662">
        <v>660</v>
      </c>
      <c r="F662" s="95" t="s">
        <v>699</v>
      </c>
      <c r="G662" s="155" t="str">
        <f>VLOOKUP($A662&amp;"_"&amp;$F662,'Character Sets'!$B$3:$J$39,5,FALSE)</f>
        <v>ST3</v>
      </c>
      <c r="H662" s="155" t="str">
        <f>VLOOKUP($A662&amp;"_"&amp;$F662,'Character Sets'!$B$3:$J$39,7,FALSE)</f>
        <v>Jordan</v>
      </c>
      <c r="I662" s="5" t="str">
        <f>VLOOKUP($A662&amp;"_"&amp;$F662,'Character Sets'!$B$3:$J$39,6,FALSE)</f>
        <v>C</v>
      </c>
      <c r="J662" s="96" t="s">
        <v>700</v>
      </c>
      <c r="K662" s="155" t="str">
        <f>VLOOKUP($A662&amp;"_"&amp;$J662, 'Character Sets'!$B$3:$J$39,5,FALSE)</f>
        <v>HT1</v>
      </c>
      <c r="L662" s="155" t="str">
        <f>VLOOKUP($A662&amp;"_"&amp;$J662,'Character Sets'!$B$3:$J$39,7,FALSE)</f>
        <v>Taylor</v>
      </c>
      <c r="M662" s="5" t="str">
        <f>VLOOKUP($A662&amp;"_"&amp;$J662,'Character Sets'!$B$3:$J$39,6,FALSE)</f>
        <v>D</v>
      </c>
      <c r="N662" s="187" t="s">
        <v>2395</v>
      </c>
      <c r="O662" s="5" t="s">
        <v>2398</v>
      </c>
      <c r="P662" s="37" t="s">
        <v>696</v>
      </c>
      <c r="Q662" t="str">
        <f>VLOOKUP($A662&amp;"_"&amp;$P662,'Character Sets'!$B$3:$J$39,5,FALSE)</f>
        <v>HT2</v>
      </c>
      <c r="R662" s="37" t="s">
        <v>698</v>
      </c>
      <c r="S662" t="str">
        <f>VLOOKUP($A662&amp;"_"&amp;$R662,'Character Sets'!$B$3:$J$39,5,FALSE)</f>
        <v>HT3</v>
      </c>
      <c r="T662" s="37" t="s">
        <v>701</v>
      </c>
      <c r="U662" t="str">
        <f>VLOOKUP($A662&amp;"_"&amp;$T662,'Character Sets'!$B$3:$J$39,5,FALSE)</f>
        <v>ST1</v>
      </c>
      <c r="V662" s="37" t="s">
        <v>697</v>
      </c>
      <c r="W662" t="str">
        <f>VLOOKUP($A662&amp;"_"&amp;$V662,'Character Sets'!$B$3:$J$39,5,FALSE)</f>
        <v>ST2</v>
      </c>
      <c r="X662" t="s">
        <v>213</v>
      </c>
      <c r="Y662" t="str">
        <f t="shared" si="133"/>
        <v>CD</v>
      </c>
      <c r="Z662" t="str" cm="1">
        <f t="array" ref="Z662">_xlfn.IFS($Y662="AB","AB",$Y662="BA","AB",$Y662="AC","AC",$Y662="CA","AC",$Y662="AD","AD",$Y662="DA","AD",$Y662="BC","BC",$Y662="CB","BC",$Y662="BD","BD",$Y662="DB","BD",$Y662="CD","CD",$Y662="DC", "CD",$Y662="AE","AE",$Y662="EA","AE",$Y662="AF","AF",$Y662="FA","AF",$Y662="BE","BE",$Y662="EB","BE",$Y662="BF","BF",$Y662="FB","BF",$Y662="CE","CE",$Y662="EC","CE",$Y662="CF","CF",$Y662="FC","CF",$Y662="DE","DE",$Y662="ED","DE",$Y662="EF","EF",$Y662="FE","EF",$Y662="DF","DF",$Y662="FD","DF")</f>
        <v>CD</v>
      </c>
      <c r="AA662" s="6" t="s">
        <v>30</v>
      </c>
      <c r="AB662" t="str">
        <f>VLOOKUP($X662&amp;$Z662&amp;$AA662,Stories!$A$1:$I$151,7,FALSE)</f>
        <v>Taylor is doing a dance for Jordan</v>
      </c>
      <c r="AC662" t="str">
        <f>VLOOKUP($X662&amp;$Z662&amp;$AA662,Stories!$A$1:$I$151,8,FALSE)</f>
        <v>while the music is blasting out of a record player</v>
      </c>
      <c r="AD662" s="37" t="s">
        <v>23</v>
      </c>
      <c r="AE662" s="13" t="s">
        <v>29</v>
      </c>
      <c r="AF662" s="13" t="s">
        <v>26</v>
      </c>
      <c r="AG662" s="13" t="str">
        <f t="shared" si="131"/>
        <v>she's standing in a blue triangle</v>
      </c>
      <c r="AH662" t="str">
        <f>VLOOKUP($X662&amp;$Z662&amp;$AA662,Stories!$A$1:$I$151,9,FALSE)</f>
        <v>and the chandelier is shaking from all the noise</v>
      </c>
      <c r="AI662" t="str" cm="1">
        <f t="array" ref="AI662">_xlfn.IFS($AA662="first",_xlfn.CONCAT($X662, "_", $H662, "_", $L662),$AA662="second",_xlfn.CONCAT($X662, "_", $L662, "_", $H662))</f>
        <v>S07_Taylor_Jordan</v>
      </c>
      <c r="AJ662" t="str">
        <f t="shared" si="134"/>
        <v>she_blue_triangle</v>
      </c>
      <c r="AK662" t="str">
        <f t="shared" si="130"/>
        <v>S07_end</v>
      </c>
      <c r="AL662" s="13" t="s">
        <v>29</v>
      </c>
      <c r="AM662" s="13" t="s">
        <v>26</v>
      </c>
      <c r="AN662" s="13" t="s">
        <v>29</v>
      </c>
      <c r="AO662" s="13" t="s">
        <v>25</v>
      </c>
      <c r="AP662" s="13" t="s">
        <v>31</v>
      </c>
      <c r="AQ662" s="13" t="s">
        <v>25</v>
      </c>
      <c r="AR662" s="13" t="s">
        <v>31</v>
      </c>
      <c r="AS662" s="13" t="s">
        <v>26</v>
      </c>
      <c r="AT662" s="13" t="s">
        <v>27</v>
      </c>
      <c r="AU662" s="13" t="s">
        <v>25</v>
      </c>
      <c r="AV662" s="13" t="s">
        <v>27</v>
      </c>
      <c r="AW662" s="13" t="s">
        <v>26</v>
      </c>
      <c r="AX662" t="str">
        <f t="shared" si="135"/>
        <v>ST3_blue-triangle.png</v>
      </c>
      <c r="AY662" t="str">
        <f t="shared" si="136"/>
        <v>HT1_blue-square.png</v>
      </c>
      <c r="AZ662" t="str">
        <f t="shared" si="137"/>
        <v>HT2_green-square.png</v>
      </c>
      <c r="BA662" t="str">
        <f t="shared" si="138"/>
        <v>HT3_green-triangle.png</v>
      </c>
      <c r="BB662" t="str">
        <f t="shared" si="139"/>
        <v>ST1_yellow-square.png</v>
      </c>
      <c r="BC662" t="str">
        <f t="shared" si="140"/>
        <v>ST2_yellow-triangle.png</v>
      </c>
    </row>
    <row r="663" spans="1:55" x14ac:dyDescent="0.2">
      <c r="A663" s="30" t="s">
        <v>708</v>
      </c>
      <c r="B663" s="5" t="s">
        <v>108</v>
      </c>
      <c r="C663" s="5" t="s">
        <v>169</v>
      </c>
      <c r="D663" t="str">
        <f t="shared" si="132"/>
        <v>L06_CR61_S38</v>
      </c>
      <c r="E663">
        <v>661</v>
      </c>
      <c r="F663" s="95" t="s">
        <v>699</v>
      </c>
      <c r="G663" s="155" t="str">
        <f>VLOOKUP($A663&amp;"_"&amp;$F663,'Character Sets'!$B$3:$J$39,5,FALSE)</f>
        <v>ST3</v>
      </c>
      <c r="H663" s="155" t="str">
        <f>VLOOKUP($A663&amp;"_"&amp;$F663,'Character Sets'!$B$3:$J$39,7,FALSE)</f>
        <v>Jordan</v>
      </c>
      <c r="I663" s="5" t="str">
        <f>VLOOKUP($A663&amp;"_"&amp;$F663,'Character Sets'!$B$3:$J$39,6,FALSE)</f>
        <v>C</v>
      </c>
      <c r="J663" s="96" t="s">
        <v>701</v>
      </c>
      <c r="K663" s="155" t="str">
        <f>VLOOKUP($A663&amp;"_"&amp;$J663, 'Character Sets'!$B$3:$J$39,5,FALSE)</f>
        <v>ST1</v>
      </c>
      <c r="L663" s="155" t="str">
        <f>VLOOKUP($A663&amp;"_"&amp;$J663,'Character Sets'!$B$3:$J$39,7,FALSE)</f>
        <v>Casey</v>
      </c>
      <c r="M663" s="5" t="str">
        <f>VLOOKUP($A663&amp;"_"&amp;$J663,'Character Sets'!$B$3:$J$39,6,FALSE)</f>
        <v>E</v>
      </c>
      <c r="N663" s="187" t="s">
        <v>2395</v>
      </c>
      <c r="O663" s="5" t="s">
        <v>2399</v>
      </c>
      <c r="P663" s="37" t="s">
        <v>696</v>
      </c>
      <c r="Q663" t="str">
        <f>VLOOKUP($A663&amp;"_"&amp;$P663,'Character Sets'!$B$3:$J$39,5,FALSE)</f>
        <v>HT2</v>
      </c>
      <c r="R663" s="37" t="s">
        <v>698</v>
      </c>
      <c r="S663" t="str">
        <f>VLOOKUP($A663&amp;"_"&amp;$R663,'Character Sets'!$B$3:$J$39,5,FALSE)</f>
        <v>HT3</v>
      </c>
      <c r="T663" s="37" t="s">
        <v>700</v>
      </c>
      <c r="U663" t="str">
        <f>VLOOKUP($A663&amp;"_"&amp;$T663,'Character Sets'!$B$3:$J$39,5,FALSE)</f>
        <v>HT1</v>
      </c>
      <c r="V663" s="37" t="s">
        <v>697</v>
      </c>
      <c r="W663" t="str">
        <f>VLOOKUP($A663&amp;"_"&amp;$V663,'Character Sets'!$B$3:$J$39,5,FALSE)</f>
        <v>ST2</v>
      </c>
      <c r="X663" t="s">
        <v>244</v>
      </c>
      <c r="Y663" t="str">
        <f t="shared" si="133"/>
        <v>CE</v>
      </c>
      <c r="Z663" t="str" cm="1">
        <f t="array" ref="Z663">_xlfn.IFS($Y663="AB","AB",$Y663="BA","AB",$Y663="AC","AC",$Y663="CA","AC",$Y663="AD","AD",$Y663="DA","AD",$Y663="BC","BC",$Y663="CB","BC",$Y663="BD","BD",$Y663="DB","BD",$Y663="CD","CD",$Y663="DC", "CD",$Y663="AE","AE",$Y663="EA","AE",$Y663="AF","AF",$Y663="FA","AF",$Y663="BE","BE",$Y663="EB","BE",$Y663="BF","BF",$Y663="FB","BF",$Y663="CE","CE",$Y663="EC","CE",$Y663="CF","CF",$Y663="FC","CF",$Y663="DE","DE",$Y663="ED","DE",$Y663="EF","EF",$Y663="FE","EF",$Y663="DF","DF",$Y663="FD","DF")</f>
        <v>CE</v>
      </c>
      <c r="AA663" s="6" t="s">
        <v>28</v>
      </c>
      <c r="AB663" t="str">
        <f>VLOOKUP($X663&amp;$Z663&amp;$AA663,Stories!$A$1:$I$151,7,FALSE)</f>
        <v>Jordan is exercising with Casey</v>
      </c>
      <c r="AC663" t="str">
        <f>VLOOKUP($X663&amp;$Z663&amp;$AA663,Stories!$A$1:$I$151,8,FALSE)</f>
        <v>and the time is going by really fast</v>
      </c>
      <c r="AD663" s="37" t="s">
        <v>23</v>
      </c>
      <c r="AE663" s="13" t="s">
        <v>27</v>
      </c>
      <c r="AF663" s="13" t="s">
        <v>25</v>
      </c>
      <c r="AG663" s="13" t="str">
        <f t="shared" si="131"/>
        <v>she's standing in a yellow square</v>
      </c>
      <c r="AH663" t="str">
        <f>VLOOKUP($X663&amp;$Z663&amp;$AA663,Stories!$A$1:$I$151,9,FALSE)</f>
        <v>but the gym is about to close</v>
      </c>
      <c r="AI663" t="str" cm="1">
        <f t="array" ref="AI663">_xlfn.IFS($AA663="first",_xlfn.CONCAT($X663, "_", $H663, "_", $L663),$AA663="second",_xlfn.CONCAT($X663, "_", $L663, "_", $H663))</f>
        <v>S38_Jordan_Casey</v>
      </c>
      <c r="AJ663" t="str">
        <f t="shared" si="134"/>
        <v>she_yellow_square</v>
      </c>
      <c r="AK663" t="str">
        <f t="shared" si="130"/>
        <v>S38_end</v>
      </c>
      <c r="AL663" s="13" t="s">
        <v>27</v>
      </c>
      <c r="AM663" s="13" t="s">
        <v>25</v>
      </c>
      <c r="AN663" s="13" t="s">
        <v>27</v>
      </c>
      <c r="AO663" s="13" t="s">
        <v>26</v>
      </c>
      <c r="AP663" s="13" t="s">
        <v>24</v>
      </c>
      <c r="AQ663" s="13" t="s">
        <v>26</v>
      </c>
      <c r="AR663" s="13" t="s">
        <v>24</v>
      </c>
      <c r="AS663" s="13" t="s">
        <v>25</v>
      </c>
      <c r="AT663" s="13" t="s">
        <v>29</v>
      </c>
      <c r="AU663" s="13" t="s">
        <v>26</v>
      </c>
      <c r="AV663" s="13" t="s">
        <v>29</v>
      </c>
      <c r="AW663" s="13" t="s">
        <v>25</v>
      </c>
      <c r="AX663" t="str">
        <f t="shared" si="135"/>
        <v>ST3_yellow-square.png</v>
      </c>
      <c r="AY663" t="str">
        <f t="shared" si="136"/>
        <v>ST1_yellow-triangle.png</v>
      </c>
      <c r="AZ663" t="str">
        <f t="shared" si="137"/>
        <v>HT2_red-triangle.png</v>
      </c>
      <c r="BA663" t="str">
        <f t="shared" si="138"/>
        <v>HT3_red-square.png</v>
      </c>
      <c r="BB663" t="str">
        <f t="shared" si="139"/>
        <v>HT1_blue-triangle.png</v>
      </c>
      <c r="BC663" t="str">
        <f t="shared" si="140"/>
        <v>ST2_blue-square.png</v>
      </c>
    </row>
    <row r="664" spans="1:55" x14ac:dyDescent="0.2">
      <c r="A664" s="30" t="s">
        <v>708</v>
      </c>
      <c r="B664" s="5" t="s">
        <v>108</v>
      </c>
      <c r="C664" s="5" t="s">
        <v>170</v>
      </c>
      <c r="D664" t="str">
        <f t="shared" si="132"/>
        <v>L06_CR62_S38</v>
      </c>
      <c r="E664">
        <v>662</v>
      </c>
      <c r="F664" s="95" t="s">
        <v>699</v>
      </c>
      <c r="G664" s="155" t="str">
        <f>VLOOKUP($A664&amp;"_"&amp;$F664,'Character Sets'!$B$3:$J$39,5,FALSE)</f>
        <v>ST3</v>
      </c>
      <c r="H664" s="155" t="str">
        <f>VLOOKUP($A664&amp;"_"&amp;$F664,'Character Sets'!$B$3:$J$39,7,FALSE)</f>
        <v>Jordan</v>
      </c>
      <c r="I664" s="5" t="str">
        <f>VLOOKUP($A664&amp;"_"&amp;$F664,'Character Sets'!$B$3:$J$39,6,FALSE)</f>
        <v>C</v>
      </c>
      <c r="J664" s="96" t="s">
        <v>701</v>
      </c>
      <c r="K664" s="155" t="str">
        <f>VLOOKUP($A664&amp;"_"&amp;$J664, 'Character Sets'!$B$3:$J$39,5,FALSE)</f>
        <v>ST1</v>
      </c>
      <c r="L664" s="155" t="str">
        <f>VLOOKUP($A664&amp;"_"&amp;$J664,'Character Sets'!$B$3:$J$39,7,FALSE)</f>
        <v>Casey</v>
      </c>
      <c r="M664" s="5" t="str">
        <f>VLOOKUP($A664&amp;"_"&amp;$J664,'Character Sets'!$B$3:$J$39,6,FALSE)</f>
        <v>E</v>
      </c>
      <c r="N664" s="187" t="s">
        <v>2395</v>
      </c>
      <c r="O664" s="5" t="s">
        <v>2399</v>
      </c>
      <c r="P664" s="37" t="s">
        <v>696</v>
      </c>
      <c r="Q664" t="str">
        <f>VLOOKUP($A664&amp;"_"&amp;$P664,'Character Sets'!$B$3:$J$39,5,FALSE)</f>
        <v>HT2</v>
      </c>
      <c r="R664" s="37" t="s">
        <v>698</v>
      </c>
      <c r="S664" t="str">
        <f>VLOOKUP($A664&amp;"_"&amp;$R664,'Character Sets'!$B$3:$J$39,5,FALSE)</f>
        <v>HT3</v>
      </c>
      <c r="T664" s="37" t="s">
        <v>700</v>
      </c>
      <c r="U664" t="str">
        <f>VLOOKUP($A664&amp;"_"&amp;$T664,'Character Sets'!$B$3:$J$39,5,FALSE)</f>
        <v>HT1</v>
      </c>
      <c r="V664" s="37" t="s">
        <v>697</v>
      </c>
      <c r="W664" t="str">
        <f>VLOOKUP($A664&amp;"_"&amp;$V664,'Character Sets'!$B$3:$J$39,5,FALSE)</f>
        <v>ST2</v>
      </c>
      <c r="X664" t="s">
        <v>244</v>
      </c>
      <c r="Y664" t="str">
        <f t="shared" si="133"/>
        <v>CE</v>
      </c>
      <c r="Z664" t="str" cm="1">
        <f t="array" ref="Z664">_xlfn.IFS($Y664="AB","AB",$Y664="BA","AB",$Y664="AC","AC",$Y664="CA","AC",$Y664="AD","AD",$Y664="DA","AD",$Y664="BC","BC",$Y664="CB","BC",$Y664="BD","BD",$Y664="DB","BD",$Y664="CD","CD",$Y664="DC", "CD",$Y664="AE","AE",$Y664="EA","AE",$Y664="AF","AF",$Y664="FA","AF",$Y664="BE","BE",$Y664="EB","BE",$Y664="BF","BF",$Y664="FB","BF",$Y664="CE","CE",$Y664="EC","CE",$Y664="CF","CF",$Y664="FC","CF",$Y664="DE","DE",$Y664="ED","DE",$Y664="EF","EF",$Y664="FE","EF",$Y664="DF","DF",$Y664="FD","DF")</f>
        <v>CE</v>
      </c>
      <c r="AA664" s="6" t="s">
        <v>30</v>
      </c>
      <c r="AB664" t="str">
        <f>VLOOKUP($X664&amp;$Z664&amp;$AA664,Stories!$A$1:$I$151,7,FALSE)</f>
        <v>Casey is exercising with Jordan</v>
      </c>
      <c r="AC664" t="str">
        <f>VLOOKUP($X664&amp;$Z664&amp;$AA664,Stories!$A$1:$I$151,8,FALSE)</f>
        <v>and the time is going by really fast</v>
      </c>
      <c r="AD664" s="37" t="s">
        <v>23</v>
      </c>
      <c r="AE664" s="13" t="s">
        <v>24</v>
      </c>
      <c r="AF664" s="13" t="s">
        <v>26</v>
      </c>
      <c r="AG664" s="13" t="str">
        <f t="shared" si="131"/>
        <v>she's standing in a red triangle</v>
      </c>
      <c r="AH664" t="str">
        <f>VLOOKUP($X664&amp;$Z664&amp;$AA664,Stories!$A$1:$I$151,9,FALSE)</f>
        <v>but the gym is about to close</v>
      </c>
      <c r="AI664" t="str" cm="1">
        <f t="array" ref="AI664">_xlfn.IFS($AA664="first",_xlfn.CONCAT($X664, "_", $H664, "_", $L664),$AA664="second",_xlfn.CONCAT($X664, "_", $L664, "_", $H664))</f>
        <v>S38_Casey_Jordan</v>
      </c>
      <c r="AJ664" t="str">
        <f t="shared" si="134"/>
        <v>she_red_triangle</v>
      </c>
      <c r="AK664" t="str">
        <f t="shared" si="130"/>
        <v>S38_end</v>
      </c>
      <c r="AL664" s="13" t="s">
        <v>24</v>
      </c>
      <c r="AM664" s="13" t="s">
        <v>26</v>
      </c>
      <c r="AN664" s="13" t="s">
        <v>24</v>
      </c>
      <c r="AO664" s="13" t="s">
        <v>25</v>
      </c>
      <c r="AP664" s="13" t="s">
        <v>27</v>
      </c>
      <c r="AQ664" s="13" t="s">
        <v>25</v>
      </c>
      <c r="AR664" s="13" t="s">
        <v>27</v>
      </c>
      <c r="AS664" s="13" t="s">
        <v>26</v>
      </c>
      <c r="AT664" s="13" t="s">
        <v>31</v>
      </c>
      <c r="AU664" s="13" t="s">
        <v>25</v>
      </c>
      <c r="AV664" s="13" t="s">
        <v>31</v>
      </c>
      <c r="AW664" s="13" t="s">
        <v>26</v>
      </c>
      <c r="AX664" t="str">
        <f t="shared" si="135"/>
        <v>ST3_red-triangle.png</v>
      </c>
      <c r="AY664" t="str">
        <f t="shared" si="136"/>
        <v>ST1_red-square.png</v>
      </c>
      <c r="AZ664" t="str">
        <f t="shared" si="137"/>
        <v>HT2_yellow-square.png</v>
      </c>
      <c r="BA664" t="str">
        <f t="shared" si="138"/>
        <v>HT3_yellow-triangle.png</v>
      </c>
      <c r="BB664" t="str">
        <f t="shared" si="139"/>
        <v>HT1_green-square.png</v>
      </c>
      <c r="BC664" t="str">
        <f t="shared" si="140"/>
        <v>ST2_green-triangle.png</v>
      </c>
    </row>
    <row r="665" spans="1:55" x14ac:dyDescent="0.2">
      <c r="A665" s="30" t="s">
        <v>708</v>
      </c>
      <c r="B665" s="5" t="s">
        <v>108</v>
      </c>
      <c r="C665" s="5" t="s">
        <v>171</v>
      </c>
      <c r="D665" t="str">
        <f t="shared" si="132"/>
        <v>L06_CR63_S40</v>
      </c>
      <c r="E665">
        <v>663</v>
      </c>
      <c r="F665" s="95" t="s">
        <v>699</v>
      </c>
      <c r="G665" s="155" t="str">
        <f>VLOOKUP($A665&amp;"_"&amp;$F665,'Character Sets'!$B$3:$J$39,5,FALSE)</f>
        <v>ST3</v>
      </c>
      <c r="H665" s="155" t="str">
        <f>VLOOKUP($A665&amp;"_"&amp;$F665,'Character Sets'!$B$3:$J$39,7,FALSE)</f>
        <v>Jordan</v>
      </c>
      <c r="I665" s="5" t="str">
        <f>VLOOKUP($A665&amp;"_"&amp;$F665,'Character Sets'!$B$3:$J$39,6,FALSE)</f>
        <v>C</v>
      </c>
      <c r="J665" s="96" t="s">
        <v>701</v>
      </c>
      <c r="K665" s="155" t="str">
        <f>VLOOKUP($A665&amp;"_"&amp;$J665, 'Character Sets'!$B$3:$J$39,5,FALSE)</f>
        <v>ST1</v>
      </c>
      <c r="L665" s="155" t="str">
        <f>VLOOKUP($A665&amp;"_"&amp;$J665,'Character Sets'!$B$3:$J$39,7,FALSE)</f>
        <v>Casey</v>
      </c>
      <c r="M665" s="5" t="str">
        <f>VLOOKUP($A665&amp;"_"&amp;$J665,'Character Sets'!$B$3:$J$39,6,FALSE)</f>
        <v>E</v>
      </c>
      <c r="N665" s="187" t="s">
        <v>2395</v>
      </c>
      <c r="O665" s="5" t="s">
        <v>2399</v>
      </c>
      <c r="P665" s="37" t="s">
        <v>696</v>
      </c>
      <c r="Q665" t="str">
        <f>VLOOKUP($A665&amp;"_"&amp;$P665,'Character Sets'!$B$3:$J$39,5,FALSE)</f>
        <v>HT2</v>
      </c>
      <c r="R665" s="37" t="s">
        <v>698</v>
      </c>
      <c r="S665" t="str">
        <f>VLOOKUP($A665&amp;"_"&amp;$R665,'Character Sets'!$B$3:$J$39,5,FALSE)</f>
        <v>HT3</v>
      </c>
      <c r="T665" s="37" t="s">
        <v>700</v>
      </c>
      <c r="U665" t="str">
        <f>VLOOKUP($A665&amp;"_"&amp;$T665,'Character Sets'!$B$3:$J$39,5,FALSE)</f>
        <v>HT1</v>
      </c>
      <c r="V665" s="37" t="s">
        <v>697</v>
      </c>
      <c r="W665" t="str">
        <f>VLOOKUP($A665&amp;"_"&amp;$V665,'Character Sets'!$B$3:$J$39,5,FALSE)</f>
        <v>ST2</v>
      </c>
      <c r="X665" t="s">
        <v>246</v>
      </c>
      <c r="Y665" t="str">
        <f t="shared" si="133"/>
        <v>CE</v>
      </c>
      <c r="Z665" t="str" cm="1">
        <f t="array" ref="Z665">_xlfn.IFS($Y665="AB","AB",$Y665="BA","AB",$Y665="AC","AC",$Y665="CA","AC",$Y665="AD","AD",$Y665="DA","AD",$Y665="BC","BC",$Y665="CB","BC",$Y665="BD","BD",$Y665="DB","BD",$Y665="CD","CD",$Y665="DC", "CD",$Y665="AE","AE",$Y665="EA","AE",$Y665="AF","AF",$Y665="FA","AF",$Y665="BE","BE",$Y665="EB","BE",$Y665="BF","BF",$Y665="FB","BF",$Y665="CE","CE",$Y665="EC","CE",$Y665="CF","CF",$Y665="FC","CF",$Y665="DE","DE",$Y665="ED","DE",$Y665="EF","EF",$Y665="FE","EF",$Y665="DF","DF",$Y665="FD","DF")</f>
        <v>CE</v>
      </c>
      <c r="AA665" s="6" t="s">
        <v>28</v>
      </c>
      <c r="AB665" t="str">
        <f>VLOOKUP($X665&amp;$Z665&amp;$AA665,Stories!$A$1:$I$151,7,FALSE)</f>
        <v>Jordan is bringing a coffee to Casey</v>
      </c>
      <c r="AC665" t="str">
        <f>VLOOKUP($X665&amp;$Z665&amp;$AA665,Stories!$A$1:$I$151,8,FALSE)</f>
        <v>since it's very early in the morning</v>
      </c>
      <c r="AD665" s="37" t="s">
        <v>23</v>
      </c>
      <c r="AE665" s="13" t="s">
        <v>29</v>
      </c>
      <c r="AF665" s="13" t="s">
        <v>25</v>
      </c>
      <c r="AG665" s="13" t="str">
        <f t="shared" si="131"/>
        <v>she's standing in a blue square</v>
      </c>
      <c r="AH665" t="str">
        <f>VLOOKUP($X665&amp;$Z665&amp;$AA665,Stories!$A$1:$I$151,9,FALSE)</f>
        <v>and it looks like it's almost 6am</v>
      </c>
      <c r="AI665" t="str" cm="1">
        <f t="array" ref="AI665">_xlfn.IFS($AA665="first",_xlfn.CONCAT($X665, "_", $H665, "_", $L665),$AA665="second",_xlfn.CONCAT($X665, "_", $L665, "_", $H665))</f>
        <v>S40_Jordan_Casey</v>
      </c>
      <c r="AJ665" t="str">
        <f t="shared" si="134"/>
        <v>she_blue_square</v>
      </c>
      <c r="AK665" t="str">
        <f t="shared" si="130"/>
        <v>S40_end</v>
      </c>
      <c r="AL665" s="13" t="s">
        <v>29</v>
      </c>
      <c r="AM665" s="13" t="s">
        <v>25</v>
      </c>
      <c r="AN665" s="13" t="s">
        <v>29</v>
      </c>
      <c r="AO665" s="13" t="s">
        <v>26</v>
      </c>
      <c r="AP665" s="13" t="s">
        <v>31</v>
      </c>
      <c r="AQ665" s="13" t="s">
        <v>26</v>
      </c>
      <c r="AR665" s="13" t="s">
        <v>31</v>
      </c>
      <c r="AS665" s="13" t="s">
        <v>25</v>
      </c>
      <c r="AT665" s="13" t="s">
        <v>27</v>
      </c>
      <c r="AU665" s="13" t="s">
        <v>26</v>
      </c>
      <c r="AV665" s="13" t="s">
        <v>27</v>
      </c>
      <c r="AW665" s="13" t="s">
        <v>25</v>
      </c>
      <c r="AX665" t="str">
        <f t="shared" si="135"/>
        <v>ST3_blue-square.png</v>
      </c>
      <c r="AY665" t="str">
        <f t="shared" si="136"/>
        <v>ST1_blue-triangle.png</v>
      </c>
      <c r="AZ665" t="str">
        <f t="shared" si="137"/>
        <v>HT2_green-triangle.png</v>
      </c>
      <c r="BA665" t="str">
        <f t="shared" si="138"/>
        <v>HT3_green-square.png</v>
      </c>
      <c r="BB665" t="str">
        <f t="shared" si="139"/>
        <v>HT1_yellow-triangle.png</v>
      </c>
      <c r="BC665" t="str">
        <f t="shared" si="140"/>
        <v>ST2_yellow-square.png</v>
      </c>
    </row>
    <row r="666" spans="1:55" x14ac:dyDescent="0.2">
      <c r="A666" s="30" t="s">
        <v>708</v>
      </c>
      <c r="B666" s="5" t="s">
        <v>108</v>
      </c>
      <c r="C666" s="5" t="s">
        <v>172</v>
      </c>
      <c r="D666" t="str">
        <f t="shared" si="132"/>
        <v>L06_CR64_S39</v>
      </c>
      <c r="E666">
        <v>664</v>
      </c>
      <c r="F666" s="95" t="s">
        <v>699</v>
      </c>
      <c r="G666" s="155" t="str">
        <f>VLOOKUP($A666&amp;"_"&amp;$F666,'Character Sets'!$B$3:$J$39,5,FALSE)</f>
        <v>ST3</v>
      </c>
      <c r="H666" s="155" t="str">
        <f>VLOOKUP($A666&amp;"_"&amp;$F666,'Character Sets'!$B$3:$J$39,7,FALSE)</f>
        <v>Jordan</v>
      </c>
      <c r="I666" s="5" t="str">
        <f>VLOOKUP($A666&amp;"_"&amp;$F666,'Character Sets'!$B$3:$J$39,6,FALSE)</f>
        <v>C</v>
      </c>
      <c r="J666" s="96" t="s">
        <v>701</v>
      </c>
      <c r="K666" s="155" t="str">
        <f>VLOOKUP($A666&amp;"_"&amp;$J666, 'Character Sets'!$B$3:$J$39,5,FALSE)</f>
        <v>ST1</v>
      </c>
      <c r="L666" s="155" t="str">
        <f>VLOOKUP($A666&amp;"_"&amp;$J666,'Character Sets'!$B$3:$J$39,7,FALSE)</f>
        <v>Casey</v>
      </c>
      <c r="M666" s="5" t="str">
        <f>VLOOKUP($A666&amp;"_"&amp;$J666,'Character Sets'!$B$3:$J$39,6,FALSE)</f>
        <v>E</v>
      </c>
      <c r="N666" s="187" t="s">
        <v>2395</v>
      </c>
      <c r="O666" s="5" t="s">
        <v>2399</v>
      </c>
      <c r="P666" s="37" t="s">
        <v>696</v>
      </c>
      <c r="Q666" t="str">
        <f>VLOOKUP($A666&amp;"_"&amp;$P666,'Character Sets'!$B$3:$J$39,5,FALSE)</f>
        <v>HT2</v>
      </c>
      <c r="R666" s="37" t="s">
        <v>698</v>
      </c>
      <c r="S666" t="str">
        <f>VLOOKUP($A666&amp;"_"&amp;$R666,'Character Sets'!$B$3:$J$39,5,FALSE)</f>
        <v>HT3</v>
      </c>
      <c r="T666" s="37" t="s">
        <v>700</v>
      </c>
      <c r="U666" t="str">
        <f>VLOOKUP($A666&amp;"_"&amp;$T666,'Character Sets'!$B$3:$J$39,5,FALSE)</f>
        <v>HT1</v>
      </c>
      <c r="V666" s="37" t="s">
        <v>697</v>
      </c>
      <c r="W666" t="str">
        <f>VLOOKUP($A666&amp;"_"&amp;$V666,'Character Sets'!$B$3:$J$39,5,FALSE)</f>
        <v>ST2</v>
      </c>
      <c r="X666" t="s">
        <v>245</v>
      </c>
      <c r="Y666" t="str">
        <f t="shared" si="133"/>
        <v>CE</v>
      </c>
      <c r="Z666" t="str" cm="1">
        <f t="array" ref="Z666">_xlfn.IFS($Y666="AB","AB",$Y666="BA","AB",$Y666="AC","AC",$Y666="CA","AC",$Y666="AD","AD",$Y666="DA","AD",$Y666="BC","BC",$Y666="CB","BC",$Y666="BD","BD",$Y666="DB","BD",$Y666="CD","CD",$Y666="DC", "CD",$Y666="AE","AE",$Y666="EA","AE",$Y666="AF","AF",$Y666="FA","AF",$Y666="BE","BE",$Y666="EB","BE",$Y666="BF","BF",$Y666="FB","BF",$Y666="CE","CE",$Y666="EC","CE",$Y666="CF","CF",$Y666="FC","CF",$Y666="DE","DE",$Y666="ED","DE",$Y666="EF","EF",$Y666="FE","EF",$Y666="DF","DF",$Y666="FD","DF")</f>
        <v>CE</v>
      </c>
      <c r="AA666" s="6" t="s">
        <v>30</v>
      </c>
      <c r="AB666" t="str">
        <f>VLOOKUP($X666&amp;$Z666&amp;$AA666,Stories!$A$1:$I$151,7,FALSE)</f>
        <v>Casey is taking a selfie with Jordan</v>
      </c>
      <c r="AC666" t="str">
        <f>VLOOKUP($X666&amp;$Z666&amp;$AA666,Stories!$A$1:$I$151,8,FALSE)</f>
        <v>and the room is kind of dark</v>
      </c>
      <c r="AD666" s="37" t="s">
        <v>23</v>
      </c>
      <c r="AE666" s="13" t="s">
        <v>31</v>
      </c>
      <c r="AF666" s="13" t="s">
        <v>26</v>
      </c>
      <c r="AG666" s="13" t="str">
        <f t="shared" si="131"/>
        <v>she's standing in a green triangle</v>
      </c>
      <c r="AH666" t="str">
        <f>VLOOKUP($X666&amp;$Z666&amp;$AA666,Stories!$A$1:$I$151,9,FALSE)</f>
        <v>but the picture is coming out ok</v>
      </c>
      <c r="AI666" t="str" cm="1">
        <f t="array" ref="AI666">_xlfn.IFS($AA666="first",_xlfn.CONCAT($X666, "_", $H666, "_", $L666),$AA666="second",_xlfn.CONCAT($X666, "_", $L666, "_", $H666))</f>
        <v>S39_Casey_Jordan</v>
      </c>
      <c r="AJ666" t="str">
        <f t="shared" si="134"/>
        <v>she_green_triangle</v>
      </c>
      <c r="AK666" t="str">
        <f t="shared" si="130"/>
        <v>S39_end</v>
      </c>
      <c r="AL666" s="13" t="s">
        <v>31</v>
      </c>
      <c r="AM666" s="13" t="s">
        <v>26</v>
      </c>
      <c r="AN666" s="13" t="s">
        <v>31</v>
      </c>
      <c r="AO666" s="13" t="s">
        <v>25</v>
      </c>
      <c r="AP666" s="13" t="s">
        <v>29</v>
      </c>
      <c r="AQ666" s="13" t="s">
        <v>25</v>
      </c>
      <c r="AR666" s="13" t="s">
        <v>29</v>
      </c>
      <c r="AS666" s="13" t="s">
        <v>26</v>
      </c>
      <c r="AT666" s="13" t="s">
        <v>24</v>
      </c>
      <c r="AU666" s="13" t="s">
        <v>25</v>
      </c>
      <c r="AV666" s="13" t="s">
        <v>24</v>
      </c>
      <c r="AW666" s="13" t="s">
        <v>26</v>
      </c>
      <c r="AX666" t="str">
        <f t="shared" si="135"/>
        <v>ST3_green-triangle.png</v>
      </c>
      <c r="AY666" t="str">
        <f t="shared" si="136"/>
        <v>ST1_green-square.png</v>
      </c>
      <c r="AZ666" t="str">
        <f t="shared" si="137"/>
        <v>HT2_blue-square.png</v>
      </c>
      <c r="BA666" t="str">
        <f t="shared" si="138"/>
        <v>HT3_blue-triangle.png</v>
      </c>
      <c r="BB666" t="str">
        <f t="shared" si="139"/>
        <v>HT1_red-square.png</v>
      </c>
      <c r="BC666" t="str">
        <f t="shared" si="140"/>
        <v>ST2_red-triangle.png</v>
      </c>
    </row>
    <row r="667" spans="1:55" x14ac:dyDescent="0.2">
      <c r="A667" s="30" t="s">
        <v>708</v>
      </c>
      <c r="B667" s="5" t="s">
        <v>108</v>
      </c>
      <c r="C667" s="5" t="s">
        <v>173</v>
      </c>
      <c r="D667" t="str">
        <f t="shared" si="132"/>
        <v>L06_CR65_S56</v>
      </c>
      <c r="E667">
        <v>665</v>
      </c>
      <c r="F667" s="96" t="s">
        <v>700</v>
      </c>
      <c r="G667" s="155" t="str">
        <f>VLOOKUP($A667&amp;"_"&amp;$F667,'Character Sets'!$B$3:$J$39,5,FALSE)</f>
        <v>HT1</v>
      </c>
      <c r="H667" s="155" t="str">
        <f>VLOOKUP($A667&amp;"_"&amp;$F667,'Character Sets'!$B$3:$J$39,7,FALSE)</f>
        <v>Taylor</v>
      </c>
      <c r="I667" s="5" t="str">
        <f>VLOOKUP($A667&amp;"_"&amp;$F667,'Character Sets'!$B$3:$J$39,6,FALSE)</f>
        <v>D</v>
      </c>
      <c r="J667" s="94" t="s">
        <v>696</v>
      </c>
      <c r="K667" s="155" t="str">
        <f>VLOOKUP($A667&amp;"_"&amp;$J667, 'Character Sets'!$B$3:$J$39,5,FALSE)</f>
        <v>HT2</v>
      </c>
      <c r="L667" s="155" t="str">
        <f>VLOOKUP($A667&amp;"_"&amp;$J667,'Character Sets'!$B$3:$J$39,7,FALSE)</f>
        <v>Jaime</v>
      </c>
      <c r="M667" s="5" t="str">
        <f>VLOOKUP($A667&amp;"_"&amp;$J667,'Character Sets'!$B$3:$J$39,6,FALSE)</f>
        <v>F</v>
      </c>
      <c r="N667" s="187" t="s">
        <v>2396</v>
      </c>
      <c r="O667" s="5" t="s">
        <v>2399</v>
      </c>
      <c r="P667" s="37" t="s">
        <v>697</v>
      </c>
      <c r="Q667" t="str">
        <f>VLOOKUP($A667&amp;"_"&amp;$P667,'Character Sets'!$B$3:$J$39,5,FALSE)</f>
        <v>ST2</v>
      </c>
      <c r="R667" s="37" t="s">
        <v>699</v>
      </c>
      <c r="S667" t="str">
        <f>VLOOKUP($A667&amp;"_"&amp;$R667,'Character Sets'!$B$3:$J$39,5,FALSE)</f>
        <v>ST3</v>
      </c>
      <c r="T667" s="37" t="s">
        <v>698</v>
      </c>
      <c r="U667" t="str">
        <f>VLOOKUP($A667&amp;"_"&amp;$T667,'Character Sets'!$B$3:$J$39,5,FALSE)</f>
        <v>HT3</v>
      </c>
      <c r="V667" s="37" t="s">
        <v>701</v>
      </c>
      <c r="W667" t="str">
        <f>VLOOKUP($A667&amp;"_"&amp;$V667,'Character Sets'!$B$3:$J$39,5,FALSE)</f>
        <v>ST1</v>
      </c>
      <c r="X667" t="s">
        <v>732</v>
      </c>
      <c r="Y667" t="str">
        <f t="shared" si="133"/>
        <v>DF</v>
      </c>
      <c r="Z667" t="str" cm="1">
        <f t="array" ref="Z667">_xlfn.IFS($Y667="AB","AB",$Y667="BA","AB",$Y667="AC","AC",$Y667="CA","AC",$Y667="AD","AD",$Y667="DA","AD",$Y667="BC","BC",$Y667="CB","BC",$Y667="BD","BD",$Y667="DB","BD",$Y667="CD","CD",$Y667="DC", "CD",$Y667="AE","AE",$Y667="EA","AE",$Y667="AF","AF",$Y667="FA","AF",$Y667="BE","BE",$Y667="EB","BE",$Y667="BF","BF",$Y667="FB","BF",$Y667="CE","CE",$Y667="EC","CE",$Y667="CF","CF",$Y667="FC","CF",$Y667="DE","DE",$Y667="ED","DE",$Y667="EF","EF",$Y667="FE","EF",$Y667="DF","DF",$Y667="FD","DF")</f>
        <v>DF</v>
      </c>
      <c r="AA667" s="6" t="s">
        <v>28</v>
      </c>
      <c r="AB667" t="str">
        <f>VLOOKUP($X667&amp;$Z667&amp;$AA667,Stories!$A$1:$I$151,7,FALSE)</f>
        <v>Taylor is carrying a box for Jaime</v>
      </c>
      <c r="AC667" t="str">
        <f>VLOOKUP($X667&amp;$Z667&amp;$AA667,Stories!$A$1:$I$151,8,FALSE)</f>
        <v>since it's very heavy</v>
      </c>
      <c r="AD667" s="37" t="s">
        <v>702</v>
      </c>
      <c r="AE667" s="13" t="s">
        <v>24</v>
      </c>
      <c r="AF667" s="13" t="s">
        <v>25</v>
      </c>
      <c r="AG667" s="13" t="str">
        <f>_xlfn.CONCAT("they're standing in a ", $AE667, " ",$AF667)</f>
        <v>they're standing in a red square</v>
      </c>
      <c r="AH667" t="str">
        <f>VLOOKUP($X667&amp;$Z667&amp;$AA667,Stories!$A$1:$I$151,9,FALSE)</f>
        <v xml:space="preserve">but there's not much left to move </v>
      </c>
      <c r="AI667" t="str" cm="1">
        <f t="array" ref="AI667">_xlfn.IFS($AA667="first",_xlfn.CONCAT($X667, "_", $H667, "_", $L667),$AA667="second",_xlfn.CONCAT($X667, "_", $L667, "_", $H667))</f>
        <v>S56_Taylor_Jaime</v>
      </c>
      <c r="AJ667" t="str">
        <f t="shared" si="134"/>
        <v>they_red_square</v>
      </c>
      <c r="AK667" t="str">
        <f t="shared" si="130"/>
        <v>S56_end</v>
      </c>
      <c r="AL667" s="13" t="s">
        <v>24</v>
      </c>
      <c r="AM667" s="13" t="s">
        <v>25</v>
      </c>
      <c r="AN667" s="13" t="s">
        <v>24</v>
      </c>
      <c r="AO667" s="13" t="s">
        <v>26</v>
      </c>
      <c r="AP667" s="13" t="s">
        <v>27</v>
      </c>
      <c r="AQ667" s="13" t="s">
        <v>26</v>
      </c>
      <c r="AR667" s="13" t="s">
        <v>27</v>
      </c>
      <c r="AS667" s="13" t="s">
        <v>25</v>
      </c>
      <c r="AT667" s="13" t="s">
        <v>31</v>
      </c>
      <c r="AU667" s="13" t="s">
        <v>26</v>
      </c>
      <c r="AV667" s="13" t="s">
        <v>31</v>
      </c>
      <c r="AW667" s="13" t="s">
        <v>25</v>
      </c>
      <c r="AX667" t="str">
        <f t="shared" si="135"/>
        <v>HT1_red-square.png</v>
      </c>
      <c r="AY667" t="str">
        <f t="shared" si="136"/>
        <v>HT2_red-triangle.png</v>
      </c>
      <c r="AZ667" t="str">
        <f t="shared" si="137"/>
        <v>ST2_yellow-triangle.png</v>
      </c>
      <c r="BA667" t="str">
        <f t="shared" si="138"/>
        <v>ST3_yellow-square.png</v>
      </c>
      <c r="BB667" t="str">
        <f t="shared" si="139"/>
        <v>HT3_green-triangle.png</v>
      </c>
      <c r="BC667" t="str">
        <f t="shared" si="140"/>
        <v>ST1_green-square.png</v>
      </c>
    </row>
    <row r="668" spans="1:55" x14ac:dyDescent="0.2">
      <c r="A668" s="30" t="s">
        <v>708</v>
      </c>
      <c r="B668" s="5" t="s">
        <v>108</v>
      </c>
      <c r="C668" s="5" t="s">
        <v>174</v>
      </c>
      <c r="D668" t="str">
        <f t="shared" si="132"/>
        <v>L06_CR66_S56</v>
      </c>
      <c r="E668">
        <v>666</v>
      </c>
      <c r="F668" s="96" t="s">
        <v>700</v>
      </c>
      <c r="G668" s="155" t="str">
        <f>VLOOKUP($A668&amp;"_"&amp;$F668,'Character Sets'!$B$3:$J$39,5,FALSE)</f>
        <v>HT1</v>
      </c>
      <c r="H668" s="155" t="str">
        <f>VLOOKUP($A668&amp;"_"&amp;$F668,'Character Sets'!$B$3:$J$39,7,FALSE)</f>
        <v>Taylor</v>
      </c>
      <c r="I668" s="5" t="str">
        <f>VLOOKUP($A668&amp;"_"&amp;$F668,'Character Sets'!$B$3:$J$39,6,FALSE)</f>
        <v>D</v>
      </c>
      <c r="J668" s="94" t="s">
        <v>696</v>
      </c>
      <c r="K668" s="155" t="str">
        <f>VLOOKUP($A668&amp;"_"&amp;$J668, 'Character Sets'!$B$3:$J$39,5,FALSE)</f>
        <v>HT2</v>
      </c>
      <c r="L668" s="155" t="str">
        <f>VLOOKUP($A668&amp;"_"&amp;$J668,'Character Sets'!$B$3:$J$39,7,FALSE)</f>
        <v>Jaime</v>
      </c>
      <c r="M668" s="5" t="str">
        <f>VLOOKUP($A668&amp;"_"&amp;$J668,'Character Sets'!$B$3:$J$39,6,FALSE)</f>
        <v>F</v>
      </c>
      <c r="N668" s="187" t="s">
        <v>2396</v>
      </c>
      <c r="O668" s="5" t="s">
        <v>2399</v>
      </c>
      <c r="P668" s="37" t="s">
        <v>697</v>
      </c>
      <c r="Q668" t="str">
        <f>VLOOKUP($A668&amp;"_"&amp;$P668,'Character Sets'!$B$3:$J$39,5,FALSE)</f>
        <v>ST2</v>
      </c>
      <c r="R668" s="37" t="s">
        <v>699</v>
      </c>
      <c r="S668" t="str">
        <f>VLOOKUP($A668&amp;"_"&amp;$R668,'Character Sets'!$B$3:$J$39,5,FALSE)</f>
        <v>ST3</v>
      </c>
      <c r="T668" s="37" t="s">
        <v>698</v>
      </c>
      <c r="U668" t="str">
        <f>VLOOKUP($A668&amp;"_"&amp;$T668,'Character Sets'!$B$3:$J$39,5,FALSE)</f>
        <v>HT3</v>
      </c>
      <c r="V668" s="37" t="s">
        <v>701</v>
      </c>
      <c r="W668" t="str">
        <f>VLOOKUP($A668&amp;"_"&amp;$V668,'Character Sets'!$B$3:$J$39,5,FALSE)</f>
        <v>ST1</v>
      </c>
      <c r="X668" t="s">
        <v>732</v>
      </c>
      <c r="Y668" t="str">
        <f t="shared" si="133"/>
        <v>DF</v>
      </c>
      <c r="Z668" t="str" cm="1">
        <f t="array" ref="Z668">_xlfn.IFS($Y668="AB","AB",$Y668="BA","AB",$Y668="AC","AC",$Y668="CA","AC",$Y668="AD","AD",$Y668="DA","AD",$Y668="BC","BC",$Y668="CB","BC",$Y668="BD","BD",$Y668="DB","BD",$Y668="CD","CD",$Y668="DC", "CD",$Y668="AE","AE",$Y668="EA","AE",$Y668="AF","AF",$Y668="FA","AF",$Y668="BE","BE",$Y668="EB","BE",$Y668="BF","BF",$Y668="FB","BF",$Y668="CE","CE",$Y668="EC","CE",$Y668="CF","CF",$Y668="FC","CF",$Y668="DE","DE",$Y668="ED","DE",$Y668="EF","EF",$Y668="FE","EF",$Y668="DF","DF",$Y668="FD","DF")</f>
        <v>DF</v>
      </c>
      <c r="AA668" s="6" t="s">
        <v>30</v>
      </c>
      <c r="AB668" t="str">
        <f>VLOOKUP($X668&amp;$Z668&amp;$AA668,Stories!$A$1:$I$151,7,FALSE)</f>
        <v>Jaime is carrying a box for Taylor</v>
      </c>
      <c r="AC668" t="str">
        <f>VLOOKUP($X668&amp;$Z668&amp;$AA668,Stories!$A$1:$I$151,8,FALSE)</f>
        <v>since it's very heavy</v>
      </c>
      <c r="AD668" s="37" t="s">
        <v>702</v>
      </c>
      <c r="AE668" s="13" t="s">
        <v>27</v>
      </c>
      <c r="AF668" s="13" t="s">
        <v>26</v>
      </c>
      <c r="AG668" s="13" t="str">
        <f t="shared" ref="AG668:AG698" si="141">_xlfn.CONCAT("they're standing in a ", $AE668, " ",$AF668)</f>
        <v>they're standing in a yellow triangle</v>
      </c>
      <c r="AH668" t="str">
        <f>VLOOKUP($X668&amp;$Z668&amp;$AA668,Stories!$A$1:$I$151,9,FALSE)</f>
        <v xml:space="preserve">but there's not much left to move </v>
      </c>
      <c r="AI668" t="str" cm="1">
        <f t="array" ref="AI668">_xlfn.IFS($AA668="first",_xlfn.CONCAT($X668, "_", $H668, "_", $L668),$AA668="second",_xlfn.CONCAT($X668, "_", $L668, "_", $H668))</f>
        <v>S56_Jaime_Taylor</v>
      </c>
      <c r="AJ668" t="str">
        <f t="shared" si="134"/>
        <v>they_yellow_triangle</v>
      </c>
      <c r="AK668" t="str">
        <f t="shared" si="130"/>
        <v>S56_end</v>
      </c>
      <c r="AL668" s="13" t="s">
        <v>27</v>
      </c>
      <c r="AM668" s="13" t="s">
        <v>26</v>
      </c>
      <c r="AN668" s="13" t="s">
        <v>27</v>
      </c>
      <c r="AO668" s="13" t="s">
        <v>25</v>
      </c>
      <c r="AP668" s="13" t="s">
        <v>24</v>
      </c>
      <c r="AQ668" s="13" t="s">
        <v>25</v>
      </c>
      <c r="AR668" s="13" t="s">
        <v>24</v>
      </c>
      <c r="AS668" s="13" t="s">
        <v>26</v>
      </c>
      <c r="AT668" s="13" t="s">
        <v>29</v>
      </c>
      <c r="AU668" s="13" t="s">
        <v>25</v>
      </c>
      <c r="AV668" s="13" t="s">
        <v>29</v>
      </c>
      <c r="AW668" s="13" t="s">
        <v>26</v>
      </c>
      <c r="AX668" t="str">
        <f t="shared" si="135"/>
        <v>HT1_yellow-triangle.png</v>
      </c>
      <c r="AY668" t="str">
        <f t="shared" si="136"/>
        <v>HT2_yellow-square.png</v>
      </c>
      <c r="AZ668" t="str">
        <f t="shared" si="137"/>
        <v>ST2_red-square.png</v>
      </c>
      <c r="BA668" t="str">
        <f t="shared" si="138"/>
        <v>ST3_red-triangle.png</v>
      </c>
      <c r="BB668" t="str">
        <f t="shared" si="139"/>
        <v>HT3_blue-square.png</v>
      </c>
      <c r="BC668" t="str">
        <f t="shared" si="140"/>
        <v>ST1_blue-triangle.png</v>
      </c>
    </row>
    <row r="669" spans="1:55" x14ac:dyDescent="0.2">
      <c r="A669" s="30" t="s">
        <v>708</v>
      </c>
      <c r="B669" s="5" t="s">
        <v>108</v>
      </c>
      <c r="C669" s="5" t="s">
        <v>175</v>
      </c>
      <c r="D669" t="str">
        <f t="shared" si="132"/>
        <v>L06_CR67_S57</v>
      </c>
      <c r="E669">
        <v>667</v>
      </c>
      <c r="F669" s="96" t="s">
        <v>700</v>
      </c>
      <c r="G669" s="155" t="str">
        <f>VLOOKUP($A669&amp;"_"&amp;$F669,'Character Sets'!$B$3:$J$39,5,FALSE)</f>
        <v>HT1</v>
      </c>
      <c r="H669" s="155" t="str">
        <f>VLOOKUP($A669&amp;"_"&amp;$F669,'Character Sets'!$B$3:$J$39,7,FALSE)</f>
        <v>Taylor</v>
      </c>
      <c r="I669" s="5" t="str">
        <f>VLOOKUP($A669&amp;"_"&amp;$F669,'Character Sets'!$B$3:$J$39,6,FALSE)</f>
        <v>D</v>
      </c>
      <c r="J669" s="94" t="s">
        <v>696</v>
      </c>
      <c r="K669" s="155" t="str">
        <f>VLOOKUP($A669&amp;"_"&amp;$J669, 'Character Sets'!$B$3:$J$39,5,FALSE)</f>
        <v>HT2</v>
      </c>
      <c r="L669" s="155" t="str">
        <f>VLOOKUP($A669&amp;"_"&amp;$J669,'Character Sets'!$B$3:$J$39,7,FALSE)</f>
        <v>Jaime</v>
      </c>
      <c r="M669" s="5" t="str">
        <f>VLOOKUP($A669&amp;"_"&amp;$J669,'Character Sets'!$B$3:$J$39,6,FALSE)</f>
        <v>F</v>
      </c>
      <c r="N669" s="187" t="s">
        <v>2396</v>
      </c>
      <c r="O669" s="5" t="s">
        <v>2399</v>
      </c>
      <c r="P669" s="37" t="s">
        <v>697</v>
      </c>
      <c r="Q669" t="str">
        <f>VLOOKUP($A669&amp;"_"&amp;$P669,'Character Sets'!$B$3:$J$39,5,FALSE)</f>
        <v>ST2</v>
      </c>
      <c r="R669" s="37" t="s">
        <v>699</v>
      </c>
      <c r="S669" t="str">
        <f>VLOOKUP($A669&amp;"_"&amp;$R669,'Character Sets'!$B$3:$J$39,5,FALSE)</f>
        <v>ST3</v>
      </c>
      <c r="T669" s="37" t="s">
        <v>698</v>
      </c>
      <c r="U669" t="str">
        <f>VLOOKUP($A669&amp;"_"&amp;$T669,'Character Sets'!$B$3:$J$39,5,FALSE)</f>
        <v>HT3</v>
      </c>
      <c r="V669" s="37" t="s">
        <v>701</v>
      </c>
      <c r="W669" t="str">
        <f>VLOOKUP($A669&amp;"_"&amp;$V669,'Character Sets'!$B$3:$J$39,5,FALSE)</f>
        <v>ST1</v>
      </c>
      <c r="X669" t="s">
        <v>733</v>
      </c>
      <c r="Y669" t="str">
        <f t="shared" si="133"/>
        <v>DF</v>
      </c>
      <c r="Z669" t="str" cm="1">
        <f t="array" ref="Z669">_xlfn.IFS($Y669="AB","AB",$Y669="BA","AB",$Y669="AC","AC",$Y669="CA","AC",$Y669="AD","AD",$Y669="DA","AD",$Y669="BC","BC",$Y669="CB","BC",$Y669="BD","BD",$Y669="DB","BD",$Y669="CD","CD",$Y669="DC", "CD",$Y669="AE","AE",$Y669="EA","AE",$Y669="AF","AF",$Y669="FA","AF",$Y669="BE","BE",$Y669="EB","BE",$Y669="BF","BF",$Y669="FB","BF",$Y669="CE","CE",$Y669="EC","CE",$Y669="CF","CF",$Y669="FC","CF",$Y669="DE","DE",$Y669="ED","DE",$Y669="EF","EF",$Y669="FE","EF",$Y669="DF","DF",$Y669="FD","DF")</f>
        <v>DF</v>
      </c>
      <c r="AA669" s="6" t="s">
        <v>28</v>
      </c>
      <c r="AB669" t="str">
        <f>VLOOKUP($X669&amp;$Z669&amp;$AA669,Stories!$A$1:$I$151,7,FALSE)</f>
        <v>Taylor is giving directions to Jaime</v>
      </c>
      <c r="AC669" t="str">
        <f>VLOOKUP($X669&amp;$Z669&amp;$AA669,Stories!$A$1:$I$151,8,FALSE)</f>
        <v>and the traffic is starting to clear</v>
      </c>
      <c r="AD669" s="37" t="s">
        <v>702</v>
      </c>
      <c r="AE669" s="13" t="s">
        <v>31</v>
      </c>
      <c r="AF669" s="13" t="s">
        <v>25</v>
      </c>
      <c r="AG669" s="13" t="str">
        <f t="shared" si="141"/>
        <v>they're standing in a green square</v>
      </c>
      <c r="AH669" t="str">
        <f>VLOOKUP($X669&amp;$Z669&amp;$AA669,Stories!$A$1:$I$151,9,FALSE)</f>
        <v>and it looks like the rest of the trip will be easy</v>
      </c>
      <c r="AI669" t="str" cm="1">
        <f t="array" ref="AI669">_xlfn.IFS($AA669="first",_xlfn.CONCAT($X669, "_", $H669, "_", $L669),$AA669="second",_xlfn.CONCAT($X669, "_", $L669, "_", $H669))</f>
        <v>S57_Taylor_Jaime</v>
      </c>
      <c r="AJ669" t="str">
        <f t="shared" si="134"/>
        <v>they_green_square</v>
      </c>
      <c r="AK669" t="str">
        <f t="shared" si="130"/>
        <v>S57_end</v>
      </c>
      <c r="AL669" s="13" t="s">
        <v>31</v>
      </c>
      <c r="AM669" s="13" t="s">
        <v>25</v>
      </c>
      <c r="AN669" s="13" t="s">
        <v>31</v>
      </c>
      <c r="AO669" s="13" t="s">
        <v>26</v>
      </c>
      <c r="AP669" s="13" t="s">
        <v>29</v>
      </c>
      <c r="AQ669" s="13" t="s">
        <v>26</v>
      </c>
      <c r="AR669" s="13" t="s">
        <v>29</v>
      </c>
      <c r="AS669" s="13" t="s">
        <v>25</v>
      </c>
      <c r="AT669" s="13" t="s">
        <v>24</v>
      </c>
      <c r="AU669" s="13" t="s">
        <v>26</v>
      </c>
      <c r="AV669" s="13" t="s">
        <v>24</v>
      </c>
      <c r="AW669" s="13" t="s">
        <v>25</v>
      </c>
      <c r="AX669" t="str">
        <f t="shared" si="135"/>
        <v>HT1_green-square.png</v>
      </c>
      <c r="AY669" t="str">
        <f t="shared" si="136"/>
        <v>HT2_green-triangle.png</v>
      </c>
      <c r="AZ669" t="str">
        <f t="shared" si="137"/>
        <v>ST2_blue-triangle.png</v>
      </c>
      <c r="BA669" t="str">
        <f t="shared" si="138"/>
        <v>ST3_blue-square.png</v>
      </c>
      <c r="BB669" t="str">
        <f t="shared" si="139"/>
        <v>HT3_red-triangle.png</v>
      </c>
      <c r="BC669" t="str">
        <f t="shared" si="140"/>
        <v>ST1_red-square.png</v>
      </c>
    </row>
    <row r="670" spans="1:55" x14ac:dyDescent="0.2">
      <c r="A670" s="30" t="s">
        <v>708</v>
      </c>
      <c r="B670" s="5" t="s">
        <v>108</v>
      </c>
      <c r="C670" s="5" t="s">
        <v>176</v>
      </c>
      <c r="D670" t="str">
        <f t="shared" si="132"/>
        <v>L06_CR68_S60</v>
      </c>
      <c r="E670">
        <v>668</v>
      </c>
      <c r="F670" s="96" t="s">
        <v>700</v>
      </c>
      <c r="G670" s="155" t="str">
        <f>VLOOKUP($A670&amp;"_"&amp;$F670,'Character Sets'!$B$3:$J$39,5,FALSE)</f>
        <v>HT1</v>
      </c>
      <c r="H670" s="155" t="str">
        <f>VLOOKUP($A670&amp;"_"&amp;$F670,'Character Sets'!$B$3:$J$39,7,FALSE)</f>
        <v>Taylor</v>
      </c>
      <c r="I670" s="5" t="str">
        <f>VLOOKUP($A670&amp;"_"&amp;$F670,'Character Sets'!$B$3:$J$39,6,FALSE)</f>
        <v>D</v>
      </c>
      <c r="J670" s="94" t="s">
        <v>696</v>
      </c>
      <c r="K670" s="155" t="str">
        <f>VLOOKUP($A670&amp;"_"&amp;$J670, 'Character Sets'!$B$3:$J$39,5,FALSE)</f>
        <v>HT2</v>
      </c>
      <c r="L670" s="155" t="str">
        <f>VLOOKUP($A670&amp;"_"&amp;$J670,'Character Sets'!$B$3:$J$39,7,FALSE)</f>
        <v>Jaime</v>
      </c>
      <c r="M670" s="5" t="str">
        <f>VLOOKUP($A670&amp;"_"&amp;$J670,'Character Sets'!$B$3:$J$39,6,FALSE)</f>
        <v>F</v>
      </c>
      <c r="N670" s="187" t="s">
        <v>2396</v>
      </c>
      <c r="O670" s="5" t="s">
        <v>2399</v>
      </c>
      <c r="P670" s="37" t="s">
        <v>697</v>
      </c>
      <c r="Q670" t="str">
        <f>VLOOKUP($A670&amp;"_"&amp;$P670,'Character Sets'!$B$3:$J$39,5,FALSE)</f>
        <v>ST2</v>
      </c>
      <c r="R670" s="37" t="s">
        <v>699</v>
      </c>
      <c r="S670" t="str">
        <f>VLOOKUP($A670&amp;"_"&amp;$R670,'Character Sets'!$B$3:$J$39,5,FALSE)</f>
        <v>ST3</v>
      </c>
      <c r="T670" s="37" t="s">
        <v>698</v>
      </c>
      <c r="U670" t="str">
        <f>VLOOKUP($A670&amp;"_"&amp;$T670,'Character Sets'!$B$3:$J$39,5,FALSE)</f>
        <v>HT3</v>
      </c>
      <c r="V670" s="37" t="s">
        <v>701</v>
      </c>
      <c r="W670" t="str">
        <f>VLOOKUP($A670&amp;"_"&amp;$V670,'Character Sets'!$B$3:$J$39,5,FALSE)</f>
        <v>ST1</v>
      </c>
      <c r="X670" t="s">
        <v>738</v>
      </c>
      <c r="Y670" t="str">
        <f t="shared" si="133"/>
        <v>DF</v>
      </c>
      <c r="Z670" t="str" cm="1">
        <f t="array" ref="Z670">_xlfn.IFS($Y670="AB","AB",$Y670="BA","AB",$Y670="AC","AC",$Y670="CA","AC",$Y670="AD","AD",$Y670="DA","AD",$Y670="BC","BC",$Y670="CB","BC",$Y670="BD","BD",$Y670="DB","BD",$Y670="CD","CD",$Y670="DC", "CD",$Y670="AE","AE",$Y670="EA","AE",$Y670="AF","AF",$Y670="FA","AF",$Y670="BE","BE",$Y670="EB","BE",$Y670="BF","BF",$Y670="FB","BF",$Y670="CE","CE",$Y670="EC","CE",$Y670="CF","CF",$Y670="FC","CF",$Y670="DE","DE",$Y670="ED","DE",$Y670="EF","EF",$Y670="FE","EF",$Y670="DF","DF",$Y670="FD","DF")</f>
        <v>DF</v>
      </c>
      <c r="AA670" s="6" t="s">
        <v>30</v>
      </c>
      <c r="AB670" t="str">
        <f>VLOOKUP($X670&amp;$Z670&amp;$AA670,Stories!$A$1:$I$151,7,FALSE)</f>
        <v>Jaime is hiking along the trail with Taylor</v>
      </c>
      <c r="AC670" t="str">
        <f>VLOOKUP($X670&amp;$Z670&amp;$AA670,Stories!$A$1:$I$151,8,FALSE)</f>
        <v>and the leaves are starting to turn</v>
      </c>
      <c r="AD670" s="37" t="s">
        <v>702</v>
      </c>
      <c r="AE670" s="13" t="s">
        <v>29</v>
      </c>
      <c r="AF670" s="13" t="s">
        <v>26</v>
      </c>
      <c r="AG670" s="13" t="str">
        <f t="shared" si="141"/>
        <v>they're standing in a blue triangle</v>
      </c>
      <c r="AH670" t="str">
        <f>VLOOKUP($X670&amp;$Z670&amp;$AA670,Stories!$A$1:$I$151,9,FALSE)</f>
        <v>and the top of the mountain isn't much further</v>
      </c>
      <c r="AI670" t="str" cm="1">
        <f t="array" ref="AI670">_xlfn.IFS($AA670="first",_xlfn.CONCAT($X670, "_", $H670, "_", $L670),$AA670="second",_xlfn.CONCAT($X670, "_", $L670, "_", $H670))</f>
        <v>S60_Jaime_Taylor</v>
      </c>
      <c r="AJ670" t="str">
        <f t="shared" si="134"/>
        <v>they_blue_triangle</v>
      </c>
      <c r="AK670" t="str">
        <f t="shared" si="130"/>
        <v>S60_end</v>
      </c>
      <c r="AL670" s="13" t="s">
        <v>29</v>
      </c>
      <c r="AM670" s="13" t="s">
        <v>26</v>
      </c>
      <c r="AN670" s="13" t="s">
        <v>29</v>
      </c>
      <c r="AO670" s="13" t="s">
        <v>25</v>
      </c>
      <c r="AP670" s="13" t="s">
        <v>31</v>
      </c>
      <c r="AQ670" s="13" t="s">
        <v>25</v>
      </c>
      <c r="AR670" s="13" t="s">
        <v>31</v>
      </c>
      <c r="AS670" s="13" t="s">
        <v>26</v>
      </c>
      <c r="AT670" s="13" t="s">
        <v>27</v>
      </c>
      <c r="AU670" s="13" t="s">
        <v>25</v>
      </c>
      <c r="AV670" s="13" t="s">
        <v>27</v>
      </c>
      <c r="AW670" s="13" t="s">
        <v>26</v>
      </c>
      <c r="AX670" t="str">
        <f t="shared" si="135"/>
        <v>HT1_blue-triangle.png</v>
      </c>
      <c r="AY670" t="str">
        <f t="shared" si="136"/>
        <v>HT2_blue-square.png</v>
      </c>
      <c r="AZ670" t="str">
        <f t="shared" si="137"/>
        <v>ST2_green-square.png</v>
      </c>
      <c r="BA670" t="str">
        <f t="shared" si="138"/>
        <v>ST3_green-triangle.png</v>
      </c>
      <c r="BB670" t="str">
        <f t="shared" si="139"/>
        <v>HT3_yellow-square.png</v>
      </c>
      <c r="BC670" t="str">
        <f t="shared" si="140"/>
        <v>ST1_yellow-triangle.png</v>
      </c>
    </row>
    <row r="671" spans="1:55" x14ac:dyDescent="0.2">
      <c r="A671" s="30" t="s">
        <v>708</v>
      </c>
      <c r="B671" s="5" t="s">
        <v>108</v>
      </c>
      <c r="C671" s="5" t="s">
        <v>177</v>
      </c>
      <c r="D671" t="str">
        <f t="shared" si="132"/>
        <v>L06_CR69_S18</v>
      </c>
      <c r="E671">
        <v>669</v>
      </c>
      <c r="F671" s="96" t="s">
        <v>700</v>
      </c>
      <c r="G671" s="155" t="str">
        <f>VLOOKUP($A671&amp;"_"&amp;$F671,'Character Sets'!$B$3:$J$39,5,FALSE)</f>
        <v>HT1</v>
      </c>
      <c r="H671" s="155" t="str">
        <f>VLOOKUP($A671&amp;"_"&amp;$F671,'Character Sets'!$B$3:$J$39,7,FALSE)</f>
        <v>Taylor</v>
      </c>
      <c r="I671" s="5" t="str">
        <f>VLOOKUP($A671&amp;"_"&amp;$F671,'Character Sets'!$B$3:$J$39,6,FALSE)</f>
        <v>D</v>
      </c>
      <c r="J671" s="94" t="s">
        <v>698</v>
      </c>
      <c r="K671" s="155" t="str">
        <f>VLOOKUP($A671&amp;"_"&amp;$J671, 'Character Sets'!$B$3:$J$39,5,FALSE)</f>
        <v>HT3</v>
      </c>
      <c r="L671" s="155" t="str">
        <f>VLOOKUP($A671&amp;"_"&amp;$J671,'Character Sets'!$B$3:$J$39,7,FALSE)</f>
        <v>Alex</v>
      </c>
      <c r="M671" s="5" t="str">
        <f>VLOOKUP($A671&amp;"_"&amp;$J671,'Character Sets'!$B$3:$J$39,6,FALSE)</f>
        <v>A</v>
      </c>
      <c r="N671" s="187" t="s">
        <v>2396</v>
      </c>
      <c r="O671" s="5" t="s">
        <v>2399</v>
      </c>
      <c r="P671" s="37" t="s">
        <v>697</v>
      </c>
      <c r="Q671" t="str">
        <f>VLOOKUP($A671&amp;"_"&amp;$P671,'Character Sets'!$B$3:$J$39,5,FALSE)</f>
        <v>ST2</v>
      </c>
      <c r="R671" s="37" t="s">
        <v>699</v>
      </c>
      <c r="S671" t="str">
        <f>VLOOKUP($A671&amp;"_"&amp;$R671,'Character Sets'!$B$3:$J$39,5,FALSE)</f>
        <v>ST3</v>
      </c>
      <c r="T671" s="37" t="s">
        <v>696</v>
      </c>
      <c r="U671" t="str">
        <f>VLOOKUP($A671&amp;"_"&amp;$T671,'Character Sets'!$B$3:$J$39,5,FALSE)</f>
        <v>HT2</v>
      </c>
      <c r="V671" s="37" t="s">
        <v>701</v>
      </c>
      <c r="W671" t="str">
        <f>VLOOKUP($A671&amp;"_"&amp;$V671,'Character Sets'!$B$3:$J$39,5,FALSE)</f>
        <v>ST1</v>
      </c>
      <c r="X671" t="s">
        <v>224</v>
      </c>
      <c r="Y671" t="str">
        <f t="shared" si="133"/>
        <v>DA</v>
      </c>
      <c r="Z671" t="str" cm="1">
        <f t="array" ref="Z671">_xlfn.IFS($Y671="AB","AB",$Y671="BA","AB",$Y671="AC","AC",$Y671="CA","AC",$Y671="AD","AD",$Y671="DA","AD",$Y671="BC","BC",$Y671="CB","BC",$Y671="BD","BD",$Y671="DB","BD",$Y671="CD","CD",$Y671="DC", "CD",$Y671="AE","AE",$Y671="EA","AE",$Y671="AF","AF",$Y671="FA","AF",$Y671="BE","BE",$Y671="EB","BE",$Y671="BF","BF",$Y671="FB","BF",$Y671="CE","CE",$Y671="EC","CE",$Y671="CF","CF",$Y671="FC","CF",$Y671="DE","DE",$Y671="ED","DE",$Y671="EF","EF",$Y671="FE","EF",$Y671="DF","DF",$Y671="FD","DF")</f>
        <v>AD</v>
      </c>
      <c r="AA671" s="6" t="s">
        <v>28</v>
      </c>
      <c r="AB671" t="str">
        <f>VLOOKUP($X671&amp;$Z671&amp;$AA671,Stories!$A$1:$I$151,7,FALSE)</f>
        <v>Alex is rollerblading towards Taylor</v>
      </c>
      <c r="AC671" t="str">
        <f>VLOOKUP($X671&amp;$Z671&amp;$AA671,Stories!$A$1:$I$151,8,FALSE)</f>
        <v>while several birds fly overhead</v>
      </c>
      <c r="AD671" s="37" t="s">
        <v>702</v>
      </c>
      <c r="AE671" s="13" t="s">
        <v>27</v>
      </c>
      <c r="AF671" s="13" t="s">
        <v>25</v>
      </c>
      <c r="AG671" s="13" t="str">
        <f t="shared" si="141"/>
        <v>they're standing in a yellow square</v>
      </c>
      <c r="AH671" t="str">
        <f>VLOOKUP($X671&amp;$Z671&amp;$AA671,Stories!$A$1:$I$151,9,FALSE)</f>
        <v>but it looks very easy to fall down</v>
      </c>
      <c r="AI671" t="str" cm="1">
        <f t="array" ref="AI671">_xlfn.IFS($AA671="first",_xlfn.CONCAT($X671, "_", $H671, "_", $L671),$AA671="second",_xlfn.CONCAT($X671, "_", $L671, "_", $H671))</f>
        <v>S18_Taylor_Alex</v>
      </c>
      <c r="AJ671" t="str">
        <f t="shared" si="134"/>
        <v>they_yellow_square</v>
      </c>
      <c r="AK671" t="str">
        <f t="shared" si="130"/>
        <v>S18_end</v>
      </c>
      <c r="AL671" s="13" t="s">
        <v>27</v>
      </c>
      <c r="AM671" s="13" t="s">
        <v>25</v>
      </c>
      <c r="AN671" s="13" t="s">
        <v>27</v>
      </c>
      <c r="AO671" s="13" t="s">
        <v>26</v>
      </c>
      <c r="AP671" s="13" t="s">
        <v>24</v>
      </c>
      <c r="AQ671" s="13" t="s">
        <v>26</v>
      </c>
      <c r="AR671" s="13" t="s">
        <v>24</v>
      </c>
      <c r="AS671" s="13" t="s">
        <v>25</v>
      </c>
      <c r="AT671" s="13" t="s">
        <v>29</v>
      </c>
      <c r="AU671" s="13" t="s">
        <v>26</v>
      </c>
      <c r="AV671" s="13" t="s">
        <v>29</v>
      </c>
      <c r="AW671" s="13" t="s">
        <v>25</v>
      </c>
      <c r="AX671" t="str">
        <f t="shared" si="135"/>
        <v>HT1_yellow-square.png</v>
      </c>
      <c r="AY671" t="str">
        <f t="shared" si="136"/>
        <v>HT3_yellow-triangle.png</v>
      </c>
      <c r="AZ671" t="str">
        <f t="shared" si="137"/>
        <v>ST2_red-triangle.png</v>
      </c>
      <c r="BA671" t="str">
        <f t="shared" si="138"/>
        <v>ST3_red-square.png</v>
      </c>
      <c r="BB671" t="str">
        <f t="shared" si="139"/>
        <v>HT2_blue-triangle.png</v>
      </c>
      <c r="BC671" t="str">
        <f t="shared" si="140"/>
        <v>ST1_blue-square.png</v>
      </c>
    </row>
    <row r="672" spans="1:55" x14ac:dyDescent="0.2">
      <c r="A672" s="30" t="s">
        <v>708</v>
      </c>
      <c r="B672" s="5" t="s">
        <v>108</v>
      </c>
      <c r="C672" s="5" t="s">
        <v>178</v>
      </c>
      <c r="D672" t="str">
        <f t="shared" si="132"/>
        <v>L06_CR70_S20</v>
      </c>
      <c r="E672">
        <v>670</v>
      </c>
      <c r="F672" s="96" t="s">
        <v>700</v>
      </c>
      <c r="G672" s="155" t="str">
        <f>VLOOKUP($A672&amp;"_"&amp;$F672,'Character Sets'!$B$3:$J$39,5,FALSE)</f>
        <v>HT1</v>
      </c>
      <c r="H672" s="155" t="str">
        <f>VLOOKUP($A672&amp;"_"&amp;$F672,'Character Sets'!$B$3:$J$39,7,FALSE)</f>
        <v>Taylor</v>
      </c>
      <c r="I672" s="5" t="str">
        <f>VLOOKUP($A672&amp;"_"&amp;$F672,'Character Sets'!$B$3:$J$39,6,FALSE)</f>
        <v>D</v>
      </c>
      <c r="J672" s="94" t="s">
        <v>698</v>
      </c>
      <c r="K672" s="155" t="str">
        <f>VLOOKUP($A672&amp;"_"&amp;$J672, 'Character Sets'!$B$3:$J$39,5,FALSE)</f>
        <v>HT3</v>
      </c>
      <c r="L672" s="155" t="str">
        <f>VLOOKUP($A672&amp;"_"&amp;$J672,'Character Sets'!$B$3:$J$39,7,FALSE)</f>
        <v>Alex</v>
      </c>
      <c r="M672" s="5" t="str">
        <f>VLOOKUP($A672&amp;"_"&amp;$J672,'Character Sets'!$B$3:$J$39,6,FALSE)</f>
        <v>A</v>
      </c>
      <c r="N672" s="187" t="s">
        <v>2396</v>
      </c>
      <c r="O672" s="5" t="s">
        <v>2399</v>
      </c>
      <c r="P672" s="37" t="s">
        <v>697</v>
      </c>
      <c r="Q672" t="str">
        <f>VLOOKUP($A672&amp;"_"&amp;$P672,'Character Sets'!$B$3:$J$39,5,FALSE)</f>
        <v>ST2</v>
      </c>
      <c r="R672" s="37" t="s">
        <v>699</v>
      </c>
      <c r="S672" t="str">
        <f>VLOOKUP($A672&amp;"_"&amp;$R672,'Character Sets'!$B$3:$J$39,5,FALSE)</f>
        <v>ST3</v>
      </c>
      <c r="T672" s="37" t="s">
        <v>696</v>
      </c>
      <c r="U672" t="str">
        <f>VLOOKUP($A672&amp;"_"&amp;$T672,'Character Sets'!$B$3:$J$39,5,FALSE)</f>
        <v>HT2</v>
      </c>
      <c r="V672" s="37" t="s">
        <v>701</v>
      </c>
      <c r="W672" t="str">
        <f>VLOOKUP($A672&amp;"_"&amp;$V672,'Character Sets'!$B$3:$J$39,5,FALSE)</f>
        <v>ST1</v>
      </c>
      <c r="X672" t="s">
        <v>226</v>
      </c>
      <c r="Y672" t="str">
        <f t="shared" si="133"/>
        <v>DA</v>
      </c>
      <c r="Z672" t="str" cm="1">
        <f t="array" ref="Z672">_xlfn.IFS($Y672="AB","AB",$Y672="BA","AB",$Y672="AC","AC",$Y672="CA","AC",$Y672="AD","AD",$Y672="DA","AD",$Y672="BC","BC",$Y672="CB","BC",$Y672="BD","BD",$Y672="DB","BD",$Y672="CD","CD",$Y672="DC", "CD",$Y672="AE","AE",$Y672="EA","AE",$Y672="AF","AF",$Y672="FA","AF",$Y672="BE","BE",$Y672="EB","BE",$Y672="BF","BF",$Y672="FB","BF",$Y672="CE","CE",$Y672="EC","CE",$Y672="CF","CF",$Y672="FC","CF",$Y672="DE","DE",$Y672="ED","DE",$Y672="EF","EF",$Y672="FE","EF",$Y672="DF","DF",$Y672="FD","DF")</f>
        <v>AD</v>
      </c>
      <c r="AA672" s="6" t="s">
        <v>30</v>
      </c>
      <c r="AB672" t="str">
        <f>VLOOKUP($X672&amp;$Z672&amp;$AA672,Stories!$A$1:$I$151,7,FALSE)</f>
        <v>Taylor is shouting at Alex</v>
      </c>
      <c r="AC672" t="str">
        <f>VLOOKUP($X672&amp;$Z672&amp;$AA672,Stories!$A$1:$I$151,8,FALSE)</f>
        <v>while a shooting star streaks across the sky</v>
      </c>
      <c r="AD672" s="37" t="s">
        <v>702</v>
      </c>
      <c r="AE672" s="13" t="s">
        <v>24</v>
      </c>
      <c r="AF672" s="13" t="s">
        <v>26</v>
      </c>
      <c r="AG672" s="13" t="str">
        <f t="shared" si="141"/>
        <v>they're standing in a red triangle</v>
      </c>
      <c r="AH672" t="str">
        <f>VLOOKUP($X672&amp;$Z672&amp;$AA672,Stories!$A$1:$I$151,9,FALSE)</f>
        <v>but it looks like an argument has started</v>
      </c>
      <c r="AI672" t="str" cm="1">
        <f t="array" ref="AI672">_xlfn.IFS($AA672="first",_xlfn.CONCAT($X672, "_", $H672, "_", $L672),$AA672="second",_xlfn.CONCAT($X672, "_", $L672, "_", $H672))</f>
        <v>S20_Alex_Taylor</v>
      </c>
      <c r="AJ672" t="str">
        <f t="shared" si="134"/>
        <v>they_red_triangle</v>
      </c>
      <c r="AK672" t="str">
        <f t="shared" si="130"/>
        <v>S20_end</v>
      </c>
      <c r="AL672" s="13" t="s">
        <v>24</v>
      </c>
      <c r="AM672" s="13" t="s">
        <v>26</v>
      </c>
      <c r="AN672" s="13" t="s">
        <v>24</v>
      </c>
      <c r="AO672" s="13" t="s">
        <v>25</v>
      </c>
      <c r="AP672" s="13" t="s">
        <v>27</v>
      </c>
      <c r="AQ672" s="13" t="s">
        <v>25</v>
      </c>
      <c r="AR672" s="13" t="s">
        <v>27</v>
      </c>
      <c r="AS672" s="13" t="s">
        <v>26</v>
      </c>
      <c r="AT672" s="13" t="s">
        <v>31</v>
      </c>
      <c r="AU672" s="13" t="s">
        <v>25</v>
      </c>
      <c r="AV672" s="13" t="s">
        <v>31</v>
      </c>
      <c r="AW672" s="13" t="s">
        <v>26</v>
      </c>
      <c r="AX672" t="str">
        <f t="shared" si="135"/>
        <v>HT1_red-triangle.png</v>
      </c>
      <c r="AY672" t="str">
        <f t="shared" si="136"/>
        <v>HT3_red-square.png</v>
      </c>
      <c r="AZ672" t="str">
        <f t="shared" si="137"/>
        <v>ST2_yellow-square.png</v>
      </c>
      <c r="BA672" t="str">
        <f t="shared" si="138"/>
        <v>ST3_yellow-triangle.png</v>
      </c>
      <c r="BB672" t="str">
        <f t="shared" si="139"/>
        <v>HT2_green-square.png</v>
      </c>
      <c r="BC672" t="str">
        <f t="shared" si="140"/>
        <v>ST1_green-triangle.png</v>
      </c>
    </row>
    <row r="673" spans="1:55" x14ac:dyDescent="0.2">
      <c r="A673" s="30" t="s">
        <v>708</v>
      </c>
      <c r="B673" s="5" t="s">
        <v>108</v>
      </c>
      <c r="C673" s="5" t="s">
        <v>179</v>
      </c>
      <c r="D673" t="str">
        <f t="shared" si="132"/>
        <v>L06_CR71_S19</v>
      </c>
      <c r="E673">
        <v>671</v>
      </c>
      <c r="F673" s="96" t="s">
        <v>700</v>
      </c>
      <c r="G673" s="155" t="str">
        <f>VLOOKUP($A673&amp;"_"&amp;$F673,'Character Sets'!$B$3:$J$39,5,FALSE)</f>
        <v>HT1</v>
      </c>
      <c r="H673" s="155" t="str">
        <f>VLOOKUP($A673&amp;"_"&amp;$F673,'Character Sets'!$B$3:$J$39,7,FALSE)</f>
        <v>Taylor</v>
      </c>
      <c r="I673" s="5" t="str">
        <f>VLOOKUP($A673&amp;"_"&amp;$F673,'Character Sets'!$B$3:$J$39,6,FALSE)</f>
        <v>D</v>
      </c>
      <c r="J673" s="94" t="s">
        <v>698</v>
      </c>
      <c r="K673" s="155" t="str">
        <f>VLOOKUP($A673&amp;"_"&amp;$J673, 'Character Sets'!$B$3:$J$39,5,FALSE)</f>
        <v>HT3</v>
      </c>
      <c r="L673" s="155" t="str">
        <f>VLOOKUP($A673&amp;"_"&amp;$J673,'Character Sets'!$B$3:$J$39,7,FALSE)</f>
        <v>Alex</v>
      </c>
      <c r="M673" s="5" t="str">
        <f>VLOOKUP($A673&amp;"_"&amp;$J673,'Character Sets'!$B$3:$J$39,6,FALSE)</f>
        <v>A</v>
      </c>
      <c r="N673" s="187" t="s">
        <v>2396</v>
      </c>
      <c r="O673" s="5" t="s">
        <v>2399</v>
      </c>
      <c r="P673" s="37" t="s">
        <v>697</v>
      </c>
      <c r="Q673" t="str">
        <f>VLOOKUP($A673&amp;"_"&amp;$P673,'Character Sets'!$B$3:$J$39,5,FALSE)</f>
        <v>ST2</v>
      </c>
      <c r="R673" s="37" t="s">
        <v>699</v>
      </c>
      <c r="S673" t="str">
        <f>VLOOKUP($A673&amp;"_"&amp;$R673,'Character Sets'!$B$3:$J$39,5,FALSE)</f>
        <v>ST3</v>
      </c>
      <c r="T673" s="37" t="s">
        <v>696</v>
      </c>
      <c r="U673" t="str">
        <f>VLOOKUP($A673&amp;"_"&amp;$T673,'Character Sets'!$B$3:$J$39,5,FALSE)</f>
        <v>HT2</v>
      </c>
      <c r="V673" s="37" t="s">
        <v>701</v>
      </c>
      <c r="W673" t="str">
        <f>VLOOKUP($A673&amp;"_"&amp;$V673,'Character Sets'!$B$3:$J$39,5,FALSE)</f>
        <v>ST1</v>
      </c>
      <c r="X673" t="s">
        <v>225</v>
      </c>
      <c r="Y673" t="str">
        <f t="shared" si="133"/>
        <v>DA</v>
      </c>
      <c r="Z673" t="str" cm="1">
        <f t="array" ref="Z673">_xlfn.IFS($Y673="AB","AB",$Y673="BA","AB",$Y673="AC","AC",$Y673="CA","AC",$Y673="AD","AD",$Y673="DA","AD",$Y673="BC","BC",$Y673="CB","BC",$Y673="BD","BD",$Y673="DB","BD",$Y673="CD","CD",$Y673="DC", "CD",$Y673="AE","AE",$Y673="EA","AE",$Y673="AF","AF",$Y673="FA","AF",$Y673="BE","BE",$Y673="EB","BE",$Y673="BF","BF",$Y673="FB","BF",$Y673="CE","CE",$Y673="EC","CE",$Y673="CF","CF",$Y673="FC","CF",$Y673="DE","DE",$Y673="ED","DE",$Y673="EF","EF",$Y673="FE","EF",$Y673="DF","DF",$Y673="FD","DF")</f>
        <v>AD</v>
      </c>
      <c r="AA673" s="6" t="s">
        <v>28</v>
      </c>
      <c r="AB673" t="str">
        <f>VLOOKUP($X673&amp;$Z673&amp;$AA673,Stories!$A$1:$I$151,7,FALSE)</f>
        <v>Alex is trying to teach some algebra to Taylor</v>
      </c>
      <c r="AC673" t="str">
        <f>VLOOKUP($X673&amp;$Z673&amp;$AA673,Stories!$A$1:$I$151,8,FALSE)</f>
        <v>as the clock reads three</v>
      </c>
      <c r="AD673" s="37" t="s">
        <v>702</v>
      </c>
      <c r="AE673" s="13" t="s">
        <v>29</v>
      </c>
      <c r="AF673" s="13" t="s">
        <v>25</v>
      </c>
      <c r="AG673" s="13" t="str">
        <f t="shared" si="141"/>
        <v>they're standing in a blue square</v>
      </c>
      <c r="AH673" t="str">
        <f>VLOOKUP($X673&amp;$Z673&amp;$AA673,Stories!$A$1:$I$151,9,FALSE)</f>
        <v>and it appears that the lecture is about to end</v>
      </c>
      <c r="AI673" t="str" cm="1">
        <f t="array" ref="AI673">_xlfn.IFS($AA673="first",_xlfn.CONCAT($X673, "_", $H673, "_", $L673),$AA673="second",_xlfn.CONCAT($X673, "_", $L673, "_", $H673))</f>
        <v>S19_Taylor_Alex</v>
      </c>
      <c r="AJ673" t="str">
        <f t="shared" si="134"/>
        <v>they_blue_square</v>
      </c>
      <c r="AK673" t="str">
        <f t="shared" si="130"/>
        <v>S19_end</v>
      </c>
      <c r="AL673" s="13" t="s">
        <v>29</v>
      </c>
      <c r="AM673" s="13" t="s">
        <v>25</v>
      </c>
      <c r="AN673" s="13" t="s">
        <v>29</v>
      </c>
      <c r="AO673" s="13" t="s">
        <v>26</v>
      </c>
      <c r="AP673" s="13" t="s">
        <v>31</v>
      </c>
      <c r="AQ673" s="13" t="s">
        <v>26</v>
      </c>
      <c r="AR673" s="13" t="s">
        <v>31</v>
      </c>
      <c r="AS673" s="13" t="s">
        <v>25</v>
      </c>
      <c r="AT673" s="13" t="s">
        <v>27</v>
      </c>
      <c r="AU673" s="13" t="s">
        <v>26</v>
      </c>
      <c r="AV673" s="13" t="s">
        <v>27</v>
      </c>
      <c r="AW673" s="13" t="s">
        <v>25</v>
      </c>
      <c r="AX673" t="str">
        <f t="shared" si="135"/>
        <v>HT1_blue-square.png</v>
      </c>
      <c r="AY673" t="str">
        <f t="shared" si="136"/>
        <v>HT3_blue-triangle.png</v>
      </c>
      <c r="AZ673" t="str">
        <f t="shared" si="137"/>
        <v>ST2_green-triangle.png</v>
      </c>
      <c r="BA673" t="str">
        <f t="shared" si="138"/>
        <v>ST3_green-square.png</v>
      </c>
      <c r="BB673" t="str">
        <f t="shared" si="139"/>
        <v>HT2_yellow-triangle.png</v>
      </c>
      <c r="BC673" t="str">
        <f t="shared" si="140"/>
        <v>ST1_yellow-square.png</v>
      </c>
    </row>
    <row r="674" spans="1:55" x14ac:dyDescent="0.2">
      <c r="A674" s="30" t="s">
        <v>708</v>
      </c>
      <c r="B674" s="5" t="s">
        <v>108</v>
      </c>
      <c r="C674" s="5" t="s">
        <v>180</v>
      </c>
      <c r="D674" t="str">
        <f t="shared" si="132"/>
        <v>L06_CR72_S19</v>
      </c>
      <c r="E674">
        <v>672</v>
      </c>
      <c r="F674" s="96" t="s">
        <v>700</v>
      </c>
      <c r="G674" s="155" t="str">
        <f>VLOOKUP($A674&amp;"_"&amp;$F674,'Character Sets'!$B$3:$J$39,5,FALSE)</f>
        <v>HT1</v>
      </c>
      <c r="H674" s="155" t="str">
        <f>VLOOKUP($A674&amp;"_"&amp;$F674,'Character Sets'!$B$3:$J$39,7,FALSE)</f>
        <v>Taylor</v>
      </c>
      <c r="I674" s="5" t="str">
        <f>VLOOKUP($A674&amp;"_"&amp;$F674,'Character Sets'!$B$3:$J$39,6,FALSE)</f>
        <v>D</v>
      </c>
      <c r="J674" s="94" t="s">
        <v>698</v>
      </c>
      <c r="K674" s="155" t="str">
        <f>VLOOKUP($A674&amp;"_"&amp;$J674, 'Character Sets'!$B$3:$J$39,5,FALSE)</f>
        <v>HT3</v>
      </c>
      <c r="L674" s="155" t="str">
        <f>VLOOKUP($A674&amp;"_"&amp;$J674,'Character Sets'!$B$3:$J$39,7,FALSE)</f>
        <v>Alex</v>
      </c>
      <c r="M674" s="5" t="str">
        <f>VLOOKUP($A674&amp;"_"&amp;$J674,'Character Sets'!$B$3:$J$39,6,FALSE)</f>
        <v>A</v>
      </c>
      <c r="N674" s="187" t="s">
        <v>2396</v>
      </c>
      <c r="O674" s="5" t="s">
        <v>2399</v>
      </c>
      <c r="P674" s="37" t="s">
        <v>697</v>
      </c>
      <c r="Q674" t="str">
        <f>VLOOKUP($A674&amp;"_"&amp;$P674,'Character Sets'!$B$3:$J$39,5,FALSE)</f>
        <v>ST2</v>
      </c>
      <c r="R674" s="37" t="s">
        <v>699</v>
      </c>
      <c r="S674" t="str">
        <f>VLOOKUP($A674&amp;"_"&amp;$R674,'Character Sets'!$B$3:$J$39,5,FALSE)</f>
        <v>ST3</v>
      </c>
      <c r="T674" s="37" t="s">
        <v>696</v>
      </c>
      <c r="U674" t="str">
        <f>VLOOKUP($A674&amp;"_"&amp;$T674,'Character Sets'!$B$3:$J$39,5,FALSE)</f>
        <v>HT2</v>
      </c>
      <c r="V674" s="37" t="s">
        <v>701</v>
      </c>
      <c r="W674" t="str">
        <f>VLOOKUP($A674&amp;"_"&amp;$V674,'Character Sets'!$B$3:$J$39,5,FALSE)</f>
        <v>ST1</v>
      </c>
      <c r="X674" t="s">
        <v>225</v>
      </c>
      <c r="Y674" t="str">
        <f t="shared" si="133"/>
        <v>DA</v>
      </c>
      <c r="Z674" t="str" cm="1">
        <f t="array" ref="Z674">_xlfn.IFS($Y674="AB","AB",$Y674="BA","AB",$Y674="AC","AC",$Y674="CA","AC",$Y674="AD","AD",$Y674="DA","AD",$Y674="BC","BC",$Y674="CB","BC",$Y674="BD","BD",$Y674="DB","BD",$Y674="CD","CD",$Y674="DC", "CD",$Y674="AE","AE",$Y674="EA","AE",$Y674="AF","AF",$Y674="FA","AF",$Y674="BE","BE",$Y674="EB","BE",$Y674="BF","BF",$Y674="FB","BF",$Y674="CE","CE",$Y674="EC","CE",$Y674="CF","CF",$Y674="FC","CF",$Y674="DE","DE",$Y674="ED","DE",$Y674="EF","EF",$Y674="FE","EF",$Y674="DF","DF",$Y674="FD","DF")</f>
        <v>AD</v>
      </c>
      <c r="AA674" s="6" t="s">
        <v>30</v>
      </c>
      <c r="AB674" t="str">
        <f>VLOOKUP($X674&amp;$Z674&amp;$AA674,Stories!$A$1:$I$151,7,FALSE)</f>
        <v>Taylor is trying to teach some algebra to Alex</v>
      </c>
      <c r="AC674" t="str">
        <f>VLOOKUP($X674&amp;$Z674&amp;$AA674,Stories!$A$1:$I$151,8,FALSE)</f>
        <v>as the clock reads three</v>
      </c>
      <c r="AD674" s="37" t="s">
        <v>702</v>
      </c>
      <c r="AE674" s="13" t="s">
        <v>31</v>
      </c>
      <c r="AF674" s="13" t="s">
        <v>26</v>
      </c>
      <c r="AG674" s="13" t="str">
        <f t="shared" si="141"/>
        <v>they're standing in a green triangle</v>
      </c>
      <c r="AH674" t="str">
        <f>VLOOKUP($X674&amp;$Z674&amp;$AA674,Stories!$A$1:$I$151,9,FALSE)</f>
        <v>and it appears that the lecture is about to end</v>
      </c>
      <c r="AI674" t="str" cm="1">
        <f t="array" ref="AI674">_xlfn.IFS($AA674="first",_xlfn.CONCAT($X674, "_", $H674, "_", $L674),$AA674="second",_xlfn.CONCAT($X674, "_", $L674, "_", $H674))</f>
        <v>S19_Alex_Taylor</v>
      </c>
      <c r="AJ674" t="str">
        <f t="shared" si="134"/>
        <v>they_green_triangle</v>
      </c>
      <c r="AK674" t="str">
        <f t="shared" si="130"/>
        <v>S19_end</v>
      </c>
      <c r="AL674" s="13" t="s">
        <v>31</v>
      </c>
      <c r="AM674" s="13" t="s">
        <v>26</v>
      </c>
      <c r="AN674" s="13" t="s">
        <v>31</v>
      </c>
      <c r="AO674" s="13" t="s">
        <v>25</v>
      </c>
      <c r="AP674" s="13" t="s">
        <v>29</v>
      </c>
      <c r="AQ674" s="13" t="s">
        <v>25</v>
      </c>
      <c r="AR674" s="13" t="s">
        <v>29</v>
      </c>
      <c r="AS674" s="13" t="s">
        <v>26</v>
      </c>
      <c r="AT674" s="13" t="s">
        <v>24</v>
      </c>
      <c r="AU674" s="13" t="s">
        <v>25</v>
      </c>
      <c r="AV674" s="13" t="s">
        <v>24</v>
      </c>
      <c r="AW674" s="13" t="s">
        <v>26</v>
      </c>
      <c r="AX674" t="str">
        <f t="shared" si="135"/>
        <v>HT1_green-triangle.png</v>
      </c>
      <c r="AY674" t="str">
        <f t="shared" si="136"/>
        <v>HT3_green-square.png</v>
      </c>
      <c r="AZ674" t="str">
        <f t="shared" si="137"/>
        <v>ST2_blue-square.png</v>
      </c>
      <c r="BA674" t="str">
        <f t="shared" si="138"/>
        <v>ST3_blue-triangle.png</v>
      </c>
      <c r="BB674" t="str">
        <f t="shared" si="139"/>
        <v>HT2_red-square.png</v>
      </c>
      <c r="BC674" t="str">
        <f t="shared" si="140"/>
        <v>ST1_red-triangle.png</v>
      </c>
    </row>
    <row r="675" spans="1:55" x14ac:dyDescent="0.2">
      <c r="A675" s="30" t="s">
        <v>708</v>
      </c>
      <c r="B675" s="5" t="s">
        <v>108</v>
      </c>
      <c r="C675" s="5" t="s">
        <v>181</v>
      </c>
      <c r="D675" t="str">
        <f t="shared" si="132"/>
        <v>L06_CR73_S51</v>
      </c>
      <c r="E675">
        <v>673</v>
      </c>
      <c r="F675" s="96" t="s">
        <v>701</v>
      </c>
      <c r="G675" s="155" t="str">
        <f>VLOOKUP($A675&amp;"_"&amp;$F675,'Character Sets'!$B$3:$J$39,5,FALSE)</f>
        <v>ST1</v>
      </c>
      <c r="H675" s="155" t="str">
        <f>VLOOKUP($A675&amp;"_"&amp;$F675,'Character Sets'!$B$3:$J$39,7,FALSE)</f>
        <v>Casey</v>
      </c>
      <c r="I675" s="5" t="str">
        <f>VLOOKUP($A675&amp;"_"&amp;$F675,'Character Sets'!$B$3:$J$39,6,FALSE)</f>
        <v>E</v>
      </c>
      <c r="J675" s="94" t="s">
        <v>696</v>
      </c>
      <c r="K675" s="155" t="str">
        <f>VLOOKUP($A675&amp;"_"&amp;$J675, 'Character Sets'!$B$3:$J$39,5,FALSE)</f>
        <v>HT2</v>
      </c>
      <c r="L675" s="155" t="str">
        <f>VLOOKUP($A675&amp;"_"&amp;$J675,'Character Sets'!$B$3:$J$39,7,FALSE)</f>
        <v>Jaime</v>
      </c>
      <c r="M675" s="5" t="str">
        <f>VLOOKUP($A675&amp;"_"&amp;$J675,'Character Sets'!$B$3:$J$39,6,FALSE)</f>
        <v>F</v>
      </c>
      <c r="N675" s="187" t="s">
        <v>2396</v>
      </c>
      <c r="O675" s="5" t="s">
        <v>2398</v>
      </c>
      <c r="P675" s="37" t="s">
        <v>697</v>
      </c>
      <c r="Q675" t="str">
        <f>VLOOKUP($A675&amp;"_"&amp;$P675,'Character Sets'!$B$3:$J$39,5,FALSE)</f>
        <v>ST2</v>
      </c>
      <c r="R675" s="37" t="s">
        <v>699</v>
      </c>
      <c r="S675" t="str">
        <f>VLOOKUP($A675&amp;"_"&amp;$R675,'Character Sets'!$B$3:$J$39,5,FALSE)</f>
        <v>ST3</v>
      </c>
      <c r="T675" s="37" t="s">
        <v>698</v>
      </c>
      <c r="U675" t="str">
        <f>VLOOKUP($A675&amp;"_"&amp;$T675,'Character Sets'!$B$3:$J$39,5,FALSE)</f>
        <v>HT3</v>
      </c>
      <c r="V675" s="37" t="s">
        <v>700</v>
      </c>
      <c r="W675" t="str">
        <f>VLOOKUP($A675&amp;"_"&amp;$V675,'Character Sets'!$B$3:$J$39,5,FALSE)</f>
        <v>HT1</v>
      </c>
      <c r="X675" t="s">
        <v>728</v>
      </c>
      <c r="Y675" t="str">
        <f t="shared" si="133"/>
        <v>EF</v>
      </c>
      <c r="Z675" t="str" cm="1">
        <f t="array" ref="Z675">_xlfn.IFS($Y675="AB","AB",$Y675="BA","AB",$Y675="AC","AC",$Y675="CA","AC",$Y675="AD","AD",$Y675="DA","AD",$Y675="BC","BC",$Y675="CB","BC",$Y675="BD","BD",$Y675="DB","BD",$Y675="CD","CD",$Y675="DC", "CD",$Y675="AE","AE",$Y675="EA","AE",$Y675="AF","AF",$Y675="FA","AF",$Y675="BE","BE",$Y675="EB","BE",$Y675="BF","BF",$Y675="FB","BF",$Y675="CE","CE",$Y675="EC","CE",$Y675="CF","CF",$Y675="FC","CF",$Y675="DE","DE",$Y675="ED","DE",$Y675="EF","EF",$Y675="FE","EF",$Y675="DF","DF",$Y675="FD","DF")</f>
        <v>EF</v>
      </c>
      <c r="AA675" s="6" t="s">
        <v>28</v>
      </c>
      <c r="AB675" t="str">
        <f>VLOOKUP($X675&amp;$Z675&amp;$AA675,Stories!$A$1:$I$151,7,FALSE)</f>
        <v>Casey is starting a video call with Jaime</v>
      </c>
      <c r="AC675" t="str">
        <f>VLOOKUP($X675&amp;$Z675&amp;$AA675,Stories!$A$1:$I$151,8,FALSE)</f>
        <v>but the connection is kind of slow</v>
      </c>
      <c r="AD675" s="37" t="s">
        <v>702</v>
      </c>
      <c r="AE675" s="13" t="s">
        <v>24</v>
      </c>
      <c r="AF675" s="13" t="s">
        <v>25</v>
      </c>
      <c r="AG675" s="13" t="str">
        <f t="shared" si="141"/>
        <v>they're standing in a red square</v>
      </c>
      <c r="AH675" t="str">
        <f>VLOOKUP($X675&amp;$Z675&amp;$AA675,Stories!$A$1:$I$151,9,FALSE)</f>
        <v xml:space="preserve">and it's great to see each other </v>
      </c>
      <c r="AI675" t="str" cm="1">
        <f t="array" ref="AI675">_xlfn.IFS($AA675="first",_xlfn.CONCAT($X675, "_", $H675, "_", $L675),$AA675="second",_xlfn.CONCAT($X675, "_", $L675, "_", $H675))</f>
        <v>S51_Casey_Jaime</v>
      </c>
      <c r="AJ675" t="str">
        <f t="shared" si="134"/>
        <v>they_red_square</v>
      </c>
      <c r="AK675" t="str">
        <f t="shared" si="130"/>
        <v>S51_end</v>
      </c>
      <c r="AL675" s="13" t="s">
        <v>24</v>
      </c>
      <c r="AM675" s="13" t="s">
        <v>25</v>
      </c>
      <c r="AN675" s="13" t="s">
        <v>24</v>
      </c>
      <c r="AO675" s="13" t="s">
        <v>26</v>
      </c>
      <c r="AP675" s="13" t="s">
        <v>27</v>
      </c>
      <c r="AQ675" s="13" t="s">
        <v>26</v>
      </c>
      <c r="AR675" s="13" t="s">
        <v>27</v>
      </c>
      <c r="AS675" s="13" t="s">
        <v>25</v>
      </c>
      <c r="AT675" s="13" t="s">
        <v>31</v>
      </c>
      <c r="AU675" s="13" t="s">
        <v>26</v>
      </c>
      <c r="AV675" s="13" t="s">
        <v>31</v>
      </c>
      <c r="AW675" s="13" t="s">
        <v>25</v>
      </c>
      <c r="AX675" t="str">
        <f t="shared" si="135"/>
        <v>ST1_red-square.png</v>
      </c>
      <c r="AY675" t="str">
        <f t="shared" si="136"/>
        <v>HT2_red-triangle.png</v>
      </c>
      <c r="AZ675" t="str">
        <f t="shared" si="137"/>
        <v>ST2_yellow-triangle.png</v>
      </c>
      <c r="BA675" t="str">
        <f t="shared" si="138"/>
        <v>ST3_yellow-square.png</v>
      </c>
      <c r="BB675" t="str">
        <f t="shared" si="139"/>
        <v>HT3_green-triangle.png</v>
      </c>
      <c r="BC675" t="str">
        <f t="shared" si="140"/>
        <v>HT1_green-square.png</v>
      </c>
    </row>
    <row r="676" spans="1:55" x14ac:dyDescent="0.2">
      <c r="A676" s="30" t="s">
        <v>708</v>
      </c>
      <c r="B676" s="5" t="s">
        <v>108</v>
      </c>
      <c r="C676" s="5" t="s">
        <v>182</v>
      </c>
      <c r="D676" t="str">
        <f t="shared" si="132"/>
        <v>L06_CR74_S51</v>
      </c>
      <c r="E676">
        <v>674</v>
      </c>
      <c r="F676" s="96" t="s">
        <v>701</v>
      </c>
      <c r="G676" s="155" t="str">
        <f>VLOOKUP($A676&amp;"_"&amp;$F676,'Character Sets'!$B$3:$J$39,5,FALSE)</f>
        <v>ST1</v>
      </c>
      <c r="H676" s="155" t="str">
        <f>VLOOKUP($A676&amp;"_"&amp;$F676,'Character Sets'!$B$3:$J$39,7,FALSE)</f>
        <v>Casey</v>
      </c>
      <c r="I676" s="5" t="str">
        <f>VLOOKUP($A676&amp;"_"&amp;$F676,'Character Sets'!$B$3:$J$39,6,FALSE)</f>
        <v>E</v>
      </c>
      <c r="J676" s="94" t="s">
        <v>696</v>
      </c>
      <c r="K676" s="155" t="str">
        <f>VLOOKUP($A676&amp;"_"&amp;$J676, 'Character Sets'!$B$3:$J$39,5,FALSE)</f>
        <v>HT2</v>
      </c>
      <c r="L676" s="155" t="str">
        <f>VLOOKUP($A676&amp;"_"&amp;$J676,'Character Sets'!$B$3:$J$39,7,FALSE)</f>
        <v>Jaime</v>
      </c>
      <c r="M676" s="5" t="str">
        <f>VLOOKUP($A676&amp;"_"&amp;$J676,'Character Sets'!$B$3:$J$39,6,FALSE)</f>
        <v>F</v>
      </c>
      <c r="N676" s="187" t="s">
        <v>2396</v>
      </c>
      <c r="O676" s="5" t="s">
        <v>2398</v>
      </c>
      <c r="P676" s="37" t="s">
        <v>697</v>
      </c>
      <c r="Q676" t="str">
        <f>VLOOKUP($A676&amp;"_"&amp;$P676,'Character Sets'!$B$3:$J$39,5,FALSE)</f>
        <v>ST2</v>
      </c>
      <c r="R676" s="37" t="s">
        <v>699</v>
      </c>
      <c r="S676" t="str">
        <f>VLOOKUP($A676&amp;"_"&amp;$R676,'Character Sets'!$B$3:$J$39,5,FALSE)</f>
        <v>ST3</v>
      </c>
      <c r="T676" s="37" t="s">
        <v>698</v>
      </c>
      <c r="U676" t="str">
        <f>VLOOKUP($A676&amp;"_"&amp;$T676,'Character Sets'!$B$3:$J$39,5,FALSE)</f>
        <v>HT3</v>
      </c>
      <c r="V676" s="37" t="s">
        <v>700</v>
      </c>
      <c r="W676" t="str">
        <f>VLOOKUP($A676&amp;"_"&amp;$V676,'Character Sets'!$B$3:$J$39,5,FALSE)</f>
        <v>HT1</v>
      </c>
      <c r="X676" t="s">
        <v>728</v>
      </c>
      <c r="Y676" t="str">
        <f t="shared" si="133"/>
        <v>EF</v>
      </c>
      <c r="Z676" t="str" cm="1">
        <f t="array" ref="Z676">_xlfn.IFS($Y676="AB","AB",$Y676="BA","AB",$Y676="AC","AC",$Y676="CA","AC",$Y676="AD","AD",$Y676="DA","AD",$Y676="BC","BC",$Y676="CB","BC",$Y676="BD","BD",$Y676="DB","BD",$Y676="CD","CD",$Y676="DC", "CD",$Y676="AE","AE",$Y676="EA","AE",$Y676="AF","AF",$Y676="FA","AF",$Y676="BE","BE",$Y676="EB","BE",$Y676="BF","BF",$Y676="FB","BF",$Y676="CE","CE",$Y676="EC","CE",$Y676="CF","CF",$Y676="FC","CF",$Y676="DE","DE",$Y676="ED","DE",$Y676="EF","EF",$Y676="FE","EF",$Y676="DF","DF",$Y676="FD","DF")</f>
        <v>EF</v>
      </c>
      <c r="AA676" s="6" t="s">
        <v>30</v>
      </c>
      <c r="AB676" t="str">
        <f>VLOOKUP($X676&amp;$Z676&amp;$AA676,Stories!$A$1:$I$151,7,FALSE)</f>
        <v>Jaime is starting a video call with Casey</v>
      </c>
      <c r="AC676" t="str">
        <f>VLOOKUP($X676&amp;$Z676&amp;$AA676,Stories!$A$1:$I$151,8,FALSE)</f>
        <v>but the connection is kind of slow</v>
      </c>
      <c r="AD676" s="37" t="s">
        <v>702</v>
      </c>
      <c r="AE676" s="13" t="s">
        <v>27</v>
      </c>
      <c r="AF676" s="13" t="s">
        <v>26</v>
      </c>
      <c r="AG676" s="13" t="str">
        <f t="shared" si="141"/>
        <v>they're standing in a yellow triangle</v>
      </c>
      <c r="AH676" t="str">
        <f>VLOOKUP($X676&amp;$Z676&amp;$AA676,Stories!$A$1:$I$151,9,FALSE)</f>
        <v xml:space="preserve">and it's great to see each other </v>
      </c>
      <c r="AI676" t="str" cm="1">
        <f t="array" ref="AI676">_xlfn.IFS($AA676="first",_xlfn.CONCAT($X676, "_", $H676, "_", $L676),$AA676="second",_xlfn.CONCAT($X676, "_", $L676, "_", $H676))</f>
        <v>S51_Jaime_Casey</v>
      </c>
      <c r="AJ676" t="str">
        <f t="shared" si="134"/>
        <v>they_yellow_triangle</v>
      </c>
      <c r="AK676" t="str">
        <f t="shared" si="130"/>
        <v>S51_end</v>
      </c>
      <c r="AL676" s="13" t="s">
        <v>27</v>
      </c>
      <c r="AM676" s="13" t="s">
        <v>26</v>
      </c>
      <c r="AN676" s="13" t="s">
        <v>27</v>
      </c>
      <c r="AO676" s="13" t="s">
        <v>25</v>
      </c>
      <c r="AP676" s="13" t="s">
        <v>24</v>
      </c>
      <c r="AQ676" s="13" t="s">
        <v>25</v>
      </c>
      <c r="AR676" s="13" t="s">
        <v>24</v>
      </c>
      <c r="AS676" s="13" t="s">
        <v>26</v>
      </c>
      <c r="AT676" s="13" t="s">
        <v>29</v>
      </c>
      <c r="AU676" s="13" t="s">
        <v>25</v>
      </c>
      <c r="AV676" s="13" t="s">
        <v>29</v>
      </c>
      <c r="AW676" s="13" t="s">
        <v>26</v>
      </c>
      <c r="AX676" t="str">
        <f t="shared" si="135"/>
        <v>ST1_yellow-triangle.png</v>
      </c>
      <c r="AY676" t="str">
        <f t="shared" si="136"/>
        <v>HT2_yellow-square.png</v>
      </c>
      <c r="AZ676" t="str">
        <f t="shared" si="137"/>
        <v>ST2_red-square.png</v>
      </c>
      <c r="BA676" t="str">
        <f t="shared" si="138"/>
        <v>ST3_red-triangle.png</v>
      </c>
      <c r="BB676" t="str">
        <f t="shared" si="139"/>
        <v>HT3_blue-square.png</v>
      </c>
      <c r="BC676" t="str">
        <f t="shared" si="140"/>
        <v>HT1_blue-triangle.png</v>
      </c>
    </row>
    <row r="677" spans="1:55" x14ac:dyDescent="0.2">
      <c r="A677" s="30" t="s">
        <v>708</v>
      </c>
      <c r="B677" s="5" t="s">
        <v>108</v>
      </c>
      <c r="C677" s="5" t="s">
        <v>183</v>
      </c>
      <c r="D677" t="str">
        <f t="shared" si="132"/>
        <v>L06_CR75_S52</v>
      </c>
      <c r="E677">
        <v>675</v>
      </c>
      <c r="F677" s="96" t="s">
        <v>701</v>
      </c>
      <c r="G677" s="155" t="str">
        <f>VLOOKUP($A677&amp;"_"&amp;$F677,'Character Sets'!$B$3:$J$39,5,FALSE)</f>
        <v>ST1</v>
      </c>
      <c r="H677" s="155" t="str">
        <f>VLOOKUP($A677&amp;"_"&amp;$F677,'Character Sets'!$B$3:$J$39,7,FALSE)</f>
        <v>Casey</v>
      </c>
      <c r="I677" s="5" t="str">
        <f>VLOOKUP($A677&amp;"_"&amp;$F677,'Character Sets'!$B$3:$J$39,6,FALSE)</f>
        <v>E</v>
      </c>
      <c r="J677" s="94" t="s">
        <v>696</v>
      </c>
      <c r="K677" s="155" t="str">
        <f>VLOOKUP($A677&amp;"_"&amp;$J677, 'Character Sets'!$B$3:$J$39,5,FALSE)</f>
        <v>HT2</v>
      </c>
      <c r="L677" s="155" t="str">
        <f>VLOOKUP($A677&amp;"_"&amp;$J677,'Character Sets'!$B$3:$J$39,7,FALSE)</f>
        <v>Jaime</v>
      </c>
      <c r="M677" s="5" t="str">
        <f>VLOOKUP($A677&amp;"_"&amp;$J677,'Character Sets'!$B$3:$J$39,6,FALSE)</f>
        <v>F</v>
      </c>
      <c r="N677" s="187" t="s">
        <v>2396</v>
      </c>
      <c r="O677" s="5" t="s">
        <v>2398</v>
      </c>
      <c r="P677" s="37" t="s">
        <v>697</v>
      </c>
      <c r="Q677" t="str">
        <f>VLOOKUP($A677&amp;"_"&amp;$P677,'Character Sets'!$B$3:$J$39,5,FALSE)</f>
        <v>ST2</v>
      </c>
      <c r="R677" s="37" t="s">
        <v>699</v>
      </c>
      <c r="S677" t="str">
        <f>VLOOKUP($A677&amp;"_"&amp;$R677,'Character Sets'!$B$3:$J$39,5,FALSE)</f>
        <v>ST3</v>
      </c>
      <c r="T677" s="37" t="s">
        <v>698</v>
      </c>
      <c r="U677" t="str">
        <f>VLOOKUP($A677&amp;"_"&amp;$T677,'Character Sets'!$B$3:$J$39,5,FALSE)</f>
        <v>HT3</v>
      </c>
      <c r="V677" s="37" t="s">
        <v>700</v>
      </c>
      <c r="W677" t="str">
        <f>VLOOKUP($A677&amp;"_"&amp;$V677,'Character Sets'!$B$3:$J$39,5,FALSE)</f>
        <v>HT1</v>
      </c>
      <c r="X677" t="s">
        <v>729</v>
      </c>
      <c r="Y677" t="str">
        <f t="shared" si="133"/>
        <v>EF</v>
      </c>
      <c r="Z677" t="str" cm="1">
        <f t="array" ref="Z677">_xlfn.IFS($Y677="AB","AB",$Y677="BA","AB",$Y677="AC","AC",$Y677="CA","AC",$Y677="AD","AD",$Y677="DA","AD",$Y677="BC","BC",$Y677="CB","BC",$Y677="BD","BD",$Y677="DB","BD",$Y677="CD","CD",$Y677="DC", "CD",$Y677="AE","AE",$Y677="EA","AE",$Y677="AF","AF",$Y677="FA","AF",$Y677="BE","BE",$Y677="EB","BE",$Y677="BF","BF",$Y677="FB","BF",$Y677="CE","CE",$Y677="EC","CE",$Y677="CF","CF",$Y677="FC","CF",$Y677="DE","DE",$Y677="ED","DE",$Y677="EF","EF",$Y677="FE","EF",$Y677="DF","DF",$Y677="FD","DF")</f>
        <v>EF</v>
      </c>
      <c r="AA677" s="6" t="s">
        <v>28</v>
      </c>
      <c r="AB677" t="str">
        <f>VLOOKUP($X677&amp;$Z677&amp;$AA677,Stories!$A$1:$I$151,7,FALSE)</f>
        <v>Casey is passing a blanket to Jaime</v>
      </c>
      <c r="AC677" t="str">
        <f>VLOOKUP($X677&amp;$Z677&amp;$AA677,Stories!$A$1:$I$151,8,FALSE)</f>
        <v>because the room is cold</v>
      </c>
      <c r="AD677" s="37" t="s">
        <v>702</v>
      </c>
      <c r="AE677" s="13" t="s">
        <v>31</v>
      </c>
      <c r="AF677" s="13" t="s">
        <v>25</v>
      </c>
      <c r="AG677" s="13" t="str">
        <f t="shared" si="141"/>
        <v>they're standing in a green square</v>
      </c>
      <c r="AH677" t="str">
        <f>VLOOKUP($X677&amp;$Z677&amp;$AA677,Stories!$A$1:$I$151,9,FALSE)</f>
        <v>and everyone is comfortable now</v>
      </c>
      <c r="AI677" t="str" cm="1">
        <f t="array" ref="AI677">_xlfn.IFS($AA677="first",_xlfn.CONCAT($X677, "_", $H677, "_", $L677),$AA677="second",_xlfn.CONCAT($X677, "_", $L677, "_", $H677))</f>
        <v>S52_Casey_Jaime</v>
      </c>
      <c r="AJ677" t="str">
        <f t="shared" si="134"/>
        <v>they_green_square</v>
      </c>
      <c r="AK677" t="str">
        <f t="shared" si="130"/>
        <v>S52_end</v>
      </c>
      <c r="AL677" s="13" t="s">
        <v>31</v>
      </c>
      <c r="AM677" s="13" t="s">
        <v>25</v>
      </c>
      <c r="AN677" s="13" t="s">
        <v>31</v>
      </c>
      <c r="AO677" s="13" t="s">
        <v>26</v>
      </c>
      <c r="AP677" s="13" t="s">
        <v>29</v>
      </c>
      <c r="AQ677" s="13" t="s">
        <v>26</v>
      </c>
      <c r="AR677" s="13" t="s">
        <v>29</v>
      </c>
      <c r="AS677" s="13" t="s">
        <v>25</v>
      </c>
      <c r="AT677" s="13" t="s">
        <v>24</v>
      </c>
      <c r="AU677" s="13" t="s">
        <v>26</v>
      </c>
      <c r="AV677" s="13" t="s">
        <v>24</v>
      </c>
      <c r="AW677" s="13" t="s">
        <v>25</v>
      </c>
      <c r="AX677" t="str">
        <f t="shared" si="135"/>
        <v>ST1_green-square.png</v>
      </c>
      <c r="AY677" t="str">
        <f t="shared" si="136"/>
        <v>HT2_green-triangle.png</v>
      </c>
      <c r="AZ677" t="str">
        <f t="shared" si="137"/>
        <v>ST2_blue-triangle.png</v>
      </c>
      <c r="BA677" t="str">
        <f t="shared" si="138"/>
        <v>ST3_blue-square.png</v>
      </c>
      <c r="BB677" t="str">
        <f t="shared" si="139"/>
        <v>HT3_red-triangle.png</v>
      </c>
      <c r="BC677" t="str">
        <f t="shared" si="140"/>
        <v>HT1_red-square.png</v>
      </c>
    </row>
    <row r="678" spans="1:55" x14ac:dyDescent="0.2">
      <c r="A678" s="30" t="s">
        <v>708</v>
      </c>
      <c r="B678" s="5" t="s">
        <v>108</v>
      </c>
      <c r="C678" s="5" t="s">
        <v>184</v>
      </c>
      <c r="D678" t="str">
        <f t="shared" si="132"/>
        <v>L06_CR76_S55</v>
      </c>
      <c r="E678">
        <v>676</v>
      </c>
      <c r="F678" s="96" t="s">
        <v>701</v>
      </c>
      <c r="G678" s="155" t="str">
        <f>VLOOKUP($A678&amp;"_"&amp;$F678,'Character Sets'!$B$3:$J$39,5,FALSE)</f>
        <v>ST1</v>
      </c>
      <c r="H678" s="155" t="str">
        <f>VLOOKUP($A678&amp;"_"&amp;$F678,'Character Sets'!$B$3:$J$39,7,FALSE)</f>
        <v>Casey</v>
      </c>
      <c r="I678" s="5" t="str">
        <f>VLOOKUP($A678&amp;"_"&amp;$F678,'Character Sets'!$B$3:$J$39,6,FALSE)</f>
        <v>E</v>
      </c>
      <c r="J678" s="94" t="s">
        <v>696</v>
      </c>
      <c r="K678" s="155" t="str">
        <f>VLOOKUP($A678&amp;"_"&amp;$J678, 'Character Sets'!$B$3:$J$39,5,FALSE)</f>
        <v>HT2</v>
      </c>
      <c r="L678" s="155" t="str">
        <f>VLOOKUP($A678&amp;"_"&amp;$J678,'Character Sets'!$B$3:$J$39,7,FALSE)</f>
        <v>Jaime</v>
      </c>
      <c r="M678" s="5" t="str">
        <f>VLOOKUP($A678&amp;"_"&amp;$J678,'Character Sets'!$B$3:$J$39,6,FALSE)</f>
        <v>F</v>
      </c>
      <c r="N678" s="187" t="s">
        <v>2396</v>
      </c>
      <c r="O678" s="5" t="s">
        <v>2398</v>
      </c>
      <c r="P678" s="37" t="s">
        <v>697</v>
      </c>
      <c r="Q678" t="str">
        <f>VLOOKUP($A678&amp;"_"&amp;$P678,'Character Sets'!$B$3:$J$39,5,FALSE)</f>
        <v>ST2</v>
      </c>
      <c r="R678" s="37" t="s">
        <v>699</v>
      </c>
      <c r="S678" t="str">
        <f>VLOOKUP($A678&amp;"_"&amp;$R678,'Character Sets'!$B$3:$J$39,5,FALSE)</f>
        <v>ST3</v>
      </c>
      <c r="T678" s="37" t="s">
        <v>698</v>
      </c>
      <c r="U678" t="str">
        <f>VLOOKUP($A678&amp;"_"&amp;$T678,'Character Sets'!$B$3:$J$39,5,FALSE)</f>
        <v>HT3</v>
      </c>
      <c r="V678" s="37" t="s">
        <v>700</v>
      </c>
      <c r="W678" t="str">
        <f>VLOOKUP($A678&amp;"_"&amp;$V678,'Character Sets'!$B$3:$J$39,5,FALSE)</f>
        <v>HT1</v>
      </c>
      <c r="X678" t="s">
        <v>737</v>
      </c>
      <c r="Y678" t="str">
        <f t="shared" si="133"/>
        <v>EF</v>
      </c>
      <c r="Z678" t="str" cm="1">
        <f t="array" ref="Z678">_xlfn.IFS($Y678="AB","AB",$Y678="BA","AB",$Y678="AC","AC",$Y678="CA","AC",$Y678="AD","AD",$Y678="DA","AD",$Y678="BC","BC",$Y678="CB","BC",$Y678="BD","BD",$Y678="DB","BD",$Y678="CD","CD",$Y678="DC", "CD",$Y678="AE","AE",$Y678="EA","AE",$Y678="AF","AF",$Y678="FA","AF",$Y678="BE","BE",$Y678="EB","BE",$Y678="BF","BF",$Y678="FB","BF",$Y678="CE","CE",$Y678="EC","CE",$Y678="CF","CF",$Y678="FC","CF",$Y678="DE","DE",$Y678="ED","DE",$Y678="EF","EF",$Y678="FE","EF",$Y678="DF","DF",$Y678="FD","DF")</f>
        <v>EF</v>
      </c>
      <c r="AA678" s="6" t="s">
        <v>30</v>
      </c>
      <c r="AB678" t="str">
        <f>VLOOKUP($X678&amp;$Z678&amp;$AA678,Stories!$A$1:$I$151,7,FALSE)</f>
        <v>Jaime is holding a spot for Casey</v>
      </c>
      <c r="AC678" t="str">
        <f>VLOOKUP($X678&amp;$Z678&amp;$AA678,Stories!$A$1:$I$151,8,FALSE)</f>
        <v>because the line is moving slowly</v>
      </c>
      <c r="AD678" s="37" t="s">
        <v>702</v>
      </c>
      <c r="AE678" s="13" t="s">
        <v>29</v>
      </c>
      <c r="AF678" s="13" t="s">
        <v>26</v>
      </c>
      <c r="AG678" s="13" t="str">
        <f t="shared" si="141"/>
        <v>they're standing in a blue triangle</v>
      </c>
      <c r="AH678" t="str">
        <f>VLOOKUP($X678&amp;$Z678&amp;$AA678,Stories!$A$1:$I$151,9,FALSE)</f>
        <v>and the day keeps getting hotter</v>
      </c>
      <c r="AI678" t="str" cm="1">
        <f t="array" ref="AI678">_xlfn.IFS($AA678="first",_xlfn.CONCAT($X678, "_", $H678, "_", $L678),$AA678="second",_xlfn.CONCAT($X678, "_", $L678, "_", $H678))</f>
        <v>S55_Jaime_Casey</v>
      </c>
      <c r="AJ678" t="str">
        <f t="shared" si="134"/>
        <v>they_blue_triangle</v>
      </c>
      <c r="AK678" t="str">
        <f t="shared" si="130"/>
        <v>S55_end</v>
      </c>
      <c r="AL678" s="13" t="s">
        <v>29</v>
      </c>
      <c r="AM678" s="13" t="s">
        <v>26</v>
      </c>
      <c r="AN678" s="13" t="s">
        <v>29</v>
      </c>
      <c r="AO678" s="13" t="s">
        <v>25</v>
      </c>
      <c r="AP678" s="13" t="s">
        <v>31</v>
      </c>
      <c r="AQ678" s="13" t="s">
        <v>25</v>
      </c>
      <c r="AR678" s="13" t="s">
        <v>31</v>
      </c>
      <c r="AS678" s="13" t="s">
        <v>26</v>
      </c>
      <c r="AT678" s="13" t="s">
        <v>27</v>
      </c>
      <c r="AU678" s="13" t="s">
        <v>25</v>
      </c>
      <c r="AV678" s="13" t="s">
        <v>27</v>
      </c>
      <c r="AW678" s="13" t="s">
        <v>26</v>
      </c>
      <c r="AX678" t="str">
        <f t="shared" si="135"/>
        <v>ST1_blue-triangle.png</v>
      </c>
      <c r="AY678" t="str">
        <f t="shared" si="136"/>
        <v>HT2_blue-square.png</v>
      </c>
      <c r="AZ678" t="str">
        <f t="shared" si="137"/>
        <v>ST2_green-square.png</v>
      </c>
      <c r="BA678" t="str">
        <f t="shared" si="138"/>
        <v>ST3_green-triangle.png</v>
      </c>
      <c r="BB678" t="str">
        <f t="shared" si="139"/>
        <v>HT3_yellow-square.png</v>
      </c>
      <c r="BC678" t="str">
        <f t="shared" si="140"/>
        <v>HT1_yellow-triangle.png</v>
      </c>
    </row>
    <row r="679" spans="1:55" x14ac:dyDescent="0.2">
      <c r="A679" s="30" t="s">
        <v>708</v>
      </c>
      <c r="B679" s="5" t="s">
        <v>108</v>
      </c>
      <c r="C679" s="5" t="s">
        <v>185</v>
      </c>
      <c r="D679" t="str">
        <f t="shared" si="132"/>
        <v>L06_CR77_S23</v>
      </c>
      <c r="E679">
        <v>677</v>
      </c>
      <c r="F679" s="96" t="s">
        <v>701</v>
      </c>
      <c r="G679" s="155" t="str">
        <f>VLOOKUP($A679&amp;"_"&amp;$F679,'Character Sets'!$B$3:$J$39,5,FALSE)</f>
        <v>ST1</v>
      </c>
      <c r="H679" s="155" t="str">
        <f>VLOOKUP($A679&amp;"_"&amp;$F679,'Character Sets'!$B$3:$J$39,7,FALSE)</f>
        <v>Casey</v>
      </c>
      <c r="I679" s="5" t="str">
        <f>VLOOKUP($A679&amp;"_"&amp;$F679,'Character Sets'!$B$3:$J$39,6,FALSE)</f>
        <v>E</v>
      </c>
      <c r="J679" s="94" t="s">
        <v>698</v>
      </c>
      <c r="K679" s="155" t="str">
        <f>VLOOKUP($A679&amp;"_"&amp;$J679, 'Character Sets'!$B$3:$J$39,5,FALSE)</f>
        <v>HT3</v>
      </c>
      <c r="L679" s="155" t="str">
        <f>VLOOKUP($A679&amp;"_"&amp;$J679,'Character Sets'!$B$3:$J$39,7,FALSE)</f>
        <v>Alex</v>
      </c>
      <c r="M679" s="5" t="str">
        <f>VLOOKUP($A679&amp;"_"&amp;$J679,'Character Sets'!$B$3:$J$39,6,FALSE)</f>
        <v>A</v>
      </c>
      <c r="N679" s="187" t="s">
        <v>2396</v>
      </c>
      <c r="O679" s="5" t="s">
        <v>2398</v>
      </c>
      <c r="P679" s="37" t="s">
        <v>697</v>
      </c>
      <c r="Q679" t="str">
        <f>VLOOKUP($A679&amp;"_"&amp;$P679,'Character Sets'!$B$3:$J$39,5,FALSE)</f>
        <v>ST2</v>
      </c>
      <c r="R679" s="37" t="s">
        <v>699</v>
      </c>
      <c r="S679" t="str">
        <f>VLOOKUP($A679&amp;"_"&amp;$R679,'Character Sets'!$B$3:$J$39,5,FALSE)</f>
        <v>ST3</v>
      </c>
      <c r="T679" s="37" t="s">
        <v>696</v>
      </c>
      <c r="U679" t="str">
        <f>VLOOKUP($A679&amp;"_"&amp;$T679,'Character Sets'!$B$3:$J$39,5,FALSE)</f>
        <v>HT2</v>
      </c>
      <c r="V679" s="37" t="s">
        <v>700</v>
      </c>
      <c r="W679" t="str">
        <f>VLOOKUP($A679&amp;"_"&amp;$V679,'Character Sets'!$B$3:$J$39,5,FALSE)</f>
        <v>HT1</v>
      </c>
      <c r="X679" t="s">
        <v>229</v>
      </c>
      <c r="Y679" t="str">
        <f t="shared" si="133"/>
        <v>EA</v>
      </c>
      <c r="Z679" t="str" cm="1">
        <f t="array" ref="Z679">_xlfn.IFS($Y679="AB","AB",$Y679="BA","AB",$Y679="AC","AC",$Y679="CA","AC",$Y679="AD","AD",$Y679="DA","AD",$Y679="BC","BC",$Y679="CB","BC",$Y679="BD","BD",$Y679="DB","BD",$Y679="CD","CD",$Y679="DC", "CD",$Y679="AE","AE",$Y679="EA","AE",$Y679="AF","AF",$Y679="FA","AF",$Y679="BE","BE",$Y679="EB","BE",$Y679="BF","BF",$Y679="FB","BF",$Y679="CE","CE",$Y679="EC","CE",$Y679="CF","CF",$Y679="FC","CF",$Y679="DE","DE",$Y679="ED","DE",$Y679="EF","EF",$Y679="FE","EF",$Y679="DF","DF",$Y679="FD","DF")</f>
        <v>AE</v>
      </c>
      <c r="AA679" s="6" t="s">
        <v>28</v>
      </c>
      <c r="AB679" t="str">
        <f>VLOOKUP($X679&amp;$Z679&amp;$AA679,Stories!$A$1:$I$151,7,FALSE)</f>
        <v>Alex is talking to Casey</v>
      </c>
      <c r="AC679" t="str">
        <f>VLOOKUP($X679&amp;$Z679&amp;$AA679,Stories!$A$1:$I$151,8,FALSE)</f>
        <v>while a spotlight is shining overhead</v>
      </c>
      <c r="AD679" s="37" t="s">
        <v>702</v>
      </c>
      <c r="AE679" s="13" t="s">
        <v>27</v>
      </c>
      <c r="AF679" s="13" t="s">
        <v>25</v>
      </c>
      <c r="AG679" s="13" t="str">
        <f t="shared" si="141"/>
        <v>they're standing in a yellow square</v>
      </c>
      <c r="AH679" t="str">
        <f>VLOOKUP($X679&amp;$Z679&amp;$AA679,Stories!$A$1:$I$151,9,FALSE)</f>
        <v>and it looks like rehearsal just started</v>
      </c>
      <c r="AI679" t="str" cm="1">
        <f t="array" ref="AI679">_xlfn.IFS($AA679="first",_xlfn.CONCAT($X679, "_", $H679, "_", $L679),$AA679="second",_xlfn.CONCAT($X679, "_", $L679, "_", $H679))</f>
        <v>S23_Casey_Alex</v>
      </c>
      <c r="AJ679" t="str">
        <f t="shared" si="134"/>
        <v>they_yellow_square</v>
      </c>
      <c r="AK679" t="str">
        <f t="shared" si="130"/>
        <v>S23_end</v>
      </c>
      <c r="AL679" s="13" t="s">
        <v>27</v>
      </c>
      <c r="AM679" s="13" t="s">
        <v>25</v>
      </c>
      <c r="AN679" s="13" t="s">
        <v>27</v>
      </c>
      <c r="AO679" s="13" t="s">
        <v>26</v>
      </c>
      <c r="AP679" s="13" t="s">
        <v>24</v>
      </c>
      <c r="AQ679" s="13" t="s">
        <v>26</v>
      </c>
      <c r="AR679" s="13" t="s">
        <v>24</v>
      </c>
      <c r="AS679" s="13" t="s">
        <v>25</v>
      </c>
      <c r="AT679" s="13" t="s">
        <v>29</v>
      </c>
      <c r="AU679" s="13" t="s">
        <v>26</v>
      </c>
      <c r="AV679" s="13" t="s">
        <v>29</v>
      </c>
      <c r="AW679" s="13" t="s">
        <v>25</v>
      </c>
      <c r="AX679" t="str">
        <f t="shared" si="135"/>
        <v>ST1_yellow-square.png</v>
      </c>
      <c r="AY679" t="str">
        <f t="shared" si="136"/>
        <v>HT3_yellow-triangle.png</v>
      </c>
      <c r="AZ679" t="str">
        <f t="shared" si="137"/>
        <v>ST2_red-triangle.png</v>
      </c>
      <c r="BA679" t="str">
        <f t="shared" si="138"/>
        <v>ST3_red-square.png</v>
      </c>
      <c r="BB679" t="str">
        <f t="shared" si="139"/>
        <v>HT2_blue-triangle.png</v>
      </c>
      <c r="BC679" t="str">
        <f t="shared" si="140"/>
        <v>HT1_blue-square.png</v>
      </c>
    </row>
    <row r="680" spans="1:55" x14ac:dyDescent="0.2">
      <c r="A680" s="30" t="s">
        <v>708</v>
      </c>
      <c r="B680" s="5" t="s">
        <v>108</v>
      </c>
      <c r="C680" s="5" t="s">
        <v>186</v>
      </c>
      <c r="D680" t="str">
        <f t="shared" si="132"/>
        <v>L06_CR78_S25</v>
      </c>
      <c r="E680">
        <v>678</v>
      </c>
      <c r="F680" s="96" t="s">
        <v>701</v>
      </c>
      <c r="G680" s="155" t="str">
        <f>VLOOKUP($A680&amp;"_"&amp;$F680,'Character Sets'!$B$3:$J$39,5,FALSE)</f>
        <v>ST1</v>
      </c>
      <c r="H680" s="155" t="str">
        <f>VLOOKUP($A680&amp;"_"&amp;$F680,'Character Sets'!$B$3:$J$39,7,FALSE)</f>
        <v>Casey</v>
      </c>
      <c r="I680" s="5" t="str">
        <f>VLOOKUP($A680&amp;"_"&amp;$F680,'Character Sets'!$B$3:$J$39,6,FALSE)</f>
        <v>E</v>
      </c>
      <c r="J680" s="94" t="s">
        <v>698</v>
      </c>
      <c r="K680" s="155" t="str">
        <f>VLOOKUP($A680&amp;"_"&amp;$J680, 'Character Sets'!$B$3:$J$39,5,FALSE)</f>
        <v>HT3</v>
      </c>
      <c r="L680" s="155" t="str">
        <f>VLOOKUP($A680&amp;"_"&amp;$J680,'Character Sets'!$B$3:$J$39,7,FALSE)</f>
        <v>Alex</v>
      </c>
      <c r="M680" s="5" t="str">
        <f>VLOOKUP($A680&amp;"_"&amp;$J680,'Character Sets'!$B$3:$J$39,6,FALSE)</f>
        <v>A</v>
      </c>
      <c r="N680" s="187" t="s">
        <v>2396</v>
      </c>
      <c r="O680" s="5" t="s">
        <v>2398</v>
      </c>
      <c r="P680" s="37" t="s">
        <v>697</v>
      </c>
      <c r="Q680" t="str">
        <f>VLOOKUP($A680&amp;"_"&amp;$P680,'Character Sets'!$B$3:$J$39,5,FALSE)</f>
        <v>ST2</v>
      </c>
      <c r="R680" s="37" t="s">
        <v>699</v>
      </c>
      <c r="S680" t="str">
        <f>VLOOKUP($A680&amp;"_"&amp;$R680,'Character Sets'!$B$3:$J$39,5,FALSE)</f>
        <v>ST3</v>
      </c>
      <c r="T680" s="37" t="s">
        <v>696</v>
      </c>
      <c r="U680" t="str">
        <f>VLOOKUP($A680&amp;"_"&amp;$T680,'Character Sets'!$B$3:$J$39,5,FALSE)</f>
        <v>HT2</v>
      </c>
      <c r="V680" s="37" t="s">
        <v>700</v>
      </c>
      <c r="W680" t="str">
        <f>VLOOKUP($A680&amp;"_"&amp;$V680,'Character Sets'!$B$3:$J$39,5,FALSE)</f>
        <v>HT1</v>
      </c>
      <c r="X680" t="s">
        <v>231</v>
      </c>
      <c r="Y680" t="str">
        <f t="shared" si="133"/>
        <v>EA</v>
      </c>
      <c r="Z680" t="str" cm="1">
        <f t="array" ref="Z680">_xlfn.IFS($Y680="AB","AB",$Y680="BA","AB",$Y680="AC","AC",$Y680="CA","AC",$Y680="AD","AD",$Y680="DA","AD",$Y680="BC","BC",$Y680="CB","BC",$Y680="BD","BD",$Y680="DB","BD",$Y680="CD","CD",$Y680="DC", "CD",$Y680="AE","AE",$Y680="EA","AE",$Y680="AF","AF",$Y680="FA","AF",$Y680="BE","BE",$Y680="EB","BE",$Y680="BF","BF",$Y680="FB","BF",$Y680="CE","CE",$Y680="EC","CE",$Y680="CF","CF",$Y680="FC","CF",$Y680="DE","DE",$Y680="ED","DE",$Y680="EF","EF",$Y680="FE","EF",$Y680="DF","DF",$Y680="FD","DF")</f>
        <v>AE</v>
      </c>
      <c r="AA680" s="6" t="s">
        <v>30</v>
      </c>
      <c r="AB680" t="str">
        <f>VLOOKUP($X680&amp;$Z680&amp;$AA680,Stories!$A$1:$I$151,7,FALSE)</f>
        <v>Casey is dancing with Alex</v>
      </c>
      <c r="AC680" t="str">
        <f>VLOOKUP($X680&amp;$Z680&amp;$AA680,Stories!$A$1:$I$151,8,FALSE)</f>
        <v>while a pinata is hanging overhead</v>
      </c>
      <c r="AD680" s="37" t="s">
        <v>702</v>
      </c>
      <c r="AE680" s="13" t="s">
        <v>24</v>
      </c>
      <c r="AF680" s="13" t="s">
        <v>26</v>
      </c>
      <c r="AG680" s="13" t="str">
        <f t="shared" si="141"/>
        <v>they're standing in a red triangle</v>
      </c>
      <c r="AH680" t="str">
        <f>VLOOKUP($X680&amp;$Z680&amp;$AA680,Stories!$A$1:$I$151,9,FALSE)</f>
        <v>and everyone at the party is having fun</v>
      </c>
      <c r="AI680" t="str" cm="1">
        <f t="array" ref="AI680">_xlfn.IFS($AA680="first",_xlfn.CONCAT($X680, "_", $H680, "_", $L680),$AA680="second",_xlfn.CONCAT($X680, "_", $L680, "_", $H680))</f>
        <v>S25_Alex_Casey</v>
      </c>
      <c r="AJ680" t="str">
        <f t="shared" si="134"/>
        <v>they_red_triangle</v>
      </c>
      <c r="AK680" t="str">
        <f t="shared" si="130"/>
        <v>S25_end</v>
      </c>
      <c r="AL680" s="13" t="s">
        <v>24</v>
      </c>
      <c r="AM680" s="13" t="s">
        <v>26</v>
      </c>
      <c r="AN680" s="13" t="s">
        <v>24</v>
      </c>
      <c r="AO680" s="13" t="s">
        <v>25</v>
      </c>
      <c r="AP680" s="13" t="s">
        <v>27</v>
      </c>
      <c r="AQ680" s="13" t="s">
        <v>25</v>
      </c>
      <c r="AR680" s="13" t="s">
        <v>27</v>
      </c>
      <c r="AS680" s="13" t="s">
        <v>26</v>
      </c>
      <c r="AT680" s="13" t="s">
        <v>31</v>
      </c>
      <c r="AU680" s="13" t="s">
        <v>25</v>
      </c>
      <c r="AV680" s="13" t="s">
        <v>31</v>
      </c>
      <c r="AW680" s="13" t="s">
        <v>26</v>
      </c>
      <c r="AX680" t="str">
        <f t="shared" si="135"/>
        <v>ST1_red-triangle.png</v>
      </c>
      <c r="AY680" t="str">
        <f t="shared" si="136"/>
        <v>HT3_red-square.png</v>
      </c>
      <c r="AZ680" t="str">
        <f t="shared" si="137"/>
        <v>ST2_yellow-square.png</v>
      </c>
      <c r="BA680" t="str">
        <f t="shared" si="138"/>
        <v>ST3_yellow-triangle.png</v>
      </c>
      <c r="BB680" t="str">
        <f t="shared" si="139"/>
        <v>HT2_green-square.png</v>
      </c>
      <c r="BC680" t="str">
        <f t="shared" si="140"/>
        <v>HT1_green-triangle.png</v>
      </c>
    </row>
    <row r="681" spans="1:55" x14ac:dyDescent="0.2">
      <c r="A681" s="30" t="s">
        <v>708</v>
      </c>
      <c r="B681" s="5" t="s">
        <v>108</v>
      </c>
      <c r="C681" s="5" t="s">
        <v>187</v>
      </c>
      <c r="D681" t="str">
        <f t="shared" si="132"/>
        <v>L06_CR79_S24</v>
      </c>
      <c r="E681">
        <v>679</v>
      </c>
      <c r="F681" s="96" t="s">
        <v>701</v>
      </c>
      <c r="G681" s="155" t="str">
        <f>VLOOKUP($A681&amp;"_"&amp;$F681,'Character Sets'!$B$3:$J$39,5,FALSE)</f>
        <v>ST1</v>
      </c>
      <c r="H681" s="155" t="str">
        <f>VLOOKUP($A681&amp;"_"&amp;$F681,'Character Sets'!$B$3:$J$39,7,FALSE)</f>
        <v>Casey</v>
      </c>
      <c r="I681" s="5" t="str">
        <f>VLOOKUP($A681&amp;"_"&amp;$F681,'Character Sets'!$B$3:$J$39,6,FALSE)</f>
        <v>E</v>
      </c>
      <c r="J681" s="94" t="s">
        <v>698</v>
      </c>
      <c r="K681" s="155" t="str">
        <f>VLOOKUP($A681&amp;"_"&amp;$J681, 'Character Sets'!$B$3:$J$39,5,FALSE)</f>
        <v>HT3</v>
      </c>
      <c r="L681" s="155" t="str">
        <f>VLOOKUP($A681&amp;"_"&amp;$J681,'Character Sets'!$B$3:$J$39,7,FALSE)</f>
        <v>Alex</v>
      </c>
      <c r="M681" s="5" t="str">
        <f>VLOOKUP($A681&amp;"_"&amp;$J681,'Character Sets'!$B$3:$J$39,6,FALSE)</f>
        <v>A</v>
      </c>
      <c r="N681" s="187" t="s">
        <v>2396</v>
      </c>
      <c r="O681" s="5" t="s">
        <v>2398</v>
      </c>
      <c r="P681" s="37" t="s">
        <v>697</v>
      </c>
      <c r="Q681" t="str">
        <f>VLOOKUP($A681&amp;"_"&amp;$P681,'Character Sets'!$B$3:$J$39,5,FALSE)</f>
        <v>ST2</v>
      </c>
      <c r="R681" s="37" t="s">
        <v>699</v>
      </c>
      <c r="S681" t="str">
        <f>VLOOKUP($A681&amp;"_"&amp;$R681,'Character Sets'!$B$3:$J$39,5,FALSE)</f>
        <v>ST3</v>
      </c>
      <c r="T681" s="37" t="s">
        <v>696</v>
      </c>
      <c r="U681" t="str">
        <f>VLOOKUP($A681&amp;"_"&amp;$T681,'Character Sets'!$B$3:$J$39,5,FALSE)</f>
        <v>HT2</v>
      </c>
      <c r="V681" s="37" t="s">
        <v>700</v>
      </c>
      <c r="W681" t="str">
        <f>VLOOKUP($A681&amp;"_"&amp;$V681,'Character Sets'!$B$3:$J$39,5,FALSE)</f>
        <v>HT1</v>
      </c>
      <c r="X681" t="s">
        <v>230</v>
      </c>
      <c r="Y681" t="str">
        <f t="shared" si="133"/>
        <v>EA</v>
      </c>
      <c r="Z681" t="str" cm="1">
        <f t="array" ref="Z681">_xlfn.IFS($Y681="AB","AB",$Y681="BA","AB",$Y681="AC","AC",$Y681="CA","AC",$Y681="AD","AD",$Y681="DA","AD",$Y681="BC","BC",$Y681="CB","BC",$Y681="BD","BD",$Y681="DB","BD",$Y681="CD","CD",$Y681="DC", "CD",$Y681="AE","AE",$Y681="EA","AE",$Y681="AF","AF",$Y681="FA","AF",$Y681="BE","BE",$Y681="EB","BE",$Y681="BF","BF",$Y681="FB","BF",$Y681="CE","CE",$Y681="EC","CE",$Y681="CF","CF",$Y681="FC","CF",$Y681="DE","DE",$Y681="ED","DE",$Y681="EF","EF",$Y681="FE","EF",$Y681="DF","DF",$Y681="FD","DF")</f>
        <v>AE</v>
      </c>
      <c r="AA681" s="6" t="s">
        <v>28</v>
      </c>
      <c r="AB681" t="str">
        <f>VLOOKUP($X681&amp;$Z681&amp;$AA681,Stories!$A$1:$I$151,7,FALSE)</f>
        <v>Alex is skiing with Casey</v>
      </c>
      <c r="AC681" t="str">
        <f>VLOOKUP($X681&amp;$Z681&amp;$AA681,Stories!$A$1:$I$151,8,FALSE)</f>
        <v>and snow is falling from the sky</v>
      </c>
      <c r="AD681" s="37" t="s">
        <v>702</v>
      </c>
      <c r="AE681" s="13" t="s">
        <v>29</v>
      </c>
      <c r="AF681" s="13" t="s">
        <v>25</v>
      </c>
      <c r="AG681" s="13" t="str">
        <f t="shared" si="141"/>
        <v>they're standing in a blue square</v>
      </c>
      <c r="AH681" t="str">
        <f>VLOOKUP($X681&amp;$Z681&amp;$AA681,Stories!$A$1:$I$151,9,FALSE)</f>
        <v>and it looks like everyone might be cold</v>
      </c>
      <c r="AI681" t="str" cm="1">
        <f t="array" ref="AI681">_xlfn.IFS($AA681="first",_xlfn.CONCAT($X681, "_", $H681, "_", $L681),$AA681="second",_xlfn.CONCAT($X681, "_", $L681, "_", $H681))</f>
        <v>S24_Casey_Alex</v>
      </c>
      <c r="AJ681" t="str">
        <f t="shared" si="134"/>
        <v>they_blue_square</v>
      </c>
      <c r="AK681" t="str">
        <f t="shared" si="130"/>
        <v>S24_end</v>
      </c>
      <c r="AL681" s="13" t="s">
        <v>29</v>
      </c>
      <c r="AM681" s="13" t="s">
        <v>25</v>
      </c>
      <c r="AN681" s="13" t="s">
        <v>29</v>
      </c>
      <c r="AO681" s="13" t="s">
        <v>26</v>
      </c>
      <c r="AP681" s="13" t="s">
        <v>31</v>
      </c>
      <c r="AQ681" s="13" t="s">
        <v>26</v>
      </c>
      <c r="AR681" s="13" t="s">
        <v>31</v>
      </c>
      <c r="AS681" s="13" t="s">
        <v>25</v>
      </c>
      <c r="AT681" s="13" t="s">
        <v>27</v>
      </c>
      <c r="AU681" s="13" t="s">
        <v>26</v>
      </c>
      <c r="AV681" s="13" t="s">
        <v>27</v>
      </c>
      <c r="AW681" s="13" t="s">
        <v>25</v>
      </c>
      <c r="AX681" t="str">
        <f t="shared" si="135"/>
        <v>ST1_blue-square.png</v>
      </c>
      <c r="AY681" t="str">
        <f t="shared" si="136"/>
        <v>HT3_blue-triangle.png</v>
      </c>
      <c r="AZ681" t="str">
        <f t="shared" si="137"/>
        <v>ST2_green-triangle.png</v>
      </c>
      <c r="BA681" t="str">
        <f t="shared" si="138"/>
        <v>ST3_green-square.png</v>
      </c>
      <c r="BB681" t="str">
        <f t="shared" si="139"/>
        <v>HT2_yellow-triangle.png</v>
      </c>
      <c r="BC681" t="str">
        <f t="shared" si="140"/>
        <v>HT1_yellow-square.png</v>
      </c>
    </row>
    <row r="682" spans="1:55" x14ac:dyDescent="0.2">
      <c r="A682" s="30" t="s">
        <v>708</v>
      </c>
      <c r="B682" s="5" t="s">
        <v>108</v>
      </c>
      <c r="C682" s="5" t="s">
        <v>188</v>
      </c>
      <c r="D682" t="str">
        <f t="shared" si="132"/>
        <v>L06_CR80_S24</v>
      </c>
      <c r="E682">
        <v>680</v>
      </c>
      <c r="F682" s="96" t="s">
        <v>701</v>
      </c>
      <c r="G682" s="155" t="str">
        <f>VLOOKUP($A682&amp;"_"&amp;$F682,'Character Sets'!$B$3:$J$39,5,FALSE)</f>
        <v>ST1</v>
      </c>
      <c r="H682" s="155" t="str">
        <f>VLOOKUP($A682&amp;"_"&amp;$F682,'Character Sets'!$B$3:$J$39,7,FALSE)</f>
        <v>Casey</v>
      </c>
      <c r="I682" s="5" t="str">
        <f>VLOOKUP($A682&amp;"_"&amp;$F682,'Character Sets'!$B$3:$J$39,6,FALSE)</f>
        <v>E</v>
      </c>
      <c r="J682" s="94" t="s">
        <v>698</v>
      </c>
      <c r="K682" s="155" t="str">
        <f>VLOOKUP($A682&amp;"_"&amp;$J682, 'Character Sets'!$B$3:$J$39,5,FALSE)</f>
        <v>HT3</v>
      </c>
      <c r="L682" s="155" t="str">
        <f>VLOOKUP($A682&amp;"_"&amp;$J682,'Character Sets'!$B$3:$J$39,7,FALSE)</f>
        <v>Alex</v>
      </c>
      <c r="M682" s="5" t="str">
        <f>VLOOKUP($A682&amp;"_"&amp;$J682,'Character Sets'!$B$3:$J$39,6,FALSE)</f>
        <v>A</v>
      </c>
      <c r="N682" s="187" t="s">
        <v>2396</v>
      </c>
      <c r="O682" s="5" t="s">
        <v>2398</v>
      </c>
      <c r="P682" s="37" t="s">
        <v>697</v>
      </c>
      <c r="Q682" t="str">
        <f>VLOOKUP($A682&amp;"_"&amp;$P682,'Character Sets'!$B$3:$J$39,5,FALSE)</f>
        <v>ST2</v>
      </c>
      <c r="R682" s="37" t="s">
        <v>699</v>
      </c>
      <c r="S682" t="str">
        <f>VLOOKUP($A682&amp;"_"&amp;$R682,'Character Sets'!$B$3:$J$39,5,FALSE)</f>
        <v>ST3</v>
      </c>
      <c r="T682" s="37" t="s">
        <v>696</v>
      </c>
      <c r="U682" t="str">
        <f>VLOOKUP($A682&amp;"_"&amp;$T682,'Character Sets'!$B$3:$J$39,5,FALSE)</f>
        <v>HT2</v>
      </c>
      <c r="V682" s="37" t="s">
        <v>700</v>
      </c>
      <c r="W682" t="str">
        <f>VLOOKUP($A682&amp;"_"&amp;$V682,'Character Sets'!$B$3:$J$39,5,FALSE)</f>
        <v>HT1</v>
      </c>
      <c r="X682" t="s">
        <v>230</v>
      </c>
      <c r="Y682" t="str">
        <f t="shared" si="133"/>
        <v>EA</v>
      </c>
      <c r="Z682" t="str" cm="1">
        <f t="array" ref="Z682">_xlfn.IFS($Y682="AB","AB",$Y682="BA","AB",$Y682="AC","AC",$Y682="CA","AC",$Y682="AD","AD",$Y682="DA","AD",$Y682="BC","BC",$Y682="CB","BC",$Y682="BD","BD",$Y682="DB","BD",$Y682="CD","CD",$Y682="DC", "CD",$Y682="AE","AE",$Y682="EA","AE",$Y682="AF","AF",$Y682="FA","AF",$Y682="BE","BE",$Y682="EB","BE",$Y682="BF","BF",$Y682="FB","BF",$Y682="CE","CE",$Y682="EC","CE",$Y682="CF","CF",$Y682="FC","CF",$Y682="DE","DE",$Y682="ED","DE",$Y682="EF","EF",$Y682="FE","EF",$Y682="DF","DF",$Y682="FD","DF")</f>
        <v>AE</v>
      </c>
      <c r="AA682" s="6" t="s">
        <v>30</v>
      </c>
      <c r="AB682" t="str">
        <f>VLOOKUP($X682&amp;$Z682&amp;$AA682,Stories!$A$1:$I$151,7,FALSE)</f>
        <v>Casey is skiing with Alex</v>
      </c>
      <c r="AC682" t="str">
        <f>VLOOKUP($X682&amp;$Z682&amp;$AA682,Stories!$A$1:$I$151,8,FALSE)</f>
        <v>and snow is falling from the sky</v>
      </c>
      <c r="AD682" s="37" t="s">
        <v>702</v>
      </c>
      <c r="AE682" s="13" t="s">
        <v>31</v>
      </c>
      <c r="AF682" s="13" t="s">
        <v>26</v>
      </c>
      <c r="AG682" s="13" t="str">
        <f t="shared" si="141"/>
        <v>they're standing in a green triangle</v>
      </c>
      <c r="AH682" t="str">
        <f>VLOOKUP($X682&amp;$Z682&amp;$AA682,Stories!$A$1:$I$151,9,FALSE)</f>
        <v>and it looks like everyone might be cold</v>
      </c>
      <c r="AI682" t="str" cm="1">
        <f t="array" ref="AI682">_xlfn.IFS($AA682="first",_xlfn.CONCAT($X682, "_", $H682, "_", $L682),$AA682="second",_xlfn.CONCAT($X682, "_", $L682, "_", $H682))</f>
        <v>S24_Alex_Casey</v>
      </c>
      <c r="AJ682" t="str">
        <f t="shared" si="134"/>
        <v>they_green_triangle</v>
      </c>
      <c r="AK682" t="str">
        <f t="shared" si="130"/>
        <v>S24_end</v>
      </c>
      <c r="AL682" s="13" t="s">
        <v>31</v>
      </c>
      <c r="AM682" s="13" t="s">
        <v>26</v>
      </c>
      <c r="AN682" s="13" t="s">
        <v>31</v>
      </c>
      <c r="AO682" s="13" t="s">
        <v>25</v>
      </c>
      <c r="AP682" s="13" t="s">
        <v>29</v>
      </c>
      <c r="AQ682" s="13" t="s">
        <v>25</v>
      </c>
      <c r="AR682" s="13" t="s">
        <v>29</v>
      </c>
      <c r="AS682" s="13" t="s">
        <v>26</v>
      </c>
      <c r="AT682" s="13" t="s">
        <v>24</v>
      </c>
      <c r="AU682" s="13" t="s">
        <v>25</v>
      </c>
      <c r="AV682" s="13" t="s">
        <v>24</v>
      </c>
      <c r="AW682" s="13" t="s">
        <v>26</v>
      </c>
      <c r="AX682" t="str">
        <f t="shared" si="135"/>
        <v>ST1_green-triangle.png</v>
      </c>
      <c r="AY682" t="str">
        <f t="shared" si="136"/>
        <v>HT3_green-square.png</v>
      </c>
      <c r="AZ682" t="str">
        <f t="shared" si="137"/>
        <v>ST2_blue-square.png</v>
      </c>
      <c r="BA682" t="str">
        <f t="shared" si="138"/>
        <v>ST3_blue-triangle.png</v>
      </c>
      <c r="BB682" t="str">
        <f t="shared" si="139"/>
        <v>HT2_red-square.png</v>
      </c>
      <c r="BC682" t="str">
        <f t="shared" si="140"/>
        <v>HT1_red-triangle.png</v>
      </c>
    </row>
    <row r="683" spans="1:55" x14ac:dyDescent="0.2">
      <c r="A683" s="30" t="s">
        <v>708</v>
      </c>
      <c r="B683" s="5" t="s">
        <v>108</v>
      </c>
      <c r="C683" s="5" t="s">
        <v>189</v>
      </c>
      <c r="D683" t="str">
        <f t="shared" si="132"/>
        <v>L06_CR81_S28</v>
      </c>
      <c r="E683">
        <v>681</v>
      </c>
      <c r="F683" s="96" t="s">
        <v>700</v>
      </c>
      <c r="G683" s="155" t="str">
        <f>VLOOKUP($A683&amp;"_"&amp;$F683,'Character Sets'!$B$3:$J$39,5,FALSE)</f>
        <v>HT1</v>
      </c>
      <c r="H683" s="155" t="str">
        <f>VLOOKUP($A683&amp;"_"&amp;$F683,'Character Sets'!$B$3:$J$39,7,FALSE)</f>
        <v>Taylor</v>
      </c>
      <c r="I683" s="5" t="str">
        <f>VLOOKUP($A683&amp;"_"&amp;$F683,'Character Sets'!$B$3:$J$39,6,FALSE)</f>
        <v>D</v>
      </c>
      <c r="J683" s="95" t="s">
        <v>697</v>
      </c>
      <c r="K683" s="155" t="str">
        <f>VLOOKUP($A683&amp;"_"&amp;$J683, 'Character Sets'!$B$3:$J$39,5,FALSE)</f>
        <v>ST2</v>
      </c>
      <c r="L683" s="155" t="str">
        <f>VLOOKUP($A683&amp;"_"&amp;$J683,'Character Sets'!$B$3:$J$39,7,FALSE)</f>
        <v>Sam</v>
      </c>
      <c r="M683" s="5" t="str">
        <f>VLOOKUP($A683&amp;"_"&amp;$J683,'Character Sets'!$B$3:$J$39,6,FALSE)</f>
        <v>B</v>
      </c>
      <c r="N683" s="187" t="s">
        <v>2396</v>
      </c>
      <c r="O683" s="5" t="s">
        <v>2398</v>
      </c>
      <c r="P683" s="37" t="s">
        <v>696</v>
      </c>
      <c r="Q683" t="str">
        <f>VLOOKUP($A683&amp;"_"&amp;$P683,'Character Sets'!$B$3:$J$39,5,FALSE)</f>
        <v>HT2</v>
      </c>
      <c r="R683" s="37" t="s">
        <v>698</v>
      </c>
      <c r="S683" t="str">
        <f>VLOOKUP($A683&amp;"_"&amp;$R683,'Character Sets'!$B$3:$J$39,5,FALSE)</f>
        <v>HT3</v>
      </c>
      <c r="T683" s="37" t="s">
        <v>699</v>
      </c>
      <c r="U683" t="str">
        <f>VLOOKUP($A683&amp;"_"&amp;$T683,'Character Sets'!$B$3:$J$39,5,FALSE)</f>
        <v>ST3</v>
      </c>
      <c r="V683" s="37" t="s">
        <v>701</v>
      </c>
      <c r="W683" t="str">
        <f>VLOOKUP($A683&amp;"_"&amp;$V683,'Character Sets'!$B$3:$J$39,5,FALSE)</f>
        <v>ST1</v>
      </c>
      <c r="X683" t="s">
        <v>234</v>
      </c>
      <c r="Y683" t="str">
        <f t="shared" si="133"/>
        <v>DB</v>
      </c>
      <c r="Z683" t="str" cm="1">
        <f t="array" ref="Z683">_xlfn.IFS($Y683="AB","AB",$Y683="BA","AB",$Y683="AC","AC",$Y683="CA","AC",$Y683="AD","AD",$Y683="DA","AD",$Y683="BC","BC",$Y683="CB","BC",$Y683="BD","BD",$Y683="DB","BD",$Y683="CD","CD",$Y683="DC", "CD",$Y683="AE","AE",$Y683="EA","AE",$Y683="AF","AF",$Y683="FA","AF",$Y683="BE","BE",$Y683="EB","BE",$Y683="BF","BF",$Y683="FB","BF",$Y683="CE","CE",$Y683="EC","CE",$Y683="CF","CF",$Y683="FC","CF",$Y683="DE","DE",$Y683="ED","DE",$Y683="EF","EF",$Y683="FE","EF",$Y683="DF","DF",$Y683="FD","DF")</f>
        <v>BD</v>
      </c>
      <c r="AA683" s="6" t="s">
        <v>28</v>
      </c>
      <c r="AB683" t="str">
        <f>VLOOKUP($X683&amp;$Z683&amp;$AA683,Stories!$A$1:$I$151,7,FALSE)</f>
        <v>Sam is flying on a broom above Taylor</v>
      </c>
      <c r="AC683" t="str">
        <f>VLOOKUP($X683&amp;$Z683&amp;$AA683,Stories!$A$1:$I$151,8,FALSE)</f>
        <v>while a bat flutters through the air</v>
      </c>
      <c r="AD683" s="37" t="s">
        <v>702</v>
      </c>
      <c r="AE683" s="13" t="s">
        <v>24</v>
      </c>
      <c r="AF683" s="13" t="s">
        <v>25</v>
      </c>
      <c r="AG683" s="13" t="str">
        <f t="shared" si="141"/>
        <v>they're standing in a red square</v>
      </c>
      <c r="AH683" t="str">
        <f>VLOOKUP($X683&amp;$Z683&amp;$AA683,Stories!$A$1:$I$151,9,FALSE)</f>
        <v>and it looks like it is Halloween</v>
      </c>
      <c r="AI683" t="str" cm="1">
        <f t="array" ref="AI683">_xlfn.IFS($AA683="first",_xlfn.CONCAT($X683, "_", $H683, "_", $L683),$AA683="second",_xlfn.CONCAT($X683, "_", $L683, "_", $H683))</f>
        <v>S28_Taylor_Sam</v>
      </c>
      <c r="AJ683" t="str">
        <f t="shared" si="134"/>
        <v>they_red_square</v>
      </c>
      <c r="AK683" t="str">
        <f t="shared" si="130"/>
        <v>S28_end</v>
      </c>
      <c r="AL683" s="13" t="s">
        <v>24</v>
      </c>
      <c r="AM683" s="13" t="s">
        <v>25</v>
      </c>
      <c r="AN683" s="13" t="s">
        <v>24</v>
      </c>
      <c r="AO683" s="13" t="s">
        <v>26</v>
      </c>
      <c r="AP683" s="13" t="s">
        <v>27</v>
      </c>
      <c r="AQ683" s="13" t="s">
        <v>26</v>
      </c>
      <c r="AR683" s="13" t="s">
        <v>27</v>
      </c>
      <c r="AS683" s="13" t="s">
        <v>25</v>
      </c>
      <c r="AT683" s="13" t="s">
        <v>31</v>
      </c>
      <c r="AU683" s="13" t="s">
        <v>26</v>
      </c>
      <c r="AV683" s="13" t="s">
        <v>31</v>
      </c>
      <c r="AW683" s="13" t="s">
        <v>25</v>
      </c>
      <c r="AX683" t="str">
        <f t="shared" si="135"/>
        <v>HT1_red-square.png</v>
      </c>
      <c r="AY683" t="str">
        <f t="shared" si="136"/>
        <v>ST2_red-triangle.png</v>
      </c>
      <c r="AZ683" t="str">
        <f t="shared" si="137"/>
        <v>HT2_yellow-triangle.png</v>
      </c>
      <c r="BA683" t="str">
        <f t="shared" si="138"/>
        <v>HT3_yellow-square.png</v>
      </c>
      <c r="BB683" t="str">
        <f t="shared" si="139"/>
        <v>ST3_green-triangle.png</v>
      </c>
      <c r="BC683" t="str">
        <f t="shared" si="140"/>
        <v>ST1_green-square.png</v>
      </c>
    </row>
    <row r="684" spans="1:55" x14ac:dyDescent="0.2">
      <c r="A684" s="30" t="s">
        <v>708</v>
      </c>
      <c r="B684" s="5" t="s">
        <v>108</v>
      </c>
      <c r="C684" s="5" t="s">
        <v>190</v>
      </c>
      <c r="D684" t="str">
        <f t="shared" si="132"/>
        <v>L06_CR82_S28</v>
      </c>
      <c r="E684">
        <v>682</v>
      </c>
      <c r="F684" s="96" t="s">
        <v>700</v>
      </c>
      <c r="G684" s="155" t="str">
        <f>VLOOKUP($A684&amp;"_"&amp;$F684,'Character Sets'!$B$3:$J$39,5,FALSE)</f>
        <v>HT1</v>
      </c>
      <c r="H684" s="155" t="str">
        <f>VLOOKUP($A684&amp;"_"&amp;$F684,'Character Sets'!$B$3:$J$39,7,FALSE)</f>
        <v>Taylor</v>
      </c>
      <c r="I684" s="5" t="str">
        <f>VLOOKUP($A684&amp;"_"&amp;$F684,'Character Sets'!$B$3:$J$39,6,FALSE)</f>
        <v>D</v>
      </c>
      <c r="J684" s="95" t="s">
        <v>697</v>
      </c>
      <c r="K684" s="155" t="str">
        <f>VLOOKUP($A684&amp;"_"&amp;$J684, 'Character Sets'!$B$3:$J$39,5,FALSE)</f>
        <v>ST2</v>
      </c>
      <c r="L684" s="155" t="str">
        <f>VLOOKUP($A684&amp;"_"&amp;$J684,'Character Sets'!$B$3:$J$39,7,FALSE)</f>
        <v>Sam</v>
      </c>
      <c r="M684" s="5" t="str">
        <f>VLOOKUP($A684&amp;"_"&amp;$J684,'Character Sets'!$B$3:$J$39,6,FALSE)</f>
        <v>B</v>
      </c>
      <c r="N684" s="187" t="s">
        <v>2396</v>
      </c>
      <c r="O684" s="5" t="s">
        <v>2398</v>
      </c>
      <c r="P684" s="37" t="s">
        <v>696</v>
      </c>
      <c r="Q684" t="str">
        <f>VLOOKUP($A684&amp;"_"&amp;$P684,'Character Sets'!$B$3:$J$39,5,FALSE)</f>
        <v>HT2</v>
      </c>
      <c r="R684" s="37" t="s">
        <v>698</v>
      </c>
      <c r="S684" t="str">
        <f>VLOOKUP($A684&amp;"_"&amp;$R684,'Character Sets'!$B$3:$J$39,5,FALSE)</f>
        <v>HT3</v>
      </c>
      <c r="T684" s="37" t="s">
        <v>699</v>
      </c>
      <c r="U684" t="str">
        <f>VLOOKUP($A684&amp;"_"&amp;$T684,'Character Sets'!$B$3:$J$39,5,FALSE)</f>
        <v>ST3</v>
      </c>
      <c r="V684" s="37" t="s">
        <v>701</v>
      </c>
      <c r="W684" t="str">
        <f>VLOOKUP($A684&amp;"_"&amp;$V684,'Character Sets'!$B$3:$J$39,5,FALSE)</f>
        <v>ST1</v>
      </c>
      <c r="X684" t="s">
        <v>234</v>
      </c>
      <c r="Y684" t="str">
        <f t="shared" si="133"/>
        <v>DB</v>
      </c>
      <c r="Z684" t="str" cm="1">
        <f t="array" ref="Z684">_xlfn.IFS($Y684="AB","AB",$Y684="BA","AB",$Y684="AC","AC",$Y684="CA","AC",$Y684="AD","AD",$Y684="DA","AD",$Y684="BC","BC",$Y684="CB","BC",$Y684="BD","BD",$Y684="DB","BD",$Y684="CD","CD",$Y684="DC", "CD",$Y684="AE","AE",$Y684="EA","AE",$Y684="AF","AF",$Y684="FA","AF",$Y684="BE","BE",$Y684="EB","BE",$Y684="BF","BF",$Y684="FB","BF",$Y684="CE","CE",$Y684="EC","CE",$Y684="CF","CF",$Y684="FC","CF",$Y684="DE","DE",$Y684="ED","DE",$Y684="EF","EF",$Y684="FE","EF",$Y684="DF","DF",$Y684="FD","DF")</f>
        <v>BD</v>
      </c>
      <c r="AA684" s="6" t="s">
        <v>30</v>
      </c>
      <c r="AB684" t="str">
        <f>VLOOKUP($X684&amp;$Z684&amp;$AA684,Stories!$A$1:$I$151,7,FALSE)</f>
        <v>Taylor is flying on a broom above Sam</v>
      </c>
      <c r="AC684" t="str">
        <f>VLOOKUP($X684&amp;$Z684&amp;$AA684,Stories!$A$1:$I$151,8,FALSE)</f>
        <v>while a bat flutters through the air</v>
      </c>
      <c r="AD684" s="37" t="s">
        <v>702</v>
      </c>
      <c r="AE684" s="13" t="s">
        <v>27</v>
      </c>
      <c r="AF684" s="13" t="s">
        <v>26</v>
      </c>
      <c r="AG684" s="13" t="str">
        <f t="shared" si="141"/>
        <v>they're standing in a yellow triangle</v>
      </c>
      <c r="AH684" t="str">
        <f>VLOOKUP($X684&amp;$Z684&amp;$AA684,Stories!$A$1:$I$151,9,FALSE)</f>
        <v>and it looks like it is Halloween</v>
      </c>
      <c r="AI684" t="str" cm="1">
        <f t="array" ref="AI684">_xlfn.IFS($AA684="first",_xlfn.CONCAT($X684, "_", $H684, "_", $L684),$AA684="second",_xlfn.CONCAT($X684, "_", $L684, "_", $H684))</f>
        <v>S28_Sam_Taylor</v>
      </c>
      <c r="AJ684" t="str">
        <f t="shared" si="134"/>
        <v>they_yellow_triangle</v>
      </c>
      <c r="AK684" t="str">
        <f t="shared" si="130"/>
        <v>S28_end</v>
      </c>
      <c r="AL684" s="13" t="s">
        <v>27</v>
      </c>
      <c r="AM684" s="13" t="s">
        <v>26</v>
      </c>
      <c r="AN684" s="13" t="s">
        <v>27</v>
      </c>
      <c r="AO684" s="13" t="s">
        <v>25</v>
      </c>
      <c r="AP684" s="13" t="s">
        <v>24</v>
      </c>
      <c r="AQ684" s="13" t="s">
        <v>25</v>
      </c>
      <c r="AR684" s="13" t="s">
        <v>24</v>
      </c>
      <c r="AS684" s="13" t="s">
        <v>26</v>
      </c>
      <c r="AT684" s="13" t="s">
        <v>29</v>
      </c>
      <c r="AU684" s="13" t="s">
        <v>25</v>
      </c>
      <c r="AV684" s="13" t="s">
        <v>29</v>
      </c>
      <c r="AW684" s="13" t="s">
        <v>26</v>
      </c>
      <c r="AX684" t="str">
        <f t="shared" si="135"/>
        <v>HT1_yellow-triangle.png</v>
      </c>
      <c r="AY684" t="str">
        <f t="shared" si="136"/>
        <v>ST2_yellow-square.png</v>
      </c>
      <c r="AZ684" t="str">
        <f t="shared" si="137"/>
        <v>HT2_red-square.png</v>
      </c>
      <c r="BA684" t="str">
        <f t="shared" si="138"/>
        <v>HT3_red-triangle.png</v>
      </c>
      <c r="BB684" t="str">
        <f t="shared" si="139"/>
        <v>ST3_blue-square.png</v>
      </c>
      <c r="BC684" t="str">
        <f t="shared" si="140"/>
        <v>ST1_blue-triangle.png</v>
      </c>
    </row>
    <row r="685" spans="1:55" x14ac:dyDescent="0.2">
      <c r="A685" s="30" t="s">
        <v>708</v>
      </c>
      <c r="B685" s="5" t="s">
        <v>108</v>
      </c>
      <c r="C685" s="5" t="s">
        <v>191</v>
      </c>
      <c r="D685" t="str">
        <f t="shared" si="132"/>
        <v>L06_CR83_S30</v>
      </c>
      <c r="E685">
        <v>683</v>
      </c>
      <c r="F685" s="96" t="s">
        <v>700</v>
      </c>
      <c r="G685" s="155" t="str">
        <f>VLOOKUP($A685&amp;"_"&amp;$F685,'Character Sets'!$B$3:$J$39,5,FALSE)</f>
        <v>HT1</v>
      </c>
      <c r="H685" s="155" t="str">
        <f>VLOOKUP($A685&amp;"_"&amp;$F685,'Character Sets'!$B$3:$J$39,7,FALSE)</f>
        <v>Taylor</v>
      </c>
      <c r="I685" s="5" t="str">
        <f>VLOOKUP($A685&amp;"_"&amp;$F685,'Character Sets'!$B$3:$J$39,6,FALSE)</f>
        <v>D</v>
      </c>
      <c r="J685" s="95" t="s">
        <v>697</v>
      </c>
      <c r="K685" s="155" t="str">
        <f>VLOOKUP($A685&amp;"_"&amp;$J685, 'Character Sets'!$B$3:$J$39,5,FALSE)</f>
        <v>ST2</v>
      </c>
      <c r="L685" s="155" t="str">
        <f>VLOOKUP($A685&amp;"_"&amp;$J685,'Character Sets'!$B$3:$J$39,7,FALSE)</f>
        <v>Sam</v>
      </c>
      <c r="M685" s="5" t="str">
        <f>VLOOKUP($A685&amp;"_"&amp;$J685,'Character Sets'!$B$3:$J$39,6,FALSE)</f>
        <v>B</v>
      </c>
      <c r="N685" s="187" t="s">
        <v>2396</v>
      </c>
      <c r="O685" s="5" t="s">
        <v>2398</v>
      </c>
      <c r="P685" s="37" t="s">
        <v>696</v>
      </c>
      <c r="Q685" t="str">
        <f>VLOOKUP($A685&amp;"_"&amp;$P685,'Character Sets'!$B$3:$J$39,5,FALSE)</f>
        <v>HT2</v>
      </c>
      <c r="R685" s="37" t="s">
        <v>698</v>
      </c>
      <c r="S685" t="str">
        <f>VLOOKUP($A685&amp;"_"&amp;$R685,'Character Sets'!$B$3:$J$39,5,FALSE)</f>
        <v>HT3</v>
      </c>
      <c r="T685" s="37" t="s">
        <v>699</v>
      </c>
      <c r="U685" t="str">
        <f>VLOOKUP($A685&amp;"_"&amp;$T685,'Character Sets'!$B$3:$J$39,5,FALSE)</f>
        <v>ST3</v>
      </c>
      <c r="V685" s="37" t="s">
        <v>701</v>
      </c>
      <c r="W685" t="str">
        <f>VLOOKUP($A685&amp;"_"&amp;$V685,'Character Sets'!$B$3:$J$39,5,FALSE)</f>
        <v>ST1</v>
      </c>
      <c r="X685" t="s">
        <v>236</v>
      </c>
      <c r="Y685" t="str">
        <f t="shared" si="133"/>
        <v>DB</v>
      </c>
      <c r="Z685" t="str" cm="1">
        <f t="array" ref="Z685">_xlfn.IFS($Y685="AB","AB",$Y685="BA","AB",$Y685="AC","AC",$Y685="CA","AC",$Y685="AD","AD",$Y685="DA","AD",$Y685="BC","BC",$Y685="CB","BC",$Y685="BD","BD",$Y685="DB","BD",$Y685="CD","CD",$Y685="DC", "CD",$Y685="AE","AE",$Y685="EA","AE",$Y685="AF","AF",$Y685="FA","AF",$Y685="BE","BE",$Y685="EB","BE",$Y685="BF","BF",$Y685="FB","BF",$Y685="CE","CE",$Y685="EC","CE",$Y685="CF","CF",$Y685="FC","CF",$Y685="DE","DE",$Y685="ED","DE",$Y685="EF","EF",$Y685="FE","EF",$Y685="DF","DF",$Y685="FD","DF")</f>
        <v>BD</v>
      </c>
      <c r="AA685" s="6" t="s">
        <v>28</v>
      </c>
      <c r="AB685" t="str">
        <f>VLOOKUP($X685&amp;$Z685&amp;$AA685,Stories!$A$1:$I$151,7,FALSE)</f>
        <v>Sam is playing the violin for Taylor</v>
      </c>
      <c r="AC685" t="str">
        <f>VLOOKUP($X685&amp;$Z685&amp;$AA685,Stories!$A$1:$I$151,8,FALSE)</f>
        <v>while the sun is shining brightly</v>
      </c>
      <c r="AD685" s="37" t="s">
        <v>702</v>
      </c>
      <c r="AE685" s="13" t="s">
        <v>31</v>
      </c>
      <c r="AF685" s="13" t="s">
        <v>25</v>
      </c>
      <c r="AG685" s="13" t="str">
        <f t="shared" si="141"/>
        <v>they're standing in a green square</v>
      </c>
      <c r="AH685" t="str">
        <f>VLOOKUP($X685&amp;$Z685&amp;$AA685,Stories!$A$1:$I$151,9,FALSE)</f>
        <v>and it looks like the song is being played well</v>
      </c>
      <c r="AI685" t="str" cm="1">
        <f t="array" ref="AI685">_xlfn.IFS($AA685="first",_xlfn.CONCAT($X685, "_", $H685, "_", $L685),$AA685="second",_xlfn.CONCAT($X685, "_", $L685, "_", $H685))</f>
        <v>S30_Taylor_Sam</v>
      </c>
      <c r="AJ685" t="str">
        <f t="shared" si="134"/>
        <v>they_green_square</v>
      </c>
      <c r="AK685" t="str">
        <f t="shared" si="130"/>
        <v>S30_end</v>
      </c>
      <c r="AL685" s="13" t="s">
        <v>31</v>
      </c>
      <c r="AM685" s="13" t="s">
        <v>25</v>
      </c>
      <c r="AN685" s="13" t="s">
        <v>31</v>
      </c>
      <c r="AO685" s="13" t="s">
        <v>26</v>
      </c>
      <c r="AP685" s="13" t="s">
        <v>29</v>
      </c>
      <c r="AQ685" s="13" t="s">
        <v>26</v>
      </c>
      <c r="AR685" s="13" t="s">
        <v>29</v>
      </c>
      <c r="AS685" s="13" t="s">
        <v>25</v>
      </c>
      <c r="AT685" s="13" t="s">
        <v>24</v>
      </c>
      <c r="AU685" s="13" t="s">
        <v>26</v>
      </c>
      <c r="AV685" s="13" t="s">
        <v>24</v>
      </c>
      <c r="AW685" s="13" t="s">
        <v>25</v>
      </c>
      <c r="AX685" t="str">
        <f t="shared" si="135"/>
        <v>HT1_green-square.png</v>
      </c>
      <c r="AY685" t="str">
        <f t="shared" si="136"/>
        <v>ST2_green-triangle.png</v>
      </c>
      <c r="AZ685" t="str">
        <f t="shared" si="137"/>
        <v>HT2_blue-triangle.png</v>
      </c>
      <c r="BA685" t="str">
        <f t="shared" si="138"/>
        <v>HT3_blue-square.png</v>
      </c>
      <c r="BB685" t="str">
        <f t="shared" si="139"/>
        <v>ST3_red-triangle.png</v>
      </c>
      <c r="BC685" t="str">
        <f t="shared" si="140"/>
        <v>ST1_red-square.png</v>
      </c>
    </row>
    <row r="686" spans="1:55" x14ac:dyDescent="0.2">
      <c r="A686" s="30" t="s">
        <v>708</v>
      </c>
      <c r="B686" s="5" t="s">
        <v>108</v>
      </c>
      <c r="C686" s="5" t="s">
        <v>192</v>
      </c>
      <c r="D686" t="str">
        <f t="shared" si="132"/>
        <v>L06_CR84_S29</v>
      </c>
      <c r="E686">
        <v>684</v>
      </c>
      <c r="F686" s="96" t="s">
        <v>700</v>
      </c>
      <c r="G686" s="155" t="str">
        <f>VLOOKUP($A686&amp;"_"&amp;$F686,'Character Sets'!$B$3:$J$39,5,FALSE)</f>
        <v>HT1</v>
      </c>
      <c r="H686" s="155" t="str">
        <f>VLOOKUP($A686&amp;"_"&amp;$F686,'Character Sets'!$B$3:$J$39,7,FALSE)</f>
        <v>Taylor</v>
      </c>
      <c r="I686" s="5" t="str">
        <f>VLOOKUP($A686&amp;"_"&amp;$F686,'Character Sets'!$B$3:$J$39,6,FALSE)</f>
        <v>D</v>
      </c>
      <c r="J686" s="95" t="s">
        <v>697</v>
      </c>
      <c r="K686" s="155" t="str">
        <f>VLOOKUP($A686&amp;"_"&amp;$J686, 'Character Sets'!$B$3:$J$39,5,FALSE)</f>
        <v>ST2</v>
      </c>
      <c r="L686" s="155" t="str">
        <f>VLOOKUP($A686&amp;"_"&amp;$J686,'Character Sets'!$B$3:$J$39,7,FALSE)</f>
        <v>Sam</v>
      </c>
      <c r="M686" s="5" t="str">
        <f>VLOOKUP($A686&amp;"_"&amp;$J686,'Character Sets'!$B$3:$J$39,6,FALSE)</f>
        <v>B</v>
      </c>
      <c r="N686" s="187" t="s">
        <v>2396</v>
      </c>
      <c r="O686" s="5" t="s">
        <v>2398</v>
      </c>
      <c r="P686" s="37" t="s">
        <v>696</v>
      </c>
      <c r="Q686" t="str">
        <f>VLOOKUP($A686&amp;"_"&amp;$P686,'Character Sets'!$B$3:$J$39,5,FALSE)</f>
        <v>HT2</v>
      </c>
      <c r="R686" s="37" t="s">
        <v>698</v>
      </c>
      <c r="S686" t="str">
        <f>VLOOKUP($A686&amp;"_"&amp;$R686,'Character Sets'!$B$3:$J$39,5,FALSE)</f>
        <v>HT3</v>
      </c>
      <c r="T686" s="37" t="s">
        <v>699</v>
      </c>
      <c r="U686" t="str">
        <f>VLOOKUP($A686&amp;"_"&amp;$T686,'Character Sets'!$B$3:$J$39,5,FALSE)</f>
        <v>ST3</v>
      </c>
      <c r="V686" s="37" t="s">
        <v>701</v>
      </c>
      <c r="W686" t="str">
        <f>VLOOKUP($A686&amp;"_"&amp;$V686,'Character Sets'!$B$3:$J$39,5,FALSE)</f>
        <v>ST1</v>
      </c>
      <c r="X686" t="s">
        <v>235</v>
      </c>
      <c r="Y686" t="str">
        <f t="shared" si="133"/>
        <v>DB</v>
      </c>
      <c r="Z686" t="str" cm="1">
        <f t="array" ref="Z686">_xlfn.IFS($Y686="AB","AB",$Y686="BA","AB",$Y686="AC","AC",$Y686="CA","AC",$Y686="AD","AD",$Y686="DA","AD",$Y686="BC","BC",$Y686="CB","BC",$Y686="BD","BD",$Y686="DB","BD",$Y686="CD","CD",$Y686="DC", "CD",$Y686="AE","AE",$Y686="EA","AE",$Y686="AF","AF",$Y686="FA","AF",$Y686="BE","BE",$Y686="EB","BE",$Y686="BF","BF",$Y686="FB","BF",$Y686="CE","CE",$Y686="EC","CE",$Y686="CF","CF",$Y686="FC","CF",$Y686="DE","DE",$Y686="ED","DE",$Y686="EF","EF",$Y686="FE","EF",$Y686="DF","DF",$Y686="FD","DF")</f>
        <v>BD</v>
      </c>
      <c r="AA686" s="6" t="s">
        <v>30</v>
      </c>
      <c r="AB686" t="str">
        <f>VLOOKUP($X686&amp;$Z686&amp;$AA686,Stories!$A$1:$I$151,7,FALSE)</f>
        <v xml:space="preserve">Taylor is playing basketball with Sam </v>
      </c>
      <c r="AC686" t="str">
        <f>VLOOKUP($X686&amp;$Z686&amp;$AA686,Stories!$A$1:$I$151,8,FALSE)</f>
        <v>as the scoreboard shows the time winding down</v>
      </c>
      <c r="AD686" s="37" t="s">
        <v>702</v>
      </c>
      <c r="AE686" s="13" t="s">
        <v>29</v>
      </c>
      <c r="AF686" s="13" t="s">
        <v>26</v>
      </c>
      <c r="AG686" s="13" t="str">
        <f t="shared" si="141"/>
        <v>they're standing in a blue triangle</v>
      </c>
      <c r="AH686" t="str">
        <f>VLOOKUP($X686&amp;$Z686&amp;$AA686,Stories!$A$1:$I$151,9,FALSE)</f>
        <v>and the game appears to be one-sided</v>
      </c>
      <c r="AI686" t="str" cm="1">
        <f t="array" ref="AI686">_xlfn.IFS($AA686="first",_xlfn.CONCAT($X686, "_", $H686, "_", $L686),$AA686="second",_xlfn.CONCAT($X686, "_", $L686, "_", $H686))</f>
        <v>S29_Sam_Taylor</v>
      </c>
      <c r="AJ686" t="str">
        <f t="shared" si="134"/>
        <v>they_blue_triangle</v>
      </c>
      <c r="AK686" t="str">
        <f t="shared" si="130"/>
        <v>S29_end</v>
      </c>
      <c r="AL686" s="13" t="s">
        <v>29</v>
      </c>
      <c r="AM686" s="13" t="s">
        <v>26</v>
      </c>
      <c r="AN686" s="13" t="s">
        <v>29</v>
      </c>
      <c r="AO686" s="13" t="s">
        <v>25</v>
      </c>
      <c r="AP686" s="13" t="s">
        <v>31</v>
      </c>
      <c r="AQ686" s="13" t="s">
        <v>25</v>
      </c>
      <c r="AR686" s="13" t="s">
        <v>31</v>
      </c>
      <c r="AS686" s="13" t="s">
        <v>26</v>
      </c>
      <c r="AT686" s="13" t="s">
        <v>27</v>
      </c>
      <c r="AU686" s="13" t="s">
        <v>25</v>
      </c>
      <c r="AV686" s="13" t="s">
        <v>27</v>
      </c>
      <c r="AW686" s="13" t="s">
        <v>26</v>
      </c>
      <c r="AX686" t="str">
        <f t="shared" si="135"/>
        <v>HT1_blue-triangle.png</v>
      </c>
      <c r="AY686" t="str">
        <f t="shared" si="136"/>
        <v>ST2_blue-square.png</v>
      </c>
      <c r="AZ686" t="str">
        <f t="shared" si="137"/>
        <v>HT2_green-square.png</v>
      </c>
      <c r="BA686" t="str">
        <f t="shared" si="138"/>
        <v>HT3_green-triangle.png</v>
      </c>
      <c r="BB686" t="str">
        <f t="shared" si="139"/>
        <v>ST3_yellow-square.png</v>
      </c>
      <c r="BC686" t="str">
        <f t="shared" si="140"/>
        <v>ST1_yellow-triangle.png</v>
      </c>
    </row>
    <row r="687" spans="1:55" x14ac:dyDescent="0.2">
      <c r="A687" s="30" t="s">
        <v>708</v>
      </c>
      <c r="B687" s="5" t="s">
        <v>108</v>
      </c>
      <c r="C687" s="5" t="s">
        <v>193</v>
      </c>
      <c r="D687" t="str">
        <f t="shared" si="132"/>
        <v>L06_CR85_S10</v>
      </c>
      <c r="E687">
        <v>685</v>
      </c>
      <c r="F687" s="96" t="s">
        <v>700</v>
      </c>
      <c r="G687" s="155" t="str">
        <f>VLOOKUP($A687&amp;"_"&amp;$F687,'Character Sets'!$B$3:$J$39,5,FALSE)</f>
        <v>HT1</v>
      </c>
      <c r="H687" s="155" t="str">
        <f>VLOOKUP($A687&amp;"_"&amp;$F687,'Character Sets'!$B$3:$J$39,7,FALSE)</f>
        <v>Taylor</v>
      </c>
      <c r="I687" s="5" t="str">
        <f>VLOOKUP($A687&amp;"_"&amp;$F687,'Character Sets'!$B$3:$J$39,6,FALSE)</f>
        <v>D</v>
      </c>
      <c r="J687" s="95" t="s">
        <v>699</v>
      </c>
      <c r="K687" s="155" t="str">
        <f>VLOOKUP($A687&amp;"_"&amp;$J687, 'Character Sets'!$B$3:$J$39,5,FALSE)</f>
        <v>ST3</v>
      </c>
      <c r="L687" s="155" t="str">
        <f>VLOOKUP($A687&amp;"_"&amp;$J687,'Character Sets'!$B$3:$J$39,7,FALSE)</f>
        <v>Jordan</v>
      </c>
      <c r="M687" s="5" t="str">
        <f>VLOOKUP($A687&amp;"_"&amp;$J687,'Character Sets'!$B$3:$J$39,6,FALSE)</f>
        <v>C</v>
      </c>
      <c r="N687" s="187" t="s">
        <v>2396</v>
      </c>
      <c r="O687" s="5" t="s">
        <v>2398</v>
      </c>
      <c r="P687" s="37" t="s">
        <v>696</v>
      </c>
      <c r="Q687" t="str">
        <f>VLOOKUP($A687&amp;"_"&amp;$P687,'Character Sets'!$B$3:$J$39,5,FALSE)</f>
        <v>HT2</v>
      </c>
      <c r="R687" s="37" t="s">
        <v>698</v>
      </c>
      <c r="S687" t="str">
        <f>VLOOKUP($A687&amp;"_"&amp;$R687,'Character Sets'!$B$3:$J$39,5,FALSE)</f>
        <v>HT3</v>
      </c>
      <c r="T687" s="37" t="s">
        <v>697</v>
      </c>
      <c r="U687" t="str">
        <f>VLOOKUP($A687&amp;"_"&amp;$T687,'Character Sets'!$B$3:$J$39,5,FALSE)</f>
        <v>ST2</v>
      </c>
      <c r="V687" s="37" t="s">
        <v>701</v>
      </c>
      <c r="W687" t="str">
        <f>VLOOKUP($A687&amp;"_"&amp;$V687,'Character Sets'!$B$3:$J$39,5,FALSE)</f>
        <v>ST1</v>
      </c>
      <c r="X687" t="s">
        <v>216</v>
      </c>
      <c r="Y687" t="str">
        <f t="shared" si="133"/>
        <v>DC</v>
      </c>
      <c r="Z687" t="str" cm="1">
        <f t="array" ref="Z687">_xlfn.IFS($Y687="AB","AB",$Y687="BA","AB",$Y687="AC","AC",$Y687="CA","AC",$Y687="AD","AD",$Y687="DA","AD",$Y687="BC","BC",$Y687="CB","BC",$Y687="BD","BD",$Y687="DB","BD",$Y687="CD","CD",$Y687="DC", "CD",$Y687="AE","AE",$Y687="EA","AE",$Y687="AF","AF",$Y687="FA","AF",$Y687="BE","BE",$Y687="EB","BE",$Y687="BF","BF",$Y687="FB","BF",$Y687="CE","CE",$Y687="EC","CE",$Y687="CF","CF",$Y687="FC","CF",$Y687="DE","DE",$Y687="ED","DE",$Y687="EF","EF",$Y687="FE","EF",$Y687="DF","DF",$Y687="FD","DF")</f>
        <v>CD</v>
      </c>
      <c r="AA687" s="6" t="s">
        <v>28</v>
      </c>
      <c r="AB687" t="str">
        <f>VLOOKUP($X687&amp;$Z687&amp;$AA687,Stories!$A$1:$I$151,7,FALSE)</f>
        <v>Jordan is floating over to Taylor</v>
      </c>
      <c r="AC687" t="str">
        <f>VLOOKUP($X687&amp;$Z687&amp;$AA687,Stories!$A$1:$I$151,8,FALSE)</f>
        <v>while an airplane is flying overhead</v>
      </c>
      <c r="AD687" s="37" t="s">
        <v>702</v>
      </c>
      <c r="AE687" s="13" t="s">
        <v>27</v>
      </c>
      <c r="AF687" s="13" t="s">
        <v>25</v>
      </c>
      <c r="AG687" s="13" t="str">
        <f t="shared" si="141"/>
        <v>they're standing in a yellow square</v>
      </c>
      <c r="AH687" t="str">
        <f>VLOOKUP($X687&amp;$Z687&amp;$AA687,Stories!$A$1:$I$151,9,FALSE)</f>
        <v>and it looks like everyone needs more sunscreen</v>
      </c>
      <c r="AI687" t="str" cm="1">
        <f t="array" ref="AI687">_xlfn.IFS($AA687="first",_xlfn.CONCAT($X687, "_", $H687, "_", $L687),$AA687="second",_xlfn.CONCAT($X687, "_", $L687, "_", $H687))</f>
        <v>S10_Taylor_Jordan</v>
      </c>
      <c r="AJ687" t="str">
        <f t="shared" si="134"/>
        <v>they_yellow_square</v>
      </c>
      <c r="AK687" t="str">
        <f t="shared" si="130"/>
        <v>S10_end</v>
      </c>
      <c r="AL687" s="13" t="s">
        <v>27</v>
      </c>
      <c r="AM687" s="13" t="s">
        <v>25</v>
      </c>
      <c r="AN687" s="13" t="s">
        <v>27</v>
      </c>
      <c r="AO687" s="13" t="s">
        <v>26</v>
      </c>
      <c r="AP687" s="13" t="s">
        <v>24</v>
      </c>
      <c r="AQ687" s="13" t="s">
        <v>26</v>
      </c>
      <c r="AR687" s="13" t="s">
        <v>24</v>
      </c>
      <c r="AS687" s="13" t="s">
        <v>25</v>
      </c>
      <c r="AT687" s="13" t="s">
        <v>29</v>
      </c>
      <c r="AU687" s="13" t="s">
        <v>26</v>
      </c>
      <c r="AV687" s="13" t="s">
        <v>29</v>
      </c>
      <c r="AW687" s="13" t="s">
        <v>25</v>
      </c>
      <c r="AX687" t="str">
        <f t="shared" si="135"/>
        <v>HT1_yellow-square.png</v>
      </c>
      <c r="AY687" t="str">
        <f t="shared" si="136"/>
        <v>ST3_yellow-triangle.png</v>
      </c>
      <c r="AZ687" t="str">
        <f t="shared" si="137"/>
        <v>HT2_red-triangle.png</v>
      </c>
      <c r="BA687" t="str">
        <f t="shared" si="138"/>
        <v>HT3_red-square.png</v>
      </c>
      <c r="BB687" t="str">
        <f t="shared" si="139"/>
        <v>ST2_blue-triangle.png</v>
      </c>
      <c r="BC687" t="str">
        <f t="shared" si="140"/>
        <v>ST1_blue-square.png</v>
      </c>
    </row>
    <row r="688" spans="1:55" x14ac:dyDescent="0.2">
      <c r="A688" s="30" t="s">
        <v>708</v>
      </c>
      <c r="B688" s="5" t="s">
        <v>108</v>
      </c>
      <c r="C688" s="5" t="s">
        <v>194</v>
      </c>
      <c r="D688" t="str">
        <f t="shared" si="132"/>
        <v>L06_CR86_S08</v>
      </c>
      <c r="E688">
        <v>686</v>
      </c>
      <c r="F688" s="96" t="s">
        <v>700</v>
      </c>
      <c r="G688" s="155" t="str">
        <f>VLOOKUP($A688&amp;"_"&amp;$F688,'Character Sets'!$B$3:$J$39,5,FALSE)</f>
        <v>HT1</v>
      </c>
      <c r="H688" s="155" t="str">
        <f>VLOOKUP($A688&amp;"_"&amp;$F688,'Character Sets'!$B$3:$J$39,7,FALSE)</f>
        <v>Taylor</v>
      </c>
      <c r="I688" s="5" t="str">
        <f>VLOOKUP($A688&amp;"_"&amp;$F688,'Character Sets'!$B$3:$J$39,6,FALSE)</f>
        <v>D</v>
      </c>
      <c r="J688" s="95" t="s">
        <v>699</v>
      </c>
      <c r="K688" s="155" t="str">
        <f>VLOOKUP($A688&amp;"_"&amp;$J688, 'Character Sets'!$B$3:$J$39,5,FALSE)</f>
        <v>ST3</v>
      </c>
      <c r="L688" s="155" t="str">
        <f>VLOOKUP($A688&amp;"_"&amp;$J688,'Character Sets'!$B$3:$J$39,7,FALSE)</f>
        <v>Jordan</v>
      </c>
      <c r="M688" s="5" t="str">
        <f>VLOOKUP($A688&amp;"_"&amp;$J688,'Character Sets'!$B$3:$J$39,6,FALSE)</f>
        <v>C</v>
      </c>
      <c r="N688" s="187" t="s">
        <v>2396</v>
      </c>
      <c r="O688" s="5" t="s">
        <v>2398</v>
      </c>
      <c r="P688" s="37" t="s">
        <v>696</v>
      </c>
      <c r="Q688" t="str">
        <f>VLOOKUP($A688&amp;"_"&amp;$P688,'Character Sets'!$B$3:$J$39,5,FALSE)</f>
        <v>HT2</v>
      </c>
      <c r="R688" s="37" t="s">
        <v>698</v>
      </c>
      <c r="S688" t="str">
        <f>VLOOKUP($A688&amp;"_"&amp;$R688,'Character Sets'!$B$3:$J$39,5,FALSE)</f>
        <v>HT3</v>
      </c>
      <c r="T688" s="37" t="s">
        <v>697</v>
      </c>
      <c r="U688" t="str">
        <f>VLOOKUP($A688&amp;"_"&amp;$T688,'Character Sets'!$B$3:$J$39,5,FALSE)</f>
        <v>ST2</v>
      </c>
      <c r="V688" s="37" t="s">
        <v>701</v>
      </c>
      <c r="W688" t="str">
        <f>VLOOKUP($A688&amp;"_"&amp;$V688,'Character Sets'!$B$3:$J$39,5,FALSE)</f>
        <v>ST1</v>
      </c>
      <c r="X688" t="s">
        <v>214</v>
      </c>
      <c r="Y688" t="str">
        <f t="shared" si="133"/>
        <v>DC</v>
      </c>
      <c r="Z688" t="str" cm="1">
        <f t="array" ref="Z688">_xlfn.IFS($Y688="AB","AB",$Y688="BA","AB",$Y688="AC","AC",$Y688="CA","AC",$Y688="AD","AD",$Y688="DA","AD",$Y688="BC","BC",$Y688="CB","BC",$Y688="BD","BD",$Y688="DB","BD",$Y688="CD","CD",$Y688="DC", "CD",$Y688="AE","AE",$Y688="EA","AE",$Y688="AF","AF",$Y688="FA","AF",$Y688="BE","BE",$Y688="EB","BE",$Y688="BF","BF",$Y688="FB","BF",$Y688="CE","CE",$Y688="EC","CE",$Y688="CF","CF",$Y688="FC","CF",$Y688="DE","DE",$Y688="ED","DE",$Y688="EF","EF",$Y688="FE","EF",$Y688="DF","DF",$Y688="FD","DF")</f>
        <v>CD</v>
      </c>
      <c r="AA688" s="6" t="s">
        <v>30</v>
      </c>
      <c r="AB688" t="str">
        <f>VLOOKUP($X688&amp;$Z688&amp;$AA688,Stories!$A$1:$I$151,7,FALSE)</f>
        <v>Taylor is taking a picture of Jordan</v>
      </c>
      <c r="AC688" t="str">
        <f>VLOOKUP($X688&amp;$Z688&amp;$AA688,Stories!$A$1:$I$151,8,FALSE)</f>
        <v>next to the Eiffel Tower</v>
      </c>
      <c r="AD688" s="37" t="s">
        <v>702</v>
      </c>
      <c r="AE688" s="13" t="s">
        <v>24</v>
      </c>
      <c r="AF688" s="13" t="s">
        <v>26</v>
      </c>
      <c r="AG688" s="13" t="str">
        <f t="shared" si="141"/>
        <v>they're standing in a red triangle</v>
      </c>
      <c r="AH688" t="str">
        <f>VLOOKUP($X688&amp;$Z688&amp;$AA688,Stories!$A$1:$I$151,9,FALSE)</f>
        <v>and the tower is lit up at night</v>
      </c>
      <c r="AI688" t="str" cm="1">
        <f t="array" ref="AI688">_xlfn.IFS($AA688="first",_xlfn.CONCAT($X688, "_", $H688, "_", $L688),$AA688="second",_xlfn.CONCAT($X688, "_", $L688, "_", $H688))</f>
        <v>S08_Jordan_Taylor</v>
      </c>
      <c r="AJ688" t="str">
        <f t="shared" si="134"/>
        <v>they_red_triangle</v>
      </c>
      <c r="AK688" t="str">
        <f t="shared" si="130"/>
        <v>S08_end</v>
      </c>
      <c r="AL688" s="13" t="s">
        <v>24</v>
      </c>
      <c r="AM688" s="13" t="s">
        <v>26</v>
      </c>
      <c r="AN688" s="13" t="s">
        <v>24</v>
      </c>
      <c r="AO688" s="13" t="s">
        <v>25</v>
      </c>
      <c r="AP688" s="13" t="s">
        <v>27</v>
      </c>
      <c r="AQ688" s="13" t="s">
        <v>25</v>
      </c>
      <c r="AR688" s="13" t="s">
        <v>27</v>
      </c>
      <c r="AS688" s="13" t="s">
        <v>26</v>
      </c>
      <c r="AT688" s="13" t="s">
        <v>31</v>
      </c>
      <c r="AU688" s="13" t="s">
        <v>25</v>
      </c>
      <c r="AV688" s="13" t="s">
        <v>31</v>
      </c>
      <c r="AW688" s="13" t="s">
        <v>26</v>
      </c>
      <c r="AX688" t="str">
        <f t="shared" si="135"/>
        <v>HT1_red-triangle.png</v>
      </c>
      <c r="AY688" t="str">
        <f t="shared" si="136"/>
        <v>ST3_red-square.png</v>
      </c>
      <c r="AZ688" t="str">
        <f t="shared" si="137"/>
        <v>HT2_yellow-square.png</v>
      </c>
      <c r="BA688" t="str">
        <f t="shared" si="138"/>
        <v>HT3_yellow-triangle.png</v>
      </c>
      <c r="BB688" t="str">
        <f t="shared" si="139"/>
        <v>ST2_green-square.png</v>
      </c>
      <c r="BC688" t="str">
        <f t="shared" si="140"/>
        <v>ST1_green-triangle.png</v>
      </c>
    </row>
    <row r="689" spans="1:55" x14ac:dyDescent="0.2">
      <c r="A689" s="30" t="s">
        <v>708</v>
      </c>
      <c r="B689" s="5" t="s">
        <v>108</v>
      </c>
      <c r="C689" s="5" t="s">
        <v>195</v>
      </c>
      <c r="D689" t="str">
        <f t="shared" si="132"/>
        <v>L06_CR87_S09</v>
      </c>
      <c r="E689">
        <v>687</v>
      </c>
      <c r="F689" s="96" t="s">
        <v>700</v>
      </c>
      <c r="G689" s="155" t="str">
        <f>VLOOKUP($A689&amp;"_"&amp;$F689,'Character Sets'!$B$3:$J$39,5,FALSE)</f>
        <v>HT1</v>
      </c>
      <c r="H689" s="155" t="str">
        <f>VLOOKUP($A689&amp;"_"&amp;$F689,'Character Sets'!$B$3:$J$39,7,FALSE)</f>
        <v>Taylor</v>
      </c>
      <c r="I689" s="5" t="str">
        <f>VLOOKUP($A689&amp;"_"&amp;$F689,'Character Sets'!$B$3:$J$39,6,FALSE)</f>
        <v>D</v>
      </c>
      <c r="J689" s="95" t="s">
        <v>699</v>
      </c>
      <c r="K689" s="155" t="str">
        <f>VLOOKUP($A689&amp;"_"&amp;$J689, 'Character Sets'!$B$3:$J$39,5,FALSE)</f>
        <v>ST3</v>
      </c>
      <c r="L689" s="155" t="str">
        <f>VLOOKUP($A689&amp;"_"&amp;$J689,'Character Sets'!$B$3:$J$39,7,FALSE)</f>
        <v>Jordan</v>
      </c>
      <c r="M689" s="5" t="str">
        <f>VLOOKUP($A689&amp;"_"&amp;$J689,'Character Sets'!$B$3:$J$39,6,FALSE)</f>
        <v>C</v>
      </c>
      <c r="N689" s="187" t="s">
        <v>2396</v>
      </c>
      <c r="O689" s="5" t="s">
        <v>2398</v>
      </c>
      <c r="P689" s="37" t="s">
        <v>696</v>
      </c>
      <c r="Q689" t="str">
        <f>VLOOKUP($A689&amp;"_"&amp;$P689,'Character Sets'!$B$3:$J$39,5,FALSE)</f>
        <v>HT2</v>
      </c>
      <c r="R689" s="37" t="s">
        <v>698</v>
      </c>
      <c r="S689" t="str">
        <f>VLOOKUP($A689&amp;"_"&amp;$R689,'Character Sets'!$B$3:$J$39,5,FALSE)</f>
        <v>HT3</v>
      </c>
      <c r="T689" s="37" t="s">
        <v>697</v>
      </c>
      <c r="U689" t="str">
        <f>VLOOKUP($A689&amp;"_"&amp;$T689,'Character Sets'!$B$3:$J$39,5,FALSE)</f>
        <v>ST2</v>
      </c>
      <c r="V689" s="37" t="s">
        <v>701</v>
      </c>
      <c r="W689" t="str">
        <f>VLOOKUP($A689&amp;"_"&amp;$V689,'Character Sets'!$B$3:$J$39,5,FALSE)</f>
        <v>ST1</v>
      </c>
      <c r="X689" t="s">
        <v>215</v>
      </c>
      <c r="Y689" t="str">
        <f t="shared" si="133"/>
        <v>DC</v>
      </c>
      <c r="Z689" t="str" cm="1">
        <f t="array" ref="Z689">_xlfn.IFS($Y689="AB","AB",$Y689="BA","AB",$Y689="AC","AC",$Y689="CA","AC",$Y689="AD","AD",$Y689="DA","AD",$Y689="BC","BC",$Y689="CB","BC",$Y689="BD","BD",$Y689="DB","BD",$Y689="CD","CD",$Y689="DC", "CD",$Y689="AE","AE",$Y689="EA","AE",$Y689="AF","AF",$Y689="FA","AF",$Y689="BE","BE",$Y689="EB","BE",$Y689="BF","BF",$Y689="FB","BF",$Y689="CE","CE",$Y689="EC","CE",$Y689="CF","CF",$Y689="FC","CF",$Y689="DE","DE",$Y689="ED","DE",$Y689="EF","EF",$Y689="FE","EF",$Y689="DF","DF",$Y689="FD","DF")</f>
        <v>CD</v>
      </c>
      <c r="AA689" s="6" t="s">
        <v>28</v>
      </c>
      <c r="AB689" t="str">
        <f>VLOOKUP($X689&amp;$Z689&amp;$AA689,Stories!$A$1:$I$151,7,FALSE)</f>
        <v>Jordan is playing golf with Taylor</v>
      </c>
      <c r="AC689" t="str">
        <f>VLOOKUP($X689&amp;$Z689&amp;$AA689,Stories!$A$1:$I$151,8,FALSE)</f>
        <v>as the sun is shining overhead</v>
      </c>
      <c r="AD689" s="37" t="s">
        <v>702</v>
      </c>
      <c r="AE689" s="13" t="s">
        <v>29</v>
      </c>
      <c r="AF689" s="13" t="s">
        <v>25</v>
      </c>
      <c r="AG689" s="13" t="str">
        <f t="shared" si="141"/>
        <v>they're standing in a blue square</v>
      </c>
      <c r="AH689" t="str">
        <f>VLOOKUP($X689&amp;$Z689&amp;$AA689,Stories!$A$1:$I$151,9,FALSE)</f>
        <v>and the grass is very green</v>
      </c>
      <c r="AI689" t="str" cm="1">
        <f t="array" ref="AI689">_xlfn.IFS($AA689="first",_xlfn.CONCAT($X689, "_", $H689, "_", $L689),$AA689="second",_xlfn.CONCAT($X689, "_", $L689, "_", $H689))</f>
        <v>S09_Taylor_Jordan</v>
      </c>
      <c r="AJ689" t="str">
        <f t="shared" si="134"/>
        <v>they_blue_square</v>
      </c>
      <c r="AK689" t="str">
        <f t="shared" si="130"/>
        <v>S09_end</v>
      </c>
      <c r="AL689" s="13" t="s">
        <v>29</v>
      </c>
      <c r="AM689" s="13" t="s">
        <v>25</v>
      </c>
      <c r="AN689" s="13" t="s">
        <v>29</v>
      </c>
      <c r="AO689" s="13" t="s">
        <v>26</v>
      </c>
      <c r="AP689" s="13" t="s">
        <v>31</v>
      </c>
      <c r="AQ689" s="13" t="s">
        <v>26</v>
      </c>
      <c r="AR689" s="13" t="s">
        <v>31</v>
      </c>
      <c r="AS689" s="13" t="s">
        <v>25</v>
      </c>
      <c r="AT689" s="13" t="s">
        <v>27</v>
      </c>
      <c r="AU689" s="13" t="s">
        <v>26</v>
      </c>
      <c r="AV689" s="13" t="s">
        <v>27</v>
      </c>
      <c r="AW689" s="13" t="s">
        <v>25</v>
      </c>
      <c r="AX689" t="str">
        <f t="shared" si="135"/>
        <v>HT1_blue-square.png</v>
      </c>
      <c r="AY689" t="str">
        <f t="shared" si="136"/>
        <v>ST3_blue-triangle.png</v>
      </c>
      <c r="AZ689" t="str">
        <f t="shared" si="137"/>
        <v>HT2_green-triangle.png</v>
      </c>
      <c r="BA689" t="str">
        <f t="shared" si="138"/>
        <v>HT3_green-square.png</v>
      </c>
      <c r="BB689" t="str">
        <f t="shared" si="139"/>
        <v>ST2_yellow-triangle.png</v>
      </c>
      <c r="BC689" t="str">
        <f t="shared" si="140"/>
        <v>ST1_yellow-square.png</v>
      </c>
    </row>
    <row r="690" spans="1:55" x14ac:dyDescent="0.2">
      <c r="A690" s="30" t="s">
        <v>708</v>
      </c>
      <c r="B690" s="5" t="s">
        <v>108</v>
      </c>
      <c r="C690" s="5" t="s">
        <v>196</v>
      </c>
      <c r="D690" t="str">
        <f t="shared" si="132"/>
        <v>L06_CR88_S09</v>
      </c>
      <c r="E690">
        <v>688</v>
      </c>
      <c r="F690" s="96" t="s">
        <v>700</v>
      </c>
      <c r="G690" s="155" t="str">
        <f>VLOOKUP($A690&amp;"_"&amp;$F690,'Character Sets'!$B$3:$J$39,5,FALSE)</f>
        <v>HT1</v>
      </c>
      <c r="H690" s="155" t="str">
        <f>VLOOKUP($A690&amp;"_"&amp;$F690,'Character Sets'!$B$3:$J$39,7,FALSE)</f>
        <v>Taylor</v>
      </c>
      <c r="I690" s="5" t="str">
        <f>VLOOKUP($A690&amp;"_"&amp;$F690,'Character Sets'!$B$3:$J$39,6,FALSE)</f>
        <v>D</v>
      </c>
      <c r="J690" s="95" t="s">
        <v>699</v>
      </c>
      <c r="K690" s="155" t="str">
        <f>VLOOKUP($A690&amp;"_"&amp;$J690, 'Character Sets'!$B$3:$J$39,5,FALSE)</f>
        <v>ST3</v>
      </c>
      <c r="L690" s="155" t="str">
        <f>VLOOKUP($A690&amp;"_"&amp;$J690,'Character Sets'!$B$3:$J$39,7,FALSE)</f>
        <v>Jordan</v>
      </c>
      <c r="M690" s="5" t="str">
        <f>VLOOKUP($A690&amp;"_"&amp;$J690,'Character Sets'!$B$3:$J$39,6,FALSE)</f>
        <v>C</v>
      </c>
      <c r="N690" s="187" t="s">
        <v>2396</v>
      </c>
      <c r="O690" s="5" t="s">
        <v>2398</v>
      </c>
      <c r="P690" s="37" t="s">
        <v>696</v>
      </c>
      <c r="Q690" t="str">
        <f>VLOOKUP($A690&amp;"_"&amp;$P690,'Character Sets'!$B$3:$J$39,5,FALSE)</f>
        <v>HT2</v>
      </c>
      <c r="R690" s="37" t="s">
        <v>698</v>
      </c>
      <c r="S690" t="str">
        <f>VLOOKUP($A690&amp;"_"&amp;$R690,'Character Sets'!$B$3:$J$39,5,FALSE)</f>
        <v>HT3</v>
      </c>
      <c r="T690" s="37" t="s">
        <v>697</v>
      </c>
      <c r="U690" t="str">
        <f>VLOOKUP($A690&amp;"_"&amp;$T690,'Character Sets'!$B$3:$J$39,5,FALSE)</f>
        <v>ST2</v>
      </c>
      <c r="V690" s="37" t="s">
        <v>701</v>
      </c>
      <c r="W690" t="str">
        <f>VLOOKUP($A690&amp;"_"&amp;$V690,'Character Sets'!$B$3:$J$39,5,FALSE)</f>
        <v>ST1</v>
      </c>
      <c r="X690" t="s">
        <v>215</v>
      </c>
      <c r="Y690" t="str">
        <f t="shared" si="133"/>
        <v>DC</v>
      </c>
      <c r="Z690" t="str" cm="1">
        <f t="array" ref="Z690">_xlfn.IFS($Y690="AB","AB",$Y690="BA","AB",$Y690="AC","AC",$Y690="CA","AC",$Y690="AD","AD",$Y690="DA","AD",$Y690="BC","BC",$Y690="CB","BC",$Y690="BD","BD",$Y690="DB","BD",$Y690="CD","CD",$Y690="DC", "CD",$Y690="AE","AE",$Y690="EA","AE",$Y690="AF","AF",$Y690="FA","AF",$Y690="BE","BE",$Y690="EB","BE",$Y690="BF","BF",$Y690="FB","BF",$Y690="CE","CE",$Y690="EC","CE",$Y690="CF","CF",$Y690="FC","CF",$Y690="DE","DE",$Y690="ED","DE",$Y690="EF","EF",$Y690="FE","EF",$Y690="DF","DF",$Y690="FD","DF")</f>
        <v>CD</v>
      </c>
      <c r="AA690" s="6" t="s">
        <v>30</v>
      </c>
      <c r="AB690" t="str">
        <f>VLOOKUP($X690&amp;$Z690&amp;$AA690,Stories!$A$1:$I$151,7,FALSE)</f>
        <v>Taylor is playing golf with Jordan</v>
      </c>
      <c r="AC690" t="str">
        <f>VLOOKUP($X690&amp;$Z690&amp;$AA690,Stories!$A$1:$I$151,8,FALSE)</f>
        <v>as the sun is shining overhead</v>
      </c>
      <c r="AD690" s="37" t="s">
        <v>702</v>
      </c>
      <c r="AE690" s="13" t="s">
        <v>31</v>
      </c>
      <c r="AF690" s="13" t="s">
        <v>26</v>
      </c>
      <c r="AG690" s="13" t="str">
        <f t="shared" si="141"/>
        <v>they're standing in a green triangle</v>
      </c>
      <c r="AH690" t="str">
        <f>VLOOKUP($X690&amp;$Z690&amp;$AA690,Stories!$A$1:$I$151,9,FALSE)</f>
        <v>and the grass is very green</v>
      </c>
      <c r="AI690" t="str" cm="1">
        <f t="array" ref="AI690">_xlfn.IFS($AA690="first",_xlfn.CONCAT($X690, "_", $H690, "_", $L690),$AA690="second",_xlfn.CONCAT($X690, "_", $L690, "_", $H690))</f>
        <v>S09_Jordan_Taylor</v>
      </c>
      <c r="AJ690" t="str">
        <f t="shared" si="134"/>
        <v>they_green_triangle</v>
      </c>
      <c r="AK690" t="str">
        <f t="shared" si="130"/>
        <v>S09_end</v>
      </c>
      <c r="AL690" s="13" t="s">
        <v>31</v>
      </c>
      <c r="AM690" s="13" t="s">
        <v>26</v>
      </c>
      <c r="AN690" s="13" t="s">
        <v>31</v>
      </c>
      <c r="AO690" s="13" t="s">
        <v>25</v>
      </c>
      <c r="AP690" s="13" t="s">
        <v>29</v>
      </c>
      <c r="AQ690" s="13" t="s">
        <v>25</v>
      </c>
      <c r="AR690" s="13" t="s">
        <v>29</v>
      </c>
      <c r="AS690" s="13" t="s">
        <v>26</v>
      </c>
      <c r="AT690" s="13" t="s">
        <v>24</v>
      </c>
      <c r="AU690" s="13" t="s">
        <v>25</v>
      </c>
      <c r="AV690" s="13" t="s">
        <v>24</v>
      </c>
      <c r="AW690" s="13" t="s">
        <v>26</v>
      </c>
      <c r="AX690" t="str">
        <f t="shared" si="135"/>
        <v>HT1_green-triangle.png</v>
      </c>
      <c r="AY690" t="str">
        <f t="shared" si="136"/>
        <v>ST3_green-square.png</v>
      </c>
      <c r="AZ690" t="str">
        <f t="shared" si="137"/>
        <v>HT2_blue-square.png</v>
      </c>
      <c r="BA690" t="str">
        <f t="shared" si="138"/>
        <v>HT3_blue-triangle.png</v>
      </c>
      <c r="BB690" t="str">
        <f t="shared" si="139"/>
        <v>ST2_red-square.png</v>
      </c>
      <c r="BC690" t="str">
        <f t="shared" si="140"/>
        <v>ST1_red-triangle.png</v>
      </c>
    </row>
    <row r="691" spans="1:55" x14ac:dyDescent="0.2">
      <c r="A691" s="30" t="s">
        <v>708</v>
      </c>
      <c r="B691" s="5" t="s">
        <v>108</v>
      </c>
      <c r="C691" s="5" t="s">
        <v>197</v>
      </c>
      <c r="D691" t="str">
        <f t="shared" si="132"/>
        <v>L06_CR89_S31</v>
      </c>
      <c r="E691">
        <v>689</v>
      </c>
      <c r="F691" s="96" t="s">
        <v>701</v>
      </c>
      <c r="G691" s="155" t="str">
        <f>VLOOKUP($A691&amp;"_"&amp;$F691,'Character Sets'!$B$3:$J$39,5,FALSE)</f>
        <v>ST1</v>
      </c>
      <c r="H691" s="155" t="str">
        <f>VLOOKUP($A691&amp;"_"&amp;$F691,'Character Sets'!$B$3:$J$39,7,FALSE)</f>
        <v>Casey</v>
      </c>
      <c r="I691" s="5" t="str">
        <f>VLOOKUP($A691&amp;"_"&amp;$F691,'Character Sets'!$B$3:$J$39,6,FALSE)</f>
        <v>E</v>
      </c>
      <c r="J691" s="95" t="s">
        <v>697</v>
      </c>
      <c r="K691" s="155" t="str">
        <f>VLOOKUP($A691&amp;"_"&amp;$J691, 'Character Sets'!$B$3:$J$39,5,FALSE)</f>
        <v>ST2</v>
      </c>
      <c r="L691" s="155" t="str">
        <f>VLOOKUP($A691&amp;"_"&amp;$J691,'Character Sets'!$B$3:$J$39,7,FALSE)</f>
        <v>Sam</v>
      </c>
      <c r="M691" s="5" t="str">
        <f>VLOOKUP($A691&amp;"_"&amp;$J691,'Character Sets'!$B$3:$J$39,6,FALSE)</f>
        <v>B</v>
      </c>
      <c r="N691" s="187" t="s">
        <v>2396</v>
      </c>
      <c r="O691" s="5" t="s">
        <v>2399</v>
      </c>
      <c r="P691" s="37" t="s">
        <v>696</v>
      </c>
      <c r="Q691" t="str">
        <f>VLOOKUP($A691&amp;"_"&amp;$P691,'Character Sets'!$B$3:$J$39,5,FALSE)</f>
        <v>HT2</v>
      </c>
      <c r="R691" s="37" t="s">
        <v>698</v>
      </c>
      <c r="S691" t="str">
        <f>VLOOKUP($A691&amp;"_"&amp;$R691,'Character Sets'!$B$3:$J$39,5,FALSE)</f>
        <v>HT3</v>
      </c>
      <c r="T691" s="37" t="s">
        <v>699</v>
      </c>
      <c r="U691" t="str">
        <f>VLOOKUP($A691&amp;"_"&amp;$T691,'Character Sets'!$B$3:$J$39,5,FALSE)</f>
        <v>ST3</v>
      </c>
      <c r="V691" s="37" t="s">
        <v>700</v>
      </c>
      <c r="W691" t="str">
        <f>VLOOKUP($A691&amp;"_"&amp;$V691,'Character Sets'!$B$3:$J$39,5,FALSE)</f>
        <v>HT1</v>
      </c>
      <c r="X691" t="s">
        <v>237</v>
      </c>
      <c r="Y691" t="str">
        <f t="shared" si="133"/>
        <v>EB</v>
      </c>
      <c r="Z691" t="str" cm="1">
        <f t="array" ref="Z691">_xlfn.IFS($Y691="AB","AB",$Y691="BA","AB",$Y691="AC","AC",$Y691="CA","AC",$Y691="AD","AD",$Y691="DA","AD",$Y691="BC","BC",$Y691="CB","BC",$Y691="BD","BD",$Y691="DB","BD",$Y691="CD","CD",$Y691="DC", "CD",$Y691="AE","AE",$Y691="EA","AE",$Y691="AF","AF",$Y691="FA","AF",$Y691="BE","BE",$Y691="EB","BE",$Y691="BF","BF",$Y691="FB","BF",$Y691="CE","CE",$Y691="EC","CE",$Y691="CF","CF",$Y691="FC","CF",$Y691="DE","DE",$Y691="ED","DE",$Y691="EF","EF",$Y691="FE","EF",$Y691="DF","DF",$Y691="FD","DF")</f>
        <v>BE</v>
      </c>
      <c r="AA691" s="6" t="s">
        <v>28</v>
      </c>
      <c r="AB691" t="str">
        <f>VLOOKUP($X691&amp;$Z691&amp;$AA691,Stories!$A$1:$I$151,7,FALSE)</f>
        <v>Sam is practicing soccer with Casey</v>
      </c>
      <c r="AC691" t="str">
        <f>VLOOKUP($X691&amp;$Z691&amp;$AA691,Stories!$A$1:$I$151,8,FALSE)</f>
        <v>as a bird flies overhead</v>
      </c>
      <c r="AD691" s="37" t="s">
        <v>702</v>
      </c>
      <c r="AE691" s="13" t="s">
        <v>24</v>
      </c>
      <c r="AF691" s="13" t="s">
        <v>25</v>
      </c>
      <c r="AG691" s="13" t="str">
        <f t="shared" si="141"/>
        <v>they're standing in a red square</v>
      </c>
      <c r="AH691" t="str">
        <f>VLOOKUP($X691&amp;$Z691&amp;$AA691,Stories!$A$1:$I$151,9,FALSE)</f>
        <v>and it looks like the ball just missed the net</v>
      </c>
      <c r="AI691" t="str" cm="1">
        <f t="array" ref="AI691">_xlfn.IFS($AA691="first",_xlfn.CONCAT($X691, "_", $H691, "_", $L691),$AA691="second",_xlfn.CONCAT($X691, "_", $L691, "_", $H691))</f>
        <v>S31_Casey_Sam</v>
      </c>
      <c r="AJ691" t="str">
        <f t="shared" si="134"/>
        <v>they_red_square</v>
      </c>
      <c r="AK691" t="str">
        <f t="shared" si="130"/>
        <v>S31_end</v>
      </c>
      <c r="AL691" s="13" t="s">
        <v>24</v>
      </c>
      <c r="AM691" s="13" t="s">
        <v>25</v>
      </c>
      <c r="AN691" s="13" t="s">
        <v>24</v>
      </c>
      <c r="AO691" s="13" t="s">
        <v>26</v>
      </c>
      <c r="AP691" s="13" t="s">
        <v>27</v>
      </c>
      <c r="AQ691" s="13" t="s">
        <v>26</v>
      </c>
      <c r="AR691" s="13" t="s">
        <v>27</v>
      </c>
      <c r="AS691" s="13" t="s">
        <v>25</v>
      </c>
      <c r="AT691" s="13" t="s">
        <v>31</v>
      </c>
      <c r="AU691" s="13" t="s">
        <v>26</v>
      </c>
      <c r="AV691" s="13" t="s">
        <v>31</v>
      </c>
      <c r="AW691" s="13" t="s">
        <v>25</v>
      </c>
      <c r="AX691" t="str">
        <f t="shared" si="135"/>
        <v>ST1_red-square.png</v>
      </c>
      <c r="AY691" t="str">
        <f t="shared" si="136"/>
        <v>ST2_red-triangle.png</v>
      </c>
      <c r="AZ691" t="str">
        <f t="shared" si="137"/>
        <v>HT2_yellow-triangle.png</v>
      </c>
      <c r="BA691" t="str">
        <f t="shared" si="138"/>
        <v>HT3_yellow-square.png</v>
      </c>
      <c r="BB691" t="str">
        <f t="shared" si="139"/>
        <v>ST3_green-triangle.png</v>
      </c>
      <c r="BC691" t="str">
        <f t="shared" si="140"/>
        <v>HT1_green-square.png</v>
      </c>
    </row>
    <row r="692" spans="1:55" x14ac:dyDescent="0.2">
      <c r="A692" s="30" t="s">
        <v>708</v>
      </c>
      <c r="B692" s="5" t="s">
        <v>108</v>
      </c>
      <c r="C692" s="5" t="s">
        <v>198</v>
      </c>
      <c r="D692" t="str">
        <f t="shared" si="132"/>
        <v>L06_CR90_S31</v>
      </c>
      <c r="E692">
        <v>690</v>
      </c>
      <c r="F692" s="96" t="s">
        <v>701</v>
      </c>
      <c r="G692" s="155" t="str">
        <f>VLOOKUP($A692&amp;"_"&amp;$F692,'Character Sets'!$B$3:$J$39,5,FALSE)</f>
        <v>ST1</v>
      </c>
      <c r="H692" s="155" t="str">
        <f>VLOOKUP($A692&amp;"_"&amp;$F692,'Character Sets'!$B$3:$J$39,7,FALSE)</f>
        <v>Casey</v>
      </c>
      <c r="I692" s="5" t="str">
        <f>VLOOKUP($A692&amp;"_"&amp;$F692,'Character Sets'!$B$3:$J$39,6,FALSE)</f>
        <v>E</v>
      </c>
      <c r="J692" s="95" t="s">
        <v>697</v>
      </c>
      <c r="K692" s="155" t="str">
        <f>VLOOKUP($A692&amp;"_"&amp;$J692, 'Character Sets'!$B$3:$J$39,5,FALSE)</f>
        <v>ST2</v>
      </c>
      <c r="L692" s="155" t="str">
        <f>VLOOKUP($A692&amp;"_"&amp;$J692,'Character Sets'!$B$3:$J$39,7,FALSE)</f>
        <v>Sam</v>
      </c>
      <c r="M692" s="5" t="str">
        <f>VLOOKUP($A692&amp;"_"&amp;$J692,'Character Sets'!$B$3:$J$39,6,FALSE)</f>
        <v>B</v>
      </c>
      <c r="N692" s="187" t="s">
        <v>2396</v>
      </c>
      <c r="O692" s="5" t="s">
        <v>2399</v>
      </c>
      <c r="P692" s="37" t="s">
        <v>696</v>
      </c>
      <c r="Q692" t="str">
        <f>VLOOKUP($A692&amp;"_"&amp;$P692,'Character Sets'!$B$3:$J$39,5,FALSE)</f>
        <v>HT2</v>
      </c>
      <c r="R692" s="37" t="s">
        <v>698</v>
      </c>
      <c r="S692" t="str">
        <f>VLOOKUP($A692&amp;"_"&amp;$R692,'Character Sets'!$B$3:$J$39,5,FALSE)</f>
        <v>HT3</v>
      </c>
      <c r="T692" s="37" t="s">
        <v>699</v>
      </c>
      <c r="U692" t="str">
        <f>VLOOKUP($A692&amp;"_"&amp;$T692,'Character Sets'!$B$3:$J$39,5,FALSE)</f>
        <v>ST3</v>
      </c>
      <c r="V692" s="37" t="s">
        <v>700</v>
      </c>
      <c r="W692" t="str">
        <f>VLOOKUP($A692&amp;"_"&amp;$V692,'Character Sets'!$B$3:$J$39,5,FALSE)</f>
        <v>HT1</v>
      </c>
      <c r="X692" t="s">
        <v>237</v>
      </c>
      <c r="Y692" t="str">
        <f t="shared" si="133"/>
        <v>EB</v>
      </c>
      <c r="Z692" t="str" cm="1">
        <f t="array" ref="Z692">_xlfn.IFS($Y692="AB","AB",$Y692="BA","AB",$Y692="AC","AC",$Y692="CA","AC",$Y692="AD","AD",$Y692="DA","AD",$Y692="BC","BC",$Y692="CB","BC",$Y692="BD","BD",$Y692="DB","BD",$Y692="CD","CD",$Y692="DC", "CD",$Y692="AE","AE",$Y692="EA","AE",$Y692="AF","AF",$Y692="FA","AF",$Y692="BE","BE",$Y692="EB","BE",$Y692="BF","BF",$Y692="FB","BF",$Y692="CE","CE",$Y692="EC","CE",$Y692="CF","CF",$Y692="FC","CF",$Y692="DE","DE",$Y692="ED","DE",$Y692="EF","EF",$Y692="FE","EF",$Y692="DF","DF",$Y692="FD","DF")</f>
        <v>BE</v>
      </c>
      <c r="AA692" s="6" t="s">
        <v>30</v>
      </c>
      <c r="AB692" t="str">
        <f>VLOOKUP($X692&amp;$Z692&amp;$AA692,Stories!$A$1:$I$151,7,FALSE)</f>
        <v>Casey is practicing soccer with Sam</v>
      </c>
      <c r="AC692" t="str">
        <f>VLOOKUP($X692&amp;$Z692&amp;$AA692,Stories!$A$1:$I$151,8,FALSE)</f>
        <v>as a bird flies overhead</v>
      </c>
      <c r="AD692" s="37" t="s">
        <v>702</v>
      </c>
      <c r="AE692" s="13" t="s">
        <v>27</v>
      </c>
      <c r="AF692" s="13" t="s">
        <v>26</v>
      </c>
      <c r="AG692" s="13" t="str">
        <f t="shared" si="141"/>
        <v>they're standing in a yellow triangle</v>
      </c>
      <c r="AH692" t="str">
        <f>VLOOKUP($X692&amp;$Z692&amp;$AA692,Stories!$A$1:$I$151,9,FALSE)</f>
        <v>and it looks like the ball just missed the net</v>
      </c>
      <c r="AI692" t="str" cm="1">
        <f t="array" ref="AI692">_xlfn.IFS($AA692="first",_xlfn.CONCAT($X692, "_", $H692, "_", $L692),$AA692="second",_xlfn.CONCAT($X692, "_", $L692, "_", $H692))</f>
        <v>S31_Sam_Casey</v>
      </c>
      <c r="AJ692" t="str">
        <f t="shared" si="134"/>
        <v>they_yellow_triangle</v>
      </c>
      <c r="AK692" t="str">
        <f t="shared" si="130"/>
        <v>S31_end</v>
      </c>
      <c r="AL692" s="13" t="s">
        <v>27</v>
      </c>
      <c r="AM692" s="13" t="s">
        <v>26</v>
      </c>
      <c r="AN692" s="13" t="s">
        <v>27</v>
      </c>
      <c r="AO692" s="13" t="s">
        <v>25</v>
      </c>
      <c r="AP692" s="13" t="s">
        <v>24</v>
      </c>
      <c r="AQ692" s="13" t="s">
        <v>25</v>
      </c>
      <c r="AR692" s="13" t="s">
        <v>24</v>
      </c>
      <c r="AS692" s="13" t="s">
        <v>26</v>
      </c>
      <c r="AT692" s="13" t="s">
        <v>29</v>
      </c>
      <c r="AU692" s="13" t="s">
        <v>25</v>
      </c>
      <c r="AV692" s="13" t="s">
        <v>29</v>
      </c>
      <c r="AW692" s="13" t="s">
        <v>26</v>
      </c>
      <c r="AX692" t="str">
        <f t="shared" si="135"/>
        <v>ST1_yellow-triangle.png</v>
      </c>
      <c r="AY692" t="str">
        <f t="shared" si="136"/>
        <v>ST2_yellow-square.png</v>
      </c>
      <c r="AZ692" t="str">
        <f t="shared" si="137"/>
        <v>HT2_red-square.png</v>
      </c>
      <c r="BA692" t="str">
        <f t="shared" si="138"/>
        <v>HT3_red-triangle.png</v>
      </c>
      <c r="BB692" t="str">
        <f t="shared" si="139"/>
        <v>ST3_blue-square.png</v>
      </c>
      <c r="BC692" t="str">
        <f t="shared" si="140"/>
        <v>HT1_blue-triangle.png</v>
      </c>
    </row>
    <row r="693" spans="1:55" x14ac:dyDescent="0.2">
      <c r="A693" s="30" t="s">
        <v>708</v>
      </c>
      <c r="B693" s="5" t="s">
        <v>108</v>
      </c>
      <c r="C693" s="5" t="s">
        <v>199</v>
      </c>
      <c r="D693" t="str">
        <f t="shared" si="132"/>
        <v>L06_CR91_S35</v>
      </c>
      <c r="E693">
        <v>691</v>
      </c>
      <c r="F693" s="96" t="s">
        <v>701</v>
      </c>
      <c r="G693" s="155" t="str">
        <f>VLOOKUP($A693&amp;"_"&amp;$F693,'Character Sets'!$B$3:$J$39,5,FALSE)</f>
        <v>ST1</v>
      </c>
      <c r="H693" s="155" t="str">
        <f>VLOOKUP($A693&amp;"_"&amp;$F693,'Character Sets'!$B$3:$J$39,7,FALSE)</f>
        <v>Casey</v>
      </c>
      <c r="I693" s="5" t="str">
        <f>VLOOKUP($A693&amp;"_"&amp;$F693,'Character Sets'!$B$3:$J$39,6,FALSE)</f>
        <v>E</v>
      </c>
      <c r="J693" s="95" t="s">
        <v>697</v>
      </c>
      <c r="K693" s="155" t="str">
        <f>VLOOKUP($A693&amp;"_"&amp;$J693, 'Character Sets'!$B$3:$J$39,5,FALSE)</f>
        <v>ST2</v>
      </c>
      <c r="L693" s="155" t="str">
        <f>VLOOKUP($A693&amp;"_"&amp;$J693,'Character Sets'!$B$3:$J$39,7,FALSE)</f>
        <v>Sam</v>
      </c>
      <c r="M693" s="5" t="str">
        <f>VLOOKUP($A693&amp;"_"&amp;$J693,'Character Sets'!$B$3:$J$39,6,FALSE)</f>
        <v>B</v>
      </c>
      <c r="N693" s="187" t="s">
        <v>2396</v>
      </c>
      <c r="O693" s="5" t="s">
        <v>2399</v>
      </c>
      <c r="P693" s="37" t="s">
        <v>696</v>
      </c>
      <c r="Q693" t="str">
        <f>VLOOKUP($A693&amp;"_"&amp;$P693,'Character Sets'!$B$3:$J$39,5,FALSE)</f>
        <v>HT2</v>
      </c>
      <c r="R693" s="37" t="s">
        <v>698</v>
      </c>
      <c r="S693" t="str">
        <f>VLOOKUP($A693&amp;"_"&amp;$R693,'Character Sets'!$B$3:$J$39,5,FALSE)</f>
        <v>HT3</v>
      </c>
      <c r="T693" s="37" t="s">
        <v>699</v>
      </c>
      <c r="U693" t="str">
        <f>VLOOKUP($A693&amp;"_"&amp;$T693,'Character Sets'!$B$3:$J$39,5,FALSE)</f>
        <v>ST3</v>
      </c>
      <c r="V693" s="37" t="s">
        <v>700</v>
      </c>
      <c r="W693" t="str">
        <f>VLOOKUP($A693&amp;"_"&amp;$V693,'Character Sets'!$B$3:$J$39,5,FALSE)</f>
        <v>HT1</v>
      </c>
      <c r="X693" t="s">
        <v>241</v>
      </c>
      <c r="Y693" t="str">
        <f t="shared" si="133"/>
        <v>EB</v>
      </c>
      <c r="Z693" t="str" cm="1">
        <f t="array" ref="Z693">_xlfn.IFS($Y693="AB","AB",$Y693="BA","AB",$Y693="AC","AC",$Y693="CA","AC",$Y693="AD","AD",$Y693="DA","AD",$Y693="BC","BC",$Y693="CB","BC",$Y693="BD","BD",$Y693="DB","BD",$Y693="CD","CD",$Y693="DC", "CD",$Y693="AE","AE",$Y693="EA","AE",$Y693="AF","AF",$Y693="FA","AF",$Y693="BE","BE",$Y693="EB","BE",$Y693="BF","BF",$Y693="FB","BF",$Y693="CE","CE",$Y693="EC","CE",$Y693="CF","CF",$Y693="FC","CF",$Y693="DE","DE",$Y693="ED","DE",$Y693="EF","EF",$Y693="FE","EF",$Y693="DF","DF",$Y693="FD","DF")</f>
        <v>BE</v>
      </c>
      <c r="AA693" s="6" t="s">
        <v>28</v>
      </c>
      <c r="AB693" t="str">
        <f>VLOOKUP($X693&amp;$Z693&amp;$AA693,Stories!$A$1:$I$151,7,FALSE)</f>
        <v>Sam is swimming towards Casey</v>
      </c>
      <c r="AC693" t="str">
        <f>VLOOKUP($X693&amp;$Z693&amp;$AA693,Stories!$A$1:$I$151,8,FALSE)</f>
        <v>and a goose is swimming nearby</v>
      </c>
      <c r="AD693" s="37" t="s">
        <v>702</v>
      </c>
      <c r="AE693" s="13" t="s">
        <v>31</v>
      </c>
      <c r="AF693" s="13" t="s">
        <v>25</v>
      </c>
      <c r="AG693" s="13" t="str">
        <f t="shared" si="141"/>
        <v>they're standing in a green square</v>
      </c>
      <c r="AH693" t="str">
        <f>VLOOKUP($X693&amp;$Z693&amp;$AA693,Stories!$A$1:$I$151,9,FALSE)</f>
        <v>and it is a beautiful sunny day</v>
      </c>
      <c r="AI693" t="str" cm="1">
        <f t="array" ref="AI693">_xlfn.IFS($AA693="first",_xlfn.CONCAT($X693, "_", $H693, "_", $L693),$AA693="second",_xlfn.CONCAT($X693, "_", $L693, "_", $H693))</f>
        <v>S35_Casey_Sam</v>
      </c>
      <c r="AJ693" t="str">
        <f t="shared" si="134"/>
        <v>they_green_square</v>
      </c>
      <c r="AK693" t="str">
        <f t="shared" si="130"/>
        <v>S35_end</v>
      </c>
      <c r="AL693" s="13" t="s">
        <v>31</v>
      </c>
      <c r="AM693" s="13" t="s">
        <v>25</v>
      </c>
      <c r="AN693" s="13" t="s">
        <v>31</v>
      </c>
      <c r="AO693" s="13" t="s">
        <v>26</v>
      </c>
      <c r="AP693" s="13" t="s">
        <v>29</v>
      </c>
      <c r="AQ693" s="13" t="s">
        <v>26</v>
      </c>
      <c r="AR693" s="13" t="s">
        <v>29</v>
      </c>
      <c r="AS693" s="13" t="s">
        <v>25</v>
      </c>
      <c r="AT693" s="13" t="s">
        <v>24</v>
      </c>
      <c r="AU693" s="13" t="s">
        <v>26</v>
      </c>
      <c r="AV693" s="13" t="s">
        <v>24</v>
      </c>
      <c r="AW693" s="13" t="s">
        <v>25</v>
      </c>
      <c r="AX693" t="str">
        <f t="shared" si="135"/>
        <v>ST1_green-square.png</v>
      </c>
      <c r="AY693" t="str">
        <f t="shared" si="136"/>
        <v>ST2_green-triangle.png</v>
      </c>
      <c r="AZ693" t="str">
        <f t="shared" si="137"/>
        <v>HT2_blue-triangle.png</v>
      </c>
      <c r="BA693" t="str">
        <f t="shared" si="138"/>
        <v>HT3_blue-square.png</v>
      </c>
      <c r="BB693" t="str">
        <f t="shared" si="139"/>
        <v>ST3_red-triangle.png</v>
      </c>
      <c r="BC693" t="str">
        <f t="shared" si="140"/>
        <v>HT1_red-square.png</v>
      </c>
    </row>
    <row r="694" spans="1:55" x14ac:dyDescent="0.2">
      <c r="A694" s="30" t="s">
        <v>708</v>
      </c>
      <c r="B694" s="5" t="s">
        <v>108</v>
      </c>
      <c r="C694" s="5" t="s">
        <v>200</v>
      </c>
      <c r="D694" t="str">
        <f t="shared" si="132"/>
        <v>L06_CR92_S32</v>
      </c>
      <c r="E694">
        <v>692</v>
      </c>
      <c r="F694" s="96" t="s">
        <v>701</v>
      </c>
      <c r="G694" s="155" t="str">
        <f>VLOOKUP($A694&amp;"_"&amp;$F694,'Character Sets'!$B$3:$J$39,5,FALSE)</f>
        <v>ST1</v>
      </c>
      <c r="H694" s="155" t="str">
        <f>VLOOKUP($A694&amp;"_"&amp;$F694,'Character Sets'!$B$3:$J$39,7,FALSE)</f>
        <v>Casey</v>
      </c>
      <c r="I694" s="5" t="str">
        <f>VLOOKUP($A694&amp;"_"&amp;$F694,'Character Sets'!$B$3:$J$39,6,FALSE)</f>
        <v>E</v>
      </c>
      <c r="J694" s="95" t="s">
        <v>697</v>
      </c>
      <c r="K694" s="155" t="str">
        <f>VLOOKUP($A694&amp;"_"&amp;$J694, 'Character Sets'!$B$3:$J$39,5,FALSE)</f>
        <v>ST2</v>
      </c>
      <c r="L694" s="155" t="str">
        <f>VLOOKUP($A694&amp;"_"&amp;$J694,'Character Sets'!$B$3:$J$39,7,FALSE)</f>
        <v>Sam</v>
      </c>
      <c r="M694" s="5" t="str">
        <f>VLOOKUP($A694&amp;"_"&amp;$J694,'Character Sets'!$B$3:$J$39,6,FALSE)</f>
        <v>B</v>
      </c>
      <c r="N694" s="187" t="s">
        <v>2396</v>
      </c>
      <c r="O694" s="5" t="s">
        <v>2399</v>
      </c>
      <c r="P694" s="37" t="s">
        <v>696</v>
      </c>
      <c r="Q694" t="str">
        <f>VLOOKUP($A694&amp;"_"&amp;$P694,'Character Sets'!$B$3:$J$39,5,FALSE)</f>
        <v>HT2</v>
      </c>
      <c r="R694" s="37" t="s">
        <v>698</v>
      </c>
      <c r="S694" t="str">
        <f>VLOOKUP($A694&amp;"_"&amp;$R694,'Character Sets'!$B$3:$J$39,5,FALSE)</f>
        <v>HT3</v>
      </c>
      <c r="T694" s="37" t="s">
        <v>699</v>
      </c>
      <c r="U694" t="str">
        <f>VLOOKUP($A694&amp;"_"&amp;$T694,'Character Sets'!$B$3:$J$39,5,FALSE)</f>
        <v>ST3</v>
      </c>
      <c r="V694" s="37" t="s">
        <v>700</v>
      </c>
      <c r="W694" t="str">
        <f>VLOOKUP($A694&amp;"_"&amp;$V694,'Character Sets'!$B$3:$J$39,5,FALSE)</f>
        <v>HT1</v>
      </c>
      <c r="X694" t="s">
        <v>238</v>
      </c>
      <c r="Y694" t="str">
        <f t="shared" si="133"/>
        <v>EB</v>
      </c>
      <c r="Z694" t="str" cm="1">
        <f t="array" ref="Z694">_xlfn.IFS($Y694="AB","AB",$Y694="BA","AB",$Y694="AC","AC",$Y694="CA","AC",$Y694="AD","AD",$Y694="DA","AD",$Y694="BC","BC",$Y694="CB","BC",$Y694="BD","BD",$Y694="DB","BD",$Y694="CD","CD",$Y694="DC", "CD",$Y694="AE","AE",$Y694="EA","AE",$Y694="AF","AF",$Y694="FA","AF",$Y694="BE","BE",$Y694="EB","BE",$Y694="BF","BF",$Y694="FB","BF",$Y694="CE","CE",$Y694="EC","CE",$Y694="CF","CF",$Y694="FC","CF",$Y694="DE","DE",$Y694="ED","DE",$Y694="EF","EF",$Y694="FE","EF",$Y694="DF","DF",$Y694="FD","DF")</f>
        <v>BE</v>
      </c>
      <c r="AA694" s="6" t="s">
        <v>30</v>
      </c>
      <c r="AB694" t="str">
        <f>VLOOKUP($X694&amp;$Z694&amp;$AA694,Stories!$A$1:$I$151,7,FALSE)</f>
        <v>Casey is cheering on Sam</v>
      </c>
      <c r="AC694" t="str">
        <f>VLOOKUP($X694&amp;$Z694&amp;$AA694,Stories!$A$1:$I$151,8,FALSE)</f>
        <v>as the wind is blowing some leaves</v>
      </c>
      <c r="AD694" s="37" t="s">
        <v>702</v>
      </c>
      <c r="AE694" s="13" t="s">
        <v>29</v>
      </c>
      <c r="AF694" s="13" t="s">
        <v>26</v>
      </c>
      <c r="AG694" s="13" t="str">
        <f t="shared" si="141"/>
        <v>they're standing in a blue triangle</v>
      </c>
      <c r="AH694" t="str">
        <f>VLOOKUP($X694&amp;$Z694&amp;$AA694,Stories!$A$1:$I$151,9,FALSE)</f>
        <v>and it looks like a race is about to start</v>
      </c>
      <c r="AI694" t="str" cm="1">
        <f t="array" ref="AI694">_xlfn.IFS($AA694="first",_xlfn.CONCAT($X694, "_", $H694, "_", $L694),$AA694="second",_xlfn.CONCAT($X694, "_", $L694, "_", $H694))</f>
        <v>S32_Sam_Casey</v>
      </c>
      <c r="AJ694" t="str">
        <f t="shared" si="134"/>
        <v>they_blue_triangle</v>
      </c>
      <c r="AK694" t="str">
        <f t="shared" si="130"/>
        <v>S32_end</v>
      </c>
      <c r="AL694" s="13" t="s">
        <v>29</v>
      </c>
      <c r="AM694" s="13" t="s">
        <v>26</v>
      </c>
      <c r="AN694" s="13" t="s">
        <v>29</v>
      </c>
      <c r="AO694" s="13" t="s">
        <v>25</v>
      </c>
      <c r="AP694" s="13" t="s">
        <v>31</v>
      </c>
      <c r="AQ694" s="13" t="s">
        <v>25</v>
      </c>
      <c r="AR694" s="13" t="s">
        <v>31</v>
      </c>
      <c r="AS694" s="13" t="s">
        <v>26</v>
      </c>
      <c r="AT694" s="13" t="s">
        <v>27</v>
      </c>
      <c r="AU694" s="13" t="s">
        <v>25</v>
      </c>
      <c r="AV694" s="13" t="s">
        <v>27</v>
      </c>
      <c r="AW694" s="13" t="s">
        <v>26</v>
      </c>
      <c r="AX694" t="str">
        <f t="shared" si="135"/>
        <v>ST1_blue-triangle.png</v>
      </c>
      <c r="AY694" t="str">
        <f t="shared" si="136"/>
        <v>ST2_blue-square.png</v>
      </c>
      <c r="AZ694" t="str">
        <f t="shared" si="137"/>
        <v>HT2_green-square.png</v>
      </c>
      <c r="BA694" t="str">
        <f t="shared" si="138"/>
        <v>HT3_green-triangle.png</v>
      </c>
      <c r="BB694" t="str">
        <f t="shared" si="139"/>
        <v>ST3_yellow-square.png</v>
      </c>
      <c r="BC694" t="str">
        <f t="shared" si="140"/>
        <v>HT1_yellow-triangle.png</v>
      </c>
    </row>
    <row r="695" spans="1:55" x14ac:dyDescent="0.2">
      <c r="A695" s="30" t="s">
        <v>708</v>
      </c>
      <c r="B695" s="5" t="s">
        <v>108</v>
      </c>
      <c r="C695" s="5" t="s">
        <v>201</v>
      </c>
      <c r="D695" t="str">
        <f t="shared" si="132"/>
        <v>L06_CR93_S36</v>
      </c>
      <c r="E695">
        <v>693</v>
      </c>
      <c r="F695" s="96" t="s">
        <v>701</v>
      </c>
      <c r="G695" s="155" t="str">
        <f>VLOOKUP($A695&amp;"_"&amp;$F695,'Character Sets'!$B$3:$J$39,5,FALSE)</f>
        <v>ST1</v>
      </c>
      <c r="H695" s="155" t="str">
        <f>VLOOKUP($A695&amp;"_"&amp;$F695,'Character Sets'!$B$3:$J$39,7,FALSE)</f>
        <v>Casey</v>
      </c>
      <c r="I695" s="5" t="str">
        <f>VLOOKUP($A695&amp;"_"&amp;$F695,'Character Sets'!$B$3:$J$39,6,FALSE)</f>
        <v>E</v>
      </c>
      <c r="J695" s="95" t="s">
        <v>699</v>
      </c>
      <c r="K695" s="155" t="str">
        <f>VLOOKUP($A695&amp;"_"&amp;$J695, 'Character Sets'!$B$3:$J$39,5,FALSE)</f>
        <v>ST3</v>
      </c>
      <c r="L695" s="155" t="str">
        <f>VLOOKUP($A695&amp;"_"&amp;$J695,'Character Sets'!$B$3:$J$39,7,FALSE)</f>
        <v>Jordan</v>
      </c>
      <c r="M695" s="5" t="str">
        <f>VLOOKUP($A695&amp;"_"&amp;$J695,'Character Sets'!$B$3:$J$39,6,FALSE)</f>
        <v>C</v>
      </c>
      <c r="N695" s="187" t="s">
        <v>2396</v>
      </c>
      <c r="O695" s="5" t="s">
        <v>2399</v>
      </c>
      <c r="P695" s="37" t="s">
        <v>696</v>
      </c>
      <c r="Q695" t="str">
        <f>VLOOKUP($A695&amp;"_"&amp;$P695,'Character Sets'!$B$3:$J$39,5,FALSE)</f>
        <v>HT2</v>
      </c>
      <c r="R695" s="37" t="s">
        <v>698</v>
      </c>
      <c r="S695" t="str">
        <f>VLOOKUP($A695&amp;"_"&amp;$R695,'Character Sets'!$B$3:$J$39,5,FALSE)</f>
        <v>HT3</v>
      </c>
      <c r="T695" s="37" t="s">
        <v>697</v>
      </c>
      <c r="U695" t="str">
        <f>VLOOKUP($A695&amp;"_"&amp;$T695,'Character Sets'!$B$3:$J$39,5,FALSE)</f>
        <v>ST2</v>
      </c>
      <c r="V695" s="37" t="s">
        <v>700</v>
      </c>
      <c r="W695" t="str">
        <f>VLOOKUP($A695&amp;"_"&amp;$V695,'Character Sets'!$B$3:$J$39,5,FALSE)</f>
        <v>HT1</v>
      </c>
      <c r="X695" t="s">
        <v>242</v>
      </c>
      <c r="Y695" t="str">
        <f t="shared" si="133"/>
        <v>EC</v>
      </c>
      <c r="Z695" t="str" cm="1">
        <f t="array" ref="Z695">_xlfn.IFS($Y695="AB","AB",$Y695="BA","AB",$Y695="AC","AC",$Y695="CA","AC",$Y695="AD","AD",$Y695="DA","AD",$Y695="BC","BC",$Y695="CB","BC",$Y695="BD","BD",$Y695="DB","BD",$Y695="CD","CD",$Y695="DC", "CD",$Y695="AE","AE",$Y695="EA","AE",$Y695="AF","AF",$Y695="FA","AF",$Y695="BE","BE",$Y695="EB","BE",$Y695="BF","BF",$Y695="FB","BF",$Y695="CE","CE",$Y695="EC","CE",$Y695="CF","CF",$Y695="FC","CF",$Y695="DE","DE",$Y695="ED","DE",$Y695="EF","EF",$Y695="FE","EF",$Y695="DF","DF",$Y695="FD","DF")</f>
        <v>CE</v>
      </c>
      <c r="AA695" s="6" t="s">
        <v>28</v>
      </c>
      <c r="AB695" t="str">
        <f>VLOOKUP($X695&amp;$Z695&amp;$AA695,Stories!$A$1:$I$151,7,FALSE)</f>
        <v>Jordan is scuba diving with Casey</v>
      </c>
      <c r="AC695" t="str">
        <f>VLOOKUP($X695&amp;$Z695&amp;$AA695,Stories!$A$1:$I$151,8,FALSE)</f>
        <v>and a big fish just came out of nowhere</v>
      </c>
      <c r="AD695" s="37" t="s">
        <v>702</v>
      </c>
      <c r="AE695" s="13" t="s">
        <v>27</v>
      </c>
      <c r="AF695" s="13" t="s">
        <v>25</v>
      </c>
      <c r="AG695" s="13" t="str">
        <f t="shared" si="141"/>
        <v>they're standing in a yellow square</v>
      </c>
      <c r="AH695" t="str">
        <f>VLOOKUP($X695&amp;$Z695&amp;$AA695,Stories!$A$1:$I$151,9,FALSE)</f>
        <v>and it looks like there's a lot more fish about to come by</v>
      </c>
      <c r="AI695" t="str" cm="1">
        <f t="array" ref="AI695">_xlfn.IFS($AA695="first",_xlfn.CONCAT($X695, "_", $H695, "_", $L695),$AA695="second",_xlfn.CONCAT($X695, "_", $L695, "_", $H695))</f>
        <v>S36_Casey_Jordan</v>
      </c>
      <c r="AJ695" t="str">
        <f t="shared" si="134"/>
        <v>they_yellow_square</v>
      </c>
      <c r="AK695" t="str">
        <f t="shared" si="130"/>
        <v>S36_end</v>
      </c>
      <c r="AL695" s="13" t="s">
        <v>27</v>
      </c>
      <c r="AM695" s="13" t="s">
        <v>25</v>
      </c>
      <c r="AN695" s="13" t="s">
        <v>27</v>
      </c>
      <c r="AO695" s="13" t="s">
        <v>26</v>
      </c>
      <c r="AP695" s="13" t="s">
        <v>24</v>
      </c>
      <c r="AQ695" s="13" t="s">
        <v>26</v>
      </c>
      <c r="AR695" s="13" t="s">
        <v>24</v>
      </c>
      <c r="AS695" s="13" t="s">
        <v>25</v>
      </c>
      <c r="AT695" s="13" t="s">
        <v>29</v>
      </c>
      <c r="AU695" s="13" t="s">
        <v>26</v>
      </c>
      <c r="AV695" s="13" t="s">
        <v>29</v>
      </c>
      <c r="AW695" s="13" t="s">
        <v>25</v>
      </c>
      <c r="AX695" t="str">
        <f t="shared" si="135"/>
        <v>ST1_yellow-square.png</v>
      </c>
      <c r="AY695" t="str">
        <f t="shared" si="136"/>
        <v>ST3_yellow-triangle.png</v>
      </c>
      <c r="AZ695" t="str">
        <f t="shared" si="137"/>
        <v>HT2_red-triangle.png</v>
      </c>
      <c r="BA695" t="str">
        <f t="shared" si="138"/>
        <v>HT3_red-square.png</v>
      </c>
      <c r="BB695" t="str">
        <f t="shared" si="139"/>
        <v>ST2_blue-triangle.png</v>
      </c>
      <c r="BC695" t="str">
        <f t="shared" si="140"/>
        <v>HT1_blue-square.png</v>
      </c>
    </row>
    <row r="696" spans="1:55" x14ac:dyDescent="0.2">
      <c r="A696" s="30" t="s">
        <v>708</v>
      </c>
      <c r="B696" s="5" t="s">
        <v>108</v>
      </c>
      <c r="C696" s="5" t="s">
        <v>202</v>
      </c>
      <c r="D696" t="str">
        <f t="shared" si="132"/>
        <v>L06_CR94_S36</v>
      </c>
      <c r="E696">
        <v>694</v>
      </c>
      <c r="F696" s="96" t="s">
        <v>701</v>
      </c>
      <c r="G696" s="155" t="str">
        <f>VLOOKUP($A696&amp;"_"&amp;$F696,'Character Sets'!$B$3:$J$39,5,FALSE)</f>
        <v>ST1</v>
      </c>
      <c r="H696" s="155" t="str">
        <f>VLOOKUP($A696&amp;"_"&amp;$F696,'Character Sets'!$B$3:$J$39,7,FALSE)</f>
        <v>Casey</v>
      </c>
      <c r="I696" s="5" t="str">
        <f>VLOOKUP($A696&amp;"_"&amp;$F696,'Character Sets'!$B$3:$J$39,6,FALSE)</f>
        <v>E</v>
      </c>
      <c r="J696" s="95" t="s">
        <v>699</v>
      </c>
      <c r="K696" s="155" t="str">
        <f>VLOOKUP($A696&amp;"_"&amp;$J696, 'Character Sets'!$B$3:$J$39,5,FALSE)</f>
        <v>ST3</v>
      </c>
      <c r="L696" s="155" t="str">
        <f>VLOOKUP($A696&amp;"_"&amp;$J696,'Character Sets'!$B$3:$J$39,7,FALSE)</f>
        <v>Jordan</v>
      </c>
      <c r="M696" s="5" t="str">
        <f>VLOOKUP($A696&amp;"_"&amp;$J696,'Character Sets'!$B$3:$J$39,6,FALSE)</f>
        <v>C</v>
      </c>
      <c r="N696" s="187" t="s">
        <v>2396</v>
      </c>
      <c r="O696" s="5" t="s">
        <v>2399</v>
      </c>
      <c r="P696" s="37" t="s">
        <v>696</v>
      </c>
      <c r="Q696" t="str">
        <f>VLOOKUP($A696&amp;"_"&amp;$P696,'Character Sets'!$B$3:$J$39,5,FALSE)</f>
        <v>HT2</v>
      </c>
      <c r="R696" s="37" t="s">
        <v>698</v>
      </c>
      <c r="S696" t="str">
        <f>VLOOKUP($A696&amp;"_"&amp;$R696,'Character Sets'!$B$3:$J$39,5,FALSE)</f>
        <v>HT3</v>
      </c>
      <c r="T696" s="37" t="s">
        <v>697</v>
      </c>
      <c r="U696" t="str">
        <f>VLOOKUP($A696&amp;"_"&amp;$T696,'Character Sets'!$B$3:$J$39,5,FALSE)</f>
        <v>ST2</v>
      </c>
      <c r="V696" s="37" t="s">
        <v>700</v>
      </c>
      <c r="W696" t="str">
        <f>VLOOKUP($A696&amp;"_"&amp;$V696,'Character Sets'!$B$3:$J$39,5,FALSE)</f>
        <v>HT1</v>
      </c>
      <c r="X696" t="s">
        <v>242</v>
      </c>
      <c r="Y696" t="str">
        <f t="shared" si="133"/>
        <v>EC</v>
      </c>
      <c r="Z696" t="str" cm="1">
        <f t="array" ref="Z696">_xlfn.IFS($Y696="AB","AB",$Y696="BA","AB",$Y696="AC","AC",$Y696="CA","AC",$Y696="AD","AD",$Y696="DA","AD",$Y696="BC","BC",$Y696="CB","BC",$Y696="BD","BD",$Y696="DB","BD",$Y696="CD","CD",$Y696="DC", "CD",$Y696="AE","AE",$Y696="EA","AE",$Y696="AF","AF",$Y696="FA","AF",$Y696="BE","BE",$Y696="EB","BE",$Y696="BF","BF",$Y696="FB","BF",$Y696="CE","CE",$Y696="EC","CE",$Y696="CF","CF",$Y696="FC","CF",$Y696="DE","DE",$Y696="ED","DE",$Y696="EF","EF",$Y696="FE","EF",$Y696="DF","DF",$Y696="FD","DF")</f>
        <v>CE</v>
      </c>
      <c r="AA696" s="6" t="s">
        <v>30</v>
      </c>
      <c r="AB696" t="str">
        <f>VLOOKUP($X696&amp;$Z696&amp;$AA696,Stories!$A$1:$I$151,7,FALSE)</f>
        <v>Casey is scuba diving with Jordan</v>
      </c>
      <c r="AC696" t="str">
        <f>VLOOKUP($X696&amp;$Z696&amp;$AA696,Stories!$A$1:$I$151,8,FALSE)</f>
        <v>and a big fish just came out of nowhere</v>
      </c>
      <c r="AD696" s="37" t="s">
        <v>702</v>
      </c>
      <c r="AE696" s="13" t="s">
        <v>24</v>
      </c>
      <c r="AF696" s="13" t="s">
        <v>26</v>
      </c>
      <c r="AG696" s="13" t="str">
        <f t="shared" si="141"/>
        <v>they're standing in a red triangle</v>
      </c>
      <c r="AH696" t="str">
        <f>VLOOKUP($X696&amp;$Z696&amp;$AA696,Stories!$A$1:$I$151,9,FALSE)</f>
        <v>and it looks like there's a lot more fish about to come by</v>
      </c>
      <c r="AI696" t="str" cm="1">
        <f t="array" ref="AI696">_xlfn.IFS($AA696="first",_xlfn.CONCAT($X696, "_", $H696, "_", $L696),$AA696="second",_xlfn.CONCAT($X696, "_", $L696, "_", $H696))</f>
        <v>S36_Jordan_Casey</v>
      </c>
      <c r="AJ696" t="str">
        <f t="shared" si="134"/>
        <v>they_red_triangle</v>
      </c>
      <c r="AK696" t="str">
        <f t="shared" si="130"/>
        <v>S36_end</v>
      </c>
      <c r="AL696" s="13" t="s">
        <v>24</v>
      </c>
      <c r="AM696" s="13" t="s">
        <v>26</v>
      </c>
      <c r="AN696" s="13" t="s">
        <v>24</v>
      </c>
      <c r="AO696" s="13" t="s">
        <v>25</v>
      </c>
      <c r="AP696" s="13" t="s">
        <v>27</v>
      </c>
      <c r="AQ696" s="13" t="s">
        <v>25</v>
      </c>
      <c r="AR696" s="13" t="s">
        <v>27</v>
      </c>
      <c r="AS696" s="13" t="s">
        <v>26</v>
      </c>
      <c r="AT696" s="13" t="s">
        <v>31</v>
      </c>
      <c r="AU696" s="13" t="s">
        <v>25</v>
      </c>
      <c r="AV696" s="13" t="s">
        <v>31</v>
      </c>
      <c r="AW696" s="13" t="s">
        <v>26</v>
      </c>
      <c r="AX696" t="str">
        <f t="shared" si="135"/>
        <v>ST1_red-triangle.png</v>
      </c>
      <c r="AY696" t="str">
        <f t="shared" si="136"/>
        <v>ST3_red-square.png</v>
      </c>
      <c r="AZ696" t="str">
        <f t="shared" si="137"/>
        <v>HT2_yellow-square.png</v>
      </c>
      <c r="BA696" t="str">
        <f t="shared" si="138"/>
        <v>HT3_yellow-triangle.png</v>
      </c>
      <c r="BB696" t="str">
        <f t="shared" si="139"/>
        <v>ST2_green-square.png</v>
      </c>
      <c r="BC696" t="str">
        <f t="shared" si="140"/>
        <v>HT1_green-triangle.png</v>
      </c>
    </row>
    <row r="697" spans="1:55" x14ac:dyDescent="0.2">
      <c r="A697" s="30" t="s">
        <v>708</v>
      </c>
      <c r="B697" s="5" t="s">
        <v>108</v>
      </c>
      <c r="C697" s="5" t="s">
        <v>203</v>
      </c>
      <c r="D697" t="str">
        <f t="shared" si="132"/>
        <v>L06_CR95_S40</v>
      </c>
      <c r="E697">
        <v>695</v>
      </c>
      <c r="F697" s="96" t="s">
        <v>701</v>
      </c>
      <c r="G697" s="155" t="str">
        <f>VLOOKUP($A697&amp;"_"&amp;$F697,'Character Sets'!$B$3:$J$39,5,FALSE)</f>
        <v>ST1</v>
      </c>
      <c r="H697" s="155" t="str">
        <f>VLOOKUP($A697&amp;"_"&amp;$F697,'Character Sets'!$B$3:$J$39,7,FALSE)</f>
        <v>Casey</v>
      </c>
      <c r="I697" s="5" t="str">
        <f>VLOOKUP($A697&amp;"_"&amp;$F697,'Character Sets'!$B$3:$J$39,6,FALSE)</f>
        <v>E</v>
      </c>
      <c r="J697" s="95" t="s">
        <v>699</v>
      </c>
      <c r="K697" s="155" t="str">
        <f>VLOOKUP($A697&amp;"_"&amp;$J697, 'Character Sets'!$B$3:$J$39,5,FALSE)</f>
        <v>ST3</v>
      </c>
      <c r="L697" s="155" t="str">
        <f>VLOOKUP($A697&amp;"_"&amp;$J697,'Character Sets'!$B$3:$J$39,7,FALSE)</f>
        <v>Jordan</v>
      </c>
      <c r="M697" s="5" t="str">
        <f>VLOOKUP($A697&amp;"_"&amp;$J697,'Character Sets'!$B$3:$J$39,6,FALSE)</f>
        <v>C</v>
      </c>
      <c r="N697" s="187" t="s">
        <v>2396</v>
      </c>
      <c r="O697" s="5" t="s">
        <v>2399</v>
      </c>
      <c r="P697" s="37" t="s">
        <v>696</v>
      </c>
      <c r="Q697" t="str">
        <f>VLOOKUP($A697&amp;"_"&amp;$P697,'Character Sets'!$B$3:$J$39,5,FALSE)</f>
        <v>HT2</v>
      </c>
      <c r="R697" s="37" t="s">
        <v>698</v>
      </c>
      <c r="S697" t="str">
        <f>VLOOKUP($A697&amp;"_"&amp;$R697,'Character Sets'!$B$3:$J$39,5,FALSE)</f>
        <v>HT3</v>
      </c>
      <c r="T697" s="37" t="s">
        <v>697</v>
      </c>
      <c r="U697" t="str">
        <f>VLOOKUP($A697&amp;"_"&amp;$T697,'Character Sets'!$B$3:$J$39,5,FALSE)</f>
        <v>ST2</v>
      </c>
      <c r="V697" s="37" t="s">
        <v>700</v>
      </c>
      <c r="W697" t="str">
        <f>VLOOKUP($A697&amp;"_"&amp;$V697,'Character Sets'!$B$3:$J$39,5,FALSE)</f>
        <v>HT1</v>
      </c>
      <c r="X697" t="s">
        <v>246</v>
      </c>
      <c r="Y697" t="str">
        <f t="shared" si="133"/>
        <v>EC</v>
      </c>
      <c r="Z697" t="str" cm="1">
        <f t="array" ref="Z697">_xlfn.IFS($Y697="AB","AB",$Y697="BA","AB",$Y697="AC","AC",$Y697="CA","AC",$Y697="AD","AD",$Y697="DA","AD",$Y697="BC","BC",$Y697="CB","BC",$Y697="BD","BD",$Y697="DB","BD",$Y697="CD","CD",$Y697="DC", "CD",$Y697="AE","AE",$Y697="EA","AE",$Y697="AF","AF",$Y697="FA","AF",$Y697="BE","BE",$Y697="EB","BE",$Y697="BF","BF",$Y697="FB","BF",$Y697="CE","CE",$Y697="EC","CE",$Y697="CF","CF",$Y697="FC","CF",$Y697="DE","DE",$Y697="ED","DE",$Y697="EF","EF",$Y697="FE","EF",$Y697="DF","DF",$Y697="FD","DF")</f>
        <v>CE</v>
      </c>
      <c r="AA697" s="6" t="s">
        <v>28</v>
      </c>
      <c r="AB697" t="str">
        <f>VLOOKUP($X697&amp;$Z697&amp;$AA697,Stories!$A$1:$I$151,7,FALSE)</f>
        <v>Jordan is bringing a coffee to Casey</v>
      </c>
      <c r="AC697" t="str">
        <f>VLOOKUP($X697&amp;$Z697&amp;$AA697,Stories!$A$1:$I$151,8,FALSE)</f>
        <v>since it's very early in the morning</v>
      </c>
      <c r="AD697" s="37" t="s">
        <v>702</v>
      </c>
      <c r="AE697" s="13" t="s">
        <v>29</v>
      </c>
      <c r="AF697" s="13" t="s">
        <v>25</v>
      </c>
      <c r="AG697" s="13" t="str">
        <f t="shared" si="141"/>
        <v>they're standing in a blue square</v>
      </c>
      <c r="AH697" t="str">
        <f>VLOOKUP($X697&amp;$Z697&amp;$AA697,Stories!$A$1:$I$151,9,FALSE)</f>
        <v>and it looks like it's almost 6am</v>
      </c>
      <c r="AI697" t="str" cm="1">
        <f t="array" ref="AI697">_xlfn.IFS($AA697="first",_xlfn.CONCAT($X697, "_", $H697, "_", $L697),$AA697="second",_xlfn.CONCAT($X697, "_", $L697, "_", $H697))</f>
        <v>S40_Casey_Jordan</v>
      </c>
      <c r="AJ697" t="str">
        <f t="shared" si="134"/>
        <v>they_blue_square</v>
      </c>
      <c r="AK697" t="str">
        <f t="shared" si="130"/>
        <v>S40_end</v>
      </c>
      <c r="AL697" s="13" t="s">
        <v>29</v>
      </c>
      <c r="AM697" s="13" t="s">
        <v>25</v>
      </c>
      <c r="AN697" s="13" t="s">
        <v>29</v>
      </c>
      <c r="AO697" s="13" t="s">
        <v>26</v>
      </c>
      <c r="AP697" s="13" t="s">
        <v>31</v>
      </c>
      <c r="AQ697" s="13" t="s">
        <v>26</v>
      </c>
      <c r="AR697" s="13" t="s">
        <v>31</v>
      </c>
      <c r="AS697" s="13" t="s">
        <v>25</v>
      </c>
      <c r="AT697" s="13" t="s">
        <v>27</v>
      </c>
      <c r="AU697" s="13" t="s">
        <v>26</v>
      </c>
      <c r="AV697" s="13" t="s">
        <v>27</v>
      </c>
      <c r="AW697" s="13" t="s">
        <v>25</v>
      </c>
      <c r="AX697" t="str">
        <f t="shared" si="135"/>
        <v>ST1_blue-square.png</v>
      </c>
      <c r="AY697" t="str">
        <f t="shared" si="136"/>
        <v>ST3_blue-triangle.png</v>
      </c>
      <c r="AZ697" t="str">
        <f t="shared" si="137"/>
        <v>HT2_green-triangle.png</v>
      </c>
      <c r="BA697" t="str">
        <f t="shared" si="138"/>
        <v>HT3_green-square.png</v>
      </c>
      <c r="BB697" t="str">
        <f t="shared" si="139"/>
        <v>ST2_yellow-triangle.png</v>
      </c>
      <c r="BC697" t="str">
        <f t="shared" si="140"/>
        <v>HT1_yellow-square.png</v>
      </c>
    </row>
    <row r="698" spans="1:55" x14ac:dyDescent="0.2">
      <c r="A698" s="30" t="s">
        <v>708</v>
      </c>
      <c r="B698" s="5" t="s">
        <v>108</v>
      </c>
      <c r="C698" s="5" t="s">
        <v>204</v>
      </c>
      <c r="D698" t="str">
        <f t="shared" si="132"/>
        <v>L06_CR96_S37</v>
      </c>
      <c r="E698">
        <v>696</v>
      </c>
      <c r="F698" s="96" t="s">
        <v>701</v>
      </c>
      <c r="G698" s="155" t="str">
        <f>VLOOKUP($A698&amp;"_"&amp;$F698,'Character Sets'!$B$3:$J$39,5,FALSE)</f>
        <v>ST1</v>
      </c>
      <c r="H698" s="155" t="str">
        <f>VLOOKUP($A698&amp;"_"&amp;$F698,'Character Sets'!$B$3:$J$39,7,FALSE)</f>
        <v>Casey</v>
      </c>
      <c r="I698" s="5" t="str">
        <f>VLOOKUP($A698&amp;"_"&amp;$F698,'Character Sets'!$B$3:$J$39,6,FALSE)</f>
        <v>E</v>
      </c>
      <c r="J698" s="95" t="s">
        <v>699</v>
      </c>
      <c r="K698" s="155" t="str">
        <f>VLOOKUP($A698&amp;"_"&amp;$J698, 'Character Sets'!$B$3:$J$39,5,FALSE)</f>
        <v>ST3</v>
      </c>
      <c r="L698" s="155" t="str">
        <f>VLOOKUP($A698&amp;"_"&amp;$J698,'Character Sets'!$B$3:$J$39,7,FALSE)</f>
        <v>Jordan</v>
      </c>
      <c r="M698" s="5" t="str">
        <f>VLOOKUP($A698&amp;"_"&amp;$J698,'Character Sets'!$B$3:$J$39,6,FALSE)</f>
        <v>C</v>
      </c>
      <c r="N698" s="187" t="s">
        <v>2396</v>
      </c>
      <c r="O698" s="5" t="s">
        <v>2399</v>
      </c>
      <c r="P698" s="37" t="s">
        <v>696</v>
      </c>
      <c r="Q698" t="str">
        <f>VLOOKUP($A698&amp;"_"&amp;$P698,'Character Sets'!$B$3:$J$39,5,FALSE)</f>
        <v>HT2</v>
      </c>
      <c r="R698" s="37" t="s">
        <v>698</v>
      </c>
      <c r="S698" t="str">
        <f>VLOOKUP($A698&amp;"_"&amp;$R698,'Character Sets'!$B$3:$J$39,5,FALSE)</f>
        <v>HT3</v>
      </c>
      <c r="T698" s="37" t="s">
        <v>697</v>
      </c>
      <c r="U698" t="str">
        <f>VLOOKUP($A698&amp;"_"&amp;$T698,'Character Sets'!$B$3:$J$39,5,FALSE)</f>
        <v>ST2</v>
      </c>
      <c r="V698" s="37" t="s">
        <v>700</v>
      </c>
      <c r="W698" t="str">
        <f>VLOOKUP($A698&amp;"_"&amp;$V698,'Character Sets'!$B$3:$J$39,5,FALSE)</f>
        <v>HT1</v>
      </c>
      <c r="X698" t="s">
        <v>243</v>
      </c>
      <c r="Y698" t="str">
        <f t="shared" si="133"/>
        <v>EC</v>
      </c>
      <c r="Z698" t="str" cm="1">
        <f t="array" ref="Z698">_xlfn.IFS($Y698="AB","AB",$Y698="BA","AB",$Y698="AC","AC",$Y698="CA","AC",$Y698="AD","AD",$Y698="DA","AD",$Y698="BC","BC",$Y698="CB","BC",$Y698="BD","BD",$Y698="DB","BD",$Y698="CD","CD",$Y698="DC", "CD",$Y698="AE","AE",$Y698="EA","AE",$Y698="AF","AF",$Y698="FA","AF",$Y698="BE","BE",$Y698="EB","BE",$Y698="BF","BF",$Y698="FB","BF",$Y698="CE","CE",$Y698="EC","CE",$Y698="CF","CF",$Y698="FC","CF",$Y698="DE","DE",$Y698="ED","DE",$Y698="EF","EF",$Y698="FE","EF",$Y698="DF","DF",$Y698="FD","DF")</f>
        <v>CE</v>
      </c>
      <c r="AA698" s="6" t="s">
        <v>30</v>
      </c>
      <c r="AB698" t="str">
        <f>VLOOKUP($X698&amp;$Z698&amp;$AA698,Stories!$A$1:$I$151,7,FALSE)</f>
        <v>Casey is looking for Jordan</v>
      </c>
      <c r="AC698" t="str">
        <f>VLOOKUP($X698&amp;$Z698&amp;$AA698,Stories!$A$1:$I$151,8,FALSE)</f>
        <v xml:space="preserve">and it looks like it's about to rain </v>
      </c>
      <c r="AD698" s="37" t="s">
        <v>702</v>
      </c>
      <c r="AE698" s="13" t="s">
        <v>31</v>
      </c>
      <c r="AF698" s="13" t="s">
        <v>26</v>
      </c>
      <c r="AG698" s="13" t="str">
        <f t="shared" si="141"/>
        <v>they're standing in a green triangle</v>
      </c>
      <c r="AH698" t="str">
        <f>VLOOKUP($X698&amp;$Z698&amp;$AA698,Stories!$A$1:$I$151,9,FALSE)</f>
        <v>and it's past time to get inside</v>
      </c>
      <c r="AI698" t="str" cm="1">
        <f t="array" ref="AI698">_xlfn.IFS($AA698="first",_xlfn.CONCAT($X698, "_", $H698, "_", $L698),$AA698="second",_xlfn.CONCAT($X698, "_", $L698, "_", $H698))</f>
        <v>S37_Jordan_Casey</v>
      </c>
      <c r="AJ698" t="str">
        <f t="shared" si="134"/>
        <v>they_green_triangle</v>
      </c>
      <c r="AK698" t="str">
        <f t="shared" si="130"/>
        <v>S37_end</v>
      </c>
      <c r="AL698" s="13" t="s">
        <v>31</v>
      </c>
      <c r="AM698" s="13" t="s">
        <v>26</v>
      </c>
      <c r="AN698" s="13" t="s">
        <v>31</v>
      </c>
      <c r="AO698" s="13" t="s">
        <v>25</v>
      </c>
      <c r="AP698" s="13" t="s">
        <v>29</v>
      </c>
      <c r="AQ698" s="13" t="s">
        <v>25</v>
      </c>
      <c r="AR698" s="13" t="s">
        <v>29</v>
      </c>
      <c r="AS698" s="13" t="s">
        <v>26</v>
      </c>
      <c r="AT698" s="13" t="s">
        <v>24</v>
      </c>
      <c r="AU698" s="13" t="s">
        <v>25</v>
      </c>
      <c r="AV698" s="13" t="s">
        <v>24</v>
      </c>
      <c r="AW698" s="13" t="s">
        <v>26</v>
      </c>
      <c r="AX698" t="str">
        <f t="shared" si="135"/>
        <v>ST1_green-triangle.png</v>
      </c>
      <c r="AY698" t="str">
        <f t="shared" si="136"/>
        <v>ST3_green-square.png</v>
      </c>
      <c r="AZ698" t="str">
        <f t="shared" si="137"/>
        <v>HT2_blue-square.png</v>
      </c>
      <c r="BA698" t="str">
        <f t="shared" si="138"/>
        <v>HT3_blue-triangle.png</v>
      </c>
      <c r="BB698" t="str">
        <f t="shared" si="139"/>
        <v>ST2_red-square.png</v>
      </c>
      <c r="BC698" t="str">
        <f t="shared" si="140"/>
        <v>HT1_red-triangle.png</v>
      </c>
    </row>
    <row r="699" spans="1:55" x14ac:dyDescent="0.2">
      <c r="A699" s="30" t="s">
        <v>708</v>
      </c>
      <c r="B699" s="5" t="s">
        <v>32</v>
      </c>
      <c r="C699" s="5" t="s">
        <v>33</v>
      </c>
      <c r="D699" t="str">
        <f t="shared" si="132"/>
        <v>L06_FD01_S59</v>
      </c>
      <c r="E699">
        <v>697</v>
      </c>
      <c r="F699" s="94" t="s">
        <v>696</v>
      </c>
      <c r="G699" s="155" t="str">
        <f>VLOOKUP($A699&amp;"_"&amp;$F699,'Character Sets'!$B$3:$J$39,5,FALSE)</f>
        <v>HT2</v>
      </c>
      <c r="H699" s="155" t="str">
        <f>VLOOKUP($A699&amp;"_"&amp;$F699,'Character Sets'!$B$3:$J$39,7,FALSE)</f>
        <v>Jaime</v>
      </c>
      <c r="I699" s="5" t="str">
        <f>VLOOKUP($A699&amp;"_"&amp;$F699,'Character Sets'!$B$3:$J$39,6,FALSE)</f>
        <v>F</v>
      </c>
      <c r="J699" s="95" t="s">
        <v>700</v>
      </c>
      <c r="K699" s="155" t="str">
        <f>VLOOKUP($A699&amp;"_"&amp;$J699, 'Character Sets'!$B$3:$J$39,5,FALSE)</f>
        <v>HT1</v>
      </c>
      <c r="L699" s="155" t="str">
        <f>VLOOKUP($A699&amp;"_"&amp;$J699,'Character Sets'!$B$3:$J$39,7,FALSE)</f>
        <v>Taylor</v>
      </c>
      <c r="M699" s="5" t="str">
        <f>VLOOKUP($A699&amp;"_"&amp;$J699,'Character Sets'!$B$3:$J$39,6,FALSE)</f>
        <v>D</v>
      </c>
      <c r="N699" s="187" t="s">
        <v>2395</v>
      </c>
      <c r="O699" s="5" t="s">
        <v>2399</v>
      </c>
      <c r="P699" s="37" t="s">
        <v>698</v>
      </c>
      <c r="Q699" t="str">
        <f>VLOOKUP($A699&amp;"_"&amp;$P699,'Character Sets'!$B$3:$J$39,5,FALSE)</f>
        <v>HT3</v>
      </c>
      <c r="R699" s="37" t="s">
        <v>697</v>
      </c>
      <c r="S699" t="str">
        <f>VLOOKUP($A699&amp;"_"&amp;$R699,'Character Sets'!$B$3:$J$39,5,FALSE)</f>
        <v>ST2</v>
      </c>
      <c r="T699" s="37" t="s">
        <v>699</v>
      </c>
      <c r="U699" t="str">
        <f>VLOOKUP($A699&amp;"_"&amp;$T699,'Character Sets'!$B$3:$J$39,5,FALSE)</f>
        <v>ST3</v>
      </c>
      <c r="V699" s="37" t="s">
        <v>701</v>
      </c>
      <c r="W699" t="str">
        <f>VLOOKUP($A699&amp;"_"&amp;$V699,'Character Sets'!$B$3:$J$39,5,FALSE)</f>
        <v>ST1</v>
      </c>
      <c r="X699" t="s">
        <v>735</v>
      </c>
      <c r="Y699" t="str">
        <f t="shared" si="133"/>
        <v>FD</v>
      </c>
      <c r="Z699" t="str" cm="1">
        <f t="array" ref="Z699">_xlfn.IFS($Y699="AB","AB",$Y699="BA","AB",$Y699="AC","AC",$Y699="CA","AC",$Y699="AD","AD",$Y699="DA","AD",$Y699="BC","BC",$Y699="CB","BC",$Y699="BD","BD",$Y699="DB","BD",$Y699="CD","CD",$Y699="DC", "CD",$Y699="AE","AE",$Y699="EA","AE",$Y699="AF","AF",$Y699="FA","AF",$Y699="BE","BE",$Y699="EB","BE",$Y699="BF","BF",$Y699="FB","BF",$Y699="CE","CE",$Y699="EC","CE",$Y699="CF","CF",$Y699="FC","CF",$Y699="DE","DE",$Y699="ED","DE",$Y699="EF","EF",$Y699="FE","EF",$Y699="DF","DF",$Y699="FD","DF")</f>
        <v>DF</v>
      </c>
      <c r="AA699" s="6" t="s">
        <v>28</v>
      </c>
      <c r="AB699" t="str">
        <f>VLOOKUP($X699&amp;$Z699&amp;$AA699,Stories!$A$1:$I$151,7,FALSE)</f>
        <v>Taylor is taking notes for Jaime</v>
      </c>
      <c r="AC699" t="str">
        <f>VLOOKUP($X699&amp;$Z699&amp;$AA699,Stories!$A$1:$I$151,8,FALSE)</f>
        <v>under the fluorescent lights</v>
      </c>
      <c r="AD699" s="37" t="s">
        <v>22</v>
      </c>
      <c r="AE699" s="13" t="s">
        <v>27</v>
      </c>
      <c r="AF699" s="13" t="s">
        <v>26</v>
      </c>
      <c r="AG699" s="13" t="s">
        <v>774</v>
      </c>
      <c r="AH699" t="str">
        <f>VLOOKUP($X699&amp;$Z699&amp;$AA699,Stories!$A$1:$I$151,9,FALSE)</f>
        <v>and it looks like the meeting is almost finished</v>
      </c>
      <c r="AI699" t="str" cm="1">
        <f t="array" ref="AI699">_xlfn.IFS($AA699="first",_xlfn.CONCAT($X699, "_", $H699, "_", $L699),$AA699="second",_xlfn.CONCAT($X699, "_", $L699, "_", $H699))</f>
        <v>S59_Jaime_Taylor</v>
      </c>
      <c r="AJ699" t="str">
        <f t="shared" si="134"/>
        <v>he_yellow_triangle</v>
      </c>
      <c r="AK699" t="str">
        <f t="shared" ref="AK699:AK722" si="142">_xlfn.CONCAT($X699,"_end")</f>
        <v>S59_end</v>
      </c>
      <c r="AL699" s="13" t="s">
        <v>29</v>
      </c>
      <c r="AM699" s="13" t="s">
        <v>25</v>
      </c>
      <c r="AN699" s="13" t="s">
        <v>29</v>
      </c>
      <c r="AO699" s="13" t="s">
        <v>26</v>
      </c>
      <c r="AP699" s="13" t="s">
        <v>24</v>
      </c>
      <c r="AQ699" s="13" t="s">
        <v>25</v>
      </c>
      <c r="AR699" s="13" t="s">
        <v>24</v>
      </c>
      <c r="AS699" s="13" t="s">
        <v>26</v>
      </c>
      <c r="AT699" s="13" t="s">
        <v>31</v>
      </c>
      <c r="AU699" s="13" t="s">
        <v>25</v>
      </c>
      <c r="AV699" s="13" t="s">
        <v>31</v>
      </c>
      <c r="AW699" s="13" t="s">
        <v>26</v>
      </c>
      <c r="AX699" t="str">
        <f t="shared" si="135"/>
        <v>HT2_blue-square.png</v>
      </c>
      <c r="AY699" t="str">
        <f t="shared" si="136"/>
        <v>HT1_blue-triangle.png</v>
      </c>
      <c r="AZ699" t="str">
        <f t="shared" si="137"/>
        <v>HT3_red-square.png</v>
      </c>
      <c r="BA699" t="str">
        <f t="shared" si="138"/>
        <v>ST2_red-triangle.png</v>
      </c>
      <c r="BB699" t="str">
        <f t="shared" si="139"/>
        <v>ST3_green-square.png</v>
      </c>
      <c r="BC699" t="str">
        <f t="shared" si="140"/>
        <v>ST1_green-triangle.png</v>
      </c>
    </row>
    <row r="700" spans="1:55" x14ac:dyDescent="0.2">
      <c r="A700" s="30" t="s">
        <v>708</v>
      </c>
      <c r="B700" s="5" t="s">
        <v>32</v>
      </c>
      <c r="C700" s="5" t="s">
        <v>34</v>
      </c>
      <c r="D700" t="str">
        <f t="shared" si="132"/>
        <v>L06_FD02_S54</v>
      </c>
      <c r="E700">
        <v>698</v>
      </c>
      <c r="F700" s="94" t="s">
        <v>696</v>
      </c>
      <c r="G700" s="155" t="str">
        <f>VLOOKUP($A700&amp;"_"&amp;$F700,'Character Sets'!$B$3:$J$39,5,FALSE)</f>
        <v>HT2</v>
      </c>
      <c r="H700" s="155" t="str">
        <f>VLOOKUP($A700&amp;"_"&amp;$F700,'Character Sets'!$B$3:$J$39,7,FALSE)</f>
        <v>Jaime</v>
      </c>
      <c r="I700" s="5" t="str">
        <f>VLOOKUP($A700&amp;"_"&amp;$F700,'Character Sets'!$B$3:$J$39,6,FALSE)</f>
        <v>F</v>
      </c>
      <c r="J700" s="95" t="s">
        <v>701</v>
      </c>
      <c r="K700" s="155" t="str">
        <f>VLOOKUP($A700&amp;"_"&amp;$J700, 'Character Sets'!$B$3:$J$39,5,FALSE)</f>
        <v>ST1</v>
      </c>
      <c r="L700" s="155" t="str">
        <f>VLOOKUP($A700&amp;"_"&amp;$J700,'Character Sets'!$B$3:$J$39,7,FALSE)</f>
        <v>Casey</v>
      </c>
      <c r="M700" s="5" t="str">
        <f>VLOOKUP($A700&amp;"_"&amp;$J700,'Character Sets'!$B$3:$J$39,6,FALSE)</f>
        <v>E</v>
      </c>
      <c r="N700" s="187" t="s">
        <v>2395</v>
      </c>
      <c r="O700" s="5" t="s">
        <v>2398</v>
      </c>
      <c r="P700" s="37" t="s">
        <v>698</v>
      </c>
      <c r="Q700" t="str">
        <f>VLOOKUP($A700&amp;"_"&amp;$P700,'Character Sets'!$B$3:$J$39,5,FALSE)</f>
        <v>HT3</v>
      </c>
      <c r="R700" s="37" t="s">
        <v>697</v>
      </c>
      <c r="S700" t="str">
        <f>VLOOKUP($A700&amp;"_"&amp;$R700,'Character Sets'!$B$3:$J$39,5,FALSE)</f>
        <v>ST2</v>
      </c>
      <c r="T700" s="37" t="s">
        <v>699</v>
      </c>
      <c r="U700" t="str">
        <f>VLOOKUP($A700&amp;"_"&amp;$T700,'Character Sets'!$B$3:$J$39,5,FALSE)</f>
        <v>ST3</v>
      </c>
      <c r="V700" s="37" t="s">
        <v>700</v>
      </c>
      <c r="W700" t="str">
        <f>VLOOKUP($A700&amp;"_"&amp;$V700,'Character Sets'!$B$3:$J$39,5,FALSE)</f>
        <v>HT1</v>
      </c>
      <c r="X700" t="s">
        <v>731</v>
      </c>
      <c r="Y700" t="str">
        <f t="shared" si="133"/>
        <v>FE</v>
      </c>
      <c r="Z700" t="str" cm="1">
        <f t="array" ref="Z700">_xlfn.IFS($Y700="AB","AB",$Y700="BA","AB",$Y700="AC","AC",$Y700="CA","AC",$Y700="AD","AD",$Y700="DA","AD",$Y700="BC","BC",$Y700="CB","BC",$Y700="BD","BD",$Y700="DB","BD",$Y700="CD","CD",$Y700="DC", "CD",$Y700="AE","AE",$Y700="EA","AE",$Y700="AF","AF",$Y700="FA","AF",$Y700="BE","BE",$Y700="EB","BE",$Y700="BF","BF",$Y700="FB","BF",$Y700="CE","CE",$Y700="EC","CE",$Y700="CF","CF",$Y700="FC","CF",$Y700="DE","DE",$Y700="ED","DE",$Y700="EF","EF",$Y700="FE","EF",$Y700="DF","DF",$Y700="FD","DF")</f>
        <v>EF</v>
      </c>
      <c r="AA700" s="6" t="s">
        <v>30</v>
      </c>
      <c r="AB700" t="str">
        <f>VLOOKUP($X700&amp;$Z700&amp;$AA700,Stories!$A$1:$I$151,7,FALSE)</f>
        <v>Jaime is opening the door for Casey</v>
      </c>
      <c r="AC700" t="str">
        <f>VLOOKUP($X700&amp;$Z700&amp;$AA700,Stories!$A$1:$I$151,8,FALSE)</f>
        <v>as the keys rattle in the lock</v>
      </c>
      <c r="AD700" s="37" t="s">
        <v>22</v>
      </c>
      <c r="AE700" s="13" t="s">
        <v>24</v>
      </c>
      <c r="AF700" s="13" t="s">
        <v>25</v>
      </c>
      <c r="AG700" s="13" t="s">
        <v>757</v>
      </c>
      <c r="AH700" t="str">
        <f>VLOOKUP($X700&amp;$Z700&amp;$AA700,Stories!$A$1:$I$151,9,FALSE)</f>
        <v>and no one else is in the house</v>
      </c>
      <c r="AI700" t="str" cm="1">
        <f t="array" ref="AI700">_xlfn.IFS($AA700="first",_xlfn.CONCAT($X700, "_", $H700, "_", $L700),$AA700="second",_xlfn.CONCAT($X700, "_", $L700, "_", $H700))</f>
        <v>S54_Casey_Jaime</v>
      </c>
      <c r="AJ700" t="str">
        <f t="shared" si="134"/>
        <v>he_red_square</v>
      </c>
      <c r="AK700" t="str">
        <f t="shared" si="142"/>
        <v>S54_end</v>
      </c>
      <c r="AL700" s="13" t="s">
        <v>31</v>
      </c>
      <c r="AM700" s="13" t="s">
        <v>26</v>
      </c>
      <c r="AN700" s="13" t="s">
        <v>31</v>
      </c>
      <c r="AO700" s="13" t="s">
        <v>25</v>
      </c>
      <c r="AP700" s="13" t="s">
        <v>27</v>
      </c>
      <c r="AQ700" s="13" t="s">
        <v>26</v>
      </c>
      <c r="AR700" s="13" t="s">
        <v>27</v>
      </c>
      <c r="AS700" s="13" t="s">
        <v>25</v>
      </c>
      <c r="AT700" s="13" t="s">
        <v>29</v>
      </c>
      <c r="AU700" s="13" t="s">
        <v>26</v>
      </c>
      <c r="AV700" s="13" t="s">
        <v>29</v>
      </c>
      <c r="AW700" s="13" t="s">
        <v>25</v>
      </c>
      <c r="AX700" t="str">
        <f t="shared" si="135"/>
        <v>HT2_green-triangle.png</v>
      </c>
      <c r="AY700" t="str">
        <f t="shared" si="136"/>
        <v>ST1_green-square.png</v>
      </c>
      <c r="AZ700" t="str">
        <f t="shared" si="137"/>
        <v>HT3_yellow-triangle.png</v>
      </c>
      <c r="BA700" t="str">
        <f t="shared" si="138"/>
        <v>ST2_yellow-square.png</v>
      </c>
      <c r="BB700" t="str">
        <f t="shared" si="139"/>
        <v>ST3_blue-triangle.png</v>
      </c>
      <c r="BC700" t="str">
        <f t="shared" si="140"/>
        <v>HT1_blue-square.png</v>
      </c>
    </row>
    <row r="701" spans="1:55" x14ac:dyDescent="0.2">
      <c r="A701" s="30" t="s">
        <v>708</v>
      </c>
      <c r="B701" s="5" t="s">
        <v>32</v>
      </c>
      <c r="C701" s="5" t="s">
        <v>35</v>
      </c>
      <c r="D701" t="str">
        <f t="shared" si="132"/>
        <v>L06_FD03_S04</v>
      </c>
      <c r="E701">
        <v>699</v>
      </c>
      <c r="F701" s="94" t="s">
        <v>698</v>
      </c>
      <c r="G701" s="155" t="str">
        <f>VLOOKUP($A701&amp;"_"&amp;$F701,'Character Sets'!$B$3:$J$39,5,FALSE)</f>
        <v>HT3</v>
      </c>
      <c r="H701" s="155" t="str">
        <f>VLOOKUP($A701&amp;"_"&amp;$F701,'Character Sets'!$B$3:$J$39,7,FALSE)</f>
        <v>Alex</v>
      </c>
      <c r="I701" s="5" t="str">
        <f>VLOOKUP($A701&amp;"_"&amp;$F701,'Character Sets'!$B$3:$J$39,6,FALSE)</f>
        <v>A</v>
      </c>
      <c r="J701" s="5" t="s">
        <v>697</v>
      </c>
      <c r="K701" s="155" t="str">
        <f>VLOOKUP($A701&amp;"_"&amp;$J701, 'Character Sets'!$B$3:$J$39,5,FALSE)</f>
        <v>ST2</v>
      </c>
      <c r="L701" s="155" t="str">
        <f>VLOOKUP($A701&amp;"_"&amp;$J701,'Character Sets'!$B$3:$J$39,7,FALSE)</f>
        <v>Sam</v>
      </c>
      <c r="M701" s="5" t="str">
        <f>VLOOKUP($A701&amp;"_"&amp;$J701,'Character Sets'!$B$3:$J$39,6,FALSE)</f>
        <v>B</v>
      </c>
      <c r="N701" s="187" t="s">
        <v>2394</v>
      </c>
      <c r="O701" s="5" t="s">
        <v>2398</v>
      </c>
      <c r="P701" s="37" t="s">
        <v>696</v>
      </c>
      <c r="Q701" t="str">
        <f>VLOOKUP($A701&amp;"_"&amp;$P701,'Character Sets'!$B$3:$J$39,5,FALSE)</f>
        <v>HT2</v>
      </c>
      <c r="R701" s="37" t="s">
        <v>699</v>
      </c>
      <c r="S701" t="str">
        <f>VLOOKUP($A701&amp;"_"&amp;$R701,'Character Sets'!$B$3:$J$39,5,FALSE)</f>
        <v>ST3</v>
      </c>
      <c r="T701" s="37" t="s">
        <v>700</v>
      </c>
      <c r="U701" t="str">
        <f>VLOOKUP($A701&amp;"_"&amp;$T701,'Character Sets'!$B$3:$J$39,5,FALSE)</f>
        <v>HT1</v>
      </c>
      <c r="V701" s="37" t="s">
        <v>701</v>
      </c>
      <c r="W701" t="str">
        <f>VLOOKUP($A701&amp;"_"&amp;$V701,'Character Sets'!$B$3:$J$39,5,FALSE)</f>
        <v>ST1</v>
      </c>
      <c r="X701" t="s">
        <v>210</v>
      </c>
      <c r="Y701" t="str">
        <f t="shared" si="133"/>
        <v>AB</v>
      </c>
      <c r="Z701" t="str" cm="1">
        <f t="array" ref="Z701">_xlfn.IFS($Y701="AB","AB",$Y701="BA","AB",$Y701="AC","AC",$Y701="CA","AC",$Y701="AD","AD",$Y701="DA","AD",$Y701="BC","BC",$Y701="CB","BC",$Y701="BD","BD",$Y701="DB","BD",$Y701="CD","CD",$Y701="DC", "CD",$Y701="AE","AE",$Y701="EA","AE",$Y701="AF","AF",$Y701="FA","AF",$Y701="BE","BE",$Y701="EB","BE",$Y701="BF","BF",$Y701="FB","BF",$Y701="CE","CE",$Y701="EC","CE",$Y701="CF","CF",$Y701="FC","CF",$Y701="DE","DE",$Y701="ED","DE",$Y701="EF","EF",$Y701="FE","EF",$Y701="DF","DF",$Y701="FD","DF")</f>
        <v>AB</v>
      </c>
      <c r="AA701" s="6" t="s">
        <v>28</v>
      </c>
      <c r="AB701" t="str">
        <f>VLOOKUP($X701&amp;$Z701&amp;$AA701,Stories!$A$1:$I$151,7,FALSE)</f>
        <v>Alex is walking over to Sam</v>
      </c>
      <c r="AC701" t="str">
        <f>VLOOKUP($X701&amp;$Z701&amp;$AA701,Stories!$A$1:$I$151,8,FALSE)</f>
        <v>and a broken radio is lying on the ground</v>
      </c>
      <c r="AD701" s="37" t="s">
        <v>22</v>
      </c>
      <c r="AE701" s="13" t="s">
        <v>29</v>
      </c>
      <c r="AF701" s="13" t="s">
        <v>26</v>
      </c>
      <c r="AG701" s="13" t="s">
        <v>758</v>
      </c>
      <c r="AH701" t="str">
        <f>VLOOKUP($X701&amp;$Z701&amp;$AA701,Stories!$A$1:$I$151,9,FALSE)</f>
        <v>but it doesn't look like the radio can be fixed</v>
      </c>
      <c r="AI701" t="str" cm="1">
        <f t="array" ref="AI701">_xlfn.IFS($AA701="first",_xlfn.CONCAT($X701, "_", $H701, "_", $L701),$AA701="second",_xlfn.CONCAT($X701, "_", $L701, "_", $H701))</f>
        <v>S04_Alex_Sam</v>
      </c>
      <c r="AJ701" t="str">
        <f t="shared" si="134"/>
        <v>he_blue_triangle</v>
      </c>
      <c r="AK701" t="str">
        <f t="shared" si="142"/>
        <v>S04_end</v>
      </c>
      <c r="AL701" s="13" t="s">
        <v>31</v>
      </c>
      <c r="AM701" s="13" t="s">
        <v>25</v>
      </c>
      <c r="AN701" s="13" t="s">
        <v>31</v>
      </c>
      <c r="AO701" s="13" t="s">
        <v>26</v>
      </c>
      <c r="AP701" s="13" t="s">
        <v>24</v>
      </c>
      <c r="AQ701" s="13" t="s">
        <v>25</v>
      </c>
      <c r="AR701" s="13" t="s">
        <v>24</v>
      </c>
      <c r="AS701" s="13" t="s">
        <v>26</v>
      </c>
      <c r="AT701" s="13" t="s">
        <v>27</v>
      </c>
      <c r="AU701" s="13" t="s">
        <v>25</v>
      </c>
      <c r="AV701" s="13" t="s">
        <v>27</v>
      </c>
      <c r="AW701" s="13" t="s">
        <v>26</v>
      </c>
      <c r="AX701" t="str">
        <f t="shared" si="135"/>
        <v>HT3_green-square.png</v>
      </c>
      <c r="AY701" t="str">
        <f t="shared" si="136"/>
        <v>ST2_green-triangle.png</v>
      </c>
      <c r="AZ701" t="str">
        <f t="shared" si="137"/>
        <v>HT2_red-square.png</v>
      </c>
      <c r="BA701" t="str">
        <f t="shared" si="138"/>
        <v>ST3_red-triangle.png</v>
      </c>
      <c r="BB701" t="str">
        <f t="shared" si="139"/>
        <v>HT1_yellow-square.png</v>
      </c>
      <c r="BC701" t="str">
        <f t="shared" si="140"/>
        <v>ST1_yellow-triangle.png</v>
      </c>
    </row>
    <row r="702" spans="1:55" x14ac:dyDescent="0.2">
      <c r="A702" s="30" t="s">
        <v>708</v>
      </c>
      <c r="B702" s="5" t="s">
        <v>32</v>
      </c>
      <c r="C702" s="5" t="s">
        <v>36</v>
      </c>
      <c r="D702" t="str">
        <f t="shared" si="132"/>
        <v>L06_FD04_S21</v>
      </c>
      <c r="E702">
        <v>700</v>
      </c>
      <c r="F702" s="94" t="s">
        <v>698</v>
      </c>
      <c r="G702" s="155" t="str">
        <f>VLOOKUP($A702&amp;"_"&amp;$F702,'Character Sets'!$B$3:$J$39,5,FALSE)</f>
        <v>HT3</v>
      </c>
      <c r="H702" s="155" t="str">
        <f>VLOOKUP($A702&amp;"_"&amp;$F702,'Character Sets'!$B$3:$J$39,7,FALSE)</f>
        <v>Alex</v>
      </c>
      <c r="I702" s="5" t="str">
        <f>VLOOKUP($A702&amp;"_"&amp;$F702,'Character Sets'!$B$3:$J$39,6,FALSE)</f>
        <v>A</v>
      </c>
      <c r="J702" s="95" t="s">
        <v>701</v>
      </c>
      <c r="K702" s="155" t="str">
        <f>VLOOKUP($A702&amp;"_"&amp;$J702, 'Character Sets'!$B$3:$J$39,5,FALSE)</f>
        <v>ST1</v>
      </c>
      <c r="L702" s="155" t="str">
        <f>VLOOKUP($A702&amp;"_"&amp;$J702,'Character Sets'!$B$3:$J$39,7,FALSE)</f>
        <v>Casey</v>
      </c>
      <c r="M702" s="5" t="str">
        <f>VLOOKUP($A702&amp;"_"&amp;$J702,'Character Sets'!$B$3:$J$39,6,FALSE)</f>
        <v>E</v>
      </c>
      <c r="N702" s="187" t="s">
        <v>2395</v>
      </c>
      <c r="O702" s="5" t="s">
        <v>2398</v>
      </c>
      <c r="P702" s="37" t="s">
        <v>696</v>
      </c>
      <c r="Q702" t="str">
        <f>VLOOKUP($A702&amp;"_"&amp;$P702,'Character Sets'!$B$3:$J$39,5,FALSE)</f>
        <v>HT2</v>
      </c>
      <c r="R702" s="37" t="s">
        <v>697</v>
      </c>
      <c r="S702" t="str">
        <f>VLOOKUP($A702&amp;"_"&amp;$R702,'Character Sets'!$B$3:$J$39,5,FALSE)</f>
        <v>ST2</v>
      </c>
      <c r="T702" s="37" t="s">
        <v>699</v>
      </c>
      <c r="U702" t="str">
        <f>VLOOKUP($A702&amp;"_"&amp;$T702,'Character Sets'!$B$3:$J$39,5,FALSE)</f>
        <v>ST3</v>
      </c>
      <c r="V702" s="37" t="s">
        <v>700</v>
      </c>
      <c r="W702" t="str">
        <f>VLOOKUP($A702&amp;"_"&amp;$V702,'Character Sets'!$B$3:$J$39,5,FALSE)</f>
        <v>HT1</v>
      </c>
      <c r="X702" t="s">
        <v>227</v>
      </c>
      <c r="Y702" t="str">
        <f t="shared" si="133"/>
        <v>AE</v>
      </c>
      <c r="Z702" t="str" cm="1">
        <f t="array" ref="Z702">_xlfn.IFS($Y702="AB","AB",$Y702="BA","AB",$Y702="AC","AC",$Y702="CA","AC",$Y702="AD","AD",$Y702="DA","AD",$Y702="BC","BC",$Y702="CB","BC",$Y702="BD","BD",$Y702="DB","BD",$Y702="CD","CD",$Y702="DC", "CD",$Y702="AE","AE",$Y702="EA","AE",$Y702="AF","AF",$Y702="FA","AF",$Y702="BE","BE",$Y702="EB","BE",$Y702="BF","BF",$Y702="FB","BF",$Y702="CE","CE",$Y702="EC","CE",$Y702="CF","CF",$Y702="FC","CF",$Y702="DE","DE",$Y702="ED","DE",$Y702="EF","EF",$Y702="FE","EF",$Y702="DF","DF",$Y702="FD","DF")</f>
        <v>AE</v>
      </c>
      <c r="AA702" s="6" t="s">
        <v>30</v>
      </c>
      <c r="AB702" t="str">
        <f>VLOOKUP($X702&amp;$Z702&amp;$AA702,Stories!$A$1:$I$151,7,FALSE)</f>
        <v>Casey is carrying a cake to Alex</v>
      </c>
      <c r="AC702" t="str">
        <f>VLOOKUP($X702&amp;$Z702&amp;$AA702,Stories!$A$1:$I$151,8,FALSE)</f>
        <v>as the refridgerator starts to hum</v>
      </c>
      <c r="AD702" s="37" t="s">
        <v>22</v>
      </c>
      <c r="AE702" s="13" t="s">
        <v>31</v>
      </c>
      <c r="AF702" s="13" t="s">
        <v>25</v>
      </c>
      <c r="AG702" s="13" t="s">
        <v>759</v>
      </c>
      <c r="AH702" t="str">
        <f>VLOOKUP($X702&amp;$Z702&amp;$AA702,Stories!$A$1:$I$151,9,FALSE)</f>
        <v>and it looks like the cake is fresh out of the oven</v>
      </c>
      <c r="AI702" t="str" cm="1">
        <f t="array" ref="AI702">_xlfn.IFS($AA702="first",_xlfn.CONCAT($X702, "_", $H702, "_", $L702),$AA702="second",_xlfn.CONCAT($X702, "_", $L702, "_", $H702))</f>
        <v>S21_Casey_Alex</v>
      </c>
      <c r="AJ702" t="str">
        <f t="shared" si="134"/>
        <v>he_green_square</v>
      </c>
      <c r="AK702" t="str">
        <f t="shared" si="142"/>
        <v>S21_end</v>
      </c>
      <c r="AL702" s="13" t="s">
        <v>29</v>
      </c>
      <c r="AM702" s="13" t="s">
        <v>26</v>
      </c>
      <c r="AN702" s="13" t="s">
        <v>29</v>
      </c>
      <c r="AO702" s="13" t="s">
        <v>25</v>
      </c>
      <c r="AP702" s="13" t="s">
        <v>24</v>
      </c>
      <c r="AQ702" s="13" t="s">
        <v>26</v>
      </c>
      <c r="AR702" s="13" t="s">
        <v>24</v>
      </c>
      <c r="AS702" s="13" t="s">
        <v>25</v>
      </c>
      <c r="AT702" s="13" t="s">
        <v>27</v>
      </c>
      <c r="AU702" s="13" t="s">
        <v>26</v>
      </c>
      <c r="AV702" s="13" t="s">
        <v>27</v>
      </c>
      <c r="AW702" s="13" t="s">
        <v>25</v>
      </c>
      <c r="AX702" t="str">
        <f t="shared" si="135"/>
        <v>HT3_blue-triangle.png</v>
      </c>
      <c r="AY702" t="str">
        <f t="shared" si="136"/>
        <v>ST1_blue-square.png</v>
      </c>
      <c r="AZ702" t="str">
        <f t="shared" si="137"/>
        <v>HT2_red-triangle.png</v>
      </c>
      <c r="BA702" t="str">
        <f t="shared" si="138"/>
        <v>ST2_red-square.png</v>
      </c>
      <c r="BB702" t="str">
        <f t="shared" si="139"/>
        <v>ST3_yellow-triangle.png</v>
      </c>
      <c r="BC702" t="str">
        <f t="shared" si="140"/>
        <v>HT1_yellow-square.png</v>
      </c>
    </row>
    <row r="703" spans="1:55" x14ac:dyDescent="0.2">
      <c r="A703" s="30" t="s">
        <v>708</v>
      </c>
      <c r="B703" s="5" t="s">
        <v>32</v>
      </c>
      <c r="C703" s="5" t="s">
        <v>37</v>
      </c>
      <c r="D703" t="str">
        <f t="shared" si="132"/>
        <v>L06_FD05_S27</v>
      </c>
      <c r="E703">
        <v>701</v>
      </c>
      <c r="F703" s="95" t="s">
        <v>697</v>
      </c>
      <c r="G703" s="155" t="str">
        <f>VLOOKUP($A703&amp;"_"&amp;$F703,'Character Sets'!$B$3:$J$39,5,FALSE)</f>
        <v>ST2</v>
      </c>
      <c r="H703" s="155" t="str">
        <f>VLOOKUP($A703&amp;"_"&amp;$F703,'Character Sets'!$B$3:$J$39,7,FALSE)</f>
        <v>Sam</v>
      </c>
      <c r="I703" s="5" t="str">
        <f>VLOOKUP($A703&amp;"_"&amp;$F703,'Character Sets'!$B$3:$J$39,6,FALSE)</f>
        <v>B</v>
      </c>
      <c r="J703" s="95" t="s">
        <v>700</v>
      </c>
      <c r="K703" s="155" t="str">
        <f>VLOOKUP($A703&amp;"_"&amp;$J703, 'Character Sets'!$B$3:$J$39,5,FALSE)</f>
        <v>HT1</v>
      </c>
      <c r="L703" s="155" t="str">
        <f>VLOOKUP($A703&amp;"_"&amp;$J703,'Character Sets'!$B$3:$J$39,7,FALSE)</f>
        <v>Taylor</v>
      </c>
      <c r="M703" s="5" t="str">
        <f>VLOOKUP($A703&amp;"_"&amp;$J703,'Character Sets'!$B$3:$J$39,6,FALSE)</f>
        <v>D</v>
      </c>
      <c r="N703" s="187" t="s">
        <v>2395</v>
      </c>
      <c r="O703" s="5" t="s">
        <v>2398</v>
      </c>
      <c r="P703" s="37" t="s">
        <v>696</v>
      </c>
      <c r="Q703" t="str">
        <f>VLOOKUP($A703&amp;"_"&amp;$P703,'Character Sets'!$B$3:$J$39,5,FALSE)</f>
        <v>HT2</v>
      </c>
      <c r="R703" s="37" t="s">
        <v>698</v>
      </c>
      <c r="S703" t="str">
        <f>VLOOKUP($A703&amp;"_"&amp;$R703,'Character Sets'!$B$3:$J$39,5,FALSE)</f>
        <v>HT3</v>
      </c>
      <c r="T703" s="37" t="s">
        <v>699</v>
      </c>
      <c r="U703" t="str">
        <f>VLOOKUP($A703&amp;"_"&amp;$T703,'Character Sets'!$B$3:$J$39,5,FALSE)</f>
        <v>ST3</v>
      </c>
      <c r="V703" s="37" t="s">
        <v>701</v>
      </c>
      <c r="W703" t="str">
        <f>VLOOKUP($A703&amp;"_"&amp;$V703,'Character Sets'!$B$3:$J$39,5,FALSE)</f>
        <v>ST1</v>
      </c>
      <c r="X703" t="s">
        <v>233</v>
      </c>
      <c r="Y703" t="str">
        <f t="shared" si="133"/>
        <v>BD</v>
      </c>
      <c r="Z703" t="str" cm="1">
        <f t="array" ref="Z703">_xlfn.IFS($Y703="AB","AB",$Y703="BA","AB",$Y703="AC","AC",$Y703="CA","AC",$Y703="AD","AD",$Y703="DA","AD",$Y703="BC","BC",$Y703="CB","BC",$Y703="BD","BD",$Y703="DB","BD",$Y703="CD","CD",$Y703="DC", "CD",$Y703="AE","AE",$Y703="EA","AE",$Y703="AF","AF",$Y703="FA","AF",$Y703="BE","BE",$Y703="EB","BE",$Y703="BF","BF",$Y703="FB","BF",$Y703="CE","CE",$Y703="EC","CE",$Y703="CF","CF",$Y703="FC","CF",$Y703="DE","DE",$Y703="ED","DE",$Y703="EF","EF",$Y703="FE","EF",$Y703="DF","DF",$Y703="FD","DF")</f>
        <v>BD</v>
      </c>
      <c r="AA703" s="6" t="s">
        <v>28</v>
      </c>
      <c r="AB703" t="str">
        <f>VLOOKUP($X703&amp;$Z703&amp;$AA703,Stories!$A$1:$I$151,7,FALSE)</f>
        <v>Sam is walking with Taylor</v>
      </c>
      <c r="AC703" t="str">
        <f>VLOOKUP($X703&amp;$Z703&amp;$AA703,Stories!$A$1:$I$151,8,FALSE)</f>
        <v>and the clock is about to ring 3 o'clock</v>
      </c>
      <c r="AD703" s="37" t="s">
        <v>23</v>
      </c>
      <c r="AE703" s="13" t="s">
        <v>29</v>
      </c>
      <c r="AF703" s="13" t="s">
        <v>26</v>
      </c>
      <c r="AG703" s="13" t="s">
        <v>760</v>
      </c>
      <c r="AH703" t="str">
        <f>VLOOKUP($X703&amp;$Z703&amp;$AA703,Stories!$A$1:$I$151,9,FALSE)</f>
        <v>and it seems like class will be starting soon</v>
      </c>
      <c r="AI703" t="str" cm="1">
        <f t="array" ref="AI703">_xlfn.IFS($AA703="first",_xlfn.CONCAT($X703, "_", $H703, "_", $L703),$AA703="second",_xlfn.CONCAT($X703, "_", $L703, "_", $H703))</f>
        <v>S27_Sam_Taylor</v>
      </c>
      <c r="AJ703" t="str">
        <f t="shared" si="134"/>
        <v>she_blue_triangle</v>
      </c>
      <c r="AK703" t="str">
        <f t="shared" si="142"/>
        <v>S27_end</v>
      </c>
      <c r="AL703" s="13" t="s">
        <v>24</v>
      </c>
      <c r="AM703" s="13" t="s">
        <v>25</v>
      </c>
      <c r="AN703" s="13" t="s">
        <v>24</v>
      </c>
      <c r="AO703" s="13" t="s">
        <v>26</v>
      </c>
      <c r="AP703" s="13" t="s">
        <v>27</v>
      </c>
      <c r="AQ703" s="13" t="s">
        <v>25</v>
      </c>
      <c r="AR703" s="13" t="s">
        <v>27</v>
      </c>
      <c r="AS703" s="13" t="s">
        <v>26</v>
      </c>
      <c r="AT703" s="13" t="s">
        <v>31</v>
      </c>
      <c r="AU703" s="13" t="s">
        <v>25</v>
      </c>
      <c r="AV703" s="13" t="s">
        <v>31</v>
      </c>
      <c r="AW703" s="13" t="s">
        <v>26</v>
      </c>
      <c r="AX703" t="str">
        <f t="shared" si="135"/>
        <v>ST2_red-square.png</v>
      </c>
      <c r="AY703" t="str">
        <f t="shared" si="136"/>
        <v>HT1_red-triangle.png</v>
      </c>
      <c r="AZ703" t="str">
        <f t="shared" si="137"/>
        <v>HT2_yellow-square.png</v>
      </c>
      <c r="BA703" t="str">
        <f t="shared" si="138"/>
        <v>HT3_yellow-triangle.png</v>
      </c>
      <c r="BB703" t="str">
        <f t="shared" si="139"/>
        <v>ST3_green-square.png</v>
      </c>
      <c r="BC703" t="str">
        <f t="shared" si="140"/>
        <v>ST1_green-triangle.png</v>
      </c>
    </row>
    <row r="704" spans="1:55" x14ac:dyDescent="0.2">
      <c r="A704" s="30" t="s">
        <v>708</v>
      </c>
      <c r="B704" s="5" t="s">
        <v>32</v>
      </c>
      <c r="C704" s="5" t="s">
        <v>38</v>
      </c>
      <c r="D704" t="str">
        <f t="shared" si="132"/>
        <v>L06_FD06_S34</v>
      </c>
      <c r="E704">
        <v>702</v>
      </c>
      <c r="F704" s="95" t="s">
        <v>697</v>
      </c>
      <c r="G704" s="155" t="str">
        <f>VLOOKUP($A704&amp;"_"&amp;$F704,'Character Sets'!$B$3:$J$39,5,FALSE)</f>
        <v>ST2</v>
      </c>
      <c r="H704" s="155" t="str">
        <f>VLOOKUP($A704&amp;"_"&amp;$F704,'Character Sets'!$B$3:$J$39,7,FALSE)</f>
        <v>Sam</v>
      </c>
      <c r="I704" s="5" t="str">
        <f>VLOOKUP($A704&amp;"_"&amp;$F704,'Character Sets'!$B$3:$J$39,6,FALSE)</f>
        <v>B</v>
      </c>
      <c r="J704" s="95" t="s">
        <v>701</v>
      </c>
      <c r="K704" s="155" t="str">
        <f>VLOOKUP($A704&amp;"_"&amp;$J704, 'Character Sets'!$B$3:$J$39,5,FALSE)</f>
        <v>ST1</v>
      </c>
      <c r="L704" s="155" t="str">
        <f>VLOOKUP($A704&amp;"_"&amp;$J704,'Character Sets'!$B$3:$J$39,7,FALSE)</f>
        <v>Casey</v>
      </c>
      <c r="M704" s="5" t="str">
        <f>VLOOKUP($A704&amp;"_"&amp;$J704,'Character Sets'!$B$3:$J$39,6,FALSE)</f>
        <v>E</v>
      </c>
      <c r="N704" s="187" t="s">
        <v>2395</v>
      </c>
      <c r="O704" s="5" t="s">
        <v>2399</v>
      </c>
      <c r="P704" s="37" t="s">
        <v>696</v>
      </c>
      <c r="Q704" t="str">
        <f>VLOOKUP($A704&amp;"_"&amp;$P704,'Character Sets'!$B$3:$J$39,5,FALSE)</f>
        <v>HT2</v>
      </c>
      <c r="R704" s="37" t="s">
        <v>698</v>
      </c>
      <c r="S704" t="str">
        <f>VLOOKUP($A704&amp;"_"&amp;$R704,'Character Sets'!$B$3:$J$39,5,FALSE)</f>
        <v>HT3</v>
      </c>
      <c r="T704" s="37" t="s">
        <v>699</v>
      </c>
      <c r="U704" t="str">
        <f>VLOOKUP($A704&amp;"_"&amp;$T704,'Character Sets'!$B$3:$J$39,5,FALSE)</f>
        <v>ST3</v>
      </c>
      <c r="V704" s="37" t="s">
        <v>700</v>
      </c>
      <c r="W704" t="str">
        <f>VLOOKUP($A704&amp;"_"&amp;$V704,'Character Sets'!$B$3:$J$39,5,FALSE)</f>
        <v>HT1</v>
      </c>
      <c r="X704" t="s">
        <v>240</v>
      </c>
      <c r="Y704" t="str">
        <f t="shared" si="133"/>
        <v>BE</v>
      </c>
      <c r="Z704" t="str" cm="1">
        <f t="array" ref="Z704">_xlfn.IFS($Y704="AB","AB",$Y704="BA","AB",$Y704="AC","AC",$Y704="CA","AC",$Y704="AD","AD",$Y704="DA","AD",$Y704="BC","BC",$Y704="CB","BC",$Y704="BD","BD",$Y704="DB","BD",$Y704="CD","CD",$Y704="DC", "CD",$Y704="AE","AE",$Y704="EA","AE",$Y704="AF","AF",$Y704="FA","AF",$Y704="BE","BE",$Y704="EB","BE",$Y704="BF","BF",$Y704="FB","BF",$Y704="CE","CE",$Y704="EC","CE",$Y704="CF","CF",$Y704="FC","CF",$Y704="DE","DE",$Y704="ED","DE",$Y704="EF","EF",$Y704="FE","EF",$Y704="DF","DF",$Y704="FD","DF")</f>
        <v>BE</v>
      </c>
      <c r="AA704" s="6" t="s">
        <v>30</v>
      </c>
      <c r="AB704" t="str">
        <f>VLOOKUP($X704&amp;$Z704&amp;$AA704,Stories!$A$1:$I$151,7,FALSE)</f>
        <v>Casey is buying a gift for Sam</v>
      </c>
      <c r="AC704" t="str">
        <f>VLOOKUP($X704&amp;$Z704&amp;$AA704,Stories!$A$1:$I$151,8,FALSE)</f>
        <v>but it is almost lunchtime</v>
      </c>
      <c r="AD704" s="37" t="s">
        <v>23</v>
      </c>
      <c r="AE704" s="13" t="s">
        <v>31</v>
      </c>
      <c r="AF704" s="13" t="s">
        <v>25</v>
      </c>
      <c r="AG704" s="13" t="s">
        <v>761</v>
      </c>
      <c r="AH704" t="str">
        <f>VLOOKUP($X704&amp;$Z704&amp;$AA704,Stories!$A$1:$I$151,9,FALSE)</f>
        <v>and there might not be a chance to buy the gift today</v>
      </c>
      <c r="AI704" t="str" cm="1">
        <f t="array" ref="AI704">_xlfn.IFS($AA704="first",_xlfn.CONCAT($X704, "_", $H704, "_", $L704),$AA704="second",_xlfn.CONCAT($X704, "_", $L704, "_", $H704))</f>
        <v>S34_Casey_Sam</v>
      </c>
      <c r="AJ704" t="str">
        <f t="shared" si="134"/>
        <v>she_green_square</v>
      </c>
      <c r="AK704" t="str">
        <f t="shared" si="142"/>
        <v>S34_end</v>
      </c>
      <c r="AL704" s="13" t="s">
        <v>27</v>
      </c>
      <c r="AM704" s="13" t="s">
        <v>26</v>
      </c>
      <c r="AN704" s="13" t="s">
        <v>27</v>
      </c>
      <c r="AO704" s="13" t="s">
        <v>25</v>
      </c>
      <c r="AP704" s="13" t="s">
        <v>24</v>
      </c>
      <c r="AQ704" s="13" t="s">
        <v>26</v>
      </c>
      <c r="AR704" s="13" t="s">
        <v>24</v>
      </c>
      <c r="AS704" s="13" t="s">
        <v>25</v>
      </c>
      <c r="AT704" s="13" t="s">
        <v>29</v>
      </c>
      <c r="AU704" s="13" t="s">
        <v>26</v>
      </c>
      <c r="AV704" s="13" t="s">
        <v>29</v>
      </c>
      <c r="AW704" s="13" t="s">
        <v>25</v>
      </c>
      <c r="AX704" t="str">
        <f t="shared" si="135"/>
        <v>ST2_yellow-triangle.png</v>
      </c>
      <c r="AY704" t="str">
        <f t="shared" si="136"/>
        <v>ST1_yellow-square.png</v>
      </c>
      <c r="AZ704" t="str">
        <f t="shared" si="137"/>
        <v>HT2_red-triangle.png</v>
      </c>
      <c r="BA704" t="str">
        <f t="shared" si="138"/>
        <v>HT3_red-square.png</v>
      </c>
      <c r="BB704" t="str">
        <f t="shared" si="139"/>
        <v>ST3_blue-triangle.png</v>
      </c>
      <c r="BC704" t="str">
        <f t="shared" si="140"/>
        <v>HT1_blue-square.png</v>
      </c>
    </row>
    <row r="705" spans="1:57" x14ac:dyDescent="0.2">
      <c r="A705" s="30" t="s">
        <v>708</v>
      </c>
      <c r="B705" s="5" t="s">
        <v>32</v>
      </c>
      <c r="C705" s="5" t="s">
        <v>39</v>
      </c>
      <c r="D705" t="str">
        <f t="shared" si="132"/>
        <v>L06_FD07_S39</v>
      </c>
      <c r="E705">
        <v>703</v>
      </c>
      <c r="F705" s="95" t="s">
        <v>699</v>
      </c>
      <c r="G705" s="155" t="str">
        <f>VLOOKUP($A705&amp;"_"&amp;$F705,'Character Sets'!$B$3:$J$39,5,FALSE)</f>
        <v>ST3</v>
      </c>
      <c r="H705" s="155" t="str">
        <f>VLOOKUP($A705&amp;"_"&amp;$F705,'Character Sets'!$B$3:$J$39,7,FALSE)</f>
        <v>Jordan</v>
      </c>
      <c r="I705" s="5" t="str">
        <f>VLOOKUP($A705&amp;"_"&amp;$F705,'Character Sets'!$B$3:$J$39,6,FALSE)</f>
        <v>C</v>
      </c>
      <c r="J705" s="95" t="s">
        <v>701</v>
      </c>
      <c r="K705" s="155" t="str">
        <f>VLOOKUP($A705&amp;"_"&amp;$J705, 'Character Sets'!$B$3:$J$39,5,FALSE)</f>
        <v>ST1</v>
      </c>
      <c r="L705" s="155" t="str">
        <f>VLOOKUP($A705&amp;"_"&amp;$J705,'Character Sets'!$B$3:$J$39,7,FALSE)</f>
        <v>Casey</v>
      </c>
      <c r="M705" s="5" t="str">
        <f>VLOOKUP($A705&amp;"_"&amp;$J705,'Character Sets'!$B$3:$J$39,6,FALSE)</f>
        <v>E</v>
      </c>
      <c r="N705" s="187" t="s">
        <v>2395</v>
      </c>
      <c r="O705" s="5" t="s">
        <v>2399</v>
      </c>
      <c r="P705" s="37" t="s">
        <v>696</v>
      </c>
      <c r="Q705" t="str">
        <f>VLOOKUP($A705&amp;"_"&amp;$P705,'Character Sets'!$B$3:$J$39,5,FALSE)</f>
        <v>HT2</v>
      </c>
      <c r="R705" s="37" t="s">
        <v>698</v>
      </c>
      <c r="S705" t="str">
        <f>VLOOKUP($A705&amp;"_"&amp;$R705,'Character Sets'!$B$3:$J$39,5,FALSE)</f>
        <v>HT3</v>
      </c>
      <c r="T705" s="37" t="s">
        <v>697</v>
      </c>
      <c r="U705" t="str">
        <f>VLOOKUP($A705&amp;"_"&amp;$T705,'Character Sets'!$B$3:$J$39,5,FALSE)</f>
        <v>ST2</v>
      </c>
      <c r="V705" s="37" t="s">
        <v>700</v>
      </c>
      <c r="W705" t="str">
        <f>VLOOKUP($A705&amp;"_"&amp;$V705,'Character Sets'!$B$3:$J$39,5,FALSE)</f>
        <v>HT1</v>
      </c>
      <c r="X705" t="s">
        <v>245</v>
      </c>
      <c r="Y705" t="str">
        <f t="shared" si="133"/>
        <v>CE</v>
      </c>
      <c r="Z705" t="str" cm="1">
        <f t="array" ref="Z705">_xlfn.IFS($Y705="AB","AB",$Y705="BA","AB",$Y705="AC","AC",$Y705="CA","AC",$Y705="AD","AD",$Y705="DA","AD",$Y705="BC","BC",$Y705="CB","BC",$Y705="BD","BD",$Y705="DB","BD",$Y705="CD","CD",$Y705="DC", "CD",$Y705="AE","AE",$Y705="EA","AE",$Y705="AF","AF",$Y705="FA","AF",$Y705="BE","BE",$Y705="EB","BE",$Y705="BF","BF",$Y705="FB","BF",$Y705="CE","CE",$Y705="EC","CE",$Y705="CF","CF",$Y705="FC","CF",$Y705="DE","DE",$Y705="ED","DE",$Y705="EF","EF",$Y705="FE","EF",$Y705="DF","DF",$Y705="FD","DF")</f>
        <v>CE</v>
      </c>
      <c r="AA705" s="6" t="s">
        <v>28</v>
      </c>
      <c r="AB705" t="str">
        <f>VLOOKUP($X705&amp;$Z705&amp;$AA705,Stories!$A$1:$I$151,7,FALSE)</f>
        <v>Jordan is taking a selfie with Casey</v>
      </c>
      <c r="AC705" t="str">
        <f>VLOOKUP($X705&amp;$Z705&amp;$AA705,Stories!$A$1:$I$151,8,FALSE)</f>
        <v>and the room is kind of dark</v>
      </c>
      <c r="AD705" s="37" t="s">
        <v>23</v>
      </c>
      <c r="AE705" s="13" t="s">
        <v>24</v>
      </c>
      <c r="AF705" s="13" t="s">
        <v>26</v>
      </c>
      <c r="AG705" s="13" t="s">
        <v>762</v>
      </c>
      <c r="AH705" t="str">
        <f>VLOOKUP($X705&amp;$Z705&amp;$AA705,Stories!$A$1:$I$151,9,FALSE)</f>
        <v>but the picture is coming out ok</v>
      </c>
      <c r="AI705" t="str" cm="1">
        <f t="array" ref="AI705">_xlfn.IFS($AA705="first",_xlfn.CONCAT($X705, "_", $H705, "_", $L705),$AA705="second",_xlfn.CONCAT($X705, "_", $L705, "_", $H705))</f>
        <v>S39_Jordan_Casey</v>
      </c>
      <c r="AJ705" t="str">
        <f t="shared" si="134"/>
        <v>she_red_triangle</v>
      </c>
      <c r="AK705" t="str">
        <f t="shared" si="142"/>
        <v>S39_end</v>
      </c>
      <c r="AL705" s="13" t="s">
        <v>27</v>
      </c>
      <c r="AM705" s="13" t="s">
        <v>25</v>
      </c>
      <c r="AN705" s="13" t="s">
        <v>27</v>
      </c>
      <c r="AO705" s="13" t="s">
        <v>26</v>
      </c>
      <c r="AP705" s="13" t="s">
        <v>31</v>
      </c>
      <c r="AQ705" s="13" t="s">
        <v>25</v>
      </c>
      <c r="AR705" s="13" t="s">
        <v>31</v>
      </c>
      <c r="AS705" s="13" t="s">
        <v>26</v>
      </c>
      <c r="AT705" s="13" t="s">
        <v>29</v>
      </c>
      <c r="AU705" s="13" t="s">
        <v>25</v>
      </c>
      <c r="AV705" s="13" t="s">
        <v>29</v>
      </c>
      <c r="AW705" s="13" t="s">
        <v>26</v>
      </c>
      <c r="AX705" t="str">
        <f t="shared" si="135"/>
        <v>ST3_yellow-square.png</v>
      </c>
      <c r="AY705" t="str">
        <f t="shared" si="136"/>
        <v>ST1_yellow-triangle.png</v>
      </c>
      <c r="AZ705" t="str">
        <f t="shared" si="137"/>
        <v>HT2_green-square.png</v>
      </c>
      <c r="BA705" t="str">
        <f t="shared" si="138"/>
        <v>HT3_green-triangle.png</v>
      </c>
      <c r="BB705" t="str">
        <f t="shared" si="139"/>
        <v>ST2_blue-square.png</v>
      </c>
      <c r="BC705" t="str">
        <f t="shared" si="140"/>
        <v>HT1_blue-triangle.png</v>
      </c>
    </row>
    <row r="706" spans="1:57" x14ac:dyDescent="0.2">
      <c r="A706" s="30" t="s">
        <v>708</v>
      </c>
      <c r="B706" s="5" t="s">
        <v>32</v>
      </c>
      <c r="C706" s="5" t="s">
        <v>40</v>
      </c>
      <c r="D706" t="str">
        <f t="shared" si="132"/>
        <v>L06_FD08_S06</v>
      </c>
      <c r="E706">
        <v>704</v>
      </c>
      <c r="F706" s="95" t="s">
        <v>699</v>
      </c>
      <c r="G706" s="155" t="str">
        <f>VLOOKUP($A706&amp;"_"&amp;$F706,'Character Sets'!$B$3:$J$39,5,FALSE)</f>
        <v>ST3</v>
      </c>
      <c r="H706" s="155" t="str">
        <f>VLOOKUP($A706&amp;"_"&amp;$F706,'Character Sets'!$B$3:$J$39,7,FALSE)</f>
        <v>Jordan</v>
      </c>
      <c r="I706" s="5" t="str">
        <f>VLOOKUP($A706&amp;"_"&amp;$F706,'Character Sets'!$B$3:$J$39,6,FALSE)</f>
        <v>C</v>
      </c>
      <c r="J706" s="95" t="s">
        <v>700</v>
      </c>
      <c r="K706" s="155" t="str">
        <f>VLOOKUP($A706&amp;"_"&amp;$J706, 'Character Sets'!$B$3:$J$39,5,FALSE)</f>
        <v>HT1</v>
      </c>
      <c r="L706" s="155" t="str">
        <f>VLOOKUP($A706&amp;"_"&amp;$J706,'Character Sets'!$B$3:$J$39,7,FALSE)</f>
        <v>Taylor</v>
      </c>
      <c r="M706" s="5" t="str">
        <f>VLOOKUP($A706&amp;"_"&amp;$J706,'Character Sets'!$B$3:$J$39,6,FALSE)</f>
        <v>D</v>
      </c>
      <c r="N706" s="187" t="s">
        <v>2395</v>
      </c>
      <c r="O706" s="5" t="s">
        <v>2398</v>
      </c>
      <c r="P706" s="37" t="s">
        <v>696</v>
      </c>
      <c r="Q706" t="str">
        <f>VLOOKUP($A706&amp;"_"&amp;$P706,'Character Sets'!$B$3:$J$39,5,FALSE)</f>
        <v>HT2</v>
      </c>
      <c r="R706" s="37" t="s">
        <v>698</v>
      </c>
      <c r="S706" t="str">
        <f>VLOOKUP($A706&amp;"_"&amp;$R706,'Character Sets'!$B$3:$J$39,5,FALSE)</f>
        <v>HT3</v>
      </c>
      <c r="T706" s="37" t="s">
        <v>697</v>
      </c>
      <c r="U706" t="str">
        <f>VLOOKUP($A706&amp;"_"&amp;$T706,'Character Sets'!$B$3:$J$39,5,FALSE)</f>
        <v>ST2</v>
      </c>
      <c r="V706" s="37" t="s">
        <v>701</v>
      </c>
      <c r="W706" t="str">
        <f>VLOOKUP($A706&amp;"_"&amp;$V706,'Character Sets'!$B$3:$J$39,5,FALSE)</f>
        <v>ST1</v>
      </c>
      <c r="X706" t="s">
        <v>212</v>
      </c>
      <c r="Y706" t="str">
        <f t="shared" si="133"/>
        <v>CD</v>
      </c>
      <c r="Z706" t="str" cm="1">
        <f t="array" ref="Z706">_xlfn.IFS($Y706="AB","AB",$Y706="BA","AB",$Y706="AC","AC",$Y706="CA","AC",$Y706="AD","AD",$Y706="DA","AD",$Y706="BC","BC",$Y706="CB","BC",$Y706="BD","BD",$Y706="DB","BD",$Y706="CD","CD",$Y706="DC", "CD",$Y706="AE","AE",$Y706="EA","AE",$Y706="AF","AF",$Y706="FA","AF",$Y706="BE","BE",$Y706="EB","BE",$Y706="BF","BF",$Y706="FB","BF",$Y706="CE","CE",$Y706="EC","CE",$Y706="CF","CF",$Y706="FC","CF",$Y706="DE","DE",$Y706="ED","DE",$Y706="EF","EF",$Y706="FE","EF",$Y706="DF","DF",$Y706="FD","DF")</f>
        <v>CD</v>
      </c>
      <c r="AA706" s="6" t="s">
        <v>30</v>
      </c>
      <c r="AB706" t="str">
        <f>VLOOKUP($X706&amp;$Z706&amp;$AA706,Stories!$A$1:$I$151,7,FALSE)</f>
        <v>Taylor is bringing some mail to Jordan</v>
      </c>
      <c r="AC706" t="str">
        <f>VLOOKUP($X706&amp;$Z706&amp;$AA706,Stories!$A$1:$I$151,8,FALSE)</f>
        <v>as a violent storm is beginning</v>
      </c>
      <c r="AD706" s="37" t="s">
        <v>23</v>
      </c>
      <c r="AE706" s="13" t="s">
        <v>27</v>
      </c>
      <c r="AF706" s="13" t="s">
        <v>25</v>
      </c>
      <c r="AG706" s="13" t="s">
        <v>763</v>
      </c>
      <c r="AH706" t="str">
        <f>VLOOKUP($X706&amp;$Z706&amp;$AA706,Stories!$A$1:$I$151,9,FALSE)</f>
        <v>and it looks like a bad day to go outside</v>
      </c>
      <c r="AI706" t="str" cm="1">
        <f t="array" ref="AI706">_xlfn.IFS($AA706="first",_xlfn.CONCAT($X706, "_", $H706, "_", $L706),$AA706="second",_xlfn.CONCAT($X706, "_", $L706, "_", $H706))</f>
        <v>S06_Taylor_Jordan</v>
      </c>
      <c r="AJ706" t="str">
        <f t="shared" si="134"/>
        <v>she_yellow_square</v>
      </c>
      <c r="AK706" t="str">
        <f t="shared" si="142"/>
        <v>S06_end</v>
      </c>
      <c r="AL706" s="13" t="s">
        <v>24</v>
      </c>
      <c r="AM706" s="13" t="s">
        <v>26</v>
      </c>
      <c r="AN706" s="13" t="s">
        <v>24</v>
      </c>
      <c r="AO706" s="13" t="s">
        <v>25</v>
      </c>
      <c r="AP706" s="13" t="s">
        <v>31</v>
      </c>
      <c r="AQ706" s="13" t="s">
        <v>26</v>
      </c>
      <c r="AR706" s="13" t="s">
        <v>31</v>
      </c>
      <c r="AS706" s="13" t="s">
        <v>25</v>
      </c>
      <c r="AT706" s="13" t="s">
        <v>29</v>
      </c>
      <c r="AU706" s="13" t="s">
        <v>26</v>
      </c>
      <c r="AV706" s="13" t="s">
        <v>29</v>
      </c>
      <c r="AW706" s="13" t="s">
        <v>25</v>
      </c>
      <c r="AX706" t="str">
        <f t="shared" si="135"/>
        <v>ST3_red-triangle.png</v>
      </c>
      <c r="AY706" t="str">
        <f t="shared" si="136"/>
        <v>HT1_red-square.png</v>
      </c>
      <c r="AZ706" t="str">
        <f t="shared" si="137"/>
        <v>HT2_green-triangle.png</v>
      </c>
      <c r="BA706" t="str">
        <f t="shared" si="138"/>
        <v>HT3_green-square.png</v>
      </c>
      <c r="BB706" t="str">
        <f t="shared" si="139"/>
        <v>ST2_blue-triangle.png</v>
      </c>
      <c r="BC706" t="str">
        <f t="shared" si="140"/>
        <v>ST1_blue-square.png</v>
      </c>
    </row>
    <row r="707" spans="1:57" x14ac:dyDescent="0.2">
      <c r="A707" s="30" t="s">
        <v>708</v>
      </c>
      <c r="B707" s="5" t="s">
        <v>32</v>
      </c>
      <c r="C707" s="5" t="s">
        <v>41</v>
      </c>
      <c r="D707" t="str">
        <f t="shared" ref="D707:D722" si="143">_xlfn.CONCAT($A707,"_",$C707,"_",$X707)</f>
        <v>L06_FD09_S08</v>
      </c>
      <c r="E707">
        <v>705</v>
      </c>
      <c r="F707" s="96" t="s">
        <v>700</v>
      </c>
      <c r="G707" s="155" t="str">
        <f>VLOOKUP($A707&amp;"_"&amp;$F707,'Character Sets'!$B$3:$J$39,5,FALSE)</f>
        <v>HT1</v>
      </c>
      <c r="H707" s="155" t="str">
        <f>VLOOKUP($A707&amp;"_"&amp;$F707,'Character Sets'!$B$3:$J$39,7,FALSE)</f>
        <v>Taylor</v>
      </c>
      <c r="I707" s="5" t="str">
        <f>VLOOKUP($A707&amp;"_"&amp;$F707,'Character Sets'!$B$3:$J$39,6,FALSE)</f>
        <v>D</v>
      </c>
      <c r="J707" s="5" t="s">
        <v>699</v>
      </c>
      <c r="K707" s="155" t="str">
        <f>VLOOKUP($A707&amp;"_"&amp;$J707, 'Character Sets'!$B$3:$J$39,5,FALSE)</f>
        <v>ST3</v>
      </c>
      <c r="L707" s="155" t="str">
        <f>VLOOKUP($A707&amp;"_"&amp;$J707,'Character Sets'!$B$3:$J$39,7,FALSE)</f>
        <v>Jordan</v>
      </c>
      <c r="M707" s="5" t="str">
        <f>VLOOKUP($A707&amp;"_"&amp;$J707,'Character Sets'!$B$3:$J$39,6,FALSE)</f>
        <v>C</v>
      </c>
      <c r="N707" s="187" t="s">
        <v>2396</v>
      </c>
      <c r="O707" s="5" t="s">
        <v>2398</v>
      </c>
      <c r="P707" s="37" t="s">
        <v>696</v>
      </c>
      <c r="Q707" t="str">
        <f>VLOOKUP($A707&amp;"_"&amp;$P707,'Character Sets'!$B$3:$J$39,5,FALSE)</f>
        <v>HT2</v>
      </c>
      <c r="R707" s="37" t="s">
        <v>698</v>
      </c>
      <c r="S707" t="str">
        <f>VLOOKUP($A707&amp;"_"&amp;$R707,'Character Sets'!$B$3:$J$39,5,FALSE)</f>
        <v>HT3</v>
      </c>
      <c r="T707" s="37" t="s">
        <v>697</v>
      </c>
      <c r="U707" t="str">
        <f>VLOOKUP($A707&amp;"_"&amp;$T707,'Character Sets'!$B$3:$J$39,5,FALSE)</f>
        <v>ST2</v>
      </c>
      <c r="V707" s="37" t="s">
        <v>701</v>
      </c>
      <c r="W707" t="str">
        <f>VLOOKUP($A707&amp;"_"&amp;$V707,'Character Sets'!$B$3:$J$39,5,FALSE)</f>
        <v>ST1</v>
      </c>
      <c r="X707" t="s">
        <v>214</v>
      </c>
      <c r="Y707" t="str">
        <f t="shared" ref="Y707:Y722" si="144">_xlfn.CONCAT($I707,$M707)</f>
        <v>DC</v>
      </c>
      <c r="Z707" t="str" cm="1">
        <f t="array" ref="Z707">_xlfn.IFS($Y707="AB","AB",$Y707="BA","AB",$Y707="AC","AC",$Y707="CA","AC",$Y707="AD","AD",$Y707="DA","AD",$Y707="BC","BC",$Y707="CB","BC",$Y707="BD","BD",$Y707="DB","BD",$Y707="CD","CD",$Y707="DC", "CD",$Y707="AE","AE",$Y707="EA","AE",$Y707="AF","AF",$Y707="FA","AF",$Y707="BE","BE",$Y707="EB","BE",$Y707="BF","BF",$Y707="FB","BF",$Y707="CE","CE",$Y707="EC","CE",$Y707="CF","CF",$Y707="FC","CF",$Y707="DE","DE",$Y707="ED","DE",$Y707="EF","EF",$Y707="FE","EF",$Y707="DF","DF",$Y707="FD","DF")</f>
        <v>CD</v>
      </c>
      <c r="AA707" s="6" t="s">
        <v>28</v>
      </c>
      <c r="AB707" t="str">
        <f>VLOOKUP($X707&amp;$Z707&amp;$AA707,Stories!$A$1:$I$151,7,FALSE)</f>
        <v>Jordan is taking a picture of Taylor</v>
      </c>
      <c r="AC707" t="str">
        <f>VLOOKUP($X707&amp;$Z707&amp;$AA707,Stories!$A$1:$I$151,8,FALSE)</f>
        <v>next to the Eiffel Tower</v>
      </c>
      <c r="AD707" s="37" t="s">
        <v>702</v>
      </c>
      <c r="AE707" s="13" t="s">
        <v>27</v>
      </c>
      <c r="AF707" s="13" t="s">
        <v>26</v>
      </c>
      <c r="AG707" s="13" t="s">
        <v>764</v>
      </c>
      <c r="AH707" t="str">
        <f>VLOOKUP($X707&amp;$Z707&amp;$AA707,Stories!$A$1:$I$151,9,FALSE)</f>
        <v>and the tower is lit up at night</v>
      </c>
      <c r="AI707" t="str" cm="1">
        <f t="array" ref="AI707">_xlfn.IFS($AA707="first",_xlfn.CONCAT($X707, "_", $H707, "_", $L707),$AA707="second",_xlfn.CONCAT($X707, "_", $L707, "_", $H707))</f>
        <v>S08_Taylor_Jordan</v>
      </c>
      <c r="AJ707" t="str">
        <f t="shared" si="134"/>
        <v>they_yellow_triangle</v>
      </c>
      <c r="AK707" t="str">
        <f t="shared" si="142"/>
        <v>S08_end</v>
      </c>
      <c r="AL707" s="13" t="s">
        <v>29</v>
      </c>
      <c r="AM707" s="13" t="s">
        <v>25</v>
      </c>
      <c r="AN707" s="13" t="s">
        <v>29</v>
      </c>
      <c r="AO707" s="13" t="s">
        <v>26</v>
      </c>
      <c r="AP707" s="13" t="s">
        <v>24</v>
      </c>
      <c r="AQ707" s="13" t="s">
        <v>25</v>
      </c>
      <c r="AR707" s="13" t="s">
        <v>24</v>
      </c>
      <c r="AS707" s="13" t="s">
        <v>26</v>
      </c>
      <c r="AT707" s="13" t="s">
        <v>31</v>
      </c>
      <c r="AU707" s="13" t="s">
        <v>25</v>
      </c>
      <c r="AV707" s="13" t="s">
        <v>31</v>
      </c>
      <c r="AW707" s="13" t="s">
        <v>26</v>
      </c>
      <c r="AX707" t="str">
        <f t="shared" si="135"/>
        <v>HT1_blue-square.png</v>
      </c>
      <c r="AY707" t="str">
        <f t="shared" si="136"/>
        <v>ST3_blue-triangle.png</v>
      </c>
      <c r="AZ707" t="str">
        <f t="shared" si="137"/>
        <v>HT2_red-square.png</v>
      </c>
      <c r="BA707" t="str">
        <f t="shared" si="138"/>
        <v>HT3_red-triangle.png</v>
      </c>
      <c r="BB707" t="str">
        <f t="shared" si="139"/>
        <v>ST2_green-square.png</v>
      </c>
      <c r="BC707" t="str">
        <f t="shared" si="140"/>
        <v>ST1_green-triangle.png</v>
      </c>
    </row>
    <row r="708" spans="1:57" x14ac:dyDescent="0.2">
      <c r="A708" s="30" t="s">
        <v>708</v>
      </c>
      <c r="B708" s="37" t="s">
        <v>32</v>
      </c>
      <c r="C708" s="37" t="s">
        <v>42</v>
      </c>
      <c r="D708" t="str">
        <f t="shared" si="143"/>
        <v>L06_FD10_S23</v>
      </c>
      <c r="E708">
        <v>706</v>
      </c>
      <c r="F708" s="96" t="s">
        <v>701</v>
      </c>
      <c r="G708" s="155" t="str">
        <f>VLOOKUP($A708&amp;"_"&amp;$F708,'Character Sets'!$B$3:$J$39,5,FALSE)</f>
        <v>ST1</v>
      </c>
      <c r="H708" s="155" t="str">
        <f>VLOOKUP($A708&amp;"_"&amp;$F708,'Character Sets'!$B$3:$J$39,7,FALSE)</f>
        <v>Casey</v>
      </c>
      <c r="I708" s="5" t="str">
        <f>VLOOKUP($A708&amp;"_"&amp;$F708,'Character Sets'!$B$3:$J$39,6,FALSE)</f>
        <v>E</v>
      </c>
      <c r="J708" s="94" t="s">
        <v>698</v>
      </c>
      <c r="K708" s="155" t="str">
        <f>VLOOKUP($A708&amp;"_"&amp;$J708, 'Character Sets'!$B$3:$J$39,5,FALSE)</f>
        <v>HT3</v>
      </c>
      <c r="L708" s="155" t="str">
        <f>VLOOKUP($A708&amp;"_"&amp;$J708,'Character Sets'!$B$3:$J$39,7,FALSE)</f>
        <v>Alex</v>
      </c>
      <c r="M708" s="5" t="str">
        <f>VLOOKUP($A708&amp;"_"&amp;$J708,'Character Sets'!$B$3:$J$39,6,FALSE)</f>
        <v>A</v>
      </c>
      <c r="N708" s="187" t="s">
        <v>2396</v>
      </c>
      <c r="O708" s="5" t="s">
        <v>2398</v>
      </c>
      <c r="P708" s="37" t="s">
        <v>696</v>
      </c>
      <c r="Q708" t="str">
        <f>VLOOKUP($A708&amp;"_"&amp;$P708,'Character Sets'!$B$3:$J$39,5,FALSE)</f>
        <v>HT2</v>
      </c>
      <c r="R708" s="37" t="s">
        <v>697</v>
      </c>
      <c r="S708" t="str">
        <f>VLOOKUP($A708&amp;"_"&amp;$R708,'Character Sets'!$B$3:$J$39,5,FALSE)</f>
        <v>ST2</v>
      </c>
      <c r="T708" s="37" t="s">
        <v>699</v>
      </c>
      <c r="U708" t="str">
        <f>VLOOKUP($A708&amp;"_"&amp;$T708,'Character Sets'!$B$3:$J$39,5,FALSE)</f>
        <v>ST3</v>
      </c>
      <c r="V708" s="37" t="s">
        <v>700</v>
      </c>
      <c r="W708" t="str">
        <f>VLOOKUP($A708&amp;"_"&amp;$V708,'Character Sets'!$B$3:$J$39,5,FALSE)</f>
        <v>HT1</v>
      </c>
      <c r="X708" t="s">
        <v>229</v>
      </c>
      <c r="Y708" t="str">
        <f t="shared" si="144"/>
        <v>EA</v>
      </c>
      <c r="Z708" t="str" cm="1">
        <f t="array" ref="Z708">_xlfn.IFS($Y708="AB","AB",$Y708="BA","AB",$Y708="AC","AC",$Y708="CA","AC",$Y708="AD","AD",$Y708="DA","AD",$Y708="BC","BC",$Y708="CB","BC",$Y708="BD","BD",$Y708="DB","BD",$Y708="CD","CD",$Y708="DC", "CD",$Y708="AE","AE",$Y708="EA","AE",$Y708="AF","AF",$Y708="FA","AF",$Y708="BE","BE",$Y708="EB","BE",$Y708="BF","BF",$Y708="FB","BF",$Y708="CE","CE",$Y708="EC","CE",$Y708="CF","CF",$Y708="FC","CF",$Y708="DE","DE",$Y708="ED","DE",$Y708="EF","EF",$Y708="FE","EF",$Y708="DF","DF",$Y708="FD","DF")</f>
        <v>AE</v>
      </c>
      <c r="AA708" s="6" t="s">
        <v>30</v>
      </c>
      <c r="AB708" t="str">
        <f>VLOOKUP($X708&amp;$Z708&amp;$AA708,Stories!$A$1:$I$151,7,FALSE)</f>
        <v>Casey is talking to Alex</v>
      </c>
      <c r="AC708" t="str">
        <f>VLOOKUP($X708&amp;$Z708&amp;$AA708,Stories!$A$1:$I$151,8,FALSE)</f>
        <v>while a spotlight is shining overhead</v>
      </c>
      <c r="AD708" s="37" t="s">
        <v>702</v>
      </c>
      <c r="AE708" s="13" t="s">
        <v>31</v>
      </c>
      <c r="AF708" s="13" t="s">
        <v>25</v>
      </c>
      <c r="AG708" s="13" t="s">
        <v>765</v>
      </c>
      <c r="AH708" t="str">
        <f>VLOOKUP($X708&amp;$Z708&amp;$AA708,Stories!$A$1:$I$151,9,FALSE)</f>
        <v>and it looks like rehearsal just started</v>
      </c>
      <c r="AI708" t="str" cm="1">
        <f t="array" ref="AI708">_xlfn.IFS($AA708="first",_xlfn.CONCAT($X708, "_", $H708, "_", $L708),$AA708="second",_xlfn.CONCAT($X708, "_", $L708, "_", $H708))</f>
        <v>S23_Alex_Casey</v>
      </c>
      <c r="AJ708" t="str">
        <f t="shared" ref="AJ708:AJ716" si="145">_xlfn.CONCAT($AD708,"_", $AE708, "_", $AF708)</f>
        <v>they_green_square</v>
      </c>
      <c r="AK708" t="str">
        <f t="shared" si="142"/>
        <v>S23_end</v>
      </c>
      <c r="AL708" s="13" t="s">
        <v>24</v>
      </c>
      <c r="AM708" s="13" t="s">
        <v>26</v>
      </c>
      <c r="AN708" s="13" t="s">
        <v>24</v>
      </c>
      <c r="AO708" s="13" t="s">
        <v>25</v>
      </c>
      <c r="AP708" s="13" t="s">
        <v>27</v>
      </c>
      <c r="AQ708" s="13" t="s">
        <v>26</v>
      </c>
      <c r="AR708" s="13" t="s">
        <v>27</v>
      </c>
      <c r="AS708" s="13" t="s">
        <v>25</v>
      </c>
      <c r="AT708" s="13" t="s">
        <v>29</v>
      </c>
      <c r="AU708" s="13" t="s">
        <v>26</v>
      </c>
      <c r="AV708" s="13" t="s">
        <v>29</v>
      </c>
      <c r="AW708" s="13" t="s">
        <v>25</v>
      </c>
      <c r="AX708" t="str">
        <f t="shared" ref="AX708:AX722" si="146">_xlfn.CONCAT($G708, "_", $AL708, "-", $AM708, ".png")</f>
        <v>ST1_red-triangle.png</v>
      </c>
      <c r="AY708" t="str">
        <f t="shared" ref="AY708:AY722" si="147">_xlfn.CONCAT($K708, "_", $AN708, "-", $AO708, ".png")</f>
        <v>HT3_red-square.png</v>
      </c>
      <c r="AZ708" t="str">
        <f t="shared" ref="AZ708:AZ722" si="148">_xlfn.CONCAT($Q708, "_", $AP708, "-", $AQ708, ".png")</f>
        <v>HT2_yellow-triangle.png</v>
      </c>
      <c r="BA708" t="str">
        <f t="shared" ref="BA708:BA722" si="149">_xlfn.CONCAT($S708, "_", $AR708, "-", $AS708, ".png")</f>
        <v>ST2_yellow-square.png</v>
      </c>
      <c r="BB708" t="str">
        <f t="shared" ref="BB708:BB722" si="150">_xlfn.CONCAT($U708, "_", $AT708, "-", $AU708, ".png")</f>
        <v>ST3_blue-triangle.png</v>
      </c>
      <c r="BC708" t="str">
        <f t="shared" ref="BC708:BC722" si="151">_xlfn.CONCAT($W708, "_", $AV708, "-", $AW708, ".png")</f>
        <v>HT1_blue-square.png</v>
      </c>
    </row>
    <row r="709" spans="1:57" x14ac:dyDescent="0.2">
      <c r="A709" s="30" t="s">
        <v>708</v>
      </c>
      <c r="B709" s="37" t="s">
        <v>43</v>
      </c>
      <c r="C709" s="37" t="s">
        <v>44</v>
      </c>
      <c r="D709" t="str">
        <f t="shared" si="143"/>
        <v>L06_FP01_S49</v>
      </c>
      <c r="E709">
        <v>707</v>
      </c>
      <c r="F709" s="94" t="s">
        <v>696</v>
      </c>
      <c r="G709" s="155" t="str">
        <f>VLOOKUP($A709&amp;"_"&amp;$F709,'Character Sets'!$B$3:$J$39,5,FALSE)</f>
        <v>HT2</v>
      </c>
      <c r="H709" s="155" t="str">
        <f>VLOOKUP($A709&amp;"_"&amp;$F709,'Character Sets'!$B$3:$J$39,7,FALSE)</f>
        <v>Jaime</v>
      </c>
      <c r="I709" s="5" t="str">
        <f>VLOOKUP($A709&amp;"_"&amp;$F709,'Character Sets'!$B$3:$J$39,6,FALSE)</f>
        <v>F</v>
      </c>
      <c r="J709" s="5" t="s">
        <v>697</v>
      </c>
      <c r="K709" s="155" t="str">
        <f>VLOOKUP($A709&amp;"_"&amp;$J709, 'Character Sets'!$B$3:$J$39,5,FALSE)</f>
        <v>ST2</v>
      </c>
      <c r="L709" s="155" t="str">
        <f>VLOOKUP($A709&amp;"_"&amp;$J709,'Character Sets'!$B$3:$J$39,7,FALSE)</f>
        <v>Sam</v>
      </c>
      <c r="M709" s="5" t="str">
        <f>VLOOKUP($A709&amp;"_"&amp;$J709,'Character Sets'!$B$3:$J$39,6,FALSE)</f>
        <v>B</v>
      </c>
      <c r="N709" s="187" t="s">
        <v>2394</v>
      </c>
      <c r="O709" s="5" t="s">
        <v>2398</v>
      </c>
      <c r="P709" s="37" t="s">
        <v>698</v>
      </c>
      <c r="Q709" t="str">
        <f>VLOOKUP($A709&amp;"_"&amp;$P709,'Character Sets'!$B$3:$J$39,5,FALSE)</f>
        <v>HT3</v>
      </c>
      <c r="R709" s="37" t="s">
        <v>699</v>
      </c>
      <c r="S709" t="str">
        <f>VLOOKUP($A709&amp;"_"&amp;$R709,'Character Sets'!$B$3:$J$39,5,FALSE)</f>
        <v>ST3</v>
      </c>
      <c r="T709" s="37" t="s">
        <v>700</v>
      </c>
      <c r="U709" t="str">
        <f>VLOOKUP($A709&amp;"_"&amp;$T709,'Character Sets'!$B$3:$J$39,5,FALSE)</f>
        <v>HT1</v>
      </c>
      <c r="V709" s="37" t="s">
        <v>701</v>
      </c>
      <c r="W709" t="str">
        <f>VLOOKUP($A709&amp;"_"&amp;$V709,'Character Sets'!$B$3:$J$39,5,FALSE)</f>
        <v>ST1</v>
      </c>
      <c r="X709" t="s">
        <v>727</v>
      </c>
      <c r="Y709" t="str">
        <f t="shared" si="144"/>
        <v>FB</v>
      </c>
      <c r="Z709" t="str" cm="1">
        <f t="array" ref="Z709">_xlfn.IFS($Y709="AB","AB",$Y709="BA","AB",$Y709="AC","AC",$Y709="CA","AC",$Y709="AD","AD",$Y709="DA","AD",$Y709="BC","BC",$Y709="CB","BC",$Y709="BD","BD",$Y709="DB","BD",$Y709="CD","CD",$Y709="DC", "CD",$Y709="AE","AE",$Y709="EA","AE",$Y709="AF","AF",$Y709="FA","AF",$Y709="BE","BE",$Y709="EB","BE",$Y709="BF","BF",$Y709="FB","BF",$Y709="CE","CE",$Y709="EC","CE",$Y709="CF","CF",$Y709="FC","CF",$Y709="DE","DE",$Y709="ED","DE",$Y709="EF","EF",$Y709="FE","EF",$Y709="DF","DF",$Y709="FD","DF")</f>
        <v>BF</v>
      </c>
      <c r="AA709" s="6" t="s">
        <v>28</v>
      </c>
      <c r="AB709" t="str">
        <f>VLOOKUP($X709&amp;$Z709&amp;$AA709,Stories!$A$1:$I$151,7,FALSE)</f>
        <v>Sam is whispering to Jaime</v>
      </c>
      <c r="AC709" t="str">
        <f>VLOOKUP($X709&amp;$Z709&amp;$AA709,Stories!$A$1:$I$151,8,FALSE)</f>
        <v>as the movie is starting</v>
      </c>
      <c r="AD709" s="37" t="s">
        <v>702</v>
      </c>
      <c r="AE709" s="13" t="s">
        <v>24</v>
      </c>
      <c r="AF709" s="13" t="s">
        <v>25</v>
      </c>
      <c r="AG709" s="13" t="s">
        <v>766</v>
      </c>
      <c r="AH709" t="str">
        <f>VLOOKUP($X709&amp;$Z709&amp;$AA709,Stories!$A$1:$I$151,9,FALSE)</f>
        <v>and everyone is quieting down</v>
      </c>
      <c r="AI709" t="str" cm="1">
        <f t="array" ref="AI709">_xlfn.IFS($AA709="first",_xlfn.CONCAT($X709, "_", $H709, "_", $L709),$AA709="second",_xlfn.CONCAT($X709, "_", $L709, "_", $H709))</f>
        <v>S49_Jaime_Sam</v>
      </c>
      <c r="AJ709" t="str">
        <f t="shared" si="145"/>
        <v>they_red_square</v>
      </c>
      <c r="AK709" t="str">
        <f t="shared" si="142"/>
        <v>S49_end</v>
      </c>
      <c r="AL709" s="13" t="s">
        <v>24</v>
      </c>
      <c r="AM709" s="13" t="s">
        <v>25</v>
      </c>
      <c r="AN709" s="13" t="s">
        <v>24</v>
      </c>
      <c r="AO709" s="13" t="s">
        <v>26</v>
      </c>
      <c r="AP709" s="13" t="s">
        <v>27</v>
      </c>
      <c r="AQ709" s="13" t="s">
        <v>26</v>
      </c>
      <c r="AR709" s="13" t="s">
        <v>27</v>
      </c>
      <c r="AS709" s="13" t="s">
        <v>25</v>
      </c>
      <c r="AT709" s="13" t="s">
        <v>31</v>
      </c>
      <c r="AU709" s="13" t="s">
        <v>26</v>
      </c>
      <c r="AV709" s="13" t="s">
        <v>31</v>
      </c>
      <c r="AW709" s="13" t="s">
        <v>25</v>
      </c>
      <c r="AX709" t="str">
        <f t="shared" si="146"/>
        <v>HT2_red-square.png</v>
      </c>
      <c r="AY709" t="str">
        <f t="shared" si="147"/>
        <v>ST2_red-triangle.png</v>
      </c>
      <c r="AZ709" t="str">
        <f t="shared" si="148"/>
        <v>HT3_yellow-triangle.png</v>
      </c>
      <c r="BA709" t="str">
        <f t="shared" si="149"/>
        <v>ST3_yellow-square.png</v>
      </c>
      <c r="BB709" t="str">
        <f t="shared" si="150"/>
        <v>HT1_green-triangle.png</v>
      </c>
      <c r="BC709" t="str">
        <f t="shared" si="151"/>
        <v>ST1_green-square.png</v>
      </c>
    </row>
    <row r="710" spans="1:57" x14ac:dyDescent="0.2">
      <c r="A710" s="30" t="s">
        <v>708</v>
      </c>
      <c r="B710" s="37" t="s">
        <v>43</v>
      </c>
      <c r="C710" s="37" t="s">
        <v>45</v>
      </c>
      <c r="D710" t="str">
        <f t="shared" si="143"/>
        <v>L06_FP02_S14</v>
      </c>
      <c r="E710">
        <v>708</v>
      </c>
      <c r="F710" s="94" t="s">
        <v>698</v>
      </c>
      <c r="G710" s="155" t="str">
        <f>VLOOKUP($A710&amp;"_"&amp;$F710,'Character Sets'!$B$3:$J$39,5,FALSE)</f>
        <v>HT3</v>
      </c>
      <c r="H710" s="155" t="str">
        <f>VLOOKUP($A710&amp;"_"&amp;$F710,'Character Sets'!$B$3:$J$39,7,FALSE)</f>
        <v>Alex</v>
      </c>
      <c r="I710" s="5" t="str">
        <f>VLOOKUP($A710&amp;"_"&amp;$F710,'Character Sets'!$B$3:$J$39,6,FALSE)</f>
        <v>A</v>
      </c>
      <c r="J710" s="5" t="s">
        <v>699</v>
      </c>
      <c r="K710" s="155" t="str">
        <f>VLOOKUP($A710&amp;"_"&amp;$J710, 'Character Sets'!$B$3:$J$39,5,FALSE)</f>
        <v>ST3</v>
      </c>
      <c r="L710" s="155" t="str">
        <f>VLOOKUP($A710&amp;"_"&amp;$J710,'Character Sets'!$B$3:$J$39,7,FALSE)</f>
        <v>Jordan</v>
      </c>
      <c r="M710" s="5" t="str">
        <f>VLOOKUP($A710&amp;"_"&amp;$J710,'Character Sets'!$B$3:$J$39,6,FALSE)</f>
        <v>C</v>
      </c>
      <c r="N710" s="187" t="s">
        <v>2394</v>
      </c>
      <c r="O710" s="5" t="s">
        <v>2398</v>
      </c>
      <c r="P710" s="37" t="s">
        <v>696</v>
      </c>
      <c r="Q710" t="str">
        <f>VLOOKUP($A710&amp;"_"&amp;$P710,'Character Sets'!$B$3:$J$39,5,FALSE)</f>
        <v>HT2</v>
      </c>
      <c r="R710" s="37" t="s">
        <v>697</v>
      </c>
      <c r="S710" t="str">
        <f>VLOOKUP($A710&amp;"_"&amp;$R710,'Character Sets'!$B$3:$J$39,5,FALSE)</f>
        <v>ST2</v>
      </c>
      <c r="T710" s="37" t="s">
        <v>700</v>
      </c>
      <c r="U710" t="str">
        <f>VLOOKUP($A710&amp;"_"&amp;$T710,'Character Sets'!$B$3:$J$39,5,FALSE)</f>
        <v>HT1</v>
      </c>
      <c r="V710" s="37" t="s">
        <v>701</v>
      </c>
      <c r="W710" t="str">
        <f>VLOOKUP($A710&amp;"_"&amp;$V710,'Character Sets'!$B$3:$J$39,5,FALSE)</f>
        <v>ST1</v>
      </c>
      <c r="X710" t="s">
        <v>220</v>
      </c>
      <c r="Y710" t="str">
        <f t="shared" si="144"/>
        <v>AC</v>
      </c>
      <c r="Z710" t="str" cm="1">
        <f t="array" ref="Z710">_xlfn.IFS($Y710="AB","AB",$Y710="BA","AB",$Y710="AC","AC",$Y710="CA","AC",$Y710="AD","AD",$Y710="DA","AD",$Y710="BC","BC",$Y710="CB","BC",$Y710="BD","BD",$Y710="DB","BD",$Y710="CD","CD",$Y710="DC", "CD",$Y710="AE","AE",$Y710="EA","AE",$Y710="AF","AF",$Y710="FA","AF",$Y710="BE","BE",$Y710="EB","BE",$Y710="BF","BF",$Y710="FB","BF",$Y710="CE","CE",$Y710="EC","CE",$Y710="CF","CF",$Y710="FC","CF",$Y710="DE","DE",$Y710="ED","DE",$Y710="EF","EF",$Y710="FE","EF",$Y710="DF","DF",$Y710="FD","DF")</f>
        <v>AC</v>
      </c>
      <c r="AA710" s="6" t="s">
        <v>30</v>
      </c>
      <c r="AB710" t="str">
        <f>VLOOKUP($X710&amp;$Z710&amp;$AA710,Stories!$A$1:$I$151,7,FALSE)</f>
        <v>Jordan is racing toward Alex</v>
      </c>
      <c r="AC710" t="str">
        <f>VLOOKUP($X710&amp;$Z710&amp;$AA710,Stories!$A$1:$I$151,8,FALSE)</f>
        <v>while a house is burning down</v>
      </c>
      <c r="AD710" s="37" t="s">
        <v>702</v>
      </c>
      <c r="AE710" s="13" t="s">
        <v>27</v>
      </c>
      <c r="AF710" s="13" t="s">
        <v>26</v>
      </c>
      <c r="AG710" s="13" t="s">
        <v>767</v>
      </c>
      <c r="AH710" t="str">
        <f>VLOOKUP($X710&amp;$Z710&amp;$AA710,Stories!$A$1:$I$151,9,FALSE)</f>
        <v>and it sounds like the fire truck is coming</v>
      </c>
      <c r="AI710" t="str" cm="1">
        <f t="array" ref="AI710">_xlfn.IFS($AA710="first",_xlfn.CONCAT($X710, "_", $H710, "_", $L710),$AA710="second",_xlfn.CONCAT($X710, "_", $L710, "_", $H710))</f>
        <v>S14_Jordan_Alex</v>
      </c>
      <c r="AJ710" t="str">
        <f t="shared" si="145"/>
        <v>they_yellow_triangle</v>
      </c>
      <c r="AK710" t="str">
        <f t="shared" si="142"/>
        <v>S14_end</v>
      </c>
      <c r="AL710" s="13" t="s">
        <v>27</v>
      </c>
      <c r="AM710" s="13" t="s">
        <v>26</v>
      </c>
      <c r="AN710" s="13" t="s">
        <v>27</v>
      </c>
      <c r="AO710" s="13" t="s">
        <v>25</v>
      </c>
      <c r="AP710" s="13" t="s">
        <v>31</v>
      </c>
      <c r="AQ710" s="13" t="s">
        <v>25</v>
      </c>
      <c r="AR710" s="13" t="s">
        <v>31</v>
      </c>
      <c r="AS710" s="13" t="s">
        <v>26</v>
      </c>
      <c r="AT710" s="13" t="s">
        <v>29</v>
      </c>
      <c r="AU710" s="13" t="s">
        <v>25</v>
      </c>
      <c r="AV710" s="13" t="s">
        <v>29</v>
      </c>
      <c r="AW710" s="13" t="s">
        <v>26</v>
      </c>
      <c r="AX710" t="str">
        <f t="shared" si="146"/>
        <v>HT3_yellow-triangle.png</v>
      </c>
      <c r="AY710" t="str">
        <f t="shared" si="147"/>
        <v>ST3_yellow-square.png</v>
      </c>
      <c r="AZ710" t="str">
        <f t="shared" si="148"/>
        <v>HT2_green-square.png</v>
      </c>
      <c r="BA710" t="str">
        <f t="shared" si="149"/>
        <v>ST2_green-triangle.png</v>
      </c>
      <c r="BB710" t="str">
        <f t="shared" si="150"/>
        <v>HT1_blue-square.png</v>
      </c>
      <c r="BC710" t="str">
        <f t="shared" si="151"/>
        <v>ST1_blue-triangle.png</v>
      </c>
    </row>
    <row r="711" spans="1:57" x14ac:dyDescent="0.2">
      <c r="A711" s="30" t="s">
        <v>708</v>
      </c>
      <c r="B711" s="37" t="s">
        <v>43</v>
      </c>
      <c r="C711" s="37" t="s">
        <v>46</v>
      </c>
      <c r="D711" t="str">
        <f t="shared" si="143"/>
        <v>L06_FP03_S47</v>
      </c>
      <c r="E711">
        <v>709</v>
      </c>
      <c r="F711" s="95" t="s">
        <v>697</v>
      </c>
      <c r="G711" s="155" t="str">
        <f>VLOOKUP($A711&amp;"_"&amp;$F711,'Character Sets'!$B$3:$J$39,5,FALSE)</f>
        <v>ST2</v>
      </c>
      <c r="H711" s="155" t="str">
        <f>VLOOKUP($A711&amp;"_"&amp;$F711,'Character Sets'!$B$3:$J$39,7,FALSE)</f>
        <v>Sam</v>
      </c>
      <c r="I711" s="5" t="str">
        <f>VLOOKUP($A711&amp;"_"&amp;$F711,'Character Sets'!$B$3:$J$39,6,FALSE)</f>
        <v>B</v>
      </c>
      <c r="J711" s="94" t="s">
        <v>696</v>
      </c>
      <c r="K711" s="155" t="str">
        <f>VLOOKUP($A711&amp;"_"&amp;$J711, 'Character Sets'!$B$3:$J$39,5,FALSE)</f>
        <v>HT2</v>
      </c>
      <c r="L711" s="155" t="str">
        <f>VLOOKUP($A711&amp;"_"&amp;$J711,'Character Sets'!$B$3:$J$39,7,FALSE)</f>
        <v>Jaime</v>
      </c>
      <c r="M711" s="5" t="str">
        <f>VLOOKUP($A711&amp;"_"&amp;$J711,'Character Sets'!$B$3:$J$39,6,FALSE)</f>
        <v>F</v>
      </c>
      <c r="N711" s="187" t="s">
        <v>2394</v>
      </c>
      <c r="O711" s="5" t="s">
        <v>2398</v>
      </c>
      <c r="P711" s="37" t="s">
        <v>698</v>
      </c>
      <c r="Q711" t="str">
        <f>VLOOKUP($A711&amp;"_"&amp;$P711,'Character Sets'!$B$3:$J$39,5,FALSE)</f>
        <v>HT3</v>
      </c>
      <c r="R711" s="37" t="s">
        <v>699</v>
      </c>
      <c r="S711" t="str">
        <f>VLOOKUP($A711&amp;"_"&amp;$R711,'Character Sets'!$B$3:$J$39,5,FALSE)</f>
        <v>ST3</v>
      </c>
      <c r="T711" s="37" t="s">
        <v>700</v>
      </c>
      <c r="U711" t="str">
        <f>VLOOKUP($A711&amp;"_"&amp;$T711,'Character Sets'!$B$3:$J$39,5,FALSE)</f>
        <v>HT1</v>
      </c>
      <c r="V711" s="37" t="s">
        <v>701</v>
      </c>
      <c r="W711" t="str">
        <f>VLOOKUP($A711&amp;"_"&amp;$V711,'Character Sets'!$B$3:$J$39,5,FALSE)</f>
        <v>ST1</v>
      </c>
      <c r="X711" t="s">
        <v>444</v>
      </c>
      <c r="Y711" t="str">
        <f t="shared" si="144"/>
        <v>BF</v>
      </c>
      <c r="Z711" t="str" cm="1">
        <f t="array" ref="Z711">_xlfn.IFS($Y711="AB","AB",$Y711="BA","AB",$Y711="AC","AC",$Y711="CA","AC",$Y711="AD","AD",$Y711="DA","AD",$Y711="BC","BC",$Y711="CB","BC",$Y711="BD","BD",$Y711="DB","BD",$Y711="CD","CD",$Y711="DC", "CD",$Y711="AE","AE",$Y711="EA","AE",$Y711="AF","AF",$Y711="FA","AF",$Y711="BE","BE",$Y711="EB","BE",$Y711="BF","BF",$Y711="FB","BF",$Y711="CE","CE",$Y711="EC","CE",$Y711="CF","CF",$Y711="FC","CF",$Y711="DE","DE",$Y711="ED","DE",$Y711="EF","EF",$Y711="FE","EF",$Y711="DF","DF",$Y711="FD","DF")</f>
        <v>BF</v>
      </c>
      <c r="AA711" s="6" t="s">
        <v>28</v>
      </c>
      <c r="AB711" t="str">
        <f>VLOOKUP($X711&amp;$Z711&amp;$AA711,Stories!$A$1:$I$151,7,FALSE)</f>
        <v>Sam is driving away from Jaime</v>
      </c>
      <c r="AC711" t="str">
        <f>VLOOKUP($X711&amp;$Z711&amp;$AA711,Stories!$A$1:$I$151,8,FALSE)</f>
        <v>while the sun is starting to set</v>
      </c>
      <c r="AD711" s="37" t="s">
        <v>702</v>
      </c>
      <c r="AE711" s="13" t="s">
        <v>31</v>
      </c>
      <c r="AF711" s="13" t="s">
        <v>25</v>
      </c>
      <c r="AG711" s="13" t="s">
        <v>768</v>
      </c>
      <c r="AH711" t="str">
        <f>VLOOKUP($X711&amp;$Z711&amp;$AA711,Stories!$A$1:$I$151,9,FALSE)</f>
        <v>and it looks like it's a long drive home</v>
      </c>
      <c r="AI711" t="str" cm="1">
        <f t="array" ref="AI711">_xlfn.IFS($AA711="first",_xlfn.CONCAT($X711, "_", $H711, "_", $L711),$AA711="second",_xlfn.CONCAT($X711, "_", $L711, "_", $H711))</f>
        <v>S47_Sam_Jaime</v>
      </c>
      <c r="AJ711" t="str">
        <f t="shared" si="145"/>
        <v>they_green_square</v>
      </c>
      <c r="AK711" t="str">
        <f t="shared" si="142"/>
        <v>S47_end</v>
      </c>
      <c r="AL711" s="13" t="s">
        <v>31</v>
      </c>
      <c r="AM711" s="13" t="s">
        <v>25</v>
      </c>
      <c r="AN711" s="13" t="s">
        <v>31</v>
      </c>
      <c r="AO711" s="13" t="s">
        <v>26</v>
      </c>
      <c r="AP711" s="13" t="s">
        <v>29</v>
      </c>
      <c r="AQ711" s="13" t="s">
        <v>26</v>
      </c>
      <c r="AR711" s="13" t="s">
        <v>29</v>
      </c>
      <c r="AS711" s="13" t="s">
        <v>25</v>
      </c>
      <c r="AT711" s="13" t="s">
        <v>24</v>
      </c>
      <c r="AU711" s="13" t="s">
        <v>26</v>
      </c>
      <c r="AV711" s="13" t="s">
        <v>24</v>
      </c>
      <c r="AW711" s="13" t="s">
        <v>25</v>
      </c>
      <c r="AX711" t="str">
        <f t="shared" si="146"/>
        <v>ST2_green-square.png</v>
      </c>
      <c r="AY711" t="str">
        <f t="shared" si="147"/>
        <v>HT2_green-triangle.png</v>
      </c>
      <c r="AZ711" t="str">
        <f t="shared" si="148"/>
        <v>HT3_blue-triangle.png</v>
      </c>
      <c r="BA711" t="str">
        <f t="shared" si="149"/>
        <v>ST3_blue-square.png</v>
      </c>
      <c r="BB711" t="str">
        <f t="shared" si="150"/>
        <v>HT1_red-triangle.png</v>
      </c>
      <c r="BC711" t="str">
        <f t="shared" si="151"/>
        <v>ST1_red-square.png</v>
      </c>
    </row>
    <row r="712" spans="1:57" x14ac:dyDescent="0.2">
      <c r="A712" s="30" t="s">
        <v>708</v>
      </c>
      <c r="B712" s="37" t="s">
        <v>43</v>
      </c>
      <c r="C712" s="37" t="s">
        <v>47</v>
      </c>
      <c r="D712" t="str">
        <f t="shared" si="143"/>
        <v>L06_FP04_S12</v>
      </c>
      <c r="E712">
        <v>710</v>
      </c>
      <c r="F712" s="95" t="s">
        <v>699</v>
      </c>
      <c r="G712" s="155" t="str">
        <f>VLOOKUP($A712&amp;"_"&amp;$F712,'Character Sets'!$B$3:$J$39,5,FALSE)</f>
        <v>ST3</v>
      </c>
      <c r="H712" s="155" t="str">
        <f>VLOOKUP($A712&amp;"_"&amp;$F712,'Character Sets'!$B$3:$J$39,7,FALSE)</f>
        <v>Jordan</v>
      </c>
      <c r="I712" s="5" t="str">
        <f>VLOOKUP($A712&amp;"_"&amp;$F712,'Character Sets'!$B$3:$J$39,6,FALSE)</f>
        <v>C</v>
      </c>
      <c r="J712" s="94" t="s">
        <v>698</v>
      </c>
      <c r="K712" s="155" t="str">
        <f>VLOOKUP($A712&amp;"_"&amp;$J712, 'Character Sets'!$B$3:$J$39,5,FALSE)</f>
        <v>HT3</v>
      </c>
      <c r="L712" s="155" t="str">
        <f>VLOOKUP($A712&amp;"_"&amp;$J712,'Character Sets'!$B$3:$J$39,7,FALSE)</f>
        <v>Alex</v>
      </c>
      <c r="M712" s="5" t="str">
        <f>VLOOKUP($A712&amp;"_"&amp;$J712,'Character Sets'!$B$3:$J$39,6,FALSE)</f>
        <v>A</v>
      </c>
      <c r="N712" s="187" t="s">
        <v>2394</v>
      </c>
      <c r="O712" s="5" t="s">
        <v>2398</v>
      </c>
      <c r="P712" s="37" t="s">
        <v>696</v>
      </c>
      <c r="Q712" t="str">
        <f>VLOOKUP($A712&amp;"_"&amp;$P712,'Character Sets'!$B$3:$J$39,5,FALSE)</f>
        <v>HT2</v>
      </c>
      <c r="R712" s="37" t="s">
        <v>697</v>
      </c>
      <c r="S712" t="str">
        <f>VLOOKUP($A712&amp;"_"&amp;$R712,'Character Sets'!$B$3:$J$39,5,FALSE)</f>
        <v>ST2</v>
      </c>
      <c r="T712" s="37" t="s">
        <v>700</v>
      </c>
      <c r="U712" t="str">
        <f>VLOOKUP($A712&amp;"_"&amp;$T712,'Character Sets'!$B$3:$J$39,5,FALSE)</f>
        <v>HT1</v>
      </c>
      <c r="V712" s="37" t="s">
        <v>701</v>
      </c>
      <c r="W712" t="str">
        <f>VLOOKUP($A712&amp;"_"&amp;$V712,'Character Sets'!$B$3:$J$39,5,FALSE)</f>
        <v>ST1</v>
      </c>
      <c r="X712" t="s">
        <v>218</v>
      </c>
      <c r="Y712" t="str">
        <f t="shared" si="144"/>
        <v>CA</v>
      </c>
      <c r="Z712" t="str" cm="1">
        <f t="array" ref="Z712">_xlfn.IFS($Y712="AB","AB",$Y712="BA","AB",$Y712="AC","AC",$Y712="CA","AC",$Y712="AD","AD",$Y712="DA","AD",$Y712="BC","BC",$Y712="CB","BC",$Y712="BD","BD",$Y712="DB","BD",$Y712="CD","CD",$Y712="DC", "CD",$Y712="AE","AE",$Y712="EA","AE",$Y712="AF","AF",$Y712="FA","AF",$Y712="BE","BE",$Y712="EB","BE",$Y712="BF","BF",$Y712="FB","BF",$Y712="CE","CE",$Y712="EC","CE",$Y712="CF","CF",$Y712="FC","CF",$Y712="DE","DE",$Y712="ED","DE",$Y712="EF","EF",$Y712="FE","EF",$Y712="DF","DF",$Y712="FD","DF")</f>
        <v>AC</v>
      </c>
      <c r="AA712" s="6" t="s">
        <v>30</v>
      </c>
      <c r="AB712" t="str">
        <f>VLOOKUP($X712&amp;$Z712&amp;$AA712,Stories!$A$1:$I$151,7,FALSE)</f>
        <v>Jordan is showing a happy birthday sign to Alex</v>
      </c>
      <c r="AC712" t="str">
        <f>VLOOKUP($X712&amp;$Z712&amp;$AA712,Stories!$A$1:$I$151,8,FALSE)</f>
        <v xml:space="preserve">while some balloons are floating up to the ceiling </v>
      </c>
      <c r="AD712" s="37" t="s">
        <v>702</v>
      </c>
      <c r="AE712" s="13" t="s">
        <v>29</v>
      </c>
      <c r="AF712" s="13" t="s">
        <v>26</v>
      </c>
      <c r="AG712" s="13" t="s">
        <v>769</v>
      </c>
      <c r="AH712" t="str">
        <f>VLOOKUP($X712&amp;$Z712&amp;$AA712,Stories!$A$1:$I$151,9,FALSE)</f>
        <v>and it looks like the party is starting</v>
      </c>
      <c r="AI712" t="str" cm="1">
        <f t="array" ref="AI712">_xlfn.IFS($AA712="first",_xlfn.CONCAT($X712, "_", $H712, "_", $L712),$AA712="second",_xlfn.CONCAT($X712, "_", $L712, "_", $H712))</f>
        <v>S12_Alex_Jordan</v>
      </c>
      <c r="AJ712" t="str">
        <f t="shared" si="145"/>
        <v>they_blue_triangle</v>
      </c>
      <c r="AK712" t="str">
        <f t="shared" si="142"/>
        <v>S12_end</v>
      </c>
      <c r="AL712" s="13" t="s">
        <v>29</v>
      </c>
      <c r="AM712" s="13" t="s">
        <v>26</v>
      </c>
      <c r="AN712" s="13" t="s">
        <v>29</v>
      </c>
      <c r="AO712" s="13" t="s">
        <v>25</v>
      </c>
      <c r="AP712" s="13" t="s">
        <v>24</v>
      </c>
      <c r="AQ712" s="13" t="s">
        <v>25</v>
      </c>
      <c r="AR712" s="13" t="s">
        <v>24</v>
      </c>
      <c r="AS712" s="13" t="s">
        <v>26</v>
      </c>
      <c r="AT712" s="13" t="s">
        <v>27</v>
      </c>
      <c r="AU712" s="13" t="s">
        <v>25</v>
      </c>
      <c r="AV712" s="13" t="s">
        <v>27</v>
      </c>
      <c r="AW712" s="13" t="s">
        <v>26</v>
      </c>
      <c r="AX712" t="str">
        <f t="shared" si="146"/>
        <v>ST3_blue-triangle.png</v>
      </c>
      <c r="AY712" t="str">
        <f t="shared" si="147"/>
        <v>HT3_blue-square.png</v>
      </c>
      <c r="AZ712" t="str">
        <f t="shared" si="148"/>
        <v>HT2_red-square.png</v>
      </c>
      <c r="BA712" t="str">
        <f t="shared" si="149"/>
        <v>ST2_red-triangle.png</v>
      </c>
      <c r="BB712" t="str">
        <f t="shared" si="150"/>
        <v>HT1_yellow-square.png</v>
      </c>
      <c r="BC712" t="str">
        <f t="shared" si="151"/>
        <v>ST1_yellow-triangle.png</v>
      </c>
    </row>
    <row r="713" spans="1:57" x14ac:dyDescent="0.2">
      <c r="A713" s="30" t="s">
        <v>708</v>
      </c>
      <c r="B713" s="5" t="s">
        <v>43</v>
      </c>
      <c r="C713" s="5" t="s">
        <v>48</v>
      </c>
      <c r="D713" t="str">
        <f t="shared" si="143"/>
        <v>L06_FP05_S29</v>
      </c>
      <c r="E713">
        <v>711</v>
      </c>
      <c r="F713" s="96" t="s">
        <v>700</v>
      </c>
      <c r="G713" s="155" t="str">
        <f>VLOOKUP($A713&amp;"_"&amp;$F713,'Character Sets'!$B$3:$J$39,5,FALSE)</f>
        <v>HT1</v>
      </c>
      <c r="H713" s="155" t="str">
        <f>VLOOKUP($A713&amp;"_"&amp;$F713,'Character Sets'!$B$3:$J$39,7,FALSE)</f>
        <v>Taylor</v>
      </c>
      <c r="I713" s="5" t="str">
        <f>VLOOKUP($A713&amp;"_"&amp;$F713,'Character Sets'!$B$3:$J$39,6,FALSE)</f>
        <v>D</v>
      </c>
      <c r="J713" s="5" t="s">
        <v>697</v>
      </c>
      <c r="K713" s="155" t="str">
        <f>VLOOKUP($A713&amp;"_"&amp;$J713, 'Character Sets'!$B$3:$J$39,5,FALSE)</f>
        <v>ST2</v>
      </c>
      <c r="L713" s="155" t="str">
        <f>VLOOKUP($A713&amp;"_"&amp;$J713,'Character Sets'!$B$3:$J$39,7,FALSE)</f>
        <v>Sam</v>
      </c>
      <c r="M713" s="5" t="str">
        <f>VLOOKUP($A713&amp;"_"&amp;$J713,'Character Sets'!$B$3:$J$39,6,FALSE)</f>
        <v>B</v>
      </c>
      <c r="N713" s="187" t="s">
        <v>2396</v>
      </c>
      <c r="O713" s="5" t="s">
        <v>2398</v>
      </c>
      <c r="P713" s="37" t="s">
        <v>696</v>
      </c>
      <c r="Q713" t="str">
        <f>VLOOKUP($A713&amp;"_"&amp;$P713,'Character Sets'!$B$3:$J$39,5,FALSE)</f>
        <v>HT2</v>
      </c>
      <c r="R713" s="37" t="s">
        <v>698</v>
      </c>
      <c r="S713" t="str">
        <f>VLOOKUP($A713&amp;"_"&amp;$R713,'Character Sets'!$B$3:$J$39,5,FALSE)</f>
        <v>HT3</v>
      </c>
      <c r="T713" s="37" t="s">
        <v>699</v>
      </c>
      <c r="U713" t="str">
        <f>VLOOKUP($A713&amp;"_"&amp;$T713,'Character Sets'!$B$3:$J$39,5,FALSE)</f>
        <v>ST3</v>
      </c>
      <c r="V713" s="37" t="s">
        <v>701</v>
      </c>
      <c r="W713" t="str">
        <f>VLOOKUP($A713&amp;"_"&amp;$V713,'Character Sets'!$B$3:$J$39,5,FALSE)</f>
        <v>ST1</v>
      </c>
      <c r="X713" t="s">
        <v>235</v>
      </c>
      <c r="Y713" t="str">
        <f t="shared" si="144"/>
        <v>DB</v>
      </c>
      <c r="Z713" t="str" cm="1">
        <f t="array" ref="Z713">_xlfn.IFS($Y713="AB","AB",$Y713="BA","AB",$Y713="AC","AC",$Y713="CA","AC",$Y713="AD","AD",$Y713="DA","AD",$Y713="BC","BC",$Y713="CB","BC",$Y713="BD","BD",$Y713="DB","BD",$Y713="CD","CD",$Y713="DC", "CD",$Y713="AE","AE",$Y713="EA","AE",$Y713="AF","AF",$Y713="FA","AF",$Y713="BE","BE",$Y713="EB","BE",$Y713="BF","BF",$Y713="FB","BF",$Y713="CE","CE",$Y713="EC","CE",$Y713="CF","CF",$Y713="FC","CF",$Y713="DE","DE",$Y713="ED","DE",$Y713="EF","EF",$Y713="FE","EF",$Y713="DF","DF",$Y713="FD","DF")</f>
        <v>BD</v>
      </c>
      <c r="AA713" s="6" t="s">
        <v>28</v>
      </c>
      <c r="AB713" t="str">
        <f>VLOOKUP($X713&amp;$Z713&amp;$AA713,Stories!$A$1:$I$151,7,FALSE)</f>
        <v>Sam is playing basketball with Taylor</v>
      </c>
      <c r="AC713" t="str">
        <f>VLOOKUP($X713&amp;$Z713&amp;$AA713,Stories!$A$1:$I$151,8,FALSE)</f>
        <v>as the scoreboard shows the time winding down</v>
      </c>
      <c r="AD713" s="37" t="s">
        <v>22</v>
      </c>
      <c r="AE713" s="13" t="s">
        <v>24</v>
      </c>
      <c r="AF713" s="13" t="s">
        <v>25</v>
      </c>
      <c r="AG713" s="13" t="s">
        <v>770</v>
      </c>
      <c r="AH713" t="str">
        <f>VLOOKUP($X713&amp;$Z713&amp;$AA713,Stories!$A$1:$I$151,9,FALSE)</f>
        <v>and the game appears to be one-sided</v>
      </c>
      <c r="AI713" t="str" cm="1">
        <f t="array" ref="AI713">_xlfn.IFS($AA713="first",_xlfn.CONCAT($X713, "_", $H713, "_", $L713),$AA713="second",_xlfn.CONCAT($X713, "_", $L713, "_", $H713))</f>
        <v>S29_Taylor_Sam</v>
      </c>
      <c r="AJ713" t="str">
        <f t="shared" si="145"/>
        <v>he_red_square</v>
      </c>
      <c r="AK713" t="str">
        <f t="shared" si="142"/>
        <v>S29_end</v>
      </c>
      <c r="AL713" s="13" t="s">
        <v>24</v>
      </c>
      <c r="AM713" s="13" t="s">
        <v>25</v>
      </c>
      <c r="AN713" s="13" t="s">
        <v>24</v>
      </c>
      <c r="AO713" s="13" t="s">
        <v>26</v>
      </c>
      <c r="AP713" s="13" t="s">
        <v>27</v>
      </c>
      <c r="AQ713" s="13" t="s">
        <v>26</v>
      </c>
      <c r="AR713" s="13" t="s">
        <v>27</v>
      </c>
      <c r="AS713" s="13" t="s">
        <v>25</v>
      </c>
      <c r="AT713" s="13" t="s">
        <v>29</v>
      </c>
      <c r="AU713" s="13" t="s">
        <v>26</v>
      </c>
      <c r="AV713" s="13" t="s">
        <v>29</v>
      </c>
      <c r="AW713" s="13" t="s">
        <v>25</v>
      </c>
      <c r="AX713" t="str">
        <f t="shared" si="146"/>
        <v>HT1_red-square.png</v>
      </c>
      <c r="AY713" t="str">
        <f t="shared" si="147"/>
        <v>ST2_red-triangle.png</v>
      </c>
      <c r="AZ713" t="str">
        <f t="shared" si="148"/>
        <v>HT2_yellow-triangle.png</v>
      </c>
      <c r="BA713" t="str">
        <f t="shared" si="149"/>
        <v>HT3_yellow-square.png</v>
      </c>
      <c r="BB713" t="str">
        <f t="shared" si="150"/>
        <v>ST3_blue-triangle.png</v>
      </c>
      <c r="BC713" t="str">
        <f t="shared" si="151"/>
        <v>ST1_blue-square.png</v>
      </c>
    </row>
    <row r="714" spans="1:57" x14ac:dyDescent="0.2">
      <c r="A714" s="30" t="s">
        <v>708</v>
      </c>
      <c r="B714" s="5" t="s">
        <v>43</v>
      </c>
      <c r="C714" s="5" t="s">
        <v>49</v>
      </c>
      <c r="D714" t="str">
        <f t="shared" si="143"/>
        <v>L06_FP06_S18</v>
      </c>
      <c r="E714">
        <v>712</v>
      </c>
      <c r="F714" s="96" t="s">
        <v>700</v>
      </c>
      <c r="G714" s="155" t="str">
        <f>VLOOKUP($A714&amp;"_"&amp;$F714,'Character Sets'!$B$3:$J$39,5,FALSE)</f>
        <v>HT1</v>
      </c>
      <c r="H714" s="155" t="str">
        <f>VLOOKUP($A714&amp;"_"&amp;$F714,'Character Sets'!$B$3:$J$39,7,FALSE)</f>
        <v>Taylor</v>
      </c>
      <c r="I714" s="5" t="str">
        <f>VLOOKUP($A714&amp;"_"&amp;$F714,'Character Sets'!$B$3:$J$39,6,FALSE)</f>
        <v>D</v>
      </c>
      <c r="J714" s="94" t="s">
        <v>698</v>
      </c>
      <c r="K714" s="155" t="str">
        <f>VLOOKUP($A714&amp;"_"&amp;$J714, 'Character Sets'!$B$3:$J$39,5,FALSE)</f>
        <v>HT3</v>
      </c>
      <c r="L714" s="155" t="str">
        <f>VLOOKUP($A714&amp;"_"&amp;$J714,'Character Sets'!$B$3:$J$39,7,FALSE)</f>
        <v>Alex</v>
      </c>
      <c r="M714" s="5" t="str">
        <f>VLOOKUP($A714&amp;"_"&amp;$J714,'Character Sets'!$B$3:$J$39,6,FALSE)</f>
        <v>A</v>
      </c>
      <c r="N714" s="187" t="s">
        <v>2396</v>
      </c>
      <c r="O714" s="5" t="s">
        <v>2399</v>
      </c>
      <c r="P714" s="37" t="s">
        <v>696</v>
      </c>
      <c r="Q714" t="str">
        <f>VLOOKUP($A714&amp;"_"&amp;$P714,'Character Sets'!$B$3:$J$39,5,FALSE)</f>
        <v>HT2</v>
      </c>
      <c r="R714" s="37" t="s">
        <v>697</v>
      </c>
      <c r="S714" t="str">
        <f>VLOOKUP($A714&amp;"_"&amp;$R714,'Character Sets'!$B$3:$J$39,5,FALSE)</f>
        <v>ST2</v>
      </c>
      <c r="T714" s="37" t="s">
        <v>699</v>
      </c>
      <c r="U714" t="str">
        <f>VLOOKUP($A714&amp;"_"&amp;$T714,'Character Sets'!$B$3:$J$39,5,FALSE)</f>
        <v>ST3</v>
      </c>
      <c r="V714" s="37" t="s">
        <v>700</v>
      </c>
      <c r="W714" t="str">
        <f>VLOOKUP($A714&amp;"_"&amp;$V714,'Character Sets'!$B$3:$J$39,5,FALSE)</f>
        <v>HT1</v>
      </c>
      <c r="X714" t="s">
        <v>224</v>
      </c>
      <c r="Y714" t="str">
        <f t="shared" si="144"/>
        <v>DA</v>
      </c>
      <c r="Z714" t="str" cm="1">
        <f t="array" ref="Z714">_xlfn.IFS($Y714="AB","AB",$Y714="BA","AB",$Y714="AC","AC",$Y714="CA","AC",$Y714="AD","AD",$Y714="DA","AD",$Y714="BC","BC",$Y714="CB","BC",$Y714="BD","BD",$Y714="DB","BD",$Y714="CD","CD",$Y714="DC", "CD",$Y714="AE","AE",$Y714="EA","AE",$Y714="AF","AF",$Y714="FA","AF",$Y714="BE","BE",$Y714="EB","BE",$Y714="BF","BF",$Y714="FB","BF",$Y714="CE","CE",$Y714="EC","CE",$Y714="CF","CF",$Y714="FC","CF",$Y714="DE","DE",$Y714="ED","DE",$Y714="EF","EF",$Y714="FE","EF",$Y714="DF","DF",$Y714="FD","DF")</f>
        <v>AD</v>
      </c>
      <c r="AA714" s="6" t="s">
        <v>30</v>
      </c>
      <c r="AB714" t="str">
        <f>VLOOKUP($X714&amp;$Z714&amp;$AA714,Stories!$A$1:$I$151,7,FALSE)</f>
        <v>Taylor is rollerblading towards Alex</v>
      </c>
      <c r="AC714" t="str">
        <f>VLOOKUP($X714&amp;$Z714&amp;$AA714,Stories!$A$1:$I$151,8,FALSE)</f>
        <v>while several birds fly overhead</v>
      </c>
      <c r="AD714" s="37" t="s">
        <v>23</v>
      </c>
      <c r="AE714" s="13" t="s">
        <v>27</v>
      </c>
      <c r="AF714" s="13" t="s">
        <v>26</v>
      </c>
      <c r="AG714" s="13" t="s">
        <v>771</v>
      </c>
      <c r="AH714" t="str">
        <f>VLOOKUP($X714&amp;$Z714&amp;$AA714,Stories!$A$1:$I$151,9,FALSE)</f>
        <v>but it looks very easy to fall down</v>
      </c>
      <c r="AI714" t="str" cm="1">
        <f t="array" ref="AI714">_xlfn.IFS($AA714="first",_xlfn.CONCAT($X714, "_", $H714, "_", $L714),$AA714="second",_xlfn.CONCAT($X714, "_", $L714, "_", $H714))</f>
        <v>S18_Alex_Taylor</v>
      </c>
      <c r="AJ714" t="str">
        <f t="shared" si="145"/>
        <v>she_yellow_triangle</v>
      </c>
      <c r="AK714" t="str">
        <f t="shared" si="142"/>
        <v>S18_end</v>
      </c>
      <c r="AL714" s="13" t="s">
        <v>27</v>
      </c>
      <c r="AM714" s="13" t="s">
        <v>26</v>
      </c>
      <c r="AN714" s="13" t="s">
        <v>27</v>
      </c>
      <c r="AO714" s="13" t="s">
        <v>25</v>
      </c>
      <c r="AP714" s="13" t="s">
        <v>31</v>
      </c>
      <c r="AQ714" s="13" t="s">
        <v>25</v>
      </c>
      <c r="AR714" s="13" t="s">
        <v>31</v>
      </c>
      <c r="AS714" s="13" t="s">
        <v>26</v>
      </c>
      <c r="AT714" s="13" t="s">
        <v>31</v>
      </c>
      <c r="AU714" s="13" t="s">
        <v>25</v>
      </c>
      <c r="AV714" s="13" t="s">
        <v>31</v>
      </c>
      <c r="AW714" s="13" t="s">
        <v>26</v>
      </c>
      <c r="AX714" t="str">
        <f t="shared" si="146"/>
        <v>HT1_yellow-triangle.png</v>
      </c>
      <c r="AY714" t="str">
        <f t="shared" si="147"/>
        <v>HT3_yellow-square.png</v>
      </c>
      <c r="AZ714" t="str">
        <f t="shared" si="148"/>
        <v>HT2_green-square.png</v>
      </c>
      <c r="BA714" t="str">
        <f t="shared" si="149"/>
        <v>ST2_green-triangle.png</v>
      </c>
      <c r="BB714" t="str">
        <f t="shared" si="150"/>
        <v>ST3_green-square.png</v>
      </c>
      <c r="BC714" t="str">
        <f t="shared" si="151"/>
        <v>HT1_green-triangle.png</v>
      </c>
    </row>
    <row r="715" spans="1:57" x14ac:dyDescent="0.2">
      <c r="A715" s="30" t="s">
        <v>708</v>
      </c>
      <c r="B715" s="5" t="s">
        <v>43</v>
      </c>
      <c r="C715" s="5" t="s">
        <v>50</v>
      </c>
      <c r="D715" t="str">
        <f t="shared" si="143"/>
        <v>L06_FP07_S37</v>
      </c>
      <c r="E715">
        <v>713</v>
      </c>
      <c r="F715" s="96" t="s">
        <v>701</v>
      </c>
      <c r="G715" s="155" t="str">
        <f>VLOOKUP($A715&amp;"_"&amp;$F715,'Character Sets'!$B$3:$J$39,5,FALSE)</f>
        <v>ST1</v>
      </c>
      <c r="H715" s="155" t="str">
        <f>VLOOKUP($A715&amp;"_"&amp;$F715,'Character Sets'!$B$3:$J$39,7,FALSE)</f>
        <v>Casey</v>
      </c>
      <c r="I715" s="5" t="str">
        <f>VLOOKUP($A715&amp;"_"&amp;$F715,'Character Sets'!$B$3:$J$39,6,FALSE)</f>
        <v>E</v>
      </c>
      <c r="J715" s="5" t="s">
        <v>699</v>
      </c>
      <c r="K715" s="155" t="str">
        <f>VLOOKUP($A715&amp;"_"&amp;$J715, 'Character Sets'!$B$3:$J$39,5,FALSE)</f>
        <v>ST3</v>
      </c>
      <c r="L715" s="155" t="str">
        <f>VLOOKUP($A715&amp;"_"&amp;$J715,'Character Sets'!$B$3:$J$39,7,FALSE)</f>
        <v>Jordan</v>
      </c>
      <c r="M715" s="5" t="str">
        <f>VLOOKUP($A715&amp;"_"&amp;$J715,'Character Sets'!$B$3:$J$39,6,FALSE)</f>
        <v>C</v>
      </c>
      <c r="N715" s="187" t="s">
        <v>2396</v>
      </c>
      <c r="O715" s="5" t="s">
        <v>2399</v>
      </c>
      <c r="P715" s="37" t="s">
        <v>696</v>
      </c>
      <c r="Q715" t="str">
        <f>VLOOKUP($A715&amp;"_"&amp;$P715,'Character Sets'!$B$3:$J$39,5,FALSE)</f>
        <v>HT2</v>
      </c>
      <c r="R715" s="37" t="s">
        <v>698</v>
      </c>
      <c r="S715" t="str">
        <f>VLOOKUP($A715&amp;"_"&amp;$R715,'Character Sets'!$B$3:$J$39,5,FALSE)</f>
        <v>HT3</v>
      </c>
      <c r="T715" s="37" t="s">
        <v>697</v>
      </c>
      <c r="U715" t="str">
        <f>VLOOKUP($A715&amp;"_"&amp;$T715,'Character Sets'!$B$3:$J$39,5,FALSE)</f>
        <v>ST2</v>
      </c>
      <c r="V715" s="37" t="s">
        <v>700</v>
      </c>
      <c r="W715" t="str">
        <f>VLOOKUP($A715&amp;"_"&amp;$V715,'Character Sets'!$B$3:$J$39,5,FALSE)</f>
        <v>HT1</v>
      </c>
      <c r="X715" t="s">
        <v>243</v>
      </c>
      <c r="Y715" t="str">
        <f t="shared" si="144"/>
        <v>EC</v>
      </c>
      <c r="Z715" t="str" cm="1">
        <f t="array" ref="Z715">_xlfn.IFS($Y715="AB","AB",$Y715="BA","AB",$Y715="AC","AC",$Y715="CA","AC",$Y715="AD","AD",$Y715="DA","AD",$Y715="BC","BC",$Y715="CB","BC",$Y715="BD","BD",$Y715="DB","BD",$Y715="CD","CD",$Y715="DC", "CD",$Y715="AE","AE",$Y715="EA","AE",$Y715="AF","AF",$Y715="FA","AF",$Y715="BE","BE",$Y715="EB","BE",$Y715="BF","BF",$Y715="FB","BF",$Y715="CE","CE",$Y715="EC","CE",$Y715="CF","CF",$Y715="FC","CF",$Y715="DE","DE",$Y715="ED","DE",$Y715="EF","EF",$Y715="FE","EF",$Y715="DF","DF",$Y715="FD","DF")</f>
        <v>CE</v>
      </c>
      <c r="AA715" s="6" t="s">
        <v>28</v>
      </c>
      <c r="AB715" t="str">
        <f>VLOOKUP($X715&amp;$Z715&amp;$AA715,Stories!$A$1:$I$151,7,FALSE)</f>
        <v>Jordan is looking for Casey</v>
      </c>
      <c r="AC715" t="str">
        <f>VLOOKUP($X715&amp;$Z715&amp;$AA715,Stories!$A$1:$I$151,8,FALSE)</f>
        <v xml:space="preserve">and it looks like it's about to rain </v>
      </c>
      <c r="AD715" s="37" t="s">
        <v>22</v>
      </c>
      <c r="AE715" s="13" t="s">
        <v>31</v>
      </c>
      <c r="AF715" s="13" t="s">
        <v>25</v>
      </c>
      <c r="AG715" s="13" t="s">
        <v>772</v>
      </c>
      <c r="AH715" t="str">
        <f>VLOOKUP($X715&amp;$Z715&amp;$AA715,Stories!$A$1:$I$151,9,FALSE)</f>
        <v>and it's past time to get inside</v>
      </c>
      <c r="AI715" t="str" cm="1">
        <f t="array" ref="AI715">_xlfn.IFS($AA715="first",_xlfn.CONCAT($X715, "_", $H715, "_", $L715),$AA715="second",_xlfn.CONCAT($X715, "_", $L715, "_", $H715))</f>
        <v>S37_Casey_Jordan</v>
      </c>
      <c r="AJ715" t="str">
        <f t="shared" si="145"/>
        <v>he_green_square</v>
      </c>
      <c r="AK715" t="str">
        <f t="shared" si="142"/>
        <v>S37_end</v>
      </c>
      <c r="AL715" s="13" t="s">
        <v>31</v>
      </c>
      <c r="AM715" s="13" t="s">
        <v>25</v>
      </c>
      <c r="AN715" s="13" t="s">
        <v>31</v>
      </c>
      <c r="AO715" s="13" t="s">
        <v>26</v>
      </c>
      <c r="AP715" s="13" t="s">
        <v>29</v>
      </c>
      <c r="AQ715" s="13" t="s">
        <v>26</v>
      </c>
      <c r="AR715" s="13" t="s">
        <v>29</v>
      </c>
      <c r="AS715" s="13" t="s">
        <v>25</v>
      </c>
      <c r="AT715" s="13" t="s">
        <v>24</v>
      </c>
      <c r="AU715" s="13" t="s">
        <v>26</v>
      </c>
      <c r="AV715" s="13" t="s">
        <v>24</v>
      </c>
      <c r="AW715" s="13" t="s">
        <v>25</v>
      </c>
      <c r="AX715" t="str">
        <f t="shared" si="146"/>
        <v>ST1_green-square.png</v>
      </c>
      <c r="AY715" t="str">
        <f t="shared" si="147"/>
        <v>ST3_green-triangle.png</v>
      </c>
      <c r="AZ715" t="str">
        <f t="shared" si="148"/>
        <v>HT2_blue-triangle.png</v>
      </c>
      <c r="BA715" t="str">
        <f t="shared" si="149"/>
        <v>HT3_blue-square.png</v>
      </c>
      <c r="BB715" t="str">
        <f t="shared" si="150"/>
        <v>ST2_red-triangle.png</v>
      </c>
      <c r="BC715" t="str">
        <f t="shared" si="151"/>
        <v>HT1_red-square.png</v>
      </c>
    </row>
    <row r="716" spans="1:57" x14ac:dyDescent="0.2">
      <c r="A716" s="30" t="s">
        <v>708</v>
      </c>
      <c r="B716" s="5" t="s">
        <v>43</v>
      </c>
      <c r="C716" s="5" t="s">
        <v>51</v>
      </c>
      <c r="D716" t="str">
        <f t="shared" si="143"/>
        <v>L06_FP08_S52</v>
      </c>
      <c r="E716">
        <v>714</v>
      </c>
      <c r="F716" s="96" t="s">
        <v>701</v>
      </c>
      <c r="G716" s="155" t="str">
        <f>VLOOKUP($A716&amp;"_"&amp;$F716,'Character Sets'!$B$3:$J$39,5,FALSE)</f>
        <v>ST1</v>
      </c>
      <c r="H716" s="155" t="str">
        <f>VLOOKUP($A716&amp;"_"&amp;$F716,'Character Sets'!$B$3:$J$39,7,FALSE)</f>
        <v>Casey</v>
      </c>
      <c r="I716" s="5" t="str">
        <f>VLOOKUP($A716&amp;"_"&amp;$F716,'Character Sets'!$B$3:$J$39,6,FALSE)</f>
        <v>E</v>
      </c>
      <c r="J716" s="94" t="s">
        <v>696</v>
      </c>
      <c r="K716" s="155" t="str">
        <f>VLOOKUP($A716&amp;"_"&amp;$J716, 'Character Sets'!$B$3:$J$39,5,FALSE)</f>
        <v>HT2</v>
      </c>
      <c r="L716" s="155" t="str">
        <f>VLOOKUP($A716&amp;"_"&amp;$J716,'Character Sets'!$B$3:$J$39,7,FALSE)</f>
        <v>Jaime</v>
      </c>
      <c r="M716" s="5" t="str">
        <f>VLOOKUP($A716&amp;"_"&amp;$J716,'Character Sets'!$B$3:$J$39,6,FALSE)</f>
        <v>F</v>
      </c>
      <c r="N716" s="187" t="s">
        <v>2396</v>
      </c>
      <c r="O716" s="5" t="s">
        <v>2398</v>
      </c>
      <c r="P716" s="37" t="s">
        <v>698</v>
      </c>
      <c r="Q716" t="str">
        <f>VLOOKUP($A716&amp;"_"&amp;$P716,'Character Sets'!$B$3:$J$39,5,FALSE)</f>
        <v>HT3</v>
      </c>
      <c r="R716" s="37" t="s">
        <v>697</v>
      </c>
      <c r="S716" t="str">
        <f>VLOOKUP($A716&amp;"_"&amp;$R716,'Character Sets'!$B$3:$J$39,5,FALSE)</f>
        <v>ST2</v>
      </c>
      <c r="T716" s="37" t="s">
        <v>699</v>
      </c>
      <c r="U716" t="str">
        <f>VLOOKUP($A716&amp;"_"&amp;$T716,'Character Sets'!$B$3:$J$39,5,FALSE)</f>
        <v>ST3</v>
      </c>
      <c r="V716" s="37" t="s">
        <v>700</v>
      </c>
      <c r="W716" t="str">
        <f>VLOOKUP($A716&amp;"_"&amp;$V716,'Character Sets'!$B$3:$J$39,5,FALSE)</f>
        <v>HT1</v>
      </c>
      <c r="X716" t="s">
        <v>729</v>
      </c>
      <c r="Y716" t="str">
        <f t="shared" si="144"/>
        <v>EF</v>
      </c>
      <c r="Z716" t="str" cm="1">
        <f t="array" ref="Z716">_xlfn.IFS($Y716="AB","AB",$Y716="BA","AB",$Y716="AC","AC",$Y716="CA","AC",$Y716="AD","AD",$Y716="DA","AD",$Y716="BC","BC",$Y716="CB","BC",$Y716="BD","BD",$Y716="DB","BD",$Y716="CD","CD",$Y716="DC", "CD",$Y716="AE","AE",$Y716="EA","AE",$Y716="AF","AF",$Y716="FA","AF",$Y716="BE","BE",$Y716="EB","BE",$Y716="BF","BF",$Y716="FB","BF",$Y716="CE","CE",$Y716="EC","CE",$Y716="CF","CF",$Y716="FC","CF",$Y716="DE","DE",$Y716="ED","DE",$Y716="EF","EF",$Y716="FE","EF",$Y716="DF","DF",$Y716="FD","DF")</f>
        <v>EF</v>
      </c>
      <c r="AA716" s="6" t="s">
        <v>30</v>
      </c>
      <c r="AB716" t="str">
        <f>VLOOKUP($X716&amp;$Z716&amp;$AA716,Stories!$A$1:$I$151,7,FALSE)</f>
        <v>Jaime is passing a blanket to Casey</v>
      </c>
      <c r="AC716" t="str">
        <f>VLOOKUP($X716&amp;$Z716&amp;$AA716,Stories!$A$1:$I$151,8,FALSE)</f>
        <v>because the room is cold</v>
      </c>
      <c r="AD716" s="37" t="s">
        <v>23</v>
      </c>
      <c r="AE716" s="13" t="s">
        <v>29</v>
      </c>
      <c r="AF716" s="13" t="s">
        <v>26</v>
      </c>
      <c r="AG716" s="13" t="s">
        <v>773</v>
      </c>
      <c r="AH716" t="str">
        <f>VLOOKUP($X716&amp;$Z716&amp;$AA716,Stories!$A$1:$I$151,9,FALSE)</f>
        <v>and everyone is comfortable now</v>
      </c>
      <c r="AI716" t="str" cm="1">
        <f t="array" ref="AI716">_xlfn.IFS($AA716="first",_xlfn.CONCAT($X716, "_", $H716, "_", $L716),$AA716="second",_xlfn.CONCAT($X716, "_", $L716, "_", $H716))</f>
        <v>S52_Jaime_Casey</v>
      </c>
      <c r="AJ716" t="str">
        <f t="shared" si="145"/>
        <v>she_blue_triangle</v>
      </c>
      <c r="AK716" t="str">
        <f t="shared" si="142"/>
        <v>S52_end</v>
      </c>
      <c r="AL716" s="13" t="s">
        <v>29</v>
      </c>
      <c r="AM716" s="13" t="s">
        <v>26</v>
      </c>
      <c r="AN716" s="13" t="s">
        <v>29</v>
      </c>
      <c r="AO716" s="13" t="s">
        <v>25</v>
      </c>
      <c r="AP716" s="13" t="s">
        <v>24</v>
      </c>
      <c r="AQ716" s="13" t="s">
        <v>25</v>
      </c>
      <c r="AR716" s="13" t="s">
        <v>24</v>
      </c>
      <c r="AS716" s="13" t="s">
        <v>26</v>
      </c>
      <c r="AT716" s="13" t="s">
        <v>27</v>
      </c>
      <c r="AU716" s="13" t="s">
        <v>25</v>
      </c>
      <c r="AV716" s="13" t="s">
        <v>27</v>
      </c>
      <c r="AW716" s="13" t="s">
        <v>26</v>
      </c>
      <c r="AX716" t="str">
        <f t="shared" si="146"/>
        <v>ST1_blue-triangle.png</v>
      </c>
      <c r="AY716" t="str">
        <f t="shared" si="147"/>
        <v>HT2_blue-square.png</v>
      </c>
      <c r="AZ716" t="str">
        <f t="shared" si="148"/>
        <v>HT3_red-square.png</v>
      </c>
      <c r="BA716" t="str">
        <f t="shared" si="149"/>
        <v>ST2_red-triangle.png</v>
      </c>
      <c r="BB716" t="str">
        <f t="shared" si="150"/>
        <v>ST3_yellow-square.png</v>
      </c>
      <c r="BC716" t="str">
        <f t="shared" si="151"/>
        <v>HT1_yellow-triangle.png</v>
      </c>
    </row>
    <row r="717" spans="1:57" x14ac:dyDescent="0.2">
      <c r="A717" s="30" t="s">
        <v>708</v>
      </c>
      <c r="B717" s="5" t="s">
        <v>720</v>
      </c>
      <c r="C717" s="5" t="s">
        <v>721</v>
      </c>
      <c r="D717" t="str">
        <f t="shared" si="143"/>
        <v>L06_PR01_S44</v>
      </c>
      <c r="E717">
        <v>715</v>
      </c>
      <c r="F717" s="94" t="s">
        <v>696</v>
      </c>
      <c r="G717" s="155" t="str">
        <f>VLOOKUP($A717&amp;"_"&amp;$F717,'Character Sets'!$B$3:$J$39,5,FALSE)</f>
        <v>HT2</v>
      </c>
      <c r="H717" s="155" t="str">
        <f>VLOOKUP($A717&amp;"_"&amp;$F717,'Character Sets'!$B$3:$J$39,7,FALSE)</f>
        <v>Jaime</v>
      </c>
      <c r="I717" s="5" t="str">
        <f>VLOOKUP($A717&amp;"_"&amp;$F717,'Character Sets'!$B$3:$J$39,6,FALSE)</f>
        <v>F</v>
      </c>
      <c r="J717" s="94" t="s">
        <v>699</v>
      </c>
      <c r="K717" s="155" t="str">
        <f>VLOOKUP($A717&amp;"_"&amp;$J717, 'Character Sets'!$B$3:$J$39,5,FALSE)</f>
        <v>ST3</v>
      </c>
      <c r="L717" s="155" t="str">
        <f>VLOOKUP($A717&amp;"_"&amp;$J717,'Character Sets'!$B$3:$J$39,7,FALSE)</f>
        <v>Jordan</v>
      </c>
      <c r="M717" s="5" t="str">
        <f>VLOOKUP($A717&amp;"_"&amp;$J717,'Character Sets'!$B$3:$J$39,6,FALSE)</f>
        <v>C</v>
      </c>
      <c r="N717" s="187" t="s">
        <v>2394</v>
      </c>
      <c r="O717" s="5" t="s">
        <v>2398</v>
      </c>
      <c r="P717" s="37" t="s">
        <v>698</v>
      </c>
      <c r="Q717" t="str">
        <f>VLOOKUP($A717&amp;"_"&amp;$P717,'Character Sets'!$B$3:$J$39,5,FALSE)</f>
        <v>HT3</v>
      </c>
      <c r="R717" s="37" t="s">
        <v>697</v>
      </c>
      <c r="S717" t="str">
        <f>VLOOKUP($A717&amp;"_"&amp;$R717,'Character Sets'!$B$3:$J$39,5,FALSE)</f>
        <v>ST2</v>
      </c>
      <c r="T717" s="37" t="s">
        <v>700</v>
      </c>
      <c r="U717" t="str">
        <f>VLOOKUP($A717&amp;"_"&amp;$T717,'Character Sets'!$B$3:$J$39,5,FALSE)</f>
        <v>HT1</v>
      </c>
      <c r="V717" s="37" t="s">
        <v>701</v>
      </c>
      <c r="W717" t="str">
        <f>VLOOKUP($A717&amp;"_"&amp;$V717,'Character Sets'!$B$3:$J$39,5,FALSE)</f>
        <v>ST1</v>
      </c>
      <c r="X717" t="s">
        <v>250</v>
      </c>
      <c r="Y717" t="str">
        <f t="shared" si="144"/>
        <v>FC</v>
      </c>
      <c r="Z717" t="str" cm="1">
        <f t="array" ref="Z717">_xlfn.IFS($Y717="AB","AB",$Y717="BA","AB",$Y717="AC","AC",$Y717="CA","AC",$Y717="AD","AD",$Y717="DA","AD",$Y717="BC","BC",$Y717="CB","BC",$Y717="BD","BD",$Y717="DB","BD",$Y717="CD","CD",$Y717="DC", "CD",$Y717="AE","AE",$Y717="EA","AE",$Y717="AF","AF",$Y717="FA","AF",$Y717="BE","BE",$Y717="EB","BE",$Y717="BF","BF",$Y717="FB","BF",$Y717="CE","CE",$Y717="EC","CE",$Y717="CF","CF",$Y717="FC","CF",$Y717="DE","DE",$Y717="ED","DE",$Y717="EF","EF",$Y717="FE","EF",$Y717="DF","DF",$Y717="FD","DF")</f>
        <v>CF</v>
      </c>
      <c r="AA717" s="6" t="s">
        <v>30</v>
      </c>
      <c r="AB717" t="str">
        <f>VLOOKUP($X717&amp;$Z717&amp;$AA717,Stories!$A$1:$I$151,7,FALSE)</f>
        <v>Jaime is showing a picture to Jordan</v>
      </c>
      <c r="AC717" t="str">
        <f>VLOOKUP($X717&amp;$Z717&amp;$AA717,Stories!$A$1:$I$151,8,FALSE)</f>
        <v>while the dog is coming over</v>
      </c>
      <c r="AD717" s="37" t="s">
        <v>2270</v>
      </c>
      <c r="AE717" s="13" t="s">
        <v>27</v>
      </c>
      <c r="AF717" s="13" t="s">
        <v>26</v>
      </c>
      <c r="AG717" s="13" t="s">
        <v>2273</v>
      </c>
      <c r="AH717" t="str">
        <f>VLOOKUP($X717&amp;$Z717&amp;$AA717,Stories!$A$1:$I$151,9,FALSE)</f>
        <v>and the dog is just as cute as in the picture</v>
      </c>
      <c r="AI717" t="str" cm="1">
        <f t="array" ref="AI717">_xlfn.IFS($AA717="first",_xlfn.CONCAT($X717, "_", $H717, "_", $L717),$AA717="second",_xlfn.CONCAT($X717, "_", $L717, "_", $H717))</f>
        <v>S44_Jordan_Jaime</v>
      </c>
      <c r="AJ717" t="str">
        <f t="shared" ref="AJ717:AJ722" si="152">_xlfn.CONCAT($H717,"_", $AE717, "_", $AF717)</f>
        <v>Jaime_yellow_triangle</v>
      </c>
      <c r="AK717" t="str">
        <f t="shared" si="142"/>
        <v>S44_end</v>
      </c>
      <c r="AL717" s="13" t="s">
        <v>27</v>
      </c>
      <c r="AM717" s="13" t="s">
        <v>26</v>
      </c>
      <c r="AN717" s="13" t="s">
        <v>27</v>
      </c>
      <c r="AO717" s="13" t="s">
        <v>25</v>
      </c>
      <c r="AP717" s="13" t="s">
        <v>31</v>
      </c>
      <c r="AQ717" s="13" t="s">
        <v>25</v>
      </c>
      <c r="AR717" s="13" t="s">
        <v>31</v>
      </c>
      <c r="AS717" s="13" t="s">
        <v>26</v>
      </c>
      <c r="AT717" s="13" t="s">
        <v>29</v>
      </c>
      <c r="AU717" s="13" t="s">
        <v>25</v>
      </c>
      <c r="AV717" s="13" t="s">
        <v>29</v>
      </c>
      <c r="AW717" s="13" t="s">
        <v>26</v>
      </c>
      <c r="AX717" t="str">
        <f t="shared" si="146"/>
        <v>HT2_yellow-triangle.png</v>
      </c>
      <c r="AY717" t="str">
        <f t="shared" si="147"/>
        <v>ST3_yellow-square.png</v>
      </c>
      <c r="AZ717" t="str">
        <f t="shared" si="148"/>
        <v>HT3_green-square.png</v>
      </c>
      <c r="BA717" t="str">
        <f t="shared" si="149"/>
        <v>ST2_green-triangle.png</v>
      </c>
      <c r="BB717" t="str">
        <f t="shared" si="150"/>
        <v>HT1_blue-square.png</v>
      </c>
      <c r="BC717" t="str">
        <f t="shared" si="151"/>
        <v>ST1_blue-triangle.png</v>
      </c>
      <c r="BD717" t="s">
        <v>2227</v>
      </c>
      <c r="BE717" s="13" t="str">
        <f t="shared" ref="BE717:BE722" si="153">_xlfn.CONCAT($H717, " is standing in a ", $AL717, " ", $AM717, ".")</f>
        <v>Jaime is standing in a yellow triangle.</v>
      </c>
    </row>
    <row r="718" spans="1:57" x14ac:dyDescent="0.2">
      <c r="A718" s="30" t="s">
        <v>708</v>
      </c>
      <c r="B718" s="5" t="s">
        <v>720</v>
      </c>
      <c r="C718" s="5" t="s">
        <v>722</v>
      </c>
      <c r="D718" t="str">
        <f t="shared" si="143"/>
        <v>L06_PR02_S16</v>
      </c>
      <c r="E718">
        <v>716</v>
      </c>
      <c r="F718" s="94" t="s">
        <v>698</v>
      </c>
      <c r="G718" s="155" t="str">
        <f>VLOOKUP($A718&amp;"_"&amp;$F718,'Character Sets'!$B$3:$J$39,5,FALSE)</f>
        <v>HT3</v>
      </c>
      <c r="H718" s="155" t="str">
        <f>VLOOKUP($A718&amp;"_"&amp;$F718,'Character Sets'!$B$3:$J$39,7,FALSE)</f>
        <v>Alex</v>
      </c>
      <c r="I718" s="5" t="str">
        <f>VLOOKUP($A718&amp;"_"&amp;$F718,'Character Sets'!$B$3:$J$39,6,FALSE)</f>
        <v>A</v>
      </c>
      <c r="J718" s="94" t="s">
        <v>700</v>
      </c>
      <c r="K718" s="155" t="str">
        <f>VLOOKUP($A718&amp;"_"&amp;$J718, 'Character Sets'!$B$3:$J$39,5,FALSE)</f>
        <v>HT1</v>
      </c>
      <c r="L718" s="155" t="str">
        <f>VLOOKUP($A718&amp;"_"&amp;$J718,'Character Sets'!$B$3:$J$39,7,FALSE)</f>
        <v>Taylor</v>
      </c>
      <c r="M718" s="5" t="str">
        <f>VLOOKUP($A718&amp;"_"&amp;$J718,'Character Sets'!$B$3:$J$39,6,FALSE)</f>
        <v>D</v>
      </c>
      <c r="N718" s="187" t="s">
        <v>2395</v>
      </c>
      <c r="O718" s="5" t="s">
        <v>2399</v>
      </c>
      <c r="P718" s="37" t="s">
        <v>696</v>
      </c>
      <c r="Q718" t="str">
        <f>VLOOKUP($A718&amp;"_"&amp;$P718,'Character Sets'!$B$3:$J$39,5,FALSE)</f>
        <v>HT2</v>
      </c>
      <c r="R718" s="37" t="s">
        <v>697</v>
      </c>
      <c r="S718" t="str">
        <f>VLOOKUP($A718&amp;"_"&amp;$R718,'Character Sets'!$B$3:$J$39,5,FALSE)</f>
        <v>ST2</v>
      </c>
      <c r="T718" s="37" t="s">
        <v>699</v>
      </c>
      <c r="U718" t="str">
        <f>VLOOKUP($A718&amp;"_"&amp;$T718,'Character Sets'!$B$3:$J$39,5,FALSE)</f>
        <v>ST3</v>
      </c>
      <c r="V718" s="37" t="s">
        <v>701</v>
      </c>
      <c r="W718" t="str">
        <f>VLOOKUP($A718&amp;"_"&amp;$V718,'Character Sets'!$B$3:$J$39,5,FALSE)</f>
        <v>ST1</v>
      </c>
      <c r="X718" t="s">
        <v>222</v>
      </c>
      <c r="Y718" t="str">
        <f t="shared" si="144"/>
        <v>AD</v>
      </c>
      <c r="Z718" t="str" cm="1">
        <f t="array" ref="Z718">_xlfn.IFS($Y718="AB","AB",$Y718="BA","AB",$Y718="AC","AC",$Y718="CA","AC",$Y718="AD","AD",$Y718="DA","AD",$Y718="BC","BC",$Y718="CB","BC",$Y718="BD","BD",$Y718="DB","BD",$Y718="CD","CD",$Y718="DC", "CD",$Y718="AE","AE",$Y718="EA","AE",$Y718="AF","AF",$Y718="FA","AF",$Y718="BE","BE",$Y718="EB","BE",$Y718="BF","BF",$Y718="FB","BF",$Y718="CE","CE",$Y718="EC","CE",$Y718="CF","CF",$Y718="FC","CF",$Y718="DE","DE",$Y718="ED","DE",$Y718="EF","EF",$Y718="FE","EF",$Y718="DF","DF",$Y718="FD","DF")</f>
        <v>AD</v>
      </c>
      <c r="AA718" s="6" t="s">
        <v>28</v>
      </c>
      <c r="AB718" t="str">
        <f>VLOOKUP($X718&amp;$Z718&amp;$AA718,Stories!$A$1:$I$151,7,FALSE)</f>
        <v>Alex is skateboarding toward Taylor</v>
      </c>
      <c r="AC718" t="str">
        <f>VLOOKUP($X718&amp;$Z718&amp;$AA718,Stories!$A$1:$I$151,8,FALSE)</f>
        <v>as a car is speeding down the road</v>
      </c>
      <c r="AD718" s="37" t="s">
        <v>2270</v>
      </c>
      <c r="AE718" s="13" t="s">
        <v>24</v>
      </c>
      <c r="AF718" s="13" t="s">
        <v>25</v>
      </c>
      <c r="AG718" s="175" t="s">
        <v>2272</v>
      </c>
      <c r="AH718" t="str">
        <f>VLOOKUP($X718&amp;$Z718&amp;$AA718,Stories!$A$1:$I$151,9,FALSE)</f>
        <v>and it looks like there might be an accident</v>
      </c>
      <c r="AI718" t="str" cm="1">
        <f t="array" ref="AI718">_xlfn.IFS($AA718="first",_xlfn.CONCAT($X718, "_", $H718, "_", $L718),$AA718="second",_xlfn.CONCAT($X718, "_", $L718, "_", $H718))</f>
        <v>S16_Alex_Taylor</v>
      </c>
      <c r="AJ718" t="str">
        <f t="shared" si="152"/>
        <v>Alex_red_square</v>
      </c>
      <c r="AK718" t="str">
        <f t="shared" si="142"/>
        <v>S16_end</v>
      </c>
      <c r="AL718" s="13" t="s">
        <v>31</v>
      </c>
      <c r="AM718" s="13" t="s">
        <v>25</v>
      </c>
      <c r="AN718" s="13" t="s">
        <v>31</v>
      </c>
      <c r="AO718" s="13" t="s">
        <v>26</v>
      </c>
      <c r="AP718" s="13" t="s">
        <v>29</v>
      </c>
      <c r="AQ718" s="13" t="s">
        <v>26</v>
      </c>
      <c r="AR718" s="13" t="s">
        <v>29</v>
      </c>
      <c r="AS718" s="13" t="s">
        <v>25</v>
      </c>
      <c r="AT718" s="13" t="s">
        <v>27</v>
      </c>
      <c r="AU718" s="13" t="s">
        <v>26</v>
      </c>
      <c r="AV718" s="13" t="s">
        <v>27</v>
      </c>
      <c r="AW718" s="13" t="s">
        <v>25</v>
      </c>
      <c r="AX718" t="str">
        <f t="shared" si="146"/>
        <v>HT3_green-square.png</v>
      </c>
      <c r="AY718" t="str">
        <f t="shared" si="147"/>
        <v>HT1_green-triangle.png</v>
      </c>
      <c r="AZ718" t="str">
        <f t="shared" si="148"/>
        <v>HT2_blue-triangle.png</v>
      </c>
      <c r="BA718" t="str">
        <f t="shared" si="149"/>
        <v>ST2_blue-square.png</v>
      </c>
      <c r="BB718" t="str">
        <f t="shared" si="150"/>
        <v>ST3_yellow-triangle.png</v>
      </c>
      <c r="BC718" t="str">
        <f t="shared" si="151"/>
        <v>ST1_yellow-square.png</v>
      </c>
      <c r="BD718" t="s">
        <v>2226</v>
      </c>
      <c r="BE718" s="13" t="str">
        <f t="shared" si="153"/>
        <v>Alex is standing in a green square.</v>
      </c>
    </row>
    <row r="719" spans="1:57" x14ac:dyDescent="0.2">
      <c r="A719" s="30" t="s">
        <v>708</v>
      </c>
      <c r="B719" s="5" t="s">
        <v>720</v>
      </c>
      <c r="C719" s="5" t="s">
        <v>723</v>
      </c>
      <c r="D719" t="str">
        <f t="shared" si="143"/>
        <v>L06_PR03_S02</v>
      </c>
      <c r="E719">
        <v>717</v>
      </c>
      <c r="F719" s="95" t="s">
        <v>697</v>
      </c>
      <c r="G719" s="155" t="str">
        <f>VLOOKUP($A719&amp;"_"&amp;$F719,'Character Sets'!$B$3:$J$39,5,FALSE)</f>
        <v>ST2</v>
      </c>
      <c r="H719" s="155" t="str">
        <f>VLOOKUP($A719&amp;"_"&amp;$F719,'Character Sets'!$B$3:$J$39,7,FALSE)</f>
        <v>Sam</v>
      </c>
      <c r="I719" s="5" t="str">
        <f>VLOOKUP($A719&amp;"_"&amp;$F719,'Character Sets'!$B$3:$J$39,6,FALSE)</f>
        <v>B</v>
      </c>
      <c r="J719" s="94" t="s">
        <v>698</v>
      </c>
      <c r="K719" s="155" t="str">
        <f>VLOOKUP($A719&amp;"_"&amp;$J719, 'Character Sets'!$B$3:$J$39,5,FALSE)</f>
        <v>HT3</v>
      </c>
      <c r="L719" s="155" t="str">
        <f>VLOOKUP($A719&amp;"_"&amp;$J719,'Character Sets'!$B$3:$J$39,7,FALSE)</f>
        <v>Alex</v>
      </c>
      <c r="M719" s="5" t="str">
        <f>VLOOKUP($A719&amp;"_"&amp;$J719,'Character Sets'!$B$3:$J$39,6,FALSE)</f>
        <v>A</v>
      </c>
      <c r="N719" s="187" t="s">
        <v>2394</v>
      </c>
      <c r="O719" s="5" t="s">
        <v>2398</v>
      </c>
      <c r="P719" s="37" t="s">
        <v>696</v>
      </c>
      <c r="Q719" t="str">
        <f>VLOOKUP($A719&amp;"_"&amp;$P719,'Character Sets'!$B$3:$J$39,5,FALSE)</f>
        <v>HT2</v>
      </c>
      <c r="R719" s="37" t="s">
        <v>699</v>
      </c>
      <c r="S719" t="str">
        <f>VLOOKUP($A719&amp;"_"&amp;$R719,'Character Sets'!$B$3:$J$39,5,FALSE)</f>
        <v>ST3</v>
      </c>
      <c r="T719" s="37" t="s">
        <v>700</v>
      </c>
      <c r="U719" t="str">
        <f>VLOOKUP($A719&amp;"_"&amp;$T719,'Character Sets'!$B$3:$J$39,5,FALSE)</f>
        <v>HT1</v>
      </c>
      <c r="V719" s="37" t="s">
        <v>701</v>
      </c>
      <c r="W719" t="str">
        <f>VLOOKUP($A719&amp;"_"&amp;$V719,'Character Sets'!$B$3:$J$39,5,FALSE)</f>
        <v>ST1</v>
      </c>
      <c r="X719" t="s">
        <v>208</v>
      </c>
      <c r="Y719" t="str">
        <f t="shared" si="144"/>
        <v>BA</v>
      </c>
      <c r="Z719" t="str" cm="1">
        <f t="array" ref="Z719">_xlfn.IFS($Y719="AB","AB",$Y719="BA","AB",$Y719="AC","AC",$Y719="CA","AC",$Y719="AD","AD",$Y719="DA","AD",$Y719="BC","BC",$Y719="CB","BC",$Y719="BD","BD",$Y719="DB","BD",$Y719="CD","CD",$Y719="DC", "CD",$Y719="AE","AE",$Y719="EA","AE",$Y719="AF","AF",$Y719="FA","AF",$Y719="BE","BE",$Y719="EB","BE",$Y719="BF","BF",$Y719="FB","BF",$Y719="CE","CE",$Y719="EC","CE",$Y719="CF","CF",$Y719="FC","CF",$Y719="DE","DE",$Y719="ED","DE",$Y719="EF","EF",$Y719="FE","EF",$Y719="DF","DF",$Y719="FD","DF")</f>
        <v>AB</v>
      </c>
      <c r="AA719" s="6" t="s">
        <v>30</v>
      </c>
      <c r="AB719" t="str">
        <f>VLOOKUP($X719&amp;$Z719&amp;$AA719,Stories!$A$1:$I$151,7,FALSE)</f>
        <v>Sam is playing the cello for Alex</v>
      </c>
      <c r="AC719" t="str">
        <f>VLOOKUP($X719&amp;$Z719&amp;$AA719,Stories!$A$1:$I$151,8,FALSE)</f>
        <v>as the telephone is ringing</v>
      </c>
      <c r="AD719" s="37" t="s">
        <v>2270</v>
      </c>
      <c r="AE719" s="13" t="s">
        <v>29</v>
      </c>
      <c r="AF719" s="13" t="s">
        <v>26</v>
      </c>
      <c r="AG719" s="13" t="s">
        <v>2274</v>
      </c>
      <c r="AH719" t="str">
        <f>VLOOKUP($X719&amp;$Z719&amp;$AA719,Stories!$A$1:$I$151,9,FALSE)</f>
        <v>but it doesn't look like anyone is going to answer the phone</v>
      </c>
      <c r="AI719" t="str" cm="1">
        <f t="array" ref="AI719">_xlfn.IFS($AA719="first",_xlfn.CONCAT($X719, "_", $H719, "_", $L719),$AA719="second",_xlfn.CONCAT($X719, "_", $L719, "_", $H719))</f>
        <v>S02_Alex_Sam</v>
      </c>
      <c r="AJ719" t="str">
        <f t="shared" si="152"/>
        <v>Sam_blue_triangle</v>
      </c>
      <c r="AK719" t="str">
        <f t="shared" si="142"/>
        <v>S02_end</v>
      </c>
      <c r="AL719" s="13" t="s">
        <v>29</v>
      </c>
      <c r="AM719" s="13" t="s">
        <v>26</v>
      </c>
      <c r="AN719" s="13" t="s">
        <v>29</v>
      </c>
      <c r="AO719" s="13" t="s">
        <v>25</v>
      </c>
      <c r="AP719" s="13" t="s">
        <v>27</v>
      </c>
      <c r="AQ719" s="13" t="s">
        <v>25</v>
      </c>
      <c r="AR719" s="13" t="s">
        <v>27</v>
      </c>
      <c r="AS719" s="13" t="s">
        <v>26</v>
      </c>
      <c r="AT719" s="13" t="s">
        <v>31</v>
      </c>
      <c r="AU719" s="13" t="s">
        <v>25</v>
      </c>
      <c r="AV719" s="13" t="s">
        <v>31</v>
      </c>
      <c r="AW719" s="13" t="s">
        <v>26</v>
      </c>
      <c r="AX719" t="str">
        <f t="shared" si="146"/>
        <v>ST2_blue-triangle.png</v>
      </c>
      <c r="AY719" t="str">
        <f t="shared" si="147"/>
        <v>HT3_blue-square.png</v>
      </c>
      <c r="AZ719" t="str">
        <f t="shared" si="148"/>
        <v>HT2_yellow-square.png</v>
      </c>
      <c r="BA719" t="str">
        <f t="shared" si="149"/>
        <v>ST3_yellow-triangle.png</v>
      </c>
      <c r="BB719" t="str">
        <f t="shared" si="150"/>
        <v>HT1_green-square.png</v>
      </c>
      <c r="BC719" t="str">
        <f t="shared" si="151"/>
        <v>ST1_green-triangle.png</v>
      </c>
      <c r="BD719" t="s">
        <v>2227</v>
      </c>
      <c r="BE719" s="13" t="str">
        <f t="shared" si="153"/>
        <v>Sam is standing in a blue triangle.</v>
      </c>
    </row>
    <row r="720" spans="1:57" x14ac:dyDescent="0.2">
      <c r="A720" s="30" t="s">
        <v>708</v>
      </c>
      <c r="B720" s="5" t="s">
        <v>720</v>
      </c>
      <c r="C720" s="5" t="s">
        <v>724</v>
      </c>
      <c r="D720" t="str">
        <f t="shared" si="143"/>
        <v>L06_PR04_S42</v>
      </c>
      <c r="E720">
        <v>718</v>
      </c>
      <c r="F720" s="95" t="s">
        <v>699</v>
      </c>
      <c r="G720" s="155" t="str">
        <f>VLOOKUP($A720&amp;"_"&amp;$F720,'Character Sets'!$B$3:$J$39,5,FALSE)</f>
        <v>ST3</v>
      </c>
      <c r="H720" s="155" t="str">
        <f>VLOOKUP($A720&amp;"_"&amp;$F720,'Character Sets'!$B$3:$J$39,7,FALSE)</f>
        <v>Jordan</v>
      </c>
      <c r="I720" s="5" t="str">
        <f>VLOOKUP($A720&amp;"_"&amp;$F720,'Character Sets'!$B$3:$J$39,6,FALSE)</f>
        <v>C</v>
      </c>
      <c r="J720" s="94" t="s">
        <v>696</v>
      </c>
      <c r="K720" s="155" t="str">
        <f>VLOOKUP($A720&amp;"_"&amp;$J720, 'Character Sets'!$B$3:$J$39,5,FALSE)</f>
        <v>HT2</v>
      </c>
      <c r="L720" s="155" t="str">
        <f>VLOOKUP($A720&amp;"_"&amp;$J720,'Character Sets'!$B$3:$J$39,7,FALSE)</f>
        <v>Jaime</v>
      </c>
      <c r="M720" s="5" t="str">
        <f>VLOOKUP($A720&amp;"_"&amp;$J720,'Character Sets'!$B$3:$J$39,6,FALSE)</f>
        <v>F</v>
      </c>
      <c r="N720" s="187" t="s">
        <v>2394</v>
      </c>
      <c r="O720" s="5" t="s">
        <v>2398</v>
      </c>
      <c r="P720" s="37" t="s">
        <v>698</v>
      </c>
      <c r="Q720" t="str">
        <f>VLOOKUP($A720&amp;"_"&amp;$P720,'Character Sets'!$B$3:$J$39,5,FALSE)</f>
        <v>HT3</v>
      </c>
      <c r="R720" s="37" t="s">
        <v>697</v>
      </c>
      <c r="S720" t="str">
        <f>VLOOKUP($A720&amp;"_"&amp;$R720,'Character Sets'!$B$3:$J$39,5,FALSE)</f>
        <v>ST2</v>
      </c>
      <c r="T720" s="37" t="s">
        <v>700</v>
      </c>
      <c r="U720" t="str">
        <f>VLOOKUP($A720&amp;"_"&amp;$T720,'Character Sets'!$B$3:$J$39,5,FALSE)</f>
        <v>HT1</v>
      </c>
      <c r="V720" s="37" t="s">
        <v>701</v>
      </c>
      <c r="W720" t="str">
        <f>VLOOKUP($A720&amp;"_"&amp;$V720,'Character Sets'!$B$3:$J$39,5,FALSE)</f>
        <v>ST1</v>
      </c>
      <c r="X720" t="s">
        <v>248</v>
      </c>
      <c r="Y720" t="str">
        <f t="shared" si="144"/>
        <v>CF</v>
      </c>
      <c r="Z720" t="str" cm="1">
        <f t="array" ref="Z720">_xlfn.IFS($Y720="AB","AB",$Y720="BA","AB",$Y720="AC","AC",$Y720="CA","AC",$Y720="AD","AD",$Y720="DA","AD",$Y720="BC","BC",$Y720="CB","BC",$Y720="BD","BD",$Y720="DB","BD",$Y720="CD","CD",$Y720="DC", "CD",$Y720="AE","AE",$Y720="EA","AE",$Y720="AF","AF",$Y720="FA","AF",$Y720="BE","BE",$Y720="EB","BE",$Y720="BF","BF",$Y720="FB","BF",$Y720="CE","CE",$Y720="EC","CE",$Y720="CF","CF",$Y720="FC","CF",$Y720="DE","DE",$Y720="ED","DE",$Y720="EF","EF",$Y720="FE","EF",$Y720="DF","DF",$Y720="FD","DF")</f>
        <v>CF</v>
      </c>
      <c r="AA720" s="6" t="s">
        <v>28</v>
      </c>
      <c r="AB720" t="str">
        <f>VLOOKUP($X720&amp;$Z720&amp;$AA720,Stories!$A$1:$I$151,7,FALSE)</f>
        <v>Jordan is sending a text to Jaime</v>
      </c>
      <c r="AC720" t="str">
        <f>VLOOKUP($X720&amp;$Z720&amp;$AA720,Stories!$A$1:$I$151,8,FALSE)</f>
        <v>as the battery is about to die</v>
      </c>
      <c r="AD720" s="37" t="s">
        <v>2270</v>
      </c>
      <c r="AE720" s="13" t="s">
        <v>24</v>
      </c>
      <c r="AF720" s="13" t="s">
        <v>26</v>
      </c>
      <c r="AG720" s="175" t="s">
        <v>2269</v>
      </c>
      <c r="AH720" t="str">
        <f>VLOOKUP($X720&amp;$Z720&amp;$AA720,Stories!$A$1:$I$151,9,FALSE)</f>
        <v>but it looks like the text still sent</v>
      </c>
      <c r="AI720" t="str" cm="1">
        <f t="array" ref="AI720">_xlfn.IFS($AA720="first",_xlfn.CONCAT($X720, "_", $H720, "_", $L720),$AA720="second",_xlfn.CONCAT($X720, "_", $L720, "_", $H720))</f>
        <v>S42_Jordan_Jaime</v>
      </c>
      <c r="AJ720" t="str">
        <f t="shared" si="152"/>
        <v>Jordan_red_triangle</v>
      </c>
      <c r="AK720" t="str">
        <f t="shared" si="142"/>
        <v>S42_end</v>
      </c>
      <c r="AL720" s="13" t="s">
        <v>24</v>
      </c>
      <c r="AM720" s="13" t="s">
        <v>25</v>
      </c>
      <c r="AN720" s="13" t="s">
        <v>24</v>
      </c>
      <c r="AO720" s="13" t="s">
        <v>26</v>
      </c>
      <c r="AP720" s="13" t="s">
        <v>31</v>
      </c>
      <c r="AQ720" s="13" t="s">
        <v>26</v>
      </c>
      <c r="AR720" s="13" t="s">
        <v>31</v>
      </c>
      <c r="AS720" s="13" t="s">
        <v>25</v>
      </c>
      <c r="AT720" s="13" t="s">
        <v>29</v>
      </c>
      <c r="AU720" s="13" t="s">
        <v>26</v>
      </c>
      <c r="AV720" s="13" t="s">
        <v>29</v>
      </c>
      <c r="AW720" s="13" t="s">
        <v>25</v>
      </c>
      <c r="AX720" t="str">
        <f t="shared" si="146"/>
        <v>ST3_red-square.png</v>
      </c>
      <c r="AY720" t="str">
        <f t="shared" si="147"/>
        <v>HT2_red-triangle.png</v>
      </c>
      <c r="AZ720" t="str">
        <f t="shared" si="148"/>
        <v>HT3_green-triangle.png</v>
      </c>
      <c r="BA720" t="str">
        <f t="shared" si="149"/>
        <v>ST2_green-square.png</v>
      </c>
      <c r="BB720" t="str">
        <f t="shared" si="150"/>
        <v>HT1_blue-triangle.png</v>
      </c>
      <c r="BC720" t="str">
        <f t="shared" si="151"/>
        <v>ST1_blue-square.png</v>
      </c>
      <c r="BD720" t="s">
        <v>2226</v>
      </c>
      <c r="BE720" s="13" t="str">
        <f t="shared" si="153"/>
        <v>Jordan is standing in a red square.</v>
      </c>
    </row>
    <row r="721" spans="1:57" x14ac:dyDescent="0.2">
      <c r="A721" s="30" t="s">
        <v>708</v>
      </c>
      <c r="B721" s="5" t="s">
        <v>720</v>
      </c>
      <c r="C721" s="5" t="s">
        <v>725</v>
      </c>
      <c r="D721" t="str">
        <f t="shared" si="143"/>
        <v>L06_PR05_S57</v>
      </c>
      <c r="E721">
        <v>719</v>
      </c>
      <c r="F721" s="96" t="s">
        <v>700</v>
      </c>
      <c r="G721" s="155" t="str">
        <f>VLOOKUP($A721&amp;"_"&amp;$F721,'Character Sets'!$B$3:$J$39,5,FALSE)</f>
        <v>HT1</v>
      </c>
      <c r="H721" s="155" t="str">
        <f>VLOOKUP($A721&amp;"_"&amp;$F721,'Character Sets'!$B$3:$J$39,7,FALSE)</f>
        <v>Taylor</v>
      </c>
      <c r="I721" s="5" t="str">
        <f>VLOOKUP($A721&amp;"_"&amp;$F721,'Character Sets'!$B$3:$J$39,6,FALSE)</f>
        <v>D</v>
      </c>
      <c r="J721" s="94" t="s">
        <v>696</v>
      </c>
      <c r="K721" s="155" t="str">
        <f>VLOOKUP($A721&amp;"_"&amp;$J721, 'Character Sets'!$B$3:$J$39,5,FALSE)</f>
        <v>HT2</v>
      </c>
      <c r="L721" s="155" t="str">
        <f>VLOOKUP($A721&amp;"_"&amp;$J721,'Character Sets'!$B$3:$J$39,7,FALSE)</f>
        <v>Jaime</v>
      </c>
      <c r="M721" s="5" t="str">
        <f>VLOOKUP($A721&amp;"_"&amp;$J721,'Character Sets'!$B$3:$J$39,6,FALSE)</f>
        <v>F</v>
      </c>
      <c r="N721" s="187" t="s">
        <v>2396</v>
      </c>
      <c r="O721" s="5" t="s">
        <v>2399</v>
      </c>
      <c r="P721" s="37" t="s">
        <v>698</v>
      </c>
      <c r="Q721" t="str">
        <f>VLOOKUP($A721&amp;"_"&amp;$P721,'Character Sets'!$B$3:$J$39,5,FALSE)</f>
        <v>HT3</v>
      </c>
      <c r="R721" s="37" t="s">
        <v>697</v>
      </c>
      <c r="S721" t="str">
        <f>VLOOKUP($A721&amp;"_"&amp;$R721,'Character Sets'!$B$3:$J$39,5,FALSE)</f>
        <v>ST2</v>
      </c>
      <c r="T721" s="37" t="s">
        <v>699</v>
      </c>
      <c r="U721" t="str">
        <f>VLOOKUP($A721&amp;"_"&amp;$T721,'Character Sets'!$B$3:$J$39,5,FALSE)</f>
        <v>ST3</v>
      </c>
      <c r="V721" s="37" t="s">
        <v>701</v>
      </c>
      <c r="W721" t="str">
        <f>VLOOKUP($A721&amp;"_"&amp;$V721,'Character Sets'!$B$3:$J$39,5,FALSE)</f>
        <v>ST1</v>
      </c>
      <c r="X721" t="s">
        <v>733</v>
      </c>
      <c r="Y721" t="str">
        <f t="shared" si="144"/>
        <v>DF</v>
      </c>
      <c r="Z721" t="str" cm="1">
        <f t="array" ref="Z721">_xlfn.IFS($Y721="AB","AB",$Y721="BA","AB",$Y721="AC","AC",$Y721="CA","AC",$Y721="AD","AD",$Y721="DA","AD",$Y721="BC","BC",$Y721="CB","BC",$Y721="BD","BD",$Y721="DB","BD",$Y721="CD","CD",$Y721="DC", "CD",$Y721="AE","AE",$Y721="EA","AE",$Y721="AF","AF",$Y721="FA","AF",$Y721="BE","BE",$Y721="EB","BE",$Y721="BF","BF",$Y721="FB","BF",$Y721="CE","CE",$Y721="EC","CE",$Y721="CF","CF",$Y721="FC","CF",$Y721="DE","DE",$Y721="ED","DE",$Y721="EF","EF",$Y721="FE","EF",$Y721="DF","DF",$Y721="FD","DF")</f>
        <v>DF</v>
      </c>
      <c r="AA721" s="6" t="s">
        <v>30</v>
      </c>
      <c r="AB721" t="str">
        <f>VLOOKUP($X721&amp;$Z721&amp;$AA721,Stories!$A$1:$I$151,7,FALSE)</f>
        <v>Jaime is giving directions to Taylor</v>
      </c>
      <c r="AC721" t="str">
        <f>VLOOKUP($X721&amp;$Z721&amp;$AA721,Stories!$A$1:$I$151,8,FALSE)</f>
        <v>and the traffic is starting to clear</v>
      </c>
      <c r="AD721" s="37" t="s">
        <v>2270</v>
      </c>
      <c r="AE721" s="13" t="s">
        <v>31</v>
      </c>
      <c r="AF721" s="13" t="s">
        <v>26</v>
      </c>
      <c r="AG721" s="13" t="s">
        <v>2271</v>
      </c>
      <c r="AH721" t="str">
        <f>VLOOKUP($X721&amp;$Z721&amp;$AA721,Stories!$A$1:$I$151,9,FALSE)</f>
        <v>and it looks like the rest of the trip will be easy</v>
      </c>
      <c r="AI721" t="str" cm="1">
        <f t="array" ref="AI721">_xlfn.IFS($AA721="first",_xlfn.CONCAT($X721, "_", $H721, "_", $L721),$AA721="second",_xlfn.CONCAT($X721, "_", $L721, "_", $H721))</f>
        <v>S57_Jaime_Taylor</v>
      </c>
      <c r="AJ721" t="str">
        <f t="shared" si="152"/>
        <v>Taylor_green_triangle</v>
      </c>
      <c r="AK721" t="str">
        <f t="shared" si="142"/>
        <v>S57_end</v>
      </c>
      <c r="AL721" s="13" t="s">
        <v>31</v>
      </c>
      <c r="AM721" s="13" t="s">
        <v>26</v>
      </c>
      <c r="AN721" s="13" t="s">
        <v>31</v>
      </c>
      <c r="AO721" s="13" t="s">
        <v>25</v>
      </c>
      <c r="AP721" s="13" t="s">
        <v>29</v>
      </c>
      <c r="AQ721" s="13" t="s">
        <v>25</v>
      </c>
      <c r="AR721" s="13" t="s">
        <v>29</v>
      </c>
      <c r="AS721" s="13" t="s">
        <v>26</v>
      </c>
      <c r="AT721" s="13" t="s">
        <v>27</v>
      </c>
      <c r="AU721" s="13" t="s">
        <v>25</v>
      </c>
      <c r="AV721" s="13" t="s">
        <v>27</v>
      </c>
      <c r="AW721" s="13" t="s">
        <v>26</v>
      </c>
      <c r="AX721" t="str">
        <f t="shared" si="146"/>
        <v>HT1_green-triangle.png</v>
      </c>
      <c r="AY721" t="str">
        <f t="shared" si="147"/>
        <v>HT2_green-square.png</v>
      </c>
      <c r="AZ721" t="str">
        <f t="shared" si="148"/>
        <v>HT3_blue-square.png</v>
      </c>
      <c r="BA721" t="str">
        <f t="shared" si="149"/>
        <v>ST2_blue-triangle.png</v>
      </c>
      <c r="BB721" t="str">
        <f t="shared" si="150"/>
        <v>ST3_yellow-square.png</v>
      </c>
      <c r="BC721" t="str">
        <f t="shared" si="151"/>
        <v>ST1_yellow-triangle.png</v>
      </c>
      <c r="BD721" t="s">
        <v>2227</v>
      </c>
      <c r="BE721" s="13" t="str">
        <f t="shared" si="153"/>
        <v>Taylor is standing in a green triangle.</v>
      </c>
    </row>
    <row r="722" spans="1:57" x14ac:dyDescent="0.2">
      <c r="A722" s="30" t="s">
        <v>708</v>
      </c>
      <c r="B722" s="5" t="s">
        <v>720</v>
      </c>
      <c r="C722" s="5" t="s">
        <v>726</v>
      </c>
      <c r="D722" t="str">
        <f t="shared" si="143"/>
        <v>L06_PR06_S32</v>
      </c>
      <c r="E722">
        <v>720</v>
      </c>
      <c r="F722" s="96" t="s">
        <v>701</v>
      </c>
      <c r="G722" s="155" t="str">
        <f>VLOOKUP($A722&amp;"_"&amp;$F722,'Character Sets'!$B$3:$J$39,5,FALSE)</f>
        <v>ST1</v>
      </c>
      <c r="H722" s="155" t="str">
        <f>VLOOKUP($A722&amp;"_"&amp;$F722,'Character Sets'!$B$3:$J$39,7,FALSE)</f>
        <v>Casey</v>
      </c>
      <c r="I722" s="5" t="str">
        <f>VLOOKUP($A722&amp;"_"&amp;$F722,'Character Sets'!$B$3:$J$39,6,FALSE)</f>
        <v>E</v>
      </c>
      <c r="J722" s="94" t="s">
        <v>697</v>
      </c>
      <c r="K722" s="155" t="str">
        <f>VLOOKUP($A722&amp;"_"&amp;$J722, 'Character Sets'!$B$3:$J$39,5,FALSE)</f>
        <v>ST2</v>
      </c>
      <c r="L722" s="155" t="str">
        <f>VLOOKUP($A722&amp;"_"&amp;$J722,'Character Sets'!$B$3:$J$39,7,FALSE)</f>
        <v>Sam</v>
      </c>
      <c r="M722" s="5" t="str">
        <f>VLOOKUP($A722&amp;"_"&amp;$J722,'Character Sets'!$B$3:$J$39,6,FALSE)</f>
        <v>B</v>
      </c>
      <c r="N722" s="187" t="s">
        <v>2396</v>
      </c>
      <c r="O722" s="5" t="s">
        <v>2399</v>
      </c>
      <c r="P722" s="37" t="s">
        <v>696</v>
      </c>
      <c r="Q722" t="str">
        <f>VLOOKUP($A722&amp;"_"&amp;$P722,'Character Sets'!$B$3:$J$39,5,FALSE)</f>
        <v>HT2</v>
      </c>
      <c r="R722" s="37" t="s">
        <v>698</v>
      </c>
      <c r="S722" t="str">
        <f>VLOOKUP($A722&amp;"_"&amp;$R722,'Character Sets'!$B$3:$J$39,5,FALSE)</f>
        <v>HT3</v>
      </c>
      <c r="T722" s="37" t="s">
        <v>699</v>
      </c>
      <c r="U722" t="str">
        <f>VLOOKUP($A722&amp;"_"&amp;$T722,'Character Sets'!$B$3:$J$39,5,FALSE)</f>
        <v>ST3</v>
      </c>
      <c r="V722" s="37" t="s">
        <v>700</v>
      </c>
      <c r="W722" t="str">
        <f>VLOOKUP($A722&amp;"_"&amp;$V722,'Character Sets'!$B$3:$J$39,5,FALSE)</f>
        <v>HT1</v>
      </c>
      <c r="X722" t="s">
        <v>238</v>
      </c>
      <c r="Y722" t="str">
        <f t="shared" si="144"/>
        <v>EB</v>
      </c>
      <c r="Z722" t="str" cm="1">
        <f t="array" ref="Z722">_xlfn.IFS($Y722="AB","AB",$Y722="BA","AB",$Y722="AC","AC",$Y722="CA","AC",$Y722="AD","AD",$Y722="DA","AD",$Y722="BC","BC",$Y722="CB","BC",$Y722="BD","BD",$Y722="DB","BD",$Y722="CD","CD",$Y722="DC", "CD",$Y722="AE","AE",$Y722="EA","AE",$Y722="AF","AF",$Y722="FA","AF",$Y722="BE","BE",$Y722="EB","BE",$Y722="BF","BF",$Y722="FB","BF",$Y722="CE","CE",$Y722="EC","CE",$Y722="CF","CF",$Y722="FC","CF",$Y722="DE","DE",$Y722="ED","DE",$Y722="EF","EF",$Y722="FE","EF",$Y722="DF","DF",$Y722="FD","DF")</f>
        <v>BE</v>
      </c>
      <c r="AA722" s="6" t="s">
        <v>28</v>
      </c>
      <c r="AB722" t="str">
        <f>VLOOKUP($X722&amp;$Z722&amp;$AA722,Stories!$A$1:$I$151,7,FALSE)</f>
        <v>Sam is cheering on Casey</v>
      </c>
      <c r="AC722" t="str">
        <f>VLOOKUP($X722&amp;$Z722&amp;$AA722,Stories!$A$1:$I$151,8,FALSE)</f>
        <v>as the wind is blowing some leaves</v>
      </c>
      <c r="AD722" s="37" t="s">
        <v>2270</v>
      </c>
      <c r="AE722" s="13" t="s">
        <v>29</v>
      </c>
      <c r="AF722" s="13" t="s">
        <v>25</v>
      </c>
      <c r="AG722" s="175" t="s">
        <v>2275</v>
      </c>
      <c r="AH722" t="str">
        <f>VLOOKUP($X722&amp;$Z722&amp;$AA722,Stories!$A$1:$I$151,9,FALSE)</f>
        <v>and it looks like a race is about to start</v>
      </c>
      <c r="AI722" t="str" cm="1">
        <f t="array" ref="AI722">_xlfn.IFS($AA722="first",_xlfn.CONCAT($X722, "_", $H722, "_", $L722),$AA722="second",_xlfn.CONCAT($X722, "_", $L722, "_", $H722))</f>
        <v>S32_Casey_Sam</v>
      </c>
      <c r="AJ722" t="str">
        <f t="shared" si="152"/>
        <v>Casey_blue_square</v>
      </c>
      <c r="AK722" t="str">
        <f t="shared" si="142"/>
        <v>S32_end</v>
      </c>
      <c r="AL722" s="13" t="s">
        <v>27</v>
      </c>
      <c r="AM722" s="13" t="s">
        <v>25</v>
      </c>
      <c r="AN722" s="13" t="s">
        <v>27</v>
      </c>
      <c r="AO722" s="13" t="s">
        <v>26</v>
      </c>
      <c r="AP722" s="13" t="s">
        <v>24</v>
      </c>
      <c r="AQ722" s="13" t="s">
        <v>26</v>
      </c>
      <c r="AR722" s="13" t="s">
        <v>24</v>
      </c>
      <c r="AS722" s="13" t="s">
        <v>25</v>
      </c>
      <c r="AT722" s="13" t="s">
        <v>31</v>
      </c>
      <c r="AU722" s="13" t="s">
        <v>26</v>
      </c>
      <c r="AV722" s="13" t="s">
        <v>31</v>
      </c>
      <c r="AW722" s="13" t="s">
        <v>25</v>
      </c>
      <c r="AX722" t="str">
        <f t="shared" si="146"/>
        <v>ST1_yellow-square.png</v>
      </c>
      <c r="AY722" t="str">
        <f t="shared" si="147"/>
        <v>ST2_yellow-triangle.png</v>
      </c>
      <c r="AZ722" t="str">
        <f t="shared" si="148"/>
        <v>HT2_red-triangle.png</v>
      </c>
      <c r="BA722" t="str">
        <f t="shared" si="149"/>
        <v>HT3_red-square.png</v>
      </c>
      <c r="BB722" t="str">
        <f t="shared" si="150"/>
        <v>ST3_green-triangle.png</v>
      </c>
      <c r="BC722" t="str">
        <f t="shared" si="151"/>
        <v>HT1_green-square.png</v>
      </c>
      <c r="BD722" t="s">
        <v>2226</v>
      </c>
      <c r="BE722" s="13" t="str">
        <f t="shared" si="153"/>
        <v>Casey is standing in a yellow square.</v>
      </c>
    </row>
  </sheetData>
  <autoFilter ref="A2:AS722" xr:uid="{B6B82046-2541-4865-81F7-0DEE1171EF63}"/>
  <mergeCells count="10">
    <mergeCell ref="P1:W1"/>
    <mergeCell ref="F1:I1"/>
    <mergeCell ref="J1:M1"/>
    <mergeCell ref="BD1:BE1"/>
    <mergeCell ref="AX1:BC1"/>
    <mergeCell ref="AL1:AW1"/>
    <mergeCell ref="AI1:AK1"/>
    <mergeCell ref="X1:AH1"/>
    <mergeCell ref="N1:O1"/>
    <mergeCell ref="A1:E1"/>
  </mergeCells>
  <conditionalFormatting sqref="A3:A722 D2:AD2 AX2:BE2">
    <cfRule type="cellIs" dxfId="2782" priority="3599" operator="equal">
      <formula>"he/him"</formula>
    </cfRule>
    <cfRule type="cellIs" dxfId="2781" priority="3600" operator="equal">
      <formula>"he"</formula>
    </cfRule>
    <cfRule type="cellIs" dxfId="2780" priority="3601" operator="equal">
      <formula>"she/her"</formula>
    </cfRule>
    <cfRule type="cellIs" dxfId="2779" priority="3602" operator="equal">
      <formula>"she"</formula>
    </cfRule>
    <cfRule type="cellIs" dxfId="2778" priority="3603" operator="equal">
      <formula>"they/them"</formula>
    </cfRule>
    <cfRule type="cellIs" dxfId="2777" priority="3604" operator="equal">
      <formula>"they1"</formula>
    </cfRule>
    <cfRule type="cellIs" dxfId="2776" priority="3605" operator="equal">
      <formula>"they2"</formula>
    </cfRule>
    <cfRule type="cellIs" dxfId="2775" priority="3606" operator="equal">
      <formula>"red"</formula>
    </cfRule>
    <cfRule type="cellIs" dxfId="2774" priority="3607" operator="equal">
      <formula>"yellow"</formula>
    </cfRule>
    <cfRule type="cellIs" dxfId="2773" priority="3608" operator="equal">
      <formula>"green"</formula>
    </cfRule>
    <cfRule type="cellIs" dxfId="2772" priority="3609" operator="equal">
      <formula>"blue"</formula>
    </cfRule>
    <cfRule type="cellIs" dxfId="2771" priority="3610" operator="equal">
      <formula>"triangle"</formula>
    </cfRule>
    <cfRule type="cellIs" dxfId="2770" priority="3611" operator="equal">
      <formula>"square"</formula>
    </cfRule>
  </conditionalFormatting>
  <conditionalFormatting sqref="A2">
    <cfRule type="cellIs" dxfId="2769" priority="3586" operator="equal">
      <formula>"he/him"</formula>
    </cfRule>
    <cfRule type="cellIs" dxfId="2768" priority="3587" operator="equal">
      <formula>"he"</formula>
    </cfRule>
    <cfRule type="cellIs" dxfId="2767" priority="3588" operator="equal">
      <formula>"she/her"</formula>
    </cfRule>
    <cfRule type="cellIs" dxfId="2766" priority="3589" operator="equal">
      <formula>"she"</formula>
    </cfRule>
    <cfRule type="cellIs" dxfId="2765" priority="3590" operator="equal">
      <formula>"they/them"</formula>
    </cfRule>
    <cfRule type="cellIs" dxfId="2764" priority="3591" operator="equal">
      <formula>"they1"</formula>
    </cfRule>
    <cfRule type="cellIs" dxfId="2763" priority="3592" operator="equal">
      <formula>"they2"</formula>
    </cfRule>
    <cfRule type="cellIs" dxfId="2762" priority="3593" operator="equal">
      <formula>"red"</formula>
    </cfRule>
    <cfRule type="cellIs" dxfId="2761" priority="3594" operator="equal">
      <formula>"yellow"</formula>
    </cfRule>
    <cfRule type="cellIs" dxfId="2760" priority="3595" operator="equal">
      <formula>"green"</formula>
    </cfRule>
    <cfRule type="cellIs" dxfId="2759" priority="3596" operator="equal">
      <formula>"blue"</formula>
    </cfRule>
    <cfRule type="cellIs" dxfId="2758" priority="3597" operator="equal">
      <formula>"triangle"</formula>
    </cfRule>
    <cfRule type="cellIs" dxfId="2757" priority="3598" operator="equal">
      <formula>"square"</formula>
    </cfRule>
  </conditionalFormatting>
  <conditionalFormatting sqref="B2:C2">
    <cfRule type="cellIs" dxfId="2756" priority="3573" operator="equal">
      <formula>"he/him"</formula>
    </cfRule>
    <cfRule type="cellIs" dxfId="2755" priority="3574" operator="equal">
      <formula>"he"</formula>
    </cfRule>
    <cfRule type="cellIs" dxfId="2754" priority="3575" operator="equal">
      <formula>"she/her"</formula>
    </cfRule>
    <cfRule type="cellIs" dxfId="2753" priority="3576" operator="equal">
      <formula>"she"</formula>
    </cfRule>
    <cfRule type="cellIs" dxfId="2752" priority="3577" operator="equal">
      <formula>"they/them"</formula>
    </cfRule>
    <cfRule type="cellIs" dxfId="2751" priority="3578" operator="equal">
      <formula>"they1"</formula>
    </cfRule>
    <cfRule type="cellIs" dxfId="2750" priority="3579" operator="equal">
      <formula>"they2"</formula>
    </cfRule>
    <cfRule type="cellIs" dxfId="2749" priority="3580" operator="equal">
      <formula>"red"</formula>
    </cfRule>
    <cfRule type="cellIs" dxfId="2748" priority="3581" operator="equal">
      <formula>"yellow"</formula>
    </cfRule>
    <cfRule type="cellIs" dxfId="2747" priority="3582" operator="equal">
      <formula>"green"</formula>
    </cfRule>
    <cfRule type="cellIs" dxfId="2746" priority="3583" operator="equal">
      <formula>"blue"</formula>
    </cfRule>
    <cfRule type="cellIs" dxfId="2745" priority="3584" operator="equal">
      <formula>"triangle"</formula>
    </cfRule>
    <cfRule type="cellIs" dxfId="2744" priority="3585" operator="equal">
      <formula>"square"</formula>
    </cfRule>
  </conditionalFormatting>
  <conditionalFormatting sqref="AE2:AF2">
    <cfRule type="cellIs" dxfId="2743" priority="3560" operator="equal">
      <formula>"he/him"</formula>
    </cfRule>
    <cfRule type="cellIs" dxfId="2742" priority="3561" operator="equal">
      <formula>"he"</formula>
    </cfRule>
    <cfRule type="cellIs" dxfId="2741" priority="3562" operator="equal">
      <formula>"she/her"</formula>
    </cfRule>
    <cfRule type="cellIs" dxfId="2740" priority="3563" operator="equal">
      <formula>"she"</formula>
    </cfRule>
    <cfRule type="cellIs" dxfId="2739" priority="3564" operator="equal">
      <formula>"they/them"</formula>
    </cfRule>
    <cfRule type="cellIs" dxfId="2738" priority="3565" operator="equal">
      <formula>"they1"</formula>
    </cfRule>
    <cfRule type="cellIs" dxfId="2737" priority="3566" operator="equal">
      <formula>"they2"</formula>
    </cfRule>
    <cfRule type="cellIs" dxfId="2736" priority="3567" operator="equal">
      <formula>"red"</formula>
    </cfRule>
    <cfRule type="cellIs" dxfId="2735" priority="3568" operator="equal">
      <formula>"yellow"</formula>
    </cfRule>
    <cfRule type="cellIs" dxfId="2734" priority="3569" operator="equal">
      <formula>"green"</formula>
    </cfRule>
    <cfRule type="cellIs" dxfId="2733" priority="3570" operator="equal">
      <formula>"blue"</formula>
    </cfRule>
    <cfRule type="cellIs" dxfId="2732" priority="3571" operator="equal">
      <formula>"triangle"</formula>
    </cfRule>
    <cfRule type="cellIs" dxfId="2731" priority="3572" operator="equal">
      <formula>"square"</formula>
    </cfRule>
  </conditionalFormatting>
  <conditionalFormatting sqref="B3:B122 B123:C722 F123:F722 J123:J722 AA123:AA722">
    <cfRule type="cellIs" dxfId="2730" priority="3012" operator="equal">
      <formula>"he"</formula>
    </cfRule>
    <cfRule type="cellIs" dxfId="2729" priority="3013" operator="equal">
      <formula>"he/him 1"</formula>
    </cfRule>
    <cfRule type="cellIs" dxfId="2728" priority="3014" operator="equal">
      <formula>"he/him 2"</formula>
    </cfRule>
    <cfRule type="cellIs" dxfId="2727" priority="3015" operator="equal">
      <formula>"she"</formula>
    </cfRule>
    <cfRule type="cellIs" dxfId="2726" priority="3016" operator="equal">
      <formula>"she/her 1"</formula>
    </cfRule>
    <cfRule type="cellIs" dxfId="2725" priority="3017" operator="equal">
      <formula>"she/her 2"</formula>
    </cfRule>
    <cfRule type="cellIs" dxfId="2724" priority="3018" operator="equal">
      <formula>"they"</formula>
    </cfRule>
    <cfRule type="cellIs" dxfId="2723" priority="3019" operator="equal">
      <formula>"they/them 1"</formula>
    </cfRule>
    <cfRule type="cellIs" dxfId="2722" priority="3020" operator="equal">
      <formula>"they/them 2"</formula>
    </cfRule>
    <cfRule type="cellIs" dxfId="2721" priority="3021" operator="equal">
      <formula>"red"</formula>
    </cfRule>
    <cfRule type="cellIs" dxfId="2720" priority="3022" operator="equal">
      <formula>"yellow"</formula>
    </cfRule>
    <cfRule type="cellIs" dxfId="2719" priority="3023" operator="equal">
      <formula>"green"</formula>
    </cfRule>
    <cfRule type="cellIs" dxfId="2718" priority="3024" operator="equal">
      <formula>"blue"</formula>
    </cfRule>
    <cfRule type="cellIs" dxfId="2717" priority="3025" operator="equal">
      <formula>"triangle"</formula>
    </cfRule>
    <cfRule type="cellIs" dxfId="2716" priority="3026" operator="equal">
      <formula>"square"</formula>
    </cfRule>
  </conditionalFormatting>
  <conditionalFormatting sqref="C3:C122">
    <cfRule type="cellIs" dxfId="2715" priority="2982" operator="equal">
      <formula>"he"</formula>
    </cfRule>
    <cfRule type="cellIs" dxfId="2714" priority="2983" operator="equal">
      <formula>"he/him 1"</formula>
    </cfRule>
    <cfRule type="cellIs" dxfId="2713" priority="2984" operator="equal">
      <formula>"he/him 2"</formula>
    </cfRule>
    <cfRule type="cellIs" dxfId="2712" priority="2985" operator="equal">
      <formula>"she"</formula>
    </cfRule>
    <cfRule type="cellIs" dxfId="2711" priority="2986" operator="equal">
      <formula>"she/her 1"</formula>
    </cfRule>
    <cfRule type="cellIs" dxfId="2710" priority="2987" operator="equal">
      <formula>"she/her 2"</formula>
    </cfRule>
    <cfRule type="cellIs" dxfId="2709" priority="2988" operator="equal">
      <formula>"they"</formula>
    </cfRule>
    <cfRule type="cellIs" dxfId="2708" priority="2989" operator="equal">
      <formula>"they/them 1"</formula>
    </cfRule>
    <cfRule type="cellIs" dxfId="2707" priority="2990" operator="equal">
      <formula>"they/them 2"</formula>
    </cfRule>
    <cfRule type="cellIs" dxfId="2706" priority="2991" operator="equal">
      <formula>"red"</formula>
    </cfRule>
    <cfRule type="cellIs" dxfId="2705" priority="2992" operator="equal">
      <formula>"yellow"</formula>
    </cfRule>
    <cfRule type="cellIs" dxfId="2704" priority="2993" operator="equal">
      <formula>"green"</formula>
    </cfRule>
    <cfRule type="cellIs" dxfId="2703" priority="2994" operator="equal">
      <formula>"blue"</formula>
    </cfRule>
    <cfRule type="cellIs" dxfId="2702" priority="2995" operator="equal">
      <formula>"triangle"</formula>
    </cfRule>
    <cfRule type="cellIs" dxfId="2701" priority="2996" operator="equal">
      <formula>"square"</formula>
    </cfRule>
  </conditionalFormatting>
  <conditionalFormatting sqref="F3:F122">
    <cfRule type="cellIs" dxfId="2700" priority="2952" operator="equal">
      <formula>"he"</formula>
    </cfRule>
    <cfRule type="cellIs" dxfId="2699" priority="2953" operator="equal">
      <formula>"he/him 1"</formula>
    </cfRule>
    <cfRule type="cellIs" dxfId="2698" priority="2954" operator="equal">
      <formula>"he/him 2"</formula>
    </cfRule>
    <cfRule type="cellIs" dxfId="2697" priority="2955" operator="equal">
      <formula>"she"</formula>
    </cfRule>
    <cfRule type="cellIs" dxfId="2696" priority="2956" operator="equal">
      <formula>"she/her 1"</formula>
    </cfRule>
    <cfRule type="cellIs" dxfId="2695" priority="2957" operator="equal">
      <formula>"she/her 2"</formula>
    </cfRule>
    <cfRule type="cellIs" dxfId="2694" priority="2958" operator="equal">
      <formula>"they"</formula>
    </cfRule>
    <cfRule type="cellIs" dxfId="2693" priority="2959" operator="equal">
      <formula>"they/them 1"</formula>
    </cfRule>
    <cfRule type="cellIs" dxfId="2692" priority="2960" operator="equal">
      <formula>"they/them 2"</formula>
    </cfRule>
    <cfRule type="cellIs" dxfId="2691" priority="2961" operator="equal">
      <formula>"red"</formula>
    </cfRule>
    <cfRule type="cellIs" dxfId="2690" priority="2962" operator="equal">
      <formula>"yellow"</formula>
    </cfRule>
    <cfRule type="cellIs" dxfId="2689" priority="2963" operator="equal">
      <formula>"green"</formula>
    </cfRule>
    <cfRule type="cellIs" dxfId="2688" priority="2964" operator="equal">
      <formula>"blue"</formula>
    </cfRule>
    <cfRule type="cellIs" dxfId="2687" priority="2965" operator="equal">
      <formula>"triangle"</formula>
    </cfRule>
    <cfRule type="cellIs" dxfId="2686" priority="2966" operator="equal">
      <formula>"square"</formula>
    </cfRule>
  </conditionalFormatting>
  <conditionalFormatting sqref="J3:J122">
    <cfRule type="cellIs" dxfId="2685" priority="2922" operator="equal">
      <formula>"he"</formula>
    </cfRule>
    <cfRule type="cellIs" dxfId="2684" priority="2923" operator="equal">
      <formula>"he/him 1"</formula>
    </cfRule>
    <cfRule type="cellIs" dxfId="2683" priority="2924" operator="equal">
      <formula>"he/him 2"</formula>
    </cfRule>
    <cfRule type="cellIs" dxfId="2682" priority="2925" operator="equal">
      <formula>"she"</formula>
    </cfRule>
    <cfRule type="cellIs" dxfId="2681" priority="2926" operator="equal">
      <formula>"she/her 1"</formula>
    </cfRule>
    <cfRule type="cellIs" dxfId="2680" priority="2927" operator="equal">
      <formula>"she/her 2"</formula>
    </cfRule>
    <cfRule type="cellIs" dxfId="2679" priority="2928" operator="equal">
      <formula>"they"</formula>
    </cfRule>
    <cfRule type="cellIs" dxfId="2678" priority="2929" operator="equal">
      <formula>"they/them 1"</formula>
    </cfRule>
    <cfRule type="cellIs" dxfId="2677" priority="2930" operator="equal">
      <formula>"they/them 2"</formula>
    </cfRule>
    <cfRule type="cellIs" dxfId="2676" priority="2931" operator="equal">
      <formula>"red"</formula>
    </cfRule>
    <cfRule type="cellIs" dxfId="2675" priority="2932" operator="equal">
      <formula>"yellow"</formula>
    </cfRule>
    <cfRule type="cellIs" dxfId="2674" priority="2933" operator="equal">
      <formula>"green"</formula>
    </cfRule>
    <cfRule type="cellIs" dxfId="2673" priority="2934" operator="equal">
      <formula>"blue"</formula>
    </cfRule>
    <cfRule type="cellIs" dxfId="2672" priority="2935" operator="equal">
      <formula>"triangle"</formula>
    </cfRule>
    <cfRule type="cellIs" dxfId="2671" priority="2936" operator="equal">
      <formula>"square"</formula>
    </cfRule>
  </conditionalFormatting>
  <conditionalFormatting sqref="AA3:AA122">
    <cfRule type="cellIs" dxfId="2670" priority="2892" operator="equal">
      <formula>"he"</formula>
    </cfRule>
    <cfRule type="cellIs" dxfId="2669" priority="2893" operator="equal">
      <formula>"he/him 1"</formula>
    </cfRule>
    <cfRule type="cellIs" dxfId="2668" priority="2894" operator="equal">
      <formula>"he/him 2"</formula>
    </cfRule>
    <cfRule type="cellIs" dxfId="2667" priority="2895" operator="equal">
      <formula>"she"</formula>
    </cfRule>
    <cfRule type="cellIs" dxfId="2666" priority="2896" operator="equal">
      <formula>"she/her 1"</formula>
    </cfRule>
    <cfRule type="cellIs" dxfId="2665" priority="2897" operator="equal">
      <formula>"she/her 2"</formula>
    </cfRule>
    <cfRule type="cellIs" dxfId="2664" priority="2898" operator="equal">
      <formula>"they"</formula>
    </cfRule>
    <cfRule type="cellIs" dxfId="2663" priority="2899" operator="equal">
      <formula>"they/them 1"</formula>
    </cfRule>
    <cfRule type="cellIs" dxfId="2662" priority="2900" operator="equal">
      <formula>"they/them 2"</formula>
    </cfRule>
    <cfRule type="cellIs" dxfId="2661" priority="2901" operator="equal">
      <formula>"red"</formula>
    </cfRule>
    <cfRule type="cellIs" dxfId="2660" priority="2902" operator="equal">
      <formula>"yellow"</formula>
    </cfRule>
    <cfRule type="cellIs" dxfId="2659" priority="2903" operator="equal">
      <formula>"green"</formula>
    </cfRule>
    <cfRule type="cellIs" dxfId="2658" priority="2904" operator="equal">
      <formula>"blue"</formula>
    </cfRule>
    <cfRule type="cellIs" dxfId="2657" priority="2905" operator="equal">
      <formula>"triangle"</formula>
    </cfRule>
    <cfRule type="cellIs" dxfId="2656" priority="2906" operator="equal">
      <formula>"square"</formula>
    </cfRule>
  </conditionalFormatting>
  <conditionalFormatting sqref="AD3:AF120 AD122:AF122 AE121:AF121">
    <cfRule type="cellIs" dxfId="2655" priority="2742" operator="equal">
      <formula>"he"</formula>
    </cfRule>
    <cfRule type="cellIs" dxfId="2654" priority="2743" operator="equal">
      <formula>"he/him 1"</formula>
    </cfRule>
    <cfRule type="cellIs" dxfId="2653" priority="2744" operator="equal">
      <formula>"he/him 2"</formula>
    </cfRule>
    <cfRule type="cellIs" dxfId="2652" priority="2745" operator="equal">
      <formula>"she"</formula>
    </cfRule>
    <cfRule type="cellIs" dxfId="2651" priority="2746" operator="equal">
      <formula>"she/her 1"</formula>
    </cfRule>
    <cfRule type="cellIs" dxfId="2650" priority="2747" operator="equal">
      <formula>"she/her 2"</formula>
    </cfRule>
    <cfRule type="cellIs" dxfId="2649" priority="2748" operator="equal">
      <formula>"they"</formula>
    </cfRule>
    <cfRule type="cellIs" dxfId="2648" priority="2749" operator="equal">
      <formula>"they/them 1"</formula>
    </cfRule>
    <cfRule type="cellIs" dxfId="2647" priority="2750" operator="equal">
      <formula>"they/them 2"</formula>
    </cfRule>
    <cfRule type="cellIs" dxfId="2646" priority="2751" operator="equal">
      <formula>"red"</formula>
    </cfRule>
    <cfRule type="cellIs" dxfId="2645" priority="2752" operator="equal">
      <formula>"yellow"</formula>
    </cfRule>
    <cfRule type="cellIs" dxfId="2644" priority="2753" operator="equal">
      <formula>"green"</formula>
    </cfRule>
    <cfRule type="cellIs" dxfId="2643" priority="2754" operator="equal">
      <formula>"blue"</formula>
    </cfRule>
    <cfRule type="cellIs" dxfId="2642" priority="2755" operator="equal">
      <formula>"triangle"</formula>
    </cfRule>
    <cfRule type="cellIs" dxfId="2641" priority="2756" operator="equal">
      <formula>"square"</formula>
    </cfRule>
  </conditionalFormatting>
  <conditionalFormatting sqref="AD123:AF236">
    <cfRule type="cellIs" dxfId="2640" priority="2727" operator="equal">
      <formula>"he"</formula>
    </cfRule>
    <cfRule type="cellIs" dxfId="2639" priority="2728" operator="equal">
      <formula>"he/him 1"</formula>
    </cfRule>
    <cfRule type="cellIs" dxfId="2638" priority="2729" operator="equal">
      <formula>"he/him 2"</formula>
    </cfRule>
    <cfRule type="cellIs" dxfId="2637" priority="2730" operator="equal">
      <formula>"she"</formula>
    </cfRule>
    <cfRule type="cellIs" dxfId="2636" priority="2731" operator="equal">
      <formula>"she/her 1"</formula>
    </cfRule>
    <cfRule type="cellIs" dxfId="2635" priority="2732" operator="equal">
      <formula>"she/her 2"</formula>
    </cfRule>
    <cfRule type="cellIs" dxfId="2634" priority="2733" operator="equal">
      <formula>"they"</formula>
    </cfRule>
    <cfRule type="cellIs" dxfId="2633" priority="2734" operator="equal">
      <formula>"they/them 1"</formula>
    </cfRule>
    <cfRule type="cellIs" dxfId="2632" priority="2735" operator="equal">
      <formula>"they/them 2"</formula>
    </cfRule>
    <cfRule type="cellIs" dxfId="2631" priority="2736" operator="equal">
      <formula>"red"</formula>
    </cfRule>
    <cfRule type="cellIs" dxfId="2630" priority="2737" operator="equal">
      <formula>"yellow"</formula>
    </cfRule>
    <cfRule type="cellIs" dxfId="2629" priority="2738" operator="equal">
      <formula>"green"</formula>
    </cfRule>
    <cfRule type="cellIs" dxfId="2628" priority="2739" operator="equal">
      <formula>"blue"</formula>
    </cfRule>
    <cfRule type="cellIs" dxfId="2627" priority="2740" operator="equal">
      <formula>"triangle"</formula>
    </cfRule>
    <cfRule type="cellIs" dxfId="2626" priority="2741" operator="equal">
      <formula>"square"</formula>
    </cfRule>
  </conditionalFormatting>
  <conditionalFormatting sqref="AD243:AF356">
    <cfRule type="cellIs" dxfId="2625" priority="2712" operator="equal">
      <formula>"he"</formula>
    </cfRule>
    <cfRule type="cellIs" dxfId="2624" priority="2713" operator="equal">
      <formula>"he/him 1"</formula>
    </cfRule>
    <cfRule type="cellIs" dxfId="2623" priority="2714" operator="equal">
      <formula>"he/him 2"</formula>
    </cfRule>
    <cfRule type="cellIs" dxfId="2622" priority="2715" operator="equal">
      <formula>"she"</formula>
    </cfRule>
    <cfRule type="cellIs" dxfId="2621" priority="2716" operator="equal">
      <formula>"she/her 1"</formula>
    </cfRule>
    <cfRule type="cellIs" dxfId="2620" priority="2717" operator="equal">
      <formula>"she/her 2"</formula>
    </cfRule>
    <cfRule type="cellIs" dxfId="2619" priority="2718" operator="equal">
      <formula>"they"</formula>
    </cfRule>
    <cfRule type="cellIs" dxfId="2618" priority="2719" operator="equal">
      <formula>"they/them 1"</formula>
    </cfRule>
    <cfRule type="cellIs" dxfId="2617" priority="2720" operator="equal">
      <formula>"they/them 2"</formula>
    </cfRule>
    <cfRule type="cellIs" dxfId="2616" priority="2721" operator="equal">
      <formula>"red"</formula>
    </cfRule>
    <cfRule type="cellIs" dxfId="2615" priority="2722" operator="equal">
      <formula>"yellow"</formula>
    </cfRule>
    <cfRule type="cellIs" dxfId="2614" priority="2723" operator="equal">
      <formula>"green"</formula>
    </cfRule>
    <cfRule type="cellIs" dxfId="2613" priority="2724" operator="equal">
      <formula>"blue"</formula>
    </cfRule>
    <cfRule type="cellIs" dxfId="2612" priority="2725" operator="equal">
      <formula>"triangle"</formula>
    </cfRule>
    <cfRule type="cellIs" dxfId="2611" priority="2726" operator="equal">
      <formula>"square"</formula>
    </cfRule>
  </conditionalFormatting>
  <conditionalFormatting sqref="AD363:AF476">
    <cfRule type="cellIs" dxfId="2610" priority="2697" operator="equal">
      <formula>"he"</formula>
    </cfRule>
    <cfRule type="cellIs" dxfId="2609" priority="2698" operator="equal">
      <formula>"he/him 1"</formula>
    </cfRule>
    <cfRule type="cellIs" dxfId="2608" priority="2699" operator="equal">
      <formula>"he/him 2"</formula>
    </cfRule>
    <cfRule type="cellIs" dxfId="2607" priority="2700" operator="equal">
      <formula>"she"</formula>
    </cfRule>
    <cfRule type="cellIs" dxfId="2606" priority="2701" operator="equal">
      <formula>"she/her 1"</formula>
    </cfRule>
    <cfRule type="cellIs" dxfId="2605" priority="2702" operator="equal">
      <formula>"she/her 2"</formula>
    </cfRule>
    <cfRule type="cellIs" dxfId="2604" priority="2703" operator="equal">
      <formula>"they"</formula>
    </cfRule>
    <cfRule type="cellIs" dxfId="2603" priority="2704" operator="equal">
      <formula>"they/them 1"</formula>
    </cfRule>
    <cfRule type="cellIs" dxfId="2602" priority="2705" operator="equal">
      <formula>"they/them 2"</formula>
    </cfRule>
    <cfRule type="cellIs" dxfId="2601" priority="2706" operator="equal">
      <formula>"red"</formula>
    </cfRule>
    <cfRule type="cellIs" dxfId="2600" priority="2707" operator="equal">
      <formula>"yellow"</formula>
    </cfRule>
    <cfRule type="cellIs" dxfId="2599" priority="2708" operator="equal">
      <formula>"green"</formula>
    </cfRule>
    <cfRule type="cellIs" dxfId="2598" priority="2709" operator="equal">
      <formula>"blue"</formula>
    </cfRule>
    <cfRule type="cellIs" dxfId="2597" priority="2710" operator="equal">
      <formula>"triangle"</formula>
    </cfRule>
    <cfRule type="cellIs" dxfId="2596" priority="2711" operator="equal">
      <formula>"square"</formula>
    </cfRule>
  </conditionalFormatting>
  <conditionalFormatting sqref="AD483:AF596">
    <cfRule type="cellIs" dxfId="2595" priority="2682" operator="equal">
      <formula>"he"</formula>
    </cfRule>
    <cfRule type="cellIs" dxfId="2594" priority="2683" operator="equal">
      <formula>"he/him 1"</formula>
    </cfRule>
    <cfRule type="cellIs" dxfId="2593" priority="2684" operator="equal">
      <formula>"he/him 2"</formula>
    </cfRule>
    <cfRule type="cellIs" dxfId="2592" priority="2685" operator="equal">
      <formula>"she"</formula>
    </cfRule>
    <cfRule type="cellIs" dxfId="2591" priority="2686" operator="equal">
      <formula>"she/her 1"</formula>
    </cfRule>
    <cfRule type="cellIs" dxfId="2590" priority="2687" operator="equal">
      <formula>"she/her 2"</formula>
    </cfRule>
    <cfRule type="cellIs" dxfId="2589" priority="2688" operator="equal">
      <formula>"they"</formula>
    </cfRule>
    <cfRule type="cellIs" dxfId="2588" priority="2689" operator="equal">
      <formula>"they/them 1"</formula>
    </cfRule>
    <cfRule type="cellIs" dxfId="2587" priority="2690" operator="equal">
      <formula>"they/them 2"</formula>
    </cfRule>
    <cfRule type="cellIs" dxfId="2586" priority="2691" operator="equal">
      <formula>"red"</formula>
    </cfRule>
    <cfRule type="cellIs" dxfId="2585" priority="2692" operator="equal">
      <formula>"yellow"</formula>
    </cfRule>
    <cfRule type="cellIs" dxfId="2584" priority="2693" operator="equal">
      <formula>"green"</formula>
    </cfRule>
    <cfRule type="cellIs" dxfId="2583" priority="2694" operator="equal">
      <formula>"blue"</formula>
    </cfRule>
    <cfRule type="cellIs" dxfId="2582" priority="2695" operator="equal">
      <formula>"triangle"</formula>
    </cfRule>
    <cfRule type="cellIs" dxfId="2581" priority="2696" operator="equal">
      <formula>"square"</formula>
    </cfRule>
  </conditionalFormatting>
  <conditionalFormatting sqref="AD603:AF716">
    <cfRule type="cellIs" dxfId="2580" priority="2667" operator="equal">
      <formula>"he"</formula>
    </cfRule>
    <cfRule type="cellIs" dxfId="2579" priority="2668" operator="equal">
      <formula>"he/him 1"</formula>
    </cfRule>
    <cfRule type="cellIs" dxfId="2578" priority="2669" operator="equal">
      <formula>"he/him 2"</formula>
    </cfRule>
    <cfRule type="cellIs" dxfId="2577" priority="2670" operator="equal">
      <formula>"she"</formula>
    </cfRule>
    <cfRule type="cellIs" dxfId="2576" priority="2671" operator="equal">
      <formula>"she/her 1"</formula>
    </cfRule>
    <cfRule type="cellIs" dxfId="2575" priority="2672" operator="equal">
      <formula>"she/her 2"</formula>
    </cfRule>
    <cfRule type="cellIs" dxfId="2574" priority="2673" operator="equal">
      <formula>"they"</formula>
    </cfRule>
    <cfRule type="cellIs" dxfId="2573" priority="2674" operator="equal">
      <formula>"they/them 1"</formula>
    </cfRule>
    <cfRule type="cellIs" dxfId="2572" priority="2675" operator="equal">
      <formula>"they/them 2"</formula>
    </cfRule>
    <cfRule type="cellIs" dxfId="2571" priority="2676" operator="equal">
      <formula>"red"</formula>
    </cfRule>
    <cfRule type="cellIs" dxfId="2570" priority="2677" operator="equal">
      <formula>"yellow"</formula>
    </cfRule>
    <cfRule type="cellIs" dxfId="2569" priority="2678" operator="equal">
      <formula>"green"</formula>
    </cfRule>
    <cfRule type="cellIs" dxfId="2568" priority="2679" operator="equal">
      <formula>"blue"</formula>
    </cfRule>
    <cfRule type="cellIs" dxfId="2567" priority="2680" operator="equal">
      <formula>"triangle"</formula>
    </cfRule>
    <cfRule type="cellIs" dxfId="2566" priority="2681" operator="equal">
      <formula>"square"</formula>
    </cfRule>
  </conditionalFormatting>
  <conditionalFormatting sqref="AG3:AG117 AG119 AG121:AG237 AG239 AG359 AG479 AG599 AG719 AG241:AG357 AG361:AG477 AG481:AG597 AG601:AG717 AG721:AG722">
    <cfRule type="cellIs" dxfId="2565" priority="2622" operator="equal">
      <formula>"he"</formula>
    </cfRule>
    <cfRule type="cellIs" dxfId="2564" priority="2623" operator="equal">
      <formula>"he/him 1"</formula>
    </cfRule>
    <cfRule type="cellIs" dxfId="2563" priority="2624" operator="equal">
      <formula>"he/him 2"</formula>
    </cfRule>
    <cfRule type="cellIs" dxfId="2562" priority="2625" operator="equal">
      <formula>"she"</formula>
    </cfRule>
    <cfRule type="cellIs" dxfId="2561" priority="2626" operator="equal">
      <formula>"she/her 1"</formula>
    </cfRule>
    <cfRule type="cellIs" dxfId="2560" priority="2627" operator="equal">
      <formula>"she/her 2"</formula>
    </cfRule>
    <cfRule type="cellIs" dxfId="2559" priority="2628" operator="equal">
      <formula>"they"</formula>
    </cfRule>
    <cfRule type="cellIs" dxfId="2558" priority="2629" operator="equal">
      <formula>"they/them 1"</formula>
    </cfRule>
    <cfRule type="cellIs" dxfId="2557" priority="2630" operator="equal">
      <formula>"they/them 2"</formula>
    </cfRule>
    <cfRule type="cellIs" dxfId="2556" priority="2631" operator="equal">
      <formula>"red"</formula>
    </cfRule>
    <cfRule type="cellIs" dxfId="2555" priority="2632" operator="equal">
      <formula>"yellow"</formula>
    </cfRule>
    <cfRule type="cellIs" dxfId="2554" priority="2633" operator="equal">
      <formula>"green"</formula>
    </cfRule>
    <cfRule type="cellIs" dxfId="2553" priority="2634" operator="equal">
      <formula>"blue"</formula>
    </cfRule>
    <cfRule type="cellIs" dxfId="2552" priority="2635" operator="equal">
      <formula>"triangle"</formula>
    </cfRule>
    <cfRule type="cellIs" dxfId="2551" priority="2636" operator="equal">
      <formula>"square"</formula>
    </cfRule>
  </conditionalFormatting>
  <conditionalFormatting sqref="P3:P722">
    <cfRule type="cellIs" dxfId="2550" priority="2581" operator="equal">
      <formula>"he"</formula>
    </cfRule>
    <cfRule type="cellIs" dxfId="2549" priority="2582" operator="equal">
      <formula>"he/him 1"</formula>
    </cfRule>
    <cfRule type="cellIs" dxfId="2548" priority="2583" operator="equal">
      <formula>"he/him 2"</formula>
    </cfRule>
    <cfRule type="cellIs" dxfId="2547" priority="2584" operator="equal">
      <formula>"she"</formula>
    </cfRule>
    <cfRule type="cellIs" dxfId="2546" priority="2585" operator="equal">
      <formula>"she/her 1"</formula>
    </cfRule>
    <cfRule type="cellIs" dxfId="2545" priority="2586" operator="equal">
      <formula>"she/her 2"</formula>
    </cfRule>
    <cfRule type="cellIs" dxfId="2544" priority="2587" operator="equal">
      <formula>"they"</formula>
    </cfRule>
    <cfRule type="cellIs" dxfId="2543" priority="2588" operator="equal">
      <formula>"they/them 1"</formula>
    </cfRule>
    <cfRule type="cellIs" dxfId="2542" priority="2589" operator="equal">
      <formula>"they/them 2"</formula>
    </cfRule>
    <cfRule type="cellIs" dxfId="2541" priority="2590" operator="equal">
      <formula>"red"</formula>
    </cfRule>
    <cfRule type="cellIs" dxfId="2540" priority="2591" operator="equal">
      <formula>"yellow"</formula>
    </cfRule>
    <cfRule type="cellIs" dxfId="2539" priority="2592" operator="equal">
      <formula>"green"</formula>
    </cfRule>
    <cfRule type="cellIs" dxfId="2538" priority="2593" operator="equal">
      <formula>"blue"</formula>
    </cfRule>
    <cfRule type="cellIs" dxfId="2537" priority="2594" operator="equal">
      <formula>"triangle"</formula>
    </cfRule>
    <cfRule type="cellIs" dxfId="2536" priority="2595" operator="equal">
      <formula>"square"</formula>
    </cfRule>
  </conditionalFormatting>
  <conditionalFormatting sqref="R3:R122">
    <cfRule type="cellIs" dxfId="2535" priority="2566" operator="equal">
      <formula>"he"</formula>
    </cfRule>
    <cfRule type="cellIs" dxfId="2534" priority="2567" operator="equal">
      <formula>"he/him 1"</formula>
    </cfRule>
    <cfRule type="cellIs" dxfId="2533" priority="2568" operator="equal">
      <formula>"he/him 2"</formula>
    </cfRule>
    <cfRule type="cellIs" dxfId="2532" priority="2569" operator="equal">
      <formula>"she"</formula>
    </cfRule>
    <cfRule type="cellIs" dxfId="2531" priority="2570" operator="equal">
      <formula>"she/her 1"</formula>
    </cfRule>
    <cfRule type="cellIs" dxfId="2530" priority="2571" operator="equal">
      <formula>"she/her 2"</formula>
    </cfRule>
    <cfRule type="cellIs" dxfId="2529" priority="2572" operator="equal">
      <formula>"they"</formula>
    </cfRule>
    <cfRule type="cellIs" dxfId="2528" priority="2573" operator="equal">
      <formula>"they/them 1"</formula>
    </cfRule>
    <cfRule type="cellIs" dxfId="2527" priority="2574" operator="equal">
      <formula>"they/them 2"</formula>
    </cfRule>
    <cfRule type="cellIs" dxfId="2526" priority="2575" operator="equal">
      <formula>"red"</formula>
    </cfRule>
    <cfRule type="cellIs" dxfId="2525" priority="2576" operator="equal">
      <formula>"yellow"</formula>
    </cfRule>
    <cfRule type="cellIs" dxfId="2524" priority="2577" operator="equal">
      <formula>"green"</formula>
    </cfRule>
    <cfRule type="cellIs" dxfId="2523" priority="2578" operator="equal">
      <formula>"blue"</formula>
    </cfRule>
    <cfRule type="cellIs" dxfId="2522" priority="2579" operator="equal">
      <formula>"triangle"</formula>
    </cfRule>
    <cfRule type="cellIs" dxfId="2521" priority="2580" operator="equal">
      <formula>"square"</formula>
    </cfRule>
  </conditionalFormatting>
  <conditionalFormatting sqref="R123:R242">
    <cfRule type="cellIs" dxfId="2520" priority="2551" operator="equal">
      <formula>"he"</formula>
    </cfRule>
    <cfRule type="cellIs" dxfId="2519" priority="2552" operator="equal">
      <formula>"he/him 1"</formula>
    </cfRule>
    <cfRule type="cellIs" dxfId="2518" priority="2553" operator="equal">
      <formula>"he/him 2"</formula>
    </cfRule>
    <cfRule type="cellIs" dxfId="2517" priority="2554" operator="equal">
      <formula>"she"</formula>
    </cfRule>
    <cfRule type="cellIs" dxfId="2516" priority="2555" operator="equal">
      <formula>"she/her 1"</formula>
    </cfRule>
    <cfRule type="cellIs" dxfId="2515" priority="2556" operator="equal">
      <formula>"she/her 2"</formula>
    </cfRule>
    <cfRule type="cellIs" dxfId="2514" priority="2557" operator="equal">
      <formula>"they"</formula>
    </cfRule>
    <cfRule type="cellIs" dxfId="2513" priority="2558" operator="equal">
      <formula>"they/them 1"</formula>
    </cfRule>
    <cfRule type="cellIs" dxfId="2512" priority="2559" operator="equal">
      <formula>"they/them 2"</formula>
    </cfRule>
    <cfRule type="cellIs" dxfId="2511" priority="2560" operator="equal">
      <formula>"red"</formula>
    </cfRule>
    <cfRule type="cellIs" dxfId="2510" priority="2561" operator="equal">
      <formula>"yellow"</formula>
    </cfRule>
    <cfRule type="cellIs" dxfId="2509" priority="2562" operator="equal">
      <formula>"green"</formula>
    </cfRule>
    <cfRule type="cellIs" dxfId="2508" priority="2563" operator="equal">
      <formula>"blue"</formula>
    </cfRule>
    <cfRule type="cellIs" dxfId="2507" priority="2564" operator="equal">
      <formula>"triangle"</formula>
    </cfRule>
    <cfRule type="cellIs" dxfId="2506" priority="2565" operator="equal">
      <formula>"square"</formula>
    </cfRule>
  </conditionalFormatting>
  <conditionalFormatting sqref="R243:R362">
    <cfRule type="cellIs" dxfId="2505" priority="2536" operator="equal">
      <formula>"he"</formula>
    </cfRule>
    <cfRule type="cellIs" dxfId="2504" priority="2537" operator="equal">
      <formula>"he/him 1"</formula>
    </cfRule>
    <cfRule type="cellIs" dxfId="2503" priority="2538" operator="equal">
      <formula>"he/him 2"</formula>
    </cfRule>
    <cfRule type="cellIs" dxfId="2502" priority="2539" operator="equal">
      <formula>"she"</formula>
    </cfRule>
    <cfRule type="cellIs" dxfId="2501" priority="2540" operator="equal">
      <formula>"she/her 1"</formula>
    </cfRule>
    <cfRule type="cellIs" dxfId="2500" priority="2541" operator="equal">
      <formula>"she/her 2"</formula>
    </cfRule>
    <cfRule type="cellIs" dxfId="2499" priority="2542" operator="equal">
      <formula>"they"</formula>
    </cfRule>
    <cfRule type="cellIs" dxfId="2498" priority="2543" operator="equal">
      <formula>"they/them 1"</formula>
    </cfRule>
    <cfRule type="cellIs" dxfId="2497" priority="2544" operator="equal">
      <formula>"they/them 2"</formula>
    </cfRule>
    <cfRule type="cellIs" dxfId="2496" priority="2545" operator="equal">
      <formula>"red"</formula>
    </cfRule>
    <cfRule type="cellIs" dxfId="2495" priority="2546" operator="equal">
      <formula>"yellow"</formula>
    </cfRule>
    <cfRule type="cellIs" dxfId="2494" priority="2547" operator="equal">
      <formula>"green"</formula>
    </cfRule>
    <cfRule type="cellIs" dxfId="2493" priority="2548" operator="equal">
      <formula>"blue"</formula>
    </cfRule>
    <cfRule type="cellIs" dxfId="2492" priority="2549" operator="equal">
      <formula>"triangle"</formula>
    </cfRule>
    <cfRule type="cellIs" dxfId="2491" priority="2550" operator="equal">
      <formula>"square"</formula>
    </cfRule>
  </conditionalFormatting>
  <conditionalFormatting sqref="R363:R482">
    <cfRule type="cellIs" dxfId="2490" priority="2521" operator="equal">
      <formula>"he"</formula>
    </cfRule>
    <cfRule type="cellIs" dxfId="2489" priority="2522" operator="equal">
      <formula>"he/him 1"</formula>
    </cfRule>
    <cfRule type="cellIs" dxfId="2488" priority="2523" operator="equal">
      <formula>"he/him 2"</formula>
    </cfRule>
    <cfRule type="cellIs" dxfId="2487" priority="2524" operator="equal">
      <formula>"she"</formula>
    </cfRule>
    <cfRule type="cellIs" dxfId="2486" priority="2525" operator="equal">
      <formula>"she/her 1"</formula>
    </cfRule>
    <cfRule type="cellIs" dxfId="2485" priority="2526" operator="equal">
      <formula>"she/her 2"</formula>
    </cfRule>
    <cfRule type="cellIs" dxfId="2484" priority="2527" operator="equal">
      <formula>"they"</formula>
    </cfRule>
    <cfRule type="cellIs" dxfId="2483" priority="2528" operator="equal">
      <formula>"they/them 1"</formula>
    </cfRule>
    <cfRule type="cellIs" dxfId="2482" priority="2529" operator="equal">
      <formula>"they/them 2"</formula>
    </cfRule>
    <cfRule type="cellIs" dxfId="2481" priority="2530" operator="equal">
      <formula>"red"</formula>
    </cfRule>
    <cfRule type="cellIs" dxfId="2480" priority="2531" operator="equal">
      <formula>"yellow"</formula>
    </cfRule>
    <cfRule type="cellIs" dxfId="2479" priority="2532" operator="equal">
      <formula>"green"</formula>
    </cfRule>
    <cfRule type="cellIs" dxfId="2478" priority="2533" operator="equal">
      <formula>"blue"</formula>
    </cfRule>
    <cfRule type="cellIs" dxfId="2477" priority="2534" operator="equal">
      <formula>"triangle"</formula>
    </cfRule>
    <cfRule type="cellIs" dxfId="2476" priority="2535" operator="equal">
      <formula>"square"</formula>
    </cfRule>
  </conditionalFormatting>
  <conditionalFormatting sqref="R483:R602">
    <cfRule type="cellIs" dxfId="2475" priority="2506" operator="equal">
      <formula>"he"</formula>
    </cfRule>
    <cfRule type="cellIs" dxfId="2474" priority="2507" operator="equal">
      <formula>"he/him 1"</formula>
    </cfRule>
    <cfRule type="cellIs" dxfId="2473" priority="2508" operator="equal">
      <formula>"he/him 2"</formula>
    </cfRule>
    <cfRule type="cellIs" dxfId="2472" priority="2509" operator="equal">
      <formula>"she"</formula>
    </cfRule>
    <cfRule type="cellIs" dxfId="2471" priority="2510" operator="equal">
      <formula>"she/her 1"</formula>
    </cfRule>
    <cfRule type="cellIs" dxfId="2470" priority="2511" operator="equal">
      <formula>"she/her 2"</formula>
    </cfRule>
    <cfRule type="cellIs" dxfId="2469" priority="2512" operator="equal">
      <formula>"they"</formula>
    </cfRule>
    <cfRule type="cellIs" dxfId="2468" priority="2513" operator="equal">
      <formula>"they/them 1"</formula>
    </cfRule>
    <cfRule type="cellIs" dxfId="2467" priority="2514" operator="equal">
      <formula>"they/them 2"</formula>
    </cfRule>
    <cfRule type="cellIs" dxfId="2466" priority="2515" operator="equal">
      <formula>"red"</formula>
    </cfRule>
    <cfRule type="cellIs" dxfId="2465" priority="2516" operator="equal">
      <formula>"yellow"</formula>
    </cfRule>
    <cfRule type="cellIs" dxfId="2464" priority="2517" operator="equal">
      <formula>"green"</formula>
    </cfRule>
    <cfRule type="cellIs" dxfId="2463" priority="2518" operator="equal">
      <formula>"blue"</formula>
    </cfRule>
    <cfRule type="cellIs" dxfId="2462" priority="2519" operator="equal">
      <formula>"triangle"</formula>
    </cfRule>
    <cfRule type="cellIs" dxfId="2461" priority="2520" operator="equal">
      <formula>"square"</formula>
    </cfRule>
  </conditionalFormatting>
  <conditionalFormatting sqref="R603:R722">
    <cfRule type="cellIs" dxfId="2460" priority="2491" operator="equal">
      <formula>"he"</formula>
    </cfRule>
    <cfRule type="cellIs" dxfId="2459" priority="2492" operator="equal">
      <formula>"he/him 1"</formula>
    </cfRule>
    <cfRule type="cellIs" dxfId="2458" priority="2493" operator="equal">
      <formula>"he/him 2"</formula>
    </cfRule>
    <cfRule type="cellIs" dxfId="2457" priority="2494" operator="equal">
      <formula>"she"</formula>
    </cfRule>
    <cfRule type="cellIs" dxfId="2456" priority="2495" operator="equal">
      <formula>"she/her 1"</formula>
    </cfRule>
    <cfRule type="cellIs" dxfId="2455" priority="2496" operator="equal">
      <formula>"she/her 2"</formula>
    </cfRule>
    <cfRule type="cellIs" dxfId="2454" priority="2497" operator="equal">
      <formula>"they"</formula>
    </cfRule>
    <cfRule type="cellIs" dxfId="2453" priority="2498" operator="equal">
      <formula>"they/them 1"</formula>
    </cfRule>
    <cfRule type="cellIs" dxfId="2452" priority="2499" operator="equal">
      <formula>"they/them 2"</formula>
    </cfRule>
    <cfRule type="cellIs" dxfId="2451" priority="2500" operator="equal">
      <formula>"red"</formula>
    </cfRule>
    <cfRule type="cellIs" dxfId="2450" priority="2501" operator="equal">
      <formula>"yellow"</formula>
    </cfRule>
    <cfRule type="cellIs" dxfId="2449" priority="2502" operator="equal">
      <formula>"green"</formula>
    </cfRule>
    <cfRule type="cellIs" dxfId="2448" priority="2503" operator="equal">
      <formula>"blue"</formula>
    </cfRule>
    <cfRule type="cellIs" dxfId="2447" priority="2504" operator="equal">
      <formula>"triangle"</formula>
    </cfRule>
    <cfRule type="cellIs" dxfId="2446" priority="2505" operator="equal">
      <formula>"square"</formula>
    </cfRule>
  </conditionalFormatting>
  <conditionalFormatting sqref="T3:T122">
    <cfRule type="cellIs" dxfId="2445" priority="2476" operator="equal">
      <formula>"he"</formula>
    </cfRule>
    <cfRule type="cellIs" dxfId="2444" priority="2477" operator="equal">
      <formula>"he/him 1"</formula>
    </cfRule>
    <cfRule type="cellIs" dxfId="2443" priority="2478" operator="equal">
      <formula>"he/him 2"</formula>
    </cfRule>
    <cfRule type="cellIs" dxfId="2442" priority="2479" operator="equal">
      <formula>"she"</formula>
    </cfRule>
    <cfRule type="cellIs" dxfId="2441" priority="2480" operator="equal">
      <formula>"she/her 1"</formula>
    </cfRule>
    <cfRule type="cellIs" dxfId="2440" priority="2481" operator="equal">
      <formula>"she/her 2"</formula>
    </cfRule>
    <cfRule type="cellIs" dxfId="2439" priority="2482" operator="equal">
      <formula>"they"</formula>
    </cfRule>
    <cfRule type="cellIs" dxfId="2438" priority="2483" operator="equal">
      <formula>"they/them 1"</formula>
    </cfRule>
    <cfRule type="cellIs" dxfId="2437" priority="2484" operator="equal">
      <formula>"they/them 2"</formula>
    </cfRule>
    <cfRule type="cellIs" dxfId="2436" priority="2485" operator="equal">
      <formula>"red"</formula>
    </cfRule>
    <cfRule type="cellIs" dxfId="2435" priority="2486" operator="equal">
      <formula>"yellow"</formula>
    </cfRule>
    <cfRule type="cellIs" dxfId="2434" priority="2487" operator="equal">
      <formula>"green"</formula>
    </cfRule>
    <cfRule type="cellIs" dxfId="2433" priority="2488" operator="equal">
      <formula>"blue"</formula>
    </cfRule>
    <cfRule type="cellIs" dxfId="2432" priority="2489" operator="equal">
      <formula>"triangle"</formula>
    </cfRule>
    <cfRule type="cellIs" dxfId="2431" priority="2490" operator="equal">
      <formula>"square"</formula>
    </cfRule>
  </conditionalFormatting>
  <conditionalFormatting sqref="T123:T242">
    <cfRule type="cellIs" dxfId="2430" priority="2461" operator="equal">
      <formula>"he"</formula>
    </cfRule>
    <cfRule type="cellIs" dxfId="2429" priority="2462" operator="equal">
      <formula>"he/him 1"</formula>
    </cfRule>
    <cfRule type="cellIs" dxfId="2428" priority="2463" operator="equal">
      <formula>"he/him 2"</formula>
    </cfRule>
    <cfRule type="cellIs" dxfId="2427" priority="2464" operator="equal">
      <formula>"she"</formula>
    </cfRule>
    <cfRule type="cellIs" dxfId="2426" priority="2465" operator="equal">
      <formula>"she/her 1"</formula>
    </cfRule>
    <cfRule type="cellIs" dxfId="2425" priority="2466" operator="equal">
      <formula>"she/her 2"</formula>
    </cfRule>
    <cfRule type="cellIs" dxfId="2424" priority="2467" operator="equal">
      <formula>"they"</formula>
    </cfRule>
    <cfRule type="cellIs" dxfId="2423" priority="2468" operator="equal">
      <formula>"they/them 1"</formula>
    </cfRule>
    <cfRule type="cellIs" dxfId="2422" priority="2469" operator="equal">
      <formula>"they/them 2"</formula>
    </cfRule>
    <cfRule type="cellIs" dxfId="2421" priority="2470" operator="equal">
      <formula>"red"</formula>
    </cfRule>
    <cfRule type="cellIs" dxfId="2420" priority="2471" operator="equal">
      <formula>"yellow"</formula>
    </cfRule>
    <cfRule type="cellIs" dxfId="2419" priority="2472" operator="equal">
      <formula>"green"</formula>
    </cfRule>
    <cfRule type="cellIs" dxfId="2418" priority="2473" operator="equal">
      <formula>"blue"</formula>
    </cfRule>
    <cfRule type="cellIs" dxfId="2417" priority="2474" operator="equal">
      <formula>"triangle"</formula>
    </cfRule>
    <cfRule type="cellIs" dxfId="2416" priority="2475" operator="equal">
      <formula>"square"</formula>
    </cfRule>
  </conditionalFormatting>
  <conditionalFormatting sqref="T243:T362">
    <cfRule type="cellIs" dxfId="2415" priority="2446" operator="equal">
      <formula>"he"</formula>
    </cfRule>
    <cfRule type="cellIs" dxfId="2414" priority="2447" operator="equal">
      <formula>"he/him 1"</formula>
    </cfRule>
    <cfRule type="cellIs" dxfId="2413" priority="2448" operator="equal">
      <formula>"he/him 2"</formula>
    </cfRule>
    <cfRule type="cellIs" dxfId="2412" priority="2449" operator="equal">
      <formula>"she"</formula>
    </cfRule>
    <cfRule type="cellIs" dxfId="2411" priority="2450" operator="equal">
      <formula>"she/her 1"</formula>
    </cfRule>
    <cfRule type="cellIs" dxfId="2410" priority="2451" operator="equal">
      <formula>"she/her 2"</formula>
    </cfRule>
    <cfRule type="cellIs" dxfId="2409" priority="2452" operator="equal">
      <formula>"they"</formula>
    </cfRule>
    <cfRule type="cellIs" dxfId="2408" priority="2453" operator="equal">
      <formula>"they/them 1"</formula>
    </cfRule>
    <cfRule type="cellIs" dxfId="2407" priority="2454" operator="equal">
      <formula>"they/them 2"</formula>
    </cfRule>
    <cfRule type="cellIs" dxfId="2406" priority="2455" operator="equal">
      <formula>"red"</formula>
    </cfRule>
    <cfRule type="cellIs" dxfId="2405" priority="2456" operator="equal">
      <formula>"yellow"</formula>
    </cfRule>
    <cfRule type="cellIs" dxfId="2404" priority="2457" operator="equal">
      <formula>"green"</formula>
    </cfRule>
    <cfRule type="cellIs" dxfId="2403" priority="2458" operator="equal">
      <formula>"blue"</formula>
    </cfRule>
    <cfRule type="cellIs" dxfId="2402" priority="2459" operator="equal">
      <formula>"triangle"</formula>
    </cfRule>
    <cfRule type="cellIs" dxfId="2401" priority="2460" operator="equal">
      <formula>"square"</formula>
    </cfRule>
  </conditionalFormatting>
  <conditionalFormatting sqref="T363:T482">
    <cfRule type="cellIs" dxfId="2400" priority="2431" operator="equal">
      <formula>"he"</formula>
    </cfRule>
    <cfRule type="cellIs" dxfId="2399" priority="2432" operator="equal">
      <formula>"he/him 1"</formula>
    </cfRule>
    <cfRule type="cellIs" dxfId="2398" priority="2433" operator="equal">
      <formula>"he/him 2"</formula>
    </cfRule>
    <cfRule type="cellIs" dxfId="2397" priority="2434" operator="equal">
      <formula>"she"</formula>
    </cfRule>
    <cfRule type="cellIs" dxfId="2396" priority="2435" operator="equal">
      <formula>"she/her 1"</formula>
    </cfRule>
    <cfRule type="cellIs" dxfId="2395" priority="2436" operator="equal">
      <formula>"she/her 2"</formula>
    </cfRule>
    <cfRule type="cellIs" dxfId="2394" priority="2437" operator="equal">
      <formula>"they"</formula>
    </cfRule>
    <cfRule type="cellIs" dxfId="2393" priority="2438" operator="equal">
      <formula>"they/them 1"</formula>
    </cfRule>
    <cfRule type="cellIs" dxfId="2392" priority="2439" operator="equal">
      <formula>"they/them 2"</formula>
    </cfRule>
    <cfRule type="cellIs" dxfId="2391" priority="2440" operator="equal">
      <formula>"red"</formula>
    </cfRule>
    <cfRule type="cellIs" dxfId="2390" priority="2441" operator="equal">
      <formula>"yellow"</formula>
    </cfRule>
    <cfRule type="cellIs" dxfId="2389" priority="2442" operator="equal">
      <formula>"green"</formula>
    </cfRule>
    <cfRule type="cellIs" dxfId="2388" priority="2443" operator="equal">
      <formula>"blue"</formula>
    </cfRule>
    <cfRule type="cellIs" dxfId="2387" priority="2444" operator="equal">
      <formula>"triangle"</formula>
    </cfRule>
    <cfRule type="cellIs" dxfId="2386" priority="2445" operator="equal">
      <formula>"square"</formula>
    </cfRule>
  </conditionalFormatting>
  <conditionalFormatting sqref="T483:T602">
    <cfRule type="cellIs" dxfId="2385" priority="2416" operator="equal">
      <formula>"he"</formula>
    </cfRule>
    <cfRule type="cellIs" dxfId="2384" priority="2417" operator="equal">
      <formula>"he/him 1"</formula>
    </cfRule>
    <cfRule type="cellIs" dxfId="2383" priority="2418" operator="equal">
      <formula>"he/him 2"</formula>
    </cfRule>
    <cfRule type="cellIs" dxfId="2382" priority="2419" operator="equal">
      <formula>"she"</formula>
    </cfRule>
    <cfRule type="cellIs" dxfId="2381" priority="2420" operator="equal">
      <formula>"she/her 1"</formula>
    </cfRule>
    <cfRule type="cellIs" dxfId="2380" priority="2421" operator="equal">
      <formula>"she/her 2"</formula>
    </cfRule>
    <cfRule type="cellIs" dxfId="2379" priority="2422" operator="equal">
      <formula>"they"</formula>
    </cfRule>
    <cfRule type="cellIs" dxfId="2378" priority="2423" operator="equal">
      <formula>"they/them 1"</formula>
    </cfRule>
    <cfRule type="cellIs" dxfId="2377" priority="2424" operator="equal">
      <formula>"they/them 2"</formula>
    </cfRule>
    <cfRule type="cellIs" dxfId="2376" priority="2425" operator="equal">
      <formula>"red"</formula>
    </cfRule>
    <cfRule type="cellIs" dxfId="2375" priority="2426" operator="equal">
      <formula>"yellow"</formula>
    </cfRule>
    <cfRule type="cellIs" dxfId="2374" priority="2427" operator="equal">
      <formula>"green"</formula>
    </cfRule>
    <cfRule type="cellIs" dxfId="2373" priority="2428" operator="equal">
      <formula>"blue"</formula>
    </cfRule>
    <cfRule type="cellIs" dxfId="2372" priority="2429" operator="equal">
      <formula>"triangle"</formula>
    </cfRule>
    <cfRule type="cellIs" dxfId="2371" priority="2430" operator="equal">
      <formula>"square"</formula>
    </cfRule>
  </conditionalFormatting>
  <conditionalFormatting sqref="T603:T722">
    <cfRule type="cellIs" dxfId="2370" priority="2401" operator="equal">
      <formula>"he"</formula>
    </cfRule>
    <cfRule type="cellIs" dxfId="2369" priority="2402" operator="equal">
      <formula>"he/him 1"</formula>
    </cfRule>
    <cfRule type="cellIs" dxfId="2368" priority="2403" operator="equal">
      <formula>"he/him 2"</formula>
    </cfRule>
    <cfRule type="cellIs" dxfId="2367" priority="2404" operator="equal">
      <formula>"she"</formula>
    </cfRule>
    <cfRule type="cellIs" dxfId="2366" priority="2405" operator="equal">
      <formula>"she/her 1"</formula>
    </cfRule>
    <cfRule type="cellIs" dxfId="2365" priority="2406" operator="equal">
      <formula>"she/her 2"</formula>
    </cfRule>
    <cfRule type="cellIs" dxfId="2364" priority="2407" operator="equal">
      <formula>"they"</formula>
    </cfRule>
    <cfRule type="cellIs" dxfId="2363" priority="2408" operator="equal">
      <formula>"they/them 1"</formula>
    </cfRule>
    <cfRule type="cellIs" dxfId="2362" priority="2409" operator="equal">
      <formula>"they/them 2"</formula>
    </cfRule>
    <cfRule type="cellIs" dxfId="2361" priority="2410" operator="equal">
      <formula>"red"</formula>
    </cfRule>
    <cfRule type="cellIs" dxfId="2360" priority="2411" operator="equal">
      <formula>"yellow"</formula>
    </cfRule>
    <cfRule type="cellIs" dxfId="2359" priority="2412" operator="equal">
      <formula>"green"</formula>
    </cfRule>
    <cfRule type="cellIs" dxfId="2358" priority="2413" operator="equal">
      <formula>"blue"</formula>
    </cfRule>
    <cfRule type="cellIs" dxfId="2357" priority="2414" operator="equal">
      <formula>"triangle"</formula>
    </cfRule>
    <cfRule type="cellIs" dxfId="2356" priority="2415" operator="equal">
      <formula>"square"</formula>
    </cfRule>
  </conditionalFormatting>
  <conditionalFormatting sqref="V3:V122">
    <cfRule type="cellIs" dxfId="2355" priority="2386" operator="equal">
      <formula>"he"</formula>
    </cfRule>
    <cfRule type="cellIs" dxfId="2354" priority="2387" operator="equal">
      <formula>"he/him 1"</formula>
    </cfRule>
    <cfRule type="cellIs" dxfId="2353" priority="2388" operator="equal">
      <formula>"he/him 2"</formula>
    </cfRule>
    <cfRule type="cellIs" dxfId="2352" priority="2389" operator="equal">
      <formula>"she"</formula>
    </cfRule>
    <cfRule type="cellIs" dxfId="2351" priority="2390" operator="equal">
      <formula>"she/her 1"</formula>
    </cfRule>
    <cfRule type="cellIs" dxfId="2350" priority="2391" operator="equal">
      <formula>"she/her 2"</formula>
    </cfRule>
    <cfRule type="cellIs" dxfId="2349" priority="2392" operator="equal">
      <formula>"they"</formula>
    </cfRule>
    <cfRule type="cellIs" dxfId="2348" priority="2393" operator="equal">
      <formula>"they/them 1"</formula>
    </cfRule>
    <cfRule type="cellIs" dxfId="2347" priority="2394" operator="equal">
      <formula>"they/them 2"</formula>
    </cfRule>
    <cfRule type="cellIs" dxfId="2346" priority="2395" operator="equal">
      <formula>"red"</formula>
    </cfRule>
    <cfRule type="cellIs" dxfId="2345" priority="2396" operator="equal">
      <formula>"yellow"</formula>
    </cfRule>
    <cfRule type="cellIs" dxfId="2344" priority="2397" operator="equal">
      <formula>"green"</formula>
    </cfRule>
    <cfRule type="cellIs" dxfId="2343" priority="2398" operator="equal">
      <formula>"blue"</formula>
    </cfRule>
    <cfRule type="cellIs" dxfId="2342" priority="2399" operator="equal">
      <formula>"triangle"</formula>
    </cfRule>
    <cfRule type="cellIs" dxfId="2341" priority="2400" operator="equal">
      <formula>"square"</formula>
    </cfRule>
  </conditionalFormatting>
  <conditionalFormatting sqref="V123:V242">
    <cfRule type="cellIs" dxfId="2340" priority="2371" operator="equal">
      <formula>"he"</formula>
    </cfRule>
    <cfRule type="cellIs" dxfId="2339" priority="2372" operator="equal">
      <formula>"he/him 1"</formula>
    </cfRule>
    <cfRule type="cellIs" dxfId="2338" priority="2373" operator="equal">
      <formula>"he/him 2"</formula>
    </cfRule>
    <cfRule type="cellIs" dxfId="2337" priority="2374" operator="equal">
      <formula>"she"</formula>
    </cfRule>
    <cfRule type="cellIs" dxfId="2336" priority="2375" operator="equal">
      <formula>"she/her 1"</formula>
    </cfRule>
    <cfRule type="cellIs" dxfId="2335" priority="2376" operator="equal">
      <formula>"she/her 2"</formula>
    </cfRule>
    <cfRule type="cellIs" dxfId="2334" priority="2377" operator="equal">
      <formula>"they"</formula>
    </cfRule>
    <cfRule type="cellIs" dxfId="2333" priority="2378" operator="equal">
      <formula>"they/them 1"</formula>
    </cfRule>
    <cfRule type="cellIs" dxfId="2332" priority="2379" operator="equal">
      <formula>"they/them 2"</formula>
    </cfRule>
    <cfRule type="cellIs" dxfId="2331" priority="2380" operator="equal">
      <formula>"red"</formula>
    </cfRule>
    <cfRule type="cellIs" dxfId="2330" priority="2381" operator="equal">
      <formula>"yellow"</formula>
    </cfRule>
    <cfRule type="cellIs" dxfId="2329" priority="2382" operator="equal">
      <formula>"green"</formula>
    </cfRule>
    <cfRule type="cellIs" dxfId="2328" priority="2383" operator="equal">
      <formula>"blue"</formula>
    </cfRule>
    <cfRule type="cellIs" dxfId="2327" priority="2384" operator="equal">
      <formula>"triangle"</formula>
    </cfRule>
    <cfRule type="cellIs" dxfId="2326" priority="2385" operator="equal">
      <formula>"square"</formula>
    </cfRule>
  </conditionalFormatting>
  <conditionalFormatting sqref="V243:V362">
    <cfRule type="cellIs" dxfId="2325" priority="2356" operator="equal">
      <formula>"he"</formula>
    </cfRule>
    <cfRule type="cellIs" dxfId="2324" priority="2357" operator="equal">
      <formula>"he/him 1"</formula>
    </cfRule>
    <cfRule type="cellIs" dxfId="2323" priority="2358" operator="equal">
      <formula>"he/him 2"</formula>
    </cfRule>
    <cfRule type="cellIs" dxfId="2322" priority="2359" operator="equal">
      <formula>"she"</formula>
    </cfRule>
    <cfRule type="cellIs" dxfId="2321" priority="2360" operator="equal">
      <formula>"she/her 1"</formula>
    </cfRule>
    <cfRule type="cellIs" dxfId="2320" priority="2361" operator="equal">
      <formula>"she/her 2"</formula>
    </cfRule>
    <cfRule type="cellIs" dxfId="2319" priority="2362" operator="equal">
      <formula>"they"</formula>
    </cfRule>
    <cfRule type="cellIs" dxfId="2318" priority="2363" operator="equal">
      <formula>"they/them 1"</formula>
    </cfRule>
    <cfRule type="cellIs" dxfId="2317" priority="2364" operator="equal">
      <formula>"they/them 2"</formula>
    </cfRule>
    <cfRule type="cellIs" dxfId="2316" priority="2365" operator="equal">
      <formula>"red"</formula>
    </cfRule>
    <cfRule type="cellIs" dxfId="2315" priority="2366" operator="equal">
      <formula>"yellow"</formula>
    </cfRule>
    <cfRule type="cellIs" dxfId="2314" priority="2367" operator="equal">
      <formula>"green"</formula>
    </cfRule>
    <cfRule type="cellIs" dxfId="2313" priority="2368" operator="equal">
      <formula>"blue"</formula>
    </cfRule>
    <cfRule type="cellIs" dxfId="2312" priority="2369" operator="equal">
      <formula>"triangle"</formula>
    </cfRule>
    <cfRule type="cellIs" dxfId="2311" priority="2370" operator="equal">
      <formula>"square"</formula>
    </cfRule>
  </conditionalFormatting>
  <conditionalFormatting sqref="V363:V482">
    <cfRule type="cellIs" dxfId="2310" priority="2341" operator="equal">
      <formula>"he"</formula>
    </cfRule>
    <cfRule type="cellIs" dxfId="2309" priority="2342" operator="equal">
      <formula>"he/him 1"</formula>
    </cfRule>
    <cfRule type="cellIs" dxfId="2308" priority="2343" operator="equal">
      <formula>"he/him 2"</formula>
    </cfRule>
    <cfRule type="cellIs" dxfId="2307" priority="2344" operator="equal">
      <formula>"she"</formula>
    </cfRule>
    <cfRule type="cellIs" dxfId="2306" priority="2345" operator="equal">
      <formula>"she/her 1"</formula>
    </cfRule>
    <cfRule type="cellIs" dxfId="2305" priority="2346" operator="equal">
      <formula>"she/her 2"</formula>
    </cfRule>
    <cfRule type="cellIs" dxfId="2304" priority="2347" operator="equal">
      <formula>"they"</formula>
    </cfRule>
    <cfRule type="cellIs" dxfId="2303" priority="2348" operator="equal">
      <formula>"they/them 1"</formula>
    </cfRule>
    <cfRule type="cellIs" dxfId="2302" priority="2349" operator="equal">
      <formula>"they/them 2"</formula>
    </cfRule>
    <cfRule type="cellIs" dxfId="2301" priority="2350" operator="equal">
      <formula>"red"</formula>
    </cfRule>
    <cfRule type="cellIs" dxfId="2300" priority="2351" operator="equal">
      <formula>"yellow"</formula>
    </cfRule>
    <cfRule type="cellIs" dxfId="2299" priority="2352" operator="equal">
      <formula>"green"</formula>
    </cfRule>
    <cfRule type="cellIs" dxfId="2298" priority="2353" operator="equal">
      <formula>"blue"</formula>
    </cfRule>
    <cfRule type="cellIs" dxfId="2297" priority="2354" operator="equal">
      <formula>"triangle"</formula>
    </cfRule>
    <cfRule type="cellIs" dxfId="2296" priority="2355" operator="equal">
      <formula>"square"</formula>
    </cfRule>
  </conditionalFormatting>
  <conditionalFormatting sqref="V483:V602">
    <cfRule type="cellIs" dxfId="2295" priority="2326" operator="equal">
      <formula>"he"</formula>
    </cfRule>
    <cfRule type="cellIs" dxfId="2294" priority="2327" operator="equal">
      <formula>"he/him 1"</formula>
    </cfRule>
    <cfRule type="cellIs" dxfId="2293" priority="2328" operator="equal">
      <formula>"he/him 2"</formula>
    </cfRule>
    <cfRule type="cellIs" dxfId="2292" priority="2329" operator="equal">
      <formula>"she"</formula>
    </cfRule>
    <cfRule type="cellIs" dxfId="2291" priority="2330" operator="equal">
      <formula>"she/her 1"</formula>
    </cfRule>
    <cfRule type="cellIs" dxfId="2290" priority="2331" operator="equal">
      <formula>"she/her 2"</formula>
    </cfRule>
    <cfRule type="cellIs" dxfId="2289" priority="2332" operator="equal">
      <formula>"they"</formula>
    </cfRule>
    <cfRule type="cellIs" dxfId="2288" priority="2333" operator="equal">
      <formula>"they/them 1"</formula>
    </cfRule>
    <cfRule type="cellIs" dxfId="2287" priority="2334" operator="equal">
      <formula>"they/them 2"</formula>
    </cfRule>
    <cfRule type="cellIs" dxfId="2286" priority="2335" operator="equal">
      <formula>"red"</formula>
    </cfRule>
    <cfRule type="cellIs" dxfId="2285" priority="2336" operator="equal">
      <formula>"yellow"</formula>
    </cfRule>
    <cfRule type="cellIs" dxfId="2284" priority="2337" operator="equal">
      <formula>"green"</formula>
    </cfRule>
    <cfRule type="cellIs" dxfId="2283" priority="2338" operator="equal">
      <formula>"blue"</formula>
    </cfRule>
    <cfRule type="cellIs" dxfId="2282" priority="2339" operator="equal">
      <formula>"triangle"</formula>
    </cfRule>
    <cfRule type="cellIs" dxfId="2281" priority="2340" operator="equal">
      <formula>"square"</formula>
    </cfRule>
  </conditionalFormatting>
  <conditionalFormatting sqref="V603:V722">
    <cfRule type="cellIs" dxfId="2280" priority="2311" operator="equal">
      <formula>"he"</formula>
    </cfRule>
    <cfRule type="cellIs" dxfId="2279" priority="2312" operator="equal">
      <formula>"he/him 1"</formula>
    </cfRule>
    <cfRule type="cellIs" dxfId="2278" priority="2313" operator="equal">
      <formula>"he/him 2"</formula>
    </cfRule>
    <cfRule type="cellIs" dxfId="2277" priority="2314" operator="equal">
      <formula>"she"</formula>
    </cfRule>
    <cfRule type="cellIs" dxfId="2276" priority="2315" operator="equal">
      <formula>"she/her 1"</formula>
    </cfRule>
    <cfRule type="cellIs" dxfId="2275" priority="2316" operator="equal">
      <formula>"she/her 2"</formula>
    </cfRule>
    <cfRule type="cellIs" dxfId="2274" priority="2317" operator="equal">
      <formula>"they"</formula>
    </cfRule>
    <cfRule type="cellIs" dxfId="2273" priority="2318" operator="equal">
      <formula>"they/them 1"</formula>
    </cfRule>
    <cfRule type="cellIs" dxfId="2272" priority="2319" operator="equal">
      <formula>"they/them 2"</formula>
    </cfRule>
    <cfRule type="cellIs" dxfId="2271" priority="2320" operator="equal">
      <formula>"red"</formula>
    </cfRule>
    <cfRule type="cellIs" dxfId="2270" priority="2321" operator="equal">
      <formula>"yellow"</formula>
    </cfRule>
    <cfRule type="cellIs" dxfId="2269" priority="2322" operator="equal">
      <formula>"green"</formula>
    </cfRule>
    <cfRule type="cellIs" dxfId="2268" priority="2323" operator="equal">
      <formula>"blue"</formula>
    </cfRule>
    <cfRule type="cellIs" dxfId="2267" priority="2324" operator="equal">
      <formula>"triangle"</formula>
    </cfRule>
    <cfRule type="cellIs" dxfId="2266" priority="2325" operator="equal">
      <formula>"square"</formula>
    </cfRule>
  </conditionalFormatting>
  <conditionalFormatting sqref="AL2:AW98 AL109:AW116">
    <cfRule type="cellIs" dxfId="2265" priority="2296" operator="equal">
      <formula>"he"</formula>
    </cfRule>
    <cfRule type="cellIs" dxfId="2264" priority="2297" operator="equal">
      <formula>"he/him 1"</formula>
    </cfRule>
    <cfRule type="cellIs" dxfId="2263" priority="2298" operator="equal">
      <formula>"he/him 2"</formula>
    </cfRule>
    <cfRule type="cellIs" dxfId="2262" priority="2299" operator="equal">
      <formula>"she"</formula>
    </cfRule>
    <cfRule type="cellIs" dxfId="2261" priority="2300" operator="equal">
      <formula>"she/her 1"</formula>
    </cfRule>
    <cfRule type="cellIs" dxfId="2260" priority="2301" operator="equal">
      <formula>"she/her 2"</formula>
    </cfRule>
    <cfRule type="cellIs" dxfId="2259" priority="2302" operator="equal">
      <formula>"they"</formula>
    </cfRule>
    <cfRule type="cellIs" dxfId="2258" priority="2303" operator="equal">
      <formula>"they/them 1"</formula>
    </cfRule>
    <cfRule type="cellIs" dxfId="2257" priority="2304" operator="equal">
      <formula>"they/them 2"</formula>
    </cfRule>
    <cfRule type="cellIs" dxfId="2256" priority="2305" operator="equal">
      <formula>"red"</formula>
    </cfRule>
    <cfRule type="cellIs" dxfId="2255" priority="2306" operator="equal">
      <formula>"yellow"</formula>
    </cfRule>
    <cfRule type="cellIs" dxfId="2254" priority="2307" operator="equal">
      <formula>"green"</formula>
    </cfRule>
    <cfRule type="cellIs" dxfId="2253" priority="2308" operator="equal">
      <formula>"blue"</formula>
    </cfRule>
    <cfRule type="cellIs" dxfId="2252" priority="2309" operator="equal">
      <formula>"triangle"</formula>
    </cfRule>
    <cfRule type="cellIs" dxfId="2251" priority="2310" operator="equal">
      <formula>"square"</formula>
    </cfRule>
  </conditionalFormatting>
  <conditionalFormatting sqref="AL123:AW218 AL239:AW239 AL241:AW242 AL229:AW236">
    <cfRule type="cellIs" dxfId="2250" priority="2281" operator="equal">
      <formula>"he"</formula>
    </cfRule>
    <cfRule type="cellIs" dxfId="2249" priority="2282" operator="equal">
      <formula>"he/him 1"</formula>
    </cfRule>
    <cfRule type="cellIs" dxfId="2248" priority="2283" operator="equal">
      <formula>"he/him 2"</formula>
    </cfRule>
    <cfRule type="cellIs" dxfId="2247" priority="2284" operator="equal">
      <formula>"she"</formula>
    </cfRule>
    <cfRule type="cellIs" dxfId="2246" priority="2285" operator="equal">
      <formula>"she/her 1"</formula>
    </cfRule>
    <cfRule type="cellIs" dxfId="2245" priority="2286" operator="equal">
      <formula>"she/her 2"</formula>
    </cfRule>
    <cfRule type="cellIs" dxfId="2244" priority="2287" operator="equal">
      <formula>"they"</formula>
    </cfRule>
    <cfRule type="cellIs" dxfId="2243" priority="2288" operator="equal">
      <formula>"they/them 1"</formula>
    </cfRule>
    <cfRule type="cellIs" dxfId="2242" priority="2289" operator="equal">
      <formula>"they/them 2"</formula>
    </cfRule>
    <cfRule type="cellIs" dxfId="2241" priority="2290" operator="equal">
      <formula>"red"</formula>
    </cfRule>
    <cfRule type="cellIs" dxfId="2240" priority="2291" operator="equal">
      <formula>"yellow"</formula>
    </cfRule>
    <cfRule type="cellIs" dxfId="2239" priority="2292" operator="equal">
      <formula>"green"</formula>
    </cfRule>
    <cfRule type="cellIs" dxfId="2238" priority="2293" operator="equal">
      <formula>"blue"</formula>
    </cfRule>
    <cfRule type="cellIs" dxfId="2237" priority="2294" operator="equal">
      <formula>"triangle"</formula>
    </cfRule>
    <cfRule type="cellIs" dxfId="2236" priority="2295" operator="equal">
      <formula>"square"</formula>
    </cfRule>
  </conditionalFormatting>
  <conditionalFormatting sqref="AL243:AW338 AL359:AW359 AL361:AW362 AL349:AW356">
    <cfRule type="cellIs" dxfId="2235" priority="2266" operator="equal">
      <formula>"he"</formula>
    </cfRule>
    <cfRule type="cellIs" dxfId="2234" priority="2267" operator="equal">
      <formula>"he/him 1"</formula>
    </cfRule>
    <cfRule type="cellIs" dxfId="2233" priority="2268" operator="equal">
      <formula>"he/him 2"</formula>
    </cfRule>
    <cfRule type="cellIs" dxfId="2232" priority="2269" operator="equal">
      <formula>"she"</formula>
    </cfRule>
    <cfRule type="cellIs" dxfId="2231" priority="2270" operator="equal">
      <formula>"she/her 1"</formula>
    </cfRule>
    <cfRule type="cellIs" dxfId="2230" priority="2271" operator="equal">
      <formula>"she/her 2"</formula>
    </cfRule>
    <cfRule type="cellIs" dxfId="2229" priority="2272" operator="equal">
      <formula>"they"</formula>
    </cfRule>
    <cfRule type="cellIs" dxfId="2228" priority="2273" operator="equal">
      <formula>"they/them 1"</formula>
    </cfRule>
    <cfRule type="cellIs" dxfId="2227" priority="2274" operator="equal">
      <formula>"they/them 2"</formula>
    </cfRule>
    <cfRule type="cellIs" dxfId="2226" priority="2275" operator="equal">
      <formula>"red"</formula>
    </cfRule>
    <cfRule type="cellIs" dxfId="2225" priority="2276" operator="equal">
      <formula>"yellow"</formula>
    </cfRule>
    <cfRule type="cellIs" dxfId="2224" priority="2277" operator="equal">
      <formula>"green"</formula>
    </cfRule>
    <cfRule type="cellIs" dxfId="2223" priority="2278" operator="equal">
      <formula>"blue"</formula>
    </cfRule>
    <cfRule type="cellIs" dxfId="2222" priority="2279" operator="equal">
      <formula>"triangle"</formula>
    </cfRule>
    <cfRule type="cellIs" dxfId="2221" priority="2280" operator="equal">
      <formula>"square"</formula>
    </cfRule>
  </conditionalFormatting>
  <conditionalFormatting sqref="AL363:AW458 AL479:AW479 AL481:AW482 AL469:AW476">
    <cfRule type="cellIs" dxfId="2220" priority="2251" operator="equal">
      <formula>"he"</formula>
    </cfRule>
    <cfRule type="cellIs" dxfId="2219" priority="2252" operator="equal">
      <formula>"he/him 1"</formula>
    </cfRule>
    <cfRule type="cellIs" dxfId="2218" priority="2253" operator="equal">
      <formula>"he/him 2"</formula>
    </cfRule>
    <cfRule type="cellIs" dxfId="2217" priority="2254" operator="equal">
      <formula>"she"</formula>
    </cfRule>
    <cfRule type="cellIs" dxfId="2216" priority="2255" operator="equal">
      <formula>"she/her 1"</formula>
    </cfRule>
    <cfRule type="cellIs" dxfId="2215" priority="2256" operator="equal">
      <formula>"she/her 2"</formula>
    </cfRule>
    <cfRule type="cellIs" dxfId="2214" priority="2257" operator="equal">
      <formula>"they"</formula>
    </cfRule>
    <cfRule type="cellIs" dxfId="2213" priority="2258" operator="equal">
      <formula>"they/them 1"</formula>
    </cfRule>
    <cfRule type="cellIs" dxfId="2212" priority="2259" operator="equal">
      <formula>"they/them 2"</formula>
    </cfRule>
    <cfRule type="cellIs" dxfId="2211" priority="2260" operator="equal">
      <formula>"red"</formula>
    </cfRule>
    <cfRule type="cellIs" dxfId="2210" priority="2261" operator="equal">
      <formula>"yellow"</formula>
    </cfRule>
    <cfRule type="cellIs" dxfId="2209" priority="2262" operator="equal">
      <formula>"green"</formula>
    </cfRule>
    <cfRule type="cellIs" dxfId="2208" priority="2263" operator="equal">
      <formula>"blue"</formula>
    </cfRule>
    <cfRule type="cellIs" dxfId="2207" priority="2264" operator="equal">
      <formula>"triangle"</formula>
    </cfRule>
    <cfRule type="cellIs" dxfId="2206" priority="2265" operator="equal">
      <formula>"square"</formula>
    </cfRule>
  </conditionalFormatting>
  <conditionalFormatting sqref="AL483:AW578 AL599:AW599 AL601:AW602 AL589:AW596">
    <cfRule type="cellIs" dxfId="2205" priority="2236" operator="equal">
      <formula>"he"</formula>
    </cfRule>
    <cfRule type="cellIs" dxfId="2204" priority="2237" operator="equal">
      <formula>"he/him 1"</formula>
    </cfRule>
    <cfRule type="cellIs" dxfId="2203" priority="2238" operator="equal">
      <formula>"he/him 2"</formula>
    </cfRule>
    <cfRule type="cellIs" dxfId="2202" priority="2239" operator="equal">
      <formula>"she"</formula>
    </cfRule>
    <cfRule type="cellIs" dxfId="2201" priority="2240" operator="equal">
      <formula>"she/her 1"</formula>
    </cfRule>
    <cfRule type="cellIs" dxfId="2200" priority="2241" operator="equal">
      <formula>"she/her 2"</formula>
    </cfRule>
    <cfRule type="cellIs" dxfId="2199" priority="2242" operator="equal">
      <formula>"they"</formula>
    </cfRule>
    <cfRule type="cellIs" dxfId="2198" priority="2243" operator="equal">
      <formula>"they/them 1"</formula>
    </cfRule>
    <cfRule type="cellIs" dxfId="2197" priority="2244" operator="equal">
      <formula>"they/them 2"</formula>
    </cfRule>
    <cfRule type="cellIs" dxfId="2196" priority="2245" operator="equal">
      <formula>"red"</formula>
    </cfRule>
    <cfRule type="cellIs" dxfId="2195" priority="2246" operator="equal">
      <formula>"yellow"</formula>
    </cfRule>
    <cfRule type="cellIs" dxfId="2194" priority="2247" operator="equal">
      <formula>"green"</formula>
    </cfRule>
    <cfRule type="cellIs" dxfId="2193" priority="2248" operator="equal">
      <formula>"blue"</formula>
    </cfRule>
    <cfRule type="cellIs" dxfId="2192" priority="2249" operator="equal">
      <formula>"triangle"</formula>
    </cfRule>
    <cfRule type="cellIs" dxfId="2191" priority="2250" operator="equal">
      <formula>"square"</formula>
    </cfRule>
  </conditionalFormatting>
  <conditionalFormatting sqref="AL603:AW698 AL719:AW719 AL721:AW722 AL709:AW716">
    <cfRule type="cellIs" dxfId="2190" priority="2221" operator="equal">
      <formula>"he"</formula>
    </cfRule>
    <cfRule type="cellIs" dxfId="2189" priority="2222" operator="equal">
      <formula>"he/him 1"</formula>
    </cfRule>
    <cfRule type="cellIs" dxfId="2188" priority="2223" operator="equal">
      <formula>"he/him 2"</formula>
    </cfRule>
    <cfRule type="cellIs" dxfId="2187" priority="2224" operator="equal">
      <formula>"she"</formula>
    </cfRule>
    <cfRule type="cellIs" dxfId="2186" priority="2225" operator="equal">
      <formula>"she/her 1"</formula>
    </cfRule>
    <cfRule type="cellIs" dxfId="2185" priority="2226" operator="equal">
      <formula>"she/her 2"</formula>
    </cfRule>
    <cfRule type="cellIs" dxfId="2184" priority="2227" operator="equal">
      <formula>"they"</formula>
    </cfRule>
    <cfRule type="cellIs" dxfId="2183" priority="2228" operator="equal">
      <formula>"they/them 1"</formula>
    </cfRule>
    <cfRule type="cellIs" dxfId="2182" priority="2229" operator="equal">
      <formula>"they/them 2"</formula>
    </cfRule>
    <cfRule type="cellIs" dxfId="2181" priority="2230" operator="equal">
      <formula>"red"</formula>
    </cfRule>
    <cfRule type="cellIs" dxfId="2180" priority="2231" operator="equal">
      <formula>"yellow"</formula>
    </cfRule>
    <cfRule type="cellIs" dxfId="2179" priority="2232" operator="equal">
      <formula>"green"</formula>
    </cfRule>
    <cfRule type="cellIs" dxfId="2178" priority="2233" operator="equal">
      <formula>"blue"</formula>
    </cfRule>
    <cfRule type="cellIs" dxfId="2177" priority="2234" operator="equal">
      <formula>"triangle"</formula>
    </cfRule>
    <cfRule type="cellIs" dxfId="2176" priority="2235" operator="equal">
      <formula>"square"</formula>
    </cfRule>
  </conditionalFormatting>
  <conditionalFormatting sqref="AG118">
    <cfRule type="cellIs" dxfId="2175" priority="2206" operator="equal">
      <formula>"he"</formula>
    </cfRule>
    <cfRule type="cellIs" dxfId="2174" priority="2207" operator="equal">
      <formula>"he/him 1"</formula>
    </cfRule>
    <cfRule type="cellIs" dxfId="2173" priority="2208" operator="equal">
      <formula>"he/him 2"</formula>
    </cfRule>
    <cfRule type="cellIs" dxfId="2172" priority="2209" operator="equal">
      <formula>"she"</formula>
    </cfRule>
    <cfRule type="cellIs" dxfId="2171" priority="2210" operator="equal">
      <formula>"she/her 1"</formula>
    </cfRule>
    <cfRule type="cellIs" dxfId="2170" priority="2211" operator="equal">
      <formula>"she/her 2"</formula>
    </cfRule>
    <cfRule type="cellIs" dxfId="2169" priority="2212" operator="equal">
      <formula>"they"</formula>
    </cfRule>
    <cfRule type="cellIs" dxfId="2168" priority="2213" operator="equal">
      <formula>"they/them 1"</formula>
    </cfRule>
    <cfRule type="cellIs" dxfId="2167" priority="2214" operator="equal">
      <formula>"they/them 2"</formula>
    </cfRule>
    <cfRule type="cellIs" dxfId="2166" priority="2215" operator="equal">
      <formula>"red"</formula>
    </cfRule>
    <cfRule type="cellIs" dxfId="2165" priority="2216" operator="equal">
      <formula>"yellow"</formula>
    </cfRule>
    <cfRule type="cellIs" dxfId="2164" priority="2217" operator="equal">
      <formula>"green"</formula>
    </cfRule>
    <cfRule type="cellIs" dxfId="2163" priority="2218" operator="equal">
      <formula>"blue"</formula>
    </cfRule>
    <cfRule type="cellIs" dxfId="2162" priority="2219" operator="equal">
      <formula>"triangle"</formula>
    </cfRule>
    <cfRule type="cellIs" dxfId="2161" priority="2220" operator="equal">
      <formula>"square"</formula>
    </cfRule>
  </conditionalFormatting>
  <conditionalFormatting sqref="AG120">
    <cfRule type="cellIs" dxfId="2160" priority="2116" operator="equal">
      <formula>"he"</formula>
    </cfRule>
    <cfRule type="cellIs" dxfId="2159" priority="2117" operator="equal">
      <formula>"he/him 1"</formula>
    </cfRule>
    <cfRule type="cellIs" dxfId="2158" priority="2118" operator="equal">
      <formula>"he/him 2"</formula>
    </cfRule>
    <cfRule type="cellIs" dxfId="2157" priority="2119" operator="equal">
      <formula>"she"</formula>
    </cfRule>
    <cfRule type="cellIs" dxfId="2156" priority="2120" operator="equal">
      <formula>"she/her 1"</formula>
    </cfRule>
    <cfRule type="cellIs" dxfId="2155" priority="2121" operator="equal">
      <formula>"she/her 2"</formula>
    </cfRule>
    <cfRule type="cellIs" dxfId="2154" priority="2122" operator="equal">
      <formula>"they"</formula>
    </cfRule>
    <cfRule type="cellIs" dxfId="2153" priority="2123" operator="equal">
      <formula>"they/them 1"</formula>
    </cfRule>
    <cfRule type="cellIs" dxfId="2152" priority="2124" operator="equal">
      <formula>"they/them 2"</formula>
    </cfRule>
    <cfRule type="cellIs" dxfId="2151" priority="2125" operator="equal">
      <formula>"red"</formula>
    </cfRule>
    <cfRule type="cellIs" dxfId="2150" priority="2126" operator="equal">
      <formula>"yellow"</formula>
    </cfRule>
    <cfRule type="cellIs" dxfId="2149" priority="2127" operator="equal">
      <formula>"green"</formula>
    </cfRule>
    <cfRule type="cellIs" dxfId="2148" priority="2128" operator="equal">
      <formula>"blue"</formula>
    </cfRule>
    <cfRule type="cellIs" dxfId="2147" priority="2129" operator="equal">
      <formula>"triangle"</formula>
    </cfRule>
    <cfRule type="cellIs" dxfId="2146" priority="2130" operator="equal">
      <formula>"square"</formula>
    </cfRule>
  </conditionalFormatting>
  <conditionalFormatting sqref="BE117:BE122">
    <cfRule type="cellIs" dxfId="2145" priority="2026" operator="equal">
      <formula>"he"</formula>
    </cfRule>
    <cfRule type="cellIs" dxfId="2144" priority="2027" operator="equal">
      <formula>"he/him 1"</formula>
    </cfRule>
    <cfRule type="cellIs" dxfId="2143" priority="2028" operator="equal">
      <formula>"he/him 2"</formula>
    </cfRule>
    <cfRule type="cellIs" dxfId="2142" priority="2029" operator="equal">
      <formula>"she"</formula>
    </cfRule>
    <cfRule type="cellIs" dxfId="2141" priority="2030" operator="equal">
      <formula>"she/her 1"</formula>
    </cfRule>
    <cfRule type="cellIs" dxfId="2140" priority="2031" operator="equal">
      <formula>"she/her 2"</formula>
    </cfRule>
    <cfRule type="cellIs" dxfId="2139" priority="2032" operator="equal">
      <formula>"they"</formula>
    </cfRule>
    <cfRule type="cellIs" dxfId="2138" priority="2033" operator="equal">
      <formula>"they/them 1"</formula>
    </cfRule>
    <cfRule type="cellIs" dxfId="2137" priority="2034" operator="equal">
      <formula>"they/them 2"</formula>
    </cfRule>
    <cfRule type="cellIs" dxfId="2136" priority="2035" operator="equal">
      <formula>"red"</formula>
    </cfRule>
    <cfRule type="cellIs" dxfId="2135" priority="2036" operator="equal">
      <formula>"yellow"</formula>
    </cfRule>
    <cfRule type="cellIs" dxfId="2134" priority="2037" operator="equal">
      <formula>"green"</formula>
    </cfRule>
    <cfRule type="cellIs" dxfId="2133" priority="2038" operator="equal">
      <formula>"blue"</formula>
    </cfRule>
    <cfRule type="cellIs" dxfId="2132" priority="2039" operator="equal">
      <formula>"triangle"</formula>
    </cfRule>
    <cfRule type="cellIs" dxfId="2131" priority="2040" operator="equal">
      <formula>"square"</formula>
    </cfRule>
  </conditionalFormatting>
  <conditionalFormatting sqref="AD121">
    <cfRule type="cellIs" dxfId="2130" priority="1771" operator="equal">
      <formula>"he"</formula>
    </cfRule>
    <cfRule type="cellIs" dxfId="2129" priority="1772" operator="equal">
      <formula>"he/him 1"</formula>
    </cfRule>
    <cfRule type="cellIs" dxfId="2128" priority="1773" operator="equal">
      <formula>"he/him 2"</formula>
    </cfRule>
    <cfRule type="cellIs" dxfId="2127" priority="1774" operator="equal">
      <formula>"she"</formula>
    </cfRule>
    <cfRule type="cellIs" dxfId="2126" priority="1775" operator="equal">
      <formula>"she/her 1"</formula>
    </cfRule>
    <cfRule type="cellIs" dxfId="2125" priority="1776" operator="equal">
      <formula>"she/her 2"</formula>
    </cfRule>
    <cfRule type="cellIs" dxfId="2124" priority="1777" operator="equal">
      <formula>"they"</formula>
    </cfRule>
    <cfRule type="cellIs" dxfId="2123" priority="1778" operator="equal">
      <formula>"they/them 1"</formula>
    </cfRule>
    <cfRule type="cellIs" dxfId="2122" priority="1779" operator="equal">
      <formula>"they/them 2"</formula>
    </cfRule>
    <cfRule type="cellIs" dxfId="2121" priority="1780" operator="equal">
      <formula>"red"</formula>
    </cfRule>
    <cfRule type="cellIs" dxfId="2120" priority="1781" operator="equal">
      <formula>"yellow"</formula>
    </cfRule>
    <cfRule type="cellIs" dxfId="2119" priority="1782" operator="equal">
      <formula>"green"</formula>
    </cfRule>
    <cfRule type="cellIs" dxfId="2118" priority="1783" operator="equal">
      <formula>"blue"</formula>
    </cfRule>
    <cfRule type="cellIs" dxfId="2117" priority="1784" operator="equal">
      <formula>"triangle"</formula>
    </cfRule>
    <cfRule type="cellIs" dxfId="2116" priority="1785" operator="equal">
      <formula>"square"</formula>
    </cfRule>
  </conditionalFormatting>
  <conditionalFormatting sqref="AD237:AF237">
    <cfRule type="cellIs" dxfId="2115" priority="1681" operator="equal">
      <formula>"he"</formula>
    </cfRule>
    <cfRule type="cellIs" dxfId="2114" priority="1682" operator="equal">
      <formula>"he/him 1"</formula>
    </cfRule>
    <cfRule type="cellIs" dxfId="2113" priority="1683" operator="equal">
      <formula>"he/him 2"</formula>
    </cfRule>
    <cfRule type="cellIs" dxfId="2112" priority="1684" operator="equal">
      <formula>"she"</formula>
    </cfRule>
    <cfRule type="cellIs" dxfId="2111" priority="1685" operator="equal">
      <formula>"she/her 1"</formula>
    </cfRule>
    <cfRule type="cellIs" dxfId="2110" priority="1686" operator="equal">
      <formula>"she/her 2"</formula>
    </cfRule>
    <cfRule type="cellIs" dxfId="2109" priority="1687" operator="equal">
      <formula>"they"</formula>
    </cfRule>
    <cfRule type="cellIs" dxfId="2108" priority="1688" operator="equal">
      <formula>"they/them 1"</formula>
    </cfRule>
    <cfRule type="cellIs" dxfId="2107" priority="1689" operator="equal">
      <formula>"they/them 2"</formula>
    </cfRule>
    <cfRule type="cellIs" dxfId="2106" priority="1690" operator="equal">
      <formula>"red"</formula>
    </cfRule>
    <cfRule type="cellIs" dxfId="2105" priority="1691" operator="equal">
      <formula>"yellow"</formula>
    </cfRule>
    <cfRule type="cellIs" dxfId="2104" priority="1692" operator="equal">
      <formula>"green"</formula>
    </cfRule>
    <cfRule type="cellIs" dxfId="2103" priority="1693" operator="equal">
      <formula>"blue"</formula>
    </cfRule>
    <cfRule type="cellIs" dxfId="2102" priority="1694" operator="equal">
      <formula>"triangle"</formula>
    </cfRule>
    <cfRule type="cellIs" dxfId="2101" priority="1695" operator="equal">
      <formula>"square"</formula>
    </cfRule>
  </conditionalFormatting>
  <conditionalFormatting sqref="AD357:AF357">
    <cfRule type="cellIs" dxfId="2100" priority="1666" operator="equal">
      <formula>"he"</formula>
    </cfRule>
    <cfRule type="cellIs" dxfId="2099" priority="1667" operator="equal">
      <formula>"he/him 1"</formula>
    </cfRule>
    <cfRule type="cellIs" dxfId="2098" priority="1668" operator="equal">
      <formula>"he/him 2"</formula>
    </cfRule>
    <cfRule type="cellIs" dxfId="2097" priority="1669" operator="equal">
      <formula>"she"</formula>
    </cfRule>
    <cfRule type="cellIs" dxfId="2096" priority="1670" operator="equal">
      <formula>"she/her 1"</formula>
    </cfRule>
    <cfRule type="cellIs" dxfId="2095" priority="1671" operator="equal">
      <formula>"she/her 2"</formula>
    </cfRule>
    <cfRule type="cellIs" dxfId="2094" priority="1672" operator="equal">
      <formula>"they"</formula>
    </cfRule>
    <cfRule type="cellIs" dxfId="2093" priority="1673" operator="equal">
      <formula>"they/them 1"</formula>
    </cfRule>
    <cfRule type="cellIs" dxfId="2092" priority="1674" operator="equal">
      <formula>"they/them 2"</formula>
    </cfRule>
    <cfRule type="cellIs" dxfId="2091" priority="1675" operator="equal">
      <formula>"red"</formula>
    </cfRule>
    <cfRule type="cellIs" dxfId="2090" priority="1676" operator="equal">
      <formula>"yellow"</formula>
    </cfRule>
    <cfRule type="cellIs" dxfId="2089" priority="1677" operator="equal">
      <formula>"green"</formula>
    </cfRule>
    <cfRule type="cellIs" dxfId="2088" priority="1678" operator="equal">
      <formula>"blue"</formula>
    </cfRule>
    <cfRule type="cellIs" dxfId="2087" priority="1679" operator="equal">
      <formula>"triangle"</formula>
    </cfRule>
    <cfRule type="cellIs" dxfId="2086" priority="1680" operator="equal">
      <formula>"square"</formula>
    </cfRule>
  </conditionalFormatting>
  <conditionalFormatting sqref="AD477:AF477">
    <cfRule type="cellIs" dxfId="2085" priority="1651" operator="equal">
      <formula>"he"</formula>
    </cfRule>
    <cfRule type="cellIs" dxfId="2084" priority="1652" operator="equal">
      <formula>"he/him 1"</formula>
    </cfRule>
    <cfRule type="cellIs" dxfId="2083" priority="1653" operator="equal">
      <formula>"he/him 2"</formula>
    </cfRule>
    <cfRule type="cellIs" dxfId="2082" priority="1654" operator="equal">
      <formula>"she"</formula>
    </cfRule>
    <cfRule type="cellIs" dxfId="2081" priority="1655" operator="equal">
      <formula>"she/her 1"</formula>
    </cfRule>
    <cfRule type="cellIs" dxfId="2080" priority="1656" operator="equal">
      <formula>"she/her 2"</formula>
    </cfRule>
    <cfRule type="cellIs" dxfId="2079" priority="1657" operator="equal">
      <formula>"they"</formula>
    </cfRule>
    <cfRule type="cellIs" dxfId="2078" priority="1658" operator="equal">
      <formula>"they/them 1"</formula>
    </cfRule>
    <cfRule type="cellIs" dxfId="2077" priority="1659" operator="equal">
      <formula>"they/them 2"</formula>
    </cfRule>
    <cfRule type="cellIs" dxfId="2076" priority="1660" operator="equal">
      <formula>"red"</formula>
    </cfRule>
    <cfRule type="cellIs" dxfId="2075" priority="1661" operator="equal">
      <formula>"yellow"</formula>
    </cfRule>
    <cfRule type="cellIs" dxfId="2074" priority="1662" operator="equal">
      <formula>"green"</formula>
    </cfRule>
    <cfRule type="cellIs" dxfId="2073" priority="1663" operator="equal">
      <formula>"blue"</formula>
    </cfRule>
    <cfRule type="cellIs" dxfId="2072" priority="1664" operator="equal">
      <formula>"triangle"</formula>
    </cfRule>
    <cfRule type="cellIs" dxfId="2071" priority="1665" operator="equal">
      <formula>"square"</formula>
    </cfRule>
  </conditionalFormatting>
  <conditionalFormatting sqref="AD597:AF597">
    <cfRule type="cellIs" dxfId="2070" priority="1636" operator="equal">
      <formula>"he"</formula>
    </cfRule>
    <cfRule type="cellIs" dxfId="2069" priority="1637" operator="equal">
      <formula>"he/him 1"</formula>
    </cfRule>
    <cfRule type="cellIs" dxfId="2068" priority="1638" operator="equal">
      <formula>"he/him 2"</formula>
    </cfRule>
    <cfRule type="cellIs" dxfId="2067" priority="1639" operator="equal">
      <formula>"she"</formula>
    </cfRule>
    <cfRule type="cellIs" dxfId="2066" priority="1640" operator="equal">
      <formula>"she/her 1"</formula>
    </cfRule>
    <cfRule type="cellIs" dxfId="2065" priority="1641" operator="equal">
      <formula>"she/her 2"</formula>
    </cfRule>
    <cfRule type="cellIs" dxfId="2064" priority="1642" operator="equal">
      <formula>"they"</formula>
    </cfRule>
    <cfRule type="cellIs" dxfId="2063" priority="1643" operator="equal">
      <formula>"they/them 1"</formula>
    </cfRule>
    <cfRule type="cellIs" dxfId="2062" priority="1644" operator="equal">
      <formula>"they/them 2"</formula>
    </cfRule>
    <cfRule type="cellIs" dxfId="2061" priority="1645" operator="equal">
      <formula>"red"</formula>
    </cfRule>
    <cfRule type="cellIs" dxfId="2060" priority="1646" operator="equal">
      <formula>"yellow"</formula>
    </cfRule>
    <cfRule type="cellIs" dxfId="2059" priority="1647" operator="equal">
      <formula>"green"</formula>
    </cfRule>
    <cfRule type="cellIs" dxfId="2058" priority="1648" operator="equal">
      <formula>"blue"</formula>
    </cfRule>
    <cfRule type="cellIs" dxfId="2057" priority="1649" operator="equal">
      <formula>"triangle"</formula>
    </cfRule>
    <cfRule type="cellIs" dxfId="2056" priority="1650" operator="equal">
      <formula>"square"</formula>
    </cfRule>
  </conditionalFormatting>
  <conditionalFormatting sqref="AD717:AF717">
    <cfRule type="cellIs" dxfId="2055" priority="1621" operator="equal">
      <formula>"he"</formula>
    </cfRule>
    <cfRule type="cellIs" dxfId="2054" priority="1622" operator="equal">
      <formula>"he/him 1"</formula>
    </cfRule>
    <cfRule type="cellIs" dxfId="2053" priority="1623" operator="equal">
      <formula>"he/him 2"</formula>
    </cfRule>
    <cfRule type="cellIs" dxfId="2052" priority="1624" operator="equal">
      <formula>"she"</formula>
    </cfRule>
    <cfRule type="cellIs" dxfId="2051" priority="1625" operator="equal">
      <formula>"she/her 1"</formula>
    </cfRule>
    <cfRule type="cellIs" dxfId="2050" priority="1626" operator="equal">
      <formula>"she/her 2"</formula>
    </cfRule>
    <cfRule type="cellIs" dxfId="2049" priority="1627" operator="equal">
      <formula>"they"</formula>
    </cfRule>
    <cfRule type="cellIs" dxfId="2048" priority="1628" operator="equal">
      <formula>"they/them 1"</formula>
    </cfRule>
    <cfRule type="cellIs" dxfId="2047" priority="1629" operator="equal">
      <formula>"they/them 2"</formula>
    </cfRule>
    <cfRule type="cellIs" dxfId="2046" priority="1630" operator="equal">
      <formula>"red"</formula>
    </cfRule>
    <cfRule type="cellIs" dxfId="2045" priority="1631" operator="equal">
      <formula>"yellow"</formula>
    </cfRule>
    <cfRule type="cellIs" dxfId="2044" priority="1632" operator="equal">
      <formula>"green"</formula>
    </cfRule>
    <cfRule type="cellIs" dxfId="2043" priority="1633" operator="equal">
      <formula>"blue"</formula>
    </cfRule>
    <cfRule type="cellIs" dxfId="2042" priority="1634" operator="equal">
      <formula>"triangle"</formula>
    </cfRule>
    <cfRule type="cellIs" dxfId="2041" priority="1635" operator="equal">
      <formula>"square"</formula>
    </cfRule>
  </conditionalFormatting>
  <conditionalFormatting sqref="AL117:AW117">
    <cfRule type="cellIs" dxfId="2040" priority="1606" operator="equal">
      <formula>"he"</formula>
    </cfRule>
    <cfRule type="cellIs" dxfId="2039" priority="1607" operator="equal">
      <formula>"he/him 1"</formula>
    </cfRule>
    <cfRule type="cellIs" dxfId="2038" priority="1608" operator="equal">
      <formula>"he/him 2"</formula>
    </cfRule>
    <cfRule type="cellIs" dxfId="2037" priority="1609" operator="equal">
      <formula>"she"</formula>
    </cfRule>
    <cfRule type="cellIs" dxfId="2036" priority="1610" operator="equal">
      <formula>"she/her 1"</formula>
    </cfRule>
    <cfRule type="cellIs" dxfId="2035" priority="1611" operator="equal">
      <formula>"she/her 2"</formula>
    </cfRule>
    <cfRule type="cellIs" dxfId="2034" priority="1612" operator="equal">
      <formula>"they"</formula>
    </cfRule>
    <cfRule type="cellIs" dxfId="2033" priority="1613" operator="equal">
      <formula>"they/them 1"</formula>
    </cfRule>
    <cfRule type="cellIs" dxfId="2032" priority="1614" operator="equal">
      <formula>"they/them 2"</formula>
    </cfRule>
    <cfRule type="cellIs" dxfId="2031" priority="1615" operator="equal">
      <formula>"red"</formula>
    </cfRule>
    <cfRule type="cellIs" dxfId="2030" priority="1616" operator="equal">
      <formula>"yellow"</formula>
    </cfRule>
    <cfRule type="cellIs" dxfId="2029" priority="1617" operator="equal">
      <formula>"green"</formula>
    </cfRule>
    <cfRule type="cellIs" dxfId="2028" priority="1618" operator="equal">
      <formula>"blue"</formula>
    </cfRule>
    <cfRule type="cellIs" dxfId="2027" priority="1619" operator="equal">
      <formula>"triangle"</formula>
    </cfRule>
    <cfRule type="cellIs" dxfId="2026" priority="1620" operator="equal">
      <formula>"square"</formula>
    </cfRule>
  </conditionalFormatting>
  <conditionalFormatting sqref="AL237:AW237">
    <cfRule type="cellIs" dxfId="2025" priority="1591" operator="equal">
      <formula>"he"</formula>
    </cfRule>
    <cfRule type="cellIs" dxfId="2024" priority="1592" operator="equal">
      <formula>"he/him 1"</formula>
    </cfRule>
    <cfRule type="cellIs" dxfId="2023" priority="1593" operator="equal">
      <formula>"he/him 2"</formula>
    </cfRule>
    <cfRule type="cellIs" dxfId="2022" priority="1594" operator="equal">
      <formula>"she"</formula>
    </cfRule>
    <cfRule type="cellIs" dxfId="2021" priority="1595" operator="equal">
      <formula>"she/her 1"</formula>
    </cfRule>
    <cfRule type="cellIs" dxfId="2020" priority="1596" operator="equal">
      <formula>"she/her 2"</formula>
    </cfRule>
    <cfRule type="cellIs" dxfId="2019" priority="1597" operator="equal">
      <formula>"they"</formula>
    </cfRule>
    <cfRule type="cellIs" dxfId="2018" priority="1598" operator="equal">
      <formula>"they/them 1"</formula>
    </cfRule>
    <cfRule type="cellIs" dxfId="2017" priority="1599" operator="equal">
      <formula>"they/them 2"</formula>
    </cfRule>
    <cfRule type="cellIs" dxfId="2016" priority="1600" operator="equal">
      <formula>"red"</formula>
    </cfRule>
    <cfRule type="cellIs" dxfId="2015" priority="1601" operator="equal">
      <formula>"yellow"</formula>
    </cfRule>
    <cfRule type="cellIs" dxfId="2014" priority="1602" operator="equal">
      <formula>"green"</formula>
    </cfRule>
    <cfRule type="cellIs" dxfId="2013" priority="1603" operator="equal">
      <formula>"blue"</formula>
    </cfRule>
    <cfRule type="cellIs" dxfId="2012" priority="1604" operator="equal">
      <formula>"triangle"</formula>
    </cfRule>
    <cfRule type="cellIs" dxfId="2011" priority="1605" operator="equal">
      <formula>"square"</formula>
    </cfRule>
  </conditionalFormatting>
  <conditionalFormatting sqref="AL357:AW357">
    <cfRule type="cellIs" dxfId="2010" priority="1576" operator="equal">
      <formula>"he"</formula>
    </cfRule>
    <cfRule type="cellIs" dxfId="2009" priority="1577" operator="equal">
      <formula>"he/him 1"</formula>
    </cfRule>
    <cfRule type="cellIs" dxfId="2008" priority="1578" operator="equal">
      <formula>"he/him 2"</formula>
    </cfRule>
    <cfRule type="cellIs" dxfId="2007" priority="1579" operator="equal">
      <formula>"she"</formula>
    </cfRule>
    <cfRule type="cellIs" dxfId="2006" priority="1580" operator="equal">
      <formula>"she/her 1"</formula>
    </cfRule>
    <cfRule type="cellIs" dxfId="2005" priority="1581" operator="equal">
      <formula>"she/her 2"</formula>
    </cfRule>
    <cfRule type="cellIs" dxfId="2004" priority="1582" operator="equal">
      <formula>"they"</formula>
    </cfRule>
    <cfRule type="cellIs" dxfId="2003" priority="1583" operator="equal">
      <formula>"they/them 1"</formula>
    </cfRule>
    <cfRule type="cellIs" dxfId="2002" priority="1584" operator="equal">
      <formula>"they/them 2"</formula>
    </cfRule>
    <cfRule type="cellIs" dxfId="2001" priority="1585" operator="equal">
      <formula>"red"</formula>
    </cfRule>
    <cfRule type="cellIs" dxfId="2000" priority="1586" operator="equal">
      <formula>"yellow"</formula>
    </cfRule>
    <cfRule type="cellIs" dxfId="1999" priority="1587" operator="equal">
      <formula>"green"</formula>
    </cfRule>
    <cfRule type="cellIs" dxfId="1998" priority="1588" operator="equal">
      <formula>"blue"</formula>
    </cfRule>
    <cfRule type="cellIs" dxfId="1997" priority="1589" operator="equal">
      <formula>"triangle"</formula>
    </cfRule>
    <cfRule type="cellIs" dxfId="1996" priority="1590" operator="equal">
      <formula>"square"</formula>
    </cfRule>
  </conditionalFormatting>
  <conditionalFormatting sqref="AL477:AW477">
    <cfRule type="cellIs" dxfId="1995" priority="1561" operator="equal">
      <formula>"he"</formula>
    </cfRule>
    <cfRule type="cellIs" dxfId="1994" priority="1562" operator="equal">
      <formula>"he/him 1"</formula>
    </cfRule>
    <cfRule type="cellIs" dxfId="1993" priority="1563" operator="equal">
      <formula>"he/him 2"</formula>
    </cfRule>
    <cfRule type="cellIs" dxfId="1992" priority="1564" operator="equal">
      <formula>"she"</formula>
    </cfRule>
    <cfRule type="cellIs" dxfId="1991" priority="1565" operator="equal">
      <formula>"she/her 1"</formula>
    </cfRule>
    <cfRule type="cellIs" dxfId="1990" priority="1566" operator="equal">
      <formula>"she/her 2"</formula>
    </cfRule>
    <cfRule type="cellIs" dxfId="1989" priority="1567" operator="equal">
      <formula>"they"</formula>
    </cfRule>
    <cfRule type="cellIs" dxfId="1988" priority="1568" operator="equal">
      <formula>"they/them 1"</formula>
    </cfRule>
    <cfRule type="cellIs" dxfId="1987" priority="1569" operator="equal">
      <formula>"they/them 2"</formula>
    </cfRule>
    <cfRule type="cellIs" dxfId="1986" priority="1570" operator="equal">
      <formula>"red"</formula>
    </cfRule>
    <cfRule type="cellIs" dxfId="1985" priority="1571" operator="equal">
      <formula>"yellow"</formula>
    </cfRule>
    <cfRule type="cellIs" dxfId="1984" priority="1572" operator="equal">
      <formula>"green"</formula>
    </cfRule>
    <cfRule type="cellIs" dxfId="1983" priority="1573" operator="equal">
      <formula>"blue"</formula>
    </cfRule>
    <cfRule type="cellIs" dxfId="1982" priority="1574" operator="equal">
      <formula>"triangle"</formula>
    </cfRule>
    <cfRule type="cellIs" dxfId="1981" priority="1575" operator="equal">
      <formula>"square"</formula>
    </cfRule>
  </conditionalFormatting>
  <conditionalFormatting sqref="AL597:AW597">
    <cfRule type="cellIs" dxfId="1980" priority="1546" operator="equal">
      <formula>"he"</formula>
    </cfRule>
    <cfRule type="cellIs" dxfId="1979" priority="1547" operator="equal">
      <formula>"he/him 1"</formula>
    </cfRule>
    <cfRule type="cellIs" dxfId="1978" priority="1548" operator="equal">
      <formula>"he/him 2"</formula>
    </cfRule>
    <cfRule type="cellIs" dxfId="1977" priority="1549" operator="equal">
      <formula>"she"</formula>
    </cfRule>
    <cfRule type="cellIs" dxfId="1976" priority="1550" operator="equal">
      <formula>"she/her 1"</formula>
    </cfRule>
    <cfRule type="cellIs" dxfId="1975" priority="1551" operator="equal">
      <formula>"she/her 2"</formula>
    </cfRule>
    <cfRule type="cellIs" dxfId="1974" priority="1552" operator="equal">
      <formula>"they"</formula>
    </cfRule>
    <cfRule type="cellIs" dxfId="1973" priority="1553" operator="equal">
      <formula>"they/them 1"</formula>
    </cfRule>
    <cfRule type="cellIs" dxfId="1972" priority="1554" operator="equal">
      <formula>"they/them 2"</formula>
    </cfRule>
    <cfRule type="cellIs" dxfId="1971" priority="1555" operator="equal">
      <formula>"red"</formula>
    </cfRule>
    <cfRule type="cellIs" dxfId="1970" priority="1556" operator="equal">
      <formula>"yellow"</formula>
    </cfRule>
    <cfRule type="cellIs" dxfId="1969" priority="1557" operator="equal">
      <formula>"green"</formula>
    </cfRule>
    <cfRule type="cellIs" dxfId="1968" priority="1558" operator="equal">
      <formula>"blue"</formula>
    </cfRule>
    <cfRule type="cellIs" dxfId="1967" priority="1559" operator="equal">
      <formula>"triangle"</formula>
    </cfRule>
    <cfRule type="cellIs" dxfId="1966" priority="1560" operator="equal">
      <formula>"square"</formula>
    </cfRule>
  </conditionalFormatting>
  <conditionalFormatting sqref="AL717:AW717">
    <cfRule type="cellIs" dxfId="1965" priority="1531" operator="equal">
      <formula>"he"</formula>
    </cfRule>
    <cfRule type="cellIs" dxfId="1964" priority="1532" operator="equal">
      <formula>"he/him 1"</formula>
    </cfRule>
    <cfRule type="cellIs" dxfId="1963" priority="1533" operator="equal">
      <formula>"he/him 2"</formula>
    </cfRule>
    <cfRule type="cellIs" dxfId="1962" priority="1534" operator="equal">
      <formula>"she"</formula>
    </cfRule>
    <cfRule type="cellIs" dxfId="1961" priority="1535" operator="equal">
      <formula>"she/her 1"</formula>
    </cfRule>
    <cfRule type="cellIs" dxfId="1960" priority="1536" operator="equal">
      <formula>"she/her 2"</formula>
    </cfRule>
    <cfRule type="cellIs" dxfId="1959" priority="1537" operator="equal">
      <formula>"they"</formula>
    </cfRule>
    <cfRule type="cellIs" dxfId="1958" priority="1538" operator="equal">
      <formula>"they/them 1"</formula>
    </cfRule>
    <cfRule type="cellIs" dxfId="1957" priority="1539" operator="equal">
      <formula>"they/them 2"</formula>
    </cfRule>
    <cfRule type="cellIs" dxfId="1956" priority="1540" operator="equal">
      <formula>"red"</formula>
    </cfRule>
    <cfRule type="cellIs" dxfId="1955" priority="1541" operator="equal">
      <formula>"yellow"</formula>
    </cfRule>
    <cfRule type="cellIs" dxfId="1954" priority="1542" operator="equal">
      <formula>"green"</formula>
    </cfRule>
    <cfRule type="cellIs" dxfId="1953" priority="1543" operator="equal">
      <formula>"blue"</formula>
    </cfRule>
    <cfRule type="cellIs" dxfId="1952" priority="1544" operator="equal">
      <formula>"triangle"</formula>
    </cfRule>
    <cfRule type="cellIs" dxfId="1951" priority="1545" operator="equal">
      <formula>"square"</formula>
    </cfRule>
  </conditionalFormatting>
  <conditionalFormatting sqref="AD238:AF238">
    <cfRule type="cellIs" dxfId="1950" priority="1516" operator="equal">
      <formula>"he"</formula>
    </cfRule>
    <cfRule type="cellIs" dxfId="1949" priority="1517" operator="equal">
      <formula>"he/him 1"</formula>
    </cfRule>
    <cfRule type="cellIs" dxfId="1948" priority="1518" operator="equal">
      <formula>"he/him 2"</formula>
    </cfRule>
    <cfRule type="cellIs" dxfId="1947" priority="1519" operator="equal">
      <formula>"she"</formula>
    </cfRule>
    <cfRule type="cellIs" dxfId="1946" priority="1520" operator="equal">
      <formula>"she/her 1"</formula>
    </cfRule>
    <cfRule type="cellIs" dxfId="1945" priority="1521" operator="equal">
      <formula>"she/her 2"</formula>
    </cfRule>
    <cfRule type="cellIs" dxfId="1944" priority="1522" operator="equal">
      <formula>"they"</formula>
    </cfRule>
    <cfRule type="cellIs" dxfId="1943" priority="1523" operator="equal">
      <formula>"they/them 1"</formula>
    </cfRule>
    <cfRule type="cellIs" dxfId="1942" priority="1524" operator="equal">
      <formula>"they/them 2"</formula>
    </cfRule>
    <cfRule type="cellIs" dxfId="1941" priority="1525" operator="equal">
      <formula>"red"</formula>
    </cfRule>
    <cfRule type="cellIs" dxfId="1940" priority="1526" operator="equal">
      <formula>"yellow"</formula>
    </cfRule>
    <cfRule type="cellIs" dxfId="1939" priority="1527" operator="equal">
      <formula>"green"</formula>
    </cfRule>
    <cfRule type="cellIs" dxfId="1938" priority="1528" operator="equal">
      <formula>"blue"</formula>
    </cfRule>
    <cfRule type="cellIs" dxfId="1937" priority="1529" operator="equal">
      <formula>"triangle"</formula>
    </cfRule>
    <cfRule type="cellIs" dxfId="1936" priority="1530" operator="equal">
      <formula>"square"</formula>
    </cfRule>
  </conditionalFormatting>
  <conditionalFormatting sqref="AG238">
    <cfRule type="cellIs" dxfId="1935" priority="1501" operator="equal">
      <formula>"he"</formula>
    </cfRule>
    <cfRule type="cellIs" dxfId="1934" priority="1502" operator="equal">
      <formula>"he/him 1"</formula>
    </cfRule>
    <cfRule type="cellIs" dxfId="1933" priority="1503" operator="equal">
      <formula>"he/him 2"</formula>
    </cfRule>
    <cfRule type="cellIs" dxfId="1932" priority="1504" operator="equal">
      <formula>"she"</formula>
    </cfRule>
    <cfRule type="cellIs" dxfId="1931" priority="1505" operator="equal">
      <formula>"she/her 1"</formula>
    </cfRule>
    <cfRule type="cellIs" dxfId="1930" priority="1506" operator="equal">
      <formula>"she/her 2"</formula>
    </cfRule>
    <cfRule type="cellIs" dxfId="1929" priority="1507" operator="equal">
      <formula>"they"</formula>
    </cfRule>
    <cfRule type="cellIs" dxfId="1928" priority="1508" operator="equal">
      <formula>"they/them 1"</formula>
    </cfRule>
    <cfRule type="cellIs" dxfId="1927" priority="1509" operator="equal">
      <formula>"they/them 2"</formula>
    </cfRule>
    <cfRule type="cellIs" dxfId="1926" priority="1510" operator="equal">
      <formula>"red"</formula>
    </cfRule>
    <cfRule type="cellIs" dxfId="1925" priority="1511" operator="equal">
      <formula>"yellow"</formula>
    </cfRule>
    <cfRule type="cellIs" dxfId="1924" priority="1512" operator="equal">
      <formula>"green"</formula>
    </cfRule>
    <cfRule type="cellIs" dxfId="1923" priority="1513" operator="equal">
      <formula>"blue"</formula>
    </cfRule>
    <cfRule type="cellIs" dxfId="1922" priority="1514" operator="equal">
      <formula>"triangle"</formula>
    </cfRule>
    <cfRule type="cellIs" dxfId="1921" priority="1515" operator="equal">
      <formula>"square"</formula>
    </cfRule>
  </conditionalFormatting>
  <conditionalFormatting sqref="AD358:AF358">
    <cfRule type="cellIs" dxfId="1920" priority="1486" operator="equal">
      <formula>"he"</formula>
    </cfRule>
    <cfRule type="cellIs" dxfId="1919" priority="1487" operator="equal">
      <formula>"he/him 1"</formula>
    </cfRule>
    <cfRule type="cellIs" dxfId="1918" priority="1488" operator="equal">
      <formula>"he/him 2"</formula>
    </cfRule>
    <cfRule type="cellIs" dxfId="1917" priority="1489" operator="equal">
      <formula>"she"</formula>
    </cfRule>
    <cfRule type="cellIs" dxfId="1916" priority="1490" operator="equal">
      <formula>"she/her 1"</formula>
    </cfRule>
    <cfRule type="cellIs" dxfId="1915" priority="1491" operator="equal">
      <formula>"she/her 2"</formula>
    </cfRule>
    <cfRule type="cellIs" dxfId="1914" priority="1492" operator="equal">
      <formula>"they"</formula>
    </cfRule>
    <cfRule type="cellIs" dxfId="1913" priority="1493" operator="equal">
      <formula>"they/them 1"</formula>
    </cfRule>
    <cfRule type="cellIs" dxfId="1912" priority="1494" operator="equal">
      <formula>"they/them 2"</formula>
    </cfRule>
    <cfRule type="cellIs" dxfId="1911" priority="1495" operator="equal">
      <formula>"red"</formula>
    </cfRule>
    <cfRule type="cellIs" dxfId="1910" priority="1496" operator="equal">
      <formula>"yellow"</formula>
    </cfRule>
    <cfRule type="cellIs" dxfId="1909" priority="1497" operator="equal">
      <formula>"green"</formula>
    </cfRule>
    <cfRule type="cellIs" dxfId="1908" priority="1498" operator="equal">
      <formula>"blue"</formula>
    </cfRule>
    <cfRule type="cellIs" dxfId="1907" priority="1499" operator="equal">
      <formula>"triangle"</formula>
    </cfRule>
    <cfRule type="cellIs" dxfId="1906" priority="1500" operator="equal">
      <formula>"square"</formula>
    </cfRule>
  </conditionalFormatting>
  <conditionalFormatting sqref="AG358">
    <cfRule type="cellIs" dxfId="1905" priority="1471" operator="equal">
      <formula>"he"</formula>
    </cfRule>
    <cfRule type="cellIs" dxfId="1904" priority="1472" operator="equal">
      <formula>"he/him 1"</formula>
    </cfRule>
    <cfRule type="cellIs" dxfId="1903" priority="1473" operator="equal">
      <formula>"he/him 2"</formula>
    </cfRule>
    <cfRule type="cellIs" dxfId="1902" priority="1474" operator="equal">
      <formula>"she"</formula>
    </cfRule>
    <cfRule type="cellIs" dxfId="1901" priority="1475" operator="equal">
      <formula>"she/her 1"</formula>
    </cfRule>
    <cfRule type="cellIs" dxfId="1900" priority="1476" operator="equal">
      <formula>"she/her 2"</formula>
    </cfRule>
    <cfRule type="cellIs" dxfId="1899" priority="1477" operator="equal">
      <formula>"they"</formula>
    </cfRule>
    <cfRule type="cellIs" dxfId="1898" priority="1478" operator="equal">
      <formula>"they/them 1"</formula>
    </cfRule>
    <cfRule type="cellIs" dxfId="1897" priority="1479" operator="equal">
      <formula>"they/them 2"</formula>
    </cfRule>
    <cfRule type="cellIs" dxfId="1896" priority="1480" operator="equal">
      <formula>"red"</formula>
    </cfRule>
    <cfRule type="cellIs" dxfId="1895" priority="1481" operator="equal">
      <formula>"yellow"</formula>
    </cfRule>
    <cfRule type="cellIs" dxfId="1894" priority="1482" operator="equal">
      <formula>"green"</formula>
    </cfRule>
    <cfRule type="cellIs" dxfId="1893" priority="1483" operator="equal">
      <formula>"blue"</formula>
    </cfRule>
    <cfRule type="cellIs" dxfId="1892" priority="1484" operator="equal">
      <formula>"triangle"</formula>
    </cfRule>
    <cfRule type="cellIs" dxfId="1891" priority="1485" operator="equal">
      <formula>"square"</formula>
    </cfRule>
  </conditionalFormatting>
  <conditionalFormatting sqref="AD478:AF478">
    <cfRule type="cellIs" dxfId="1890" priority="1456" operator="equal">
      <formula>"he"</formula>
    </cfRule>
    <cfRule type="cellIs" dxfId="1889" priority="1457" operator="equal">
      <formula>"he/him 1"</formula>
    </cfRule>
    <cfRule type="cellIs" dxfId="1888" priority="1458" operator="equal">
      <formula>"he/him 2"</formula>
    </cfRule>
    <cfRule type="cellIs" dxfId="1887" priority="1459" operator="equal">
      <formula>"she"</formula>
    </cfRule>
    <cfRule type="cellIs" dxfId="1886" priority="1460" operator="equal">
      <formula>"she/her 1"</formula>
    </cfRule>
    <cfRule type="cellIs" dxfId="1885" priority="1461" operator="equal">
      <formula>"she/her 2"</formula>
    </cfRule>
    <cfRule type="cellIs" dxfId="1884" priority="1462" operator="equal">
      <formula>"they"</formula>
    </cfRule>
    <cfRule type="cellIs" dxfId="1883" priority="1463" operator="equal">
      <formula>"they/them 1"</formula>
    </cfRule>
    <cfRule type="cellIs" dxfId="1882" priority="1464" operator="equal">
      <formula>"they/them 2"</formula>
    </cfRule>
    <cfRule type="cellIs" dxfId="1881" priority="1465" operator="equal">
      <formula>"red"</formula>
    </cfRule>
    <cfRule type="cellIs" dxfId="1880" priority="1466" operator="equal">
      <formula>"yellow"</formula>
    </cfRule>
    <cfRule type="cellIs" dxfId="1879" priority="1467" operator="equal">
      <formula>"green"</formula>
    </cfRule>
    <cfRule type="cellIs" dxfId="1878" priority="1468" operator="equal">
      <formula>"blue"</formula>
    </cfRule>
    <cfRule type="cellIs" dxfId="1877" priority="1469" operator="equal">
      <formula>"triangle"</formula>
    </cfRule>
    <cfRule type="cellIs" dxfId="1876" priority="1470" operator="equal">
      <formula>"square"</formula>
    </cfRule>
  </conditionalFormatting>
  <conditionalFormatting sqref="AG478">
    <cfRule type="cellIs" dxfId="1875" priority="1441" operator="equal">
      <formula>"he"</formula>
    </cfRule>
    <cfRule type="cellIs" dxfId="1874" priority="1442" operator="equal">
      <formula>"he/him 1"</formula>
    </cfRule>
    <cfRule type="cellIs" dxfId="1873" priority="1443" operator="equal">
      <formula>"he/him 2"</formula>
    </cfRule>
    <cfRule type="cellIs" dxfId="1872" priority="1444" operator="equal">
      <formula>"she"</formula>
    </cfRule>
    <cfRule type="cellIs" dxfId="1871" priority="1445" operator="equal">
      <formula>"she/her 1"</formula>
    </cfRule>
    <cfRule type="cellIs" dxfId="1870" priority="1446" operator="equal">
      <formula>"she/her 2"</formula>
    </cfRule>
    <cfRule type="cellIs" dxfId="1869" priority="1447" operator="equal">
      <formula>"they"</formula>
    </cfRule>
    <cfRule type="cellIs" dxfId="1868" priority="1448" operator="equal">
      <formula>"they/them 1"</formula>
    </cfRule>
    <cfRule type="cellIs" dxfId="1867" priority="1449" operator="equal">
      <formula>"they/them 2"</formula>
    </cfRule>
    <cfRule type="cellIs" dxfId="1866" priority="1450" operator="equal">
      <formula>"red"</formula>
    </cfRule>
    <cfRule type="cellIs" dxfId="1865" priority="1451" operator="equal">
      <formula>"yellow"</formula>
    </cfRule>
    <cfRule type="cellIs" dxfId="1864" priority="1452" operator="equal">
      <formula>"green"</formula>
    </cfRule>
    <cfRule type="cellIs" dxfId="1863" priority="1453" operator="equal">
      <formula>"blue"</formula>
    </cfRule>
    <cfRule type="cellIs" dxfId="1862" priority="1454" operator="equal">
      <formula>"triangle"</formula>
    </cfRule>
    <cfRule type="cellIs" dxfId="1861" priority="1455" operator="equal">
      <formula>"square"</formula>
    </cfRule>
  </conditionalFormatting>
  <conditionalFormatting sqref="AD598:AF598">
    <cfRule type="cellIs" dxfId="1860" priority="1426" operator="equal">
      <formula>"he"</formula>
    </cfRule>
    <cfRule type="cellIs" dxfId="1859" priority="1427" operator="equal">
      <formula>"he/him 1"</formula>
    </cfRule>
    <cfRule type="cellIs" dxfId="1858" priority="1428" operator="equal">
      <formula>"he/him 2"</formula>
    </cfRule>
    <cfRule type="cellIs" dxfId="1857" priority="1429" operator="equal">
      <formula>"she"</formula>
    </cfRule>
    <cfRule type="cellIs" dxfId="1856" priority="1430" operator="equal">
      <formula>"she/her 1"</formula>
    </cfRule>
    <cfRule type="cellIs" dxfId="1855" priority="1431" operator="equal">
      <formula>"she/her 2"</formula>
    </cfRule>
    <cfRule type="cellIs" dxfId="1854" priority="1432" operator="equal">
      <formula>"they"</formula>
    </cfRule>
    <cfRule type="cellIs" dxfId="1853" priority="1433" operator="equal">
      <formula>"they/them 1"</formula>
    </cfRule>
    <cfRule type="cellIs" dxfId="1852" priority="1434" operator="equal">
      <formula>"they/them 2"</formula>
    </cfRule>
    <cfRule type="cellIs" dxfId="1851" priority="1435" operator="equal">
      <formula>"red"</formula>
    </cfRule>
    <cfRule type="cellIs" dxfId="1850" priority="1436" operator="equal">
      <formula>"yellow"</formula>
    </cfRule>
    <cfRule type="cellIs" dxfId="1849" priority="1437" operator="equal">
      <formula>"green"</formula>
    </cfRule>
    <cfRule type="cellIs" dxfId="1848" priority="1438" operator="equal">
      <formula>"blue"</formula>
    </cfRule>
    <cfRule type="cellIs" dxfId="1847" priority="1439" operator="equal">
      <formula>"triangle"</formula>
    </cfRule>
    <cfRule type="cellIs" dxfId="1846" priority="1440" operator="equal">
      <formula>"square"</formula>
    </cfRule>
  </conditionalFormatting>
  <conditionalFormatting sqref="AG598">
    <cfRule type="cellIs" dxfId="1845" priority="1411" operator="equal">
      <formula>"he"</formula>
    </cfRule>
    <cfRule type="cellIs" dxfId="1844" priority="1412" operator="equal">
      <formula>"he/him 1"</formula>
    </cfRule>
    <cfRule type="cellIs" dxfId="1843" priority="1413" operator="equal">
      <formula>"he/him 2"</formula>
    </cfRule>
    <cfRule type="cellIs" dxfId="1842" priority="1414" operator="equal">
      <formula>"she"</formula>
    </cfRule>
    <cfRule type="cellIs" dxfId="1841" priority="1415" operator="equal">
      <formula>"she/her 1"</formula>
    </cfRule>
    <cfRule type="cellIs" dxfId="1840" priority="1416" operator="equal">
      <formula>"she/her 2"</formula>
    </cfRule>
    <cfRule type="cellIs" dxfId="1839" priority="1417" operator="equal">
      <formula>"they"</formula>
    </cfRule>
    <cfRule type="cellIs" dxfId="1838" priority="1418" operator="equal">
      <formula>"they/them 1"</formula>
    </cfRule>
    <cfRule type="cellIs" dxfId="1837" priority="1419" operator="equal">
      <formula>"they/them 2"</formula>
    </cfRule>
    <cfRule type="cellIs" dxfId="1836" priority="1420" operator="equal">
      <formula>"red"</formula>
    </cfRule>
    <cfRule type="cellIs" dxfId="1835" priority="1421" operator="equal">
      <formula>"yellow"</formula>
    </cfRule>
    <cfRule type="cellIs" dxfId="1834" priority="1422" operator="equal">
      <formula>"green"</formula>
    </cfRule>
    <cfRule type="cellIs" dxfId="1833" priority="1423" operator="equal">
      <formula>"blue"</formula>
    </cfRule>
    <cfRule type="cellIs" dxfId="1832" priority="1424" operator="equal">
      <formula>"triangle"</formula>
    </cfRule>
    <cfRule type="cellIs" dxfId="1831" priority="1425" operator="equal">
      <formula>"square"</formula>
    </cfRule>
  </conditionalFormatting>
  <conditionalFormatting sqref="AD718:AF718">
    <cfRule type="cellIs" dxfId="1830" priority="1396" operator="equal">
      <formula>"he"</formula>
    </cfRule>
    <cfRule type="cellIs" dxfId="1829" priority="1397" operator="equal">
      <formula>"he/him 1"</formula>
    </cfRule>
    <cfRule type="cellIs" dxfId="1828" priority="1398" operator="equal">
      <formula>"he/him 2"</formula>
    </cfRule>
    <cfRule type="cellIs" dxfId="1827" priority="1399" operator="equal">
      <formula>"she"</formula>
    </cfRule>
    <cfRule type="cellIs" dxfId="1826" priority="1400" operator="equal">
      <formula>"she/her 1"</formula>
    </cfRule>
    <cfRule type="cellIs" dxfId="1825" priority="1401" operator="equal">
      <formula>"she/her 2"</formula>
    </cfRule>
    <cfRule type="cellIs" dxfId="1824" priority="1402" operator="equal">
      <formula>"they"</formula>
    </cfRule>
    <cfRule type="cellIs" dxfId="1823" priority="1403" operator="equal">
      <formula>"they/them 1"</formula>
    </cfRule>
    <cfRule type="cellIs" dxfId="1822" priority="1404" operator="equal">
      <formula>"they/them 2"</formula>
    </cfRule>
    <cfRule type="cellIs" dxfId="1821" priority="1405" operator="equal">
      <formula>"red"</formula>
    </cfRule>
    <cfRule type="cellIs" dxfId="1820" priority="1406" operator="equal">
      <formula>"yellow"</formula>
    </cfRule>
    <cfRule type="cellIs" dxfId="1819" priority="1407" operator="equal">
      <formula>"green"</formula>
    </cfRule>
    <cfRule type="cellIs" dxfId="1818" priority="1408" operator="equal">
      <formula>"blue"</formula>
    </cfRule>
    <cfRule type="cellIs" dxfId="1817" priority="1409" operator="equal">
      <formula>"triangle"</formula>
    </cfRule>
    <cfRule type="cellIs" dxfId="1816" priority="1410" operator="equal">
      <formula>"square"</formula>
    </cfRule>
  </conditionalFormatting>
  <conditionalFormatting sqref="AG718">
    <cfRule type="cellIs" dxfId="1815" priority="1381" operator="equal">
      <formula>"he"</formula>
    </cfRule>
    <cfRule type="cellIs" dxfId="1814" priority="1382" operator="equal">
      <formula>"he/him 1"</formula>
    </cfRule>
    <cfRule type="cellIs" dxfId="1813" priority="1383" operator="equal">
      <formula>"he/him 2"</formula>
    </cfRule>
    <cfRule type="cellIs" dxfId="1812" priority="1384" operator="equal">
      <formula>"she"</formula>
    </cfRule>
    <cfRule type="cellIs" dxfId="1811" priority="1385" operator="equal">
      <formula>"she/her 1"</formula>
    </cfRule>
    <cfRule type="cellIs" dxfId="1810" priority="1386" operator="equal">
      <formula>"she/her 2"</formula>
    </cfRule>
    <cfRule type="cellIs" dxfId="1809" priority="1387" operator="equal">
      <formula>"they"</formula>
    </cfRule>
    <cfRule type="cellIs" dxfId="1808" priority="1388" operator="equal">
      <formula>"they/them 1"</formula>
    </cfRule>
    <cfRule type="cellIs" dxfId="1807" priority="1389" operator="equal">
      <formula>"they/them 2"</formula>
    </cfRule>
    <cfRule type="cellIs" dxfId="1806" priority="1390" operator="equal">
      <formula>"red"</formula>
    </cfRule>
    <cfRule type="cellIs" dxfId="1805" priority="1391" operator="equal">
      <formula>"yellow"</formula>
    </cfRule>
    <cfRule type="cellIs" dxfId="1804" priority="1392" operator="equal">
      <formula>"green"</formula>
    </cfRule>
    <cfRule type="cellIs" dxfId="1803" priority="1393" operator="equal">
      <formula>"blue"</formula>
    </cfRule>
    <cfRule type="cellIs" dxfId="1802" priority="1394" operator="equal">
      <formula>"triangle"</formula>
    </cfRule>
    <cfRule type="cellIs" dxfId="1801" priority="1395" operator="equal">
      <formula>"square"</formula>
    </cfRule>
  </conditionalFormatting>
  <conditionalFormatting sqref="AL118:AW118">
    <cfRule type="cellIs" dxfId="1800" priority="1366" operator="equal">
      <formula>"he"</formula>
    </cfRule>
    <cfRule type="cellIs" dxfId="1799" priority="1367" operator="equal">
      <formula>"he/him 1"</formula>
    </cfRule>
    <cfRule type="cellIs" dxfId="1798" priority="1368" operator="equal">
      <formula>"he/him 2"</formula>
    </cfRule>
    <cfRule type="cellIs" dxfId="1797" priority="1369" operator="equal">
      <formula>"she"</formula>
    </cfRule>
    <cfRule type="cellIs" dxfId="1796" priority="1370" operator="equal">
      <formula>"she/her 1"</formula>
    </cfRule>
    <cfRule type="cellIs" dxfId="1795" priority="1371" operator="equal">
      <formula>"she/her 2"</formula>
    </cfRule>
    <cfRule type="cellIs" dxfId="1794" priority="1372" operator="equal">
      <formula>"they"</formula>
    </cfRule>
    <cfRule type="cellIs" dxfId="1793" priority="1373" operator="equal">
      <formula>"they/them 1"</formula>
    </cfRule>
    <cfRule type="cellIs" dxfId="1792" priority="1374" operator="equal">
      <formula>"they/them 2"</formula>
    </cfRule>
    <cfRule type="cellIs" dxfId="1791" priority="1375" operator="equal">
      <formula>"red"</formula>
    </cfRule>
    <cfRule type="cellIs" dxfId="1790" priority="1376" operator="equal">
      <formula>"yellow"</formula>
    </cfRule>
    <cfRule type="cellIs" dxfId="1789" priority="1377" operator="equal">
      <formula>"green"</formula>
    </cfRule>
    <cfRule type="cellIs" dxfId="1788" priority="1378" operator="equal">
      <formula>"blue"</formula>
    </cfRule>
    <cfRule type="cellIs" dxfId="1787" priority="1379" operator="equal">
      <formula>"triangle"</formula>
    </cfRule>
    <cfRule type="cellIs" dxfId="1786" priority="1380" operator="equal">
      <formula>"square"</formula>
    </cfRule>
  </conditionalFormatting>
  <conditionalFormatting sqref="AL238:AW238">
    <cfRule type="cellIs" dxfId="1785" priority="1351" operator="equal">
      <formula>"he"</formula>
    </cfRule>
    <cfRule type="cellIs" dxfId="1784" priority="1352" operator="equal">
      <formula>"he/him 1"</formula>
    </cfRule>
    <cfRule type="cellIs" dxfId="1783" priority="1353" operator="equal">
      <formula>"he/him 2"</formula>
    </cfRule>
    <cfRule type="cellIs" dxfId="1782" priority="1354" operator="equal">
      <formula>"she"</formula>
    </cfRule>
    <cfRule type="cellIs" dxfId="1781" priority="1355" operator="equal">
      <formula>"she/her 1"</formula>
    </cfRule>
    <cfRule type="cellIs" dxfId="1780" priority="1356" operator="equal">
      <formula>"she/her 2"</formula>
    </cfRule>
    <cfRule type="cellIs" dxfId="1779" priority="1357" operator="equal">
      <formula>"they"</formula>
    </cfRule>
    <cfRule type="cellIs" dxfId="1778" priority="1358" operator="equal">
      <formula>"they/them 1"</formula>
    </cfRule>
    <cfRule type="cellIs" dxfId="1777" priority="1359" operator="equal">
      <formula>"they/them 2"</formula>
    </cfRule>
    <cfRule type="cellIs" dxfId="1776" priority="1360" operator="equal">
      <formula>"red"</formula>
    </cfRule>
    <cfRule type="cellIs" dxfId="1775" priority="1361" operator="equal">
      <formula>"yellow"</formula>
    </cfRule>
    <cfRule type="cellIs" dxfId="1774" priority="1362" operator="equal">
      <formula>"green"</formula>
    </cfRule>
    <cfRule type="cellIs" dxfId="1773" priority="1363" operator="equal">
      <formula>"blue"</formula>
    </cfRule>
    <cfRule type="cellIs" dxfId="1772" priority="1364" operator="equal">
      <formula>"triangle"</formula>
    </cfRule>
    <cfRule type="cellIs" dxfId="1771" priority="1365" operator="equal">
      <formula>"square"</formula>
    </cfRule>
  </conditionalFormatting>
  <conditionalFormatting sqref="AL358:AW358">
    <cfRule type="cellIs" dxfId="1770" priority="1336" operator="equal">
      <formula>"he"</formula>
    </cfRule>
    <cfRule type="cellIs" dxfId="1769" priority="1337" operator="equal">
      <formula>"he/him 1"</formula>
    </cfRule>
    <cfRule type="cellIs" dxfId="1768" priority="1338" operator="equal">
      <formula>"he/him 2"</formula>
    </cfRule>
    <cfRule type="cellIs" dxfId="1767" priority="1339" operator="equal">
      <formula>"she"</formula>
    </cfRule>
    <cfRule type="cellIs" dxfId="1766" priority="1340" operator="equal">
      <formula>"she/her 1"</formula>
    </cfRule>
    <cfRule type="cellIs" dxfId="1765" priority="1341" operator="equal">
      <formula>"she/her 2"</formula>
    </cfRule>
    <cfRule type="cellIs" dxfId="1764" priority="1342" operator="equal">
      <formula>"they"</formula>
    </cfRule>
    <cfRule type="cellIs" dxfId="1763" priority="1343" operator="equal">
      <formula>"they/them 1"</formula>
    </cfRule>
    <cfRule type="cellIs" dxfId="1762" priority="1344" operator="equal">
      <formula>"they/them 2"</formula>
    </cfRule>
    <cfRule type="cellIs" dxfId="1761" priority="1345" operator="equal">
      <formula>"red"</formula>
    </cfRule>
    <cfRule type="cellIs" dxfId="1760" priority="1346" operator="equal">
      <formula>"yellow"</formula>
    </cfRule>
    <cfRule type="cellIs" dxfId="1759" priority="1347" operator="equal">
      <formula>"green"</formula>
    </cfRule>
    <cfRule type="cellIs" dxfId="1758" priority="1348" operator="equal">
      <formula>"blue"</formula>
    </cfRule>
    <cfRule type="cellIs" dxfId="1757" priority="1349" operator="equal">
      <formula>"triangle"</formula>
    </cfRule>
    <cfRule type="cellIs" dxfId="1756" priority="1350" operator="equal">
      <formula>"square"</formula>
    </cfRule>
  </conditionalFormatting>
  <conditionalFormatting sqref="AL478:AW478">
    <cfRule type="cellIs" dxfId="1755" priority="1321" operator="equal">
      <formula>"he"</formula>
    </cfRule>
    <cfRule type="cellIs" dxfId="1754" priority="1322" operator="equal">
      <formula>"he/him 1"</formula>
    </cfRule>
    <cfRule type="cellIs" dxfId="1753" priority="1323" operator="equal">
      <formula>"he/him 2"</formula>
    </cfRule>
    <cfRule type="cellIs" dxfId="1752" priority="1324" operator="equal">
      <formula>"she"</formula>
    </cfRule>
    <cfRule type="cellIs" dxfId="1751" priority="1325" operator="equal">
      <formula>"she/her 1"</formula>
    </cfRule>
    <cfRule type="cellIs" dxfId="1750" priority="1326" operator="equal">
      <formula>"she/her 2"</formula>
    </cfRule>
    <cfRule type="cellIs" dxfId="1749" priority="1327" operator="equal">
      <formula>"they"</formula>
    </cfRule>
    <cfRule type="cellIs" dxfId="1748" priority="1328" operator="equal">
      <formula>"they/them 1"</formula>
    </cfRule>
    <cfRule type="cellIs" dxfId="1747" priority="1329" operator="equal">
      <formula>"they/them 2"</formula>
    </cfRule>
    <cfRule type="cellIs" dxfId="1746" priority="1330" operator="equal">
      <formula>"red"</formula>
    </cfRule>
    <cfRule type="cellIs" dxfId="1745" priority="1331" operator="equal">
      <formula>"yellow"</formula>
    </cfRule>
    <cfRule type="cellIs" dxfId="1744" priority="1332" operator="equal">
      <formula>"green"</formula>
    </cfRule>
    <cfRule type="cellIs" dxfId="1743" priority="1333" operator="equal">
      <formula>"blue"</formula>
    </cfRule>
    <cfRule type="cellIs" dxfId="1742" priority="1334" operator="equal">
      <formula>"triangle"</formula>
    </cfRule>
    <cfRule type="cellIs" dxfId="1741" priority="1335" operator="equal">
      <formula>"square"</formula>
    </cfRule>
  </conditionalFormatting>
  <conditionalFormatting sqref="AL598:AW598">
    <cfRule type="cellIs" dxfId="1740" priority="1306" operator="equal">
      <formula>"he"</formula>
    </cfRule>
    <cfRule type="cellIs" dxfId="1739" priority="1307" operator="equal">
      <formula>"he/him 1"</formula>
    </cfRule>
    <cfRule type="cellIs" dxfId="1738" priority="1308" operator="equal">
      <formula>"he/him 2"</formula>
    </cfRule>
    <cfRule type="cellIs" dxfId="1737" priority="1309" operator="equal">
      <formula>"she"</formula>
    </cfRule>
    <cfRule type="cellIs" dxfId="1736" priority="1310" operator="equal">
      <formula>"she/her 1"</formula>
    </cfRule>
    <cfRule type="cellIs" dxfId="1735" priority="1311" operator="equal">
      <formula>"she/her 2"</formula>
    </cfRule>
    <cfRule type="cellIs" dxfId="1734" priority="1312" operator="equal">
      <formula>"they"</formula>
    </cfRule>
    <cfRule type="cellIs" dxfId="1733" priority="1313" operator="equal">
      <formula>"they/them 1"</formula>
    </cfRule>
    <cfRule type="cellIs" dxfId="1732" priority="1314" operator="equal">
      <formula>"they/them 2"</formula>
    </cfRule>
    <cfRule type="cellIs" dxfId="1731" priority="1315" operator="equal">
      <formula>"red"</formula>
    </cfRule>
    <cfRule type="cellIs" dxfId="1730" priority="1316" operator="equal">
      <formula>"yellow"</formula>
    </cfRule>
    <cfRule type="cellIs" dxfId="1729" priority="1317" operator="equal">
      <formula>"green"</formula>
    </cfRule>
    <cfRule type="cellIs" dxfId="1728" priority="1318" operator="equal">
      <formula>"blue"</formula>
    </cfRule>
    <cfRule type="cellIs" dxfId="1727" priority="1319" operator="equal">
      <formula>"triangle"</formula>
    </cfRule>
    <cfRule type="cellIs" dxfId="1726" priority="1320" operator="equal">
      <formula>"square"</formula>
    </cfRule>
  </conditionalFormatting>
  <conditionalFormatting sqref="AL718:AW718">
    <cfRule type="cellIs" dxfId="1725" priority="1291" operator="equal">
      <formula>"he"</formula>
    </cfRule>
    <cfRule type="cellIs" dxfId="1724" priority="1292" operator="equal">
      <formula>"he/him 1"</formula>
    </cfRule>
    <cfRule type="cellIs" dxfId="1723" priority="1293" operator="equal">
      <formula>"he/him 2"</formula>
    </cfRule>
    <cfRule type="cellIs" dxfId="1722" priority="1294" operator="equal">
      <formula>"she"</formula>
    </cfRule>
    <cfRule type="cellIs" dxfId="1721" priority="1295" operator="equal">
      <formula>"she/her 1"</formula>
    </cfRule>
    <cfRule type="cellIs" dxfId="1720" priority="1296" operator="equal">
      <formula>"she/her 2"</formula>
    </cfRule>
    <cfRule type="cellIs" dxfId="1719" priority="1297" operator="equal">
      <formula>"they"</formula>
    </cfRule>
    <cfRule type="cellIs" dxfId="1718" priority="1298" operator="equal">
      <formula>"they/them 1"</formula>
    </cfRule>
    <cfRule type="cellIs" dxfId="1717" priority="1299" operator="equal">
      <formula>"they/them 2"</formula>
    </cfRule>
    <cfRule type="cellIs" dxfId="1716" priority="1300" operator="equal">
      <formula>"red"</formula>
    </cfRule>
    <cfRule type="cellIs" dxfId="1715" priority="1301" operator="equal">
      <formula>"yellow"</formula>
    </cfRule>
    <cfRule type="cellIs" dxfId="1714" priority="1302" operator="equal">
      <formula>"green"</formula>
    </cfRule>
    <cfRule type="cellIs" dxfId="1713" priority="1303" operator="equal">
      <formula>"blue"</formula>
    </cfRule>
    <cfRule type="cellIs" dxfId="1712" priority="1304" operator="equal">
      <formula>"triangle"</formula>
    </cfRule>
    <cfRule type="cellIs" dxfId="1711" priority="1305" operator="equal">
      <formula>"square"</formula>
    </cfRule>
  </conditionalFormatting>
  <conditionalFormatting sqref="AD239:AF239">
    <cfRule type="cellIs" dxfId="1710" priority="1276" operator="equal">
      <formula>"he"</formula>
    </cfRule>
    <cfRule type="cellIs" dxfId="1709" priority="1277" operator="equal">
      <formula>"he/him 1"</formula>
    </cfRule>
    <cfRule type="cellIs" dxfId="1708" priority="1278" operator="equal">
      <formula>"he/him 2"</formula>
    </cfRule>
    <cfRule type="cellIs" dxfId="1707" priority="1279" operator="equal">
      <formula>"she"</formula>
    </cfRule>
    <cfRule type="cellIs" dxfId="1706" priority="1280" operator="equal">
      <formula>"she/her 1"</formula>
    </cfRule>
    <cfRule type="cellIs" dxfId="1705" priority="1281" operator="equal">
      <formula>"she/her 2"</formula>
    </cfRule>
    <cfRule type="cellIs" dxfId="1704" priority="1282" operator="equal">
      <formula>"they"</formula>
    </cfRule>
    <cfRule type="cellIs" dxfId="1703" priority="1283" operator="equal">
      <formula>"they/them 1"</formula>
    </cfRule>
    <cfRule type="cellIs" dxfId="1702" priority="1284" operator="equal">
      <formula>"they/them 2"</formula>
    </cfRule>
    <cfRule type="cellIs" dxfId="1701" priority="1285" operator="equal">
      <formula>"red"</formula>
    </cfRule>
    <cfRule type="cellIs" dxfId="1700" priority="1286" operator="equal">
      <formula>"yellow"</formula>
    </cfRule>
    <cfRule type="cellIs" dxfId="1699" priority="1287" operator="equal">
      <formula>"green"</formula>
    </cfRule>
    <cfRule type="cellIs" dxfId="1698" priority="1288" operator="equal">
      <formula>"blue"</formula>
    </cfRule>
    <cfRule type="cellIs" dxfId="1697" priority="1289" operator="equal">
      <formula>"triangle"</formula>
    </cfRule>
    <cfRule type="cellIs" dxfId="1696" priority="1290" operator="equal">
      <formula>"square"</formula>
    </cfRule>
  </conditionalFormatting>
  <conditionalFormatting sqref="AD359:AF359">
    <cfRule type="cellIs" dxfId="1695" priority="1261" operator="equal">
      <formula>"he"</formula>
    </cfRule>
    <cfRule type="cellIs" dxfId="1694" priority="1262" operator="equal">
      <formula>"he/him 1"</formula>
    </cfRule>
    <cfRule type="cellIs" dxfId="1693" priority="1263" operator="equal">
      <formula>"he/him 2"</formula>
    </cfRule>
    <cfRule type="cellIs" dxfId="1692" priority="1264" operator="equal">
      <formula>"she"</formula>
    </cfRule>
    <cfRule type="cellIs" dxfId="1691" priority="1265" operator="equal">
      <formula>"she/her 1"</formula>
    </cfRule>
    <cfRule type="cellIs" dxfId="1690" priority="1266" operator="equal">
      <formula>"she/her 2"</formula>
    </cfRule>
    <cfRule type="cellIs" dxfId="1689" priority="1267" operator="equal">
      <formula>"they"</formula>
    </cfRule>
    <cfRule type="cellIs" dxfId="1688" priority="1268" operator="equal">
      <formula>"they/them 1"</formula>
    </cfRule>
    <cfRule type="cellIs" dxfId="1687" priority="1269" operator="equal">
      <formula>"they/them 2"</formula>
    </cfRule>
    <cfRule type="cellIs" dxfId="1686" priority="1270" operator="equal">
      <formula>"red"</formula>
    </cfRule>
    <cfRule type="cellIs" dxfId="1685" priority="1271" operator="equal">
      <formula>"yellow"</formula>
    </cfRule>
    <cfRule type="cellIs" dxfId="1684" priority="1272" operator="equal">
      <formula>"green"</formula>
    </cfRule>
    <cfRule type="cellIs" dxfId="1683" priority="1273" operator="equal">
      <formula>"blue"</formula>
    </cfRule>
    <cfRule type="cellIs" dxfId="1682" priority="1274" operator="equal">
      <formula>"triangle"</formula>
    </cfRule>
    <cfRule type="cellIs" dxfId="1681" priority="1275" operator="equal">
      <formula>"square"</formula>
    </cfRule>
  </conditionalFormatting>
  <conditionalFormatting sqref="AD479:AF479">
    <cfRule type="cellIs" dxfId="1680" priority="1246" operator="equal">
      <formula>"he"</formula>
    </cfRule>
    <cfRule type="cellIs" dxfId="1679" priority="1247" operator="equal">
      <formula>"he/him 1"</formula>
    </cfRule>
    <cfRule type="cellIs" dxfId="1678" priority="1248" operator="equal">
      <formula>"he/him 2"</formula>
    </cfRule>
    <cfRule type="cellIs" dxfId="1677" priority="1249" operator="equal">
      <formula>"she"</formula>
    </cfRule>
    <cfRule type="cellIs" dxfId="1676" priority="1250" operator="equal">
      <formula>"she/her 1"</formula>
    </cfRule>
    <cfRule type="cellIs" dxfId="1675" priority="1251" operator="equal">
      <formula>"she/her 2"</formula>
    </cfRule>
    <cfRule type="cellIs" dxfId="1674" priority="1252" operator="equal">
      <formula>"they"</formula>
    </cfRule>
    <cfRule type="cellIs" dxfId="1673" priority="1253" operator="equal">
      <formula>"they/them 1"</formula>
    </cfRule>
    <cfRule type="cellIs" dxfId="1672" priority="1254" operator="equal">
      <formula>"they/them 2"</formula>
    </cfRule>
    <cfRule type="cellIs" dxfId="1671" priority="1255" operator="equal">
      <formula>"red"</formula>
    </cfRule>
    <cfRule type="cellIs" dxfId="1670" priority="1256" operator="equal">
      <formula>"yellow"</formula>
    </cfRule>
    <cfRule type="cellIs" dxfId="1669" priority="1257" operator="equal">
      <formula>"green"</formula>
    </cfRule>
    <cfRule type="cellIs" dxfId="1668" priority="1258" operator="equal">
      <formula>"blue"</formula>
    </cfRule>
    <cfRule type="cellIs" dxfId="1667" priority="1259" operator="equal">
      <formula>"triangle"</formula>
    </cfRule>
    <cfRule type="cellIs" dxfId="1666" priority="1260" operator="equal">
      <formula>"square"</formula>
    </cfRule>
  </conditionalFormatting>
  <conditionalFormatting sqref="AD599:AF599">
    <cfRule type="cellIs" dxfId="1665" priority="1231" operator="equal">
      <formula>"he"</formula>
    </cfRule>
    <cfRule type="cellIs" dxfId="1664" priority="1232" operator="equal">
      <formula>"he/him 1"</formula>
    </cfRule>
    <cfRule type="cellIs" dxfId="1663" priority="1233" operator="equal">
      <formula>"he/him 2"</formula>
    </cfRule>
    <cfRule type="cellIs" dxfId="1662" priority="1234" operator="equal">
      <formula>"she"</formula>
    </cfRule>
    <cfRule type="cellIs" dxfId="1661" priority="1235" operator="equal">
      <formula>"she/her 1"</formula>
    </cfRule>
    <cfRule type="cellIs" dxfId="1660" priority="1236" operator="equal">
      <formula>"she/her 2"</formula>
    </cfRule>
    <cfRule type="cellIs" dxfId="1659" priority="1237" operator="equal">
      <formula>"they"</formula>
    </cfRule>
    <cfRule type="cellIs" dxfId="1658" priority="1238" operator="equal">
      <formula>"they/them 1"</formula>
    </cfRule>
    <cfRule type="cellIs" dxfId="1657" priority="1239" operator="equal">
      <formula>"they/them 2"</formula>
    </cfRule>
    <cfRule type="cellIs" dxfId="1656" priority="1240" operator="equal">
      <formula>"red"</formula>
    </cfRule>
    <cfRule type="cellIs" dxfId="1655" priority="1241" operator="equal">
      <formula>"yellow"</formula>
    </cfRule>
    <cfRule type="cellIs" dxfId="1654" priority="1242" operator="equal">
      <formula>"green"</formula>
    </cfRule>
    <cfRule type="cellIs" dxfId="1653" priority="1243" operator="equal">
      <formula>"blue"</formula>
    </cfRule>
    <cfRule type="cellIs" dxfId="1652" priority="1244" operator="equal">
      <formula>"triangle"</formula>
    </cfRule>
    <cfRule type="cellIs" dxfId="1651" priority="1245" operator="equal">
      <formula>"square"</formula>
    </cfRule>
  </conditionalFormatting>
  <conditionalFormatting sqref="AD719:AF719">
    <cfRule type="cellIs" dxfId="1650" priority="1216" operator="equal">
      <formula>"he"</formula>
    </cfRule>
    <cfRule type="cellIs" dxfId="1649" priority="1217" operator="equal">
      <formula>"he/him 1"</formula>
    </cfRule>
    <cfRule type="cellIs" dxfId="1648" priority="1218" operator="equal">
      <formula>"he/him 2"</formula>
    </cfRule>
    <cfRule type="cellIs" dxfId="1647" priority="1219" operator="equal">
      <formula>"she"</formula>
    </cfRule>
    <cfRule type="cellIs" dxfId="1646" priority="1220" operator="equal">
      <formula>"she/her 1"</formula>
    </cfRule>
    <cfRule type="cellIs" dxfId="1645" priority="1221" operator="equal">
      <formula>"she/her 2"</formula>
    </cfRule>
    <cfRule type="cellIs" dxfId="1644" priority="1222" operator="equal">
      <formula>"they"</formula>
    </cfRule>
    <cfRule type="cellIs" dxfId="1643" priority="1223" operator="equal">
      <formula>"they/them 1"</formula>
    </cfRule>
    <cfRule type="cellIs" dxfId="1642" priority="1224" operator="equal">
      <formula>"they/them 2"</formula>
    </cfRule>
    <cfRule type="cellIs" dxfId="1641" priority="1225" operator="equal">
      <formula>"red"</formula>
    </cfRule>
    <cfRule type="cellIs" dxfId="1640" priority="1226" operator="equal">
      <formula>"yellow"</formula>
    </cfRule>
    <cfRule type="cellIs" dxfId="1639" priority="1227" operator="equal">
      <formula>"green"</formula>
    </cfRule>
    <cfRule type="cellIs" dxfId="1638" priority="1228" operator="equal">
      <formula>"blue"</formula>
    </cfRule>
    <cfRule type="cellIs" dxfId="1637" priority="1229" operator="equal">
      <formula>"triangle"</formula>
    </cfRule>
    <cfRule type="cellIs" dxfId="1636" priority="1230" operator="equal">
      <formula>"square"</formula>
    </cfRule>
  </conditionalFormatting>
  <conditionalFormatting sqref="AL119:AW119">
    <cfRule type="cellIs" dxfId="1635" priority="1201" operator="equal">
      <formula>"he"</formula>
    </cfRule>
    <cfRule type="cellIs" dxfId="1634" priority="1202" operator="equal">
      <formula>"he/him 1"</formula>
    </cfRule>
    <cfRule type="cellIs" dxfId="1633" priority="1203" operator="equal">
      <formula>"he/him 2"</formula>
    </cfRule>
    <cfRule type="cellIs" dxfId="1632" priority="1204" operator="equal">
      <formula>"she"</formula>
    </cfRule>
    <cfRule type="cellIs" dxfId="1631" priority="1205" operator="equal">
      <formula>"she/her 1"</formula>
    </cfRule>
    <cfRule type="cellIs" dxfId="1630" priority="1206" operator="equal">
      <formula>"she/her 2"</formula>
    </cfRule>
    <cfRule type="cellIs" dxfId="1629" priority="1207" operator="equal">
      <formula>"they"</formula>
    </cfRule>
    <cfRule type="cellIs" dxfId="1628" priority="1208" operator="equal">
      <formula>"they/them 1"</formula>
    </cfRule>
    <cfRule type="cellIs" dxfId="1627" priority="1209" operator="equal">
      <formula>"they/them 2"</formula>
    </cfRule>
    <cfRule type="cellIs" dxfId="1626" priority="1210" operator="equal">
      <formula>"red"</formula>
    </cfRule>
    <cfRule type="cellIs" dxfId="1625" priority="1211" operator="equal">
      <formula>"yellow"</formula>
    </cfRule>
    <cfRule type="cellIs" dxfId="1624" priority="1212" operator="equal">
      <formula>"green"</formula>
    </cfRule>
    <cfRule type="cellIs" dxfId="1623" priority="1213" operator="equal">
      <formula>"blue"</formula>
    </cfRule>
    <cfRule type="cellIs" dxfId="1622" priority="1214" operator="equal">
      <formula>"triangle"</formula>
    </cfRule>
    <cfRule type="cellIs" dxfId="1621" priority="1215" operator="equal">
      <formula>"square"</formula>
    </cfRule>
  </conditionalFormatting>
  <conditionalFormatting sqref="AD240:AF240">
    <cfRule type="cellIs" dxfId="1620" priority="1186" operator="equal">
      <formula>"he"</formula>
    </cfRule>
    <cfRule type="cellIs" dxfId="1619" priority="1187" operator="equal">
      <formula>"he/him 1"</formula>
    </cfRule>
    <cfRule type="cellIs" dxfId="1618" priority="1188" operator="equal">
      <formula>"he/him 2"</formula>
    </cfRule>
    <cfRule type="cellIs" dxfId="1617" priority="1189" operator="equal">
      <formula>"she"</formula>
    </cfRule>
    <cfRule type="cellIs" dxfId="1616" priority="1190" operator="equal">
      <formula>"she/her 1"</formula>
    </cfRule>
    <cfRule type="cellIs" dxfId="1615" priority="1191" operator="equal">
      <formula>"she/her 2"</formula>
    </cfRule>
    <cfRule type="cellIs" dxfId="1614" priority="1192" operator="equal">
      <formula>"they"</formula>
    </cfRule>
    <cfRule type="cellIs" dxfId="1613" priority="1193" operator="equal">
      <formula>"they/them 1"</formula>
    </cfRule>
    <cfRule type="cellIs" dxfId="1612" priority="1194" operator="equal">
      <formula>"they/them 2"</formula>
    </cfRule>
    <cfRule type="cellIs" dxfId="1611" priority="1195" operator="equal">
      <formula>"red"</formula>
    </cfRule>
    <cfRule type="cellIs" dxfId="1610" priority="1196" operator="equal">
      <formula>"yellow"</formula>
    </cfRule>
    <cfRule type="cellIs" dxfId="1609" priority="1197" operator="equal">
      <formula>"green"</formula>
    </cfRule>
    <cfRule type="cellIs" dxfId="1608" priority="1198" operator="equal">
      <formula>"blue"</formula>
    </cfRule>
    <cfRule type="cellIs" dxfId="1607" priority="1199" operator="equal">
      <formula>"triangle"</formula>
    </cfRule>
    <cfRule type="cellIs" dxfId="1606" priority="1200" operator="equal">
      <formula>"square"</formula>
    </cfRule>
  </conditionalFormatting>
  <conditionalFormatting sqref="AG240">
    <cfRule type="cellIs" dxfId="1605" priority="1171" operator="equal">
      <formula>"he"</formula>
    </cfRule>
    <cfRule type="cellIs" dxfId="1604" priority="1172" operator="equal">
      <formula>"he/him 1"</formula>
    </cfRule>
    <cfRule type="cellIs" dxfId="1603" priority="1173" operator="equal">
      <formula>"he/him 2"</formula>
    </cfRule>
    <cfRule type="cellIs" dxfId="1602" priority="1174" operator="equal">
      <formula>"she"</formula>
    </cfRule>
    <cfRule type="cellIs" dxfId="1601" priority="1175" operator="equal">
      <formula>"she/her 1"</formula>
    </cfRule>
    <cfRule type="cellIs" dxfId="1600" priority="1176" operator="equal">
      <formula>"she/her 2"</formula>
    </cfRule>
    <cfRule type="cellIs" dxfId="1599" priority="1177" operator="equal">
      <formula>"they"</formula>
    </cfRule>
    <cfRule type="cellIs" dxfId="1598" priority="1178" operator="equal">
      <formula>"they/them 1"</formula>
    </cfRule>
    <cfRule type="cellIs" dxfId="1597" priority="1179" operator="equal">
      <formula>"they/them 2"</formula>
    </cfRule>
    <cfRule type="cellIs" dxfId="1596" priority="1180" operator="equal">
      <formula>"red"</formula>
    </cfRule>
    <cfRule type="cellIs" dxfId="1595" priority="1181" operator="equal">
      <formula>"yellow"</formula>
    </cfRule>
    <cfRule type="cellIs" dxfId="1594" priority="1182" operator="equal">
      <formula>"green"</formula>
    </cfRule>
    <cfRule type="cellIs" dxfId="1593" priority="1183" operator="equal">
      <formula>"blue"</formula>
    </cfRule>
    <cfRule type="cellIs" dxfId="1592" priority="1184" operator="equal">
      <formula>"triangle"</formula>
    </cfRule>
    <cfRule type="cellIs" dxfId="1591" priority="1185" operator="equal">
      <formula>"square"</formula>
    </cfRule>
  </conditionalFormatting>
  <conditionalFormatting sqref="AD360:AF360">
    <cfRule type="cellIs" dxfId="1590" priority="1156" operator="equal">
      <formula>"he"</formula>
    </cfRule>
    <cfRule type="cellIs" dxfId="1589" priority="1157" operator="equal">
      <formula>"he/him 1"</formula>
    </cfRule>
    <cfRule type="cellIs" dxfId="1588" priority="1158" operator="equal">
      <formula>"he/him 2"</formula>
    </cfRule>
    <cfRule type="cellIs" dxfId="1587" priority="1159" operator="equal">
      <formula>"she"</formula>
    </cfRule>
    <cfRule type="cellIs" dxfId="1586" priority="1160" operator="equal">
      <formula>"she/her 1"</formula>
    </cfRule>
    <cfRule type="cellIs" dxfId="1585" priority="1161" operator="equal">
      <formula>"she/her 2"</formula>
    </cfRule>
    <cfRule type="cellIs" dxfId="1584" priority="1162" operator="equal">
      <formula>"they"</formula>
    </cfRule>
    <cfRule type="cellIs" dxfId="1583" priority="1163" operator="equal">
      <formula>"they/them 1"</formula>
    </cfRule>
    <cfRule type="cellIs" dxfId="1582" priority="1164" operator="equal">
      <formula>"they/them 2"</formula>
    </cfRule>
    <cfRule type="cellIs" dxfId="1581" priority="1165" operator="equal">
      <formula>"red"</formula>
    </cfRule>
    <cfRule type="cellIs" dxfId="1580" priority="1166" operator="equal">
      <formula>"yellow"</formula>
    </cfRule>
    <cfRule type="cellIs" dxfId="1579" priority="1167" operator="equal">
      <formula>"green"</formula>
    </cfRule>
    <cfRule type="cellIs" dxfId="1578" priority="1168" operator="equal">
      <formula>"blue"</formula>
    </cfRule>
    <cfRule type="cellIs" dxfId="1577" priority="1169" operator="equal">
      <formula>"triangle"</formula>
    </cfRule>
    <cfRule type="cellIs" dxfId="1576" priority="1170" operator="equal">
      <formula>"square"</formula>
    </cfRule>
  </conditionalFormatting>
  <conditionalFormatting sqref="AG360">
    <cfRule type="cellIs" dxfId="1575" priority="1141" operator="equal">
      <formula>"he"</formula>
    </cfRule>
    <cfRule type="cellIs" dxfId="1574" priority="1142" operator="equal">
      <formula>"he/him 1"</formula>
    </cfRule>
    <cfRule type="cellIs" dxfId="1573" priority="1143" operator="equal">
      <formula>"he/him 2"</formula>
    </cfRule>
    <cfRule type="cellIs" dxfId="1572" priority="1144" operator="equal">
      <formula>"she"</formula>
    </cfRule>
    <cfRule type="cellIs" dxfId="1571" priority="1145" operator="equal">
      <formula>"she/her 1"</formula>
    </cfRule>
    <cfRule type="cellIs" dxfId="1570" priority="1146" operator="equal">
      <formula>"she/her 2"</formula>
    </cfRule>
    <cfRule type="cellIs" dxfId="1569" priority="1147" operator="equal">
      <formula>"they"</formula>
    </cfRule>
    <cfRule type="cellIs" dxfId="1568" priority="1148" operator="equal">
      <formula>"they/them 1"</formula>
    </cfRule>
    <cfRule type="cellIs" dxfId="1567" priority="1149" operator="equal">
      <formula>"they/them 2"</formula>
    </cfRule>
    <cfRule type="cellIs" dxfId="1566" priority="1150" operator="equal">
      <formula>"red"</formula>
    </cfRule>
    <cfRule type="cellIs" dxfId="1565" priority="1151" operator="equal">
      <formula>"yellow"</formula>
    </cfRule>
    <cfRule type="cellIs" dxfId="1564" priority="1152" operator="equal">
      <formula>"green"</formula>
    </cfRule>
    <cfRule type="cellIs" dxfId="1563" priority="1153" operator="equal">
      <formula>"blue"</formula>
    </cfRule>
    <cfRule type="cellIs" dxfId="1562" priority="1154" operator="equal">
      <formula>"triangle"</formula>
    </cfRule>
    <cfRule type="cellIs" dxfId="1561" priority="1155" operator="equal">
      <formula>"square"</formula>
    </cfRule>
  </conditionalFormatting>
  <conditionalFormatting sqref="AD480:AF480">
    <cfRule type="cellIs" dxfId="1560" priority="1126" operator="equal">
      <formula>"he"</formula>
    </cfRule>
    <cfRule type="cellIs" dxfId="1559" priority="1127" operator="equal">
      <formula>"he/him 1"</formula>
    </cfRule>
    <cfRule type="cellIs" dxfId="1558" priority="1128" operator="equal">
      <formula>"he/him 2"</formula>
    </cfRule>
    <cfRule type="cellIs" dxfId="1557" priority="1129" operator="equal">
      <formula>"she"</formula>
    </cfRule>
    <cfRule type="cellIs" dxfId="1556" priority="1130" operator="equal">
      <formula>"she/her 1"</formula>
    </cfRule>
    <cfRule type="cellIs" dxfId="1555" priority="1131" operator="equal">
      <formula>"she/her 2"</formula>
    </cfRule>
    <cfRule type="cellIs" dxfId="1554" priority="1132" operator="equal">
      <formula>"they"</formula>
    </cfRule>
    <cfRule type="cellIs" dxfId="1553" priority="1133" operator="equal">
      <formula>"they/them 1"</formula>
    </cfRule>
    <cfRule type="cellIs" dxfId="1552" priority="1134" operator="equal">
      <formula>"they/them 2"</formula>
    </cfRule>
    <cfRule type="cellIs" dxfId="1551" priority="1135" operator="equal">
      <formula>"red"</formula>
    </cfRule>
    <cfRule type="cellIs" dxfId="1550" priority="1136" operator="equal">
      <formula>"yellow"</formula>
    </cfRule>
    <cfRule type="cellIs" dxfId="1549" priority="1137" operator="equal">
      <formula>"green"</formula>
    </cfRule>
    <cfRule type="cellIs" dxfId="1548" priority="1138" operator="equal">
      <formula>"blue"</formula>
    </cfRule>
    <cfRule type="cellIs" dxfId="1547" priority="1139" operator="equal">
      <formula>"triangle"</formula>
    </cfRule>
    <cfRule type="cellIs" dxfId="1546" priority="1140" operator="equal">
      <formula>"square"</formula>
    </cfRule>
  </conditionalFormatting>
  <conditionalFormatting sqref="AG480">
    <cfRule type="cellIs" dxfId="1545" priority="1111" operator="equal">
      <formula>"he"</formula>
    </cfRule>
    <cfRule type="cellIs" dxfId="1544" priority="1112" operator="equal">
      <formula>"he/him 1"</formula>
    </cfRule>
    <cfRule type="cellIs" dxfId="1543" priority="1113" operator="equal">
      <formula>"he/him 2"</formula>
    </cfRule>
    <cfRule type="cellIs" dxfId="1542" priority="1114" operator="equal">
      <formula>"she"</formula>
    </cfRule>
    <cfRule type="cellIs" dxfId="1541" priority="1115" operator="equal">
      <formula>"she/her 1"</formula>
    </cfRule>
    <cfRule type="cellIs" dxfId="1540" priority="1116" operator="equal">
      <formula>"she/her 2"</formula>
    </cfRule>
    <cfRule type="cellIs" dxfId="1539" priority="1117" operator="equal">
      <formula>"they"</formula>
    </cfRule>
    <cfRule type="cellIs" dxfId="1538" priority="1118" operator="equal">
      <formula>"they/them 1"</formula>
    </cfRule>
    <cfRule type="cellIs" dxfId="1537" priority="1119" operator="equal">
      <formula>"they/them 2"</formula>
    </cfRule>
    <cfRule type="cellIs" dxfId="1536" priority="1120" operator="equal">
      <formula>"red"</formula>
    </cfRule>
    <cfRule type="cellIs" dxfId="1535" priority="1121" operator="equal">
      <formula>"yellow"</formula>
    </cfRule>
    <cfRule type="cellIs" dxfId="1534" priority="1122" operator="equal">
      <formula>"green"</formula>
    </cfRule>
    <cfRule type="cellIs" dxfId="1533" priority="1123" operator="equal">
      <formula>"blue"</formula>
    </cfRule>
    <cfRule type="cellIs" dxfId="1532" priority="1124" operator="equal">
      <formula>"triangle"</formula>
    </cfRule>
    <cfRule type="cellIs" dxfId="1531" priority="1125" operator="equal">
      <formula>"square"</formula>
    </cfRule>
  </conditionalFormatting>
  <conditionalFormatting sqref="AD600:AF600">
    <cfRule type="cellIs" dxfId="1530" priority="1096" operator="equal">
      <formula>"he"</formula>
    </cfRule>
    <cfRule type="cellIs" dxfId="1529" priority="1097" operator="equal">
      <formula>"he/him 1"</formula>
    </cfRule>
    <cfRule type="cellIs" dxfId="1528" priority="1098" operator="equal">
      <formula>"he/him 2"</formula>
    </cfRule>
    <cfRule type="cellIs" dxfId="1527" priority="1099" operator="equal">
      <formula>"she"</formula>
    </cfRule>
    <cfRule type="cellIs" dxfId="1526" priority="1100" operator="equal">
      <formula>"she/her 1"</formula>
    </cfRule>
    <cfRule type="cellIs" dxfId="1525" priority="1101" operator="equal">
      <formula>"she/her 2"</formula>
    </cfRule>
    <cfRule type="cellIs" dxfId="1524" priority="1102" operator="equal">
      <formula>"they"</formula>
    </cfRule>
    <cfRule type="cellIs" dxfId="1523" priority="1103" operator="equal">
      <formula>"they/them 1"</formula>
    </cfRule>
    <cfRule type="cellIs" dxfId="1522" priority="1104" operator="equal">
      <formula>"they/them 2"</formula>
    </cfRule>
    <cfRule type="cellIs" dxfId="1521" priority="1105" operator="equal">
      <formula>"red"</formula>
    </cfRule>
    <cfRule type="cellIs" dxfId="1520" priority="1106" operator="equal">
      <formula>"yellow"</formula>
    </cfRule>
    <cfRule type="cellIs" dxfId="1519" priority="1107" operator="equal">
      <formula>"green"</formula>
    </cfRule>
    <cfRule type="cellIs" dxfId="1518" priority="1108" operator="equal">
      <formula>"blue"</formula>
    </cfRule>
    <cfRule type="cellIs" dxfId="1517" priority="1109" operator="equal">
      <formula>"triangle"</formula>
    </cfRule>
    <cfRule type="cellIs" dxfId="1516" priority="1110" operator="equal">
      <formula>"square"</formula>
    </cfRule>
  </conditionalFormatting>
  <conditionalFormatting sqref="AG600">
    <cfRule type="cellIs" dxfId="1515" priority="1081" operator="equal">
      <formula>"he"</formula>
    </cfRule>
    <cfRule type="cellIs" dxfId="1514" priority="1082" operator="equal">
      <formula>"he/him 1"</formula>
    </cfRule>
    <cfRule type="cellIs" dxfId="1513" priority="1083" operator="equal">
      <formula>"he/him 2"</formula>
    </cfRule>
    <cfRule type="cellIs" dxfId="1512" priority="1084" operator="equal">
      <formula>"she"</formula>
    </cfRule>
    <cfRule type="cellIs" dxfId="1511" priority="1085" operator="equal">
      <formula>"she/her 1"</formula>
    </cfRule>
    <cfRule type="cellIs" dxfId="1510" priority="1086" operator="equal">
      <formula>"she/her 2"</formula>
    </cfRule>
    <cfRule type="cellIs" dxfId="1509" priority="1087" operator="equal">
      <formula>"they"</formula>
    </cfRule>
    <cfRule type="cellIs" dxfId="1508" priority="1088" operator="equal">
      <formula>"they/them 1"</formula>
    </cfRule>
    <cfRule type="cellIs" dxfId="1507" priority="1089" operator="equal">
      <formula>"they/them 2"</formula>
    </cfRule>
    <cfRule type="cellIs" dxfId="1506" priority="1090" operator="equal">
      <formula>"red"</formula>
    </cfRule>
    <cfRule type="cellIs" dxfId="1505" priority="1091" operator="equal">
      <formula>"yellow"</formula>
    </cfRule>
    <cfRule type="cellIs" dxfId="1504" priority="1092" operator="equal">
      <formula>"green"</formula>
    </cfRule>
    <cfRule type="cellIs" dxfId="1503" priority="1093" operator="equal">
      <formula>"blue"</formula>
    </cfRule>
    <cfRule type="cellIs" dxfId="1502" priority="1094" operator="equal">
      <formula>"triangle"</formula>
    </cfRule>
    <cfRule type="cellIs" dxfId="1501" priority="1095" operator="equal">
      <formula>"square"</formula>
    </cfRule>
  </conditionalFormatting>
  <conditionalFormatting sqref="AD720:AF720">
    <cfRule type="cellIs" dxfId="1500" priority="1066" operator="equal">
      <formula>"he"</formula>
    </cfRule>
    <cfRule type="cellIs" dxfId="1499" priority="1067" operator="equal">
      <formula>"he/him 1"</formula>
    </cfRule>
    <cfRule type="cellIs" dxfId="1498" priority="1068" operator="equal">
      <formula>"he/him 2"</formula>
    </cfRule>
    <cfRule type="cellIs" dxfId="1497" priority="1069" operator="equal">
      <formula>"she"</formula>
    </cfRule>
    <cfRule type="cellIs" dxfId="1496" priority="1070" operator="equal">
      <formula>"she/her 1"</formula>
    </cfRule>
    <cfRule type="cellIs" dxfId="1495" priority="1071" operator="equal">
      <formula>"she/her 2"</formula>
    </cfRule>
    <cfRule type="cellIs" dxfId="1494" priority="1072" operator="equal">
      <formula>"they"</formula>
    </cfRule>
    <cfRule type="cellIs" dxfId="1493" priority="1073" operator="equal">
      <formula>"they/them 1"</formula>
    </cfRule>
    <cfRule type="cellIs" dxfId="1492" priority="1074" operator="equal">
      <formula>"they/them 2"</formula>
    </cfRule>
    <cfRule type="cellIs" dxfId="1491" priority="1075" operator="equal">
      <formula>"red"</formula>
    </cfRule>
    <cfRule type="cellIs" dxfId="1490" priority="1076" operator="equal">
      <formula>"yellow"</formula>
    </cfRule>
    <cfRule type="cellIs" dxfId="1489" priority="1077" operator="equal">
      <formula>"green"</formula>
    </cfRule>
    <cfRule type="cellIs" dxfId="1488" priority="1078" operator="equal">
      <formula>"blue"</formula>
    </cfRule>
    <cfRule type="cellIs" dxfId="1487" priority="1079" operator="equal">
      <formula>"triangle"</formula>
    </cfRule>
    <cfRule type="cellIs" dxfId="1486" priority="1080" operator="equal">
      <formula>"square"</formula>
    </cfRule>
  </conditionalFormatting>
  <conditionalFormatting sqref="AG720">
    <cfRule type="cellIs" dxfId="1485" priority="1051" operator="equal">
      <formula>"he"</formula>
    </cfRule>
    <cfRule type="cellIs" dxfId="1484" priority="1052" operator="equal">
      <formula>"he/him 1"</formula>
    </cfRule>
    <cfRule type="cellIs" dxfId="1483" priority="1053" operator="equal">
      <formula>"he/him 2"</formula>
    </cfRule>
    <cfRule type="cellIs" dxfId="1482" priority="1054" operator="equal">
      <formula>"she"</formula>
    </cfRule>
    <cfRule type="cellIs" dxfId="1481" priority="1055" operator="equal">
      <formula>"she/her 1"</formula>
    </cfRule>
    <cfRule type="cellIs" dxfId="1480" priority="1056" operator="equal">
      <formula>"she/her 2"</formula>
    </cfRule>
    <cfRule type="cellIs" dxfId="1479" priority="1057" operator="equal">
      <formula>"they"</formula>
    </cfRule>
    <cfRule type="cellIs" dxfId="1478" priority="1058" operator="equal">
      <formula>"they/them 1"</formula>
    </cfRule>
    <cfRule type="cellIs" dxfId="1477" priority="1059" operator="equal">
      <formula>"they/them 2"</formula>
    </cfRule>
    <cfRule type="cellIs" dxfId="1476" priority="1060" operator="equal">
      <formula>"red"</formula>
    </cfRule>
    <cfRule type="cellIs" dxfId="1475" priority="1061" operator="equal">
      <formula>"yellow"</formula>
    </cfRule>
    <cfRule type="cellIs" dxfId="1474" priority="1062" operator="equal">
      <formula>"green"</formula>
    </cfRule>
    <cfRule type="cellIs" dxfId="1473" priority="1063" operator="equal">
      <formula>"blue"</formula>
    </cfRule>
    <cfRule type="cellIs" dxfId="1472" priority="1064" operator="equal">
      <formula>"triangle"</formula>
    </cfRule>
    <cfRule type="cellIs" dxfId="1471" priority="1065" operator="equal">
      <formula>"square"</formula>
    </cfRule>
  </conditionalFormatting>
  <conditionalFormatting sqref="AL120:AW120">
    <cfRule type="cellIs" dxfId="1470" priority="1036" operator="equal">
      <formula>"he"</formula>
    </cfRule>
    <cfRule type="cellIs" dxfId="1469" priority="1037" operator="equal">
      <formula>"he/him 1"</formula>
    </cfRule>
    <cfRule type="cellIs" dxfId="1468" priority="1038" operator="equal">
      <formula>"he/him 2"</formula>
    </cfRule>
    <cfRule type="cellIs" dxfId="1467" priority="1039" operator="equal">
      <formula>"she"</formula>
    </cfRule>
    <cfRule type="cellIs" dxfId="1466" priority="1040" operator="equal">
      <formula>"she/her 1"</formula>
    </cfRule>
    <cfRule type="cellIs" dxfId="1465" priority="1041" operator="equal">
      <formula>"she/her 2"</formula>
    </cfRule>
    <cfRule type="cellIs" dxfId="1464" priority="1042" operator="equal">
      <formula>"they"</formula>
    </cfRule>
    <cfRule type="cellIs" dxfId="1463" priority="1043" operator="equal">
      <formula>"they/them 1"</formula>
    </cfRule>
    <cfRule type="cellIs" dxfId="1462" priority="1044" operator="equal">
      <formula>"they/them 2"</formula>
    </cfRule>
    <cfRule type="cellIs" dxfId="1461" priority="1045" operator="equal">
      <formula>"red"</formula>
    </cfRule>
    <cfRule type="cellIs" dxfId="1460" priority="1046" operator="equal">
      <formula>"yellow"</formula>
    </cfRule>
    <cfRule type="cellIs" dxfId="1459" priority="1047" operator="equal">
      <formula>"green"</formula>
    </cfRule>
    <cfRule type="cellIs" dxfId="1458" priority="1048" operator="equal">
      <formula>"blue"</formula>
    </cfRule>
    <cfRule type="cellIs" dxfId="1457" priority="1049" operator="equal">
      <formula>"triangle"</formula>
    </cfRule>
    <cfRule type="cellIs" dxfId="1456" priority="1050" operator="equal">
      <formula>"square"</formula>
    </cfRule>
  </conditionalFormatting>
  <conditionalFormatting sqref="AL240:AW240">
    <cfRule type="cellIs" dxfId="1455" priority="1021" operator="equal">
      <formula>"he"</formula>
    </cfRule>
    <cfRule type="cellIs" dxfId="1454" priority="1022" operator="equal">
      <formula>"he/him 1"</formula>
    </cfRule>
    <cfRule type="cellIs" dxfId="1453" priority="1023" operator="equal">
      <formula>"he/him 2"</formula>
    </cfRule>
    <cfRule type="cellIs" dxfId="1452" priority="1024" operator="equal">
      <formula>"she"</formula>
    </cfRule>
    <cfRule type="cellIs" dxfId="1451" priority="1025" operator="equal">
      <formula>"she/her 1"</formula>
    </cfRule>
    <cfRule type="cellIs" dxfId="1450" priority="1026" operator="equal">
      <formula>"she/her 2"</formula>
    </cfRule>
    <cfRule type="cellIs" dxfId="1449" priority="1027" operator="equal">
      <formula>"they"</formula>
    </cfRule>
    <cfRule type="cellIs" dxfId="1448" priority="1028" operator="equal">
      <formula>"they/them 1"</formula>
    </cfRule>
    <cfRule type="cellIs" dxfId="1447" priority="1029" operator="equal">
      <formula>"they/them 2"</formula>
    </cfRule>
    <cfRule type="cellIs" dxfId="1446" priority="1030" operator="equal">
      <formula>"red"</formula>
    </cfRule>
    <cfRule type="cellIs" dxfId="1445" priority="1031" operator="equal">
      <formula>"yellow"</formula>
    </cfRule>
    <cfRule type="cellIs" dxfId="1444" priority="1032" operator="equal">
      <formula>"green"</formula>
    </cfRule>
    <cfRule type="cellIs" dxfId="1443" priority="1033" operator="equal">
      <formula>"blue"</formula>
    </cfRule>
    <cfRule type="cellIs" dxfId="1442" priority="1034" operator="equal">
      <formula>"triangle"</formula>
    </cfRule>
    <cfRule type="cellIs" dxfId="1441" priority="1035" operator="equal">
      <formula>"square"</formula>
    </cfRule>
  </conditionalFormatting>
  <conditionalFormatting sqref="AL360:AW360">
    <cfRule type="cellIs" dxfId="1440" priority="1006" operator="equal">
      <formula>"he"</formula>
    </cfRule>
    <cfRule type="cellIs" dxfId="1439" priority="1007" operator="equal">
      <formula>"he/him 1"</formula>
    </cfRule>
    <cfRule type="cellIs" dxfId="1438" priority="1008" operator="equal">
      <formula>"he/him 2"</formula>
    </cfRule>
    <cfRule type="cellIs" dxfId="1437" priority="1009" operator="equal">
      <formula>"she"</formula>
    </cfRule>
    <cfRule type="cellIs" dxfId="1436" priority="1010" operator="equal">
      <formula>"she/her 1"</formula>
    </cfRule>
    <cfRule type="cellIs" dxfId="1435" priority="1011" operator="equal">
      <formula>"she/her 2"</formula>
    </cfRule>
    <cfRule type="cellIs" dxfId="1434" priority="1012" operator="equal">
      <formula>"they"</formula>
    </cfRule>
    <cfRule type="cellIs" dxfId="1433" priority="1013" operator="equal">
      <formula>"they/them 1"</formula>
    </cfRule>
    <cfRule type="cellIs" dxfId="1432" priority="1014" operator="equal">
      <formula>"they/them 2"</formula>
    </cfRule>
    <cfRule type="cellIs" dxfId="1431" priority="1015" operator="equal">
      <formula>"red"</formula>
    </cfRule>
    <cfRule type="cellIs" dxfId="1430" priority="1016" operator="equal">
      <formula>"yellow"</formula>
    </cfRule>
    <cfRule type="cellIs" dxfId="1429" priority="1017" operator="equal">
      <formula>"green"</formula>
    </cfRule>
    <cfRule type="cellIs" dxfId="1428" priority="1018" operator="equal">
      <formula>"blue"</formula>
    </cfRule>
    <cfRule type="cellIs" dxfId="1427" priority="1019" operator="equal">
      <formula>"triangle"</formula>
    </cfRule>
    <cfRule type="cellIs" dxfId="1426" priority="1020" operator="equal">
      <formula>"square"</formula>
    </cfRule>
  </conditionalFormatting>
  <conditionalFormatting sqref="AL480:AW480">
    <cfRule type="cellIs" dxfId="1425" priority="991" operator="equal">
      <formula>"he"</formula>
    </cfRule>
    <cfRule type="cellIs" dxfId="1424" priority="992" operator="equal">
      <formula>"he/him 1"</formula>
    </cfRule>
    <cfRule type="cellIs" dxfId="1423" priority="993" operator="equal">
      <formula>"he/him 2"</formula>
    </cfRule>
    <cfRule type="cellIs" dxfId="1422" priority="994" operator="equal">
      <formula>"she"</formula>
    </cfRule>
    <cfRule type="cellIs" dxfId="1421" priority="995" operator="equal">
      <formula>"she/her 1"</formula>
    </cfRule>
    <cfRule type="cellIs" dxfId="1420" priority="996" operator="equal">
      <formula>"she/her 2"</formula>
    </cfRule>
    <cfRule type="cellIs" dxfId="1419" priority="997" operator="equal">
      <formula>"they"</formula>
    </cfRule>
    <cfRule type="cellIs" dxfId="1418" priority="998" operator="equal">
      <formula>"they/them 1"</formula>
    </cfRule>
    <cfRule type="cellIs" dxfId="1417" priority="999" operator="equal">
      <formula>"they/them 2"</formula>
    </cfRule>
    <cfRule type="cellIs" dxfId="1416" priority="1000" operator="equal">
      <formula>"red"</formula>
    </cfRule>
    <cfRule type="cellIs" dxfId="1415" priority="1001" operator="equal">
      <formula>"yellow"</formula>
    </cfRule>
    <cfRule type="cellIs" dxfId="1414" priority="1002" operator="equal">
      <formula>"green"</formula>
    </cfRule>
    <cfRule type="cellIs" dxfId="1413" priority="1003" operator="equal">
      <formula>"blue"</formula>
    </cfRule>
    <cfRule type="cellIs" dxfId="1412" priority="1004" operator="equal">
      <formula>"triangle"</formula>
    </cfRule>
    <cfRule type="cellIs" dxfId="1411" priority="1005" operator="equal">
      <formula>"square"</formula>
    </cfRule>
  </conditionalFormatting>
  <conditionalFormatting sqref="AL600:AW600">
    <cfRule type="cellIs" dxfId="1410" priority="976" operator="equal">
      <formula>"he"</formula>
    </cfRule>
    <cfRule type="cellIs" dxfId="1409" priority="977" operator="equal">
      <formula>"he/him 1"</formula>
    </cfRule>
    <cfRule type="cellIs" dxfId="1408" priority="978" operator="equal">
      <formula>"he/him 2"</formula>
    </cfRule>
    <cfRule type="cellIs" dxfId="1407" priority="979" operator="equal">
      <formula>"she"</formula>
    </cfRule>
    <cfRule type="cellIs" dxfId="1406" priority="980" operator="equal">
      <formula>"she/her 1"</formula>
    </cfRule>
    <cfRule type="cellIs" dxfId="1405" priority="981" operator="equal">
      <formula>"she/her 2"</formula>
    </cfRule>
    <cfRule type="cellIs" dxfId="1404" priority="982" operator="equal">
      <formula>"they"</formula>
    </cfRule>
    <cfRule type="cellIs" dxfId="1403" priority="983" operator="equal">
      <formula>"they/them 1"</formula>
    </cfRule>
    <cfRule type="cellIs" dxfId="1402" priority="984" operator="equal">
      <formula>"they/them 2"</formula>
    </cfRule>
    <cfRule type="cellIs" dxfId="1401" priority="985" operator="equal">
      <formula>"red"</formula>
    </cfRule>
    <cfRule type="cellIs" dxfId="1400" priority="986" operator="equal">
      <formula>"yellow"</formula>
    </cfRule>
    <cfRule type="cellIs" dxfId="1399" priority="987" operator="equal">
      <formula>"green"</formula>
    </cfRule>
    <cfRule type="cellIs" dxfId="1398" priority="988" operator="equal">
      <formula>"blue"</formula>
    </cfRule>
    <cfRule type="cellIs" dxfId="1397" priority="989" operator="equal">
      <formula>"triangle"</formula>
    </cfRule>
    <cfRule type="cellIs" dxfId="1396" priority="990" operator="equal">
      <formula>"square"</formula>
    </cfRule>
  </conditionalFormatting>
  <conditionalFormatting sqref="AL720:AW720">
    <cfRule type="cellIs" dxfId="1395" priority="961" operator="equal">
      <formula>"he"</formula>
    </cfRule>
    <cfRule type="cellIs" dxfId="1394" priority="962" operator="equal">
      <formula>"he/him 1"</formula>
    </cfRule>
    <cfRule type="cellIs" dxfId="1393" priority="963" operator="equal">
      <formula>"he/him 2"</formula>
    </cfRule>
    <cfRule type="cellIs" dxfId="1392" priority="964" operator="equal">
      <formula>"she"</formula>
    </cfRule>
    <cfRule type="cellIs" dxfId="1391" priority="965" operator="equal">
      <formula>"she/her 1"</formula>
    </cfRule>
    <cfRule type="cellIs" dxfId="1390" priority="966" operator="equal">
      <formula>"she/her 2"</formula>
    </cfRule>
    <cfRule type="cellIs" dxfId="1389" priority="967" operator="equal">
      <formula>"they"</formula>
    </cfRule>
    <cfRule type="cellIs" dxfId="1388" priority="968" operator="equal">
      <formula>"they/them 1"</formula>
    </cfRule>
    <cfRule type="cellIs" dxfId="1387" priority="969" operator="equal">
      <formula>"they/them 2"</formula>
    </cfRule>
    <cfRule type="cellIs" dxfId="1386" priority="970" operator="equal">
      <formula>"red"</formula>
    </cfRule>
    <cfRule type="cellIs" dxfId="1385" priority="971" operator="equal">
      <formula>"yellow"</formula>
    </cfRule>
    <cfRule type="cellIs" dxfId="1384" priority="972" operator="equal">
      <formula>"green"</formula>
    </cfRule>
    <cfRule type="cellIs" dxfId="1383" priority="973" operator="equal">
      <formula>"blue"</formula>
    </cfRule>
    <cfRule type="cellIs" dxfId="1382" priority="974" operator="equal">
      <formula>"triangle"</formula>
    </cfRule>
    <cfRule type="cellIs" dxfId="1381" priority="975" operator="equal">
      <formula>"square"</formula>
    </cfRule>
  </conditionalFormatting>
  <conditionalFormatting sqref="AE241:AF241">
    <cfRule type="cellIs" dxfId="1380" priority="946" operator="equal">
      <formula>"he"</formula>
    </cfRule>
    <cfRule type="cellIs" dxfId="1379" priority="947" operator="equal">
      <formula>"he/him 1"</formula>
    </cfRule>
    <cfRule type="cellIs" dxfId="1378" priority="948" operator="equal">
      <formula>"he/him 2"</formula>
    </cfRule>
    <cfRule type="cellIs" dxfId="1377" priority="949" operator="equal">
      <formula>"she"</formula>
    </cfRule>
    <cfRule type="cellIs" dxfId="1376" priority="950" operator="equal">
      <formula>"she/her 1"</formula>
    </cfRule>
    <cfRule type="cellIs" dxfId="1375" priority="951" operator="equal">
      <formula>"she/her 2"</formula>
    </cfRule>
    <cfRule type="cellIs" dxfId="1374" priority="952" operator="equal">
      <formula>"they"</formula>
    </cfRule>
    <cfRule type="cellIs" dxfId="1373" priority="953" operator="equal">
      <formula>"they/them 1"</formula>
    </cfRule>
    <cfRule type="cellIs" dxfId="1372" priority="954" operator="equal">
      <formula>"they/them 2"</formula>
    </cfRule>
    <cfRule type="cellIs" dxfId="1371" priority="955" operator="equal">
      <formula>"red"</formula>
    </cfRule>
    <cfRule type="cellIs" dxfId="1370" priority="956" operator="equal">
      <formula>"yellow"</formula>
    </cfRule>
    <cfRule type="cellIs" dxfId="1369" priority="957" operator="equal">
      <formula>"green"</formula>
    </cfRule>
    <cfRule type="cellIs" dxfId="1368" priority="958" operator="equal">
      <formula>"blue"</formula>
    </cfRule>
    <cfRule type="cellIs" dxfId="1367" priority="959" operator="equal">
      <formula>"triangle"</formula>
    </cfRule>
    <cfRule type="cellIs" dxfId="1366" priority="960" operator="equal">
      <formula>"square"</formula>
    </cfRule>
  </conditionalFormatting>
  <conditionalFormatting sqref="AD241">
    <cfRule type="cellIs" dxfId="1365" priority="931" operator="equal">
      <formula>"he"</formula>
    </cfRule>
    <cfRule type="cellIs" dxfId="1364" priority="932" operator="equal">
      <formula>"he/him 1"</formula>
    </cfRule>
    <cfRule type="cellIs" dxfId="1363" priority="933" operator="equal">
      <formula>"he/him 2"</formula>
    </cfRule>
    <cfRule type="cellIs" dxfId="1362" priority="934" operator="equal">
      <formula>"she"</formula>
    </cfRule>
    <cfRule type="cellIs" dxfId="1361" priority="935" operator="equal">
      <formula>"she/her 1"</formula>
    </cfRule>
    <cfRule type="cellIs" dxfId="1360" priority="936" operator="equal">
      <formula>"she/her 2"</formula>
    </cfRule>
    <cfRule type="cellIs" dxfId="1359" priority="937" operator="equal">
      <formula>"they"</formula>
    </cfRule>
    <cfRule type="cellIs" dxfId="1358" priority="938" operator="equal">
      <formula>"they/them 1"</formula>
    </cfRule>
    <cfRule type="cellIs" dxfId="1357" priority="939" operator="equal">
      <formula>"they/them 2"</formula>
    </cfRule>
    <cfRule type="cellIs" dxfId="1356" priority="940" operator="equal">
      <formula>"red"</formula>
    </cfRule>
    <cfRule type="cellIs" dxfId="1355" priority="941" operator="equal">
      <formula>"yellow"</formula>
    </cfRule>
    <cfRule type="cellIs" dxfId="1354" priority="942" operator="equal">
      <formula>"green"</formula>
    </cfRule>
    <cfRule type="cellIs" dxfId="1353" priority="943" operator="equal">
      <formula>"blue"</formula>
    </cfRule>
    <cfRule type="cellIs" dxfId="1352" priority="944" operator="equal">
      <formula>"triangle"</formula>
    </cfRule>
    <cfRule type="cellIs" dxfId="1351" priority="945" operator="equal">
      <formula>"square"</formula>
    </cfRule>
  </conditionalFormatting>
  <conditionalFormatting sqref="AE361:AF361">
    <cfRule type="cellIs" dxfId="1350" priority="916" operator="equal">
      <formula>"he"</formula>
    </cfRule>
    <cfRule type="cellIs" dxfId="1349" priority="917" operator="equal">
      <formula>"he/him 1"</formula>
    </cfRule>
    <cfRule type="cellIs" dxfId="1348" priority="918" operator="equal">
      <formula>"he/him 2"</formula>
    </cfRule>
    <cfRule type="cellIs" dxfId="1347" priority="919" operator="equal">
      <formula>"she"</formula>
    </cfRule>
    <cfRule type="cellIs" dxfId="1346" priority="920" operator="equal">
      <formula>"she/her 1"</formula>
    </cfRule>
    <cfRule type="cellIs" dxfId="1345" priority="921" operator="equal">
      <formula>"she/her 2"</formula>
    </cfRule>
    <cfRule type="cellIs" dxfId="1344" priority="922" operator="equal">
      <formula>"they"</formula>
    </cfRule>
    <cfRule type="cellIs" dxfId="1343" priority="923" operator="equal">
      <formula>"they/them 1"</formula>
    </cfRule>
    <cfRule type="cellIs" dxfId="1342" priority="924" operator="equal">
      <formula>"they/them 2"</formula>
    </cfRule>
    <cfRule type="cellIs" dxfId="1341" priority="925" operator="equal">
      <formula>"red"</formula>
    </cfRule>
    <cfRule type="cellIs" dxfId="1340" priority="926" operator="equal">
      <formula>"yellow"</formula>
    </cfRule>
    <cfRule type="cellIs" dxfId="1339" priority="927" operator="equal">
      <formula>"green"</formula>
    </cfRule>
    <cfRule type="cellIs" dxfId="1338" priority="928" operator="equal">
      <formula>"blue"</formula>
    </cfRule>
    <cfRule type="cellIs" dxfId="1337" priority="929" operator="equal">
      <formula>"triangle"</formula>
    </cfRule>
    <cfRule type="cellIs" dxfId="1336" priority="930" operator="equal">
      <formula>"square"</formula>
    </cfRule>
  </conditionalFormatting>
  <conditionalFormatting sqref="AD361">
    <cfRule type="cellIs" dxfId="1335" priority="901" operator="equal">
      <formula>"he"</formula>
    </cfRule>
    <cfRule type="cellIs" dxfId="1334" priority="902" operator="equal">
      <formula>"he/him 1"</formula>
    </cfRule>
    <cfRule type="cellIs" dxfId="1333" priority="903" operator="equal">
      <formula>"he/him 2"</formula>
    </cfRule>
    <cfRule type="cellIs" dxfId="1332" priority="904" operator="equal">
      <formula>"she"</formula>
    </cfRule>
    <cfRule type="cellIs" dxfId="1331" priority="905" operator="equal">
      <formula>"she/her 1"</formula>
    </cfRule>
    <cfRule type="cellIs" dxfId="1330" priority="906" operator="equal">
      <formula>"she/her 2"</formula>
    </cfRule>
    <cfRule type="cellIs" dxfId="1329" priority="907" operator="equal">
      <formula>"they"</formula>
    </cfRule>
    <cfRule type="cellIs" dxfId="1328" priority="908" operator="equal">
      <formula>"they/them 1"</formula>
    </cfRule>
    <cfRule type="cellIs" dxfId="1327" priority="909" operator="equal">
      <formula>"they/them 2"</formula>
    </cfRule>
    <cfRule type="cellIs" dxfId="1326" priority="910" operator="equal">
      <formula>"red"</formula>
    </cfRule>
    <cfRule type="cellIs" dxfId="1325" priority="911" operator="equal">
      <formula>"yellow"</formula>
    </cfRule>
    <cfRule type="cellIs" dxfId="1324" priority="912" operator="equal">
      <formula>"green"</formula>
    </cfRule>
    <cfRule type="cellIs" dxfId="1323" priority="913" operator="equal">
      <formula>"blue"</formula>
    </cfRule>
    <cfRule type="cellIs" dxfId="1322" priority="914" operator="equal">
      <formula>"triangle"</formula>
    </cfRule>
    <cfRule type="cellIs" dxfId="1321" priority="915" operator="equal">
      <formula>"square"</formula>
    </cfRule>
  </conditionalFormatting>
  <conditionalFormatting sqref="AE481:AF481">
    <cfRule type="cellIs" dxfId="1320" priority="886" operator="equal">
      <formula>"he"</formula>
    </cfRule>
    <cfRule type="cellIs" dxfId="1319" priority="887" operator="equal">
      <formula>"he/him 1"</formula>
    </cfRule>
    <cfRule type="cellIs" dxfId="1318" priority="888" operator="equal">
      <formula>"he/him 2"</formula>
    </cfRule>
    <cfRule type="cellIs" dxfId="1317" priority="889" operator="equal">
      <formula>"she"</formula>
    </cfRule>
    <cfRule type="cellIs" dxfId="1316" priority="890" operator="equal">
      <formula>"she/her 1"</formula>
    </cfRule>
    <cfRule type="cellIs" dxfId="1315" priority="891" operator="equal">
      <formula>"she/her 2"</formula>
    </cfRule>
    <cfRule type="cellIs" dxfId="1314" priority="892" operator="equal">
      <formula>"they"</formula>
    </cfRule>
    <cfRule type="cellIs" dxfId="1313" priority="893" operator="equal">
      <formula>"they/them 1"</formula>
    </cfRule>
    <cfRule type="cellIs" dxfId="1312" priority="894" operator="equal">
      <formula>"they/them 2"</formula>
    </cfRule>
    <cfRule type="cellIs" dxfId="1311" priority="895" operator="equal">
      <formula>"red"</formula>
    </cfRule>
    <cfRule type="cellIs" dxfId="1310" priority="896" operator="equal">
      <formula>"yellow"</formula>
    </cfRule>
    <cfRule type="cellIs" dxfId="1309" priority="897" operator="equal">
      <formula>"green"</formula>
    </cfRule>
    <cfRule type="cellIs" dxfId="1308" priority="898" operator="equal">
      <formula>"blue"</formula>
    </cfRule>
    <cfRule type="cellIs" dxfId="1307" priority="899" operator="equal">
      <formula>"triangle"</formula>
    </cfRule>
    <cfRule type="cellIs" dxfId="1306" priority="900" operator="equal">
      <formula>"square"</formula>
    </cfRule>
  </conditionalFormatting>
  <conditionalFormatting sqref="AD481">
    <cfRule type="cellIs" dxfId="1305" priority="871" operator="equal">
      <formula>"he"</formula>
    </cfRule>
    <cfRule type="cellIs" dxfId="1304" priority="872" operator="equal">
      <formula>"he/him 1"</formula>
    </cfRule>
    <cfRule type="cellIs" dxfId="1303" priority="873" operator="equal">
      <formula>"he/him 2"</formula>
    </cfRule>
    <cfRule type="cellIs" dxfId="1302" priority="874" operator="equal">
      <formula>"she"</formula>
    </cfRule>
    <cfRule type="cellIs" dxfId="1301" priority="875" operator="equal">
      <formula>"she/her 1"</formula>
    </cfRule>
    <cfRule type="cellIs" dxfId="1300" priority="876" operator="equal">
      <formula>"she/her 2"</formula>
    </cfRule>
    <cfRule type="cellIs" dxfId="1299" priority="877" operator="equal">
      <formula>"they"</formula>
    </cfRule>
    <cfRule type="cellIs" dxfId="1298" priority="878" operator="equal">
      <formula>"they/them 1"</formula>
    </cfRule>
    <cfRule type="cellIs" dxfId="1297" priority="879" operator="equal">
      <formula>"they/them 2"</formula>
    </cfRule>
    <cfRule type="cellIs" dxfId="1296" priority="880" operator="equal">
      <formula>"red"</formula>
    </cfRule>
    <cfRule type="cellIs" dxfId="1295" priority="881" operator="equal">
      <formula>"yellow"</formula>
    </cfRule>
    <cfRule type="cellIs" dxfId="1294" priority="882" operator="equal">
      <formula>"green"</formula>
    </cfRule>
    <cfRule type="cellIs" dxfId="1293" priority="883" operator="equal">
      <formula>"blue"</formula>
    </cfRule>
    <cfRule type="cellIs" dxfId="1292" priority="884" operator="equal">
      <formula>"triangle"</formula>
    </cfRule>
    <cfRule type="cellIs" dxfId="1291" priority="885" operator="equal">
      <formula>"square"</formula>
    </cfRule>
  </conditionalFormatting>
  <conditionalFormatting sqref="AE601:AF601">
    <cfRule type="cellIs" dxfId="1290" priority="856" operator="equal">
      <formula>"he"</formula>
    </cfRule>
    <cfRule type="cellIs" dxfId="1289" priority="857" operator="equal">
      <formula>"he/him 1"</formula>
    </cfRule>
    <cfRule type="cellIs" dxfId="1288" priority="858" operator="equal">
      <formula>"he/him 2"</formula>
    </cfRule>
    <cfRule type="cellIs" dxfId="1287" priority="859" operator="equal">
      <formula>"she"</formula>
    </cfRule>
    <cfRule type="cellIs" dxfId="1286" priority="860" operator="equal">
      <formula>"she/her 1"</formula>
    </cfRule>
    <cfRule type="cellIs" dxfId="1285" priority="861" operator="equal">
      <formula>"she/her 2"</formula>
    </cfRule>
    <cfRule type="cellIs" dxfId="1284" priority="862" operator="equal">
      <formula>"they"</formula>
    </cfRule>
    <cfRule type="cellIs" dxfId="1283" priority="863" operator="equal">
      <formula>"they/them 1"</formula>
    </cfRule>
    <cfRule type="cellIs" dxfId="1282" priority="864" operator="equal">
      <formula>"they/them 2"</formula>
    </cfRule>
    <cfRule type="cellIs" dxfId="1281" priority="865" operator="equal">
      <formula>"red"</formula>
    </cfRule>
    <cfRule type="cellIs" dxfId="1280" priority="866" operator="equal">
      <formula>"yellow"</formula>
    </cfRule>
    <cfRule type="cellIs" dxfId="1279" priority="867" operator="equal">
      <formula>"green"</formula>
    </cfRule>
    <cfRule type="cellIs" dxfId="1278" priority="868" operator="equal">
      <formula>"blue"</formula>
    </cfRule>
    <cfRule type="cellIs" dxfId="1277" priority="869" operator="equal">
      <formula>"triangle"</formula>
    </cfRule>
    <cfRule type="cellIs" dxfId="1276" priority="870" operator="equal">
      <formula>"square"</formula>
    </cfRule>
  </conditionalFormatting>
  <conditionalFormatting sqref="AD601">
    <cfRule type="cellIs" dxfId="1275" priority="841" operator="equal">
      <formula>"he"</formula>
    </cfRule>
    <cfRule type="cellIs" dxfId="1274" priority="842" operator="equal">
      <formula>"he/him 1"</formula>
    </cfRule>
    <cfRule type="cellIs" dxfId="1273" priority="843" operator="equal">
      <formula>"he/him 2"</formula>
    </cfRule>
    <cfRule type="cellIs" dxfId="1272" priority="844" operator="equal">
      <formula>"she"</formula>
    </cfRule>
    <cfRule type="cellIs" dxfId="1271" priority="845" operator="equal">
      <formula>"she/her 1"</formula>
    </cfRule>
    <cfRule type="cellIs" dxfId="1270" priority="846" operator="equal">
      <formula>"she/her 2"</formula>
    </cfRule>
    <cfRule type="cellIs" dxfId="1269" priority="847" operator="equal">
      <formula>"they"</formula>
    </cfRule>
    <cfRule type="cellIs" dxfId="1268" priority="848" operator="equal">
      <formula>"they/them 1"</formula>
    </cfRule>
    <cfRule type="cellIs" dxfId="1267" priority="849" operator="equal">
      <formula>"they/them 2"</formula>
    </cfRule>
    <cfRule type="cellIs" dxfId="1266" priority="850" operator="equal">
      <formula>"red"</formula>
    </cfRule>
    <cfRule type="cellIs" dxfId="1265" priority="851" operator="equal">
      <formula>"yellow"</formula>
    </cfRule>
    <cfRule type="cellIs" dxfId="1264" priority="852" operator="equal">
      <formula>"green"</formula>
    </cfRule>
    <cfRule type="cellIs" dxfId="1263" priority="853" operator="equal">
      <formula>"blue"</formula>
    </cfRule>
    <cfRule type="cellIs" dxfId="1262" priority="854" operator="equal">
      <formula>"triangle"</formula>
    </cfRule>
    <cfRule type="cellIs" dxfId="1261" priority="855" operator="equal">
      <formula>"square"</formula>
    </cfRule>
  </conditionalFormatting>
  <conditionalFormatting sqref="AE721:AF721">
    <cfRule type="cellIs" dxfId="1260" priority="826" operator="equal">
      <formula>"he"</formula>
    </cfRule>
    <cfRule type="cellIs" dxfId="1259" priority="827" operator="equal">
      <formula>"he/him 1"</formula>
    </cfRule>
    <cfRule type="cellIs" dxfId="1258" priority="828" operator="equal">
      <formula>"he/him 2"</formula>
    </cfRule>
    <cfRule type="cellIs" dxfId="1257" priority="829" operator="equal">
      <formula>"she"</formula>
    </cfRule>
    <cfRule type="cellIs" dxfId="1256" priority="830" operator="equal">
      <formula>"she/her 1"</formula>
    </cfRule>
    <cfRule type="cellIs" dxfId="1255" priority="831" operator="equal">
      <formula>"she/her 2"</formula>
    </cfRule>
    <cfRule type="cellIs" dxfId="1254" priority="832" operator="equal">
      <formula>"they"</formula>
    </cfRule>
    <cfRule type="cellIs" dxfId="1253" priority="833" operator="equal">
      <formula>"they/them 1"</formula>
    </cfRule>
    <cfRule type="cellIs" dxfId="1252" priority="834" operator="equal">
      <formula>"they/them 2"</formula>
    </cfRule>
    <cfRule type="cellIs" dxfId="1251" priority="835" operator="equal">
      <formula>"red"</formula>
    </cfRule>
    <cfRule type="cellIs" dxfId="1250" priority="836" operator="equal">
      <formula>"yellow"</formula>
    </cfRule>
    <cfRule type="cellIs" dxfId="1249" priority="837" operator="equal">
      <formula>"green"</formula>
    </cfRule>
    <cfRule type="cellIs" dxfId="1248" priority="838" operator="equal">
      <formula>"blue"</formula>
    </cfRule>
    <cfRule type="cellIs" dxfId="1247" priority="839" operator="equal">
      <formula>"triangle"</formula>
    </cfRule>
    <cfRule type="cellIs" dxfId="1246" priority="840" operator="equal">
      <formula>"square"</formula>
    </cfRule>
  </conditionalFormatting>
  <conditionalFormatting sqref="AD721">
    <cfRule type="cellIs" dxfId="1245" priority="811" operator="equal">
      <formula>"he"</formula>
    </cfRule>
    <cfRule type="cellIs" dxfId="1244" priority="812" operator="equal">
      <formula>"he/him 1"</formula>
    </cfRule>
    <cfRule type="cellIs" dxfId="1243" priority="813" operator="equal">
      <formula>"he/him 2"</formula>
    </cfRule>
    <cfRule type="cellIs" dxfId="1242" priority="814" operator="equal">
      <formula>"she"</formula>
    </cfRule>
    <cfRule type="cellIs" dxfId="1241" priority="815" operator="equal">
      <formula>"she/her 1"</formula>
    </cfRule>
    <cfRule type="cellIs" dxfId="1240" priority="816" operator="equal">
      <formula>"she/her 2"</formula>
    </cfRule>
    <cfRule type="cellIs" dxfId="1239" priority="817" operator="equal">
      <formula>"they"</formula>
    </cfRule>
    <cfRule type="cellIs" dxfId="1238" priority="818" operator="equal">
      <formula>"they/them 1"</formula>
    </cfRule>
    <cfRule type="cellIs" dxfId="1237" priority="819" operator="equal">
      <formula>"they/them 2"</formula>
    </cfRule>
    <cfRule type="cellIs" dxfId="1236" priority="820" operator="equal">
      <formula>"red"</formula>
    </cfRule>
    <cfRule type="cellIs" dxfId="1235" priority="821" operator="equal">
      <formula>"yellow"</formula>
    </cfRule>
    <cfRule type="cellIs" dxfId="1234" priority="822" operator="equal">
      <formula>"green"</formula>
    </cfRule>
    <cfRule type="cellIs" dxfId="1233" priority="823" operator="equal">
      <formula>"blue"</formula>
    </cfRule>
    <cfRule type="cellIs" dxfId="1232" priority="824" operator="equal">
      <formula>"triangle"</formula>
    </cfRule>
    <cfRule type="cellIs" dxfId="1231" priority="825" operator="equal">
      <formula>"square"</formula>
    </cfRule>
  </conditionalFormatting>
  <conditionalFormatting sqref="AL121:AW121">
    <cfRule type="cellIs" dxfId="1230" priority="796" operator="equal">
      <formula>"he"</formula>
    </cfRule>
    <cfRule type="cellIs" dxfId="1229" priority="797" operator="equal">
      <formula>"he/him 1"</formula>
    </cfRule>
    <cfRule type="cellIs" dxfId="1228" priority="798" operator="equal">
      <formula>"he/him 2"</formula>
    </cfRule>
    <cfRule type="cellIs" dxfId="1227" priority="799" operator="equal">
      <formula>"she"</formula>
    </cfRule>
    <cfRule type="cellIs" dxfId="1226" priority="800" operator="equal">
      <formula>"she/her 1"</formula>
    </cfRule>
    <cfRule type="cellIs" dxfId="1225" priority="801" operator="equal">
      <formula>"she/her 2"</formula>
    </cfRule>
    <cfRule type="cellIs" dxfId="1224" priority="802" operator="equal">
      <formula>"they"</formula>
    </cfRule>
    <cfRule type="cellIs" dxfId="1223" priority="803" operator="equal">
      <formula>"they/them 1"</formula>
    </cfRule>
    <cfRule type="cellIs" dxfId="1222" priority="804" operator="equal">
      <formula>"they/them 2"</formula>
    </cfRule>
    <cfRule type="cellIs" dxfId="1221" priority="805" operator="equal">
      <formula>"red"</formula>
    </cfRule>
    <cfRule type="cellIs" dxfId="1220" priority="806" operator="equal">
      <formula>"yellow"</formula>
    </cfRule>
    <cfRule type="cellIs" dxfId="1219" priority="807" operator="equal">
      <formula>"green"</formula>
    </cfRule>
    <cfRule type="cellIs" dxfId="1218" priority="808" operator="equal">
      <formula>"blue"</formula>
    </cfRule>
    <cfRule type="cellIs" dxfId="1217" priority="809" operator="equal">
      <formula>"triangle"</formula>
    </cfRule>
    <cfRule type="cellIs" dxfId="1216" priority="810" operator="equal">
      <formula>"square"</formula>
    </cfRule>
  </conditionalFormatting>
  <conditionalFormatting sqref="AD242:AF242">
    <cfRule type="cellIs" dxfId="1215" priority="781" operator="equal">
      <formula>"he"</formula>
    </cfRule>
    <cfRule type="cellIs" dxfId="1214" priority="782" operator="equal">
      <formula>"he/him 1"</formula>
    </cfRule>
    <cfRule type="cellIs" dxfId="1213" priority="783" operator="equal">
      <formula>"he/him 2"</formula>
    </cfRule>
    <cfRule type="cellIs" dxfId="1212" priority="784" operator="equal">
      <formula>"she"</formula>
    </cfRule>
    <cfRule type="cellIs" dxfId="1211" priority="785" operator="equal">
      <formula>"she/her 1"</formula>
    </cfRule>
    <cfRule type="cellIs" dxfId="1210" priority="786" operator="equal">
      <formula>"she/her 2"</formula>
    </cfRule>
    <cfRule type="cellIs" dxfId="1209" priority="787" operator="equal">
      <formula>"they"</formula>
    </cfRule>
    <cfRule type="cellIs" dxfId="1208" priority="788" operator="equal">
      <formula>"they/them 1"</formula>
    </cfRule>
    <cfRule type="cellIs" dxfId="1207" priority="789" operator="equal">
      <formula>"they/them 2"</formula>
    </cfRule>
    <cfRule type="cellIs" dxfId="1206" priority="790" operator="equal">
      <formula>"red"</formula>
    </cfRule>
    <cfRule type="cellIs" dxfId="1205" priority="791" operator="equal">
      <formula>"yellow"</formula>
    </cfRule>
    <cfRule type="cellIs" dxfId="1204" priority="792" operator="equal">
      <formula>"green"</formula>
    </cfRule>
    <cfRule type="cellIs" dxfId="1203" priority="793" operator="equal">
      <formula>"blue"</formula>
    </cfRule>
    <cfRule type="cellIs" dxfId="1202" priority="794" operator="equal">
      <formula>"triangle"</formula>
    </cfRule>
    <cfRule type="cellIs" dxfId="1201" priority="795" operator="equal">
      <formula>"square"</formula>
    </cfRule>
  </conditionalFormatting>
  <conditionalFormatting sqref="AD362:AF362">
    <cfRule type="cellIs" dxfId="1200" priority="766" operator="equal">
      <formula>"he"</formula>
    </cfRule>
    <cfRule type="cellIs" dxfId="1199" priority="767" operator="equal">
      <formula>"he/him 1"</formula>
    </cfRule>
    <cfRule type="cellIs" dxfId="1198" priority="768" operator="equal">
      <formula>"he/him 2"</formula>
    </cfRule>
    <cfRule type="cellIs" dxfId="1197" priority="769" operator="equal">
      <formula>"she"</formula>
    </cfRule>
    <cfRule type="cellIs" dxfId="1196" priority="770" operator="equal">
      <formula>"she/her 1"</formula>
    </cfRule>
    <cfRule type="cellIs" dxfId="1195" priority="771" operator="equal">
      <formula>"she/her 2"</formula>
    </cfRule>
    <cfRule type="cellIs" dxfId="1194" priority="772" operator="equal">
      <formula>"they"</formula>
    </cfRule>
    <cfRule type="cellIs" dxfId="1193" priority="773" operator="equal">
      <formula>"they/them 1"</formula>
    </cfRule>
    <cfRule type="cellIs" dxfId="1192" priority="774" operator="equal">
      <formula>"they/them 2"</formula>
    </cfRule>
    <cfRule type="cellIs" dxfId="1191" priority="775" operator="equal">
      <formula>"red"</formula>
    </cfRule>
    <cfRule type="cellIs" dxfId="1190" priority="776" operator="equal">
      <formula>"yellow"</formula>
    </cfRule>
    <cfRule type="cellIs" dxfId="1189" priority="777" operator="equal">
      <formula>"green"</formula>
    </cfRule>
    <cfRule type="cellIs" dxfId="1188" priority="778" operator="equal">
      <formula>"blue"</formula>
    </cfRule>
    <cfRule type="cellIs" dxfId="1187" priority="779" operator="equal">
      <formula>"triangle"</formula>
    </cfRule>
    <cfRule type="cellIs" dxfId="1186" priority="780" operator="equal">
      <formula>"square"</formula>
    </cfRule>
  </conditionalFormatting>
  <conditionalFormatting sqref="AD482:AF482">
    <cfRule type="cellIs" dxfId="1185" priority="751" operator="equal">
      <formula>"he"</formula>
    </cfRule>
    <cfRule type="cellIs" dxfId="1184" priority="752" operator="equal">
      <formula>"he/him 1"</formula>
    </cfRule>
    <cfRule type="cellIs" dxfId="1183" priority="753" operator="equal">
      <formula>"he/him 2"</formula>
    </cfRule>
    <cfRule type="cellIs" dxfId="1182" priority="754" operator="equal">
      <formula>"she"</formula>
    </cfRule>
    <cfRule type="cellIs" dxfId="1181" priority="755" operator="equal">
      <formula>"she/her 1"</formula>
    </cfRule>
    <cfRule type="cellIs" dxfId="1180" priority="756" operator="equal">
      <formula>"she/her 2"</formula>
    </cfRule>
    <cfRule type="cellIs" dxfId="1179" priority="757" operator="equal">
      <formula>"they"</formula>
    </cfRule>
    <cfRule type="cellIs" dxfId="1178" priority="758" operator="equal">
      <formula>"they/them 1"</formula>
    </cfRule>
    <cfRule type="cellIs" dxfId="1177" priority="759" operator="equal">
      <formula>"they/them 2"</formula>
    </cfRule>
    <cfRule type="cellIs" dxfId="1176" priority="760" operator="equal">
      <formula>"red"</formula>
    </cfRule>
    <cfRule type="cellIs" dxfId="1175" priority="761" operator="equal">
      <formula>"yellow"</formula>
    </cfRule>
    <cfRule type="cellIs" dxfId="1174" priority="762" operator="equal">
      <formula>"green"</formula>
    </cfRule>
    <cfRule type="cellIs" dxfId="1173" priority="763" operator="equal">
      <formula>"blue"</formula>
    </cfRule>
    <cfRule type="cellIs" dxfId="1172" priority="764" operator="equal">
      <formula>"triangle"</formula>
    </cfRule>
    <cfRule type="cellIs" dxfId="1171" priority="765" operator="equal">
      <formula>"square"</formula>
    </cfRule>
  </conditionalFormatting>
  <conditionalFormatting sqref="AD602:AF602">
    <cfRule type="cellIs" dxfId="1170" priority="736" operator="equal">
      <formula>"he"</formula>
    </cfRule>
    <cfRule type="cellIs" dxfId="1169" priority="737" operator="equal">
      <formula>"he/him 1"</formula>
    </cfRule>
    <cfRule type="cellIs" dxfId="1168" priority="738" operator="equal">
      <formula>"he/him 2"</formula>
    </cfRule>
    <cfRule type="cellIs" dxfId="1167" priority="739" operator="equal">
      <formula>"she"</formula>
    </cfRule>
    <cfRule type="cellIs" dxfId="1166" priority="740" operator="equal">
      <formula>"she/her 1"</formula>
    </cfRule>
    <cfRule type="cellIs" dxfId="1165" priority="741" operator="equal">
      <formula>"she/her 2"</formula>
    </cfRule>
    <cfRule type="cellIs" dxfId="1164" priority="742" operator="equal">
      <formula>"they"</formula>
    </cfRule>
    <cfRule type="cellIs" dxfId="1163" priority="743" operator="equal">
      <formula>"they/them 1"</formula>
    </cfRule>
    <cfRule type="cellIs" dxfId="1162" priority="744" operator="equal">
      <formula>"they/them 2"</formula>
    </cfRule>
    <cfRule type="cellIs" dxfId="1161" priority="745" operator="equal">
      <formula>"red"</formula>
    </cfRule>
    <cfRule type="cellIs" dxfId="1160" priority="746" operator="equal">
      <formula>"yellow"</formula>
    </cfRule>
    <cfRule type="cellIs" dxfId="1159" priority="747" operator="equal">
      <formula>"green"</formula>
    </cfRule>
    <cfRule type="cellIs" dxfId="1158" priority="748" operator="equal">
      <formula>"blue"</formula>
    </cfRule>
    <cfRule type="cellIs" dxfId="1157" priority="749" operator="equal">
      <formula>"triangle"</formula>
    </cfRule>
    <cfRule type="cellIs" dxfId="1156" priority="750" operator="equal">
      <formula>"square"</formula>
    </cfRule>
  </conditionalFormatting>
  <conditionalFormatting sqref="AD722:AF722">
    <cfRule type="cellIs" dxfId="1155" priority="721" operator="equal">
      <formula>"he"</formula>
    </cfRule>
    <cfRule type="cellIs" dxfId="1154" priority="722" operator="equal">
      <formula>"he/him 1"</formula>
    </cfRule>
    <cfRule type="cellIs" dxfId="1153" priority="723" operator="equal">
      <formula>"he/him 2"</formula>
    </cfRule>
    <cfRule type="cellIs" dxfId="1152" priority="724" operator="equal">
      <formula>"she"</formula>
    </cfRule>
    <cfRule type="cellIs" dxfId="1151" priority="725" operator="equal">
      <formula>"she/her 1"</formula>
    </cfRule>
    <cfRule type="cellIs" dxfId="1150" priority="726" operator="equal">
      <formula>"she/her 2"</formula>
    </cfRule>
    <cfRule type="cellIs" dxfId="1149" priority="727" operator="equal">
      <formula>"they"</formula>
    </cfRule>
    <cfRule type="cellIs" dxfId="1148" priority="728" operator="equal">
      <formula>"they/them 1"</formula>
    </cfRule>
    <cfRule type="cellIs" dxfId="1147" priority="729" operator="equal">
      <formula>"they/them 2"</formula>
    </cfRule>
    <cfRule type="cellIs" dxfId="1146" priority="730" operator="equal">
      <formula>"red"</formula>
    </cfRule>
    <cfRule type="cellIs" dxfId="1145" priority="731" operator="equal">
      <formula>"yellow"</formula>
    </cfRule>
    <cfRule type="cellIs" dxfId="1144" priority="732" operator="equal">
      <formula>"green"</formula>
    </cfRule>
    <cfRule type="cellIs" dxfId="1143" priority="733" operator="equal">
      <formula>"blue"</formula>
    </cfRule>
    <cfRule type="cellIs" dxfId="1142" priority="734" operator="equal">
      <formula>"triangle"</formula>
    </cfRule>
    <cfRule type="cellIs" dxfId="1141" priority="735" operator="equal">
      <formula>"square"</formula>
    </cfRule>
  </conditionalFormatting>
  <conditionalFormatting sqref="AL122:AW122">
    <cfRule type="cellIs" dxfId="1140" priority="706" operator="equal">
      <formula>"he"</formula>
    </cfRule>
    <cfRule type="cellIs" dxfId="1139" priority="707" operator="equal">
      <formula>"he/him 1"</formula>
    </cfRule>
    <cfRule type="cellIs" dxfId="1138" priority="708" operator="equal">
      <formula>"he/him 2"</formula>
    </cfRule>
    <cfRule type="cellIs" dxfId="1137" priority="709" operator="equal">
      <formula>"she"</formula>
    </cfRule>
    <cfRule type="cellIs" dxfId="1136" priority="710" operator="equal">
      <formula>"she/her 1"</formula>
    </cfRule>
    <cfRule type="cellIs" dxfId="1135" priority="711" operator="equal">
      <formula>"she/her 2"</formula>
    </cfRule>
    <cfRule type="cellIs" dxfId="1134" priority="712" operator="equal">
      <formula>"they"</formula>
    </cfRule>
    <cfRule type="cellIs" dxfId="1133" priority="713" operator="equal">
      <formula>"they/them 1"</formula>
    </cfRule>
    <cfRule type="cellIs" dxfId="1132" priority="714" operator="equal">
      <formula>"they/them 2"</formula>
    </cfRule>
    <cfRule type="cellIs" dxfId="1131" priority="715" operator="equal">
      <formula>"red"</formula>
    </cfRule>
    <cfRule type="cellIs" dxfId="1130" priority="716" operator="equal">
      <formula>"yellow"</formula>
    </cfRule>
    <cfRule type="cellIs" dxfId="1129" priority="717" operator="equal">
      <formula>"green"</formula>
    </cfRule>
    <cfRule type="cellIs" dxfId="1128" priority="718" operator="equal">
      <formula>"blue"</formula>
    </cfRule>
    <cfRule type="cellIs" dxfId="1127" priority="719" operator="equal">
      <formula>"triangle"</formula>
    </cfRule>
    <cfRule type="cellIs" dxfId="1126" priority="720" operator="equal">
      <formula>"square"</formula>
    </cfRule>
  </conditionalFormatting>
  <conditionalFormatting sqref="BE237">
    <cfRule type="cellIs" dxfId="1125" priority="616" operator="equal">
      <formula>"he"</formula>
    </cfRule>
    <cfRule type="cellIs" dxfId="1124" priority="617" operator="equal">
      <formula>"he/him 1"</formula>
    </cfRule>
    <cfRule type="cellIs" dxfId="1123" priority="618" operator="equal">
      <formula>"he/him 2"</formula>
    </cfRule>
    <cfRule type="cellIs" dxfId="1122" priority="619" operator="equal">
      <formula>"she"</formula>
    </cfRule>
    <cfRule type="cellIs" dxfId="1121" priority="620" operator="equal">
      <formula>"she/her 1"</formula>
    </cfRule>
    <cfRule type="cellIs" dxfId="1120" priority="621" operator="equal">
      <formula>"she/her 2"</formula>
    </cfRule>
    <cfRule type="cellIs" dxfId="1119" priority="622" operator="equal">
      <formula>"they"</formula>
    </cfRule>
    <cfRule type="cellIs" dxfId="1118" priority="623" operator="equal">
      <formula>"they/them 1"</formula>
    </cfRule>
    <cfRule type="cellIs" dxfId="1117" priority="624" operator="equal">
      <formula>"they/them 2"</formula>
    </cfRule>
    <cfRule type="cellIs" dxfId="1116" priority="625" operator="equal">
      <formula>"red"</formula>
    </cfRule>
    <cfRule type="cellIs" dxfId="1115" priority="626" operator="equal">
      <formula>"yellow"</formula>
    </cfRule>
    <cfRule type="cellIs" dxfId="1114" priority="627" operator="equal">
      <formula>"green"</formula>
    </cfRule>
    <cfRule type="cellIs" dxfId="1113" priority="628" operator="equal">
      <formula>"blue"</formula>
    </cfRule>
    <cfRule type="cellIs" dxfId="1112" priority="629" operator="equal">
      <formula>"triangle"</formula>
    </cfRule>
    <cfRule type="cellIs" dxfId="1111" priority="630" operator="equal">
      <formula>"square"</formula>
    </cfRule>
  </conditionalFormatting>
  <conditionalFormatting sqref="BE238">
    <cfRule type="cellIs" dxfId="1110" priority="601" operator="equal">
      <formula>"he"</formula>
    </cfRule>
    <cfRule type="cellIs" dxfId="1109" priority="602" operator="equal">
      <formula>"he/him 1"</formula>
    </cfRule>
    <cfRule type="cellIs" dxfId="1108" priority="603" operator="equal">
      <formula>"he/him 2"</formula>
    </cfRule>
    <cfRule type="cellIs" dxfId="1107" priority="604" operator="equal">
      <formula>"she"</formula>
    </cfRule>
    <cfRule type="cellIs" dxfId="1106" priority="605" operator="equal">
      <formula>"she/her 1"</formula>
    </cfRule>
    <cfRule type="cellIs" dxfId="1105" priority="606" operator="equal">
      <formula>"she/her 2"</formula>
    </cfRule>
    <cfRule type="cellIs" dxfId="1104" priority="607" operator="equal">
      <formula>"they"</formula>
    </cfRule>
    <cfRule type="cellIs" dxfId="1103" priority="608" operator="equal">
      <formula>"they/them 1"</formula>
    </cfRule>
    <cfRule type="cellIs" dxfId="1102" priority="609" operator="equal">
      <formula>"they/them 2"</formula>
    </cfRule>
    <cfRule type="cellIs" dxfId="1101" priority="610" operator="equal">
      <formula>"red"</formula>
    </cfRule>
    <cfRule type="cellIs" dxfId="1100" priority="611" operator="equal">
      <formula>"yellow"</formula>
    </cfRule>
    <cfRule type="cellIs" dxfId="1099" priority="612" operator="equal">
      <formula>"green"</formula>
    </cfRule>
    <cfRule type="cellIs" dxfId="1098" priority="613" operator="equal">
      <formula>"blue"</formula>
    </cfRule>
    <cfRule type="cellIs" dxfId="1097" priority="614" operator="equal">
      <formula>"triangle"</formula>
    </cfRule>
    <cfRule type="cellIs" dxfId="1096" priority="615" operator="equal">
      <formula>"square"</formula>
    </cfRule>
  </conditionalFormatting>
  <conditionalFormatting sqref="BE239">
    <cfRule type="cellIs" dxfId="1095" priority="586" operator="equal">
      <formula>"he"</formula>
    </cfRule>
    <cfRule type="cellIs" dxfId="1094" priority="587" operator="equal">
      <formula>"he/him 1"</formula>
    </cfRule>
    <cfRule type="cellIs" dxfId="1093" priority="588" operator="equal">
      <formula>"he/him 2"</formula>
    </cfRule>
    <cfRule type="cellIs" dxfId="1092" priority="589" operator="equal">
      <formula>"she"</formula>
    </cfRule>
    <cfRule type="cellIs" dxfId="1091" priority="590" operator="equal">
      <formula>"she/her 1"</formula>
    </cfRule>
    <cfRule type="cellIs" dxfId="1090" priority="591" operator="equal">
      <formula>"she/her 2"</formula>
    </cfRule>
    <cfRule type="cellIs" dxfId="1089" priority="592" operator="equal">
      <formula>"they"</formula>
    </cfRule>
    <cfRule type="cellIs" dxfId="1088" priority="593" operator="equal">
      <formula>"they/them 1"</formula>
    </cfRule>
    <cfRule type="cellIs" dxfId="1087" priority="594" operator="equal">
      <formula>"they/them 2"</formula>
    </cfRule>
    <cfRule type="cellIs" dxfId="1086" priority="595" operator="equal">
      <formula>"red"</formula>
    </cfRule>
    <cfRule type="cellIs" dxfId="1085" priority="596" operator="equal">
      <formula>"yellow"</formula>
    </cfRule>
    <cfRule type="cellIs" dxfId="1084" priority="597" operator="equal">
      <formula>"green"</formula>
    </cfRule>
    <cfRule type="cellIs" dxfId="1083" priority="598" operator="equal">
      <formula>"blue"</formula>
    </cfRule>
    <cfRule type="cellIs" dxfId="1082" priority="599" operator="equal">
      <formula>"triangle"</formula>
    </cfRule>
    <cfRule type="cellIs" dxfId="1081" priority="600" operator="equal">
      <formula>"square"</formula>
    </cfRule>
  </conditionalFormatting>
  <conditionalFormatting sqref="BE240">
    <cfRule type="cellIs" dxfId="1080" priority="571" operator="equal">
      <formula>"he"</formula>
    </cfRule>
    <cfRule type="cellIs" dxfId="1079" priority="572" operator="equal">
      <formula>"he/him 1"</formula>
    </cfRule>
    <cfRule type="cellIs" dxfId="1078" priority="573" operator="equal">
      <formula>"he/him 2"</formula>
    </cfRule>
    <cfRule type="cellIs" dxfId="1077" priority="574" operator="equal">
      <formula>"she"</formula>
    </cfRule>
    <cfRule type="cellIs" dxfId="1076" priority="575" operator="equal">
      <formula>"she/her 1"</formula>
    </cfRule>
    <cfRule type="cellIs" dxfId="1075" priority="576" operator="equal">
      <formula>"she/her 2"</formula>
    </cfRule>
    <cfRule type="cellIs" dxfId="1074" priority="577" operator="equal">
      <formula>"they"</formula>
    </cfRule>
    <cfRule type="cellIs" dxfId="1073" priority="578" operator="equal">
      <formula>"they/them 1"</formula>
    </cfRule>
    <cfRule type="cellIs" dxfId="1072" priority="579" operator="equal">
      <formula>"they/them 2"</formula>
    </cfRule>
    <cfRule type="cellIs" dxfId="1071" priority="580" operator="equal">
      <formula>"red"</formula>
    </cfRule>
    <cfRule type="cellIs" dxfId="1070" priority="581" operator="equal">
      <formula>"yellow"</formula>
    </cfRule>
    <cfRule type="cellIs" dxfId="1069" priority="582" operator="equal">
      <formula>"green"</formula>
    </cfRule>
    <cfRule type="cellIs" dxfId="1068" priority="583" operator="equal">
      <formula>"blue"</formula>
    </cfRule>
    <cfRule type="cellIs" dxfId="1067" priority="584" operator="equal">
      <formula>"triangle"</formula>
    </cfRule>
    <cfRule type="cellIs" dxfId="1066" priority="585" operator="equal">
      <formula>"square"</formula>
    </cfRule>
  </conditionalFormatting>
  <conditionalFormatting sqref="BE241">
    <cfRule type="cellIs" dxfId="1065" priority="556" operator="equal">
      <formula>"he"</formula>
    </cfRule>
    <cfRule type="cellIs" dxfId="1064" priority="557" operator="equal">
      <formula>"he/him 1"</formula>
    </cfRule>
    <cfRule type="cellIs" dxfId="1063" priority="558" operator="equal">
      <formula>"he/him 2"</formula>
    </cfRule>
    <cfRule type="cellIs" dxfId="1062" priority="559" operator="equal">
      <formula>"she"</formula>
    </cfRule>
    <cfRule type="cellIs" dxfId="1061" priority="560" operator="equal">
      <formula>"she/her 1"</formula>
    </cfRule>
    <cfRule type="cellIs" dxfId="1060" priority="561" operator="equal">
      <formula>"she/her 2"</formula>
    </cfRule>
    <cfRule type="cellIs" dxfId="1059" priority="562" operator="equal">
      <formula>"they"</formula>
    </cfRule>
    <cfRule type="cellIs" dxfId="1058" priority="563" operator="equal">
      <formula>"they/them 1"</formula>
    </cfRule>
    <cfRule type="cellIs" dxfId="1057" priority="564" operator="equal">
      <formula>"they/them 2"</formula>
    </cfRule>
    <cfRule type="cellIs" dxfId="1056" priority="565" operator="equal">
      <formula>"red"</formula>
    </cfRule>
    <cfRule type="cellIs" dxfId="1055" priority="566" operator="equal">
      <formula>"yellow"</formula>
    </cfRule>
    <cfRule type="cellIs" dxfId="1054" priority="567" operator="equal">
      <formula>"green"</formula>
    </cfRule>
    <cfRule type="cellIs" dxfId="1053" priority="568" operator="equal">
      <formula>"blue"</formula>
    </cfRule>
    <cfRule type="cellIs" dxfId="1052" priority="569" operator="equal">
      <formula>"triangle"</formula>
    </cfRule>
    <cfRule type="cellIs" dxfId="1051" priority="570" operator="equal">
      <formula>"square"</formula>
    </cfRule>
  </conditionalFormatting>
  <conditionalFormatting sqref="BE242">
    <cfRule type="cellIs" dxfId="1050" priority="541" operator="equal">
      <formula>"he"</formula>
    </cfRule>
    <cfRule type="cellIs" dxfId="1049" priority="542" operator="equal">
      <formula>"he/him 1"</formula>
    </cfRule>
    <cfRule type="cellIs" dxfId="1048" priority="543" operator="equal">
      <formula>"he/him 2"</formula>
    </cfRule>
    <cfRule type="cellIs" dxfId="1047" priority="544" operator="equal">
      <formula>"she"</formula>
    </cfRule>
    <cfRule type="cellIs" dxfId="1046" priority="545" operator="equal">
      <formula>"she/her 1"</formula>
    </cfRule>
    <cfRule type="cellIs" dxfId="1045" priority="546" operator="equal">
      <formula>"she/her 2"</formula>
    </cfRule>
    <cfRule type="cellIs" dxfId="1044" priority="547" operator="equal">
      <formula>"they"</formula>
    </cfRule>
    <cfRule type="cellIs" dxfId="1043" priority="548" operator="equal">
      <formula>"they/them 1"</formula>
    </cfRule>
    <cfRule type="cellIs" dxfId="1042" priority="549" operator="equal">
      <formula>"they/them 2"</formula>
    </cfRule>
    <cfRule type="cellIs" dxfId="1041" priority="550" operator="equal">
      <formula>"red"</formula>
    </cfRule>
    <cfRule type="cellIs" dxfId="1040" priority="551" operator="equal">
      <formula>"yellow"</formula>
    </cfRule>
    <cfRule type="cellIs" dxfId="1039" priority="552" operator="equal">
      <formula>"green"</formula>
    </cfRule>
    <cfRule type="cellIs" dxfId="1038" priority="553" operator="equal">
      <formula>"blue"</formula>
    </cfRule>
    <cfRule type="cellIs" dxfId="1037" priority="554" operator="equal">
      <formula>"triangle"</formula>
    </cfRule>
    <cfRule type="cellIs" dxfId="1036" priority="555" operator="equal">
      <formula>"square"</formula>
    </cfRule>
  </conditionalFormatting>
  <conditionalFormatting sqref="BE357">
    <cfRule type="cellIs" dxfId="1035" priority="526" operator="equal">
      <formula>"he"</formula>
    </cfRule>
    <cfRule type="cellIs" dxfId="1034" priority="527" operator="equal">
      <formula>"he/him 1"</formula>
    </cfRule>
    <cfRule type="cellIs" dxfId="1033" priority="528" operator="equal">
      <formula>"he/him 2"</formula>
    </cfRule>
    <cfRule type="cellIs" dxfId="1032" priority="529" operator="equal">
      <formula>"she"</formula>
    </cfRule>
    <cfRule type="cellIs" dxfId="1031" priority="530" operator="equal">
      <formula>"she/her 1"</formula>
    </cfRule>
    <cfRule type="cellIs" dxfId="1030" priority="531" operator="equal">
      <formula>"she/her 2"</formula>
    </cfRule>
    <cfRule type="cellIs" dxfId="1029" priority="532" operator="equal">
      <formula>"they"</formula>
    </cfRule>
    <cfRule type="cellIs" dxfId="1028" priority="533" operator="equal">
      <formula>"they/them 1"</formula>
    </cfRule>
    <cfRule type="cellIs" dxfId="1027" priority="534" operator="equal">
      <formula>"they/them 2"</formula>
    </cfRule>
    <cfRule type="cellIs" dxfId="1026" priority="535" operator="equal">
      <formula>"red"</formula>
    </cfRule>
    <cfRule type="cellIs" dxfId="1025" priority="536" operator="equal">
      <formula>"yellow"</formula>
    </cfRule>
    <cfRule type="cellIs" dxfId="1024" priority="537" operator="equal">
      <formula>"green"</formula>
    </cfRule>
    <cfRule type="cellIs" dxfId="1023" priority="538" operator="equal">
      <formula>"blue"</formula>
    </cfRule>
    <cfRule type="cellIs" dxfId="1022" priority="539" operator="equal">
      <formula>"triangle"</formula>
    </cfRule>
    <cfRule type="cellIs" dxfId="1021" priority="540" operator="equal">
      <formula>"square"</formula>
    </cfRule>
  </conditionalFormatting>
  <conditionalFormatting sqref="BE358">
    <cfRule type="cellIs" dxfId="1020" priority="511" operator="equal">
      <formula>"he"</formula>
    </cfRule>
    <cfRule type="cellIs" dxfId="1019" priority="512" operator="equal">
      <formula>"he/him 1"</formula>
    </cfRule>
    <cfRule type="cellIs" dxfId="1018" priority="513" operator="equal">
      <formula>"he/him 2"</formula>
    </cfRule>
    <cfRule type="cellIs" dxfId="1017" priority="514" operator="equal">
      <formula>"she"</formula>
    </cfRule>
    <cfRule type="cellIs" dxfId="1016" priority="515" operator="equal">
      <formula>"she/her 1"</formula>
    </cfRule>
    <cfRule type="cellIs" dxfId="1015" priority="516" operator="equal">
      <formula>"she/her 2"</formula>
    </cfRule>
    <cfRule type="cellIs" dxfId="1014" priority="517" operator="equal">
      <formula>"they"</formula>
    </cfRule>
    <cfRule type="cellIs" dxfId="1013" priority="518" operator="equal">
      <formula>"they/them 1"</formula>
    </cfRule>
    <cfRule type="cellIs" dxfId="1012" priority="519" operator="equal">
      <formula>"they/them 2"</formula>
    </cfRule>
    <cfRule type="cellIs" dxfId="1011" priority="520" operator="equal">
      <formula>"red"</formula>
    </cfRule>
    <cfRule type="cellIs" dxfId="1010" priority="521" operator="equal">
      <formula>"yellow"</formula>
    </cfRule>
    <cfRule type="cellIs" dxfId="1009" priority="522" operator="equal">
      <formula>"green"</formula>
    </cfRule>
    <cfRule type="cellIs" dxfId="1008" priority="523" operator="equal">
      <formula>"blue"</formula>
    </cfRule>
    <cfRule type="cellIs" dxfId="1007" priority="524" operator="equal">
      <formula>"triangle"</formula>
    </cfRule>
    <cfRule type="cellIs" dxfId="1006" priority="525" operator="equal">
      <formula>"square"</formula>
    </cfRule>
  </conditionalFormatting>
  <conditionalFormatting sqref="BE359">
    <cfRule type="cellIs" dxfId="1005" priority="496" operator="equal">
      <formula>"he"</formula>
    </cfRule>
    <cfRule type="cellIs" dxfId="1004" priority="497" operator="equal">
      <formula>"he/him 1"</formula>
    </cfRule>
    <cfRule type="cellIs" dxfId="1003" priority="498" operator="equal">
      <formula>"he/him 2"</formula>
    </cfRule>
    <cfRule type="cellIs" dxfId="1002" priority="499" operator="equal">
      <formula>"she"</formula>
    </cfRule>
    <cfRule type="cellIs" dxfId="1001" priority="500" operator="equal">
      <formula>"she/her 1"</formula>
    </cfRule>
    <cfRule type="cellIs" dxfId="1000" priority="501" operator="equal">
      <formula>"she/her 2"</formula>
    </cfRule>
    <cfRule type="cellIs" dxfId="999" priority="502" operator="equal">
      <formula>"they"</formula>
    </cfRule>
    <cfRule type="cellIs" dxfId="998" priority="503" operator="equal">
      <formula>"they/them 1"</formula>
    </cfRule>
    <cfRule type="cellIs" dxfId="997" priority="504" operator="equal">
      <formula>"they/them 2"</formula>
    </cfRule>
    <cfRule type="cellIs" dxfId="996" priority="505" operator="equal">
      <formula>"red"</formula>
    </cfRule>
    <cfRule type="cellIs" dxfId="995" priority="506" operator="equal">
      <formula>"yellow"</formula>
    </cfRule>
    <cfRule type="cellIs" dxfId="994" priority="507" operator="equal">
      <formula>"green"</formula>
    </cfRule>
    <cfRule type="cellIs" dxfId="993" priority="508" operator="equal">
      <formula>"blue"</formula>
    </cfRule>
    <cfRule type="cellIs" dxfId="992" priority="509" operator="equal">
      <formula>"triangle"</formula>
    </cfRule>
    <cfRule type="cellIs" dxfId="991" priority="510" operator="equal">
      <formula>"square"</formula>
    </cfRule>
  </conditionalFormatting>
  <conditionalFormatting sqref="BE360">
    <cfRule type="cellIs" dxfId="990" priority="481" operator="equal">
      <formula>"he"</formula>
    </cfRule>
    <cfRule type="cellIs" dxfId="989" priority="482" operator="equal">
      <formula>"he/him 1"</formula>
    </cfRule>
    <cfRule type="cellIs" dxfId="988" priority="483" operator="equal">
      <formula>"he/him 2"</formula>
    </cfRule>
    <cfRule type="cellIs" dxfId="987" priority="484" operator="equal">
      <formula>"she"</formula>
    </cfRule>
    <cfRule type="cellIs" dxfId="986" priority="485" operator="equal">
      <formula>"she/her 1"</formula>
    </cfRule>
    <cfRule type="cellIs" dxfId="985" priority="486" operator="equal">
      <formula>"she/her 2"</formula>
    </cfRule>
    <cfRule type="cellIs" dxfId="984" priority="487" operator="equal">
      <formula>"they"</formula>
    </cfRule>
    <cfRule type="cellIs" dxfId="983" priority="488" operator="equal">
      <formula>"they/them 1"</formula>
    </cfRule>
    <cfRule type="cellIs" dxfId="982" priority="489" operator="equal">
      <formula>"they/them 2"</formula>
    </cfRule>
    <cfRule type="cellIs" dxfId="981" priority="490" operator="equal">
      <formula>"red"</formula>
    </cfRule>
    <cfRule type="cellIs" dxfId="980" priority="491" operator="equal">
      <formula>"yellow"</formula>
    </cfRule>
    <cfRule type="cellIs" dxfId="979" priority="492" operator="equal">
      <formula>"green"</formula>
    </cfRule>
    <cfRule type="cellIs" dxfId="978" priority="493" operator="equal">
      <formula>"blue"</formula>
    </cfRule>
    <cfRule type="cellIs" dxfId="977" priority="494" operator="equal">
      <formula>"triangle"</formula>
    </cfRule>
    <cfRule type="cellIs" dxfId="976" priority="495" operator="equal">
      <formula>"square"</formula>
    </cfRule>
  </conditionalFormatting>
  <conditionalFormatting sqref="BE361">
    <cfRule type="cellIs" dxfId="975" priority="466" operator="equal">
      <formula>"he"</formula>
    </cfRule>
    <cfRule type="cellIs" dxfId="974" priority="467" operator="equal">
      <formula>"he/him 1"</formula>
    </cfRule>
    <cfRule type="cellIs" dxfId="973" priority="468" operator="equal">
      <formula>"he/him 2"</formula>
    </cfRule>
    <cfRule type="cellIs" dxfId="972" priority="469" operator="equal">
      <formula>"she"</formula>
    </cfRule>
    <cfRule type="cellIs" dxfId="971" priority="470" operator="equal">
      <formula>"she/her 1"</formula>
    </cfRule>
    <cfRule type="cellIs" dxfId="970" priority="471" operator="equal">
      <formula>"she/her 2"</formula>
    </cfRule>
    <cfRule type="cellIs" dxfId="969" priority="472" operator="equal">
      <formula>"they"</formula>
    </cfRule>
    <cfRule type="cellIs" dxfId="968" priority="473" operator="equal">
      <formula>"they/them 1"</formula>
    </cfRule>
    <cfRule type="cellIs" dxfId="967" priority="474" operator="equal">
      <formula>"they/them 2"</formula>
    </cfRule>
    <cfRule type="cellIs" dxfId="966" priority="475" operator="equal">
      <formula>"red"</formula>
    </cfRule>
    <cfRule type="cellIs" dxfId="965" priority="476" operator="equal">
      <formula>"yellow"</formula>
    </cfRule>
    <cfRule type="cellIs" dxfId="964" priority="477" operator="equal">
      <formula>"green"</formula>
    </cfRule>
    <cfRule type="cellIs" dxfId="963" priority="478" operator="equal">
      <formula>"blue"</formula>
    </cfRule>
    <cfRule type="cellIs" dxfId="962" priority="479" operator="equal">
      <formula>"triangle"</formula>
    </cfRule>
    <cfRule type="cellIs" dxfId="961" priority="480" operator="equal">
      <formula>"square"</formula>
    </cfRule>
  </conditionalFormatting>
  <conditionalFormatting sqref="BE362">
    <cfRule type="cellIs" dxfId="960" priority="451" operator="equal">
      <formula>"he"</formula>
    </cfRule>
    <cfRule type="cellIs" dxfId="959" priority="452" operator="equal">
      <formula>"he/him 1"</formula>
    </cfRule>
    <cfRule type="cellIs" dxfId="958" priority="453" operator="equal">
      <formula>"he/him 2"</formula>
    </cfRule>
    <cfRule type="cellIs" dxfId="957" priority="454" operator="equal">
      <formula>"she"</formula>
    </cfRule>
    <cfRule type="cellIs" dxfId="956" priority="455" operator="equal">
      <formula>"she/her 1"</formula>
    </cfRule>
    <cfRule type="cellIs" dxfId="955" priority="456" operator="equal">
      <formula>"she/her 2"</formula>
    </cfRule>
    <cfRule type="cellIs" dxfId="954" priority="457" operator="equal">
      <formula>"they"</formula>
    </cfRule>
    <cfRule type="cellIs" dxfId="953" priority="458" operator="equal">
      <formula>"they/them 1"</formula>
    </cfRule>
    <cfRule type="cellIs" dxfId="952" priority="459" operator="equal">
      <formula>"they/them 2"</formula>
    </cfRule>
    <cfRule type="cellIs" dxfId="951" priority="460" operator="equal">
      <formula>"red"</formula>
    </cfRule>
    <cfRule type="cellIs" dxfId="950" priority="461" operator="equal">
      <formula>"yellow"</formula>
    </cfRule>
    <cfRule type="cellIs" dxfId="949" priority="462" operator="equal">
      <formula>"green"</formula>
    </cfRule>
    <cfRule type="cellIs" dxfId="948" priority="463" operator="equal">
      <formula>"blue"</formula>
    </cfRule>
    <cfRule type="cellIs" dxfId="947" priority="464" operator="equal">
      <formula>"triangle"</formula>
    </cfRule>
    <cfRule type="cellIs" dxfId="946" priority="465" operator="equal">
      <formula>"square"</formula>
    </cfRule>
  </conditionalFormatting>
  <conditionalFormatting sqref="BE477">
    <cfRule type="cellIs" dxfId="945" priority="436" operator="equal">
      <formula>"he"</formula>
    </cfRule>
    <cfRule type="cellIs" dxfId="944" priority="437" operator="equal">
      <formula>"he/him 1"</formula>
    </cfRule>
    <cfRule type="cellIs" dxfId="943" priority="438" operator="equal">
      <formula>"he/him 2"</formula>
    </cfRule>
    <cfRule type="cellIs" dxfId="942" priority="439" operator="equal">
      <formula>"she"</formula>
    </cfRule>
    <cfRule type="cellIs" dxfId="941" priority="440" operator="equal">
      <formula>"she/her 1"</formula>
    </cfRule>
    <cfRule type="cellIs" dxfId="940" priority="441" operator="equal">
      <formula>"she/her 2"</formula>
    </cfRule>
    <cfRule type="cellIs" dxfId="939" priority="442" operator="equal">
      <formula>"they"</formula>
    </cfRule>
    <cfRule type="cellIs" dxfId="938" priority="443" operator="equal">
      <formula>"they/them 1"</formula>
    </cfRule>
    <cfRule type="cellIs" dxfId="937" priority="444" operator="equal">
      <formula>"they/them 2"</formula>
    </cfRule>
    <cfRule type="cellIs" dxfId="936" priority="445" operator="equal">
      <formula>"red"</formula>
    </cfRule>
    <cfRule type="cellIs" dxfId="935" priority="446" operator="equal">
      <formula>"yellow"</formula>
    </cfRule>
    <cfRule type="cellIs" dxfId="934" priority="447" operator="equal">
      <formula>"green"</formula>
    </cfRule>
    <cfRule type="cellIs" dxfId="933" priority="448" operator="equal">
      <formula>"blue"</formula>
    </cfRule>
    <cfRule type="cellIs" dxfId="932" priority="449" operator="equal">
      <formula>"triangle"</formula>
    </cfRule>
    <cfRule type="cellIs" dxfId="931" priority="450" operator="equal">
      <formula>"square"</formula>
    </cfRule>
  </conditionalFormatting>
  <conditionalFormatting sqref="BE478">
    <cfRule type="cellIs" dxfId="930" priority="421" operator="equal">
      <formula>"he"</formula>
    </cfRule>
    <cfRule type="cellIs" dxfId="929" priority="422" operator="equal">
      <formula>"he/him 1"</formula>
    </cfRule>
    <cfRule type="cellIs" dxfId="928" priority="423" operator="equal">
      <formula>"he/him 2"</formula>
    </cfRule>
    <cfRule type="cellIs" dxfId="927" priority="424" operator="equal">
      <formula>"she"</formula>
    </cfRule>
    <cfRule type="cellIs" dxfId="926" priority="425" operator="equal">
      <formula>"she/her 1"</formula>
    </cfRule>
    <cfRule type="cellIs" dxfId="925" priority="426" operator="equal">
      <formula>"she/her 2"</formula>
    </cfRule>
    <cfRule type="cellIs" dxfId="924" priority="427" operator="equal">
      <formula>"they"</formula>
    </cfRule>
    <cfRule type="cellIs" dxfId="923" priority="428" operator="equal">
      <formula>"they/them 1"</formula>
    </cfRule>
    <cfRule type="cellIs" dxfId="922" priority="429" operator="equal">
      <formula>"they/them 2"</formula>
    </cfRule>
    <cfRule type="cellIs" dxfId="921" priority="430" operator="equal">
      <formula>"red"</formula>
    </cfRule>
    <cfRule type="cellIs" dxfId="920" priority="431" operator="equal">
      <formula>"yellow"</formula>
    </cfRule>
    <cfRule type="cellIs" dxfId="919" priority="432" operator="equal">
      <formula>"green"</formula>
    </cfRule>
    <cfRule type="cellIs" dxfId="918" priority="433" operator="equal">
      <formula>"blue"</formula>
    </cfRule>
    <cfRule type="cellIs" dxfId="917" priority="434" operator="equal">
      <formula>"triangle"</formula>
    </cfRule>
    <cfRule type="cellIs" dxfId="916" priority="435" operator="equal">
      <formula>"square"</formula>
    </cfRule>
  </conditionalFormatting>
  <conditionalFormatting sqref="BE479">
    <cfRule type="cellIs" dxfId="915" priority="406" operator="equal">
      <formula>"he"</formula>
    </cfRule>
    <cfRule type="cellIs" dxfId="914" priority="407" operator="equal">
      <formula>"he/him 1"</formula>
    </cfRule>
    <cfRule type="cellIs" dxfId="913" priority="408" operator="equal">
      <formula>"he/him 2"</formula>
    </cfRule>
    <cfRule type="cellIs" dxfId="912" priority="409" operator="equal">
      <formula>"she"</formula>
    </cfRule>
    <cfRule type="cellIs" dxfId="911" priority="410" operator="equal">
      <formula>"she/her 1"</formula>
    </cfRule>
    <cfRule type="cellIs" dxfId="910" priority="411" operator="equal">
      <formula>"she/her 2"</formula>
    </cfRule>
    <cfRule type="cellIs" dxfId="909" priority="412" operator="equal">
      <formula>"they"</formula>
    </cfRule>
    <cfRule type="cellIs" dxfId="908" priority="413" operator="equal">
      <formula>"they/them 1"</formula>
    </cfRule>
    <cfRule type="cellIs" dxfId="907" priority="414" operator="equal">
      <formula>"they/them 2"</formula>
    </cfRule>
    <cfRule type="cellIs" dxfId="906" priority="415" operator="equal">
      <formula>"red"</formula>
    </cfRule>
    <cfRule type="cellIs" dxfId="905" priority="416" operator="equal">
      <formula>"yellow"</formula>
    </cfRule>
    <cfRule type="cellIs" dxfId="904" priority="417" operator="equal">
      <formula>"green"</formula>
    </cfRule>
    <cfRule type="cellIs" dxfId="903" priority="418" operator="equal">
      <formula>"blue"</formula>
    </cfRule>
    <cfRule type="cellIs" dxfId="902" priority="419" operator="equal">
      <formula>"triangle"</formula>
    </cfRule>
    <cfRule type="cellIs" dxfId="901" priority="420" operator="equal">
      <formula>"square"</formula>
    </cfRule>
  </conditionalFormatting>
  <conditionalFormatting sqref="BE480">
    <cfRule type="cellIs" dxfId="900" priority="391" operator="equal">
      <formula>"he"</formula>
    </cfRule>
    <cfRule type="cellIs" dxfId="899" priority="392" operator="equal">
      <formula>"he/him 1"</formula>
    </cfRule>
    <cfRule type="cellIs" dxfId="898" priority="393" operator="equal">
      <formula>"he/him 2"</formula>
    </cfRule>
    <cfRule type="cellIs" dxfId="897" priority="394" operator="equal">
      <formula>"she"</formula>
    </cfRule>
    <cfRule type="cellIs" dxfId="896" priority="395" operator="equal">
      <formula>"she/her 1"</formula>
    </cfRule>
    <cfRule type="cellIs" dxfId="895" priority="396" operator="equal">
      <formula>"she/her 2"</formula>
    </cfRule>
    <cfRule type="cellIs" dxfId="894" priority="397" operator="equal">
      <formula>"they"</formula>
    </cfRule>
    <cfRule type="cellIs" dxfId="893" priority="398" operator="equal">
      <formula>"they/them 1"</formula>
    </cfRule>
    <cfRule type="cellIs" dxfId="892" priority="399" operator="equal">
      <formula>"they/them 2"</formula>
    </cfRule>
    <cfRule type="cellIs" dxfId="891" priority="400" operator="equal">
      <formula>"red"</formula>
    </cfRule>
    <cfRule type="cellIs" dxfId="890" priority="401" operator="equal">
      <formula>"yellow"</formula>
    </cfRule>
    <cfRule type="cellIs" dxfId="889" priority="402" operator="equal">
      <formula>"green"</formula>
    </cfRule>
    <cfRule type="cellIs" dxfId="888" priority="403" operator="equal">
      <formula>"blue"</formula>
    </cfRule>
    <cfRule type="cellIs" dxfId="887" priority="404" operator="equal">
      <formula>"triangle"</formula>
    </cfRule>
    <cfRule type="cellIs" dxfId="886" priority="405" operator="equal">
      <formula>"square"</formula>
    </cfRule>
  </conditionalFormatting>
  <conditionalFormatting sqref="BE481">
    <cfRule type="cellIs" dxfId="885" priority="376" operator="equal">
      <formula>"he"</formula>
    </cfRule>
    <cfRule type="cellIs" dxfId="884" priority="377" operator="equal">
      <formula>"he/him 1"</formula>
    </cfRule>
    <cfRule type="cellIs" dxfId="883" priority="378" operator="equal">
      <formula>"he/him 2"</formula>
    </cfRule>
    <cfRule type="cellIs" dxfId="882" priority="379" operator="equal">
      <formula>"she"</formula>
    </cfRule>
    <cfRule type="cellIs" dxfId="881" priority="380" operator="equal">
      <formula>"she/her 1"</formula>
    </cfRule>
    <cfRule type="cellIs" dxfId="880" priority="381" operator="equal">
      <formula>"she/her 2"</formula>
    </cfRule>
    <cfRule type="cellIs" dxfId="879" priority="382" operator="equal">
      <formula>"they"</formula>
    </cfRule>
    <cfRule type="cellIs" dxfId="878" priority="383" operator="equal">
      <formula>"they/them 1"</formula>
    </cfRule>
    <cfRule type="cellIs" dxfId="877" priority="384" operator="equal">
      <formula>"they/them 2"</formula>
    </cfRule>
    <cfRule type="cellIs" dxfId="876" priority="385" operator="equal">
      <formula>"red"</formula>
    </cfRule>
    <cfRule type="cellIs" dxfId="875" priority="386" operator="equal">
      <formula>"yellow"</formula>
    </cfRule>
    <cfRule type="cellIs" dxfId="874" priority="387" operator="equal">
      <formula>"green"</formula>
    </cfRule>
    <cfRule type="cellIs" dxfId="873" priority="388" operator="equal">
      <formula>"blue"</formula>
    </cfRule>
    <cfRule type="cellIs" dxfId="872" priority="389" operator="equal">
      <formula>"triangle"</formula>
    </cfRule>
    <cfRule type="cellIs" dxfId="871" priority="390" operator="equal">
      <formula>"square"</formula>
    </cfRule>
  </conditionalFormatting>
  <conditionalFormatting sqref="BE482">
    <cfRule type="cellIs" dxfId="870" priority="361" operator="equal">
      <formula>"he"</formula>
    </cfRule>
    <cfRule type="cellIs" dxfId="869" priority="362" operator="equal">
      <formula>"he/him 1"</formula>
    </cfRule>
    <cfRule type="cellIs" dxfId="868" priority="363" operator="equal">
      <formula>"he/him 2"</formula>
    </cfRule>
    <cfRule type="cellIs" dxfId="867" priority="364" operator="equal">
      <formula>"she"</formula>
    </cfRule>
    <cfRule type="cellIs" dxfId="866" priority="365" operator="equal">
      <formula>"she/her 1"</formula>
    </cfRule>
    <cfRule type="cellIs" dxfId="865" priority="366" operator="equal">
      <formula>"she/her 2"</formula>
    </cfRule>
    <cfRule type="cellIs" dxfId="864" priority="367" operator="equal">
      <formula>"they"</formula>
    </cfRule>
    <cfRule type="cellIs" dxfId="863" priority="368" operator="equal">
      <formula>"they/them 1"</formula>
    </cfRule>
    <cfRule type="cellIs" dxfId="862" priority="369" operator="equal">
      <formula>"they/them 2"</formula>
    </cfRule>
    <cfRule type="cellIs" dxfId="861" priority="370" operator="equal">
      <formula>"red"</formula>
    </cfRule>
    <cfRule type="cellIs" dxfId="860" priority="371" operator="equal">
      <formula>"yellow"</formula>
    </cfRule>
    <cfRule type="cellIs" dxfId="859" priority="372" operator="equal">
      <formula>"green"</formula>
    </cfRule>
    <cfRule type="cellIs" dxfId="858" priority="373" operator="equal">
      <formula>"blue"</formula>
    </cfRule>
    <cfRule type="cellIs" dxfId="857" priority="374" operator="equal">
      <formula>"triangle"</formula>
    </cfRule>
    <cfRule type="cellIs" dxfId="856" priority="375" operator="equal">
      <formula>"square"</formula>
    </cfRule>
  </conditionalFormatting>
  <conditionalFormatting sqref="BE597">
    <cfRule type="cellIs" dxfId="855" priority="346" operator="equal">
      <formula>"he"</formula>
    </cfRule>
    <cfRule type="cellIs" dxfId="854" priority="347" operator="equal">
      <formula>"he/him 1"</formula>
    </cfRule>
    <cfRule type="cellIs" dxfId="853" priority="348" operator="equal">
      <formula>"he/him 2"</formula>
    </cfRule>
    <cfRule type="cellIs" dxfId="852" priority="349" operator="equal">
      <formula>"she"</formula>
    </cfRule>
    <cfRule type="cellIs" dxfId="851" priority="350" operator="equal">
      <formula>"she/her 1"</formula>
    </cfRule>
    <cfRule type="cellIs" dxfId="850" priority="351" operator="equal">
      <formula>"she/her 2"</formula>
    </cfRule>
    <cfRule type="cellIs" dxfId="849" priority="352" operator="equal">
      <formula>"they"</formula>
    </cfRule>
    <cfRule type="cellIs" dxfId="848" priority="353" operator="equal">
      <formula>"they/them 1"</formula>
    </cfRule>
    <cfRule type="cellIs" dxfId="847" priority="354" operator="equal">
      <formula>"they/them 2"</formula>
    </cfRule>
    <cfRule type="cellIs" dxfId="846" priority="355" operator="equal">
      <formula>"red"</formula>
    </cfRule>
    <cfRule type="cellIs" dxfId="845" priority="356" operator="equal">
      <formula>"yellow"</formula>
    </cfRule>
    <cfRule type="cellIs" dxfId="844" priority="357" operator="equal">
      <formula>"green"</formula>
    </cfRule>
    <cfRule type="cellIs" dxfId="843" priority="358" operator="equal">
      <formula>"blue"</formula>
    </cfRule>
    <cfRule type="cellIs" dxfId="842" priority="359" operator="equal">
      <formula>"triangle"</formula>
    </cfRule>
    <cfRule type="cellIs" dxfId="841" priority="360" operator="equal">
      <formula>"square"</formula>
    </cfRule>
  </conditionalFormatting>
  <conditionalFormatting sqref="BE598">
    <cfRule type="cellIs" dxfId="840" priority="331" operator="equal">
      <formula>"he"</formula>
    </cfRule>
    <cfRule type="cellIs" dxfId="839" priority="332" operator="equal">
      <formula>"he/him 1"</formula>
    </cfRule>
    <cfRule type="cellIs" dxfId="838" priority="333" operator="equal">
      <formula>"he/him 2"</formula>
    </cfRule>
    <cfRule type="cellIs" dxfId="837" priority="334" operator="equal">
      <formula>"she"</formula>
    </cfRule>
    <cfRule type="cellIs" dxfId="836" priority="335" operator="equal">
      <formula>"she/her 1"</formula>
    </cfRule>
    <cfRule type="cellIs" dxfId="835" priority="336" operator="equal">
      <formula>"she/her 2"</formula>
    </cfRule>
    <cfRule type="cellIs" dxfId="834" priority="337" operator="equal">
      <formula>"they"</formula>
    </cfRule>
    <cfRule type="cellIs" dxfId="833" priority="338" operator="equal">
      <formula>"they/them 1"</formula>
    </cfRule>
    <cfRule type="cellIs" dxfId="832" priority="339" operator="equal">
      <formula>"they/them 2"</formula>
    </cfRule>
    <cfRule type="cellIs" dxfId="831" priority="340" operator="equal">
      <formula>"red"</formula>
    </cfRule>
    <cfRule type="cellIs" dxfId="830" priority="341" operator="equal">
      <formula>"yellow"</formula>
    </cfRule>
    <cfRule type="cellIs" dxfId="829" priority="342" operator="equal">
      <formula>"green"</formula>
    </cfRule>
    <cfRule type="cellIs" dxfId="828" priority="343" operator="equal">
      <formula>"blue"</formula>
    </cfRule>
    <cfRule type="cellIs" dxfId="827" priority="344" operator="equal">
      <formula>"triangle"</formula>
    </cfRule>
    <cfRule type="cellIs" dxfId="826" priority="345" operator="equal">
      <formula>"square"</formula>
    </cfRule>
  </conditionalFormatting>
  <conditionalFormatting sqref="BE599">
    <cfRule type="cellIs" dxfId="825" priority="316" operator="equal">
      <formula>"he"</formula>
    </cfRule>
    <cfRule type="cellIs" dxfId="824" priority="317" operator="equal">
      <formula>"he/him 1"</formula>
    </cfRule>
    <cfRule type="cellIs" dxfId="823" priority="318" operator="equal">
      <formula>"he/him 2"</formula>
    </cfRule>
    <cfRule type="cellIs" dxfId="822" priority="319" operator="equal">
      <formula>"she"</formula>
    </cfRule>
    <cfRule type="cellIs" dxfId="821" priority="320" operator="equal">
      <formula>"she/her 1"</formula>
    </cfRule>
    <cfRule type="cellIs" dxfId="820" priority="321" operator="equal">
      <formula>"she/her 2"</formula>
    </cfRule>
    <cfRule type="cellIs" dxfId="819" priority="322" operator="equal">
      <formula>"they"</formula>
    </cfRule>
    <cfRule type="cellIs" dxfId="818" priority="323" operator="equal">
      <formula>"they/them 1"</formula>
    </cfRule>
    <cfRule type="cellIs" dxfId="817" priority="324" operator="equal">
      <formula>"they/them 2"</formula>
    </cfRule>
    <cfRule type="cellIs" dxfId="816" priority="325" operator="equal">
      <formula>"red"</formula>
    </cfRule>
    <cfRule type="cellIs" dxfId="815" priority="326" operator="equal">
      <formula>"yellow"</formula>
    </cfRule>
    <cfRule type="cellIs" dxfId="814" priority="327" operator="equal">
      <formula>"green"</formula>
    </cfRule>
    <cfRule type="cellIs" dxfId="813" priority="328" operator="equal">
      <formula>"blue"</formula>
    </cfRule>
    <cfRule type="cellIs" dxfId="812" priority="329" operator="equal">
      <formula>"triangle"</formula>
    </cfRule>
    <cfRule type="cellIs" dxfId="811" priority="330" operator="equal">
      <formula>"square"</formula>
    </cfRule>
  </conditionalFormatting>
  <conditionalFormatting sqref="BE600">
    <cfRule type="cellIs" dxfId="810" priority="301" operator="equal">
      <formula>"he"</formula>
    </cfRule>
    <cfRule type="cellIs" dxfId="809" priority="302" operator="equal">
      <formula>"he/him 1"</formula>
    </cfRule>
    <cfRule type="cellIs" dxfId="808" priority="303" operator="equal">
      <formula>"he/him 2"</formula>
    </cfRule>
    <cfRule type="cellIs" dxfId="807" priority="304" operator="equal">
      <formula>"she"</formula>
    </cfRule>
    <cfRule type="cellIs" dxfId="806" priority="305" operator="equal">
      <formula>"she/her 1"</formula>
    </cfRule>
    <cfRule type="cellIs" dxfId="805" priority="306" operator="equal">
      <formula>"she/her 2"</formula>
    </cfRule>
    <cfRule type="cellIs" dxfId="804" priority="307" operator="equal">
      <formula>"they"</formula>
    </cfRule>
    <cfRule type="cellIs" dxfId="803" priority="308" operator="equal">
      <formula>"they/them 1"</formula>
    </cfRule>
    <cfRule type="cellIs" dxfId="802" priority="309" operator="equal">
      <formula>"they/them 2"</formula>
    </cfRule>
    <cfRule type="cellIs" dxfId="801" priority="310" operator="equal">
      <formula>"red"</formula>
    </cfRule>
    <cfRule type="cellIs" dxfId="800" priority="311" operator="equal">
      <formula>"yellow"</formula>
    </cfRule>
    <cfRule type="cellIs" dxfId="799" priority="312" operator="equal">
      <formula>"green"</formula>
    </cfRule>
    <cfRule type="cellIs" dxfId="798" priority="313" operator="equal">
      <formula>"blue"</formula>
    </cfRule>
    <cfRule type="cellIs" dxfId="797" priority="314" operator="equal">
      <formula>"triangle"</formula>
    </cfRule>
    <cfRule type="cellIs" dxfId="796" priority="315" operator="equal">
      <formula>"square"</formula>
    </cfRule>
  </conditionalFormatting>
  <conditionalFormatting sqref="BE601">
    <cfRule type="cellIs" dxfId="795" priority="286" operator="equal">
      <formula>"he"</formula>
    </cfRule>
    <cfRule type="cellIs" dxfId="794" priority="287" operator="equal">
      <formula>"he/him 1"</formula>
    </cfRule>
    <cfRule type="cellIs" dxfId="793" priority="288" operator="equal">
      <formula>"he/him 2"</formula>
    </cfRule>
    <cfRule type="cellIs" dxfId="792" priority="289" operator="equal">
      <formula>"she"</formula>
    </cfRule>
    <cfRule type="cellIs" dxfId="791" priority="290" operator="equal">
      <formula>"she/her 1"</formula>
    </cfRule>
    <cfRule type="cellIs" dxfId="790" priority="291" operator="equal">
      <formula>"she/her 2"</formula>
    </cfRule>
    <cfRule type="cellIs" dxfId="789" priority="292" operator="equal">
      <formula>"they"</formula>
    </cfRule>
    <cfRule type="cellIs" dxfId="788" priority="293" operator="equal">
      <formula>"they/them 1"</formula>
    </cfRule>
    <cfRule type="cellIs" dxfId="787" priority="294" operator="equal">
      <formula>"they/them 2"</formula>
    </cfRule>
    <cfRule type="cellIs" dxfId="786" priority="295" operator="equal">
      <formula>"red"</formula>
    </cfRule>
    <cfRule type="cellIs" dxfId="785" priority="296" operator="equal">
      <formula>"yellow"</formula>
    </cfRule>
    <cfRule type="cellIs" dxfId="784" priority="297" operator="equal">
      <formula>"green"</formula>
    </cfRule>
    <cfRule type="cellIs" dxfId="783" priority="298" operator="equal">
      <formula>"blue"</formula>
    </cfRule>
    <cfRule type="cellIs" dxfId="782" priority="299" operator="equal">
      <formula>"triangle"</formula>
    </cfRule>
    <cfRule type="cellIs" dxfId="781" priority="300" operator="equal">
      <formula>"square"</formula>
    </cfRule>
  </conditionalFormatting>
  <conditionalFormatting sqref="BE602">
    <cfRule type="cellIs" dxfId="780" priority="271" operator="equal">
      <formula>"he"</formula>
    </cfRule>
    <cfRule type="cellIs" dxfId="779" priority="272" operator="equal">
      <formula>"he/him 1"</formula>
    </cfRule>
    <cfRule type="cellIs" dxfId="778" priority="273" operator="equal">
      <formula>"he/him 2"</formula>
    </cfRule>
    <cfRule type="cellIs" dxfId="777" priority="274" operator="equal">
      <formula>"she"</formula>
    </cfRule>
    <cfRule type="cellIs" dxfId="776" priority="275" operator="equal">
      <formula>"she/her 1"</formula>
    </cfRule>
    <cfRule type="cellIs" dxfId="775" priority="276" operator="equal">
      <formula>"she/her 2"</formula>
    </cfRule>
    <cfRule type="cellIs" dxfId="774" priority="277" operator="equal">
      <formula>"they"</formula>
    </cfRule>
    <cfRule type="cellIs" dxfId="773" priority="278" operator="equal">
      <formula>"they/them 1"</formula>
    </cfRule>
    <cfRule type="cellIs" dxfId="772" priority="279" operator="equal">
      <formula>"they/them 2"</formula>
    </cfRule>
    <cfRule type="cellIs" dxfId="771" priority="280" operator="equal">
      <formula>"red"</formula>
    </cfRule>
    <cfRule type="cellIs" dxfId="770" priority="281" operator="equal">
      <formula>"yellow"</formula>
    </cfRule>
    <cfRule type="cellIs" dxfId="769" priority="282" operator="equal">
      <formula>"green"</formula>
    </cfRule>
    <cfRule type="cellIs" dxfId="768" priority="283" operator="equal">
      <formula>"blue"</formula>
    </cfRule>
    <cfRule type="cellIs" dxfId="767" priority="284" operator="equal">
      <formula>"triangle"</formula>
    </cfRule>
    <cfRule type="cellIs" dxfId="766" priority="285" operator="equal">
      <formula>"square"</formula>
    </cfRule>
  </conditionalFormatting>
  <conditionalFormatting sqref="BE717">
    <cfRule type="cellIs" dxfId="765" priority="256" operator="equal">
      <formula>"he"</formula>
    </cfRule>
    <cfRule type="cellIs" dxfId="764" priority="257" operator="equal">
      <formula>"he/him 1"</formula>
    </cfRule>
    <cfRule type="cellIs" dxfId="763" priority="258" operator="equal">
      <formula>"he/him 2"</formula>
    </cfRule>
    <cfRule type="cellIs" dxfId="762" priority="259" operator="equal">
      <formula>"she"</formula>
    </cfRule>
    <cfRule type="cellIs" dxfId="761" priority="260" operator="equal">
      <formula>"she/her 1"</formula>
    </cfRule>
    <cfRule type="cellIs" dxfId="760" priority="261" operator="equal">
      <formula>"she/her 2"</formula>
    </cfRule>
    <cfRule type="cellIs" dxfId="759" priority="262" operator="equal">
      <formula>"they"</formula>
    </cfRule>
    <cfRule type="cellIs" dxfId="758" priority="263" operator="equal">
      <formula>"they/them 1"</formula>
    </cfRule>
    <cfRule type="cellIs" dxfId="757" priority="264" operator="equal">
      <formula>"they/them 2"</formula>
    </cfRule>
    <cfRule type="cellIs" dxfId="756" priority="265" operator="equal">
      <formula>"red"</formula>
    </cfRule>
    <cfRule type="cellIs" dxfId="755" priority="266" operator="equal">
      <formula>"yellow"</formula>
    </cfRule>
    <cfRule type="cellIs" dxfId="754" priority="267" operator="equal">
      <formula>"green"</formula>
    </cfRule>
    <cfRule type="cellIs" dxfId="753" priority="268" operator="equal">
      <formula>"blue"</formula>
    </cfRule>
    <cfRule type="cellIs" dxfId="752" priority="269" operator="equal">
      <formula>"triangle"</formula>
    </cfRule>
    <cfRule type="cellIs" dxfId="751" priority="270" operator="equal">
      <formula>"square"</formula>
    </cfRule>
  </conditionalFormatting>
  <conditionalFormatting sqref="BE718">
    <cfRule type="cellIs" dxfId="750" priority="241" operator="equal">
      <formula>"he"</formula>
    </cfRule>
    <cfRule type="cellIs" dxfId="749" priority="242" operator="equal">
      <formula>"he/him 1"</formula>
    </cfRule>
    <cfRule type="cellIs" dxfId="748" priority="243" operator="equal">
      <formula>"he/him 2"</formula>
    </cfRule>
    <cfRule type="cellIs" dxfId="747" priority="244" operator="equal">
      <formula>"she"</formula>
    </cfRule>
    <cfRule type="cellIs" dxfId="746" priority="245" operator="equal">
      <formula>"she/her 1"</formula>
    </cfRule>
    <cfRule type="cellIs" dxfId="745" priority="246" operator="equal">
      <formula>"she/her 2"</formula>
    </cfRule>
    <cfRule type="cellIs" dxfId="744" priority="247" operator="equal">
      <formula>"they"</formula>
    </cfRule>
    <cfRule type="cellIs" dxfId="743" priority="248" operator="equal">
      <formula>"they/them 1"</formula>
    </cfRule>
    <cfRule type="cellIs" dxfId="742" priority="249" operator="equal">
      <formula>"they/them 2"</formula>
    </cfRule>
    <cfRule type="cellIs" dxfId="741" priority="250" operator="equal">
      <formula>"red"</formula>
    </cfRule>
    <cfRule type="cellIs" dxfId="740" priority="251" operator="equal">
      <formula>"yellow"</formula>
    </cfRule>
    <cfRule type="cellIs" dxfId="739" priority="252" operator="equal">
      <formula>"green"</formula>
    </cfRule>
    <cfRule type="cellIs" dxfId="738" priority="253" operator="equal">
      <formula>"blue"</formula>
    </cfRule>
    <cfRule type="cellIs" dxfId="737" priority="254" operator="equal">
      <formula>"triangle"</formula>
    </cfRule>
    <cfRule type="cellIs" dxfId="736" priority="255" operator="equal">
      <formula>"square"</formula>
    </cfRule>
  </conditionalFormatting>
  <conditionalFormatting sqref="BE719">
    <cfRule type="cellIs" dxfId="735" priority="226" operator="equal">
      <formula>"he"</formula>
    </cfRule>
    <cfRule type="cellIs" dxfId="734" priority="227" operator="equal">
      <formula>"he/him 1"</formula>
    </cfRule>
    <cfRule type="cellIs" dxfId="733" priority="228" operator="equal">
      <formula>"he/him 2"</formula>
    </cfRule>
    <cfRule type="cellIs" dxfId="732" priority="229" operator="equal">
      <formula>"she"</formula>
    </cfRule>
    <cfRule type="cellIs" dxfId="731" priority="230" operator="equal">
      <formula>"she/her 1"</formula>
    </cfRule>
    <cfRule type="cellIs" dxfId="730" priority="231" operator="equal">
      <formula>"she/her 2"</formula>
    </cfRule>
    <cfRule type="cellIs" dxfId="729" priority="232" operator="equal">
      <formula>"they"</formula>
    </cfRule>
    <cfRule type="cellIs" dxfId="728" priority="233" operator="equal">
      <formula>"they/them 1"</formula>
    </cfRule>
    <cfRule type="cellIs" dxfId="727" priority="234" operator="equal">
      <formula>"they/them 2"</formula>
    </cfRule>
    <cfRule type="cellIs" dxfId="726" priority="235" operator="equal">
      <formula>"red"</formula>
    </cfRule>
    <cfRule type="cellIs" dxfId="725" priority="236" operator="equal">
      <formula>"yellow"</formula>
    </cfRule>
    <cfRule type="cellIs" dxfId="724" priority="237" operator="equal">
      <formula>"green"</formula>
    </cfRule>
    <cfRule type="cellIs" dxfId="723" priority="238" operator="equal">
      <formula>"blue"</formula>
    </cfRule>
    <cfRule type="cellIs" dxfId="722" priority="239" operator="equal">
      <formula>"triangle"</formula>
    </cfRule>
    <cfRule type="cellIs" dxfId="721" priority="240" operator="equal">
      <formula>"square"</formula>
    </cfRule>
  </conditionalFormatting>
  <conditionalFormatting sqref="BE720">
    <cfRule type="cellIs" dxfId="720" priority="211" operator="equal">
      <formula>"he"</formula>
    </cfRule>
    <cfRule type="cellIs" dxfId="719" priority="212" operator="equal">
      <formula>"he/him 1"</formula>
    </cfRule>
    <cfRule type="cellIs" dxfId="718" priority="213" operator="equal">
      <formula>"he/him 2"</formula>
    </cfRule>
    <cfRule type="cellIs" dxfId="717" priority="214" operator="equal">
      <formula>"she"</formula>
    </cfRule>
    <cfRule type="cellIs" dxfId="716" priority="215" operator="equal">
      <formula>"she/her 1"</formula>
    </cfRule>
    <cfRule type="cellIs" dxfId="715" priority="216" operator="equal">
      <formula>"she/her 2"</formula>
    </cfRule>
    <cfRule type="cellIs" dxfId="714" priority="217" operator="equal">
      <formula>"they"</formula>
    </cfRule>
    <cfRule type="cellIs" dxfId="713" priority="218" operator="equal">
      <formula>"they/them 1"</formula>
    </cfRule>
    <cfRule type="cellIs" dxfId="712" priority="219" operator="equal">
      <formula>"they/them 2"</formula>
    </cfRule>
    <cfRule type="cellIs" dxfId="711" priority="220" operator="equal">
      <formula>"red"</formula>
    </cfRule>
    <cfRule type="cellIs" dxfId="710" priority="221" operator="equal">
      <formula>"yellow"</formula>
    </cfRule>
    <cfRule type="cellIs" dxfId="709" priority="222" operator="equal">
      <formula>"green"</formula>
    </cfRule>
    <cfRule type="cellIs" dxfId="708" priority="223" operator="equal">
      <formula>"blue"</formula>
    </cfRule>
    <cfRule type="cellIs" dxfId="707" priority="224" operator="equal">
      <formula>"triangle"</formula>
    </cfRule>
    <cfRule type="cellIs" dxfId="706" priority="225" operator="equal">
      <formula>"square"</formula>
    </cfRule>
  </conditionalFormatting>
  <conditionalFormatting sqref="BE721">
    <cfRule type="cellIs" dxfId="705" priority="196" operator="equal">
      <formula>"he"</formula>
    </cfRule>
    <cfRule type="cellIs" dxfId="704" priority="197" operator="equal">
      <formula>"he/him 1"</formula>
    </cfRule>
    <cfRule type="cellIs" dxfId="703" priority="198" operator="equal">
      <formula>"he/him 2"</formula>
    </cfRule>
    <cfRule type="cellIs" dxfId="702" priority="199" operator="equal">
      <formula>"she"</formula>
    </cfRule>
    <cfRule type="cellIs" dxfId="701" priority="200" operator="equal">
      <formula>"she/her 1"</formula>
    </cfRule>
    <cfRule type="cellIs" dxfId="700" priority="201" operator="equal">
      <formula>"she/her 2"</formula>
    </cfRule>
    <cfRule type="cellIs" dxfId="699" priority="202" operator="equal">
      <formula>"they"</formula>
    </cfRule>
    <cfRule type="cellIs" dxfId="698" priority="203" operator="equal">
      <formula>"they/them 1"</formula>
    </cfRule>
    <cfRule type="cellIs" dxfId="697" priority="204" operator="equal">
      <formula>"they/them 2"</formula>
    </cfRule>
    <cfRule type="cellIs" dxfId="696" priority="205" operator="equal">
      <formula>"red"</formula>
    </cfRule>
    <cfRule type="cellIs" dxfId="695" priority="206" operator="equal">
      <formula>"yellow"</formula>
    </cfRule>
    <cfRule type="cellIs" dxfId="694" priority="207" operator="equal">
      <formula>"green"</formula>
    </cfRule>
    <cfRule type="cellIs" dxfId="693" priority="208" operator="equal">
      <formula>"blue"</formula>
    </cfRule>
    <cfRule type="cellIs" dxfId="692" priority="209" operator="equal">
      <formula>"triangle"</formula>
    </cfRule>
    <cfRule type="cellIs" dxfId="691" priority="210" operator="equal">
      <formula>"square"</formula>
    </cfRule>
  </conditionalFormatting>
  <conditionalFormatting sqref="BE722">
    <cfRule type="cellIs" dxfId="690" priority="181" operator="equal">
      <formula>"he"</formula>
    </cfRule>
    <cfRule type="cellIs" dxfId="689" priority="182" operator="equal">
      <formula>"he/him 1"</formula>
    </cfRule>
    <cfRule type="cellIs" dxfId="688" priority="183" operator="equal">
      <formula>"he/him 2"</formula>
    </cfRule>
    <cfRule type="cellIs" dxfId="687" priority="184" operator="equal">
      <formula>"she"</formula>
    </cfRule>
    <cfRule type="cellIs" dxfId="686" priority="185" operator="equal">
      <formula>"she/her 1"</formula>
    </cfRule>
    <cfRule type="cellIs" dxfId="685" priority="186" operator="equal">
      <formula>"she/her 2"</formula>
    </cfRule>
    <cfRule type="cellIs" dxfId="684" priority="187" operator="equal">
      <formula>"they"</formula>
    </cfRule>
    <cfRule type="cellIs" dxfId="683" priority="188" operator="equal">
      <formula>"they/them 1"</formula>
    </cfRule>
    <cfRule type="cellIs" dxfId="682" priority="189" operator="equal">
      <formula>"they/them 2"</formula>
    </cfRule>
    <cfRule type="cellIs" dxfId="681" priority="190" operator="equal">
      <formula>"red"</formula>
    </cfRule>
    <cfRule type="cellIs" dxfId="680" priority="191" operator="equal">
      <formula>"yellow"</formula>
    </cfRule>
    <cfRule type="cellIs" dxfId="679" priority="192" operator="equal">
      <formula>"green"</formula>
    </cfRule>
    <cfRule type="cellIs" dxfId="678" priority="193" operator="equal">
      <formula>"blue"</formula>
    </cfRule>
    <cfRule type="cellIs" dxfId="677" priority="194" operator="equal">
      <formula>"triangle"</formula>
    </cfRule>
    <cfRule type="cellIs" dxfId="676" priority="195" operator="equal">
      <formula>"square"</formula>
    </cfRule>
  </conditionalFormatting>
  <conditionalFormatting sqref="AL99:AW108">
    <cfRule type="cellIs" dxfId="675" priority="166" operator="equal">
      <formula>"he"</formula>
    </cfRule>
    <cfRule type="cellIs" dxfId="674" priority="167" operator="equal">
      <formula>"he/him 1"</formula>
    </cfRule>
    <cfRule type="cellIs" dxfId="673" priority="168" operator="equal">
      <formula>"he/him 2"</formula>
    </cfRule>
    <cfRule type="cellIs" dxfId="672" priority="169" operator="equal">
      <formula>"she"</formula>
    </cfRule>
    <cfRule type="cellIs" dxfId="671" priority="170" operator="equal">
      <formula>"she/her 1"</formula>
    </cfRule>
    <cfRule type="cellIs" dxfId="670" priority="171" operator="equal">
      <formula>"she/her 2"</formula>
    </cfRule>
    <cfRule type="cellIs" dxfId="669" priority="172" operator="equal">
      <formula>"they"</formula>
    </cfRule>
    <cfRule type="cellIs" dxfId="668" priority="173" operator="equal">
      <formula>"they/them 1"</formula>
    </cfRule>
    <cfRule type="cellIs" dxfId="667" priority="174" operator="equal">
      <formula>"they/them 2"</formula>
    </cfRule>
    <cfRule type="cellIs" dxfId="666" priority="175" operator="equal">
      <formula>"red"</formula>
    </cfRule>
    <cfRule type="cellIs" dxfId="665" priority="176" operator="equal">
      <formula>"yellow"</formula>
    </cfRule>
    <cfRule type="cellIs" dxfId="664" priority="177" operator="equal">
      <formula>"green"</formula>
    </cfRule>
    <cfRule type="cellIs" dxfId="663" priority="178" operator="equal">
      <formula>"blue"</formula>
    </cfRule>
    <cfRule type="cellIs" dxfId="662" priority="179" operator="equal">
      <formula>"triangle"</formula>
    </cfRule>
    <cfRule type="cellIs" dxfId="661" priority="180" operator="equal">
      <formula>"square"</formula>
    </cfRule>
  </conditionalFormatting>
  <conditionalFormatting sqref="AL219:AW228">
    <cfRule type="cellIs" dxfId="660" priority="151" operator="equal">
      <formula>"he"</formula>
    </cfRule>
    <cfRule type="cellIs" dxfId="659" priority="152" operator="equal">
      <formula>"he/him 1"</formula>
    </cfRule>
    <cfRule type="cellIs" dxfId="658" priority="153" operator="equal">
      <formula>"he/him 2"</formula>
    </cfRule>
    <cfRule type="cellIs" dxfId="657" priority="154" operator="equal">
      <formula>"she"</formula>
    </cfRule>
    <cfRule type="cellIs" dxfId="656" priority="155" operator="equal">
      <formula>"she/her 1"</formula>
    </cfRule>
    <cfRule type="cellIs" dxfId="655" priority="156" operator="equal">
      <formula>"she/her 2"</formula>
    </cfRule>
    <cfRule type="cellIs" dxfId="654" priority="157" operator="equal">
      <formula>"they"</formula>
    </cfRule>
    <cfRule type="cellIs" dxfId="653" priority="158" operator="equal">
      <formula>"they/them 1"</formula>
    </cfRule>
    <cfRule type="cellIs" dxfId="652" priority="159" operator="equal">
      <formula>"they/them 2"</formula>
    </cfRule>
    <cfRule type="cellIs" dxfId="651" priority="160" operator="equal">
      <formula>"red"</formula>
    </cfRule>
    <cfRule type="cellIs" dxfId="650" priority="161" operator="equal">
      <formula>"yellow"</formula>
    </cfRule>
    <cfRule type="cellIs" dxfId="649" priority="162" operator="equal">
      <formula>"green"</formula>
    </cfRule>
    <cfRule type="cellIs" dxfId="648" priority="163" operator="equal">
      <formula>"blue"</formula>
    </cfRule>
    <cfRule type="cellIs" dxfId="647" priority="164" operator="equal">
      <formula>"triangle"</formula>
    </cfRule>
    <cfRule type="cellIs" dxfId="646" priority="165" operator="equal">
      <formula>"square"</formula>
    </cfRule>
  </conditionalFormatting>
  <conditionalFormatting sqref="AL339:AW348">
    <cfRule type="cellIs" dxfId="645" priority="136" operator="equal">
      <formula>"he"</formula>
    </cfRule>
    <cfRule type="cellIs" dxfId="644" priority="137" operator="equal">
      <formula>"he/him 1"</formula>
    </cfRule>
    <cfRule type="cellIs" dxfId="643" priority="138" operator="equal">
      <formula>"he/him 2"</formula>
    </cfRule>
    <cfRule type="cellIs" dxfId="642" priority="139" operator="equal">
      <formula>"she"</formula>
    </cfRule>
    <cfRule type="cellIs" dxfId="641" priority="140" operator="equal">
      <formula>"she/her 1"</formula>
    </cfRule>
    <cfRule type="cellIs" dxfId="640" priority="141" operator="equal">
      <formula>"she/her 2"</formula>
    </cfRule>
    <cfRule type="cellIs" dxfId="639" priority="142" operator="equal">
      <formula>"they"</formula>
    </cfRule>
    <cfRule type="cellIs" dxfId="638" priority="143" operator="equal">
      <formula>"they/them 1"</formula>
    </cfRule>
    <cfRule type="cellIs" dxfId="637" priority="144" operator="equal">
      <formula>"they/them 2"</formula>
    </cfRule>
    <cfRule type="cellIs" dxfId="636" priority="145" operator="equal">
      <formula>"red"</formula>
    </cfRule>
    <cfRule type="cellIs" dxfId="635" priority="146" operator="equal">
      <formula>"yellow"</formula>
    </cfRule>
    <cfRule type="cellIs" dxfId="634" priority="147" operator="equal">
      <formula>"green"</formula>
    </cfRule>
    <cfRule type="cellIs" dxfId="633" priority="148" operator="equal">
      <formula>"blue"</formula>
    </cfRule>
    <cfRule type="cellIs" dxfId="632" priority="149" operator="equal">
      <formula>"triangle"</formula>
    </cfRule>
    <cfRule type="cellIs" dxfId="631" priority="150" operator="equal">
      <formula>"square"</formula>
    </cfRule>
  </conditionalFormatting>
  <conditionalFormatting sqref="AL459:AW468">
    <cfRule type="cellIs" dxfId="630" priority="121" operator="equal">
      <formula>"he"</formula>
    </cfRule>
    <cfRule type="cellIs" dxfId="629" priority="122" operator="equal">
      <formula>"he/him 1"</formula>
    </cfRule>
    <cfRule type="cellIs" dxfId="628" priority="123" operator="equal">
      <formula>"he/him 2"</formula>
    </cfRule>
    <cfRule type="cellIs" dxfId="627" priority="124" operator="equal">
      <formula>"she"</formula>
    </cfRule>
    <cfRule type="cellIs" dxfId="626" priority="125" operator="equal">
      <formula>"she/her 1"</formula>
    </cfRule>
    <cfRule type="cellIs" dxfId="625" priority="126" operator="equal">
      <formula>"she/her 2"</formula>
    </cfRule>
    <cfRule type="cellIs" dxfId="624" priority="127" operator="equal">
      <formula>"they"</formula>
    </cfRule>
    <cfRule type="cellIs" dxfId="623" priority="128" operator="equal">
      <formula>"they/them 1"</formula>
    </cfRule>
    <cfRule type="cellIs" dxfId="622" priority="129" operator="equal">
      <formula>"they/them 2"</formula>
    </cfRule>
    <cfRule type="cellIs" dxfId="621" priority="130" operator="equal">
      <formula>"red"</formula>
    </cfRule>
    <cfRule type="cellIs" dxfId="620" priority="131" operator="equal">
      <formula>"yellow"</formula>
    </cfRule>
    <cfRule type="cellIs" dxfId="619" priority="132" operator="equal">
      <formula>"green"</formula>
    </cfRule>
    <cfRule type="cellIs" dxfId="618" priority="133" operator="equal">
      <formula>"blue"</formula>
    </cfRule>
    <cfRule type="cellIs" dxfId="617" priority="134" operator="equal">
      <formula>"triangle"</formula>
    </cfRule>
    <cfRule type="cellIs" dxfId="616" priority="135" operator="equal">
      <formula>"square"</formula>
    </cfRule>
  </conditionalFormatting>
  <conditionalFormatting sqref="AL579:AW588">
    <cfRule type="cellIs" dxfId="615" priority="106" operator="equal">
      <formula>"he"</formula>
    </cfRule>
    <cfRule type="cellIs" dxfId="614" priority="107" operator="equal">
      <formula>"he/him 1"</formula>
    </cfRule>
    <cfRule type="cellIs" dxfId="613" priority="108" operator="equal">
      <formula>"he/him 2"</formula>
    </cfRule>
    <cfRule type="cellIs" dxfId="612" priority="109" operator="equal">
      <formula>"she"</formula>
    </cfRule>
    <cfRule type="cellIs" dxfId="611" priority="110" operator="equal">
      <formula>"she/her 1"</formula>
    </cfRule>
    <cfRule type="cellIs" dxfId="610" priority="111" operator="equal">
      <formula>"she/her 2"</formula>
    </cfRule>
    <cfRule type="cellIs" dxfId="609" priority="112" operator="equal">
      <formula>"they"</formula>
    </cfRule>
    <cfRule type="cellIs" dxfId="608" priority="113" operator="equal">
      <formula>"they/them 1"</formula>
    </cfRule>
    <cfRule type="cellIs" dxfId="607" priority="114" operator="equal">
      <formula>"they/them 2"</formula>
    </cfRule>
    <cfRule type="cellIs" dxfId="606" priority="115" operator="equal">
      <formula>"red"</formula>
    </cfRule>
    <cfRule type="cellIs" dxfId="605" priority="116" operator="equal">
      <formula>"yellow"</formula>
    </cfRule>
    <cfRule type="cellIs" dxfId="604" priority="117" operator="equal">
      <formula>"green"</formula>
    </cfRule>
    <cfRule type="cellIs" dxfId="603" priority="118" operator="equal">
      <formula>"blue"</formula>
    </cfRule>
    <cfRule type="cellIs" dxfId="602" priority="119" operator="equal">
      <formula>"triangle"</formula>
    </cfRule>
    <cfRule type="cellIs" dxfId="601" priority="120" operator="equal">
      <formula>"square"</formula>
    </cfRule>
  </conditionalFormatting>
  <conditionalFormatting sqref="AL699:AW708">
    <cfRule type="cellIs" dxfId="600" priority="91" operator="equal">
      <formula>"he"</formula>
    </cfRule>
    <cfRule type="cellIs" dxfId="599" priority="92" operator="equal">
      <formula>"he/him 1"</formula>
    </cfRule>
    <cfRule type="cellIs" dxfId="598" priority="93" operator="equal">
      <formula>"he/him 2"</formula>
    </cfRule>
    <cfRule type="cellIs" dxfId="597" priority="94" operator="equal">
      <formula>"she"</formula>
    </cfRule>
    <cfRule type="cellIs" dxfId="596" priority="95" operator="equal">
      <formula>"she/her 1"</formula>
    </cfRule>
    <cfRule type="cellIs" dxfId="595" priority="96" operator="equal">
      <formula>"she/her 2"</formula>
    </cfRule>
    <cfRule type="cellIs" dxfId="594" priority="97" operator="equal">
      <formula>"they"</formula>
    </cfRule>
    <cfRule type="cellIs" dxfId="593" priority="98" operator="equal">
      <formula>"they/them 1"</formula>
    </cfRule>
    <cfRule type="cellIs" dxfId="592" priority="99" operator="equal">
      <formula>"they/them 2"</formula>
    </cfRule>
    <cfRule type="cellIs" dxfId="591" priority="100" operator="equal">
      <formula>"red"</formula>
    </cfRule>
    <cfRule type="cellIs" dxfId="590" priority="101" operator="equal">
      <formula>"yellow"</formula>
    </cfRule>
    <cfRule type="cellIs" dxfId="589" priority="102" operator="equal">
      <formula>"green"</formula>
    </cfRule>
    <cfRule type="cellIs" dxfId="588" priority="103" operator="equal">
      <formula>"blue"</formula>
    </cfRule>
    <cfRule type="cellIs" dxfId="587" priority="104" operator="equal">
      <formula>"triangle"</formula>
    </cfRule>
    <cfRule type="cellIs" dxfId="586" priority="105" operator="equal">
      <formula>"square"</formula>
    </cfRule>
  </conditionalFormatting>
  <conditionalFormatting sqref="N3:N122">
    <cfRule type="cellIs" dxfId="585" priority="76" operator="equal">
      <formula>"he"</formula>
    </cfRule>
    <cfRule type="cellIs" dxfId="584" priority="77" operator="equal">
      <formula>"he/him 1"</formula>
    </cfRule>
    <cfRule type="cellIs" dxfId="583" priority="78" operator="equal">
      <formula>"he/him 2"</formula>
    </cfRule>
    <cfRule type="cellIs" dxfId="582" priority="79" operator="equal">
      <formula>"she"</formula>
    </cfRule>
    <cfRule type="cellIs" dxfId="581" priority="80" operator="equal">
      <formula>"she/her 1"</formula>
    </cfRule>
    <cfRule type="cellIs" dxfId="580" priority="81" operator="equal">
      <formula>"she/her 2"</formula>
    </cfRule>
    <cfRule type="cellIs" dxfId="579" priority="82" operator="equal">
      <formula>"they"</formula>
    </cfRule>
    <cfRule type="cellIs" dxfId="578" priority="83" operator="equal">
      <formula>"they/them 1"</formula>
    </cfRule>
    <cfRule type="cellIs" dxfId="577" priority="84" operator="equal">
      <formula>"they/them 2"</formula>
    </cfRule>
    <cfRule type="cellIs" dxfId="576" priority="85" operator="equal">
      <formula>"red"</formula>
    </cfRule>
    <cfRule type="cellIs" dxfId="575" priority="86" operator="equal">
      <formula>"yellow"</formula>
    </cfRule>
    <cfRule type="cellIs" dxfId="574" priority="87" operator="equal">
      <formula>"green"</formula>
    </cfRule>
    <cfRule type="cellIs" dxfId="573" priority="88" operator="equal">
      <formula>"blue"</formula>
    </cfRule>
    <cfRule type="cellIs" dxfId="572" priority="89" operator="equal">
      <formula>"triangle"</formula>
    </cfRule>
    <cfRule type="cellIs" dxfId="571" priority="90" operator="equal">
      <formula>"square"</formula>
    </cfRule>
  </conditionalFormatting>
  <conditionalFormatting sqref="N123:N242">
    <cfRule type="cellIs" dxfId="570" priority="61" operator="equal">
      <formula>"he"</formula>
    </cfRule>
    <cfRule type="cellIs" dxfId="569" priority="62" operator="equal">
      <formula>"he/him 1"</formula>
    </cfRule>
    <cfRule type="cellIs" dxfId="568" priority="63" operator="equal">
      <formula>"he/him 2"</formula>
    </cfRule>
    <cfRule type="cellIs" dxfId="567" priority="64" operator="equal">
      <formula>"she"</formula>
    </cfRule>
    <cfRule type="cellIs" dxfId="566" priority="65" operator="equal">
      <formula>"she/her 1"</formula>
    </cfRule>
    <cfRule type="cellIs" dxfId="565" priority="66" operator="equal">
      <formula>"she/her 2"</formula>
    </cfRule>
    <cfRule type="cellIs" dxfId="564" priority="67" operator="equal">
      <formula>"they"</formula>
    </cfRule>
    <cfRule type="cellIs" dxfId="563" priority="68" operator="equal">
      <formula>"they/them 1"</formula>
    </cfRule>
    <cfRule type="cellIs" dxfId="562" priority="69" operator="equal">
      <formula>"they/them 2"</formula>
    </cfRule>
    <cfRule type="cellIs" dxfId="561" priority="70" operator="equal">
      <formula>"red"</formula>
    </cfRule>
    <cfRule type="cellIs" dxfId="560" priority="71" operator="equal">
      <formula>"yellow"</formula>
    </cfRule>
    <cfRule type="cellIs" dxfId="559" priority="72" operator="equal">
      <formula>"green"</formula>
    </cfRule>
    <cfRule type="cellIs" dxfId="558" priority="73" operator="equal">
      <formula>"blue"</formula>
    </cfRule>
    <cfRule type="cellIs" dxfId="557" priority="74" operator="equal">
      <formula>"triangle"</formula>
    </cfRule>
    <cfRule type="cellIs" dxfId="556" priority="75" operator="equal">
      <formula>"square"</formula>
    </cfRule>
  </conditionalFormatting>
  <conditionalFormatting sqref="N243:N362">
    <cfRule type="cellIs" dxfId="555" priority="46" operator="equal">
      <formula>"he"</formula>
    </cfRule>
    <cfRule type="cellIs" dxfId="554" priority="47" operator="equal">
      <formula>"he/him 1"</formula>
    </cfRule>
    <cfRule type="cellIs" dxfId="553" priority="48" operator="equal">
      <formula>"he/him 2"</formula>
    </cfRule>
    <cfRule type="cellIs" dxfId="552" priority="49" operator="equal">
      <formula>"she"</formula>
    </cfRule>
    <cfRule type="cellIs" dxfId="551" priority="50" operator="equal">
      <formula>"she/her 1"</formula>
    </cfRule>
    <cfRule type="cellIs" dxfId="550" priority="51" operator="equal">
      <formula>"she/her 2"</formula>
    </cfRule>
    <cfRule type="cellIs" dxfId="549" priority="52" operator="equal">
      <formula>"they"</formula>
    </cfRule>
    <cfRule type="cellIs" dxfId="548" priority="53" operator="equal">
      <formula>"they/them 1"</formula>
    </cfRule>
    <cfRule type="cellIs" dxfId="547" priority="54" operator="equal">
      <formula>"they/them 2"</formula>
    </cfRule>
    <cfRule type="cellIs" dxfId="546" priority="55" operator="equal">
      <formula>"red"</formula>
    </cfRule>
    <cfRule type="cellIs" dxfId="545" priority="56" operator="equal">
      <formula>"yellow"</formula>
    </cfRule>
    <cfRule type="cellIs" dxfId="544" priority="57" operator="equal">
      <formula>"green"</formula>
    </cfRule>
    <cfRule type="cellIs" dxfId="543" priority="58" operator="equal">
      <formula>"blue"</formula>
    </cfRule>
    <cfRule type="cellIs" dxfId="542" priority="59" operator="equal">
      <formula>"triangle"</formula>
    </cfRule>
    <cfRule type="cellIs" dxfId="541" priority="60" operator="equal">
      <formula>"square"</formula>
    </cfRule>
  </conditionalFormatting>
  <conditionalFormatting sqref="N363:N482">
    <cfRule type="cellIs" dxfId="540" priority="31" operator="equal">
      <formula>"he"</formula>
    </cfRule>
    <cfRule type="cellIs" dxfId="539" priority="32" operator="equal">
      <formula>"he/him 1"</formula>
    </cfRule>
    <cfRule type="cellIs" dxfId="538" priority="33" operator="equal">
      <formula>"he/him 2"</formula>
    </cfRule>
    <cfRule type="cellIs" dxfId="537" priority="34" operator="equal">
      <formula>"she"</formula>
    </cfRule>
    <cfRule type="cellIs" dxfId="536" priority="35" operator="equal">
      <formula>"she/her 1"</formula>
    </cfRule>
    <cfRule type="cellIs" dxfId="535" priority="36" operator="equal">
      <formula>"she/her 2"</formula>
    </cfRule>
    <cfRule type="cellIs" dxfId="534" priority="37" operator="equal">
      <formula>"they"</formula>
    </cfRule>
    <cfRule type="cellIs" dxfId="533" priority="38" operator="equal">
      <formula>"they/them 1"</formula>
    </cfRule>
    <cfRule type="cellIs" dxfId="532" priority="39" operator="equal">
      <formula>"they/them 2"</formula>
    </cfRule>
    <cfRule type="cellIs" dxfId="531" priority="40" operator="equal">
      <formula>"red"</formula>
    </cfRule>
    <cfRule type="cellIs" dxfId="530" priority="41" operator="equal">
      <formula>"yellow"</formula>
    </cfRule>
    <cfRule type="cellIs" dxfId="529" priority="42" operator="equal">
      <formula>"green"</formula>
    </cfRule>
    <cfRule type="cellIs" dxfId="528" priority="43" operator="equal">
      <formula>"blue"</formula>
    </cfRule>
    <cfRule type="cellIs" dxfId="527" priority="44" operator="equal">
      <formula>"triangle"</formula>
    </cfRule>
    <cfRule type="cellIs" dxfId="526" priority="45" operator="equal">
      <formula>"square"</formula>
    </cfRule>
  </conditionalFormatting>
  <conditionalFormatting sqref="N483:N602">
    <cfRule type="cellIs" dxfId="525" priority="16" operator="equal">
      <formula>"he"</formula>
    </cfRule>
    <cfRule type="cellIs" dxfId="524" priority="17" operator="equal">
      <formula>"he/him 1"</formula>
    </cfRule>
    <cfRule type="cellIs" dxfId="523" priority="18" operator="equal">
      <formula>"he/him 2"</formula>
    </cfRule>
    <cfRule type="cellIs" dxfId="522" priority="19" operator="equal">
      <formula>"she"</formula>
    </cfRule>
    <cfRule type="cellIs" dxfId="521" priority="20" operator="equal">
      <formula>"she/her 1"</formula>
    </cfRule>
    <cfRule type="cellIs" dxfId="520" priority="21" operator="equal">
      <formula>"she/her 2"</formula>
    </cfRule>
    <cfRule type="cellIs" dxfId="519" priority="22" operator="equal">
      <formula>"they"</formula>
    </cfRule>
    <cfRule type="cellIs" dxfId="518" priority="23" operator="equal">
      <formula>"they/them 1"</formula>
    </cfRule>
    <cfRule type="cellIs" dxfId="517" priority="24" operator="equal">
      <formula>"they/them 2"</formula>
    </cfRule>
    <cfRule type="cellIs" dxfId="516" priority="25" operator="equal">
      <formula>"red"</formula>
    </cfRule>
    <cfRule type="cellIs" dxfId="515" priority="26" operator="equal">
      <formula>"yellow"</formula>
    </cfRule>
    <cfRule type="cellIs" dxfId="514" priority="27" operator="equal">
      <formula>"green"</formula>
    </cfRule>
    <cfRule type="cellIs" dxfId="513" priority="28" operator="equal">
      <formula>"blue"</formula>
    </cfRule>
    <cfRule type="cellIs" dxfId="512" priority="29" operator="equal">
      <formula>"triangle"</formula>
    </cfRule>
    <cfRule type="cellIs" dxfId="511" priority="30" operator="equal">
      <formula>"square"</formula>
    </cfRule>
  </conditionalFormatting>
  <conditionalFormatting sqref="N603:N722">
    <cfRule type="cellIs" dxfId="510" priority="1" operator="equal">
      <formula>"he"</formula>
    </cfRule>
    <cfRule type="cellIs" dxfId="509" priority="2" operator="equal">
      <formula>"he/him 1"</formula>
    </cfRule>
    <cfRule type="cellIs" dxfId="508" priority="3" operator="equal">
      <formula>"he/him 2"</formula>
    </cfRule>
    <cfRule type="cellIs" dxfId="507" priority="4" operator="equal">
      <formula>"she"</formula>
    </cfRule>
    <cfRule type="cellIs" dxfId="506" priority="5" operator="equal">
      <formula>"she/her 1"</formula>
    </cfRule>
    <cfRule type="cellIs" dxfId="505" priority="6" operator="equal">
      <formula>"she/her 2"</formula>
    </cfRule>
    <cfRule type="cellIs" dxfId="504" priority="7" operator="equal">
      <formula>"they"</formula>
    </cfRule>
    <cfRule type="cellIs" dxfId="503" priority="8" operator="equal">
      <formula>"they/them 1"</formula>
    </cfRule>
    <cfRule type="cellIs" dxfId="502" priority="9" operator="equal">
      <formula>"they/them 2"</formula>
    </cfRule>
    <cfRule type="cellIs" dxfId="501" priority="10" operator="equal">
      <formula>"red"</formula>
    </cfRule>
    <cfRule type="cellIs" dxfId="500" priority="11" operator="equal">
      <formula>"yellow"</formula>
    </cfRule>
    <cfRule type="cellIs" dxfId="499" priority="12" operator="equal">
      <formula>"green"</formula>
    </cfRule>
    <cfRule type="cellIs" dxfId="498" priority="13" operator="equal">
      <formula>"blue"</formula>
    </cfRule>
    <cfRule type="cellIs" dxfId="497" priority="14" operator="equal">
      <formula>"triangle"</formula>
    </cfRule>
    <cfRule type="cellIs" dxfId="496" priority="15" operator="equal">
      <formula>"square"</formula>
    </cfRule>
  </conditionalFormatting>
  <pageMargins left="0.7" right="0.7" top="0.75" bottom="0.75" header="0.3" footer="0.3"/>
  <pageSetup orientation="portrait" r:id="rId1"/>
  <ignoredErrors>
    <ignoredError sqref="H3"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A1743-15AD-4D76-9F46-C305EB691201}">
  <dimension ref="A1:AQ206"/>
  <sheetViews>
    <sheetView topLeftCell="Z1" workbookViewId="0">
      <selection activeCell="AL8" sqref="AL8"/>
    </sheetView>
  </sheetViews>
  <sheetFormatPr defaultRowHeight="14.25" x14ac:dyDescent="0.2"/>
  <cols>
    <col min="1" max="1" width="24.75" bestFit="1" customWidth="1"/>
    <col min="2" max="2" width="5.75" bestFit="1" customWidth="1"/>
    <col min="4" max="4" width="11.875" bestFit="1" customWidth="1"/>
    <col min="5" max="5" width="6" bestFit="1" customWidth="1"/>
    <col min="8" max="8" width="12.75" bestFit="1" customWidth="1"/>
    <col min="9" max="12" width="11.625" bestFit="1" customWidth="1"/>
    <col min="13" max="13" width="5.25" bestFit="1" customWidth="1"/>
    <col min="15" max="15" width="11.875" bestFit="1" customWidth="1"/>
    <col min="16" max="16" width="15.125" bestFit="1" customWidth="1"/>
    <col min="17" max="17" width="6.75" bestFit="1" customWidth="1"/>
    <col min="18" max="18" width="5.25" bestFit="1" customWidth="1"/>
    <col min="21" max="21" width="12.75" bestFit="1" customWidth="1"/>
    <col min="22" max="22" width="5.75" bestFit="1" customWidth="1"/>
    <col min="24" max="28" width="12.75" customWidth="1"/>
    <col min="29" max="29" width="10.25" bestFit="1" customWidth="1"/>
    <col min="30" max="30" width="5.875" customWidth="1"/>
    <col min="35" max="35" width="5.875" bestFit="1" customWidth="1"/>
    <col min="42" max="42" width="5.875" bestFit="1" customWidth="1"/>
  </cols>
  <sheetData>
    <row r="1" spans="1:43" ht="9" customHeight="1" thickBot="1" x14ac:dyDescent="0.25"/>
    <row r="2" spans="1:43" s="31" customFormat="1" ht="14.45" customHeight="1" thickBot="1" x14ac:dyDescent="0.25">
      <c r="A2" s="218" t="s">
        <v>52</v>
      </c>
      <c r="B2" s="220"/>
      <c r="D2" s="218" t="s">
        <v>53</v>
      </c>
      <c r="E2" s="220"/>
      <c r="G2" s="218" t="s">
        <v>54</v>
      </c>
      <c r="H2" s="219"/>
      <c r="I2" s="219"/>
      <c r="J2" s="219"/>
      <c r="K2" s="219"/>
      <c r="L2" s="219"/>
      <c r="M2" s="220"/>
      <c r="N2" s="176"/>
      <c r="O2" s="214" t="s">
        <v>60</v>
      </c>
      <c r="P2" s="215"/>
      <c r="Q2" s="215"/>
      <c r="R2" s="216"/>
      <c r="S2"/>
      <c r="T2" s="218" t="s">
        <v>61</v>
      </c>
      <c r="U2" s="219"/>
      <c r="V2" s="220"/>
      <c r="W2"/>
      <c r="X2" s="228" t="s">
        <v>802</v>
      </c>
      <c r="Y2" s="229"/>
      <c r="Z2" s="229"/>
      <c r="AA2" s="229"/>
      <c r="AB2" s="229"/>
      <c r="AC2" s="230"/>
      <c r="AE2" s="214" t="s">
        <v>803</v>
      </c>
      <c r="AF2" s="215"/>
      <c r="AG2" s="215"/>
      <c r="AH2" s="215"/>
      <c r="AI2" s="216"/>
      <c r="AJ2"/>
      <c r="AK2" s="214" t="s">
        <v>806</v>
      </c>
      <c r="AL2" s="215"/>
      <c r="AM2" s="215"/>
      <c r="AN2" s="215"/>
      <c r="AO2" s="215"/>
      <c r="AP2" s="216"/>
      <c r="AQ2"/>
    </row>
    <row r="3" spans="1:43" x14ac:dyDescent="0.2">
      <c r="A3" s="173"/>
      <c r="B3" s="173" t="s">
        <v>65</v>
      </c>
      <c r="D3" s="173" t="s">
        <v>0</v>
      </c>
      <c r="E3" s="19" t="s">
        <v>55</v>
      </c>
      <c r="G3" s="19" t="s">
        <v>756</v>
      </c>
      <c r="H3" s="19"/>
      <c r="I3" s="19" t="s">
        <v>2276</v>
      </c>
      <c r="J3" s="19"/>
      <c r="K3" s="19"/>
      <c r="L3" s="19"/>
      <c r="M3" s="19"/>
      <c r="O3" s="19" t="s">
        <v>0</v>
      </c>
      <c r="P3" s="19" t="s">
        <v>497</v>
      </c>
      <c r="Q3" s="13"/>
      <c r="X3" s="14"/>
      <c r="Y3" s="14"/>
      <c r="Z3" s="16"/>
      <c r="AA3" s="16"/>
      <c r="AB3" s="16"/>
      <c r="AC3" s="16"/>
      <c r="AE3" s="16"/>
      <c r="AF3" s="16"/>
      <c r="AG3" s="16"/>
      <c r="AH3" s="16"/>
      <c r="AI3" s="16"/>
      <c r="AJ3" s="19"/>
      <c r="AL3" s="16"/>
      <c r="AM3" s="16"/>
      <c r="AN3" s="16"/>
      <c r="AO3" s="16"/>
      <c r="AP3" s="16"/>
    </row>
    <row r="4" spans="1:43" ht="13.9" customHeight="1" x14ac:dyDescent="0.2">
      <c r="A4" s="173" t="s">
        <v>108</v>
      </c>
      <c r="B4" s="174">
        <v>576</v>
      </c>
      <c r="D4" s="94"/>
      <c r="E4" s="93"/>
      <c r="G4" s="19" t="s">
        <v>57</v>
      </c>
      <c r="H4" s="19" t="s">
        <v>58</v>
      </c>
      <c r="I4" s="19" t="s">
        <v>720</v>
      </c>
      <c r="J4" s="19" t="s">
        <v>108</v>
      </c>
      <c r="K4" s="19" t="s">
        <v>43</v>
      </c>
      <c r="L4" s="19" t="s">
        <v>32</v>
      </c>
      <c r="M4" s="174" t="s">
        <v>251</v>
      </c>
      <c r="T4" s="19" t="s">
        <v>57</v>
      </c>
      <c r="U4" s="19" t="s">
        <v>58</v>
      </c>
      <c r="V4" s="19" t="s">
        <v>65</v>
      </c>
      <c r="W4" s="19"/>
      <c r="X4" s="20" t="s">
        <v>2278</v>
      </c>
      <c r="Y4" s="20" t="s">
        <v>21</v>
      </c>
      <c r="Z4" s="20" t="s">
        <v>485</v>
      </c>
      <c r="AA4" s="20" t="s">
        <v>486</v>
      </c>
      <c r="AB4" s="20" t="s">
        <v>790</v>
      </c>
      <c r="AC4" s="20" t="s">
        <v>791</v>
      </c>
      <c r="AE4" s="20" t="s">
        <v>797</v>
      </c>
      <c r="AF4" t="s">
        <v>497</v>
      </c>
      <c r="AG4" s="16"/>
      <c r="AH4" s="16"/>
      <c r="AI4" s="16"/>
      <c r="AJ4" s="19"/>
      <c r="AK4" s="20" t="s">
        <v>0</v>
      </c>
      <c r="AL4" t="s">
        <v>32</v>
      </c>
      <c r="AM4" s="16"/>
      <c r="AN4" s="16"/>
      <c r="AO4" s="16"/>
      <c r="AP4" s="16"/>
    </row>
    <row r="5" spans="1:43" ht="13.9" customHeight="1" x14ac:dyDescent="0.2">
      <c r="A5" s="173" t="s">
        <v>22</v>
      </c>
      <c r="B5" s="174">
        <v>192</v>
      </c>
      <c r="D5" s="19" t="s">
        <v>66</v>
      </c>
      <c r="E5" s="174" t="s">
        <v>65</v>
      </c>
      <c r="G5" s="19" t="s">
        <v>696</v>
      </c>
      <c r="H5" s="19"/>
      <c r="I5" s="19">
        <v>6</v>
      </c>
      <c r="J5" s="19">
        <v>96</v>
      </c>
      <c r="K5" s="19">
        <v>6</v>
      </c>
      <c r="L5" s="19">
        <v>12</v>
      </c>
      <c r="M5" s="19">
        <v>120</v>
      </c>
      <c r="O5" s="19" t="s">
        <v>65</v>
      </c>
      <c r="P5" s="19" t="s">
        <v>68</v>
      </c>
      <c r="Q5" s="19"/>
      <c r="R5" s="19"/>
      <c r="T5" s="19" t="s">
        <v>25</v>
      </c>
      <c r="U5" s="19"/>
      <c r="V5" s="19"/>
      <c r="W5" s="19"/>
      <c r="X5" t="s">
        <v>696</v>
      </c>
      <c r="AE5" s="16"/>
      <c r="AF5" s="16"/>
      <c r="AG5" s="16"/>
      <c r="AH5" s="16"/>
      <c r="AI5" s="16"/>
      <c r="AJ5" s="19"/>
      <c r="AL5" s="16"/>
      <c r="AM5" s="16"/>
      <c r="AN5" s="16"/>
      <c r="AO5" s="16"/>
      <c r="AP5" s="16"/>
    </row>
    <row r="6" spans="1:43" x14ac:dyDescent="0.2">
      <c r="A6" s="173" t="s">
        <v>23</v>
      </c>
      <c r="B6" s="174">
        <v>192</v>
      </c>
      <c r="D6" s="173" t="s">
        <v>696</v>
      </c>
      <c r="E6" s="174">
        <v>120</v>
      </c>
      <c r="G6" s="19"/>
      <c r="H6" s="112" t="s">
        <v>697</v>
      </c>
      <c r="I6" s="19"/>
      <c r="J6" s="19">
        <v>24</v>
      </c>
      <c r="K6" s="19">
        <v>6</v>
      </c>
      <c r="L6" s="19"/>
      <c r="M6" s="19">
        <v>30</v>
      </c>
      <c r="O6" s="19" t="s">
        <v>66</v>
      </c>
      <c r="P6" s="19" t="s">
        <v>25</v>
      </c>
      <c r="Q6" s="19" t="s">
        <v>26</v>
      </c>
      <c r="R6" s="19" t="s">
        <v>251</v>
      </c>
      <c r="T6" s="19"/>
      <c r="U6" s="19" t="s">
        <v>26</v>
      </c>
      <c r="V6" s="19">
        <v>360</v>
      </c>
      <c r="W6" s="19"/>
      <c r="Y6" t="s">
        <v>697</v>
      </c>
      <c r="AE6" s="20" t="s">
        <v>796</v>
      </c>
      <c r="AF6" s="20" t="s">
        <v>485</v>
      </c>
      <c r="AG6" s="20" t="s">
        <v>486</v>
      </c>
      <c r="AH6" s="20" t="s">
        <v>790</v>
      </c>
      <c r="AI6" s="20" t="s">
        <v>791</v>
      </c>
      <c r="AJ6" s="19"/>
      <c r="AK6" s="20" t="s">
        <v>805</v>
      </c>
      <c r="AL6" s="20" t="s">
        <v>57</v>
      </c>
      <c r="AM6" s="20" t="s">
        <v>485</v>
      </c>
      <c r="AN6" s="20" t="s">
        <v>486</v>
      </c>
      <c r="AO6" s="20" t="s">
        <v>790</v>
      </c>
      <c r="AP6" s="20" t="s">
        <v>791</v>
      </c>
    </row>
    <row r="7" spans="1:43" x14ac:dyDescent="0.2">
      <c r="A7" s="173" t="s">
        <v>702</v>
      </c>
      <c r="B7" s="174">
        <v>192</v>
      </c>
      <c r="D7" s="173" t="s">
        <v>28</v>
      </c>
      <c r="E7" s="174">
        <v>60</v>
      </c>
      <c r="G7" s="19"/>
      <c r="H7" s="112" t="s">
        <v>699</v>
      </c>
      <c r="I7" s="19">
        <v>6</v>
      </c>
      <c r="J7" s="19">
        <v>24</v>
      </c>
      <c r="K7" s="19"/>
      <c r="L7" s="19"/>
      <c r="M7" s="19">
        <v>30</v>
      </c>
      <c r="O7" s="173" t="s">
        <v>696</v>
      </c>
      <c r="P7" s="19">
        <v>54</v>
      </c>
      <c r="Q7" s="19">
        <v>54</v>
      </c>
      <c r="R7" s="19">
        <v>108</v>
      </c>
      <c r="T7" s="19" t="s">
        <v>26</v>
      </c>
      <c r="U7" s="19"/>
      <c r="V7" s="19"/>
      <c r="W7" s="19"/>
      <c r="Z7" t="s">
        <v>698</v>
      </c>
      <c r="AE7" t="s">
        <v>29</v>
      </c>
      <c r="AJ7" s="19"/>
      <c r="AK7" t="s">
        <v>29</v>
      </c>
    </row>
    <row r="8" spans="1:43" x14ac:dyDescent="0.2">
      <c r="A8" s="173"/>
      <c r="B8" s="174"/>
      <c r="D8" s="173" t="s">
        <v>30</v>
      </c>
      <c r="E8" s="174">
        <v>60</v>
      </c>
      <c r="G8" s="19"/>
      <c r="H8" s="112" t="s">
        <v>700</v>
      </c>
      <c r="I8" s="19"/>
      <c r="J8" s="19">
        <v>24</v>
      </c>
      <c r="K8" s="19"/>
      <c r="L8" s="19">
        <v>6</v>
      </c>
      <c r="M8" s="19">
        <v>30</v>
      </c>
      <c r="O8" s="173" t="s">
        <v>29</v>
      </c>
      <c r="P8" s="19">
        <v>12</v>
      </c>
      <c r="Q8" s="19">
        <v>12</v>
      </c>
      <c r="R8" s="19">
        <v>24</v>
      </c>
      <c r="T8" s="19"/>
      <c r="U8" s="19" t="s">
        <v>25</v>
      </c>
      <c r="V8" s="19">
        <v>360</v>
      </c>
      <c r="W8" s="19"/>
      <c r="AA8" t="s">
        <v>699</v>
      </c>
      <c r="AF8" t="s">
        <v>31</v>
      </c>
      <c r="AJ8" s="19"/>
      <c r="AL8" t="s">
        <v>31</v>
      </c>
    </row>
    <row r="9" spans="1:43" x14ac:dyDescent="0.2">
      <c r="A9" s="173" t="s">
        <v>63</v>
      </c>
      <c r="B9" s="174">
        <v>60</v>
      </c>
      <c r="D9" s="173" t="s">
        <v>698</v>
      </c>
      <c r="E9" s="174">
        <v>120</v>
      </c>
      <c r="G9" s="19"/>
      <c r="H9" s="112" t="s">
        <v>701</v>
      </c>
      <c r="I9" s="19"/>
      <c r="J9" s="19">
        <v>24</v>
      </c>
      <c r="K9" s="19"/>
      <c r="L9" s="19">
        <v>6</v>
      </c>
      <c r="M9" s="19">
        <v>30</v>
      </c>
      <c r="O9" s="173" t="s">
        <v>31</v>
      </c>
      <c r="P9" s="19">
        <v>12</v>
      </c>
      <c r="Q9" s="19">
        <v>12</v>
      </c>
      <c r="R9" s="19">
        <v>24</v>
      </c>
      <c r="T9" s="19" t="s">
        <v>59</v>
      </c>
      <c r="U9" s="19"/>
      <c r="V9" s="19">
        <v>720</v>
      </c>
      <c r="W9" s="19"/>
      <c r="AB9" t="s">
        <v>700</v>
      </c>
      <c r="AG9" t="s">
        <v>31</v>
      </c>
      <c r="AJ9" s="19"/>
      <c r="AM9" t="s">
        <v>24</v>
      </c>
    </row>
    <row r="10" spans="1:43" x14ac:dyDescent="0.2">
      <c r="A10" s="173" t="s">
        <v>22</v>
      </c>
      <c r="B10" s="174">
        <v>24</v>
      </c>
      <c r="D10" s="173" t="s">
        <v>28</v>
      </c>
      <c r="E10" s="174">
        <v>60</v>
      </c>
      <c r="G10" s="19" t="s">
        <v>698</v>
      </c>
      <c r="H10" s="19"/>
      <c r="I10" s="19">
        <v>6</v>
      </c>
      <c r="J10" s="19">
        <v>96</v>
      </c>
      <c r="K10" s="19">
        <v>6</v>
      </c>
      <c r="L10" s="19">
        <v>12</v>
      </c>
      <c r="M10" s="19">
        <v>120</v>
      </c>
      <c r="O10" s="173" t="s">
        <v>24</v>
      </c>
      <c r="P10" s="19">
        <v>18</v>
      </c>
      <c r="Q10" s="19">
        <v>12</v>
      </c>
      <c r="R10" s="19">
        <v>30</v>
      </c>
      <c r="W10" s="19"/>
      <c r="AC10" t="s">
        <v>701</v>
      </c>
      <c r="AH10" t="s">
        <v>27</v>
      </c>
      <c r="AJ10" s="19"/>
      <c r="AN10" t="s">
        <v>24</v>
      </c>
    </row>
    <row r="11" spans="1:43" x14ac:dyDescent="0.2">
      <c r="A11" s="173" t="s">
        <v>23</v>
      </c>
      <c r="B11" s="174">
        <v>24</v>
      </c>
      <c r="D11" s="173" t="s">
        <v>30</v>
      </c>
      <c r="E11" s="174">
        <v>60</v>
      </c>
      <c r="G11" s="19"/>
      <c r="H11" s="112" t="s">
        <v>697</v>
      </c>
      <c r="I11" s="19"/>
      <c r="J11" s="19">
        <v>24</v>
      </c>
      <c r="K11" s="19"/>
      <c r="L11" s="19">
        <v>6</v>
      </c>
      <c r="M11" s="19">
        <v>30</v>
      </c>
      <c r="O11" s="173" t="s">
        <v>27</v>
      </c>
      <c r="P11" s="19">
        <v>12</v>
      </c>
      <c r="Q11" s="19">
        <v>18</v>
      </c>
      <c r="R11" s="19">
        <v>30</v>
      </c>
      <c r="T11" s="19" t="s">
        <v>57</v>
      </c>
      <c r="U11" s="19" t="s">
        <v>58</v>
      </c>
      <c r="V11" s="19" t="s">
        <v>65</v>
      </c>
      <c r="W11" s="19"/>
      <c r="Z11" t="s">
        <v>700</v>
      </c>
      <c r="AI11" t="s">
        <v>27</v>
      </c>
      <c r="AJ11" s="19"/>
      <c r="AO11" t="s">
        <v>27</v>
      </c>
    </row>
    <row r="12" spans="1:43" x14ac:dyDescent="0.2">
      <c r="A12" s="173" t="s">
        <v>702</v>
      </c>
      <c r="B12" s="174">
        <v>12</v>
      </c>
      <c r="D12" s="173" t="s">
        <v>697</v>
      </c>
      <c r="E12" s="174">
        <v>120</v>
      </c>
      <c r="G12" s="19"/>
      <c r="H12" s="112" t="s">
        <v>699</v>
      </c>
      <c r="I12" s="19"/>
      <c r="J12" s="19">
        <v>24</v>
      </c>
      <c r="K12" s="19">
        <v>6</v>
      </c>
      <c r="L12" s="19"/>
      <c r="M12" s="19">
        <v>30</v>
      </c>
      <c r="O12" s="173" t="s">
        <v>698</v>
      </c>
      <c r="P12" s="19">
        <v>54</v>
      </c>
      <c r="Q12" s="19">
        <v>54</v>
      </c>
      <c r="R12" s="19">
        <v>108</v>
      </c>
      <c r="T12" s="19" t="s">
        <v>29</v>
      </c>
      <c r="U12" s="19"/>
      <c r="V12" s="19">
        <v>180</v>
      </c>
      <c r="W12" s="19"/>
      <c r="AA12" t="s">
        <v>701</v>
      </c>
      <c r="AF12" t="s">
        <v>24</v>
      </c>
      <c r="AJ12" s="19"/>
      <c r="AP12" t="s">
        <v>27</v>
      </c>
    </row>
    <row r="13" spans="1:43" x14ac:dyDescent="0.2">
      <c r="A13" s="173"/>
      <c r="B13" s="174"/>
      <c r="D13" s="173" t="s">
        <v>28</v>
      </c>
      <c r="E13" s="174">
        <v>60</v>
      </c>
      <c r="G13" s="19"/>
      <c r="H13" s="112" t="s">
        <v>700</v>
      </c>
      <c r="I13" s="19">
        <v>6</v>
      </c>
      <c r="J13" s="19">
        <v>24</v>
      </c>
      <c r="K13" s="19"/>
      <c r="L13" s="19"/>
      <c r="M13" s="19">
        <v>30</v>
      </c>
      <c r="O13" s="173" t="s">
        <v>29</v>
      </c>
      <c r="P13" s="19">
        <v>12</v>
      </c>
      <c r="Q13" s="19">
        <v>12</v>
      </c>
      <c r="R13" s="19">
        <v>24</v>
      </c>
      <c r="T13" s="19"/>
      <c r="U13" s="19" t="s">
        <v>29</v>
      </c>
      <c r="V13" s="19">
        <v>180</v>
      </c>
      <c r="W13" s="19"/>
      <c r="AB13" t="s">
        <v>699</v>
      </c>
      <c r="AG13" t="s">
        <v>24</v>
      </c>
      <c r="AJ13" s="19"/>
      <c r="AL13" t="s">
        <v>24</v>
      </c>
    </row>
    <row r="14" spans="1:43" x14ac:dyDescent="0.2">
      <c r="A14" s="173" t="s">
        <v>64</v>
      </c>
      <c r="B14" s="174">
        <v>48</v>
      </c>
      <c r="D14" s="173" t="s">
        <v>30</v>
      </c>
      <c r="E14" s="174">
        <v>60</v>
      </c>
      <c r="G14" s="19"/>
      <c r="H14" s="112" t="s">
        <v>701</v>
      </c>
      <c r="I14" s="19"/>
      <c r="J14" s="19">
        <v>24</v>
      </c>
      <c r="K14" s="19"/>
      <c r="L14" s="19">
        <v>6</v>
      </c>
      <c r="M14" s="19">
        <v>30</v>
      </c>
      <c r="O14" s="173" t="s">
        <v>31</v>
      </c>
      <c r="P14" s="19">
        <v>18</v>
      </c>
      <c r="Q14" s="19">
        <v>12</v>
      </c>
      <c r="R14" s="19">
        <v>30</v>
      </c>
      <c r="T14" s="19" t="s">
        <v>31</v>
      </c>
      <c r="U14" s="19"/>
      <c r="V14" s="19">
        <v>180</v>
      </c>
      <c r="W14" s="19"/>
      <c r="AC14" t="s">
        <v>698</v>
      </c>
      <c r="AH14" t="s">
        <v>27</v>
      </c>
      <c r="AJ14" s="19"/>
      <c r="AM14" t="s">
        <v>27</v>
      </c>
    </row>
    <row r="15" spans="1:43" x14ac:dyDescent="0.2">
      <c r="A15" s="173" t="s">
        <v>22</v>
      </c>
      <c r="B15" s="174">
        <v>12</v>
      </c>
      <c r="D15" s="173" t="s">
        <v>699</v>
      </c>
      <c r="E15" s="174">
        <v>120</v>
      </c>
      <c r="G15" s="19" t="s">
        <v>697</v>
      </c>
      <c r="H15" s="19"/>
      <c r="I15" s="19">
        <v>6</v>
      </c>
      <c r="J15" s="19">
        <v>96</v>
      </c>
      <c r="K15" s="19">
        <v>6</v>
      </c>
      <c r="L15" s="19">
        <v>12</v>
      </c>
      <c r="M15" s="19">
        <v>120</v>
      </c>
      <c r="O15" s="173" t="s">
        <v>24</v>
      </c>
      <c r="P15" s="19">
        <v>12</v>
      </c>
      <c r="Q15" s="19">
        <v>12</v>
      </c>
      <c r="R15" s="19">
        <v>24</v>
      </c>
      <c r="T15" s="19"/>
      <c r="U15" s="19" t="s">
        <v>31</v>
      </c>
      <c r="V15" s="19">
        <v>180</v>
      </c>
      <c r="W15" s="19"/>
      <c r="Y15" t="s">
        <v>699</v>
      </c>
      <c r="AI15" t="s">
        <v>27</v>
      </c>
      <c r="AJ15" s="19"/>
      <c r="AN15" t="s">
        <v>27</v>
      </c>
    </row>
    <row r="16" spans="1:43" x14ac:dyDescent="0.2">
      <c r="A16" s="173" t="s">
        <v>23</v>
      </c>
      <c r="B16" s="174">
        <v>12</v>
      </c>
      <c r="D16" s="173" t="s">
        <v>28</v>
      </c>
      <c r="E16" s="174">
        <v>60</v>
      </c>
      <c r="G16" s="19"/>
      <c r="H16" s="112" t="s">
        <v>696</v>
      </c>
      <c r="I16" s="19"/>
      <c r="J16" s="19">
        <v>24</v>
      </c>
      <c r="K16" s="19">
        <v>6</v>
      </c>
      <c r="L16" s="19"/>
      <c r="M16" s="19">
        <v>30</v>
      </c>
      <c r="O16" s="173" t="s">
        <v>27</v>
      </c>
      <c r="P16" s="19">
        <v>12</v>
      </c>
      <c r="Q16" s="19">
        <v>18</v>
      </c>
      <c r="R16" s="19">
        <v>30</v>
      </c>
      <c r="T16" s="19" t="s">
        <v>24</v>
      </c>
      <c r="U16" s="19"/>
      <c r="V16" s="19">
        <v>180</v>
      </c>
      <c r="W16" s="19"/>
      <c r="Z16" t="s">
        <v>698</v>
      </c>
      <c r="AF16" t="s">
        <v>27</v>
      </c>
      <c r="AJ16" s="19"/>
      <c r="AO16" t="s">
        <v>31</v>
      </c>
    </row>
    <row r="17" spans="1:42" x14ac:dyDescent="0.2">
      <c r="A17" s="173" t="s">
        <v>702</v>
      </c>
      <c r="B17" s="174">
        <v>24</v>
      </c>
      <c r="D17" s="173" t="s">
        <v>30</v>
      </c>
      <c r="E17" s="174">
        <v>60</v>
      </c>
      <c r="G17" s="19"/>
      <c r="H17" s="112" t="s">
        <v>698</v>
      </c>
      <c r="I17" s="19">
        <v>6</v>
      </c>
      <c r="J17" s="19">
        <v>24</v>
      </c>
      <c r="K17" s="19"/>
      <c r="L17" s="19"/>
      <c r="M17" s="19">
        <v>30</v>
      </c>
      <c r="O17" s="173" t="s">
        <v>697</v>
      </c>
      <c r="P17" s="19">
        <v>54</v>
      </c>
      <c r="Q17" s="19">
        <v>54</v>
      </c>
      <c r="R17" s="19">
        <v>108</v>
      </c>
      <c r="T17" s="19"/>
      <c r="U17" s="19" t="s">
        <v>24</v>
      </c>
      <c r="V17" s="19">
        <v>180</v>
      </c>
      <c r="W17" s="19"/>
      <c r="AA17" t="s">
        <v>697</v>
      </c>
      <c r="AG17" t="s">
        <v>27</v>
      </c>
      <c r="AJ17" s="19"/>
      <c r="AP17" t="s">
        <v>31</v>
      </c>
    </row>
    <row r="18" spans="1:42" x14ac:dyDescent="0.2">
      <c r="A18" s="173"/>
      <c r="B18" s="174"/>
      <c r="D18" s="173" t="s">
        <v>700</v>
      </c>
      <c r="E18" s="174">
        <v>120</v>
      </c>
      <c r="G18" s="19"/>
      <c r="H18" s="112" t="s">
        <v>700</v>
      </c>
      <c r="I18" s="19"/>
      <c r="J18" s="19">
        <v>24</v>
      </c>
      <c r="K18" s="19"/>
      <c r="L18" s="19">
        <v>6</v>
      </c>
      <c r="M18" s="19">
        <v>30</v>
      </c>
      <c r="O18" s="173" t="s">
        <v>29</v>
      </c>
      <c r="P18" s="19">
        <v>12</v>
      </c>
      <c r="Q18" s="19">
        <v>18</v>
      </c>
      <c r="R18" s="19">
        <v>30</v>
      </c>
      <c r="T18" s="19" t="s">
        <v>27</v>
      </c>
      <c r="U18" s="19"/>
      <c r="V18" s="19">
        <v>180</v>
      </c>
      <c r="W18" s="19"/>
      <c r="AB18" t="s">
        <v>700</v>
      </c>
      <c r="AH18" t="s">
        <v>31</v>
      </c>
      <c r="AJ18" s="19"/>
      <c r="AK18" t="s">
        <v>31</v>
      </c>
    </row>
    <row r="19" spans="1:42" x14ac:dyDescent="0.2">
      <c r="A19" s="173" t="s">
        <v>720</v>
      </c>
      <c r="B19" s="174">
        <v>36</v>
      </c>
      <c r="D19" s="173" t="s">
        <v>28</v>
      </c>
      <c r="E19" s="174">
        <v>60</v>
      </c>
      <c r="G19" s="19"/>
      <c r="H19" s="112" t="s">
        <v>701</v>
      </c>
      <c r="I19" s="19"/>
      <c r="J19" s="19">
        <v>24</v>
      </c>
      <c r="K19" s="19"/>
      <c r="L19" s="19">
        <v>6</v>
      </c>
      <c r="M19" s="19">
        <v>30</v>
      </c>
      <c r="O19" s="173" t="s">
        <v>31</v>
      </c>
      <c r="P19" s="19">
        <v>18</v>
      </c>
      <c r="Q19" s="19">
        <v>12</v>
      </c>
      <c r="R19" s="19">
        <v>30</v>
      </c>
      <c r="T19" s="19"/>
      <c r="U19" s="19" t="s">
        <v>27</v>
      </c>
      <c r="V19" s="19">
        <v>180</v>
      </c>
      <c r="W19" s="19"/>
      <c r="AC19" t="s">
        <v>701</v>
      </c>
      <c r="AI19" t="s">
        <v>31</v>
      </c>
      <c r="AJ19" s="19"/>
      <c r="AL19" t="s">
        <v>29</v>
      </c>
    </row>
    <row r="20" spans="1:42" x14ac:dyDescent="0.2">
      <c r="A20" s="173" t="s">
        <v>2270</v>
      </c>
      <c r="B20" s="174">
        <v>36</v>
      </c>
      <c r="D20" s="173" t="s">
        <v>30</v>
      </c>
      <c r="E20" s="174">
        <v>60</v>
      </c>
      <c r="G20" s="19" t="s">
        <v>699</v>
      </c>
      <c r="H20" s="19"/>
      <c r="I20" s="19">
        <v>6</v>
      </c>
      <c r="J20" s="19">
        <v>96</v>
      </c>
      <c r="K20" s="19">
        <v>6</v>
      </c>
      <c r="L20" s="19">
        <v>12</v>
      </c>
      <c r="M20" s="19">
        <v>120</v>
      </c>
      <c r="O20" s="173" t="s">
        <v>24</v>
      </c>
      <c r="P20" s="19">
        <v>12</v>
      </c>
      <c r="Q20" s="19">
        <v>12</v>
      </c>
      <c r="R20" s="19">
        <v>24</v>
      </c>
      <c r="T20" s="19" t="s">
        <v>59</v>
      </c>
      <c r="U20" s="19"/>
      <c r="V20" s="19">
        <v>720</v>
      </c>
      <c r="W20" s="19"/>
      <c r="Z20" t="s">
        <v>700</v>
      </c>
      <c r="AE20" t="s">
        <v>31</v>
      </c>
      <c r="AJ20" s="19"/>
      <c r="AM20" t="s">
        <v>24</v>
      </c>
    </row>
    <row r="21" spans="1:42" x14ac:dyDescent="0.2">
      <c r="A21" s="173"/>
      <c r="B21" s="174"/>
      <c r="D21" s="173" t="s">
        <v>701</v>
      </c>
      <c r="E21" s="174">
        <v>120</v>
      </c>
      <c r="G21" s="19"/>
      <c r="H21" s="112" t="s">
        <v>696</v>
      </c>
      <c r="I21" s="19">
        <v>6</v>
      </c>
      <c r="J21" s="19">
        <v>24</v>
      </c>
      <c r="K21" s="19"/>
      <c r="L21" s="19"/>
      <c r="M21" s="19">
        <v>30</v>
      </c>
      <c r="O21" s="173" t="s">
        <v>27</v>
      </c>
      <c r="P21" s="19">
        <v>12</v>
      </c>
      <c r="Q21" s="19">
        <v>12</v>
      </c>
      <c r="R21" s="19">
        <v>24</v>
      </c>
      <c r="T21" s="16"/>
      <c r="U21" s="16"/>
      <c r="V21" s="16"/>
      <c r="W21" s="19"/>
      <c r="AA21" t="s">
        <v>701</v>
      </c>
      <c r="AF21" t="s">
        <v>29</v>
      </c>
      <c r="AJ21" s="19"/>
      <c r="AN21" t="s">
        <v>24</v>
      </c>
    </row>
    <row r="22" spans="1:42" x14ac:dyDescent="0.2">
      <c r="A22" s="173" t="s">
        <v>59</v>
      </c>
      <c r="B22" s="174">
        <v>720</v>
      </c>
      <c r="D22" s="173" t="s">
        <v>28</v>
      </c>
      <c r="E22" s="174">
        <v>60</v>
      </c>
      <c r="G22" s="19"/>
      <c r="H22" s="112" t="s">
        <v>698</v>
      </c>
      <c r="I22" s="19"/>
      <c r="J22" s="19">
        <v>24</v>
      </c>
      <c r="K22" s="19">
        <v>6</v>
      </c>
      <c r="L22" s="19"/>
      <c r="M22" s="19">
        <v>30</v>
      </c>
      <c r="O22" s="173" t="s">
        <v>699</v>
      </c>
      <c r="P22" s="19">
        <v>54</v>
      </c>
      <c r="Q22" s="19">
        <v>54</v>
      </c>
      <c r="R22" s="19">
        <v>108</v>
      </c>
      <c r="T22" s="16"/>
      <c r="U22" s="16"/>
      <c r="V22" s="16"/>
      <c r="W22" s="19"/>
      <c r="AB22" t="s">
        <v>697</v>
      </c>
      <c r="AG22" t="s">
        <v>29</v>
      </c>
      <c r="AJ22" s="19"/>
      <c r="AO22" t="s">
        <v>27</v>
      </c>
    </row>
    <row r="23" spans="1:42" x14ac:dyDescent="0.2">
      <c r="D23" s="173" t="s">
        <v>30</v>
      </c>
      <c r="E23" s="174">
        <v>60</v>
      </c>
      <c r="G23" s="19"/>
      <c r="H23" s="112" t="s">
        <v>700</v>
      </c>
      <c r="I23" s="19"/>
      <c r="J23" s="19">
        <v>24</v>
      </c>
      <c r="K23" s="19"/>
      <c r="L23" s="19">
        <v>6</v>
      </c>
      <c r="M23" s="19">
        <v>30</v>
      </c>
      <c r="O23" s="173" t="s">
        <v>29</v>
      </c>
      <c r="P23" s="19">
        <v>12</v>
      </c>
      <c r="Q23" s="19">
        <v>18</v>
      </c>
      <c r="R23" s="19">
        <v>30</v>
      </c>
      <c r="T23" s="16"/>
      <c r="U23" s="16"/>
      <c r="V23" s="16"/>
      <c r="W23" s="19"/>
      <c r="AC23" t="s">
        <v>698</v>
      </c>
      <c r="AH23" t="s">
        <v>24</v>
      </c>
      <c r="AJ23" s="19"/>
      <c r="AP23" t="s">
        <v>27</v>
      </c>
    </row>
    <row r="24" spans="1:42" x14ac:dyDescent="0.2">
      <c r="D24" s="99" t="s">
        <v>59</v>
      </c>
      <c r="E24" s="174">
        <v>720</v>
      </c>
      <c r="G24" s="19"/>
      <c r="H24" s="112" t="s">
        <v>701</v>
      </c>
      <c r="I24" s="19"/>
      <c r="J24" s="19">
        <v>24</v>
      </c>
      <c r="K24" s="19"/>
      <c r="L24" s="19">
        <v>6</v>
      </c>
      <c r="M24" s="19">
        <v>30</v>
      </c>
      <c r="O24" s="173" t="s">
        <v>31</v>
      </c>
      <c r="P24" s="19">
        <v>12</v>
      </c>
      <c r="Q24" s="19">
        <v>12</v>
      </c>
      <c r="R24" s="19">
        <v>24</v>
      </c>
      <c r="W24" s="19"/>
      <c r="Y24" t="s">
        <v>700</v>
      </c>
      <c r="AI24" t="s">
        <v>24</v>
      </c>
      <c r="AJ24" s="19"/>
      <c r="AL24" t="s">
        <v>24</v>
      </c>
    </row>
    <row r="25" spans="1:42" x14ac:dyDescent="0.2">
      <c r="G25" s="19" t="s">
        <v>700</v>
      </c>
      <c r="H25" s="19"/>
      <c r="I25" s="19">
        <v>6</v>
      </c>
      <c r="J25" s="19">
        <v>96</v>
      </c>
      <c r="K25" s="19">
        <v>12</v>
      </c>
      <c r="L25" s="19">
        <v>6</v>
      </c>
      <c r="M25" s="19">
        <v>120</v>
      </c>
      <c r="O25" s="173" t="s">
        <v>24</v>
      </c>
      <c r="P25" s="19">
        <v>18</v>
      </c>
      <c r="Q25" s="19">
        <v>12</v>
      </c>
      <c r="R25" s="19">
        <v>30</v>
      </c>
      <c r="W25" s="19"/>
      <c r="Z25" t="s">
        <v>698</v>
      </c>
      <c r="AH25" t="s">
        <v>27</v>
      </c>
      <c r="AJ25" s="19"/>
      <c r="AM25" t="s">
        <v>27</v>
      </c>
    </row>
    <row r="26" spans="1:42" x14ac:dyDescent="0.2">
      <c r="G26" s="19"/>
      <c r="H26" s="112" t="s">
        <v>696</v>
      </c>
      <c r="I26" s="19">
        <v>6</v>
      </c>
      <c r="J26" s="19">
        <v>24</v>
      </c>
      <c r="K26" s="19"/>
      <c r="L26" s="19"/>
      <c r="M26" s="19">
        <v>30</v>
      </c>
      <c r="O26" s="173" t="s">
        <v>27</v>
      </c>
      <c r="P26" s="19">
        <v>12</v>
      </c>
      <c r="Q26" s="19">
        <v>12</v>
      </c>
      <c r="R26" s="19">
        <v>24</v>
      </c>
      <c r="W26" s="19"/>
      <c r="AA26" t="s">
        <v>697</v>
      </c>
      <c r="AI26" t="s">
        <v>27</v>
      </c>
      <c r="AJ26" s="19"/>
      <c r="AN26" t="s">
        <v>27</v>
      </c>
    </row>
    <row r="27" spans="1:42" x14ac:dyDescent="0.2">
      <c r="G27" s="19"/>
      <c r="H27" s="112" t="s">
        <v>698</v>
      </c>
      <c r="I27" s="19"/>
      <c r="J27" s="19">
        <v>24</v>
      </c>
      <c r="K27" s="19">
        <v>6</v>
      </c>
      <c r="L27" s="19"/>
      <c r="M27" s="19">
        <v>30</v>
      </c>
      <c r="O27" s="173" t="s">
        <v>700</v>
      </c>
      <c r="P27" s="19">
        <v>54</v>
      </c>
      <c r="Q27" s="19">
        <v>60</v>
      </c>
      <c r="R27" s="19">
        <v>114</v>
      </c>
      <c r="W27" s="19"/>
      <c r="AB27" t="s">
        <v>699</v>
      </c>
      <c r="AE27" t="s">
        <v>24</v>
      </c>
      <c r="AJ27" s="19"/>
      <c r="AO27" t="s">
        <v>29</v>
      </c>
    </row>
    <row r="28" spans="1:42" x14ac:dyDescent="0.2">
      <c r="G28" s="19"/>
      <c r="H28" s="112" t="s">
        <v>697</v>
      </c>
      <c r="I28" s="19"/>
      <c r="J28" s="19">
        <v>24</v>
      </c>
      <c r="K28" s="19">
        <v>6</v>
      </c>
      <c r="L28" s="19"/>
      <c r="M28" s="19">
        <v>30</v>
      </c>
      <c r="O28" s="173" t="s">
        <v>29</v>
      </c>
      <c r="P28" s="19">
        <v>12</v>
      </c>
      <c r="Q28" s="19">
        <v>12</v>
      </c>
      <c r="R28" s="19">
        <v>24</v>
      </c>
      <c r="W28" s="19"/>
      <c r="AC28" t="s">
        <v>701</v>
      </c>
      <c r="AF28" t="s">
        <v>31</v>
      </c>
      <c r="AJ28" s="19"/>
      <c r="AP28" t="s">
        <v>29</v>
      </c>
    </row>
    <row r="29" spans="1:42" x14ac:dyDescent="0.2">
      <c r="G29" s="19"/>
      <c r="H29" s="112" t="s">
        <v>699</v>
      </c>
      <c r="I29" s="19"/>
      <c r="J29" s="19">
        <v>24</v>
      </c>
      <c r="K29" s="19"/>
      <c r="L29" s="19">
        <v>6</v>
      </c>
      <c r="M29" s="19">
        <v>30</v>
      </c>
      <c r="O29" s="173" t="s">
        <v>31</v>
      </c>
      <c r="P29" s="19">
        <v>12</v>
      </c>
      <c r="Q29" s="19">
        <v>18</v>
      </c>
      <c r="R29" s="19">
        <v>30</v>
      </c>
      <c r="W29" s="19"/>
      <c r="Z29" t="s">
        <v>697</v>
      </c>
      <c r="AG29" t="s">
        <v>31</v>
      </c>
      <c r="AJ29" s="19"/>
      <c r="AL29" t="s">
        <v>27</v>
      </c>
    </row>
    <row r="30" spans="1:42" x14ac:dyDescent="0.2">
      <c r="G30" s="19" t="s">
        <v>701</v>
      </c>
      <c r="H30" s="19"/>
      <c r="I30" s="19">
        <v>6</v>
      </c>
      <c r="J30" s="19">
        <v>96</v>
      </c>
      <c r="K30" s="19">
        <v>12</v>
      </c>
      <c r="L30" s="19">
        <v>6</v>
      </c>
      <c r="M30" s="19">
        <v>120</v>
      </c>
      <c r="O30" s="173" t="s">
        <v>24</v>
      </c>
      <c r="P30" s="19">
        <v>18</v>
      </c>
      <c r="Q30" s="19">
        <v>12</v>
      </c>
      <c r="R30" s="19">
        <v>30</v>
      </c>
      <c r="W30" s="19"/>
      <c r="AA30" t="s">
        <v>699</v>
      </c>
      <c r="AH30" t="s">
        <v>29</v>
      </c>
      <c r="AJ30" s="19"/>
      <c r="AM30" t="s">
        <v>24</v>
      </c>
    </row>
    <row r="31" spans="1:42" x14ac:dyDescent="0.2">
      <c r="G31" s="19"/>
      <c r="H31" s="112" t="s">
        <v>696</v>
      </c>
      <c r="I31" s="19"/>
      <c r="J31" s="19">
        <v>24</v>
      </c>
      <c r="K31" s="19">
        <v>6</v>
      </c>
      <c r="L31" s="19"/>
      <c r="M31" s="19">
        <v>30</v>
      </c>
      <c r="O31" s="173" t="s">
        <v>27</v>
      </c>
      <c r="P31" s="19">
        <v>12</v>
      </c>
      <c r="Q31" s="19">
        <v>18</v>
      </c>
      <c r="R31" s="19">
        <v>30</v>
      </c>
      <c r="W31" s="19"/>
      <c r="AB31" t="s">
        <v>701</v>
      </c>
      <c r="AI31" t="s">
        <v>29</v>
      </c>
      <c r="AJ31" s="19"/>
      <c r="AN31" t="s">
        <v>24</v>
      </c>
    </row>
    <row r="32" spans="1:42" x14ac:dyDescent="0.2">
      <c r="G32" s="19"/>
      <c r="H32" s="112" t="s">
        <v>698</v>
      </c>
      <c r="I32" s="19"/>
      <c r="J32" s="19">
        <v>24</v>
      </c>
      <c r="K32" s="19"/>
      <c r="L32" s="19">
        <v>6</v>
      </c>
      <c r="M32" s="19">
        <v>30</v>
      </c>
      <c r="O32" s="173" t="s">
        <v>701</v>
      </c>
      <c r="P32" s="19">
        <v>60</v>
      </c>
      <c r="Q32" s="19">
        <v>54</v>
      </c>
      <c r="R32" s="19">
        <v>114</v>
      </c>
      <c r="W32" s="19"/>
      <c r="AC32" t="s">
        <v>698</v>
      </c>
      <c r="AF32" t="s">
        <v>27</v>
      </c>
      <c r="AJ32" s="19"/>
      <c r="AO32" t="s">
        <v>29</v>
      </c>
    </row>
    <row r="33" spans="7:42" x14ac:dyDescent="0.2">
      <c r="G33" s="19"/>
      <c r="H33" s="112" t="s">
        <v>697</v>
      </c>
      <c r="I33" s="19">
        <v>6</v>
      </c>
      <c r="J33" s="19">
        <v>24</v>
      </c>
      <c r="K33" s="19"/>
      <c r="L33" s="19"/>
      <c r="M33" s="19">
        <v>30</v>
      </c>
      <c r="O33" s="173" t="s">
        <v>29</v>
      </c>
      <c r="P33" s="19">
        <v>12</v>
      </c>
      <c r="Q33" s="19">
        <v>18</v>
      </c>
      <c r="R33" s="19">
        <v>30</v>
      </c>
      <c r="W33" s="19"/>
      <c r="Y33" t="s">
        <v>701</v>
      </c>
      <c r="AG33" t="s">
        <v>27</v>
      </c>
      <c r="AJ33" s="19"/>
      <c r="AP33" t="s">
        <v>29</v>
      </c>
    </row>
    <row r="34" spans="7:42" x14ac:dyDescent="0.2">
      <c r="G34" s="19"/>
      <c r="H34" s="112" t="s">
        <v>699</v>
      </c>
      <c r="I34" s="19"/>
      <c r="J34" s="19">
        <v>24</v>
      </c>
      <c r="K34" s="19">
        <v>6</v>
      </c>
      <c r="L34" s="19"/>
      <c r="M34" s="19">
        <v>30</v>
      </c>
      <c r="O34" s="173" t="s">
        <v>31</v>
      </c>
      <c r="P34" s="19">
        <v>18</v>
      </c>
      <c r="Q34" s="19">
        <v>12</v>
      </c>
      <c r="R34" s="19">
        <v>30</v>
      </c>
      <c r="W34" s="19"/>
      <c r="Z34" t="s">
        <v>698</v>
      </c>
      <c r="AH34" t="s">
        <v>29</v>
      </c>
      <c r="AJ34" s="19"/>
      <c r="AK34" t="s">
        <v>24</v>
      </c>
    </row>
    <row r="35" spans="7:42" x14ac:dyDescent="0.2">
      <c r="G35" s="19" t="s">
        <v>251</v>
      </c>
      <c r="H35" s="19"/>
      <c r="I35" s="19">
        <v>36</v>
      </c>
      <c r="J35" s="19">
        <v>576</v>
      </c>
      <c r="K35" s="19">
        <v>48</v>
      </c>
      <c r="L35" s="19">
        <v>60</v>
      </c>
      <c r="M35" s="19">
        <v>720</v>
      </c>
      <c r="O35" s="173" t="s">
        <v>24</v>
      </c>
      <c r="P35" s="19">
        <v>12</v>
      </c>
      <c r="Q35" s="19">
        <v>12</v>
      </c>
      <c r="R35" s="19">
        <v>24</v>
      </c>
      <c r="W35" s="19"/>
      <c r="AA35" t="s">
        <v>697</v>
      </c>
      <c r="AI35" t="s">
        <v>29</v>
      </c>
      <c r="AJ35" s="19"/>
      <c r="AL35" t="s">
        <v>31</v>
      </c>
    </row>
    <row r="36" spans="7:42" x14ac:dyDescent="0.2">
      <c r="O36" s="173" t="s">
        <v>27</v>
      </c>
      <c r="P36" s="19">
        <v>18</v>
      </c>
      <c r="Q36" s="19">
        <v>12</v>
      </c>
      <c r="R36" s="19">
        <v>30</v>
      </c>
      <c r="W36" s="19"/>
      <c r="AB36" t="s">
        <v>699</v>
      </c>
      <c r="AH36" t="s">
        <v>31</v>
      </c>
      <c r="AJ36" s="19"/>
      <c r="AM36" t="s">
        <v>27</v>
      </c>
    </row>
    <row r="37" spans="7:42" x14ac:dyDescent="0.2">
      <c r="O37" s="173" t="s">
        <v>251</v>
      </c>
      <c r="P37" s="19">
        <v>330</v>
      </c>
      <c r="Q37" s="19">
        <v>330</v>
      </c>
      <c r="R37" s="19">
        <v>660</v>
      </c>
      <c r="W37" s="19"/>
      <c r="AC37" t="s">
        <v>700</v>
      </c>
      <c r="AI37" t="s">
        <v>31</v>
      </c>
      <c r="AJ37" s="19"/>
      <c r="AN37" t="s">
        <v>27</v>
      </c>
    </row>
    <row r="38" spans="7:42" x14ac:dyDescent="0.2">
      <c r="W38" s="19"/>
      <c r="Z38" t="s">
        <v>697</v>
      </c>
      <c r="AE38" t="s">
        <v>27</v>
      </c>
      <c r="AJ38" s="19"/>
      <c r="AO38" t="s">
        <v>29</v>
      </c>
    </row>
    <row r="39" spans="7:42" x14ac:dyDescent="0.2">
      <c r="O39" s="236" t="s">
        <v>801</v>
      </c>
      <c r="P39" s="236"/>
      <c r="Q39" s="236"/>
      <c r="R39" s="236"/>
      <c r="W39" s="19"/>
      <c r="AA39" t="s">
        <v>699</v>
      </c>
      <c r="AF39" t="s">
        <v>31</v>
      </c>
      <c r="AJ39" s="19"/>
      <c r="AP39" t="s">
        <v>29</v>
      </c>
    </row>
    <row r="40" spans="7:42" x14ac:dyDescent="0.2">
      <c r="O40" s="236"/>
      <c r="P40" s="236"/>
      <c r="Q40" s="236"/>
      <c r="R40" s="236"/>
      <c r="W40" s="19"/>
      <c r="AB40" t="s">
        <v>700</v>
      </c>
      <c r="AG40" t="s">
        <v>31</v>
      </c>
      <c r="AJ40" s="19"/>
      <c r="AL40" t="s">
        <v>27</v>
      </c>
    </row>
    <row r="41" spans="7:42" x14ac:dyDescent="0.2">
      <c r="O41" s="236"/>
      <c r="P41" s="236"/>
      <c r="Q41" s="236"/>
      <c r="R41" s="236"/>
      <c r="W41" s="19"/>
      <c r="AC41" t="s">
        <v>698</v>
      </c>
      <c r="AH41" t="s">
        <v>29</v>
      </c>
      <c r="AM41" t="s">
        <v>31</v>
      </c>
    </row>
    <row r="42" spans="7:42" x14ac:dyDescent="0.2">
      <c r="O42" s="236"/>
      <c r="P42" s="236"/>
      <c r="Q42" s="236"/>
      <c r="R42" s="236"/>
      <c r="W42" s="19"/>
      <c r="X42" t="s">
        <v>698</v>
      </c>
      <c r="AI42" t="s">
        <v>29</v>
      </c>
      <c r="AN42" t="s">
        <v>31</v>
      </c>
    </row>
    <row r="43" spans="7:42" x14ac:dyDescent="0.2">
      <c r="O43" s="236"/>
      <c r="P43" s="236"/>
      <c r="Q43" s="236"/>
      <c r="R43" s="236"/>
      <c r="Y43" t="s">
        <v>697</v>
      </c>
      <c r="AH43" t="s">
        <v>31</v>
      </c>
      <c r="AO43" t="s">
        <v>29</v>
      </c>
    </row>
    <row r="44" spans="7:42" x14ac:dyDescent="0.2">
      <c r="O44" s="236"/>
      <c r="P44" s="236"/>
      <c r="Q44" s="236"/>
      <c r="R44" s="236"/>
      <c r="Z44" t="s">
        <v>696</v>
      </c>
      <c r="AI44" t="s">
        <v>31</v>
      </c>
      <c r="AP44" t="s">
        <v>29</v>
      </c>
    </row>
    <row r="45" spans="7:42" x14ac:dyDescent="0.2">
      <c r="R45" s="13"/>
      <c r="AA45" t="s">
        <v>699</v>
      </c>
      <c r="AF45" t="s">
        <v>24</v>
      </c>
      <c r="AK45" t="s">
        <v>27</v>
      </c>
    </row>
    <row r="46" spans="7:42" x14ac:dyDescent="0.2">
      <c r="R46" s="13"/>
      <c r="AB46" t="s">
        <v>700</v>
      </c>
      <c r="AG46" t="s">
        <v>24</v>
      </c>
      <c r="AL46" t="s">
        <v>29</v>
      </c>
    </row>
    <row r="47" spans="7:42" x14ac:dyDescent="0.2">
      <c r="R47" s="13"/>
      <c r="AC47" t="s">
        <v>701</v>
      </c>
      <c r="AH47" t="s">
        <v>29</v>
      </c>
      <c r="AM47" t="s">
        <v>24</v>
      </c>
    </row>
    <row r="48" spans="7:42" x14ac:dyDescent="0.2">
      <c r="R48" s="13"/>
      <c r="Z48" t="s">
        <v>700</v>
      </c>
      <c r="AI48" t="s">
        <v>29</v>
      </c>
      <c r="AN48" t="s">
        <v>24</v>
      </c>
    </row>
    <row r="49" spans="17:42" x14ac:dyDescent="0.2">
      <c r="R49" s="13"/>
      <c r="AA49" t="s">
        <v>701</v>
      </c>
      <c r="AH49" t="s">
        <v>31</v>
      </c>
      <c r="AO49" t="s">
        <v>31</v>
      </c>
    </row>
    <row r="50" spans="17:42" x14ac:dyDescent="0.2">
      <c r="Q50" s="13"/>
      <c r="AB50" t="s">
        <v>699</v>
      </c>
      <c r="AI50" t="s">
        <v>31</v>
      </c>
      <c r="AP50" t="s">
        <v>31</v>
      </c>
    </row>
    <row r="51" spans="17:42" x14ac:dyDescent="0.2">
      <c r="Q51" s="13"/>
      <c r="AC51" t="s">
        <v>696</v>
      </c>
      <c r="AE51" t="s">
        <v>59</v>
      </c>
      <c r="AL51" t="s">
        <v>24</v>
      </c>
    </row>
    <row r="52" spans="17:42" x14ac:dyDescent="0.2">
      <c r="Y52" t="s">
        <v>699</v>
      </c>
      <c r="AM52" t="s">
        <v>31</v>
      </c>
    </row>
    <row r="53" spans="17:42" x14ac:dyDescent="0.2">
      <c r="R53" s="13"/>
      <c r="Z53" t="s">
        <v>696</v>
      </c>
      <c r="AN53" t="s">
        <v>31</v>
      </c>
    </row>
    <row r="54" spans="17:42" x14ac:dyDescent="0.2">
      <c r="Q54" s="13"/>
      <c r="AA54" t="s">
        <v>697</v>
      </c>
      <c r="AO54" t="s">
        <v>29</v>
      </c>
    </row>
    <row r="55" spans="17:42" x14ac:dyDescent="0.2">
      <c r="AB55" t="s">
        <v>700</v>
      </c>
      <c r="AP55" t="s">
        <v>29</v>
      </c>
    </row>
    <row r="56" spans="17:42" x14ac:dyDescent="0.2">
      <c r="AC56" t="s">
        <v>701</v>
      </c>
      <c r="AK56" t="s">
        <v>59</v>
      </c>
    </row>
    <row r="57" spans="17:42" x14ac:dyDescent="0.2">
      <c r="Q57" s="13"/>
      <c r="R57" s="13"/>
      <c r="Z57" t="s">
        <v>700</v>
      </c>
      <c r="AL57" s="16"/>
      <c r="AM57" s="16"/>
      <c r="AN57" s="16"/>
      <c r="AO57" s="16"/>
      <c r="AP57" s="16"/>
    </row>
    <row r="58" spans="17:42" x14ac:dyDescent="0.2">
      <c r="AA58" t="s">
        <v>701</v>
      </c>
      <c r="AL58" s="16"/>
      <c r="AM58" s="16"/>
      <c r="AN58" s="16"/>
      <c r="AO58" s="16"/>
      <c r="AP58" s="16"/>
    </row>
    <row r="59" spans="17:42" x14ac:dyDescent="0.2">
      <c r="R59" s="13"/>
      <c r="AB59" t="s">
        <v>697</v>
      </c>
      <c r="AL59" s="16"/>
      <c r="AM59" s="16"/>
      <c r="AN59" s="16"/>
      <c r="AO59" s="16"/>
      <c r="AP59" s="16"/>
    </row>
    <row r="60" spans="17:42" x14ac:dyDescent="0.2">
      <c r="Q60" s="13"/>
      <c r="AC60" t="s">
        <v>696</v>
      </c>
      <c r="AL60" s="16"/>
      <c r="AM60" s="16"/>
      <c r="AN60" s="16"/>
      <c r="AO60" s="16"/>
      <c r="AP60" s="16"/>
    </row>
    <row r="61" spans="17:42" x14ac:dyDescent="0.2">
      <c r="Q61" s="13"/>
      <c r="Y61" t="s">
        <v>700</v>
      </c>
      <c r="AL61" s="16"/>
      <c r="AM61" s="16"/>
      <c r="AN61" s="16"/>
      <c r="AO61" s="16"/>
      <c r="AP61" s="16"/>
    </row>
    <row r="62" spans="17:42" x14ac:dyDescent="0.2">
      <c r="Q62" s="13"/>
      <c r="Z62" t="s">
        <v>696</v>
      </c>
      <c r="AL62" s="16"/>
      <c r="AM62" s="16"/>
      <c r="AN62" s="16"/>
      <c r="AO62" s="16"/>
      <c r="AP62" s="16"/>
    </row>
    <row r="63" spans="17:42" x14ac:dyDescent="0.2">
      <c r="R63" s="13"/>
      <c r="AA63" t="s">
        <v>697</v>
      </c>
      <c r="AL63" s="16"/>
      <c r="AM63" s="16"/>
      <c r="AN63" s="16"/>
      <c r="AO63" s="16"/>
      <c r="AP63" s="16"/>
    </row>
    <row r="64" spans="17:42" x14ac:dyDescent="0.2">
      <c r="AB64" t="s">
        <v>699</v>
      </c>
      <c r="AL64" s="16"/>
      <c r="AM64" s="16"/>
      <c r="AN64" s="16"/>
      <c r="AO64" s="16"/>
      <c r="AP64" s="16"/>
    </row>
    <row r="65" spans="17:42" x14ac:dyDescent="0.2">
      <c r="Q65" s="13"/>
      <c r="AC65" t="s">
        <v>701</v>
      </c>
      <c r="AL65" s="16"/>
      <c r="AM65" s="16"/>
      <c r="AN65" s="16"/>
      <c r="AO65" s="16"/>
      <c r="AP65" s="16"/>
    </row>
    <row r="66" spans="17:42" x14ac:dyDescent="0.2">
      <c r="Z66" t="s">
        <v>697</v>
      </c>
      <c r="AL66" s="16"/>
      <c r="AM66" s="16"/>
      <c r="AN66" s="16"/>
      <c r="AO66" s="16"/>
      <c r="AP66" s="16"/>
    </row>
    <row r="67" spans="17:42" x14ac:dyDescent="0.2">
      <c r="R67" s="13"/>
      <c r="AA67" t="s">
        <v>699</v>
      </c>
      <c r="AL67" s="16"/>
      <c r="AM67" s="16"/>
      <c r="AN67" s="16"/>
      <c r="AO67" s="16"/>
      <c r="AP67" s="16"/>
    </row>
    <row r="68" spans="17:42" x14ac:dyDescent="0.2">
      <c r="Q68" s="13"/>
      <c r="T68" s="13"/>
      <c r="U68" s="13"/>
      <c r="V68" s="13"/>
      <c r="AB68" t="s">
        <v>701</v>
      </c>
      <c r="AL68" s="16"/>
      <c r="AM68" s="16"/>
      <c r="AN68" s="16"/>
      <c r="AO68" s="16"/>
      <c r="AP68" s="16"/>
    </row>
    <row r="69" spans="17:42" x14ac:dyDescent="0.2">
      <c r="Q69" s="13"/>
      <c r="AC69" t="s">
        <v>696</v>
      </c>
      <c r="AJ69" s="13"/>
      <c r="AL69" s="16"/>
      <c r="AM69" s="16"/>
      <c r="AN69" s="16"/>
      <c r="AO69" s="16"/>
      <c r="AP69" s="16"/>
    </row>
    <row r="70" spans="17:42" x14ac:dyDescent="0.2">
      <c r="Q70" s="13"/>
      <c r="Y70" t="s">
        <v>701</v>
      </c>
      <c r="AL70" s="16"/>
      <c r="AM70" s="16"/>
      <c r="AN70" s="16"/>
      <c r="AO70" s="16"/>
      <c r="AP70" s="16"/>
    </row>
    <row r="71" spans="17:42" x14ac:dyDescent="0.2">
      <c r="Q71" s="13"/>
      <c r="R71" s="13"/>
      <c r="S71" s="13"/>
      <c r="W71" s="13"/>
      <c r="Z71" t="s">
        <v>696</v>
      </c>
      <c r="AL71" s="16"/>
      <c r="AM71" s="16"/>
      <c r="AN71" s="16"/>
      <c r="AO71" s="16"/>
      <c r="AP71" s="16"/>
    </row>
    <row r="72" spans="17:42" x14ac:dyDescent="0.2">
      <c r="AA72" t="s">
        <v>697</v>
      </c>
      <c r="AL72" s="16"/>
      <c r="AM72" s="16"/>
      <c r="AN72" s="16"/>
      <c r="AO72" s="16"/>
      <c r="AP72" s="16"/>
    </row>
    <row r="73" spans="17:42" x14ac:dyDescent="0.2">
      <c r="Q73" s="13"/>
      <c r="AB73" t="s">
        <v>699</v>
      </c>
      <c r="AL73" s="16"/>
      <c r="AM73" s="16"/>
      <c r="AN73" s="16"/>
      <c r="AO73" s="16"/>
      <c r="AP73" s="16"/>
    </row>
    <row r="74" spans="17:42" x14ac:dyDescent="0.2">
      <c r="Q74" s="13"/>
      <c r="AC74" t="s">
        <v>700</v>
      </c>
      <c r="AL74" s="16"/>
      <c r="AM74" s="16"/>
      <c r="AN74" s="16"/>
      <c r="AO74" s="16"/>
      <c r="AP74" s="16"/>
    </row>
    <row r="75" spans="17:42" x14ac:dyDescent="0.2">
      <c r="Q75" s="13"/>
      <c r="Z75" t="s">
        <v>697</v>
      </c>
      <c r="AL75" s="16"/>
      <c r="AM75" s="16"/>
      <c r="AN75" s="16"/>
      <c r="AO75" s="16"/>
      <c r="AP75" s="16"/>
    </row>
    <row r="76" spans="17:42" x14ac:dyDescent="0.2">
      <c r="AA76" t="s">
        <v>699</v>
      </c>
      <c r="AL76" s="16"/>
      <c r="AM76" s="16"/>
      <c r="AN76" s="16"/>
      <c r="AO76" s="16"/>
      <c r="AP76" s="16"/>
    </row>
    <row r="77" spans="17:42" x14ac:dyDescent="0.2">
      <c r="R77" s="13"/>
      <c r="AB77" t="s">
        <v>700</v>
      </c>
      <c r="AL77" s="16"/>
      <c r="AM77" s="16"/>
      <c r="AN77" s="16"/>
      <c r="AO77" s="16"/>
      <c r="AP77" s="16"/>
    </row>
    <row r="78" spans="17:42" x14ac:dyDescent="0.2">
      <c r="R78" s="13"/>
      <c r="AC78" t="s">
        <v>696</v>
      </c>
      <c r="AL78" s="16"/>
      <c r="AM78" s="16"/>
      <c r="AN78" s="16"/>
      <c r="AO78" s="16"/>
      <c r="AP78" s="16"/>
    </row>
    <row r="79" spans="17:42" x14ac:dyDescent="0.2">
      <c r="R79" s="13"/>
      <c r="X79" t="s">
        <v>697</v>
      </c>
      <c r="AL79" s="16"/>
      <c r="AM79" s="16"/>
      <c r="AN79" s="16"/>
      <c r="AO79" s="16"/>
      <c r="AP79" s="16"/>
    </row>
    <row r="80" spans="17:42" x14ac:dyDescent="0.2">
      <c r="Q80" s="13"/>
      <c r="Y80" t="s">
        <v>696</v>
      </c>
      <c r="AL80" s="16"/>
      <c r="AM80" s="16"/>
      <c r="AN80" s="16"/>
      <c r="AO80" s="16"/>
      <c r="AP80" s="16"/>
    </row>
    <row r="81" spans="17:42" x14ac:dyDescent="0.2">
      <c r="Z81" t="s">
        <v>698</v>
      </c>
      <c r="AL81" s="16"/>
      <c r="AM81" s="16"/>
      <c r="AN81" s="16"/>
      <c r="AO81" s="16"/>
      <c r="AP81" s="16"/>
    </row>
    <row r="82" spans="17:42" x14ac:dyDescent="0.2">
      <c r="AA82" t="s">
        <v>699</v>
      </c>
    </row>
    <row r="83" spans="17:42" x14ac:dyDescent="0.2">
      <c r="Q83" s="13"/>
      <c r="R83" s="13"/>
      <c r="AB83" t="s">
        <v>700</v>
      </c>
    </row>
    <row r="84" spans="17:42" x14ac:dyDescent="0.2">
      <c r="Q84" s="13"/>
      <c r="AC84" t="s">
        <v>701</v>
      </c>
    </row>
    <row r="85" spans="17:42" x14ac:dyDescent="0.2">
      <c r="Q85" s="13"/>
      <c r="Z85" t="s">
        <v>700</v>
      </c>
    </row>
    <row r="86" spans="17:42" x14ac:dyDescent="0.2">
      <c r="AA86" t="s">
        <v>701</v>
      </c>
    </row>
    <row r="87" spans="17:42" x14ac:dyDescent="0.2">
      <c r="R87" s="13"/>
      <c r="AB87" t="s">
        <v>698</v>
      </c>
    </row>
    <row r="88" spans="17:42" x14ac:dyDescent="0.2">
      <c r="Q88" s="13"/>
      <c r="AC88" t="s">
        <v>699</v>
      </c>
    </row>
    <row r="89" spans="17:42" x14ac:dyDescent="0.2">
      <c r="Y89" t="s">
        <v>698</v>
      </c>
    </row>
    <row r="90" spans="17:42" x14ac:dyDescent="0.2">
      <c r="Z90" t="s">
        <v>696</v>
      </c>
    </row>
    <row r="91" spans="17:42" x14ac:dyDescent="0.2">
      <c r="Q91" s="13"/>
      <c r="R91" s="13"/>
      <c r="AA91" t="s">
        <v>699</v>
      </c>
    </row>
    <row r="92" spans="17:42" x14ac:dyDescent="0.2">
      <c r="AB92" t="s">
        <v>700</v>
      </c>
    </row>
    <row r="93" spans="17:42" x14ac:dyDescent="0.2">
      <c r="R93" s="13"/>
      <c r="AC93" t="s">
        <v>701</v>
      </c>
    </row>
    <row r="94" spans="17:42" x14ac:dyDescent="0.2">
      <c r="Q94" s="13"/>
      <c r="Z94" t="s">
        <v>700</v>
      </c>
    </row>
    <row r="95" spans="17:42" x14ac:dyDescent="0.2">
      <c r="Q95" s="13"/>
      <c r="AA95" t="s">
        <v>701</v>
      </c>
    </row>
    <row r="96" spans="17:42" x14ac:dyDescent="0.2">
      <c r="Q96" s="13"/>
      <c r="AB96" t="s">
        <v>696</v>
      </c>
    </row>
    <row r="97" spans="17:29" x14ac:dyDescent="0.2">
      <c r="R97" s="13"/>
      <c r="AC97" t="s">
        <v>699</v>
      </c>
    </row>
    <row r="98" spans="17:29" x14ac:dyDescent="0.2">
      <c r="Q98" s="13"/>
      <c r="Y98" t="s">
        <v>700</v>
      </c>
    </row>
    <row r="99" spans="17:29" x14ac:dyDescent="0.2">
      <c r="Z99" t="s">
        <v>696</v>
      </c>
    </row>
    <row r="100" spans="17:29" x14ac:dyDescent="0.2">
      <c r="AA100" t="s">
        <v>698</v>
      </c>
    </row>
    <row r="101" spans="17:29" x14ac:dyDescent="0.2">
      <c r="Q101" s="13"/>
      <c r="AB101" t="s">
        <v>699</v>
      </c>
    </row>
    <row r="102" spans="17:29" x14ac:dyDescent="0.2">
      <c r="Q102" s="13"/>
      <c r="AC102" t="s">
        <v>701</v>
      </c>
    </row>
    <row r="103" spans="17:29" x14ac:dyDescent="0.2">
      <c r="AB103" t="s">
        <v>701</v>
      </c>
    </row>
    <row r="104" spans="17:29" x14ac:dyDescent="0.2">
      <c r="AC104" t="s">
        <v>699</v>
      </c>
    </row>
    <row r="105" spans="17:29" x14ac:dyDescent="0.2">
      <c r="Q105" s="13"/>
      <c r="Y105" t="s">
        <v>701</v>
      </c>
    </row>
    <row r="106" spans="17:29" x14ac:dyDescent="0.2">
      <c r="Z106" t="s">
        <v>696</v>
      </c>
    </row>
    <row r="107" spans="17:29" x14ac:dyDescent="0.2">
      <c r="Q107" s="13"/>
      <c r="AA107" t="s">
        <v>698</v>
      </c>
    </row>
    <row r="108" spans="17:29" x14ac:dyDescent="0.2">
      <c r="AB108" t="s">
        <v>699</v>
      </c>
    </row>
    <row r="109" spans="17:29" x14ac:dyDescent="0.2">
      <c r="Q109" s="13"/>
      <c r="AC109" t="s">
        <v>700</v>
      </c>
    </row>
    <row r="110" spans="17:29" x14ac:dyDescent="0.2">
      <c r="Q110" s="13"/>
      <c r="AB110" t="s">
        <v>700</v>
      </c>
    </row>
    <row r="111" spans="17:29" x14ac:dyDescent="0.2">
      <c r="Q111" s="13"/>
      <c r="AC111" t="s">
        <v>699</v>
      </c>
    </row>
    <row r="112" spans="17:29" ht="15" thickBot="1" x14ac:dyDescent="0.25">
      <c r="Q112" s="13"/>
      <c r="X112" t="s">
        <v>699</v>
      </c>
    </row>
    <row r="113" spans="16:29" ht="15.75" thickBot="1" x14ac:dyDescent="0.3">
      <c r="T113" s="92"/>
      <c r="U113" s="92"/>
      <c r="V113" s="171"/>
      <c r="Y113" t="s">
        <v>696</v>
      </c>
    </row>
    <row r="114" spans="16:29" ht="15" x14ac:dyDescent="0.2">
      <c r="Q114" s="13"/>
      <c r="T114" s="8"/>
      <c r="U114" s="8"/>
      <c r="V114" s="8"/>
      <c r="Z114" t="s">
        <v>698</v>
      </c>
    </row>
    <row r="115" spans="16:29" ht="15" thickBot="1" x14ac:dyDescent="0.25">
      <c r="Q115" s="13"/>
      <c r="AA115" t="s">
        <v>697</v>
      </c>
    </row>
    <row r="116" spans="16:29" ht="15.75" thickBot="1" x14ac:dyDescent="0.3">
      <c r="Q116" s="170"/>
      <c r="R116" s="92"/>
      <c r="S116" s="92"/>
      <c r="W116" s="92"/>
      <c r="AB116" t="s">
        <v>700</v>
      </c>
    </row>
    <row r="117" spans="16:29" ht="15" x14ac:dyDescent="0.2">
      <c r="Q117" s="8"/>
      <c r="R117" s="8"/>
      <c r="S117" s="8"/>
      <c r="W117" s="8"/>
      <c r="AC117" t="s">
        <v>701</v>
      </c>
    </row>
    <row r="118" spans="16:29" x14ac:dyDescent="0.2">
      <c r="Q118" s="13"/>
      <c r="Z118" t="s">
        <v>700</v>
      </c>
    </row>
    <row r="119" spans="16:29" x14ac:dyDescent="0.2">
      <c r="Q119" s="13"/>
      <c r="AA119" t="s">
        <v>701</v>
      </c>
    </row>
    <row r="120" spans="16:29" x14ac:dyDescent="0.2">
      <c r="AB120" t="s">
        <v>698</v>
      </c>
    </row>
    <row r="121" spans="16:29" x14ac:dyDescent="0.2">
      <c r="P121" s="13"/>
      <c r="R121" s="13"/>
      <c r="AC121" t="s">
        <v>697</v>
      </c>
    </row>
    <row r="122" spans="16:29" x14ac:dyDescent="0.2">
      <c r="Q122" s="13"/>
      <c r="Y122" t="s">
        <v>698</v>
      </c>
    </row>
    <row r="123" spans="16:29" x14ac:dyDescent="0.2">
      <c r="P123" s="13"/>
      <c r="Q123" s="13"/>
      <c r="Z123" t="s">
        <v>696</v>
      </c>
    </row>
    <row r="124" spans="16:29" x14ac:dyDescent="0.2">
      <c r="P124" s="13"/>
      <c r="Q124" s="13"/>
      <c r="AA124" t="s">
        <v>697</v>
      </c>
    </row>
    <row r="125" spans="16:29" x14ac:dyDescent="0.2">
      <c r="Q125" s="13"/>
      <c r="R125" s="13"/>
      <c r="AB125" t="s">
        <v>700</v>
      </c>
    </row>
    <row r="126" spans="16:29" x14ac:dyDescent="0.2">
      <c r="Q126" s="13"/>
      <c r="R126" s="13"/>
      <c r="AC126" t="s">
        <v>701</v>
      </c>
    </row>
    <row r="127" spans="16:29" x14ac:dyDescent="0.2">
      <c r="Q127" s="13"/>
      <c r="R127" s="13"/>
      <c r="Z127" t="s">
        <v>700</v>
      </c>
    </row>
    <row r="128" spans="16:29" x14ac:dyDescent="0.2">
      <c r="Q128" s="13"/>
      <c r="R128" s="13"/>
      <c r="AA128" t="s">
        <v>701</v>
      </c>
    </row>
    <row r="129" spans="15:29" x14ac:dyDescent="0.2">
      <c r="Q129" s="13"/>
      <c r="R129" s="13"/>
      <c r="AB129" t="s">
        <v>696</v>
      </c>
    </row>
    <row r="130" spans="15:29" x14ac:dyDescent="0.2">
      <c r="Q130" s="13"/>
      <c r="R130" s="13"/>
      <c r="AC130" t="s">
        <v>697</v>
      </c>
    </row>
    <row r="131" spans="15:29" x14ac:dyDescent="0.2">
      <c r="Q131" s="13"/>
      <c r="R131" s="13"/>
      <c r="T131" s="16"/>
      <c r="U131" s="16"/>
      <c r="V131" s="16"/>
      <c r="Y131" t="s">
        <v>700</v>
      </c>
    </row>
    <row r="132" spans="15:29" x14ac:dyDescent="0.2">
      <c r="Q132" s="13"/>
      <c r="R132" s="13"/>
      <c r="T132" s="16"/>
      <c r="U132" s="16"/>
      <c r="V132" s="16"/>
      <c r="Z132" t="s">
        <v>696</v>
      </c>
    </row>
    <row r="133" spans="15:29" x14ac:dyDescent="0.2">
      <c r="Q133" s="13"/>
      <c r="R133" s="13"/>
      <c r="T133" s="16"/>
      <c r="U133" s="16"/>
      <c r="V133" s="16"/>
      <c r="AA133" t="s">
        <v>698</v>
      </c>
    </row>
    <row r="134" spans="15:29" x14ac:dyDescent="0.2">
      <c r="O134" s="16"/>
      <c r="P134" s="16"/>
      <c r="Q134" s="16"/>
      <c r="R134" s="16"/>
      <c r="S134" s="16"/>
      <c r="T134" s="16"/>
      <c r="U134" s="16"/>
      <c r="V134" s="16"/>
      <c r="W134" s="16"/>
      <c r="AB134" t="s">
        <v>697</v>
      </c>
    </row>
    <row r="135" spans="15:29" x14ac:dyDescent="0.2">
      <c r="O135" s="16"/>
      <c r="P135" s="16"/>
      <c r="Q135" s="16"/>
      <c r="R135" s="16"/>
      <c r="S135" s="16"/>
      <c r="T135" s="16"/>
      <c r="U135" s="16"/>
      <c r="V135" s="16"/>
      <c r="W135" s="16"/>
      <c r="AC135" t="s">
        <v>701</v>
      </c>
    </row>
    <row r="136" spans="15:29" x14ac:dyDescent="0.2">
      <c r="O136" s="16"/>
      <c r="P136" s="16"/>
      <c r="Q136" s="16"/>
      <c r="R136" s="16"/>
      <c r="S136" s="16"/>
      <c r="T136" s="16"/>
      <c r="U136" s="16"/>
      <c r="V136" s="16"/>
      <c r="W136" s="16"/>
      <c r="AB136" t="s">
        <v>701</v>
      </c>
    </row>
    <row r="137" spans="15:29" x14ac:dyDescent="0.2">
      <c r="O137" s="16"/>
      <c r="P137" s="16"/>
      <c r="Q137" s="16"/>
      <c r="R137" s="16"/>
      <c r="S137" s="16"/>
      <c r="T137" s="16"/>
      <c r="U137" s="16"/>
      <c r="V137" s="16"/>
      <c r="W137" s="16"/>
      <c r="AC137" t="s">
        <v>697</v>
      </c>
    </row>
    <row r="138" spans="15:29" x14ac:dyDescent="0.2">
      <c r="O138" s="16"/>
      <c r="P138" s="16"/>
      <c r="Q138" s="16"/>
      <c r="R138" s="16"/>
      <c r="S138" s="16"/>
      <c r="T138" s="16"/>
      <c r="U138" s="16"/>
      <c r="V138" s="16"/>
      <c r="W138" s="16"/>
      <c r="Y138" t="s">
        <v>701</v>
      </c>
    </row>
    <row r="139" spans="15:29" x14ac:dyDescent="0.2">
      <c r="O139" s="16"/>
      <c r="P139" s="16"/>
      <c r="Q139" s="16"/>
      <c r="R139" s="16"/>
      <c r="S139" s="16"/>
      <c r="T139" s="16"/>
      <c r="U139" s="16"/>
      <c r="V139" s="16"/>
      <c r="W139" s="16"/>
      <c r="Z139" t="s">
        <v>696</v>
      </c>
    </row>
    <row r="140" spans="15:29" x14ac:dyDescent="0.2">
      <c r="O140" s="16"/>
      <c r="P140" s="16"/>
      <c r="Q140" s="16"/>
      <c r="R140" s="16"/>
      <c r="S140" s="16"/>
      <c r="T140" s="16"/>
      <c r="U140" s="16"/>
      <c r="V140" s="16"/>
      <c r="W140" s="16"/>
      <c r="AA140" t="s">
        <v>698</v>
      </c>
    </row>
    <row r="141" spans="15:29" x14ac:dyDescent="0.2">
      <c r="O141" s="16"/>
      <c r="P141" s="16"/>
      <c r="Q141" s="16"/>
      <c r="R141" s="16"/>
      <c r="S141" s="16"/>
      <c r="T141" s="16"/>
      <c r="U141" s="16"/>
      <c r="V141" s="16"/>
      <c r="W141" s="16"/>
      <c r="AB141" t="s">
        <v>697</v>
      </c>
    </row>
    <row r="142" spans="15:29" x14ac:dyDescent="0.2">
      <c r="O142" s="16"/>
      <c r="P142" s="16"/>
      <c r="Q142" s="16"/>
      <c r="R142" s="16"/>
      <c r="S142" s="16"/>
      <c r="T142" s="16"/>
      <c r="U142" s="16"/>
      <c r="V142" s="16"/>
      <c r="W142" s="16"/>
      <c r="AC142" t="s">
        <v>700</v>
      </c>
    </row>
    <row r="143" spans="15:29" x14ac:dyDescent="0.2">
      <c r="O143" s="16"/>
      <c r="P143" s="16"/>
      <c r="Q143" s="16"/>
      <c r="R143" s="16"/>
      <c r="S143" s="16"/>
      <c r="T143" s="16"/>
      <c r="U143" s="16"/>
      <c r="V143" s="16"/>
      <c r="W143" s="16"/>
      <c r="AB143" t="s">
        <v>700</v>
      </c>
    </row>
    <row r="144" spans="15:29" x14ac:dyDescent="0.2">
      <c r="O144" s="16"/>
      <c r="P144" s="16"/>
      <c r="Q144" s="16"/>
      <c r="R144" s="16"/>
      <c r="S144" s="16"/>
      <c r="T144" s="16"/>
      <c r="U144" s="16"/>
      <c r="V144" s="16"/>
      <c r="W144" s="16"/>
      <c r="AC144" t="s">
        <v>697</v>
      </c>
    </row>
    <row r="145" spans="15:29" x14ac:dyDescent="0.2">
      <c r="O145" s="16"/>
      <c r="P145" s="16"/>
      <c r="Q145" s="16"/>
      <c r="R145" s="16"/>
      <c r="S145" s="16"/>
      <c r="T145" s="16"/>
      <c r="U145" s="16"/>
      <c r="V145" s="16"/>
      <c r="W145" s="16"/>
      <c r="X145" t="s">
        <v>700</v>
      </c>
    </row>
    <row r="146" spans="15:29" x14ac:dyDescent="0.2">
      <c r="O146" s="16"/>
      <c r="P146" s="16"/>
      <c r="Q146" s="16"/>
      <c r="R146" s="16"/>
      <c r="S146" s="16"/>
      <c r="T146" s="16"/>
      <c r="U146" s="16"/>
      <c r="V146" s="16"/>
      <c r="W146" s="16"/>
      <c r="Y146" t="s">
        <v>696</v>
      </c>
    </row>
    <row r="147" spans="15:29" x14ac:dyDescent="0.2">
      <c r="O147" s="16"/>
      <c r="P147" s="16"/>
      <c r="Q147" s="16"/>
      <c r="R147" s="16"/>
      <c r="S147" s="16"/>
      <c r="T147" s="16"/>
      <c r="U147" s="16"/>
      <c r="V147" s="16"/>
      <c r="W147" s="16"/>
      <c r="Z147" t="s">
        <v>698</v>
      </c>
    </row>
    <row r="148" spans="15:29" x14ac:dyDescent="0.2">
      <c r="O148" s="16"/>
      <c r="P148" s="16"/>
      <c r="Q148" s="16"/>
      <c r="R148" s="16"/>
      <c r="S148" s="16"/>
      <c r="T148" s="16"/>
      <c r="U148" s="16"/>
      <c r="V148" s="16"/>
      <c r="W148" s="16"/>
      <c r="AA148" t="s">
        <v>697</v>
      </c>
    </row>
    <row r="149" spans="15:29" x14ac:dyDescent="0.2">
      <c r="O149" s="16"/>
      <c r="P149" s="16"/>
      <c r="Q149" s="16"/>
      <c r="R149" s="16"/>
      <c r="S149" s="16"/>
      <c r="T149" s="16"/>
      <c r="U149" s="16"/>
      <c r="V149" s="16"/>
      <c r="W149" s="16"/>
      <c r="AB149" t="s">
        <v>699</v>
      </c>
    </row>
    <row r="150" spans="15:29" x14ac:dyDescent="0.2">
      <c r="O150" s="16"/>
      <c r="P150" s="16"/>
      <c r="Q150" s="16"/>
      <c r="R150" s="16"/>
      <c r="S150" s="16"/>
      <c r="T150" s="16"/>
      <c r="U150" s="16"/>
      <c r="V150" s="16"/>
      <c r="W150" s="16"/>
      <c r="AC150" t="s">
        <v>701</v>
      </c>
    </row>
    <row r="151" spans="15:29" x14ac:dyDescent="0.2">
      <c r="O151" s="16"/>
      <c r="P151" s="16"/>
      <c r="Q151" s="16"/>
      <c r="R151" s="16"/>
      <c r="S151" s="16"/>
      <c r="T151" s="16"/>
      <c r="U151" s="16"/>
      <c r="V151" s="16"/>
      <c r="W151" s="16"/>
      <c r="Z151" t="s">
        <v>697</v>
      </c>
    </row>
    <row r="152" spans="15:29" x14ac:dyDescent="0.2">
      <c r="O152" s="16"/>
      <c r="P152" s="16"/>
      <c r="Q152" s="16"/>
      <c r="R152" s="16"/>
      <c r="S152" s="16"/>
      <c r="T152" s="16"/>
      <c r="U152" s="16"/>
      <c r="V152" s="16"/>
      <c r="W152" s="16"/>
      <c r="AA152" t="s">
        <v>699</v>
      </c>
    </row>
    <row r="153" spans="15:29" x14ac:dyDescent="0.2">
      <c r="O153" s="16"/>
      <c r="P153" s="16"/>
      <c r="Q153" s="16"/>
      <c r="R153" s="16"/>
      <c r="S153" s="16"/>
      <c r="T153" s="16"/>
      <c r="U153" s="16"/>
      <c r="V153" s="16"/>
      <c r="W153" s="16"/>
      <c r="AB153" t="s">
        <v>698</v>
      </c>
    </row>
    <row r="154" spans="15:29" x14ac:dyDescent="0.2">
      <c r="O154" s="16"/>
      <c r="P154" s="16"/>
      <c r="Q154" s="16"/>
      <c r="R154" s="16"/>
      <c r="S154" s="16"/>
      <c r="T154" s="16"/>
      <c r="U154" s="16"/>
      <c r="V154" s="16"/>
      <c r="W154" s="16"/>
      <c r="AC154" t="s">
        <v>701</v>
      </c>
    </row>
    <row r="155" spans="15:29" x14ac:dyDescent="0.2">
      <c r="O155" s="16"/>
      <c r="P155" s="16"/>
      <c r="Q155" s="16"/>
      <c r="R155" s="16"/>
      <c r="S155" s="16"/>
      <c r="T155" s="16"/>
      <c r="U155" s="16"/>
      <c r="V155" s="16"/>
      <c r="W155" s="16"/>
      <c r="Y155" t="s">
        <v>698</v>
      </c>
    </row>
    <row r="156" spans="15:29" x14ac:dyDescent="0.2">
      <c r="O156" s="16"/>
      <c r="P156" s="16"/>
      <c r="Q156" s="16"/>
      <c r="R156" s="16"/>
      <c r="S156" s="16"/>
      <c r="T156" s="16"/>
      <c r="U156" s="16"/>
      <c r="V156" s="16"/>
      <c r="W156" s="16"/>
      <c r="Z156" t="s">
        <v>696</v>
      </c>
    </row>
    <row r="157" spans="15:29" x14ac:dyDescent="0.2">
      <c r="O157" s="16"/>
      <c r="P157" s="16"/>
      <c r="Q157" s="16"/>
      <c r="R157" s="16"/>
      <c r="S157" s="16"/>
      <c r="T157" s="16"/>
      <c r="U157" s="16"/>
      <c r="V157" s="16"/>
      <c r="W157" s="16"/>
      <c r="AA157" t="s">
        <v>697</v>
      </c>
    </row>
    <row r="158" spans="15:29" x14ac:dyDescent="0.2">
      <c r="O158" s="16"/>
      <c r="P158" s="16"/>
      <c r="Q158" s="16"/>
      <c r="R158" s="16"/>
      <c r="S158" s="16"/>
      <c r="T158" s="16"/>
      <c r="U158" s="16"/>
      <c r="V158" s="16"/>
      <c r="W158" s="16"/>
      <c r="AB158" t="s">
        <v>699</v>
      </c>
    </row>
    <row r="159" spans="15:29" x14ac:dyDescent="0.2">
      <c r="O159" s="16"/>
      <c r="P159" s="16"/>
      <c r="Q159" s="16"/>
      <c r="R159" s="16"/>
      <c r="S159" s="16"/>
      <c r="T159" s="16"/>
      <c r="U159" s="16"/>
      <c r="V159" s="16"/>
      <c r="W159" s="16"/>
      <c r="AC159" t="s">
        <v>700</v>
      </c>
    </row>
    <row r="160" spans="15:29" x14ac:dyDescent="0.2">
      <c r="O160" s="16"/>
      <c r="P160" s="16"/>
      <c r="Q160" s="16"/>
      <c r="R160" s="16"/>
      <c r="S160" s="16"/>
      <c r="T160" s="16"/>
      <c r="U160" s="16"/>
      <c r="V160" s="16"/>
      <c r="W160" s="16"/>
      <c r="Z160" t="s">
        <v>697</v>
      </c>
    </row>
    <row r="161" spans="15:29" x14ac:dyDescent="0.2">
      <c r="O161" s="16"/>
      <c r="P161" s="16"/>
      <c r="Q161" s="16"/>
      <c r="R161" s="16"/>
      <c r="S161" s="16"/>
      <c r="T161" s="16"/>
      <c r="U161" s="16"/>
      <c r="V161" s="16"/>
      <c r="W161" s="16"/>
      <c r="AA161" t="s">
        <v>699</v>
      </c>
    </row>
    <row r="162" spans="15:29" x14ac:dyDescent="0.2">
      <c r="O162" s="16"/>
      <c r="P162" s="16"/>
      <c r="Q162" s="16"/>
      <c r="R162" s="16"/>
      <c r="S162" s="16"/>
      <c r="T162" s="16"/>
      <c r="U162" s="16"/>
      <c r="V162" s="16"/>
      <c r="W162" s="16"/>
      <c r="AB162" t="s">
        <v>696</v>
      </c>
    </row>
    <row r="163" spans="15:29" x14ac:dyDescent="0.2">
      <c r="O163" s="16"/>
      <c r="P163" s="16"/>
      <c r="Q163" s="16"/>
      <c r="R163" s="16"/>
      <c r="S163" s="16"/>
      <c r="T163" s="16"/>
      <c r="U163" s="16"/>
      <c r="V163" s="16"/>
      <c r="W163" s="16"/>
      <c r="AC163" t="s">
        <v>701</v>
      </c>
    </row>
    <row r="164" spans="15:29" x14ac:dyDescent="0.2">
      <c r="O164" s="16"/>
      <c r="P164" s="16"/>
      <c r="Q164" s="16"/>
      <c r="R164" s="16"/>
      <c r="S164" s="16"/>
      <c r="T164" s="16"/>
      <c r="U164" s="16"/>
      <c r="V164" s="16"/>
      <c r="W164" s="16"/>
      <c r="Y164" t="s">
        <v>697</v>
      </c>
    </row>
    <row r="165" spans="15:29" x14ac:dyDescent="0.2">
      <c r="O165" s="16"/>
      <c r="P165" s="16"/>
      <c r="Q165" s="16"/>
      <c r="R165" s="16"/>
      <c r="S165" s="16"/>
      <c r="T165" s="16"/>
      <c r="U165" s="16"/>
      <c r="V165" s="16"/>
      <c r="W165" s="16"/>
      <c r="Z165" t="s">
        <v>696</v>
      </c>
    </row>
    <row r="166" spans="15:29" x14ac:dyDescent="0.2">
      <c r="O166" s="16"/>
      <c r="P166" s="16"/>
      <c r="Q166" s="16"/>
      <c r="R166" s="16"/>
      <c r="S166" s="16"/>
      <c r="T166" s="16"/>
      <c r="U166" s="16"/>
      <c r="V166" s="16"/>
      <c r="W166" s="16"/>
      <c r="AA166" t="s">
        <v>698</v>
      </c>
    </row>
    <row r="167" spans="15:29" x14ac:dyDescent="0.2">
      <c r="O167" s="16"/>
      <c r="P167" s="16"/>
      <c r="Q167" s="16"/>
      <c r="R167" s="16"/>
      <c r="S167" s="16"/>
      <c r="T167" s="16"/>
      <c r="U167" s="16"/>
      <c r="V167" s="16"/>
      <c r="W167" s="16"/>
      <c r="AB167" t="s">
        <v>699</v>
      </c>
    </row>
    <row r="168" spans="15:29" x14ac:dyDescent="0.2">
      <c r="O168" s="16"/>
      <c r="P168" s="16"/>
      <c r="Q168" s="16"/>
      <c r="R168" s="16"/>
      <c r="S168" s="16"/>
      <c r="T168" s="16"/>
      <c r="U168" s="16"/>
      <c r="V168" s="16"/>
      <c r="W168" s="16"/>
      <c r="AC168" t="s">
        <v>701</v>
      </c>
    </row>
    <row r="169" spans="15:29" x14ac:dyDescent="0.2">
      <c r="O169" s="16"/>
      <c r="P169" s="16"/>
      <c r="Q169" s="16"/>
      <c r="R169" s="16"/>
      <c r="S169" s="16"/>
      <c r="T169" s="16"/>
      <c r="U169" s="16"/>
      <c r="V169" s="16"/>
      <c r="W169" s="16"/>
      <c r="Y169" t="s">
        <v>699</v>
      </c>
    </row>
    <row r="170" spans="15:29" x14ac:dyDescent="0.2">
      <c r="O170" s="16"/>
      <c r="P170" s="16"/>
      <c r="Q170" s="16"/>
      <c r="R170" s="16"/>
      <c r="S170" s="16"/>
      <c r="T170" s="16"/>
      <c r="U170" s="16"/>
      <c r="V170" s="16"/>
      <c r="W170" s="16"/>
      <c r="Z170" t="s">
        <v>696</v>
      </c>
    </row>
    <row r="171" spans="15:29" x14ac:dyDescent="0.2">
      <c r="O171" s="16"/>
      <c r="P171" s="16"/>
      <c r="Q171" s="16"/>
      <c r="R171" s="16"/>
      <c r="S171" s="16"/>
      <c r="T171" s="16"/>
      <c r="U171" s="16"/>
      <c r="V171" s="16"/>
      <c r="W171" s="16"/>
      <c r="AA171" t="s">
        <v>698</v>
      </c>
    </row>
    <row r="172" spans="15:29" x14ac:dyDescent="0.2">
      <c r="O172" s="16"/>
      <c r="P172" s="16"/>
      <c r="Q172" s="16"/>
      <c r="R172" s="16"/>
      <c r="S172" s="16"/>
      <c r="T172" s="16"/>
      <c r="U172" s="16"/>
      <c r="V172" s="16"/>
      <c r="W172" s="16"/>
      <c r="AB172" t="s">
        <v>697</v>
      </c>
    </row>
    <row r="173" spans="15:29" x14ac:dyDescent="0.2">
      <c r="O173" s="16"/>
      <c r="P173" s="16"/>
      <c r="Q173" s="16"/>
      <c r="R173" s="16"/>
      <c r="S173" s="16"/>
      <c r="T173" s="16"/>
      <c r="U173" s="16"/>
      <c r="V173" s="16"/>
      <c r="W173" s="16"/>
      <c r="AC173" t="s">
        <v>701</v>
      </c>
    </row>
    <row r="174" spans="15:29" x14ac:dyDescent="0.2">
      <c r="O174" s="16"/>
      <c r="P174" s="16"/>
      <c r="Q174" s="16"/>
      <c r="R174" s="16"/>
      <c r="S174" s="16"/>
      <c r="T174" s="16"/>
      <c r="U174" s="16"/>
      <c r="V174" s="16"/>
      <c r="W174" s="16"/>
      <c r="X174" t="s">
        <v>701</v>
      </c>
    </row>
    <row r="175" spans="15:29" x14ac:dyDescent="0.2">
      <c r="O175" s="16"/>
      <c r="P175" s="16"/>
      <c r="Q175" s="16"/>
      <c r="R175" s="16"/>
      <c r="S175" s="16"/>
      <c r="T175" s="16"/>
      <c r="U175" s="16"/>
      <c r="V175" s="16"/>
      <c r="W175" s="16"/>
      <c r="Y175" t="s">
        <v>696</v>
      </c>
    </row>
    <row r="176" spans="15:29" x14ac:dyDescent="0.2">
      <c r="O176" s="16"/>
      <c r="P176" s="16"/>
      <c r="Q176" s="16"/>
      <c r="R176" s="16"/>
      <c r="S176" s="16"/>
      <c r="T176" s="16"/>
      <c r="U176" s="16"/>
      <c r="V176" s="16"/>
      <c r="W176" s="16"/>
      <c r="Z176" t="s">
        <v>698</v>
      </c>
    </row>
    <row r="177" spans="15:29" x14ac:dyDescent="0.2">
      <c r="O177" s="16"/>
      <c r="P177" s="16"/>
      <c r="Q177" s="16"/>
      <c r="R177" s="16"/>
      <c r="S177" s="16"/>
      <c r="T177" s="16"/>
      <c r="U177" s="16"/>
      <c r="V177" s="16"/>
      <c r="W177" s="16"/>
      <c r="AA177" t="s">
        <v>697</v>
      </c>
    </row>
    <row r="178" spans="15:29" x14ac:dyDescent="0.2">
      <c r="O178" s="16"/>
      <c r="P178" s="16"/>
      <c r="Q178" s="16"/>
      <c r="R178" s="16"/>
      <c r="S178" s="16"/>
      <c r="T178" s="16"/>
      <c r="U178" s="16"/>
      <c r="V178" s="16"/>
      <c r="W178" s="16"/>
      <c r="AB178" t="s">
        <v>699</v>
      </c>
    </row>
    <row r="179" spans="15:29" x14ac:dyDescent="0.2">
      <c r="O179" s="16"/>
      <c r="P179" s="16"/>
      <c r="Q179" s="16"/>
      <c r="R179" s="16"/>
      <c r="S179" s="16"/>
      <c r="T179" s="16"/>
      <c r="U179" s="16"/>
      <c r="V179" s="16"/>
      <c r="W179" s="16"/>
      <c r="AC179" t="s">
        <v>700</v>
      </c>
    </row>
    <row r="180" spans="15:29" x14ac:dyDescent="0.2">
      <c r="O180" s="16"/>
      <c r="P180" s="16"/>
      <c r="Q180" s="16"/>
      <c r="R180" s="16"/>
      <c r="S180" s="16"/>
      <c r="T180" s="16"/>
      <c r="U180" s="16"/>
      <c r="V180" s="16"/>
      <c r="W180" s="16"/>
      <c r="Z180" t="s">
        <v>697</v>
      </c>
    </row>
    <row r="181" spans="15:29" x14ac:dyDescent="0.2">
      <c r="O181" s="16"/>
      <c r="P181" s="16"/>
      <c r="Q181" s="16"/>
      <c r="R181" s="16"/>
      <c r="S181" s="16"/>
      <c r="T181" s="16"/>
      <c r="U181" s="16"/>
      <c r="V181" s="16"/>
      <c r="W181" s="16"/>
      <c r="AA181" t="s">
        <v>699</v>
      </c>
    </row>
    <row r="182" spans="15:29" x14ac:dyDescent="0.2">
      <c r="O182" s="16"/>
      <c r="P182" s="16"/>
      <c r="Q182" s="16"/>
      <c r="R182" s="16"/>
      <c r="S182" s="16"/>
      <c r="T182" s="16"/>
      <c r="U182" s="16"/>
      <c r="V182" s="16"/>
      <c r="W182" s="16"/>
      <c r="AB182" t="s">
        <v>698</v>
      </c>
    </row>
    <row r="183" spans="15:29" x14ac:dyDescent="0.2">
      <c r="O183" s="16"/>
      <c r="P183" s="16"/>
      <c r="Q183" s="16"/>
      <c r="R183" s="16"/>
      <c r="S183" s="16"/>
      <c r="T183" s="16"/>
      <c r="U183" s="16"/>
      <c r="V183" s="16"/>
      <c r="W183" s="16"/>
      <c r="AC183" t="s">
        <v>700</v>
      </c>
    </row>
    <row r="184" spans="15:29" x14ac:dyDescent="0.2">
      <c r="O184" s="16"/>
      <c r="P184" s="16"/>
      <c r="Q184" s="16"/>
      <c r="R184" s="16"/>
      <c r="S184" s="16"/>
      <c r="T184" s="16"/>
      <c r="U184" s="16"/>
      <c r="V184" s="16"/>
      <c r="W184" s="16"/>
      <c r="Y184" t="s">
        <v>698</v>
      </c>
    </row>
    <row r="185" spans="15:29" x14ac:dyDescent="0.2">
      <c r="O185" s="16"/>
      <c r="P185" s="16"/>
      <c r="Q185" s="16"/>
      <c r="R185" s="16"/>
      <c r="S185" s="16"/>
      <c r="T185" s="16"/>
      <c r="U185" s="16"/>
      <c r="V185" s="16"/>
      <c r="W185" s="16"/>
      <c r="Z185" t="s">
        <v>696</v>
      </c>
    </row>
    <row r="186" spans="15:29" x14ac:dyDescent="0.2">
      <c r="O186" s="16"/>
      <c r="P186" s="16"/>
      <c r="Q186" s="16"/>
      <c r="R186" s="16"/>
      <c r="S186" s="16"/>
      <c r="T186" s="16"/>
      <c r="U186" s="16"/>
      <c r="V186" s="16"/>
      <c r="W186" s="16"/>
      <c r="AA186" t="s">
        <v>697</v>
      </c>
    </row>
    <row r="187" spans="15:29" x14ac:dyDescent="0.2">
      <c r="O187" s="16"/>
      <c r="P187" s="16"/>
      <c r="Q187" s="16"/>
      <c r="R187" s="16"/>
      <c r="S187" s="16"/>
      <c r="T187" s="16"/>
      <c r="U187" s="16"/>
      <c r="V187" s="16"/>
      <c r="W187" s="16"/>
      <c r="AB187" t="s">
        <v>699</v>
      </c>
    </row>
    <row r="188" spans="15:29" x14ac:dyDescent="0.2">
      <c r="O188" s="16"/>
      <c r="P188" s="16"/>
      <c r="Q188" s="16"/>
      <c r="R188" s="16"/>
      <c r="S188" s="16"/>
      <c r="T188" s="16"/>
      <c r="U188" s="16"/>
      <c r="V188" s="16"/>
      <c r="W188" s="16"/>
      <c r="AC188" t="s">
        <v>700</v>
      </c>
    </row>
    <row r="189" spans="15:29" x14ac:dyDescent="0.2">
      <c r="O189" s="16"/>
      <c r="P189" s="16"/>
      <c r="Q189" s="16"/>
      <c r="R189" s="16"/>
      <c r="S189" s="16"/>
      <c r="T189" s="16"/>
      <c r="U189" s="16"/>
      <c r="V189" s="16"/>
      <c r="W189" s="16"/>
      <c r="Z189" t="s">
        <v>697</v>
      </c>
    </row>
    <row r="190" spans="15:29" x14ac:dyDescent="0.2">
      <c r="O190" s="16"/>
      <c r="P190" s="16"/>
      <c r="Q190" s="16"/>
      <c r="R190" s="16"/>
      <c r="S190" s="16"/>
      <c r="T190" s="16"/>
      <c r="U190" s="16"/>
      <c r="V190" s="16"/>
      <c r="W190" s="16"/>
      <c r="AA190" t="s">
        <v>699</v>
      </c>
    </row>
    <row r="191" spans="15:29" x14ac:dyDescent="0.2">
      <c r="O191" s="16"/>
      <c r="P191" s="16"/>
      <c r="Q191" s="16"/>
      <c r="R191" s="16"/>
      <c r="S191" s="16"/>
      <c r="T191" s="16"/>
      <c r="U191" s="16"/>
      <c r="V191" s="16"/>
      <c r="W191" s="16"/>
      <c r="AB191" t="s">
        <v>696</v>
      </c>
    </row>
    <row r="192" spans="15:29" x14ac:dyDescent="0.2">
      <c r="O192" s="16"/>
      <c r="P192" s="16"/>
      <c r="Q192" s="16"/>
      <c r="R192" s="16"/>
      <c r="S192" s="16"/>
      <c r="T192" s="16"/>
      <c r="U192" s="16"/>
      <c r="V192" s="16"/>
      <c r="W192" s="16"/>
      <c r="AC192" t="s">
        <v>700</v>
      </c>
    </row>
    <row r="193" spans="15:29" x14ac:dyDescent="0.2">
      <c r="O193" s="16"/>
      <c r="P193" s="16"/>
      <c r="Q193" s="16"/>
      <c r="R193" s="16"/>
      <c r="S193" s="16"/>
      <c r="T193" s="16"/>
      <c r="U193" s="16"/>
      <c r="V193" s="16"/>
      <c r="W193" s="16"/>
      <c r="Y193" t="s">
        <v>697</v>
      </c>
    </row>
    <row r="194" spans="15:29" x14ac:dyDescent="0.2">
      <c r="O194" s="16"/>
      <c r="P194" s="16"/>
      <c r="Q194" s="16"/>
      <c r="R194" s="16"/>
      <c r="S194" s="16"/>
      <c r="T194" s="16"/>
      <c r="U194" s="16"/>
      <c r="V194" s="16"/>
      <c r="W194" s="16"/>
      <c r="Z194" t="s">
        <v>696</v>
      </c>
    </row>
    <row r="195" spans="15:29" x14ac:dyDescent="0.2">
      <c r="O195" s="16"/>
      <c r="P195" s="16"/>
      <c r="Q195" s="16"/>
      <c r="R195" s="16"/>
      <c r="S195" s="16"/>
      <c r="T195" s="16"/>
      <c r="U195" s="16"/>
      <c r="V195" s="16"/>
      <c r="W195" s="16"/>
      <c r="AA195" t="s">
        <v>698</v>
      </c>
    </row>
    <row r="196" spans="15:29" x14ac:dyDescent="0.2">
      <c r="O196" s="16"/>
      <c r="P196" s="16"/>
      <c r="Q196" s="16"/>
      <c r="R196" s="16"/>
      <c r="S196" s="16"/>
      <c r="T196" s="16"/>
      <c r="U196" s="16"/>
      <c r="V196" s="16"/>
      <c r="W196" s="16"/>
      <c r="AB196" t="s">
        <v>699</v>
      </c>
    </row>
    <row r="197" spans="15:29" x14ac:dyDescent="0.2">
      <c r="O197" s="16"/>
      <c r="P197" s="16"/>
      <c r="Q197" s="16"/>
      <c r="R197" s="16"/>
      <c r="S197" s="16"/>
      <c r="T197" s="16"/>
      <c r="U197" s="16"/>
      <c r="V197" s="16"/>
      <c r="W197" s="16"/>
      <c r="AC197" t="s">
        <v>700</v>
      </c>
    </row>
    <row r="198" spans="15:29" x14ac:dyDescent="0.2">
      <c r="O198" s="16"/>
      <c r="P198" s="16"/>
      <c r="Q198" s="16"/>
      <c r="R198" s="16"/>
      <c r="S198" s="16"/>
      <c r="T198" s="16"/>
      <c r="U198" s="16"/>
      <c r="V198" s="16"/>
      <c r="W198" s="16"/>
      <c r="Y198" t="s">
        <v>699</v>
      </c>
    </row>
    <row r="199" spans="15:29" x14ac:dyDescent="0.2">
      <c r="O199" s="16"/>
      <c r="P199" s="16"/>
      <c r="Q199" s="16"/>
      <c r="R199" s="16"/>
      <c r="S199" s="16"/>
      <c r="T199" s="16"/>
      <c r="U199" s="16"/>
      <c r="V199" s="16"/>
      <c r="W199" s="16"/>
      <c r="Z199" t="s">
        <v>696</v>
      </c>
    </row>
    <row r="200" spans="15:29" x14ac:dyDescent="0.2">
      <c r="O200" s="16"/>
      <c r="P200" s="16"/>
      <c r="Q200" s="16"/>
      <c r="R200" s="16"/>
      <c r="S200" s="16"/>
      <c r="T200" s="16"/>
      <c r="U200" s="16"/>
      <c r="V200" s="16"/>
      <c r="W200" s="16"/>
      <c r="AA200" t="s">
        <v>698</v>
      </c>
    </row>
    <row r="201" spans="15:29" x14ac:dyDescent="0.2">
      <c r="O201" s="16"/>
      <c r="P201" s="16"/>
      <c r="Q201" s="16"/>
      <c r="R201" s="16"/>
      <c r="S201" s="16"/>
      <c r="T201" s="16"/>
      <c r="U201" s="16"/>
      <c r="V201" s="16"/>
      <c r="W201" s="16"/>
      <c r="AB201" t="s">
        <v>697</v>
      </c>
    </row>
    <row r="202" spans="15:29" x14ac:dyDescent="0.2">
      <c r="O202" s="16"/>
      <c r="P202" s="16"/>
      <c r="Q202" s="16"/>
      <c r="R202" s="16"/>
      <c r="S202" s="16"/>
      <c r="T202" s="16"/>
      <c r="U202" s="16"/>
      <c r="V202" s="16"/>
      <c r="W202" s="16"/>
      <c r="AC202" t="s">
        <v>700</v>
      </c>
    </row>
    <row r="203" spans="15:29" x14ac:dyDescent="0.2">
      <c r="O203" s="16"/>
      <c r="P203" s="16"/>
      <c r="Q203" s="16"/>
      <c r="R203" s="16"/>
      <c r="S203" s="16"/>
      <c r="T203" s="16"/>
      <c r="U203" s="16"/>
      <c r="V203" s="16"/>
      <c r="W203" s="16"/>
      <c r="X203" t="s">
        <v>59</v>
      </c>
    </row>
    <row r="204" spans="15:29" x14ac:dyDescent="0.2">
      <c r="O204" s="16"/>
      <c r="P204" s="16"/>
      <c r="Q204" s="16"/>
      <c r="R204" s="16"/>
      <c r="S204" s="16"/>
      <c r="W204" s="16"/>
    </row>
    <row r="205" spans="15:29" x14ac:dyDescent="0.2">
      <c r="O205" s="16"/>
      <c r="P205" s="16"/>
      <c r="Q205" s="16"/>
      <c r="R205" s="16"/>
      <c r="S205" s="16"/>
      <c r="W205" s="16"/>
    </row>
    <row r="206" spans="15:29" x14ac:dyDescent="0.2">
      <c r="O206" s="16"/>
      <c r="P206" s="16"/>
      <c r="Q206" s="16"/>
      <c r="R206" s="16"/>
      <c r="S206" s="16"/>
      <c r="W206" s="16"/>
    </row>
  </sheetData>
  <mergeCells count="9">
    <mergeCell ref="O39:R44"/>
    <mergeCell ref="G2:M2"/>
    <mergeCell ref="AE2:AI2"/>
    <mergeCell ref="AK2:AP2"/>
    <mergeCell ref="A2:B2"/>
    <mergeCell ref="D2:E2"/>
    <mergeCell ref="O2:R2"/>
    <mergeCell ref="T2:V2"/>
    <mergeCell ref="X2:AC2"/>
  </mergeCells>
  <conditionalFormatting sqref="A4:A22 A2:B3 S39:S44 S25:S37 O45:S199 O38:S38 W25:AC199 T22:V196 AJ2:AJ81">
    <cfRule type="cellIs" dxfId="495" priority="61" operator="equal">
      <formula>"he"</formula>
    </cfRule>
    <cfRule type="cellIs" dxfId="494" priority="64" operator="equal">
      <formula>"she"</formula>
    </cfRule>
    <cfRule type="cellIs" dxfId="493" priority="67" operator="equal">
      <formula>"they"</formula>
    </cfRule>
    <cfRule type="cellIs" dxfId="492" priority="74" operator="equal">
      <formula>"triangle"</formula>
    </cfRule>
    <cfRule type="cellIs" dxfId="491" priority="75" operator="equal">
      <formula>"square"</formula>
    </cfRule>
  </conditionalFormatting>
  <conditionalFormatting sqref="A4:A22 A2:B3 S39:S44 S25:S37 O45:S206 O38:S38 W25:AC206 T22:V203 AJ2:AJ81">
    <cfRule type="cellIs" dxfId="490" priority="62" operator="equal">
      <formula>"he/him 1"</formula>
    </cfRule>
    <cfRule type="cellIs" dxfId="489" priority="63" operator="equal">
      <formula>"he/him 2"</formula>
    </cfRule>
    <cfRule type="cellIs" dxfId="488" priority="65" operator="equal">
      <formula>"she/her 1"</formula>
    </cfRule>
    <cfRule type="cellIs" dxfId="487" priority="66" operator="equal">
      <formula>"she/her 2"</formula>
    </cfRule>
    <cfRule type="cellIs" dxfId="486" priority="68" operator="equal">
      <formula>"they/them 1"</formula>
    </cfRule>
    <cfRule type="cellIs" dxfId="485" priority="69" operator="equal">
      <formula>"they/them 2"</formula>
    </cfRule>
  </conditionalFormatting>
  <conditionalFormatting sqref="A2:B3 A4:A22 O38:S206 S21:AC21 S22:S37 W22:AC206 T22:V203">
    <cfRule type="cellIs" dxfId="484" priority="70" operator="equal">
      <formula>"red"</formula>
    </cfRule>
    <cfRule type="cellIs" dxfId="483" priority="71" operator="equal">
      <formula>"yellow"</formula>
    </cfRule>
    <cfRule type="cellIs" dxfId="482" priority="72" operator="equal">
      <formula>"green"</formula>
    </cfRule>
    <cfRule type="cellIs" dxfId="481" priority="73" operator="equal">
      <formula>"blue"</formula>
    </cfRule>
  </conditionalFormatting>
  <conditionalFormatting sqref="D2:E5 D6:D24">
    <cfRule type="cellIs" dxfId="480" priority="46" operator="equal">
      <formula>"he"</formula>
    </cfRule>
    <cfRule type="cellIs" dxfId="479" priority="49" operator="equal">
      <formula>"she"</formula>
    </cfRule>
    <cfRule type="cellIs" dxfId="478" priority="52" operator="equal">
      <formula>"they"</formula>
    </cfRule>
    <cfRule type="cellIs" dxfId="477" priority="59" operator="equal">
      <formula>"triangle"</formula>
    </cfRule>
    <cfRule type="cellIs" dxfId="476" priority="60" operator="equal">
      <formula>"square"</formula>
    </cfRule>
  </conditionalFormatting>
  <conditionalFormatting sqref="D2:E5 D6:D24">
    <cfRule type="cellIs" dxfId="475" priority="47" operator="equal">
      <formula>"he/him 1"</formula>
    </cfRule>
    <cfRule type="cellIs" dxfId="474" priority="48" operator="equal">
      <formula>"he/him 2"</formula>
    </cfRule>
    <cfRule type="cellIs" dxfId="473" priority="50" operator="equal">
      <formula>"she/her 1"</formula>
    </cfRule>
    <cfRule type="cellIs" dxfId="472" priority="51" operator="equal">
      <formula>"she/her 2"</formula>
    </cfRule>
    <cfRule type="cellIs" dxfId="471" priority="53" operator="equal">
      <formula>"they/them 1"</formula>
    </cfRule>
    <cfRule type="cellIs" dxfId="470" priority="54" operator="equal">
      <formula>"they/them 2"</formula>
    </cfRule>
  </conditionalFormatting>
  <conditionalFormatting sqref="D2:E5 D6:D24">
    <cfRule type="cellIs" dxfId="469" priority="55" operator="equal">
      <formula>"red"</formula>
    </cfRule>
    <cfRule type="cellIs" dxfId="468" priority="56" operator="equal">
      <formula>"yellow"</formula>
    </cfRule>
    <cfRule type="cellIs" dxfId="467" priority="57" operator="equal">
      <formula>"green"</formula>
    </cfRule>
    <cfRule type="cellIs" dxfId="466" priority="58" operator="equal">
      <formula>"blue"</formula>
    </cfRule>
  </conditionalFormatting>
  <conditionalFormatting sqref="G3:N3 G4:H35 J4:N4 G2 N2">
    <cfRule type="cellIs" dxfId="465" priority="31" operator="equal">
      <formula>"he"</formula>
    </cfRule>
    <cfRule type="cellIs" dxfId="464" priority="34" operator="equal">
      <formula>"she"</formula>
    </cfRule>
    <cfRule type="cellIs" dxfId="463" priority="37" operator="equal">
      <formula>"they"</formula>
    </cfRule>
    <cfRule type="cellIs" dxfId="462" priority="44" operator="equal">
      <formula>"triangle"</formula>
    </cfRule>
    <cfRule type="cellIs" dxfId="461" priority="45" operator="equal">
      <formula>"square"</formula>
    </cfRule>
  </conditionalFormatting>
  <conditionalFormatting sqref="G3:N3 G4:H35 J4:N4 G2 N2">
    <cfRule type="cellIs" dxfId="460" priority="32" operator="equal">
      <formula>"he/him 1"</formula>
    </cfRule>
    <cfRule type="cellIs" dxfId="459" priority="33" operator="equal">
      <formula>"he/him 2"</formula>
    </cfRule>
    <cfRule type="cellIs" dxfId="458" priority="35" operator="equal">
      <formula>"she/her 1"</formula>
    </cfRule>
    <cfRule type="cellIs" dxfId="457" priority="36" operator="equal">
      <formula>"she/her 2"</formula>
    </cfRule>
    <cfRule type="cellIs" dxfId="456" priority="38" operator="equal">
      <formula>"they/them 1"</formula>
    </cfRule>
    <cfRule type="cellIs" dxfId="455" priority="39" operator="equal">
      <formula>"they/them 2"</formula>
    </cfRule>
  </conditionalFormatting>
  <conditionalFormatting sqref="G3:N3 G4:H35 J4:N4 G2 N2">
    <cfRule type="cellIs" dxfId="454" priority="40" operator="equal">
      <formula>"red"</formula>
    </cfRule>
    <cfRule type="cellIs" dxfId="453" priority="41" operator="equal">
      <formula>"yellow"</formula>
    </cfRule>
    <cfRule type="cellIs" dxfId="452" priority="42" operator="equal">
      <formula>"green"</formula>
    </cfRule>
    <cfRule type="cellIs" dxfId="451" priority="43" operator="equal">
      <formula>"blue"</formula>
    </cfRule>
  </conditionalFormatting>
  <conditionalFormatting sqref="S10:AC11 S22:S24 W22:AC24 O2:X2 O3:AC4 O39 S7:U9 W5:AC9 O5:U6 O7:O37 S21:AC21 S12:U20 W12:AC20">
    <cfRule type="cellIs" dxfId="450" priority="16" operator="equal">
      <formula>"he"</formula>
    </cfRule>
    <cfRule type="cellIs" dxfId="449" priority="19" operator="equal">
      <formula>"she"</formula>
    </cfRule>
    <cfRule type="cellIs" dxfId="448" priority="22" operator="equal">
      <formula>"they"</formula>
    </cfRule>
    <cfRule type="cellIs" dxfId="447" priority="29" operator="equal">
      <formula>"triangle"</formula>
    </cfRule>
    <cfRule type="cellIs" dxfId="446" priority="30" operator="equal">
      <formula>"square"</formula>
    </cfRule>
  </conditionalFormatting>
  <conditionalFormatting sqref="S10:AC11 S22:S24 W22:AC24 O2:X2 O3:AC4 O39 S7:U9 W5:AC9 O5:U6 O7:O37 S21:AC21 S12:U20 W12:AC20">
    <cfRule type="cellIs" dxfId="445" priority="17" operator="equal">
      <formula>"he/him 1"</formula>
    </cfRule>
    <cfRule type="cellIs" dxfId="444" priority="18" operator="equal">
      <formula>"he/him 2"</formula>
    </cfRule>
    <cfRule type="cellIs" dxfId="443" priority="20" operator="equal">
      <formula>"she/her 1"</formula>
    </cfRule>
    <cfRule type="cellIs" dxfId="442" priority="21" operator="equal">
      <formula>"she/her 2"</formula>
    </cfRule>
    <cfRule type="cellIs" dxfId="441" priority="23" operator="equal">
      <formula>"they/them 1"</formula>
    </cfRule>
    <cfRule type="cellIs" dxfId="440" priority="24" operator="equal">
      <formula>"they/them 2"</formula>
    </cfRule>
  </conditionalFormatting>
  <conditionalFormatting sqref="S10:AC11 S7:U9 W5:AC9 O3:AC4 O5:U6 O7:O37 S12:U20 W12:AC20 O2:X2">
    <cfRule type="cellIs" dxfId="439" priority="25" operator="equal">
      <formula>"red"</formula>
    </cfRule>
    <cfRule type="cellIs" dxfId="438" priority="26" operator="equal">
      <formula>"yellow"</formula>
    </cfRule>
    <cfRule type="cellIs" dxfId="437" priority="27" operator="equal">
      <formula>"green"</formula>
    </cfRule>
    <cfRule type="cellIs" dxfId="436" priority="28" operator="equal">
      <formula>"blue"</formula>
    </cfRule>
  </conditionalFormatting>
  <conditionalFormatting sqref="AH7:AI23 AL3:AP6 AE3:AI6 AE24:AE71 AG24:AI71 AE72:AI81 AE2 AL57:AP81 AN7:AP23 AM24:AP56 AK2">
    <cfRule type="cellIs" dxfId="435" priority="1" operator="equal">
      <formula>"he"</formula>
    </cfRule>
    <cfRule type="cellIs" dxfId="434" priority="4" operator="equal">
      <formula>"she"</formula>
    </cfRule>
    <cfRule type="cellIs" dxfId="433" priority="7" operator="equal">
      <formula>"they"</formula>
    </cfRule>
    <cfRule type="cellIs" dxfId="432" priority="14" operator="equal">
      <formula>"triangle"</formula>
    </cfRule>
    <cfRule type="cellIs" dxfId="431" priority="15" operator="equal">
      <formula>"square"</formula>
    </cfRule>
  </conditionalFormatting>
  <conditionalFormatting sqref="AH7:AI23 AL3:AP6 AE3:AI6 AE24:AE71 AG24:AI71 AE72:AI81 AE2 AL57:AP81 AN7:AP23 AM24:AP56 AK2">
    <cfRule type="cellIs" dxfId="430" priority="2" operator="equal">
      <formula>"he/him 1"</formula>
    </cfRule>
    <cfRule type="cellIs" dxfId="429" priority="3" operator="equal">
      <formula>"he/him 2"</formula>
    </cfRule>
    <cfRule type="cellIs" dxfId="428" priority="5" operator="equal">
      <formula>"she/her 1"</formula>
    </cfRule>
    <cfRule type="cellIs" dxfId="427" priority="6" operator="equal">
      <formula>"she/her 2"</formula>
    </cfRule>
    <cfRule type="cellIs" dxfId="426" priority="8" operator="equal">
      <formula>"they/them 1"</formula>
    </cfRule>
    <cfRule type="cellIs" dxfId="425" priority="9" operator="equal">
      <formula>"they/them 2"</formula>
    </cfRule>
  </conditionalFormatting>
  <conditionalFormatting sqref="AE2:AK2 AE3:AP81">
    <cfRule type="cellIs" dxfId="424" priority="10" operator="equal">
      <formula>"red"</formula>
    </cfRule>
    <cfRule type="cellIs" dxfId="423" priority="11" operator="equal">
      <formula>"yellow"</formula>
    </cfRule>
    <cfRule type="cellIs" dxfId="422" priority="12" operator="equal">
      <formula>"green"</formula>
    </cfRule>
    <cfRule type="cellIs" dxfId="421" priority="13" operator="equal">
      <formula>"blue"</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7D985-7700-4EBE-9E86-1A26B19A243C}">
  <dimension ref="A1:V721"/>
  <sheetViews>
    <sheetView topLeftCell="B1" zoomScale="115" zoomScaleNormal="115" workbookViewId="0">
      <selection activeCell="N727" sqref="N727"/>
    </sheetView>
  </sheetViews>
  <sheetFormatPr defaultRowHeight="14.25" x14ac:dyDescent="0.2"/>
  <cols>
    <col min="1" max="1" width="6.125" customWidth="1"/>
    <col min="2" max="2" width="5.25" customWidth="1"/>
    <col min="7" max="7" width="11.875" customWidth="1"/>
    <col min="9" max="9" width="14.25" customWidth="1"/>
    <col min="12" max="12" width="13.5" customWidth="1"/>
  </cols>
  <sheetData>
    <row r="1" spans="1:22" s="186" customFormat="1" ht="45" x14ac:dyDescent="0.2">
      <c r="A1" s="157" t="s">
        <v>93</v>
      </c>
      <c r="B1" s="157" t="s">
        <v>0</v>
      </c>
      <c r="C1" s="158" t="s">
        <v>94</v>
      </c>
      <c r="D1" s="158" t="s">
        <v>101</v>
      </c>
      <c r="E1" s="158" t="s">
        <v>2</v>
      </c>
      <c r="F1" s="158" t="s">
        <v>3</v>
      </c>
      <c r="G1" s="158" t="s">
        <v>95</v>
      </c>
      <c r="H1" s="158" t="s">
        <v>2221</v>
      </c>
      <c r="I1" s="158" t="s">
        <v>4</v>
      </c>
      <c r="J1" s="158" t="s">
        <v>5</v>
      </c>
      <c r="K1" s="158" t="s">
        <v>96</v>
      </c>
      <c r="L1" s="158" t="s">
        <v>2222</v>
      </c>
      <c r="M1" s="158" t="s">
        <v>2085</v>
      </c>
      <c r="N1" s="158" t="s">
        <v>2086</v>
      </c>
      <c r="O1" s="158" t="s">
        <v>2087</v>
      </c>
      <c r="P1" s="158" t="s">
        <v>2088</v>
      </c>
      <c r="Q1" s="158" t="s">
        <v>100</v>
      </c>
      <c r="R1" s="158" t="s">
        <v>103</v>
      </c>
      <c r="S1" s="158" t="s">
        <v>105</v>
      </c>
      <c r="T1" s="158" t="s">
        <v>106</v>
      </c>
      <c r="U1" s="158" t="s">
        <v>2351</v>
      </c>
      <c r="V1" s="158" t="s">
        <v>2228</v>
      </c>
    </row>
    <row r="2" spans="1:22" x14ac:dyDescent="0.2">
      <c r="A2" t="s">
        <v>80</v>
      </c>
      <c r="B2" t="s">
        <v>720</v>
      </c>
      <c r="C2" t="s">
        <v>1476</v>
      </c>
      <c r="D2" t="s">
        <v>30</v>
      </c>
      <c r="E2" t="s">
        <v>696</v>
      </c>
      <c r="F2" t="s">
        <v>776</v>
      </c>
      <c r="G2" t="s">
        <v>692</v>
      </c>
      <c r="H2" t="s">
        <v>2099</v>
      </c>
      <c r="I2" t="s">
        <v>699</v>
      </c>
      <c r="J2" t="s">
        <v>78</v>
      </c>
      <c r="K2" t="s">
        <v>810</v>
      </c>
      <c r="L2" t="s">
        <v>2118</v>
      </c>
      <c r="M2" t="s">
        <v>2096</v>
      </c>
      <c r="N2" t="s">
        <v>2108</v>
      </c>
      <c r="O2" t="s">
        <v>2147</v>
      </c>
      <c r="P2" t="s">
        <v>2148</v>
      </c>
      <c r="Q2" t="s">
        <v>223</v>
      </c>
      <c r="R2" t="s">
        <v>987</v>
      </c>
      <c r="S2" t="s">
        <v>2279</v>
      </c>
      <c r="T2" t="s">
        <v>2144</v>
      </c>
      <c r="U2" t="s">
        <v>2227</v>
      </c>
      <c r="V2" t="s">
        <v>2280</v>
      </c>
    </row>
    <row r="3" spans="1:22" x14ac:dyDescent="0.2">
      <c r="A3" t="s">
        <v>80</v>
      </c>
      <c r="B3" t="s">
        <v>720</v>
      </c>
      <c r="C3" t="s">
        <v>1477</v>
      </c>
      <c r="D3" t="s">
        <v>28</v>
      </c>
      <c r="E3" t="s">
        <v>698</v>
      </c>
      <c r="F3" t="s">
        <v>77</v>
      </c>
      <c r="G3" t="s">
        <v>693</v>
      </c>
      <c r="H3" t="s">
        <v>2096</v>
      </c>
      <c r="I3" t="s">
        <v>700</v>
      </c>
      <c r="J3" t="s">
        <v>76</v>
      </c>
      <c r="K3" t="s">
        <v>835</v>
      </c>
      <c r="L3" t="s">
        <v>2139</v>
      </c>
      <c r="M3" t="s">
        <v>2114</v>
      </c>
      <c r="N3" t="s">
        <v>2115</v>
      </c>
      <c r="O3" t="s">
        <v>2123</v>
      </c>
      <c r="P3" t="s">
        <v>2094</v>
      </c>
      <c r="Q3" t="s">
        <v>237</v>
      </c>
      <c r="R3" t="s">
        <v>1049</v>
      </c>
      <c r="S3" t="s">
        <v>2281</v>
      </c>
      <c r="T3" t="s">
        <v>2164</v>
      </c>
      <c r="U3" t="s">
        <v>2226</v>
      </c>
      <c r="V3" t="s">
        <v>2282</v>
      </c>
    </row>
    <row r="4" spans="1:22" x14ac:dyDescent="0.2">
      <c r="A4" t="s">
        <v>80</v>
      </c>
      <c r="B4" t="s">
        <v>720</v>
      </c>
      <c r="C4" t="s">
        <v>1478</v>
      </c>
      <c r="D4" t="s">
        <v>30</v>
      </c>
      <c r="E4" t="s">
        <v>697</v>
      </c>
      <c r="F4" t="s">
        <v>777</v>
      </c>
      <c r="G4" t="s">
        <v>809</v>
      </c>
      <c r="H4" t="s">
        <v>2126</v>
      </c>
      <c r="I4" t="s">
        <v>698</v>
      </c>
      <c r="J4" t="s">
        <v>77</v>
      </c>
      <c r="K4" t="s">
        <v>693</v>
      </c>
      <c r="L4" t="s">
        <v>2127</v>
      </c>
      <c r="M4" t="s">
        <v>2122</v>
      </c>
      <c r="N4" t="s">
        <v>2123</v>
      </c>
      <c r="O4" t="s">
        <v>2116</v>
      </c>
      <c r="P4" t="s">
        <v>2117</v>
      </c>
      <c r="Q4" t="s">
        <v>209</v>
      </c>
      <c r="R4" t="s">
        <v>1050</v>
      </c>
      <c r="S4" t="s">
        <v>2283</v>
      </c>
      <c r="T4" t="s">
        <v>2176</v>
      </c>
      <c r="U4" t="s">
        <v>2227</v>
      </c>
      <c r="V4" t="s">
        <v>2284</v>
      </c>
    </row>
    <row r="5" spans="1:22" x14ac:dyDescent="0.2">
      <c r="A5" t="s">
        <v>80</v>
      </c>
      <c r="B5" t="s">
        <v>720</v>
      </c>
      <c r="C5" t="s">
        <v>1479</v>
      </c>
      <c r="D5" t="s">
        <v>28</v>
      </c>
      <c r="E5" t="s">
        <v>699</v>
      </c>
      <c r="F5" t="s">
        <v>78</v>
      </c>
      <c r="G5" t="s">
        <v>810</v>
      </c>
      <c r="H5" t="s">
        <v>2130</v>
      </c>
      <c r="I5" t="s">
        <v>696</v>
      </c>
      <c r="J5" t="s">
        <v>776</v>
      </c>
      <c r="K5" t="s">
        <v>692</v>
      </c>
      <c r="L5" t="s">
        <v>2129</v>
      </c>
      <c r="M5" t="s">
        <v>2134</v>
      </c>
      <c r="N5" t="s">
        <v>2133</v>
      </c>
      <c r="O5" t="s">
        <v>2109</v>
      </c>
      <c r="P5" t="s">
        <v>2110</v>
      </c>
      <c r="Q5" t="s">
        <v>224</v>
      </c>
      <c r="R5" t="s">
        <v>1051</v>
      </c>
      <c r="S5" t="s">
        <v>2285</v>
      </c>
      <c r="T5" t="s">
        <v>2181</v>
      </c>
      <c r="U5" t="s">
        <v>2226</v>
      </c>
      <c r="V5" t="s">
        <v>2286</v>
      </c>
    </row>
    <row r="6" spans="1:22" x14ac:dyDescent="0.2">
      <c r="A6" t="s">
        <v>80</v>
      </c>
      <c r="B6" t="s">
        <v>720</v>
      </c>
      <c r="C6" t="s">
        <v>1480</v>
      </c>
      <c r="D6" t="s">
        <v>30</v>
      </c>
      <c r="E6" t="s">
        <v>700</v>
      </c>
      <c r="F6" t="s">
        <v>76</v>
      </c>
      <c r="G6" t="s">
        <v>835</v>
      </c>
      <c r="H6" t="s">
        <v>2139</v>
      </c>
      <c r="I6" t="s">
        <v>696</v>
      </c>
      <c r="J6" t="s">
        <v>776</v>
      </c>
      <c r="K6" t="s">
        <v>692</v>
      </c>
      <c r="L6" t="s">
        <v>2107</v>
      </c>
      <c r="M6" t="s">
        <v>2127</v>
      </c>
      <c r="N6" t="s">
        <v>2126</v>
      </c>
      <c r="O6" t="s">
        <v>2118</v>
      </c>
      <c r="P6" t="s">
        <v>2132</v>
      </c>
      <c r="Q6" t="s">
        <v>229</v>
      </c>
      <c r="R6" t="s">
        <v>1052</v>
      </c>
      <c r="S6" t="s">
        <v>2287</v>
      </c>
      <c r="T6" t="s">
        <v>2198</v>
      </c>
      <c r="U6" t="s">
        <v>2227</v>
      </c>
      <c r="V6" t="s">
        <v>2288</v>
      </c>
    </row>
    <row r="7" spans="1:22" x14ac:dyDescent="0.2">
      <c r="A7" t="s">
        <v>80</v>
      </c>
      <c r="B7" t="s">
        <v>720</v>
      </c>
      <c r="C7" t="s">
        <v>1481</v>
      </c>
      <c r="D7" t="s">
        <v>28</v>
      </c>
      <c r="E7" t="s">
        <v>701</v>
      </c>
      <c r="F7" t="s">
        <v>79</v>
      </c>
      <c r="G7" t="s">
        <v>836</v>
      </c>
      <c r="H7" t="s">
        <v>2094</v>
      </c>
      <c r="I7" t="s">
        <v>697</v>
      </c>
      <c r="J7" t="s">
        <v>777</v>
      </c>
      <c r="K7" t="s">
        <v>809</v>
      </c>
      <c r="L7" t="s">
        <v>2141</v>
      </c>
      <c r="M7" t="s">
        <v>2129</v>
      </c>
      <c r="N7" t="s">
        <v>2112</v>
      </c>
      <c r="O7" t="s">
        <v>2095</v>
      </c>
      <c r="P7" t="s">
        <v>2116</v>
      </c>
      <c r="Q7" t="s">
        <v>249</v>
      </c>
      <c r="R7" t="s">
        <v>1083</v>
      </c>
      <c r="S7" t="s">
        <v>2289</v>
      </c>
      <c r="T7" t="s">
        <v>2217</v>
      </c>
      <c r="U7" t="s">
        <v>2226</v>
      </c>
      <c r="V7" t="s">
        <v>2290</v>
      </c>
    </row>
    <row r="8" spans="1:22" x14ac:dyDescent="0.2">
      <c r="A8" t="s">
        <v>80</v>
      </c>
      <c r="B8" t="s">
        <v>108</v>
      </c>
      <c r="C8" t="s">
        <v>1362</v>
      </c>
      <c r="D8" t="s">
        <v>28</v>
      </c>
      <c r="E8" t="s">
        <v>696</v>
      </c>
      <c r="F8" t="s">
        <v>776</v>
      </c>
      <c r="G8" t="s">
        <v>692</v>
      </c>
      <c r="H8" t="s">
        <v>2091</v>
      </c>
      <c r="I8" t="s">
        <v>697</v>
      </c>
      <c r="J8" t="s">
        <v>777</v>
      </c>
      <c r="K8" t="s">
        <v>809</v>
      </c>
      <c r="L8" t="s">
        <v>2092</v>
      </c>
      <c r="M8" t="s">
        <v>2093</v>
      </c>
      <c r="N8" t="s">
        <v>2094</v>
      </c>
      <c r="O8" t="s">
        <v>2095</v>
      </c>
      <c r="P8" t="s">
        <v>2096</v>
      </c>
      <c r="Q8" t="s">
        <v>221</v>
      </c>
      <c r="R8" t="s">
        <v>980</v>
      </c>
      <c r="S8" t="s">
        <v>2089</v>
      </c>
      <c r="T8" t="s">
        <v>2090</v>
      </c>
    </row>
    <row r="9" spans="1:22" x14ac:dyDescent="0.2">
      <c r="A9" t="s">
        <v>80</v>
      </c>
      <c r="B9" t="s">
        <v>108</v>
      </c>
      <c r="C9" t="s">
        <v>1363</v>
      </c>
      <c r="D9" t="s">
        <v>30</v>
      </c>
      <c r="E9" t="s">
        <v>696</v>
      </c>
      <c r="F9" t="s">
        <v>776</v>
      </c>
      <c r="G9" t="s">
        <v>692</v>
      </c>
      <c r="H9" t="s">
        <v>2099</v>
      </c>
      <c r="I9" t="s">
        <v>697</v>
      </c>
      <c r="J9" t="s">
        <v>777</v>
      </c>
      <c r="K9" t="s">
        <v>809</v>
      </c>
      <c r="L9" t="s">
        <v>2100</v>
      </c>
      <c r="M9" t="s">
        <v>2101</v>
      </c>
      <c r="N9" t="s">
        <v>2102</v>
      </c>
      <c r="O9" t="s">
        <v>2103</v>
      </c>
      <c r="P9" t="s">
        <v>2104</v>
      </c>
      <c r="Q9" t="s">
        <v>217</v>
      </c>
      <c r="R9" t="s">
        <v>981</v>
      </c>
      <c r="S9" t="s">
        <v>2097</v>
      </c>
      <c r="T9" t="s">
        <v>2098</v>
      </c>
    </row>
    <row r="10" spans="1:22" x14ac:dyDescent="0.2">
      <c r="A10" t="s">
        <v>80</v>
      </c>
      <c r="B10" t="s">
        <v>108</v>
      </c>
      <c r="C10" t="s">
        <v>1364</v>
      </c>
      <c r="D10" t="s">
        <v>28</v>
      </c>
      <c r="E10" t="s">
        <v>696</v>
      </c>
      <c r="F10" t="s">
        <v>776</v>
      </c>
      <c r="G10" t="s">
        <v>692</v>
      </c>
      <c r="H10" t="s">
        <v>2107</v>
      </c>
      <c r="I10" t="s">
        <v>697</v>
      </c>
      <c r="J10" t="s">
        <v>777</v>
      </c>
      <c r="K10" t="s">
        <v>809</v>
      </c>
      <c r="L10" t="s">
        <v>2108</v>
      </c>
      <c r="M10" t="s">
        <v>2109</v>
      </c>
      <c r="N10" t="s">
        <v>2110</v>
      </c>
      <c r="O10" t="s">
        <v>2111</v>
      </c>
      <c r="P10" t="s">
        <v>2112</v>
      </c>
      <c r="Q10" t="s">
        <v>218</v>
      </c>
      <c r="R10" t="s">
        <v>982</v>
      </c>
      <c r="S10" t="s">
        <v>2105</v>
      </c>
      <c r="T10" t="s">
        <v>2106</v>
      </c>
    </row>
    <row r="11" spans="1:22" x14ac:dyDescent="0.2">
      <c r="A11" t="s">
        <v>80</v>
      </c>
      <c r="B11" t="s">
        <v>108</v>
      </c>
      <c r="C11" t="s">
        <v>1365</v>
      </c>
      <c r="D11" t="s">
        <v>30</v>
      </c>
      <c r="E11" t="s">
        <v>696</v>
      </c>
      <c r="F11" t="s">
        <v>776</v>
      </c>
      <c r="G11" t="s">
        <v>692</v>
      </c>
      <c r="H11" t="s">
        <v>2114</v>
      </c>
      <c r="I11" t="s">
        <v>697</v>
      </c>
      <c r="J11" t="s">
        <v>777</v>
      </c>
      <c r="K11" t="s">
        <v>809</v>
      </c>
      <c r="L11" t="s">
        <v>2115</v>
      </c>
      <c r="M11" t="s">
        <v>2116</v>
      </c>
      <c r="N11" t="s">
        <v>2117</v>
      </c>
      <c r="O11" t="s">
        <v>2118</v>
      </c>
      <c r="P11" t="s">
        <v>2119</v>
      </c>
      <c r="Q11" t="s">
        <v>218</v>
      </c>
      <c r="R11" t="s">
        <v>983</v>
      </c>
      <c r="S11" t="s">
        <v>2113</v>
      </c>
      <c r="T11" t="s">
        <v>2106</v>
      </c>
    </row>
    <row r="12" spans="1:22" x14ac:dyDescent="0.2">
      <c r="A12" t="s">
        <v>80</v>
      </c>
      <c r="B12" t="s">
        <v>108</v>
      </c>
      <c r="C12" t="s">
        <v>1366</v>
      </c>
      <c r="D12" t="s">
        <v>28</v>
      </c>
      <c r="E12" t="s">
        <v>696</v>
      </c>
      <c r="F12" t="s">
        <v>776</v>
      </c>
      <c r="G12" t="s">
        <v>692</v>
      </c>
      <c r="H12" t="s">
        <v>2122</v>
      </c>
      <c r="I12" t="s">
        <v>699</v>
      </c>
      <c r="J12" t="s">
        <v>78</v>
      </c>
      <c r="K12" t="s">
        <v>810</v>
      </c>
      <c r="L12" t="s">
        <v>2123</v>
      </c>
      <c r="M12" t="s">
        <v>2124</v>
      </c>
      <c r="N12" t="s">
        <v>2125</v>
      </c>
      <c r="O12" t="s">
        <v>2126</v>
      </c>
      <c r="P12" t="s">
        <v>2127</v>
      </c>
      <c r="Q12" t="s">
        <v>222</v>
      </c>
      <c r="R12" t="s">
        <v>984</v>
      </c>
      <c r="S12" t="s">
        <v>2120</v>
      </c>
      <c r="T12" t="s">
        <v>2121</v>
      </c>
    </row>
    <row r="13" spans="1:22" x14ac:dyDescent="0.2">
      <c r="A13" t="s">
        <v>80</v>
      </c>
      <c r="B13" t="s">
        <v>108</v>
      </c>
      <c r="C13" t="s">
        <v>1367</v>
      </c>
      <c r="D13" t="s">
        <v>30</v>
      </c>
      <c r="E13" t="s">
        <v>696</v>
      </c>
      <c r="F13" t="s">
        <v>776</v>
      </c>
      <c r="G13" t="s">
        <v>692</v>
      </c>
      <c r="H13" t="s">
        <v>2129</v>
      </c>
      <c r="I13" t="s">
        <v>699</v>
      </c>
      <c r="J13" t="s">
        <v>78</v>
      </c>
      <c r="K13" t="s">
        <v>810</v>
      </c>
      <c r="L13" t="s">
        <v>2130</v>
      </c>
      <c r="M13" t="s">
        <v>2131</v>
      </c>
      <c r="N13" t="s">
        <v>2132</v>
      </c>
      <c r="O13" t="s">
        <v>2133</v>
      </c>
      <c r="P13" t="s">
        <v>2134</v>
      </c>
      <c r="Q13" t="s">
        <v>222</v>
      </c>
      <c r="R13" t="s">
        <v>985</v>
      </c>
      <c r="S13" t="s">
        <v>2128</v>
      </c>
      <c r="T13" t="s">
        <v>2121</v>
      </c>
    </row>
    <row r="14" spans="1:22" x14ac:dyDescent="0.2">
      <c r="A14" t="s">
        <v>80</v>
      </c>
      <c r="B14" t="s">
        <v>108</v>
      </c>
      <c r="C14" t="s">
        <v>1368</v>
      </c>
      <c r="D14" t="s">
        <v>28</v>
      </c>
      <c r="E14" t="s">
        <v>696</v>
      </c>
      <c r="F14" t="s">
        <v>776</v>
      </c>
      <c r="G14" t="s">
        <v>692</v>
      </c>
      <c r="H14" t="s">
        <v>2137</v>
      </c>
      <c r="I14" t="s">
        <v>699</v>
      </c>
      <c r="J14" t="s">
        <v>78</v>
      </c>
      <c r="K14" t="s">
        <v>810</v>
      </c>
      <c r="L14" t="s">
        <v>2138</v>
      </c>
      <c r="M14" t="s">
        <v>2139</v>
      </c>
      <c r="N14" t="s">
        <v>2140</v>
      </c>
      <c r="O14" t="s">
        <v>2141</v>
      </c>
      <c r="P14" t="s">
        <v>2142</v>
      </c>
      <c r="Q14" t="s">
        <v>226</v>
      </c>
      <c r="R14" t="s">
        <v>986</v>
      </c>
      <c r="S14" t="s">
        <v>2135</v>
      </c>
      <c r="T14" t="s">
        <v>2136</v>
      </c>
    </row>
    <row r="15" spans="1:22" x14ac:dyDescent="0.2">
      <c r="A15" t="s">
        <v>80</v>
      </c>
      <c r="B15" t="s">
        <v>108</v>
      </c>
      <c r="C15" t="s">
        <v>1369</v>
      </c>
      <c r="D15" t="s">
        <v>30</v>
      </c>
      <c r="E15" t="s">
        <v>696</v>
      </c>
      <c r="F15" t="s">
        <v>776</v>
      </c>
      <c r="G15" t="s">
        <v>692</v>
      </c>
      <c r="H15" t="s">
        <v>2145</v>
      </c>
      <c r="I15" t="s">
        <v>699</v>
      </c>
      <c r="J15" t="s">
        <v>78</v>
      </c>
      <c r="K15" t="s">
        <v>810</v>
      </c>
      <c r="L15" t="s">
        <v>2146</v>
      </c>
      <c r="M15" t="s">
        <v>2147</v>
      </c>
      <c r="N15" t="s">
        <v>2148</v>
      </c>
      <c r="O15" t="s">
        <v>2149</v>
      </c>
      <c r="P15" t="s">
        <v>2150</v>
      </c>
      <c r="Q15" t="s">
        <v>223</v>
      </c>
      <c r="R15" t="s">
        <v>987</v>
      </c>
      <c r="S15" t="s">
        <v>2143</v>
      </c>
      <c r="T15" t="s">
        <v>2144</v>
      </c>
    </row>
    <row r="16" spans="1:22" x14ac:dyDescent="0.2">
      <c r="A16" t="s">
        <v>80</v>
      </c>
      <c r="B16" t="s">
        <v>108</v>
      </c>
      <c r="C16" t="s">
        <v>1370</v>
      </c>
      <c r="D16" t="s">
        <v>28</v>
      </c>
      <c r="E16" t="s">
        <v>698</v>
      </c>
      <c r="F16" t="s">
        <v>77</v>
      </c>
      <c r="G16" t="s">
        <v>693</v>
      </c>
      <c r="H16" t="s">
        <v>2112</v>
      </c>
      <c r="I16" t="s">
        <v>697</v>
      </c>
      <c r="J16" t="s">
        <v>777</v>
      </c>
      <c r="K16" t="s">
        <v>809</v>
      </c>
      <c r="L16" t="s">
        <v>2092</v>
      </c>
      <c r="M16" t="s">
        <v>2093</v>
      </c>
      <c r="N16" t="s">
        <v>2094</v>
      </c>
      <c r="O16" t="s">
        <v>2095</v>
      </c>
      <c r="P16" t="s">
        <v>2107</v>
      </c>
      <c r="Q16" t="s">
        <v>207</v>
      </c>
      <c r="R16" t="s">
        <v>988</v>
      </c>
      <c r="S16" t="s">
        <v>2089</v>
      </c>
      <c r="T16" t="s">
        <v>2151</v>
      </c>
    </row>
    <row r="17" spans="1:20" x14ac:dyDescent="0.2">
      <c r="A17" t="s">
        <v>80</v>
      </c>
      <c r="B17" t="s">
        <v>108</v>
      </c>
      <c r="C17" t="s">
        <v>1371</v>
      </c>
      <c r="D17" t="s">
        <v>30</v>
      </c>
      <c r="E17" t="s">
        <v>698</v>
      </c>
      <c r="F17" t="s">
        <v>77</v>
      </c>
      <c r="G17" t="s">
        <v>693</v>
      </c>
      <c r="H17" t="s">
        <v>2119</v>
      </c>
      <c r="I17" t="s">
        <v>697</v>
      </c>
      <c r="J17" t="s">
        <v>777</v>
      </c>
      <c r="K17" t="s">
        <v>809</v>
      </c>
      <c r="L17" t="s">
        <v>2100</v>
      </c>
      <c r="M17" t="s">
        <v>2101</v>
      </c>
      <c r="N17" t="s">
        <v>2102</v>
      </c>
      <c r="O17" t="s">
        <v>2103</v>
      </c>
      <c r="P17" t="s">
        <v>2114</v>
      </c>
      <c r="Q17" t="s">
        <v>207</v>
      </c>
      <c r="R17" t="s">
        <v>989</v>
      </c>
      <c r="S17" t="s">
        <v>2097</v>
      </c>
      <c r="T17" t="s">
        <v>2151</v>
      </c>
    </row>
    <row r="18" spans="1:20" x14ac:dyDescent="0.2">
      <c r="A18" t="s">
        <v>80</v>
      </c>
      <c r="B18" t="s">
        <v>108</v>
      </c>
      <c r="C18" t="s">
        <v>1372</v>
      </c>
      <c r="D18" t="s">
        <v>28</v>
      </c>
      <c r="E18" t="s">
        <v>698</v>
      </c>
      <c r="F18" t="s">
        <v>77</v>
      </c>
      <c r="G18" t="s">
        <v>693</v>
      </c>
      <c r="H18" t="s">
        <v>2096</v>
      </c>
      <c r="I18" t="s">
        <v>697</v>
      </c>
      <c r="J18" t="s">
        <v>777</v>
      </c>
      <c r="K18" t="s">
        <v>809</v>
      </c>
      <c r="L18" t="s">
        <v>2108</v>
      </c>
      <c r="M18" t="s">
        <v>2109</v>
      </c>
      <c r="N18" t="s">
        <v>2110</v>
      </c>
      <c r="O18" t="s">
        <v>2111</v>
      </c>
      <c r="P18" t="s">
        <v>2091</v>
      </c>
      <c r="Q18" t="s">
        <v>211</v>
      </c>
      <c r="R18" t="s">
        <v>990</v>
      </c>
      <c r="S18" t="s">
        <v>2105</v>
      </c>
      <c r="T18" t="s">
        <v>2152</v>
      </c>
    </row>
    <row r="19" spans="1:20" x14ac:dyDescent="0.2">
      <c r="A19" t="s">
        <v>80</v>
      </c>
      <c r="B19" t="s">
        <v>108</v>
      </c>
      <c r="C19" t="s">
        <v>1373</v>
      </c>
      <c r="D19" t="s">
        <v>30</v>
      </c>
      <c r="E19" t="s">
        <v>698</v>
      </c>
      <c r="F19" t="s">
        <v>77</v>
      </c>
      <c r="G19" t="s">
        <v>693</v>
      </c>
      <c r="H19" t="s">
        <v>2104</v>
      </c>
      <c r="I19" t="s">
        <v>697</v>
      </c>
      <c r="J19" t="s">
        <v>777</v>
      </c>
      <c r="K19" t="s">
        <v>809</v>
      </c>
      <c r="L19" t="s">
        <v>2115</v>
      </c>
      <c r="M19" t="s">
        <v>2116</v>
      </c>
      <c r="N19" t="s">
        <v>2117</v>
      </c>
      <c r="O19" t="s">
        <v>2118</v>
      </c>
      <c r="P19" t="s">
        <v>2099</v>
      </c>
      <c r="Q19" t="s">
        <v>208</v>
      </c>
      <c r="R19" t="s">
        <v>991</v>
      </c>
      <c r="S19" t="s">
        <v>2113</v>
      </c>
      <c r="T19" t="s">
        <v>2153</v>
      </c>
    </row>
    <row r="20" spans="1:20" x14ac:dyDescent="0.2">
      <c r="A20" t="s">
        <v>80</v>
      </c>
      <c r="B20" t="s">
        <v>108</v>
      </c>
      <c r="C20" t="s">
        <v>1374</v>
      </c>
      <c r="D20" t="s">
        <v>28</v>
      </c>
      <c r="E20" t="s">
        <v>698</v>
      </c>
      <c r="F20" t="s">
        <v>77</v>
      </c>
      <c r="G20" t="s">
        <v>693</v>
      </c>
      <c r="H20" t="s">
        <v>2142</v>
      </c>
      <c r="I20" t="s">
        <v>699</v>
      </c>
      <c r="J20" t="s">
        <v>78</v>
      </c>
      <c r="K20" t="s">
        <v>810</v>
      </c>
      <c r="L20" t="s">
        <v>2123</v>
      </c>
      <c r="M20" t="s">
        <v>2124</v>
      </c>
      <c r="N20" t="s">
        <v>2125</v>
      </c>
      <c r="O20" t="s">
        <v>2126</v>
      </c>
      <c r="P20" t="s">
        <v>2137</v>
      </c>
      <c r="Q20" t="s">
        <v>232</v>
      </c>
      <c r="R20" t="s">
        <v>992</v>
      </c>
      <c r="S20" t="s">
        <v>2120</v>
      </c>
      <c r="T20" t="s">
        <v>2154</v>
      </c>
    </row>
    <row r="21" spans="1:20" x14ac:dyDescent="0.2">
      <c r="A21" t="s">
        <v>80</v>
      </c>
      <c r="B21" t="s">
        <v>108</v>
      </c>
      <c r="C21" t="s">
        <v>1375</v>
      </c>
      <c r="D21" t="s">
        <v>30</v>
      </c>
      <c r="E21" t="s">
        <v>698</v>
      </c>
      <c r="F21" t="s">
        <v>77</v>
      </c>
      <c r="G21" t="s">
        <v>693</v>
      </c>
      <c r="H21" t="s">
        <v>2150</v>
      </c>
      <c r="I21" t="s">
        <v>699</v>
      </c>
      <c r="J21" t="s">
        <v>78</v>
      </c>
      <c r="K21" t="s">
        <v>810</v>
      </c>
      <c r="L21" t="s">
        <v>2130</v>
      </c>
      <c r="M21" t="s">
        <v>2131</v>
      </c>
      <c r="N21" t="s">
        <v>2132</v>
      </c>
      <c r="O21" t="s">
        <v>2133</v>
      </c>
      <c r="P21" t="s">
        <v>2145</v>
      </c>
      <c r="Q21" t="s">
        <v>236</v>
      </c>
      <c r="R21" t="s">
        <v>993</v>
      </c>
      <c r="S21" t="s">
        <v>2128</v>
      </c>
      <c r="T21" t="s">
        <v>2155</v>
      </c>
    </row>
    <row r="22" spans="1:20" x14ac:dyDescent="0.2">
      <c r="A22" t="s">
        <v>80</v>
      </c>
      <c r="B22" t="s">
        <v>108</v>
      </c>
      <c r="C22" t="s">
        <v>1376</v>
      </c>
      <c r="D22" t="s">
        <v>28</v>
      </c>
      <c r="E22" t="s">
        <v>698</v>
      </c>
      <c r="F22" t="s">
        <v>77</v>
      </c>
      <c r="G22" t="s">
        <v>693</v>
      </c>
      <c r="H22" t="s">
        <v>2127</v>
      </c>
      <c r="I22" t="s">
        <v>699</v>
      </c>
      <c r="J22" t="s">
        <v>78</v>
      </c>
      <c r="K22" t="s">
        <v>810</v>
      </c>
      <c r="L22" t="s">
        <v>2138</v>
      </c>
      <c r="M22" t="s">
        <v>2139</v>
      </c>
      <c r="N22" t="s">
        <v>2140</v>
      </c>
      <c r="O22" t="s">
        <v>2141</v>
      </c>
      <c r="P22" t="s">
        <v>2122</v>
      </c>
      <c r="Q22" t="s">
        <v>233</v>
      </c>
      <c r="R22" t="s">
        <v>994</v>
      </c>
      <c r="S22" t="s">
        <v>2135</v>
      </c>
      <c r="T22" t="s">
        <v>2156</v>
      </c>
    </row>
    <row r="23" spans="1:20" x14ac:dyDescent="0.2">
      <c r="A23" t="s">
        <v>80</v>
      </c>
      <c r="B23" t="s">
        <v>108</v>
      </c>
      <c r="C23" t="s">
        <v>1377</v>
      </c>
      <c r="D23" t="s">
        <v>30</v>
      </c>
      <c r="E23" t="s">
        <v>698</v>
      </c>
      <c r="F23" t="s">
        <v>77</v>
      </c>
      <c r="G23" t="s">
        <v>693</v>
      </c>
      <c r="H23" t="s">
        <v>2134</v>
      </c>
      <c r="I23" t="s">
        <v>699</v>
      </c>
      <c r="J23" t="s">
        <v>78</v>
      </c>
      <c r="K23" t="s">
        <v>810</v>
      </c>
      <c r="L23" t="s">
        <v>2146</v>
      </c>
      <c r="M23" t="s">
        <v>2147</v>
      </c>
      <c r="N23" t="s">
        <v>2148</v>
      </c>
      <c r="O23" t="s">
        <v>2149</v>
      </c>
      <c r="P23" t="s">
        <v>2129</v>
      </c>
      <c r="Q23" t="s">
        <v>233</v>
      </c>
      <c r="R23" t="s">
        <v>995</v>
      </c>
      <c r="S23" t="s">
        <v>2143</v>
      </c>
      <c r="T23" t="s">
        <v>2156</v>
      </c>
    </row>
    <row r="24" spans="1:20" x14ac:dyDescent="0.2">
      <c r="A24" t="s">
        <v>80</v>
      </c>
      <c r="B24" t="s">
        <v>108</v>
      </c>
      <c r="C24" t="s">
        <v>1378</v>
      </c>
      <c r="D24" t="s">
        <v>28</v>
      </c>
      <c r="E24" t="s">
        <v>696</v>
      </c>
      <c r="F24" t="s">
        <v>776</v>
      </c>
      <c r="G24" t="s">
        <v>692</v>
      </c>
      <c r="H24" t="s">
        <v>2091</v>
      </c>
      <c r="I24" t="s">
        <v>700</v>
      </c>
      <c r="J24" t="s">
        <v>76</v>
      </c>
      <c r="K24" t="s">
        <v>835</v>
      </c>
      <c r="L24" t="s">
        <v>2124</v>
      </c>
      <c r="M24" t="s">
        <v>2141</v>
      </c>
      <c r="N24" t="s">
        <v>2118</v>
      </c>
      <c r="O24" t="s">
        <v>2117</v>
      </c>
      <c r="P24" t="s">
        <v>2096</v>
      </c>
      <c r="Q24" t="s">
        <v>227</v>
      </c>
      <c r="R24" t="s">
        <v>996</v>
      </c>
      <c r="S24" t="s">
        <v>2089</v>
      </c>
      <c r="T24" t="s">
        <v>2157</v>
      </c>
    </row>
    <row r="25" spans="1:20" x14ac:dyDescent="0.2">
      <c r="A25" t="s">
        <v>80</v>
      </c>
      <c r="B25" t="s">
        <v>108</v>
      </c>
      <c r="C25" t="s">
        <v>1379</v>
      </c>
      <c r="D25" t="s">
        <v>30</v>
      </c>
      <c r="E25" t="s">
        <v>696</v>
      </c>
      <c r="F25" t="s">
        <v>776</v>
      </c>
      <c r="G25" t="s">
        <v>692</v>
      </c>
      <c r="H25" t="s">
        <v>2099</v>
      </c>
      <c r="I25" t="s">
        <v>700</v>
      </c>
      <c r="J25" t="s">
        <v>76</v>
      </c>
      <c r="K25" t="s">
        <v>835</v>
      </c>
      <c r="L25" t="s">
        <v>2131</v>
      </c>
      <c r="M25" t="s">
        <v>2149</v>
      </c>
      <c r="N25" t="s">
        <v>2111</v>
      </c>
      <c r="O25" t="s">
        <v>2110</v>
      </c>
      <c r="P25" t="s">
        <v>2104</v>
      </c>
      <c r="Q25" t="s">
        <v>231</v>
      </c>
      <c r="R25" t="s">
        <v>997</v>
      </c>
      <c r="S25" t="s">
        <v>2097</v>
      </c>
      <c r="T25" t="s">
        <v>2158</v>
      </c>
    </row>
    <row r="26" spans="1:20" x14ac:dyDescent="0.2">
      <c r="A26" t="s">
        <v>80</v>
      </c>
      <c r="B26" t="s">
        <v>108</v>
      </c>
      <c r="C26" t="s">
        <v>1380</v>
      </c>
      <c r="D26" t="s">
        <v>28</v>
      </c>
      <c r="E26" t="s">
        <v>696</v>
      </c>
      <c r="F26" t="s">
        <v>776</v>
      </c>
      <c r="G26" t="s">
        <v>692</v>
      </c>
      <c r="H26" t="s">
        <v>2107</v>
      </c>
      <c r="I26" t="s">
        <v>700</v>
      </c>
      <c r="J26" t="s">
        <v>76</v>
      </c>
      <c r="K26" t="s">
        <v>835</v>
      </c>
      <c r="L26" t="s">
        <v>2139</v>
      </c>
      <c r="M26" t="s">
        <v>2126</v>
      </c>
      <c r="N26" t="s">
        <v>2103</v>
      </c>
      <c r="O26" t="s">
        <v>2102</v>
      </c>
      <c r="P26" t="s">
        <v>2112</v>
      </c>
      <c r="Q26" t="s">
        <v>228</v>
      </c>
      <c r="R26" t="s">
        <v>998</v>
      </c>
      <c r="S26" t="s">
        <v>2105</v>
      </c>
      <c r="T26" t="s">
        <v>2159</v>
      </c>
    </row>
    <row r="27" spans="1:20" x14ac:dyDescent="0.2">
      <c r="A27" t="s">
        <v>80</v>
      </c>
      <c r="B27" t="s">
        <v>108</v>
      </c>
      <c r="C27" t="s">
        <v>1381</v>
      </c>
      <c r="D27" t="s">
        <v>30</v>
      </c>
      <c r="E27" t="s">
        <v>696</v>
      </c>
      <c r="F27" t="s">
        <v>776</v>
      </c>
      <c r="G27" t="s">
        <v>692</v>
      </c>
      <c r="H27" t="s">
        <v>2114</v>
      </c>
      <c r="I27" t="s">
        <v>700</v>
      </c>
      <c r="J27" t="s">
        <v>76</v>
      </c>
      <c r="K27" t="s">
        <v>835</v>
      </c>
      <c r="L27" t="s">
        <v>2147</v>
      </c>
      <c r="M27" t="s">
        <v>2133</v>
      </c>
      <c r="N27" t="s">
        <v>2095</v>
      </c>
      <c r="O27" t="s">
        <v>2094</v>
      </c>
      <c r="P27" t="s">
        <v>2119</v>
      </c>
      <c r="Q27" t="s">
        <v>228</v>
      </c>
      <c r="R27" t="s">
        <v>999</v>
      </c>
      <c r="S27" t="s">
        <v>2113</v>
      </c>
      <c r="T27" t="s">
        <v>2159</v>
      </c>
    </row>
    <row r="28" spans="1:20" x14ac:dyDescent="0.2">
      <c r="A28" t="s">
        <v>80</v>
      </c>
      <c r="B28" t="s">
        <v>108</v>
      </c>
      <c r="C28" t="s">
        <v>1382</v>
      </c>
      <c r="D28" t="s">
        <v>28</v>
      </c>
      <c r="E28" t="s">
        <v>696</v>
      </c>
      <c r="F28" t="s">
        <v>776</v>
      </c>
      <c r="G28" t="s">
        <v>692</v>
      </c>
      <c r="H28" t="s">
        <v>2122</v>
      </c>
      <c r="I28" t="s">
        <v>701</v>
      </c>
      <c r="J28" t="s">
        <v>79</v>
      </c>
      <c r="K28" t="s">
        <v>836</v>
      </c>
      <c r="L28" t="s">
        <v>2132</v>
      </c>
      <c r="M28" t="s">
        <v>2092</v>
      </c>
      <c r="N28" t="s">
        <v>2130</v>
      </c>
      <c r="O28" t="s">
        <v>2109</v>
      </c>
      <c r="P28" t="s">
        <v>2127</v>
      </c>
      <c r="Q28" t="s">
        <v>216</v>
      </c>
      <c r="R28" t="s">
        <v>1075</v>
      </c>
      <c r="S28" t="s">
        <v>2120</v>
      </c>
      <c r="T28" t="s">
        <v>2160</v>
      </c>
    </row>
    <row r="29" spans="1:20" x14ac:dyDescent="0.2">
      <c r="A29" t="s">
        <v>80</v>
      </c>
      <c r="B29" t="s">
        <v>108</v>
      </c>
      <c r="C29" t="s">
        <v>1383</v>
      </c>
      <c r="D29" t="s">
        <v>30</v>
      </c>
      <c r="E29" t="s">
        <v>696</v>
      </c>
      <c r="F29" t="s">
        <v>776</v>
      </c>
      <c r="G29" t="s">
        <v>692</v>
      </c>
      <c r="H29" t="s">
        <v>2129</v>
      </c>
      <c r="I29" t="s">
        <v>701</v>
      </c>
      <c r="J29" t="s">
        <v>79</v>
      </c>
      <c r="K29" t="s">
        <v>836</v>
      </c>
      <c r="L29" t="s">
        <v>2125</v>
      </c>
      <c r="M29" t="s">
        <v>2100</v>
      </c>
      <c r="N29" t="s">
        <v>2123</v>
      </c>
      <c r="O29" t="s">
        <v>2116</v>
      </c>
      <c r="P29" t="s">
        <v>2134</v>
      </c>
      <c r="Q29" t="s">
        <v>212</v>
      </c>
      <c r="R29" t="s">
        <v>1068</v>
      </c>
      <c r="S29" t="s">
        <v>2128</v>
      </c>
      <c r="T29" t="s">
        <v>2161</v>
      </c>
    </row>
    <row r="30" spans="1:20" x14ac:dyDescent="0.2">
      <c r="A30" t="s">
        <v>80</v>
      </c>
      <c r="B30" t="s">
        <v>108</v>
      </c>
      <c r="C30" t="s">
        <v>1384</v>
      </c>
      <c r="D30" t="s">
        <v>28</v>
      </c>
      <c r="E30" t="s">
        <v>696</v>
      </c>
      <c r="F30" t="s">
        <v>776</v>
      </c>
      <c r="G30" t="s">
        <v>692</v>
      </c>
      <c r="H30" t="s">
        <v>2137</v>
      </c>
      <c r="I30" t="s">
        <v>701</v>
      </c>
      <c r="J30" t="s">
        <v>79</v>
      </c>
      <c r="K30" t="s">
        <v>836</v>
      </c>
      <c r="L30" t="s">
        <v>2148</v>
      </c>
      <c r="M30" t="s">
        <v>2108</v>
      </c>
      <c r="N30" t="s">
        <v>2146</v>
      </c>
      <c r="O30" t="s">
        <v>2093</v>
      </c>
      <c r="P30" t="s">
        <v>2142</v>
      </c>
      <c r="Q30" t="s">
        <v>213</v>
      </c>
      <c r="R30" t="s">
        <v>1069</v>
      </c>
      <c r="S30" t="s">
        <v>2135</v>
      </c>
      <c r="T30" t="s">
        <v>2162</v>
      </c>
    </row>
    <row r="31" spans="1:20" x14ac:dyDescent="0.2">
      <c r="A31" t="s">
        <v>80</v>
      </c>
      <c r="B31" t="s">
        <v>108</v>
      </c>
      <c r="C31" t="s">
        <v>1385</v>
      </c>
      <c r="D31" t="s">
        <v>30</v>
      </c>
      <c r="E31" t="s">
        <v>696</v>
      </c>
      <c r="F31" t="s">
        <v>776</v>
      </c>
      <c r="G31" t="s">
        <v>692</v>
      </c>
      <c r="H31" t="s">
        <v>2145</v>
      </c>
      <c r="I31" t="s">
        <v>701</v>
      </c>
      <c r="J31" t="s">
        <v>79</v>
      </c>
      <c r="K31" t="s">
        <v>836</v>
      </c>
      <c r="L31" t="s">
        <v>2140</v>
      </c>
      <c r="M31" t="s">
        <v>2115</v>
      </c>
      <c r="N31" t="s">
        <v>2138</v>
      </c>
      <c r="O31" t="s">
        <v>2101</v>
      </c>
      <c r="P31" t="s">
        <v>2150</v>
      </c>
      <c r="Q31" t="s">
        <v>213</v>
      </c>
      <c r="R31" t="s">
        <v>1070</v>
      </c>
      <c r="S31" t="s">
        <v>2143</v>
      </c>
      <c r="T31" t="s">
        <v>2162</v>
      </c>
    </row>
    <row r="32" spans="1:20" x14ac:dyDescent="0.2">
      <c r="A32" t="s">
        <v>80</v>
      </c>
      <c r="B32" t="s">
        <v>108</v>
      </c>
      <c r="C32" t="s">
        <v>1386</v>
      </c>
      <c r="D32" t="s">
        <v>28</v>
      </c>
      <c r="E32" t="s">
        <v>698</v>
      </c>
      <c r="F32" t="s">
        <v>77</v>
      </c>
      <c r="G32" t="s">
        <v>693</v>
      </c>
      <c r="H32" t="s">
        <v>2112</v>
      </c>
      <c r="I32" t="s">
        <v>700</v>
      </c>
      <c r="J32" t="s">
        <v>76</v>
      </c>
      <c r="K32" t="s">
        <v>835</v>
      </c>
      <c r="L32" t="s">
        <v>2124</v>
      </c>
      <c r="M32" t="s">
        <v>2141</v>
      </c>
      <c r="N32" t="s">
        <v>2118</v>
      </c>
      <c r="O32" t="s">
        <v>2117</v>
      </c>
      <c r="P32" t="s">
        <v>2107</v>
      </c>
      <c r="Q32" t="s">
        <v>241</v>
      </c>
      <c r="R32" t="s">
        <v>1000</v>
      </c>
      <c r="S32" t="s">
        <v>2089</v>
      </c>
      <c r="T32" t="s">
        <v>2163</v>
      </c>
    </row>
    <row r="33" spans="1:20" x14ac:dyDescent="0.2">
      <c r="A33" t="s">
        <v>80</v>
      </c>
      <c r="B33" t="s">
        <v>108</v>
      </c>
      <c r="C33" t="s">
        <v>1387</v>
      </c>
      <c r="D33" t="s">
        <v>30</v>
      </c>
      <c r="E33" t="s">
        <v>698</v>
      </c>
      <c r="F33" t="s">
        <v>77</v>
      </c>
      <c r="G33" t="s">
        <v>693</v>
      </c>
      <c r="H33" t="s">
        <v>2119</v>
      </c>
      <c r="I33" t="s">
        <v>700</v>
      </c>
      <c r="J33" t="s">
        <v>76</v>
      </c>
      <c r="K33" t="s">
        <v>835</v>
      </c>
      <c r="L33" t="s">
        <v>2131</v>
      </c>
      <c r="M33" t="s">
        <v>2149</v>
      </c>
      <c r="N33" t="s">
        <v>2111</v>
      </c>
      <c r="O33" t="s">
        <v>2110</v>
      </c>
      <c r="P33" t="s">
        <v>2114</v>
      </c>
      <c r="Q33" t="s">
        <v>237</v>
      </c>
      <c r="R33" t="s">
        <v>1001</v>
      </c>
      <c r="S33" t="s">
        <v>2097</v>
      </c>
      <c r="T33" t="s">
        <v>2164</v>
      </c>
    </row>
    <row r="34" spans="1:20" x14ac:dyDescent="0.2">
      <c r="A34" t="s">
        <v>80</v>
      </c>
      <c r="B34" t="s">
        <v>108</v>
      </c>
      <c r="C34" t="s">
        <v>1388</v>
      </c>
      <c r="D34" t="s">
        <v>28</v>
      </c>
      <c r="E34" t="s">
        <v>698</v>
      </c>
      <c r="F34" t="s">
        <v>77</v>
      </c>
      <c r="G34" t="s">
        <v>693</v>
      </c>
      <c r="H34" t="s">
        <v>2096</v>
      </c>
      <c r="I34" t="s">
        <v>700</v>
      </c>
      <c r="J34" t="s">
        <v>76</v>
      </c>
      <c r="K34" t="s">
        <v>835</v>
      </c>
      <c r="L34" t="s">
        <v>2139</v>
      </c>
      <c r="M34" t="s">
        <v>2126</v>
      </c>
      <c r="N34" t="s">
        <v>2103</v>
      </c>
      <c r="O34" t="s">
        <v>2102</v>
      </c>
      <c r="P34" t="s">
        <v>2091</v>
      </c>
      <c r="Q34" t="s">
        <v>238</v>
      </c>
      <c r="R34" t="s">
        <v>1002</v>
      </c>
      <c r="S34" t="s">
        <v>2105</v>
      </c>
      <c r="T34" t="s">
        <v>2165</v>
      </c>
    </row>
    <row r="35" spans="1:20" x14ac:dyDescent="0.2">
      <c r="A35" t="s">
        <v>80</v>
      </c>
      <c r="B35" t="s">
        <v>108</v>
      </c>
      <c r="C35" t="s">
        <v>1389</v>
      </c>
      <c r="D35" t="s">
        <v>30</v>
      </c>
      <c r="E35" t="s">
        <v>698</v>
      </c>
      <c r="F35" t="s">
        <v>77</v>
      </c>
      <c r="G35" t="s">
        <v>693</v>
      </c>
      <c r="H35" t="s">
        <v>2104</v>
      </c>
      <c r="I35" t="s">
        <v>700</v>
      </c>
      <c r="J35" t="s">
        <v>76</v>
      </c>
      <c r="K35" t="s">
        <v>835</v>
      </c>
      <c r="L35" t="s">
        <v>2147</v>
      </c>
      <c r="M35" t="s">
        <v>2133</v>
      </c>
      <c r="N35" t="s">
        <v>2095</v>
      </c>
      <c r="O35" t="s">
        <v>2094</v>
      </c>
      <c r="P35" t="s">
        <v>2099</v>
      </c>
      <c r="Q35" t="s">
        <v>238</v>
      </c>
      <c r="R35" t="s">
        <v>1003</v>
      </c>
      <c r="S35" t="s">
        <v>2113</v>
      </c>
      <c r="T35" t="s">
        <v>2165</v>
      </c>
    </row>
    <row r="36" spans="1:20" x14ac:dyDescent="0.2">
      <c r="A36" t="s">
        <v>80</v>
      </c>
      <c r="B36" t="s">
        <v>108</v>
      </c>
      <c r="C36" t="s">
        <v>1390</v>
      </c>
      <c r="D36" t="s">
        <v>28</v>
      </c>
      <c r="E36" t="s">
        <v>698</v>
      </c>
      <c r="F36" t="s">
        <v>77</v>
      </c>
      <c r="G36" t="s">
        <v>693</v>
      </c>
      <c r="H36" t="s">
        <v>2142</v>
      </c>
      <c r="I36" t="s">
        <v>701</v>
      </c>
      <c r="J36" t="s">
        <v>79</v>
      </c>
      <c r="K36" t="s">
        <v>836</v>
      </c>
      <c r="L36" t="s">
        <v>2132</v>
      </c>
      <c r="M36" t="s">
        <v>2092</v>
      </c>
      <c r="N36" t="s">
        <v>2130</v>
      </c>
      <c r="O36" t="s">
        <v>2109</v>
      </c>
      <c r="P36" t="s">
        <v>2137</v>
      </c>
      <c r="Q36" t="s">
        <v>439</v>
      </c>
      <c r="R36" t="s">
        <v>1090</v>
      </c>
      <c r="S36" t="s">
        <v>2120</v>
      </c>
      <c r="T36" t="s">
        <v>2166</v>
      </c>
    </row>
    <row r="37" spans="1:20" x14ac:dyDescent="0.2">
      <c r="A37" t="s">
        <v>80</v>
      </c>
      <c r="B37" t="s">
        <v>108</v>
      </c>
      <c r="C37" t="s">
        <v>1391</v>
      </c>
      <c r="D37" t="s">
        <v>30</v>
      </c>
      <c r="E37" t="s">
        <v>698</v>
      </c>
      <c r="F37" t="s">
        <v>77</v>
      </c>
      <c r="G37" t="s">
        <v>693</v>
      </c>
      <c r="H37" t="s">
        <v>2150</v>
      </c>
      <c r="I37" t="s">
        <v>701</v>
      </c>
      <c r="J37" t="s">
        <v>79</v>
      </c>
      <c r="K37" t="s">
        <v>836</v>
      </c>
      <c r="L37" t="s">
        <v>2125</v>
      </c>
      <c r="M37" t="s">
        <v>2100</v>
      </c>
      <c r="N37" t="s">
        <v>2123</v>
      </c>
      <c r="O37" t="s">
        <v>2116</v>
      </c>
      <c r="P37" t="s">
        <v>2145</v>
      </c>
      <c r="Q37" t="s">
        <v>736</v>
      </c>
      <c r="R37" t="s">
        <v>1097</v>
      </c>
      <c r="S37" t="s">
        <v>2128</v>
      </c>
      <c r="T37" t="s">
        <v>2167</v>
      </c>
    </row>
    <row r="38" spans="1:20" x14ac:dyDescent="0.2">
      <c r="A38" t="s">
        <v>80</v>
      </c>
      <c r="B38" t="s">
        <v>108</v>
      </c>
      <c r="C38" t="s">
        <v>1392</v>
      </c>
      <c r="D38" t="s">
        <v>28</v>
      </c>
      <c r="E38" t="s">
        <v>698</v>
      </c>
      <c r="F38" t="s">
        <v>77</v>
      </c>
      <c r="G38" t="s">
        <v>693</v>
      </c>
      <c r="H38" t="s">
        <v>2127</v>
      </c>
      <c r="I38" t="s">
        <v>701</v>
      </c>
      <c r="J38" t="s">
        <v>79</v>
      </c>
      <c r="K38" t="s">
        <v>836</v>
      </c>
      <c r="L38" t="s">
        <v>2148</v>
      </c>
      <c r="M38" t="s">
        <v>2108</v>
      </c>
      <c r="N38" t="s">
        <v>2146</v>
      </c>
      <c r="O38" t="s">
        <v>2093</v>
      </c>
      <c r="P38" t="s">
        <v>2122</v>
      </c>
      <c r="Q38" t="s">
        <v>444</v>
      </c>
      <c r="R38" t="s">
        <v>1092</v>
      </c>
      <c r="S38" t="s">
        <v>2135</v>
      </c>
      <c r="T38" t="s">
        <v>2168</v>
      </c>
    </row>
    <row r="39" spans="1:20" x14ac:dyDescent="0.2">
      <c r="A39" t="s">
        <v>80</v>
      </c>
      <c r="B39" t="s">
        <v>108</v>
      </c>
      <c r="C39" t="s">
        <v>1393</v>
      </c>
      <c r="D39" t="s">
        <v>30</v>
      </c>
      <c r="E39" t="s">
        <v>698</v>
      </c>
      <c r="F39" t="s">
        <v>77</v>
      </c>
      <c r="G39" t="s">
        <v>693</v>
      </c>
      <c r="H39" t="s">
        <v>2134</v>
      </c>
      <c r="I39" t="s">
        <v>701</v>
      </c>
      <c r="J39" t="s">
        <v>79</v>
      </c>
      <c r="K39" t="s">
        <v>836</v>
      </c>
      <c r="L39" t="s">
        <v>2140</v>
      </c>
      <c r="M39" t="s">
        <v>2115</v>
      </c>
      <c r="N39" t="s">
        <v>2138</v>
      </c>
      <c r="O39" t="s">
        <v>2101</v>
      </c>
      <c r="P39" t="s">
        <v>2129</v>
      </c>
      <c r="Q39" t="s">
        <v>444</v>
      </c>
      <c r="R39" t="s">
        <v>1091</v>
      </c>
      <c r="S39" t="s">
        <v>2143</v>
      </c>
      <c r="T39" t="s">
        <v>2168</v>
      </c>
    </row>
    <row r="40" spans="1:20" x14ac:dyDescent="0.2">
      <c r="A40" t="s">
        <v>80</v>
      </c>
      <c r="B40" t="s">
        <v>108</v>
      </c>
      <c r="C40" t="s">
        <v>1394</v>
      </c>
      <c r="D40" t="s">
        <v>28</v>
      </c>
      <c r="E40" t="s">
        <v>697</v>
      </c>
      <c r="F40" t="s">
        <v>777</v>
      </c>
      <c r="G40" t="s">
        <v>809</v>
      </c>
      <c r="H40" t="s">
        <v>2149</v>
      </c>
      <c r="I40" t="s">
        <v>696</v>
      </c>
      <c r="J40" t="s">
        <v>776</v>
      </c>
      <c r="K40" t="s">
        <v>692</v>
      </c>
      <c r="L40" t="s">
        <v>2129</v>
      </c>
      <c r="M40" t="s">
        <v>2093</v>
      </c>
      <c r="N40" t="s">
        <v>2094</v>
      </c>
      <c r="O40" t="s">
        <v>2134</v>
      </c>
      <c r="P40" t="s">
        <v>2146</v>
      </c>
      <c r="Q40" t="s">
        <v>219</v>
      </c>
      <c r="R40" t="s">
        <v>1004</v>
      </c>
      <c r="S40" t="s">
        <v>2169</v>
      </c>
      <c r="T40" t="s">
        <v>2170</v>
      </c>
    </row>
    <row r="41" spans="1:20" x14ac:dyDescent="0.2">
      <c r="A41" t="s">
        <v>80</v>
      </c>
      <c r="B41" t="s">
        <v>108</v>
      </c>
      <c r="C41" t="s">
        <v>1395</v>
      </c>
      <c r="D41" t="s">
        <v>30</v>
      </c>
      <c r="E41" t="s">
        <v>697</v>
      </c>
      <c r="F41" t="s">
        <v>777</v>
      </c>
      <c r="G41" t="s">
        <v>809</v>
      </c>
      <c r="H41" t="s">
        <v>2141</v>
      </c>
      <c r="I41" t="s">
        <v>696</v>
      </c>
      <c r="J41" t="s">
        <v>776</v>
      </c>
      <c r="K41" t="s">
        <v>692</v>
      </c>
      <c r="L41" t="s">
        <v>2122</v>
      </c>
      <c r="M41" t="s">
        <v>2101</v>
      </c>
      <c r="N41" t="s">
        <v>2102</v>
      </c>
      <c r="O41" t="s">
        <v>2127</v>
      </c>
      <c r="P41" t="s">
        <v>2138</v>
      </c>
      <c r="Q41" t="s">
        <v>221</v>
      </c>
      <c r="R41" t="s">
        <v>980</v>
      </c>
      <c r="S41" t="s">
        <v>2171</v>
      </c>
      <c r="T41" t="s">
        <v>2090</v>
      </c>
    </row>
    <row r="42" spans="1:20" x14ac:dyDescent="0.2">
      <c r="A42" t="s">
        <v>80</v>
      </c>
      <c r="B42" t="s">
        <v>108</v>
      </c>
      <c r="C42" t="s">
        <v>1396</v>
      </c>
      <c r="D42" t="s">
        <v>28</v>
      </c>
      <c r="E42" t="s">
        <v>697</v>
      </c>
      <c r="F42" t="s">
        <v>777</v>
      </c>
      <c r="G42" t="s">
        <v>809</v>
      </c>
      <c r="H42" t="s">
        <v>2133</v>
      </c>
      <c r="I42" t="s">
        <v>696</v>
      </c>
      <c r="J42" t="s">
        <v>776</v>
      </c>
      <c r="K42" t="s">
        <v>692</v>
      </c>
      <c r="L42" t="s">
        <v>2145</v>
      </c>
      <c r="M42" t="s">
        <v>2109</v>
      </c>
      <c r="N42" t="s">
        <v>2110</v>
      </c>
      <c r="O42" t="s">
        <v>2150</v>
      </c>
      <c r="P42" t="s">
        <v>2130</v>
      </c>
      <c r="Q42" t="s">
        <v>220</v>
      </c>
      <c r="R42" t="s">
        <v>1005</v>
      </c>
      <c r="S42" t="s">
        <v>2172</v>
      </c>
      <c r="T42" t="s">
        <v>2173</v>
      </c>
    </row>
    <row r="43" spans="1:20" x14ac:dyDescent="0.2">
      <c r="A43" t="s">
        <v>80</v>
      </c>
      <c r="B43" t="s">
        <v>108</v>
      </c>
      <c r="C43" t="s">
        <v>1397</v>
      </c>
      <c r="D43" t="s">
        <v>30</v>
      </c>
      <c r="E43" t="s">
        <v>697</v>
      </c>
      <c r="F43" t="s">
        <v>777</v>
      </c>
      <c r="G43" t="s">
        <v>809</v>
      </c>
      <c r="H43" t="s">
        <v>2126</v>
      </c>
      <c r="I43" t="s">
        <v>696</v>
      </c>
      <c r="J43" t="s">
        <v>776</v>
      </c>
      <c r="K43" t="s">
        <v>692</v>
      </c>
      <c r="L43" t="s">
        <v>2137</v>
      </c>
      <c r="M43" t="s">
        <v>2116</v>
      </c>
      <c r="N43" t="s">
        <v>2117</v>
      </c>
      <c r="O43" t="s">
        <v>2142</v>
      </c>
      <c r="P43" t="s">
        <v>2123</v>
      </c>
      <c r="Q43" t="s">
        <v>220</v>
      </c>
      <c r="R43" t="s">
        <v>1006</v>
      </c>
      <c r="S43" t="s">
        <v>2174</v>
      </c>
      <c r="T43" t="s">
        <v>2173</v>
      </c>
    </row>
    <row r="44" spans="1:20" x14ac:dyDescent="0.2">
      <c r="A44" t="s">
        <v>80</v>
      </c>
      <c r="B44" t="s">
        <v>108</v>
      </c>
      <c r="C44" t="s">
        <v>1398</v>
      </c>
      <c r="D44" t="s">
        <v>28</v>
      </c>
      <c r="E44" t="s">
        <v>697</v>
      </c>
      <c r="F44" t="s">
        <v>777</v>
      </c>
      <c r="G44" t="s">
        <v>809</v>
      </c>
      <c r="H44" t="s">
        <v>2100</v>
      </c>
      <c r="I44" t="s">
        <v>698</v>
      </c>
      <c r="J44" t="s">
        <v>77</v>
      </c>
      <c r="K44" t="s">
        <v>693</v>
      </c>
      <c r="L44" t="s">
        <v>2119</v>
      </c>
      <c r="M44" t="s">
        <v>2124</v>
      </c>
      <c r="N44" t="s">
        <v>2125</v>
      </c>
      <c r="O44" t="s">
        <v>2114</v>
      </c>
      <c r="P44" t="s">
        <v>2103</v>
      </c>
      <c r="Q44" t="s">
        <v>209</v>
      </c>
      <c r="R44" t="s">
        <v>1007</v>
      </c>
      <c r="S44" t="s">
        <v>2175</v>
      </c>
      <c r="T44" t="s">
        <v>2176</v>
      </c>
    </row>
    <row r="45" spans="1:20" x14ac:dyDescent="0.2">
      <c r="A45" t="s">
        <v>80</v>
      </c>
      <c r="B45" t="s">
        <v>108</v>
      </c>
      <c r="C45" t="s">
        <v>1399</v>
      </c>
      <c r="D45" t="s">
        <v>30</v>
      </c>
      <c r="E45" t="s">
        <v>697</v>
      </c>
      <c r="F45" t="s">
        <v>777</v>
      </c>
      <c r="G45" t="s">
        <v>809</v>
      </c>
      <c r="H45" t="s">
        <v>2092</v>
      </c>
      <c r="I45" t="s">
        <v>698</v>
      </c>
      <c r="J45" t="s">
        <v>77</v>
      </c>
      <c r="K45" t="s">
        <v>693</v>
      </c>
      <c r="L45" t="s">
        <v>2112</v>
      </c>
      <c r="M45" t="s">
        <v>2131</v>
      </c>
      <c r="N45" t="s">
        <v>2132</v>
      </c>
      <c r="O45" t="s">
        <v>2107</v>
      </c>
      <c r="P45" t="s">
        <v>2095</v>
      </c>
      <c r="Q45" t="s">
        <v>211</v>
      </c>
      <c r="R45" t="s">
        <v>990</v>
      </c>
      <c r="S45" t="s">
        <v>2177</v>
      </c>
      <c r="T45" t="s">
        <v>2152</v>
      </c>
    </row>
    <row r="46" spans="1:20" x14ac:dyDescent="0.2">
      <c r="A46" t="s">
        <v>80</v>
      </c>
      <c r="B46" t="s">
        <v>108</v>
      </c>
      <c r="C46" t="s">
        <v>1400</v>
      </c>
      <c r="D46" t="s">
        <v>28</v>
      </c>
      <c r="E46" t="s">
        <v>697</v>
      </c>
      <c r="F46" t="s">
        <v>777</v>
      </c>
      <c r="G46" t="s">
        <v>809</v>
      </c>
      <c r="H46" t="s">
        <v>2115</v>
      </c>
      <c r="I46" t="s">
        <v>698</v>
      </c>
      <c r="J46" t="s">
        <v>77</v>
      </c>
      <c r="K46" t="s">
        <v>693</v>
      </c>
      <c r="L46" t="s">
        <v>2104</v>
      </c>
      <c r="M46" t="s">
        <v>2139</v>
      </c>
      <c r="N46" t="s">
        <v>2140</v>
      </c>
      <c r="O46" t="s">
        <v>2099</v>
      </c>
      <c r="P46" t="s">
        <v>2118</v>
      </c>
      <c r="Q46" t="s">
        <v>210</v>
      </c>
      <c r="R46" t="s">
        <v>1008</v>
      </c>
      <c r="S46" t="s">
        <v>2178</v>
      </c>
      <c r="T46" t="s">
        <v>2179</v>
      </c>
    </row>
    <row r="47" spans="1:20" x14ac:dyDescent="0.2">
      <c r="A47" t="s">
        <v>80</v>
      </c>
      <c r="B47" t="s">
        <v>108</v>
      </c>
      <c r="C47" t="s">
        <v>1401</v>
      </c>
      <c r="D47" t="s">
        <v>30</v>
      </c>
      <c r="E47" t="s">
        <v>697</v>
      </c>
      <c r="F47" t="s">
        <v>777</v>
      </c>
      <c r="G47" t="s">
        <v>809</v>
      </c>
      <c r="H47" t="s">
        <v>2108</v>
      </c>
      <c r="I47" t="s">
        <v>698</v>
      </c>
      <c r="J47" t="s">
        <v>77</v>
      </c>
      <c r="K47" t="s">
        <v>693</v>
      </c>
      <c r="L47" t="s">
        <v>2096</v>
      </c>
      <c r="M47" t="s">
        <v>2147</v>
      </c>
      <c r="N47" t="s">
        <v>2148</v>
      </c>
      <c r="O47" t="s">
        <v>2091</v>
      </c>
      <c r="P47" t="s">
        <v>2111</v>
      </c>
      <c r="Q47" t="s">
        <v>210</v>
      </c>
      <c r="R47" t="s">
        <v>1009</v>
      </c>
      <c r="S47" t="s">
        <v>2180</v>
      </c>
      <c r="T47" t="s">
        <v>2179</v>
      </c>
    </row>
    <row r="48" spans="1:20" x14ac:dyDescent="0.2">
      <c r="A48" t="s">
        <v>80</v>
      </c>
      <c r="B48" t="s">
        <v>108</v>
      </c>
      <c r="C48" t="s">
        <v>1402</v>
      </c>
      <c r="D48" t="s">
        <v>28</v>
      </c>
      <c r="E48" t="s">
        <v>699</v>
      </c>
      <c r="F48" t="s">
        <v>78</v>
      </c>
      <c r="G48" t="s">
        <v>810</v>
      </c>
      <c r="H48" t="s">
        <v>2130</v>
      </c>
      <c r="I48" t="s">
        <v>696</v>
      </c>
      <c r="J48" t="s">
        <v>776</v>
      </c>
      <c r="K48" t="s">
        <v>692</v>
      </c>
      <c r="L48" t="s">
        <v>2129</v>
      </c>
      <c r="M48" t="s">
        <v>2093</v>
      </c>
      <c r="N48" t="s">
        <v>2094</v>
      </c>
      <c r="O48" t="s">
        <v>2134</v>
      </c>
      <c r="P48" t="s">
        <v>2133</v>
      </c>
      <c r="Q48" t="s">
        <v>226</v>
      </c>
      <c r="R48" t="s">
        <v>1010</v>
      </c>
      <c r="S48" t="s">
        <v>2169</v>
      </c>
      <c r="T48" t="s">
        <v>2136</v>
      </c>
    </row>
    <row r="49" spans="1:20" x14ac:dyDescent="0.2">
      <c r="A49" t="s">
        <v>80</v>
      </c>
      <c r="B49" t="s">
        <v>108</v>
      </c>
      <c r="C49" t="s">
        <v>1403</v>
      </c>
      <c r="D49" t="s">
        <v>30</v>
      </c>
      <c r="E49" t="s">
        <v>699</v>
      </c>
      <c r="F49" t="s">
        <v>78</v>
      </c>
      <c r="G49" t="s">
        <v>810</v>
      </c>
      <c r="H49" t="s">
        <v>2123</v>
      </c>
      <c r="I49" t="s">
        <v>696</v>
      </c>
      <c r="J49" t="s">
        <v>776</v>
      </c>
      <c r="K49" t="s">
        <v>692</v>
      </c>
      <c r="L49" t="s">
        <v>2122</v>
      </c>
      <c r="M49" t="s">
        <v>2101</v>
      </c>
      <c r="N49" t="s">
        <v>2102</v>
      </c>
      <c r="O49" t="s">
        <v>2127</v>
      </c>
      <c r="P49" t="s">
        <v>2126</v>
      </c>
      <c r="Q49" t="s">
        <v>224</v>
      </c>
      <c r="R49" t="s">
        <v>1011</v>
      </c>
      <c r="S49" t="s">
        <v>2171</v>
      </c>
      <c r="T49" t="s">
        <v>2181</v>
      </c>
    </row>
    <row r="50" spans="1:20" x14ac:dyDescent="0.2">
      <c r="A50" t="s">
        <v>80</v>
      </c>
      <c r="B50" t="s">
        <v>108</v>
      </c>
      <c r="C50" t="s">
        <v>1404</v>
      </c>
      <c r="D50" t="s">
        <v>28</v>
      </c>
      <c r="E50" t="s">
        <v>699</v>
      </c>
      <c r="F50" t="s">
        <v>78</v>
      </c>
      <c r="G50" t="s">
        <v>810</v>
      </c>
      <c r="H50" t="s">
        <v>2146</v>
      </c>
      <c r="I50" t="s">
        <v>696</v>
      </c>
      <c r="J50" t="s">
        <v>776</v>
      </c>
      <c r="K50" t="s">
        <v>692</v>
      </c>
      <c r="L50" t="s">
        <v>2145</v>
      </c>
      <c r="M50" t="s">
        <v>2109</v>
      </c>
      <c r="N50" t="s">
        <v>2110</v>
      </c>
      <c r="O50" t="s">
        <v>2150</v>
      </c>
      <c r="P50" t="s">
        <v>2149</v>
      </c>
      <c r="Q50" t="s">
        <v>225</v>
      </c>
      <c r="R50" t="s">
        <v>1012</v>
      </c>
      <c r="S50" t="s">
        <v>2172</v>
      </c>
      <c r="T50" t="s">
        <v>2182</v>
      </c>
    </row>
    <row r="51" spans="1:20" x14ac:dyDescent="0.2">
      <c r="A51" t="s">
        <v>80</v>
      </c>
      <c r="B51" t="s">
        <v>108</v>
      </c>
      <c r="C51" t="s">
        <v>1405</v>
      </c>
      <c r="D51" t="s">
        <v>30</v>
      </c>
      <c r="E51" t="s">
        <v>699</v>
      </c>
      <c r="F51" t="s">
        <v>78</v>
      </c>
      <c r="G51" t="s">
        <v>810</v>
      </c>
      <c r="H51" t="s">
        <v>2138</v>
      </c>
      <c r="I51" t="s">
        <v>696</v>
      </c>
      <c r="J51" t="s">
        <v>776</v>
      </c>
      <c r="K51" t="s">
        <v>692</v>
      </c>
      <c r="L51" t="s">
        <v>2137</v>
      </c>
      <c r="M51" t="s">
        <v>2116</v>
      </c>
      <c r="N51" t="s">
        <v>2117</v>
      </c>
      <c r="O51" t="s">
        <v>2142</v>
      </c>
      <c r="P51" t="s">
        <v>2141</v>
      </c>
      <c r="Q51" t="s">
        <v>225</v>
      </c>
      <c r="R51" t="s">
        <v>1013</v>
      </c>
      <c r="S51" t="s">
        <v>2174</v>
      </c>
      <c r="T51" t="s">
        <v>2182</v>
      </c>
    </row>
    <row r="52" spans="1:20" x14ac:dyDescent="0.2">
      <c r="A52" t="s">
        <v>80</v>
      </c>
      <c r="B52" t="s">
        <v>108</v>
      </c>
      <c r="C52" t="s">
        <v>1406</v>
      </c>
      <c r="D52" t="s">
        <v>28</v>
      </c>
      <c r="E52" t="s">
        <v>699</v>
      </c>
      <c r="F52" t="s">
        <v>78</v>
      </c>
      <c r="G52" t="s">
        <v>810</v>
      </c>
      <c r="H52" t="s">
        <v>2118</v>
      </c>
      <c r="I52" t="s">
        <v>698</v>
      </c>
      <c r="J52" t="s">
        <v>77</v>
      </c>
      <c r="K52" t="s">
        <v>693</v>
      </c>
      <c r="L52" t="s">
        <v>2119</v>
      </c>
      <c r="M52" t="s">
        <v>2124</v>
      </c>
      <c r="N52" t="s">
        <v>2125</v>
      </c>
      <c r="O52" t="s">
        <v>2114</v>
      </c>
      <c r="P52" t="s">
        <v>2115</v>
      </c>
      <c r="Q52" t="s">
        <v>234</v>
      </c>
      <c r="R52" t="s">
        <v>1014</v>
      </c>
      <c r="S52" t="s">
        <v>2175</v>
      </c>
      <c r="T52" t="s">
        <v>2183</v>
      </c>
    </row>
    <row r="53" spans="1:20" x14ac:dyDescent="0.2">
      <c r="A53" t="s">
        <v>80</v>
      </c>
      <c r="B53" t="s">
        <v>108</v>
      </c>
      <c r="C53" t="s">
        <v>1407</v>
      </c>
      <c r="D53" t="s">
        <v>30</v>
      </c>
      <c r="E53" t="s">
        <v>699</v>
      </c>
      <c r="F53" t="s">
        <v>78</v>
      </c>
      <c r="G53" t="s">
        <v>810</v>
      </c>
      <c r="H53" t="s">
        <v>2111</v>
      </c>
      <c r="I53" t="s">
        <v>698</v>
      </c>
      <c r="J53" t="s">
        <v>77</v>
      </c>
      <c r="K53" t="s">
        <v>693</v>
      </c>
      <c r="L53" t="s">
        <v>2112</v>
      </c>
      <c r="M53" t="s">
        <v>2131</v>
      </c>
      <c r="N53" t="s">
        <v>2132</v>
      </c>
      <c r="O53" t="s">
        <v>2107</v>
      </c>
      <c r="P53" t="s">
        <v>2108</v>
      </c>
      <c r="Q53" t="s">
        <v>236</v>
      </c>
      <c r="R53" t="s">
        <v>1015</v>
      </c>
      <c r="S53" t="s">
        <v>2177</v>
      </c>
      <c r="T53" t="s">
        <v>2155</v>
      </c>
    </row>
    <row r="54" spans="1:20" x14ac:dyDescent="0.2">
      <c r="A54" t="s">
        <v>80</v>
      </c>
      <c r="B54" t="s">
        <v>108</v>
      </c>
      <c r="C54" t="s">
        <v>1408</v>
      </c>
      <c r="D54" t="s">
        <v>28</v>
      </c>
      <c r="E54" t="s">
        <v>699</v>
      </c>
      <c r="F54" t="s">
        <v>78</v>
      </c>
      <c r="G54" t="s">
        <v>810</v>
      </c>
      <c r="H54" t="s">
        <v>2103</v>
      </c>
      <c r="I54" t="s">
        <v>698</v>
      </c>
      <c r="J54" t="s">
        <v>77</v>
      </c>
      <c r="K54" t="s">
        <v>693</v>
      </c>
      <c r="L54" t="s">
        <v>2104</v>
      </c>
      <c r="M54" t="s">
        <v>2139</v>
      </c>
      <c r="N54" t="s">
        <v>2140</v>
      </c>
      <c r="O54" t="s">
        <v>2099</v>
      </c>
      <c r="P54" t="s">
        <v>2100</v>
      </c>
      <c r="Q54" t="s">
        <v>235</v>
      </c>
      <c r="R54" t="s">
        <v>1016</v>
      </c>
      <c r="S54" t="s">
        <v>2178</v>
      </c>
      <c r="T54" t="s">
        <v>2184</v>
      </c>
    </row>
    <row r="55" spans="1:20" x14ac:dyDescent="0.2">
      <c r="A55" t="s">
        <v>80</v>
      </c>
      <c r="B55" t="s">
        <v>108</v>
      </c>
      <c r="C55" t="s">
        <v>1409</v>
      </c>
      <c r="D55" t="s">
        <v>30</v>
      </c>
      <c r="E55" t="s">
        <v>699</v>
      </c>
      <c r="F55" t="s">
        <v>78</v>
      </c>
      <c r="G55" t="s">
        <v>810</v>
      </c>
      <c r="H55" t="s">
        <v>2095</v>
      </c>
      <c r="I55" t="s">
        <v>698</v>
      </c>
      <c r="J55" t="s">
        <v>77</v>
      </c>
      <c r="K55" t="s">
        <v>693</v>
      </c>
      <c r="L55" t="s">
        <v>2096</v>
      </c>
      <c r="M55" t="s">
        <v>2147</v>
      </c>
      <c r="N55" t="s">
        <v>2148</v>
      </c>
      <c r="O55" t="s">
        <v>2091</v>
      </c>
      <c r="P55" t="s">
        <v>2092</v>
      </c>
      <c r="Q55" t="s">
        <v>235</v>
      </c>
      <c r="R55" t="s">
        <v>1017</v>
      </c>
      <c r="S55" t="s">
        <v>2180</v>
      </c>
      <c r="T55" t="s">
        <v>2184</v>
      </c>
    </row>
    <row r="56" spans="1:20" x14ac:dyDescent="0.2">
      <c r="A56" t="s">
        <v>80</v>
      </c>
      <c r="B56" t="s">
        <v>108</v>
      </c>
      <c r="C56" t="s">
        <v>1410</v>
      </c>
      <c r="D56" t="s">
        <v>28</v>
      </c>
      <c r="E56" t="s">
        <v>697</v>
      </c>
      <c r="F56" t="s">
        <v>777</v>
      </c>
      <c r="G56" t="s">
        <v>809</v>
      </c>
      <c r="H56" t="s">
        <v>2149</v>
      </c>
      <c r="I56" t="s">
        <v>700</v>
      </c>
      <c r="J56" t="s">
        <v>76</v>
      </c>
      <c r="K56" t="s">
        <v>835</v>
      </c>
      <c r="L56" t="s">
        <v>2124</v>
      </c>
      <c r="M56" t="s">
        <v>2099</v>
      </c>
      <c r="N56" t="s">
        <v>2142</v>
      </c>
      <c r="O56" t="s">
        <v>2117</v>
      </c>
      <c r="P56" t="s">
        <v>2146</v>
      </c>
      <c r="Q56" t="s">
        <v>246</v>
      </c>
      <c r="R56" t="s">
        <v>1018</v>
      </c>
      <c r="S56" t="s">
        <v>2169</v>
      </c>
      <c r="T56" t="s">
        <v>2185</v>
      </c>
    </row>
    <row r="57" spans="1:20" x14ac:dyDescent="0.2">
      <c r="A57" t="s">
        <v>80</v>
      </c>
      <c r="B57" t="s">
        <v>108</v>
      </c>
      <c r="C57" t="s">
        <v>1411</v>
      </c>
      <c r="D57" t="s">
        <v>30</v>
      </c>
      <c r="E57" t="s">
        <v>697</v>
      </c>
      <c r="F57" t="s">
        <v>777</v>
      </c>
      <c r="G57" t="s">
        <v>809</v>
      </c>
      <c r="H57" t="s">
        <v>2141</v>
      </c>
      <c r="I57" t="s">
        <v>700</v>
      </c>
      <c r="J57" t="s">
        <v>76</v>
      </c>
      <c r="K57" t="s">
        <v>835</v>
      </c>
      <c r="L57" t="s">
        <v>2131</v>
      </c>
      <c r="M57" t="s">
        <v>2091</v>
      </c>
      <c r="N57" t="s">
        <v>2150</v>
      </c>
      <c r="O57" t="s">
        <v>2110</v>
      </c>
      <c r="P57" t="s">
        <v>2138</v>
      </c>
      <c r="Q57" t="s">
        <v>242</v>
      </c>
      <c r="R57" t="s">
        <v>1019</v>
      </c>
      <c r="S57" t="s">
        <v>2171</v>
      </c>
      <c r="T57" t="s">
        <v>2186</v>
      </c>
    </row>
    <row r="58" spans="1:20" x14ac:dyDescent="0.2">
      <c r="A58" t="s">
        <v>80</v>
      </c>
      <c r="B58" t="s">
        <v>108</v>
      </c>
      <c r="C58" t="s">
        <v>1412</v>
      </c>
      <c r="D58" t="s">
        <v>28</v>
      </c>
      <c r="E58" t="s">
        <v>697</v>
      </c>
      <c r="F58" t="s">
        <v>777</v>
      </c>
      <c r="G58" t="s">
        <v>809</v>
      </c>
      <c r="H58" t="s">
        <v>2133</v>
      </c>
      <c r="I58" t="s">
        <v>700</v>
      </c>
      <c r="J58" t="s">
        <v>76</v>
      </c>
      <c r="K58" t="s">
        <v>835</v>
      </c>
      <c r="L58" t="s">
        <v>2139</v>
      </c>
      <c r="M58" t="s">
        <v>2114</v>
      </c>
      <c r="N58" t="s">
        <v>2127</v>
      </c>
      <c r="O58" t="s">
        <v>2102</v>
      </c>
      <c r="P58" t="s">
        <v>2130</v>
      </c>
      <c r="Q58" t="s">
        <v>243</v>
      </c>
      <c r="R58" t="s">
        <v>1020</v>
      </c>
      <c r="S58" t="s">
        <v>2172</v>
      </c>
      <c r="T58" t="s">
        <v>2187</v>
      </c>
    </row>
    <row r="59" spans="1:20" x14ac:dyDescent="0.2">
      <c r="A59" t="s">
        <v>80</v>
      </c>
      <c r="B59" t="s">
        <v>108</v>
      </c>
      <c r="C59" t="s">
        <v>1413</v>
      </c>
      <c r="D59" t="s">
        <v>30</v>
      </c>
      <c r="E59" t="s">
        <v>697</v>
      </c>
      <c r="F59" t="s">
        <v>777</v>
      </c>
      <c r="G59" t="s">
        <v>809</v>
      </c>
      <c r="H59" t="s">
        <v>2126</v>
      </c>
      <c r="I59" t="s">
        <v>700</v>
      </c>
      <c r="J59" t="s">
        <v>76</v>
      </c>
      <c r="K59" t="s">
        <v>835</v>
      </c>
      <c r="L59" t="s">
        <v>2147</v>
      </c>
      <c r="M59" t="s">
        <v>2107</v>
      </c>
      <c r="N59" t="s">
        <v>2134</v>
      </c>
      <c r="O59" t="s">
        <v>2094</v>
      </c>
      <c r="P59" t="s">
        <v>2123</v>
      </c>
      <c r="Q59" t="s">
        <v>243</v>
      </c>
      <c r="R59" t="s">
        <v>1021</v>
      </c>
      <c r="S59" t="s">
        <v>2174</v>
      </c>
      <c r="T59" t="s">
        <v>2187</v>
      </c>
    </row>
    <row r="60" spans="1:20" x14ac:dyDescent="0.2">
      <c r="A60" t="s">
        <v>80</v>
      </c>
      <c r="B60" t="s">
        <v>108</v>
      </c>
      <c r="C60" t="s">
        <v>1414</v>
      </c>
      <c r="D60" t="s">
        <v>28</v>
      </c>
      <c r="E60" t="s">
        <v>697</v>
      </c>
      <c r="F60" t="s">
        <v>777</v>
      </c>
      <c r="G60" t="s">
        <v>809</v>
      </c>
      <c r="H60" t="s">
        <v>2100</v>
      </c>
      <c r="I60" t="s">
        <v>701</v>
      </c>
      <c r="J60" t="s">
        <v>79</v>
      </c>
      <c r="K60" t="s">
        <v>836</v>
      </c>
      <c r="L60" t="s">
        <v>2132</v>
      </c>
      <c r="M60" t="s">
        <v>2129</v>
      </c>
      <c r="N60" t="s">
        <v>2112</v>
      </c>
      <c r="O60" t="s">
        <v>2109</v>
      </c>
      <c r="P60" t="s">
        <v>2103</v>
      </c>
      <c r="Q60" t="s">
        <v>247</v>
      </c>
      <c r="R60" t="s">
        <v>1080</v>
      </c>
      <c r="S60" t="s">
        <v>2175</v>
      </c>
      <c r="T60" t="s">
        <v>2188</v>
      </c>
    </row>
    <row r="61" spans="1:20" x14ac:dyDescent="0.2">
      <c r="A61" t="s">
        <v>80</v>
      </c>
      <c r="B61" t="s">
        <v>108</v>
      </c>
      <c r="C61" t="s">
        <v>1415</v>
      </c>
      <c r="D61" t="s">
        <v>30</v>
      </c>
      <c r="E61" t="s">
        <v>697</v>
      </c>
      <c r="F61" t="s">
        <v>777</v>
      </c>
      <c r="G61" t="s">
        <v>809</v>
      </c>
      <c r="H61" t="s">
        <v>2092</v>
      </c>
      <c r="I61" t="s">
        <v>701</v>
      </c>
      <c r="J61" t="s">
        <v>79</v>
      </c>
      <c r="K61" t="s">
        <v>836</v>
      </c>
      <c r="L61" t="s">
        <v>2125</v>
      </c>
      <c r="M61" t="s">
        <v>2122</v>
      </c>
      <c r="N61" t="s">
        <v>2119</v>
      </c>
      <c r="O61" t="s">
        <v>2116</v>
      </c>
      <c r="P61" t="s">
        <v>2095</v>
      </c>
      <c r="Q61" t="s">
        <v>247</v>
      </c>
      <c r="R61" t="s">
        <v>1079</v>
      </c>
      <c r="S61" t="s">
        <v>2177</v>
      </c>
      <c r="T61" t="s">
        <v>2188</v>
      </c>
    </row>
    <row r="62" spans="1:20" x14ac:dyDescent="0.2">
      <c r="A62" t="s">
        <v>80</v>
      </c>
      <c r="B62" t="s">
        <v>108</v>
      </c>
      <c r="C62" t="s">
        <v>1416</v>
      </c>
      <c r="D62" t="s">
        <v>28</v>
      </c>
      <c r="E62" t="s">
        <v>697</v>
      </c>
      <c r="F62" t="s">
        <v>777</v>
      </c>
      <c r="G62" t="s">
        <v>809</v>
      </c>
      <c r="H62" t="s">
        <v>2115</v>
      </c>
      <c r="I62" t="s">
        <v>701</v>
      </c>
      <c r="J62" t="s">
        <v>79</v>
      </c>
      <c r="K62" t="s">
        <v>836</v>
      </c>
      <c r="L62" t="s">
        <v>2148</v>
      </c>
      <c r="M62" t="s">
        <v>2145</v>
      </c>
      <c r="N62" t="s">
        <v>2096</v>
      </c>
      <c r="O62" t="s">
        <v>2093</v>
      </c>
      <c r="P62" t="s">
        <v>2118</v>
      </c>
      <c r="Q62" t="s">
        <v>248</v>
      </c>
      <c r="R62" t="s">
        <v>1082</v>
      </c>
      <c r="S62" t="s">
        <v>2178</v>
      </c>
      <c r="T62" t="s">
        <v>2189</v>
      </c>
    </row>
    <row r="63" spans="1:20" x14ac:dyDescent="0.2">
      <c r="A63" t="s">
        <v>80</v>
      </c>
      <c r="B63" t="s">
        <v>108</v>
      </c>
      <c r="C63" t="s">
        <v>1417</v>
      </c>
      <c r="D63" t="s">
        <v>30</v>
      </c>
      <c r="E63" t="s">
        <v>697</v>
      </c>
      <c r="F63" t="s">
        <v>777</v>
      </c>
      <c r="G63" t="s">
        <v>809</v>
      </c>
      <c r="H63" t="s">
        <v>2108</v>
      </c>
      <c r="I63" t="s">
        <v>701</v>
      </c>
      <c r="J63" t="s">
        <v>79</v>
      </c>
      <c r="K63" t="s">
        <v>836</v>
      </c>
      <c r="L63" t="s">
        <v>2140</v>
      </c>
      <c r="M63" t="s">
        <v>2137</v>
      </c>
      <c r="N63" t="s">
        <v>2104</v>
      </c>
      <c r="O63" t="s">
        <v>2101</v>
      </c>
      <c r="P63" t="s">
        <v>2111</v>
      </c>
      <c r="Q63" t="s">
        <v>434</v>
      </c>
      <c r="R63" t="s">
        <v>1087</v>
      </c>
      <c r="S63" t="s">
        <v>2180</v>
      </c>
      <c r="T63" t="s">
        <v>2190</v>
      </c>
    </row>
    <row r="64" spans="1:20" x14ac:dyDescent="0.2">
      <c r="A64" t="s">
        <v>80</v>
      </c>
      <c r="B64" t="s">
        <v>108</v>
      </c>
      <c r="C64" t="s">
        <v>1418</v>
      </c>
      <c r="D64" t="s">
        <v>28</v>
      </c>
      <c r="E64" t="s">
        <v>699</v>
      </c>
      <c r="F64" t="s">
        <v>78</v>
      </c>
      <c r="G64" t="s">
        <v>810</v>
      </c>
      <c r="H64" t="s">
        <v>2130</v>
      </c>
      <c r="I64" t="s">
        <v>700</v>
      </c>
      <c r="J64" t="s">
        <v>76</v>
      </c>
      <c r="K64" t="s">
        <v>835</v>
      </c>
      <c r="L64" t="s">
        <v>2124</v>
      </c>
      <c r="M64" t="s">
        <v>2099</v>
      </c>
      <c r="N64" t="s">
        <v>2142</v>
      </c>
      <c r="O64" t="s">
        <v>2117</v>
      </c>
      <c r="P64" t="s">
        <v>2133</v>
      </c>
      <c r="Q64" t="s">
        <v>737</v>
      </c>
      <c r="R64" t="s">
        <v>1022</v>
      </c>
      <c r="S64" t="s">
        <v>2169</v>
      </c>
      <c r="T64" t="s">
        <v>2191</v>
      </c>
    </row>
    <row r="65" spans="1:20" x14ac:dyDescent="0.2">
      <c r="A65" t="s">
        <v>80</v>
      </c>
      <c r="B65" t="s">
        <v>108</v>
      </c>
      <c r="C65" t="s">
        <v>1419</v>
      </c>
      <c r="D65" t="s">
        <v>30</v>
      </c>
      <c r="E65" t="s">
        <v>699</v>
      </c>
      <c r="F65" t="s">
        <v>78</v>
      </c>
      <c r="G65" t="s">
        <v>810</v>
      </c>
      <c r="H65" t="s">
        <v>2123</v>
      </c>
      <c r="I65" t="s">
        <v>700</v>
      </c>
      <c r="J65" t="s">
        <v>76</v>
      </c>
      <c r="K65" t="s">
        <v>835</v>
      </c>
      <c r="L65" t="s">
        <v>2131</v>
      </c>
      <c r="M65" t="s">
        <v>2091</v>
      </c>
      <c r="N65" t="s">
        <v>2150</v>
      </c>
      <c r="O65" t="s">
        <v>2110</v>
      </c>
      <c r="P65" t="s">
        <v>2126</v>
      </c>
      <c r="Q65" t="s">
        <v>728</v>
      </c>
      <c r="R65" t="s">
        <v>1023</v>
      </c>
      <c r="S65" t="s">
        <v>2171</v>
      </c>
      <c r="T65" t="s">
        <v>2192</v>
      </c>
    </row>
    <row r="66" spans="1:20" x14ac:dyDescent="0.2">
      <c r="A66" t="s">
        <v>80</v>
      </c>
      <c r="B66" t="s">
        <v>108</v>
      </c>
      <c r="C66" t="s">
        <v>1420</v>
      </c>
      <c r="D66" t="s">
        <v>28</v>
      </c>
      <c r="E66" t="s">
        <v>699</v>
      </c>
      <c r="F66" t="s">
        <v>78</v>
      </c>
      <c r="G66" t="s">
        <v>810</v>
      </c>
      <c r="H66" t="s">
        <v>2146</v>
      </c>
      <c r="I66" t="s">
        <v>700</v>
      </c>
      <c r="J66" t="s">
        <v>76</v>
      </c>
      <c r="K66" t="s">
        <v>835</v>
      </c>
      <c r="L66" t="s">
        <v>2139</v>
      </c>
      <c r="M66" t="s">
        <v>2114</v>
      </c>
      <c r="N66" t="s">
        <v>2127</v>
      </c>
      <c r="O66" t="s">
        <v>2102</v>
      </c>
      <c r="P66" t="s">
        <v>2149</v>
      </c>
      <c r="Q66" t="s">
        <v>729</v>
      </c>
      <c r="R66" t="s">
        <v>1024</v>
      </c>
      <c r="S66" t="s">
        <v>2172</v>
      </c>
      <c r="T66" t="s">
        <v>2193</v>
      </c>
    </row>
    <row r="67" spans="1:20" x14ac:dyDescent="0.2">
      <c r="A67" t="s">
        <v>80</v>
      </c>
      <c r="B67" t="s">
        <v>108</v>
      </c>
      <c r="C67" t="s">
        <v>1421</v>
      </c>
      <c r="D67" t="s">
        <v>30</v>
      </c>
      <c r="E67" t="s">
        <v>699</v>
      </c>
      <c r="F67" t="s">
        <v>78</v>
      </c>
      <c r="G67" t="s">
        <v>810</v>
      </c>
      <c r="H67" t="s">
        <v>2138</v>
      </c>
      <c r="I67" t="s">
        <v>700</v>
      </c>
      <c r="J67" t="s">
        <v>76</v>
      </c>
      <c r="K67" t="s">
        <v>835</v>
      </c>
      <c r="L67" t="s">
        <v>2147</v>
      </c>
      <c r="M67" t="s">
        <v>2107</v>
      </c>
      <c r="N67" t="s">
        <v>2134</v>
      </c>
      <c r="O67" t="s">
        <v>2094</v>
      </c>
      <c r="P67" t="s">
        <v>2141</v>
      </c>
      <c r="Q67" t="s">
        <v>729</v>
      </c>
      <c r="R67" t="s">
        <v>1025</v>
      </c>
      <c r="S67" t="s">
        <v>2174</v>
      </c>
      <c r="T67" t="s">
        <v>2193</v>
      </c>
    </row>
    <row r="68" spans="1:20" x14ac:dyDescent="0.2">
      <c r="A68" t="s">
        <v>80</v>
      </c>
      <c r="B68" t="s">
        <v>108</v>
      </c>
      <c r="C68" t="s">
        <v>1422</v>
      </c>
      <c r="D68" t="s">
        <v>28</v>
      </c>
      <c r="E68" t="s">
        <v>699</v>
      </c>
      <c r="F68" t="s">
        <v>78</v>
      </c>
      <c r="G68" t="s">
        <v>810</v>
      </c>
      <c r="H68" t="s">
        <v>2118</v>
      </c>
      <c r="I68" t="s">
        <v>701</v>
      </c>
      <c r="J68" t="s">
        <v>79</v>
      </c>
      <c r="K68" t="s">
        <v>836</v>
      </c>
      <c r="L68" t="s">
        <v>2132</v>
      </c>
      <c r="M68" t="s">
        <v>2129</v>
      </c>
      <c r="N68" t="s">
        <v>2112</v>
      </c>
      <c r="O68" t="s">
        <v>2109</v>
      </c>
      <c r="P68" t="s">
        <v>2115</v>
      </c>
      <c r="Q68" t="s">
        <v>738</v>
      </c>
      <c r="R68" t="s">
        <v>1119</v>
      </c>
      <c r="S68" t="s">
        <v>2175</v>
      </c>
      <c r="T68" t="s">
        <v>2194</v>
      </c>
    </row>
    <row r="69" spans="1:20" x14ac:dyDescent="0.2">
      <c r="A69" t="s">
        <v>80</v>
      </c>
      <c r="B69" t="s">
        <v>108</v>
      </c>
      <c r="C69" t="s">
        <v>1423</v>
      </c>
      <c r="D69" t="s">
        <v>30</v>
      </c>
      <c r="E69" t="s">
        <v>699</v>
      </c>
      <c r="F69" t="s">
        <v>78</v>
      </c>
      <c r="G69" t="s">
        <v>810</v>
      </c>
      <c r="H69" t="s">
        <v>2111</v>
      </c>
      <c r="I69" t="s">
        <v>701</v>
      </c>
      <c r="J69" t="s">
        <v>79</v>
      </c>
      <c r="K69" t="s">
        <v>836</v>
      </c>
      <c r="L69" t="s">
        <v>2125</v>
      </c>
      <c r="M69" t="s">
        <v>2122</v>
      </c>
      <c r="N69" t="s">
        <v>2119</v>
      </c>
      <c r="O69" t="s">
        <v>2116</v>
      </c>
      <c r="P69" t="s">
        <v>2108</v>
      </c>
      <c r="Q69" t="s">
        <v>732</v>
      </c>
      <c r="R69" t="s">
        <v>1110</v>
      </c>
      <c r="S69" t="s">
        <v>2177</v>
      </c>
      <c r="T69" t="s">
        <v>2195</v>
      </c>
    </row>
    <row r="70" spans="1:20" x14ac:dyDescent="0.2">
      <c r="A70" t="s">
        <v>80</v>
      </c>
      <c r="B70" t="s">
        <v>108</v>
      </c>
      <c r="C70" t="s">
        <v>1424</v>
      </c>
      <c r="D70" t="s">
        <v>28</v>
      </c>
      <c r="E70" t="s">
        <v>699</v>
      </c>
      <c r="F70" t="s">
        <v>78</v>
      </c>
      <c r="G70" t="s">
        <v>810</v>
      </c>
      <c r="H70" t="s">
        <v>2103</v>
      </c>
      <c r="I70" t="s">
        <v>701</v>
      </c>
      <c r="J70" t="s">
        <v>79</v>
      </c>
      <c r="K70" t="s">
        <v>836</v>
      </c>
      <c r="L70" t="s">
        <v>2148</v>
      </c>
      <c r="M70" t="s">
        <v>2145</v>
      </c>
      <c r="N70" t="s">
        <v>2096</v>
      </c>
      <c r="O70" t="s">
        <v>2093</v>
      </c>
      <c r="P70" t="s">
        <v>2100</v>
      </c>
      <c r="Q70" t="s">
        <v>733</v>
      </c>
      <c r="R70" t="s">
        <v>1113</v>
      </c>
      <c r="S70" t="s">
        <v>2178</v>
      </c>
      <c r="T70" t="s">
        <v>2196</v>
      </c>
    </row>
    <row r="71" spans="1:20" x14ac:dyDescent="0.2">
      <c r="A71" t="s">
        <v>80</v>
      </c>
      <c r="B71" t="s">
        <v>108</v>
      </c>
      <c r="C71" t="s">
        <v>1425</v>
      </c>
      <c r="D71" t="s">
        <v>30</v>
      </c>
      <c r="E71" t="s">
        <v>699</v>
      </c>
      <c r="F71" t="s">
        <v>78</v>
      </c>
      <c r="G71" t="s">
        <v>810</v>
      </c>
      <c r="H71" t="s">
        <v>2095</v>
      </c>
      <c r="I71" t="s">
        <v>701</v>
      </c>
      <c r="J71" t="s">
        <v>79</v>
      </c>
      <c r="K71" t="s">
        <v>836</v>
      </c>
      <c r="L71" t="s">
        <v>2140</v>
      </c>
      <c r="M71" t="s">
        <v>2137</v>
      </c>
      <c r="N71" t="s">
        <v>2104</v>
      </c>
      <c r="O71" t="s">
        <v>2101</v>
      </c>
      <c r="P71" t="s">
        <v>2092</v>
      </c>
      <c r="Q71" t="s">
        <v>733</v>
      </c>
      <c r="R71" t="s">
        <v>1112</v>
      </c>
      <c r="S71" t="s">
        <v>2180</v>
      </c>
      <c r="T71" t="s">
        <v>2196</v>
      </c>
    </row>
    <row r="72" spans="1:20" x14ac:dyDescent="0.2">
      <c r="A72" t="s">
        <v>80</v>
      </c>
      <c r="B72" t="s">
        <v>108</v>
      </c>
      <c r="C72" t="s">
        <v>1426</v>
      </c>
      <c r="D72" t="s">
        <v>28</v>
      </c>
      <c r="E72" t="s">
        <v>700</v>
      </c>
      <c r="F72" t="s">
        <v>76</v>
      </c>
      <c r="G72" t="s">
        <v>835</v>
      </c>
      <c r="H72" t="s">
        <v>2101</v>
      </c>
      <c r="I72" t="s">
        <v>696</v>
      </c>
      <c r="J72" t="s">
        <v>776</v>
      </c>
      <c r="K72" t="s">
        <v>692</v>
      </c>
      <c r="L72" t="s">
        <v>2129</v>
      </c>
      <c r="M72" t="s">
        <v>2141</v>
      </c>
      <c r="N72" t="s">
        <v>2118</v>
      </c>
      <c r="O72" t="s">
        <v>2134</v>
      </c>
      <c r="P72" t="s">
        <v>2140</v>
      </c>
      <c r="Q72" t="s">
        <v>229</v>
      </c>
      <c r="R72" t="s">
        <v>1026</v>
      </c>
      <c r="S72" t="s">
        <v>2197</v>
      </c>
      <c r="T72" t="s">
        <v>2198</v>
      </c>
    </row>
    <row r="73" spans="1:20" x14ac:dyDescent="0.2">
      <c r="A73" t="s">
        <v>80</v>
      </c>
      <c r="B73" t="s">
        <v>108</v>
      </c>
      <c r="C73" t="s">
        <v>1427</v>
      </c>
      <c r="D73" t="s">
        <v>30</v>
      </c>
      <c r="E73" t="s">
        <v>700</v>
      </c>
      <c r="F73" t="s">
        <v>76</v>
      </c>
      <c r="G73" t="s">
        <v>835</v>
      </c>
      <c r="H73" t="s">
        <v>2093</v>
      </c>
      <c r="I73" t="s">
        <v>696</v>
      </c>
      <c r="J73" t="s">
        <v>776</v>
      </c>
      <c r="K73" t="s">
        <v>692</v>
      </c>
      <c r="L73" t="s">
        <v>2122</v>
      </c>
      <c r="M73" t="s">
        <v>2149</v>
      </c>
      <c r="N73" t="s">
        <v>2111</v>
      </c>
      <c r="O73" t="s">
        <v>2127</v>
      </c>
      <c r="P73" t="s">
        <v>2148</v>
      </c>
      <c r="Q73" t="s">
        <v>231</v>
      </c>
      <c r="R73" t="s">
        <v>1027</v>
      </c>
      <c r="S73" t="s">
        <v>2199</v>
      </c>
      <c r="T73" t="s">
        <v>2158</v>
      </c>
    </row>
    <row r="74" spans="1:20" x14ac:dyDescent="0.2">
      <c r="A74" t="s">
        <v>80</v>
      </c>
      <c r="B74" t="s">
        <v>108</v>
      </c>
      <c r="C74" t="s">
        <v>1428</v>
      </c>
      <c r="D74" t="s">
        <v>28</v>
      </c>
      <c r="E74" t="s">
        <v>700</v>
      </c>
      <c r="F74" t="s">
        <v>76</v>
      </c>
      <c r="G74" t="s">
        <v>835</v>
      </c>
      <c r="H74" t="s">
        <v>2116</v>
      </c>
      <c r="I74" t="s">
        <v>696</v>
      </c>
      <c r="J74" t="s">
        <v>776</v>
      </c>
      <c r="K74" t="s">
        <v>692</v>
      </c>
      <c r="L74" t="s">
        <v>2145</v>
      </c>
      <c r="M74" t="s">
        <v>2126</v>
      </c>
      <c r="N74" t="s">
        <v>2103</v>
      </c>
      <c r="O74" t="s">
        <v>2150</v>
      </c>
      <c r="P74" t="s">
        <v>2125</v>
      </c>
      <c r="Q74" t="s">
        <v>230</v>
      </c>
      <c r="R74" t="s">
        <v>1028</v>
      </c>
      <c r="S74" t="s">
        <v>2200</v>
      </c>
      <c r="T74" t="s">
        <v>2201</v>
      </c>
    </row>
    <row r="75" spans="1:20" x14ac:dyDescent="0.2">
      <c r="A75" t="s">
        <v>80</v>
      </c>
      <c r="B75" t="s">
        <v>108</v>
      </c>
      <c r="C75" t="s">
        <v>1429</v>
      </c>
      <c r="D75" t="s">
        <v>30</v>
      </c>
      <c r="E75" t="s">
        <v>700</v>
      </c>
      <c r="F75" t="s">
        <v>76</v>
      </c>
      <c r="G75" t="s">
        <v>835</v>
      </c>
      <c r="H75" t="s">
        <v>2109</v>
      </c>
      <c r="I75" t="s">
        <v>696</v>
      </c>
      <c r="J75" t="s">
        <v>776</v>
      </c>
      <c r="K75" t="s">
        <v>692</v>
      </c>
      <c r="L75" t="s">
        <v>2137</v>
      </c>
      <c r="M75" t="s">
        <v>2133</v>
      </c>
      <c r="N75" t="s">
        <v>2095</v>
      </c>
      <c r="O75" t="s">
        <v>2142</v>
      </c>
      <c r="P75" t="s">
        <v>2132</v>
      </c>
      <c r="Q75" t="s">
        <v>230</v>
      </c>
      <c r="R75" t="s">
        <v>1029</v>
      </c>
      <c r="S75" t="s">
        <v>2202</v>
      </c>
      <c r="T75" t="s">
        <v>2201</v>
      </c>
    </row>
    <row r="76" spans="1:20" x14ac:dyDescent="0.2">
      <c r="A76" t="s">
        <v>80</v>
      </c>
      <c r="B76" t="s">
        <v>108</v>
      </c>
      <c r="C76" t="s">
        <v>1430</v>
      </c>
      <c r="D76" t="s">
        <v>28</v>
      </c>
      <c r="E76" t="s">
        <v>700</v>
      </c>
      <c r="F76" t="s">
        <v>76</v>
      </c>
      <c r="G76" t="s">
        <v>835</v>
      </c>
      <c r="H76" t="s">
        <v>2131</v>
      </c>
      <c r="I76" t="s">
        <v>698</v>
      </c>
      <c r="J76" t="s">
        <v>77</v>
      </c>
      <c r="K76" t="s">
        <v>693</v>
      </c>
      <c r="L76" t="s">
        <v>2119</v>
      </c>
      <c r="M76" t="s">
        <v>2092</v>
      </c>
      <c r="N76" t="s">
        <v>2130</v>
      </c>
      <c r="O76" t="s">
        <v>2114</v>
      </c>
      <c r="P76" t="s">
        <v>2110</v>
      </c>
      <c r="Q76" t="s">
        <v>239</v>
      </c>
      <c r="R76" t="s">
        <v>1030</v>
      </c>
      <c r="S76" t="s">
        <v>2203</v>
      </c>
      <c r="T76" t="s">
        <v>2204</v>
      </c>
    </row>
    <row r="77" spans="1:20" x14ac:dyDescent="0.2">
      <c r="A77" t="s">
        <v>80</v>
      </c>
      <c r="B77" t="s">
        <v>108</v>
      </c>
      <c r="C77" t="s">
        <v>1431</v>
      </c>
      <c r="D77" t="s">
        <v>30</v>
      </c>
      <c r="E77" t="s">
        <v>700</v>
      </c>
      <c r="F77" t="s">
        <v>76</v>
      </c>
      <c r="G77" t="s">
        <v>835</v>
      </c>
      <c r="H77" t="s">
        <v>2124</v>
      </c>
      <c r="I77" t="s">
        <v>698</v>
      </c>
      <c r="J77" t="s">
        <v>77</v>
      </c>
      <c r="K77" t="s">
        <v>693</v>
      </c>
      <c r="L77" t="s">
        <v>2112</v>
      </c>
      <c r="M77" t="s">
        <v>2100</v>
      </c>
      <c r="N77" t="s">
        <v>2123</v>
      </c>
      <c r="O77" t="s">
        <v>2107</v>
      </c>
      <c r="P77" t="s">
        <v>2117</v>
      </c>
      <c r="Q77" t="s">
        <v>241</v>
      </c>
      <c r="R77" t="s">
        <v>1000</v>
      </c>
      <c r="S77" t="s">
        <v>2205</v>
      </c>
      <c r="T77" t="s">
        <v>2163</v>
      </c>
    </row>
    <row r="78" spans="1:20" x14ac:dyDescent="0.2">
      <c r="A78" t="s">
        <v>80</v>
      </c>
      <c r="B78" t="s">
        <v>108</v>
      </c>
      <c r="C78" t="s">
        <v>1432</v>
      </c>
      <c r="D78" t="s">
        <v>28</v>
      </c>
      <c r="E78" t="s">
        <v>700</v>
      </c>
      <c r="F78" t="s">
        <v>76</v>
      </c>
      <c r="G78" t="s">
        <v>835</v>
      </c>
      <c r="H78" t="s">
        <v>2147</v>
      </c>
      <c r="I78" t="s">
        <v>698</v>
      </c>
      <c r="J78" t="s">
        <v>77</v>
      </c>
      <c r="K78" t="s">
        <v>693</v>
      </c>
      <c r="L78" t="s">
        <v>2104</v>
      </c>
      <c r="M78" t="s">
        <v>2108</v>
      </c>
      <c r="N78" t="s">
        <v>2146</v>
      </c>
      <c r="O78" t="s">
        <v>2099</v>
      </c>
      <c r="P78" t="s">
        <v>2094</v>
      </c>
      <c r="Q78" t="s">
        <v>240</v>
      </c>
      <c r="R78" t="s">
        <v>1031</v>
      </c>
      <c r="S78" t="s">
        <v>2206</v>
      </c>
      <c r="T78" t="s">
        <v>2207</v>
      </c>
    </row>
    <row r="79" spans="1:20" x14ac:dyDescent="0.2">
      <c r="A79" t="s">
        <v>80</v>
      </c>
      <c r="B79" t="s">
        <v>108</v>
      </c>
      <c r="C79" t="s">
        <v>1433</v>
      </c>
      <c r="D79" t="s">
        <v>30</v>
      </c>
      <c r="E79" t="s">
        <v>700</v>
      </c>
      <c r="F79" t="s">
        <v>76</v>
      </c>
      <c r="G79" t="s">
        <v>835</v>
      </c>
      <c r="H79" t="s">
        <v>2139</v>
      </c>
      <c r="I79" t="s">
        <v>698</v>
      </c>
      <c r="J79" t="s">
        <v>77</v>
      </c>
      <c r="K79" t="s">
        <v>693</v>
      </c>
      <c r="L79" t="s">
        <v>2096</v>
      </c>
      <c r="M79" t="s">
        <v>2115</v>
      </c>
      <c r="N79" t="s">
        <v>2138</v>
      </c>
      <c r="O79" t="s">
        <v>2091</v>
      </c>
      <c r="P79" t="s">
        <v>2102</v>
      </c>
      <c r="Q79" t="s">
        <v>240</v>
      </c>
      <c r="R79" t="s">
        <v>1032</v>
      </c>
      <c r="S79" t="s">
        <v>2208</v>
      </c>
      <c r="T79" t="s">
        <v>2207</v>
      </c>
    </row>
    <row r="80" spans="1:20" x14ac:dyDescent="0.2">
      <c r="A80" t="s">
        <v>80</v>
      </c>
      <c r="B80" t="s">
        <v>108</v>
      </c>
      <c r="C80" t="s">
        <v>1434</v>
      </c>
      <c r="D80" t="s">
        <v>28</v>
      </c>
      <c r="E80" t="s">
        <v>701</v>
      </c>
      <c r="F80" t="s">
        <v>79</v>
      </c>
      <c r="G80" t="s">
        <v>836</v>
      </c>
      <c r="H80" t="s">
        <v>2125</v>
      </c>
      <c r="I80" t="s">
        <v>696</v>
      </c>
      <c r="J80" t="s">
        <v>776</v>
      </c>
      <c r="K80" t="s">
        <v>692</v>
      </c>
      <c r="L80" t="s">
        <v>2129</v>
      </c>
      <c r="M80" t="s">
        <v>2141</v>
      </c>
      <c r="N80" t="s">
        <v>2118</v>
      </c>
      <c r="O80" t="s">
        <v>2134</v>
      </c>
      <c r="P80" t="s">
        <v>2116</v>
      </c>
      <c r="Q80" t="s">
        <v>216</v>
      </c>
      <c r="R80" t="s">
        <v>1076</v>
      </c>
      <c r="S80" t="s">
        <v>2197</v>
      </c>
      <c r="T80" t="s">
        <v>2160</v>
      </c>
    </row>
    <row r="81" spans="1:20" x14ac:dyDescent="0.2">
      <c r="A81" t="s">
        <v>80</v>
      </c>
      <c r="B81" t="s">
        <v>108</v>
      </c>
      <c r="C81" t="s">
        <v>1435</v>
      </c>
      <c r="D81" t="s">
        <v>30</v>
      </c>
      <c r="E81" t="s">
        <v>701</v>
      </c>
      <c r="F81" t="s">
        <v>79</v>
      </c>
      <c r="G81" t="s">
        <v>836</v>
      </c>
      <c r="H81" t="s">
        <v>2132</v>
      </c>
      <c r="I81" t="s">
        <v>696</v>
      </c>
      <c r="J81" t="s">
        <v>776</v>
      </c>
      <c r="K81" t="s">
        <v>692</v>
      </c>
      <c r="L81" t="s">
        <v>2122</v>
      </c>
      <c r="M81" t="s">
        <v>2149</v>
      </c>
      <c r="N81" t="s">
        <v>2111</v>
      </c>
      <c r="O81" t="s">
        <v>2127</v>
      </c>
      <c r="P81" t="s">
        <v>2109</v>
      </c>
      <c r="Q81" t="s">
        <v>214</v>
      </c>
      <c r="R81" t="s">
        <v>1071</v>
      </c>
      <c r="S81" t="s">
        <v>2199</v>
      </c>
      <c r="T81" t="s">
        <v>2209</v>
      </c>
    </row>
    <row r="82" spans="1:20" x14ac:dyDescent="0.2">
      <c r="A82" t="s">
        <v>80</v>
      </c>
      <c r="B82" t="s">
        <v>108</v>
      </c>
      <c r="C82" t="s">
        <v>1436</v>
      </c>
      <c r="D82" t="s">
        <v>28</v>
      </c>
      <c r="E82" t="s">
        <v>701</v>
      </c>
      <c r="F82" t="s">
        <v>79</v>
      </c>
      <c r="G82" t="s">
        <v>836</v>
      </c>
      <c r="H82" t="s">
        <v>2140</v>
      </c>
      <c r="I82" t="s">
        <v>696</v>
      </c>
      <c r="J82" t="s">
        <v>776</v>
      </c>
      <c r="K82" t="s">
        <v>692</v>
      </c>
      <c r="L82" t="s">
        <v>2145</v>
      </c>
      <c r="M82" t="s">
        <v>2126</v>
      </c>
      <c r="N82" t="s">
        <v>2103</v>
      </c>
      <c r="O82" t="s">
        <v>2150</v>
      </c>
      <c r="P82" t="s">
        <v>2101</v>
      </c>
      <c r="Q82" t="s">
        <v>215</v>
      </c>
      <c r="R82" t="s">
        <v>1074</v>
      </c>
      <c r="S82" t="s">
        <v>2200</v>
      </c>
      <c r="T82" t="s">
        <v>2210</v>
      </c>
    </row>
    <row r="83" spans="1:20" x14ac:dyDescent="0.2">
      <c r="A83" t="s">
        <v>80</v>
      </c>
      <c r="B83" t="s">
        <v>108</v>
      </c>
      <c r="C83" t="s">
        <v>1437</v>
      </c>
      <c r="D83" t="s">
        <v>30</v>
      </c>
      <c r="E83" t="s">
        <v>701</v>
      </c>
      <c r="F83" t="s">
        <v>79</v>
      </c>
      <c r="G83" t="s">
        <v>836</v>
      </c>
      <c r="H83" t="s">
        <v>2148</v>
      </c>
      <c r="I83" t="s">
        <v>696</v>
      </c>
      <c r="J83" t="s">
        <v>776</v>
      </c>
      <c r="K83" t="s">
        <v>692</v>
      </c>
      <c r="L83" t="s">
        <v>2137</v>
      </c>
      <c r="M83" t="s">
        <v>2133</v>
      </c>
      <c r="N83" t="s">
        <v>2095</v>
      </c>
      <c r="O83" t="s">
        <v>2142</v>
      </c>
      <c r="P83" t="s">
        <v>2093</v>
      </c>
      <c r="Q83" t="s">
        <v>215</v>
      </c>
      <c r="R83" t="s">
        <v>1073</v>
      </c>
      <c r="S83" t="s">
        <v>2202</v>
      </c>
      <c r="T83" t="s">
        <v>2210</v>
      </c>
    </row>
    <row r="84" spans="1:20" x14ac:dyDescent="0.2">
      <c r="A84" t="s">
        <v>80</v>
      </c>
      <c r="B84" t="s">
        <v>108</v>
      </c>
      <c r="C84" t="s">
        <v>1438</v>
      </c>
      <c r="D84" t="s">
        <v>28</v>
      </c>
      <c r="E84" t="s">
        <v>701</v>
      </c>
      <c r="F84" t="s">
        <v>79</v>
      </c>
      <c r="G84" t="s">
        <v>836</v>
      </c>
      <c r="H84" t="s">
        <v>2094</v>
      </c>
      <c r="I84" t="s">
        <v>698</v>
      </c>
      <c r="J84" t="s">
        <v>77</v>
      </c>
      <c r="K84" t="s">
        <v>693</v>
      </c>
      <c r="L84" t="s">
        <v>2119</v>
      </c>
      <c r="M84" t="s">
        <v>2092</v>
      </c>
      <c r="N84" t="s">
        <v>2130</v>
      </c>
      <c r="O84" t="s">
        <v>2114</v>
      </c>
      <c r="P84" t="s">
        <v>2147</v>
      </c>
      <c r="Q84" t="s">
        <v>449</v>
      </c>
      <c r="R84" t="s">
        <v>1093</v>
      </c>
      <c r="S84" t="s">
        <v>2203</v>
      </c>
      <c r="T84" t="s">
        <v>2211</v>
      </c>
    </row>
    <row r="85" spans="1:20" x14ac:dyDescent="0.2">
      <c r="A85" t="s">
        <v>80</v>
      </c>
      <c r="B85" t="s">
        <v>108</v>
      </c>
      <c r="C85" t="s">
        <v>1439</v>
      </c>
      <c r="D85" t="s">
        <v>30</v>
      </c>
      <c r="E85" t="s">
        <v>701</v>
      </c>
      <c r="F85" t="s">
        <v>79</v>
      </c>
      <c r="G85" t="s">
        <v>836</v>
      </c>
      <c r="H85" t="s">
        <v>2102</v>
      </c>
      <c r="I85" t="s">
        <v>698</v>
      </c>
      <c r="J85" t="s">
        <v>77</v>
      </c>
      <c r="K85" t="s">
        <v>693</v>
      </c>
      <c r="L85" t="s">
        <v>2112</v>
      </c>
      <c r="M85" t="s">
        <v>2100</v>
      </c>
      <c r="N85" t="s">
        <v>2123</v>
      </c>
      <c r="O85" t="s">
        <v>2107</v>
      </c>
      <c r="P85" t="s">
        <v>2139</v>
      </c>
      <c r="Q85" t="s">
        <v>736</v>
      </c>
      <c r="R85" t="s">
        <v>1098</v>
      </c>
      <c r="S85" t="s">
        <v>2205</v>
      </c>
      <c r="T85" t="s">
        <v>2167</v>
      </c>
    </row>
    <row r="86" spans="1:20" x14ac:dyDescent="0.2">
      <c r="A86" t="s">
        <v>80</v>
      </c>
      <c r="B86" t="s">
        <v>108</v>
      </c>
      <c r="C86" t="s">
        <v>1440</v>
      </c>
      <c r="D86" t="s">
        <v>28</v>
      </c>
      <c r="E86" t="s">
        <v>701</v>
      </c>
      <c r="F86" t="s">
        <v>79</v>
      </c>
      <c r="G86" t="s">
        <v>836</v>
      </c>
      <c r="H86" t="s">
        <v>2110</v>
      </c>
      <c r="I86" t="s">
        <v>698</v>
      </c>
      <c r="J86" t="s">
        <v>77</v>
      </c>
      <c r="K86" t="s">
        <v>693</v>
      </c>
      <c r="L86" t="s">
        <v>2104</v>
      </c>
      <c r="M86" t="s">
        <v>2108</v>
      </c>
      <c r="N86" t="s">
        <v>2146</v>
      </c>
      <c r="O86" t="s">
        <v>2099</v>
      </c>
      <c r="P86" t="s">
        <v>2131</v>
      </c>
      <c r="Q86" t="s">
        <v>727</v>
      </c>
      <c r="R86" t="s">
        <v>1095</v>
      </c>
      <c r="S86" t="s">
        <v>2206</v>
      </c>
      <c r="T86" t="s">
        <v>2212</v>
      </c>
    </row>
    <row r="87" spans="1:20" x14ac:dyDescent="0.2">
      <c r="A87" t="s">
        <v>80</v>
      </c>
      <c r="B87" t="s">
        <v>108</v>
      </c>
      <c r="C87" t="s">
        <v>1441</v>
      </c>
      <c r="D87" t="s">
        <v>30</v>
      </c>
      <c r="E87" t="s">
        <v>701</v>
      </c>
      <c r="F87" t="s">
        <v>79</v>
      </c>
      <c r="G87" t="s">
        <v>836</v>
      </c>
      <c r="H87" t="s">
        <v>2117</v>
      </c>
      <c r="I87" t="s">
        <v>698</v>
      </c>
      <c r="J87" t="s">
        <v>77</v>
      </c>
      <c r="K87" t="s">
        <v>693</v>
      </c>
      <c r="L87" t="s">
        <v>2096</v>
      </c>
      <c r="M87" t="s">
        <v>2115</v>
      </c>
      <c r="N87" t="s">
        <v>2138</v>
      </c>
      <c r="O87" t="s">
        <v>2091</v>
      </c>
      <c r="P87" t="s">
        <v>2124</v>
      </c>
      <c r="Q87" t="s">
        <v>727</v>
      </c>
      <c r="R87" t="s">
        <v>1096</v>
      </c>
      <c r="S87" t="s">
        <v>2208</v>
      </c>
      <c r="T87" t="s">
        <v>2212</v>
      </c>
    </row>
    <row r="88" spans="1:20" x14ac:dyDescent="0.2">
      <c r="A88" t="s">
        <v>80</v>
      </c>
      <c r="B88" t="s">
        <v>108</v>
      </c>
      <c r="C88" t="s">
        <v>1442</v>
      </c>
      <c r="D88" t="s">
        <v>28</v>
      </c>
      <c r="E88" t="s">
        <v>700</v>
      </c>
      <c r="F88" t="s">
        <v>76</v>
      </c>
      <c r="G88" t="s">
        <v>835</v>
      </c>
      <c r="H88" t="s">
        <v>2101</v>
      </c>
      <c r="I88" t="s">
        <v>697</v>
      </c>
      <c r="J88" t="s">
        <v>777</v>
      </c>
      <c r="K88" t="s">
        <v>809</v>
      </c>
      <c r="L88" t="s">
        <v>2092</v>
      </c>
      <c r="M88" t="s">
        <v>2099</v>
      </c>
      <c r="N88" t="s">
        <v>2142</v>
      </c>
      <c r="O88" t="s">
        <v>2095</v>
      </c>
      <c r="P88" t="s">
        <v>2140</v>
      </c>
      <c r="Q88" t="s">
        <v>246</v>
      </c>
      <c r="R88" t="s">
        <v>1033</v>
      </c>
      <c r="S88" t="s">
        <v>2197</v>
      </c>
      <c r="T88" t="s">
        <v>2185</v>
      </c>
    </row>
    <row r="89" spans="1:20" x14ac:dyDescent="0.2">
      <c r="A89" t="s">
        <v>80</v>
      </c>
      <c r="B89" t="s">
        <v>108</v>
      </c>
      <c r="C89" t="s">
        <v>1443</v>
      </c>
      <c r="D89" t="s">
        <v>30</v>
      </c>
      <c r="E89" t="s">
        <v>700</v>
      </c>
      <c r="F89" t="s">
        <v>76</v>
      </c>
      <c r="G89" t="s">
        <v>835</v>
      </c>
      <c r="H89" t="s">
        <v>2093</v>
      </c>
      <c r="I89" t="s">
        <v>697</v>
      </c>
      <c r="J89" t="s">
        <v>777</v>
      </c>
      <c r="K89" t="s">
        <v>809</v>
      </c>
      <c r="L89" t="s">
        <v>2100</v>
      </c>
      <c r="M89" t="s">
        <v>2091</v>
      </c>
      <c r="N89" t="s">
        <v>2150</v>
      </c>
      <c r="O89" t="s">
        <v>2103</v>
      </c>
      <c r="P89" t="s">
        <v>2148</v>
      </c>
      <c r="Q89" t="s">
        <v>244</v>
      </c>
      <c r="R89" t="s">
        <v>1034</v>
      </c>
      <c r="S89" t="s">
        <v>2199</v>
      </c>
      <c r="T89" t="s">
        <v>2213</v>
      </c>
    </row>
    <row r="90" spans="1:20" x14ac:dyDescent="0.2">
      <c r="A90" t="s">
        <v>80</v>
      </c>
      <c r="B90" t="s">
        <v>108</v>
      </c>
      <c r="C90" t="s">
        <v>1444</v>
      </c>
      <c r="D90" t="s">
        <v>28</v>
      </c>
      <c r="E90" t="s">
        <v>700</v>
      </c>
      <c r="F90" t="s">
        <v>76</v>
      </c>
      <c r="G90" t="s">
        <v>835</v>
      </c>
      <c r="H90" t="s">
        <v>2116</v>
      </c>
      <c r="I90" t="s">
        <v>697</v>
      </c>
      <c r="J90" t="s">
        <v>777</v>
      </c>
      <c r="K90" t="s">
        <v>809</v>
      </c>
      <c r="L90" t="s">
        <v>2108</v>
      </c>
      <c r="M90" t="s">
        <v>2114</v>
      </c>
      <c r="N90" t="s">
        <v>2127</v>
      </c>
      <c r="O90" t="s">
        <v>2111</v>
      </c>
      <c r="P90" t="s">
        <v>2125</v>
      </c>
      <c r="Q90" t="s">
        <v>245</v>
      </c>
      <c r="R90" t="s">
        <v>1035</v>
      </c>
      <c r="S90" t="s">
        <v>2200</v>
      </c>
      <c r="T90" t="s">
        <v>2214</v>
      </c>
    </row>
    <row r="91" spans="1:20" x14ac:dyDescent="0.2">
      <c r="A91" t="s">
        <v>80</v>
      </c>
      <c r="B91" t="s">
        <v>108</v>
      </c>
      <c r="C91" t="s">
        <v>1445</v>
      </c>
      <c r="D91" t="s">
        <v>30</v>
      </c>
      <c r="E91" t="s">
        <v>700</v>
      </c>
      <c r="F91" t="s">
        <v>76</v>
      </c>
      <c r="G91" t="s">
        <v>835</v>
      </c>
      <c r="H91" t="s">
        <v>2109</v>
      </c>
      <c r="I91" t="s">
        <v>697</v>
      </c>
      <c r="J91" t="s">
        <v>777</v>
      </c>
      <c r="K91" t="s">
        <v>809</v>
      </c>
      <c r="L91" t="s">
        <v>2115</v>
      </c>
      <c r="M91" t="s">
        <v>2107</v>
      </c>
      <c r="N91" t="s">
        <v>2134</v>
      </c>
      <c r="O91" t="s">
        <v>2118</v>
      </c>
      <c r="P91" t="s">
        <v>2132</v>
      </c>
      <c r="Q91" t="s">
        <v>245</v>
      </c>
      <c r="R91" t="s">
        <v>1036</v>
      </c>
      <c r="S91" t="s">
        <v>2202</v>
      </c>
      <c r="T91" t="s">
        <v>2214</v>
      </c>
    </row>
    <row r="92" spans="1:20" x14ac:dyDescent="0.2">
      <c r="A92" t="s">
        <v>80</v>
      </c>
      <c r="B92" t="s">
        <v>108</v>
      </c>
      <c r="C92" t="s">
        <v>1446</v>
      </c>
      <c r="D92" t="s">
        <v>28</v>
      </c>
      <c r="E92" t="s">
        <v>700</v>
      </c>
      <c r="F92" t="s">
        <v>76</v>
      </c>
      <c r="G92" t="s">
        <v>835</v>
      </c>
      <c r="H92" t="s">
        <v>2131</v>
      </c>
      <c r="I92" t="s">
        <v>699</v>
      </c>
      <c r="J92" t="s">
        <v>78</v>
      </c>
      <c r="K92" t="s">
        <v>810</v>
      </c>
      <c r="L92" t="s">
        <v>2123</v>
      </c>
      <c r="M92" t="s">
        <v>2129</v>
      </c>
      <c r="N92" t="s">
        <v>2112</v>
      </c>
      <c r="O92" t="s">
        <v>2126</v>
      </c>
      <c r="P92" t="s">
        <v>2110</v>
      </c>
      <c r="Q92" t="s">
        <v>737</v>
      </c>
      <c r="R92" t="s">
        <v>1037</v>
      </c>
      <c r="S92" t="s">
        <v>2203</v>
      </c>
      <c r="T92" t="s">
        <v>2191</v>
      </c>
    </row>
    <row r="93" spans="1:20" x14ac:dyDescent="0.2">
      <c r="A93" t="s">
        <v>80</v>
      </c>
      <c r="B93" t="s">
        <v>108</v>
      </c>
      <c r="C93" t="s">
        <v>1447</v>
      </c>
      <c r="D93" t="s">
        <v>30</v>
      </c>
      <c r="E93" t="s">
        <v>700</v>
      </c>
      <c r="F93" t="s">
        <v>76</v>
      </c>
      <c r="G93" t="s">
        <v>835</v>
      </c>
      <c r="H93" t="s">
        <v>2124</v>
      </c>
      <c r="I93" t="s">
        <v>699</v>
      </c>
      <c r="J93" t="s">
        <v>78</v>
      </c>
      <c r="K93" t="s">
        <v>810</v>
      </c>
      <c r="L93" t="s">
        <v>2130</v>
      </c>
      <c r="M93" t="s">
        <v>2122</v>
      </c>
      <c r="N93" t="s">
        <v>2119</v>
      </c>
      <c r="O93" t="s">
        <v>2133</v>
      </c>
      <c r="P93" t="s">
        <v>2117</v>
      </c>
      <c r="Q93" t="s">
        <v>730</v>
      </c>
      <c r="R93" t="s">
        <v>1038</v>
      </c>
      <c r="S93" t="s">
        <v>2205</v>
      </c>
      <c r="T93" t="s">
        <v>2215</v>
      </c>
    </row>
    <row r="94" spans="1:20" x14ac:dyDescent="0.2">
      <c r="A94" t="s">
        <v>80</v>
      </c>
      <c r="B94" t="s">
        <v>108</v>
      </c>
      <c r="C94" t="s">
        <v>1448</v>
      </c>
      <c r="D94" t="s">
        <v>28</v>
      </c>
      <c r="E94" t="s">
        <v>700</v>
      </c>
      <c r="F94" t="s">
        <v>76</v>
      </c>
      <c r="G94" t="s">
        <v>835</v>
      </c>
      <c r="H94" t="s">
        <v>2147</v>
      </c>
      <c r="I94" t="s">
        <v>699</v>
      </c>
      <c r="J94" t="s">
        <v>78</v>
      </c>
      <c r="K94" t="s">
        <v>810</v>
      </c>
      <c r="L94" t="s">
        <v>2138</v>
      </c>
      <c r="M94" t="s">
        <v>2145</v>
      </c>
      <c r="N94" t="s">
        <v>2096</v>
      </c>
      <c r="O94" t="s">
        <v>2141</v>
      </c>
      <c r="P94" t="s">
        <v>2094</v>
      </c>
      <c r="Q94" t="s">
        <v>731</v>
      </c>
      <c r="R94" t="s">
        <v>1039</v>
      </c>
      <c r="S94" t="s">
        <v>2206</v>
      </c>
      <c r="T94" t="s">
        <v>2216</v>
      </c>
    </row>
    <row r="95" spans="1:20" x14ac:dyDescent="0.2">
      <c r="A95" t="s">
        <v>80</v>
      </c>
      <c r="B95" t="s">
        <v>108</v>
      </c>
      <c r="C95" t="s">
        <v>1449</v>
      </c>
      <c r="D95" t="s">
        <v>30</v>
      </c>
      <c r="E95" t="s">
        <v>700</v>
      </c>
      <c r="F95" t="s">
        <v>76</v>
      </c>
      <c r="G95" t="s">
        <v>835</v>
      </c>
      <c r="H95" t="s">
        <v>2139</v>
      </c>
      <c r="I95" t="s">
        <v>699</v>
      </c>
      <c r="J95" t="s">
        <v>78</v>
      </c>
      <c r="K95" t="s">
        <v>810</v>
      </c>
      <c r="L95" t="s">
        <v>2146</v>
      </c>
      <c r="M95" t="s">
        <v>2137</v>
      </c>
      <c r="N95" t="s">
        <v>2104</v>
      </c>
      <c r="O95" t="s">
        <v>2149</v>
      </c>
      <c r="P95" t="s">
        <v>2102</v>
      </c>
      <c r="Q95" t="s">
        <v>731</v>
      </c>
      <c r="R95" t="s">
        <v>1040</v>
      </c>
      <c r="S95" t="s">
        <v>2208</v>
      </c>
      <c r="T95" t="s">
        <v>2216</v>
      </c>
    </row>
    <row r="96" spans="1:20" x14ac:dyDescent="0.2">
      <c r="A96" t="s">
        <v>80</v>
      </c>
      <c r="B96" t="s">
        <v>108</v>
      </c>
      <c r="C96" t="s">
        <v>1450</v>
      </c>
      <c r="D96" t="s">
        <v>28</v>
      </c>
      <c r="E96" t="s">
        <v>701</v>
      </c>
      <c r="F96" t="s">
        <v>79</v>
      </c>
      <c r="G96" t="s">
        <v>836</v>
      </c>
      <c r="H96" t="s">
        <v>2125</v>
      </c>
      <c r="I96" t="s">
        <v>697</v>
      </c>
      <c r="J96" t="s">
        <v>777</v>
      </c>
      <c r="K96" t="s">
        <v>809</v>
      </c>
      <c r="L96" t="s">
        <v>2092</v>
      </c>
      <c r="M96" t="s">
        <v>2099</v>
      </c>
      <c r="N96" t="s">
        <v>2142</v>
      </c>
      <c r="O96" t="s">
        <v>2095</v>
      </c>
      <c r="P96" t="s">
        <v>2116</v>
      </c>
      <c r="Q96" t="s">
        <v>434</v>
      </c>
      <c r="R96" t="s">
        <v>1087</v>
      </c>
      <c r="S96" t="s">
        <v>2197</v>
      </c>
      <c r="T96" t="s">
        <v>2190</v>
      </c>
    </row>
    <row r="97" spans="1:20" x14ac:dyDescent="0.2">
      <c r="A97" t="s">
        <v>80</v>
      </c>
      <c r="B97" t="s">
        <v>108</v>
      </c>
      <c r="C97" t="s">
        <v>1451</v>
      </c>
      <c r="D97" t="s">
        <v>30</v>
      </c>
      <c r="E97" t="s">
        <v>701</v>
      </c>
      <c r="F97" t="s">
        <v>79</v>
      </c>
      <c r="G97" t="s">
        <v>836</v>
      </c>
      <c r="H97" t="s">
        <v>2132</v>
      </c>
      <c r="I97" t="s">
        <v>697</v>
      </c>
      <c r="J97" t="s">
        <v>777</v>
      </c>
      <c r="K97" t="s">
        <v>809</v>
      </c>
      <c r="L97" t="s">
        <v>2100</v>
      </c>
      <c r="M97" t="s">
        <v>2091</v>
      </c>
      <c r="N97" t="s">
        <v>2150</v>
      </c>
      <c r="O97" t="s">
        <v>2103</v>
      </c>
      <c r="P97" t="s">
        <v>2109</v>
      </c>
      <c r="Q97" t="s">
        <v>249</v>
      </c>
      <c r="R97" t="s">
        <v>1084</v>
      </c>
      <c r="S97" t="s">
        <v>2199</v>
      </c>
      <c r="T97" t="s">
        <v>2217</v>
      </c>
    </row>
    <row r="98" spans="1:20" x14ac:dyDescent="0.2">
      <c r="A98" t="s">
        <v>80</v>
      </c>
      <c r="B98" t="s">
        <v>108</v>
      </c>
      <c r="C98" t="s">
        <v>1452</v>
      </c>
      <c r="D98" t="s">
        <v>28</v>
      </c>
      <c r="E98" t="s">
        <v>701</v>
      </c>
      <c r="F98" t="s">
        <v>79</v>
      </c>
      <c r="G98" t="s">
        <v>836</v>
      </c>
      <c r="H98" t="s">
        <v>2140</v>
      </c>
      <c r="I98" t="s">
        <v>697</v>
      </c>
      <c r="J98" t="s">
        <v>777</v>
      </c>
      <c r="K98" t="s">
        <v>809</v>
      </c>
      <c r="L98" t="s">
        <v>2108</v>
      </c>
      <c r="M98" t="s">
        <v>2114</v>
      </c>
      <c r="N98" t="s">
        <v>2127</v>
      </c>
      <c r="O98" t="s">
        <v>2111</v>
      </c>
      <c r="P98" t="s">
        <v>2101</v>
      </c>
      <c r="Q98" t="s">
        <v>250</v>
      </c>
      <c r="R98" t="s">
        <v>1085</v>
      </c>
      <c r="S98" t="s">
        <v>2200</v>
      </c>
      <c r="T98" t="s">
        <v>2218</v>
      </c>
    </row>
    <row r="99" spans="1:20" x14ac:dyDescent="0.2">
      <c r="A99" t="s">
        <v>80</v>
      </c>
      <c r="B99" t="s">
        <v>108</v>
      </c>
      <c r="C99" t="s">
        <v>1453</v>
      </c>
      <c r="D99" t="s">
        <v>30</v>
      </c>
      <c r="E99" t="s">
        <v>701</v>
      </c>
      <c r="F99" t="s">
        <v>79</v>
      </c>
      <c r="G99" t="s">
        <v>836</v>
      </c>
      <c r="H99" t="s">
        <v>2148</v>
      </c>
      <c r="I99" t="s">
        <v>697</v>
      </c>
      <c r="J99" t="s">
        <v>777</v>
      </c>
      <c r="K99" t="s">
        <v>809</v>
      </c>
      <c r="L99" t="s">
        <v>2115</v>
      </c>
      <c r="M99" t="s">
        <v>2107</v>
      </c>
      <c r="N99" t="s">
        <v>2134</v>
      </c>
      <c r="O99" t="s">
        <v>2118</v>
      </c>
      <c r="P99" t="s">
        <v>2093</v>
      </c>
      <c r="Q99" t="s">
        <v>250</v>
      </c>
      <c r="R99" t="s">
        <v>1086</v>
      </c>
      <c r="S99" t="s">
        <v>2202</v>
      </c>
      <c r="T99" t="s">
        <v>2218</v>
      </c>
    </row>
    <row r="100" spans="1:20" x14ac:dyDescent="0.2">
      <c r="A100" t="s">
        <v>80</v>
      </c>
      <c r="B100" t="s">
        <v>108</v>
      </c>
      <c r="C100" t="s">
        <v>1454</v>
      </c>
      <c r="D100" t="s">
        <v>28</v>
      </c>
      <c r="E100" t="s">
        <v>701</v>
      </c>
      <c r="F100" t="s">
        <v>79</v>
      </c>
      <c r="G100" t="s">
        <v>836</v>
      </c>
      <c r="H100" t="s">
        <v>2094</v>
      </c>
      <c r="I100" t="s">
        <v>699</v>
      </c>
      <c r="J100" t="s">
        <v>78</v>
      </c>
      <c r="K100" t="s">
        <v>810</v>
      </c>
      <c r="L100" t="s">
        <v>2123</v>
      </c>
      <c r="M100" t="s">
        <v>2129</v>
      </c>
      <c r="N100" t="s">
        <v>2112</v>
      </c>
      <c r="O100" t="s">
        <v>2126</v>
      </c>
      <c r="P100" t="s">
        <v>2147</v>
      </c>
      <c r="Q100" t="s">
        <v>738</v>
      </c>
      <c r="R100" t="s">
        <v>1118</v>
      </c>
      <c r="S100" t="s">
        <v>2203</v>
      </c>
      <c r="T100" t="s">
        <v>2194</v>
      </c>
    </row>
    <row r="101" spans="1:20" x14ac:dyDescent="0.2">
      <c r="A101" t="s">
        <v>80</v>
      </c>
      <c r="B101" t="s">
        <v>108</v>
      </c>
      <c r="C101" t="s">
        <v>1455</v>
      </c>
      <c r="D101" t="s">
        <v>30</v>
      </c>
      <c r="E101" t="s">
        <v>701</v>
      </c>
      <c r="F101" t="s">
        <v>79</v>
      </c>
      <c r="G101" t="s">
        <v>836</v>
      </c>
      <c r="H101" t="s">
        <v>2102</v>
      </c>
      <c r="I101" t="s">
        <v>699</v>
      </c>
      <c r="J101" t="s">
        <v>78</v>
      </c>
      <c r="K101" t="s">
        <v>810</v>
      </c>
      <c r="L101" t="s">
        <v>2130</v>
      </c>
      <c r="M101" t="s">
        <v>2122</v>
      </c>
      <c r="N101" t="s">
        <v>2119</v>
      </c>
      <c r="O101" t="s">
        <v>2133</v>
      </c>
      <c r="P101" t="s">
        <v>2139</v>
      </c>
      <c r="Q101" t="s">
        <v>734</v>
      </c>
      <c r="R101" t="s">
        <v>1115</v>
      </c>
      <c r="S101" t="s">
        <v>2205</v>
      </c>
      <c r="T101" t="s">
        <v>2219</v>
      </c>
    </row>
    <row r="102" spans="1:20" x14ac:dyDescent="0.2">
      <c r="A102" t="s">
        <v>80</v>
      </c>
      <c r="B102" t="s">
        <v>108</v>
      </c>
      <c r="C102" t="s">
        <v>1456</v>
      </c>
      <c r="D102" t="s">
        <v>28</v>
      </c>
      <c r="E102" t="s">
        <v>701</v>
      </c>
      <c r="F102" t="s">
        <v>79</v>
      </c>
      <c r="G102" t="s">
        <v>836</v>
      </c>
      <c r="H102" t="s">
        <v>2110</v>
      </c>
      <c r="I102" t="s">
        <v>699</v>
      </c>
      <c r="J102" t="s">
        <v>78</v>
      </c>
      <c r="K102" t="s">
        <v>810</v>
      </c>
      <c r="L102" t="s">
        <v>2138</v>
      </c>
      <c r="M102" t="s">
        <v>2145</v>
      </c>
      <c r="N102" t="s">
        <v>2096</v>
      </c>
      <c r="O102" t="s">
        <v>2141</v>
      </c>
      <c r="P102" t="s">
        <v>2131</v>
      </c>
      <c r="Q102" t="s">
        <v>735</v>
      </c>
      <c r="R102" t="s">
        <v>1116</v>
      </c>
      <c r="S102" t="s">
        <v>2206</v>
      </c>
      <c r="T102" t="s">
        <v>2220</v>
      </c>
    </row>
    <row r="103" spans="1:20" x14ac:dyDescent="0.2">
      <c r="A103" t="s">
        <v>80</v>
      </c>
      <c r="B103" t="s">
        <v>108</v>
      </c>
      <c r="C103" t="s">
        <v>1457</v>
      </c>
      <c r="D103" t="s">
        <v>30</v>
      </c>
      <c r="E103" t="s">
        <v>701</v>
      </c>
      <c r="F103" t="s">
        <v>79</v>
      </c>
      <c r="G103" t="s">
        <v>836</v>
      </c>
      <c r="H103" t="s">
        <v>2117</v>
      </c>
      <c r="I103" t="s">
        <v>699</v>
      </c>
      <c r="J103" t="s">
        <v>78</v>
      </c>
      <c r="K103" t="s">
        <v>810</v>
      </c>
      <c r="L103" t="s">
        <v>2146</v>
      </c>
      <c r="M103" t="s">
        <v>2137</v>
      </c>
      <c r="N103" t="s">
        <v>2104</v>
      </c>
      <c r="O103" t="s">
        <v>2149</v>
      </c>
      <c r="P103" t="s">
        <v>2124</v>
      </c>
      <c r="Q103" t="s">
        <v>735</v>
      </c>
      <c r="R103" t="s">
        <v>1117</v>
      </c>
      <c r="S103" t="s">
        <v>2208</v>
      </c>
      <c r="T103" t="s">
        <v>2220</v>
      </c>
    </row>
    <row r="104" spans="1:20" x14ac:dyDescent="0.2">
      <c r="A104" t="s">
        <v>80</v>
      </c>
      <c r="B104" t="s">
        <v>43</v>
      </c>
      <c r="C104" t="s">
        <v>1468</v>
      </c>
      <c r="D104" t="s">
        <v>28</v>
      </c>
      <c r="E104" t="s">
        <v>696</v>
      </c>
      <c r="F104" t="s">
        <v>776</v>
      </c>
      <c r="G104" t="s">
        <v>692</v>
      </c>
      <c r="H104" t="s">
        <v>2091</v>
      </c>
      <c r="I104" t="s">
        <v>697</v>
      </c>
      <c r="J104" t="s">
        <v>777</v>
      </c>
      <c r="K104" t="s">
        <v>809</v>
      </c>
      <c r="L104" t="s">
        <v>2092</v>
      </c>
      <c r="M104" t="s">
        <v>2119</v>
      </c>
      <c r="N104" t="s">
        <v>2118</v>
      </c>
      <c r="O104" t="s">
        <v>2139</v>
      </c>
      <c r="P104" t="s">
        <v>2140</v>
      </c>
      <c r="Q104" t="s">
        <v>217</v>
      </c>
      <c r="R104" t="s">
        <v>1044</v>
      </c>
      <c r="S104" t="s">
        <v>2197</v>
      </c>
      <c r="T104" t="s">
        <v>2098</v>
      </c>
    </row>
    <row r="105" spans="1:20" x14ac:dyDescent="0.2">
      <c r="A105" t="s">
        <v>80</v>
      </c>
      <c r="B105" t="s">
        <v>43</v>
      </c>
      <c r="C105" t="s">
        <v>1469</v>
      </c>
      <c r="D105" t="s">
        <v>30</v>
      </c>
      <c r="E105" t="s">
        <v>698</v>
      </c>
      <c r="F105" t="s">
        <v>77</v>
      </c>
      <c r="G105" t="s">
        <v>693</v>
      </c>
      <c r="H105" t="s">
        <v>2119</v>
      </c>
      <c r="I105" t="s">
        <v>699</v>
      </c>
      <c r="J105" t="s">
        <v>78</v>
      </c>
      <c r="K105" t="s">
        <v>810</v>
      </c>
      <c r="L105" t="s">
        <v>2118</v>
      </c>
      <c r="M105" t="s">
        <v>2107</v>
      </c>
      <c r="N105" t="s">
        <v>2108</v>
      </c>
      <c r="O105" t="s">
        <v>2147</v>
      </c>
      <c r="P105" t="s">
        <v>2148</v>
      </c>
      <c r="Q105" t="s">
        <v>232</v>
      </c>
      <c r="R105" t="s">
        <v>1045</v>
      </c>
      <c r="S105" t="s">
        <v>2199</v>
      </c>
      <c r="T105" t="s">
        <v>2154</v>
      </c>
    </row>
    <row r="106" spans="1:20" x14ac:dyDescent="0.2">
      <c r="A106" t="s">
        <v>80</v>
      </c>
      <c r="B106" t="s">
        <v>43</v>
      </c>
      <c r="C106" t="s">
        <v>1470</v>
      </c>
      <c r="D106" t="s">
        <v>28</v>
      </c>
      <c r="E106" t="s">
        <v>697</v>
      </c>
      <c r="F106" t="s">
        <v>777</v>
      </c>
      <c r="G106" t="s">
        <v>809</v>
      </c>
      <c r="H106" t="s">
        <v>2133</v>
      </c>
      <c r="I106" t="s">
        <v>696</v>
      </c>
      <c r="J106" t="s">
        <v>776</v>
      </c>
      <c r="K106" t="s">
        <v>692</v>
      </c>
      <c r="L106" t="s">
        <v>2145</v>
      </c>
      <c r="M106" t="s">
        <v>2104</v>
      </c>
      <c r="N106" t="s">
        <v>2103</v>
      </c>
      <c r="O106" t="s">
        <v>2124</v>
      </c>
      <c r="P106" t="s">
        <v>2125</v>
      </c>
      <c r="Q106" t="s">
        <v>219</v>
      </c>
      <c r="R106" t="s">
        <v>1004</v>
      </c>
      <c r="S106" t="s">
        <v>2200</v>
      </c>
      <c r="T106" t="s">
        <v>2170</v>
      </c>
    </row>
    <row r="107" spans="1:20" x14ac:dyDescent="0.2">
      <c r="A107" t="s">
        <v>80</v>
      </c>
      <c r="B107" t="s">
        <v>43</v>
      </c>
      <c r="C107" t="s">
        <v>1471</v>
      </c>
      <c r="D107" t="s">
        <v>30</v>
      </c>
      <c r="E107" t="s">
        <v>699</v>
      </c>
      <c r="F107" t="s">
        <v>78</v>
      </c>
      <c r="G107" t="s">
        <v>810</v>
      </c>
      <c r="H107" t="s">
        <v>2138</v>
      </c>
      <c r="I107" t="s">
        <v>698</v>
      </c>
      <c r="J107" t="s">
        <v>77</v>
      </c>
      <c r="K107" t="s">
        <v>693</v>
      </c>
      <c r="L107" t="s">
        <v>2127</v>
      </c>
      <c r="M107" t="s">
        <v>2091</v>
      </c>
      <c r="N107" t="s">
        <v>2092</v>
      </c>
      <c r="O107" t="s">
        <v>2131</v>
      </c>
      <c r="P107" t="s">
        <v>2132</v>
      </c>
      <c r="Q107" t="s">
        <v>234</v>
      </c>
      <c r="R107" t="s">
        <v>1046</v>
      </c>
      <c r="S107" t="s">
        <v>2202</v>
      </c>
      <c r="T107" t="s">
        <v>2183</v>
      </c>
    </row>
    <row r="108" spans="1:20" x14ac:dyDescent="0.2">
      <c r="A108" t="s">
        <v>80</v>
      </c>
      <c r="B108" t="s">
        <v>43</v>
      </c>
      <c r="C108" t="s">
        <v>1472</v>
      </c>
      <c r="D108" t="s">
        <v>28</v>
      </c>
      <c r="E108" t="s">
        <v>700</v>
      </c>
      <c r="F108" t="s">
        <v>76</v>
      </c>
      <c r="G108" t="s">
        <v>835</v>
      </c>
      <c r="H108" t="s">
        <v>2101</v>
      </c>
      <c r="I108" t="s">
        <v>697</v>
      </c>
      <c r="J108" t="s">
        <v>777</v>
      </c>
      <c r="K108" t="s">
        <v>809</v>
      </c>
      <c r="L108" t="s">
        <v>2092</v>
      </c>
      <c r="M108" t="s">
        <v>2099</v>
      </c>
      <c r="N108" t="s">
        <v>2142</v>
      </c>
      <c r="O108" t="s">
        <v>2138</v>
      </c>
      <c r="P108" t="s">
        <v>2110</v>
      </c>
      <c r="Q108" t="s">
        <v>244</v>
      </c>
      <c r="R108" t="s">
        <v>1047</v>
      </c>
      <c r="S108" t="s">
        <v>2089</v>
      </c>
      <c r="T108" t="s">
        <v>2213</v>
      </c>
    </row>
    <row r="109" spans="1:20" x14ac:dyDescent="0.2">
      <c r="A109" t="s">
        <v>80</v>
      </c>
      <c r="B109" t="s">
        <v>43</v>
      </c>
      <c r="C109" t="s">
        <v>1473</v>
      </c>
      <c r="D109" t="s">
        <v>30</v>
      </c>
      <c r="E109" t="s">
        <v>700</v>
      </c>
      <c r="F109" t="s">
        <v>76</v>
      </c>
      <c r="G109" t="s">
        <v>835</v>
      </c>
      <c r="H109" t="s">
        <v>2093</v>
      </c>
      <c r="I109" t="s">
        <v>698</v>
      </c>
      <c r="J109" t="s">
        <v>77</v>
      </c>
      <c r="K109" t="s">
        <v>693</v>
      </c>
      <c r="L109" t="s">
        <v>2142</v>
      </c>
      <c r="M109" t="s">
        <v>2107</v>
      </c>
      <c r="N109" t="s">
        <v>2108</v>
      </c>
      <c r="O109" t="s">
        <v>2103</v>
      </c>
      <c r="P109" t="s">
        <v>2109</v>
      </c>
      <c r="Q109" t="s">
        <v>239</v>
      </c>
      <c r="R109" t="s">
        <v>1048</v>
      </c>
      <c r="S109" t="s">
        <v>2171</v>
      </c>
      <c r="T109" t="s">
        <v>2204</v>
      </c>
    </row>
    <row r="110" spans="1:20" x14ac:dyDescent="0.2">
      <c r="A110" t="s">
        <v>80</v>
      </c>
      <c r="B110" t="s">
        <v>43</v>
      </c>
      <c r="C110" t="s">
        <v>1474</v>
      </c>
      <c r="D110" t="s">
        <v>28</v>
      </c>
      <c r="E110" t="s">
        <v>701</v>
      </c>
      <c r="F110" t="s">
        <v>79</v>
      </c>
      <c r="G110" t="s">
        <v>836</v>
      </c>
      <c r="H110" t="s">
        <v>2140</v>
      </c>
      <c r="I110" t="s">
        <v>699</v>
      </c>
      <c r="J110" t="s">
        <v>78</v>
      </c>
      <c r="K110" t="s">
        <v>810</v>
      </c>
      <c r="L110" t="s">
        <v>2095</v>
      </c>
      <c r="M110" t="s">
        <v>2114</v>
      </c>
      <c r="N110" t="s">
        <v>2127</v>
      </c>
      <c r="O110" t="s">
        <v>2092</v>
      </c>
      <c r="P110" t="s">
        <v>2101</v>
      </c>
      <c r="Q110" t="s">
        <v>734</v>
      </c>
      <c r="R110" t="s">
        <v>1114</v>
      </c>
      <c r="S110" t="s">
        <v>2105</v>
      </c>
      <c r="T110" t="s">
        <v>2219</v>
      </c>
    </row>
    <row r="111" spans="1:20" x14ac:dyDescent="0.2">
      <c r="A111" t="s">
        <v>80</v>
      </c>
      <c r="B111" t="s">
        <v>43</v>
      </c>
      <c r="C111" t="s">
        <v>1475</v>
      </c>
      <c r="D111" t="s">
        <v>30</v>
      </c>
      <c r="E111" t="s">
        <v>701</v>
      </c>
      <c r="F111" t="s">
        <v>79</v>
      </c>
      <c r="G111" t="s">
        <v>836</v>
      </c>
      <c r="H111" t="s">
        <v>2148</v>
      </c>
      <c r="I111" t="s">
        <v>696</v>
      </c>
      <c r="J111" t="s">
        <v>776</v>
      </c>
      <c r="K111" t="s">
        <v>692</v>
      </c>
      <c r="L111" t="s">
        <v>2137</v>
      </c>
      <c r="M111" t="s">
        <v>2112</v>
      </c>
      <c r="N111" t="s">
        <v>2092</v>
      </c>
      <c r="O111" t="s">
        <v>2118</v>
      </c>
      <c r="P111" t="s">
        <v>2093</v>
      </c>
      <c r="Q111" t="s">
        <v>214</v>
      </c>
      <c r="R111" t="s">
        <v>1071</v>
      </c>
      <c r="S111" t="s">
        <v>2174</v>
      </c>
      <c r="T111" t="s">
        <v>2209</v>
      </c>
    </row>
    <row r="112" spans="1:20" x14ac:dyDescent="0.2">
      <c r="A112" t="s">
        <v>80</v>
      </c>
      <c r="B112" t="s">
        <v>32</v>
      </c>
      <c r="C112" t="s">
        <v>1458</v>
      </c>
      <c r="D112" t="s">
        <v>28</v>
      </c>
      <c r="E112" t="s">
        <v>696</v>
      </c>
      <c r="F112" t="s">
        <v>776</v>
      </c>
      <c r="G112" t="s">
        <v>692</v>
      </c>
      <c r="H112" t="s">
        <v>2137</v>
      </c>
      <c r="I112" t="s">
        <v>700</v>
      </c>
      <c r="J112" t="s">
        <v>76</v>
      </c>
      <c r="K112" t="s">
        <v>835</v>
      </c>
      <c r="L112" t="s">
        <v>2109</v>
      </c>
      <c r="M112" t="s">
        <v>2112</v>
      </c>
      <c r="N112" t="s">
        <v>2092</v>
      </c>
      <c r="O112" t="s">
        <v>2146</v>
      </c>
      <c r="P112" t="s">
        <v>2117</v>
      </c>
      <c r="Q112" t="s">
        <v>227</v>
      </c>
      <c r="R112" t="s">
        <v>996</v>
      </c>
      <c r="S112" t="s">
        <v>2097</v>
      </c>
      <c r="T112" t="s">
        <v>2157</v>
      </c>
    </row>
    <row r="113" spans="1:22" x14ac:dyDescent="0.2">
      <c r="A113" t="s">
        <v>80</v>
      </c>
      <c r="B113" t="s">
        <v>32</v>
      </c>
      <c r="C113" t="s">
        <v>1459</v>
      </c>
      <c r="D113" t="s">
        <v>30</v>
      </c>
      <c r="E113" t="s">
        <v>696</v>
      </c>
      <c r="F113" t="s">
        <v>776</v>
      </c>
      <c r="G113" t="s">
        <v>692</v>
      </c>
      <c r="H113" t="s">
        <v>2145</v>
      </c>
      <c r="I113" t="s">
        <v>701</v>
      </c>
      <c r="J113" t="s">
        <v>79</v>
      </c>
      <c r="K113" t="s">
        <v>836</v>
      </c>
      <c r="L113" t="s">
        <v>2140</v>
      </c>
      <c r="M113" t="s">
        <v>2119</v>
      </c>
      <c r="N113" t="s">
        <v>2100</v>
      </c>
      <c r="O113" t="s">
        <v>2138</v>
      </c>
      <c r="P113" t="s">
        <v>2147</v>
      </c>
      <c r="Q113" t="s">
        <v>212</v>
      </c>
      <c r="R113" t="s">
        <v>1068</v>
      </c>
      <c r="S113" t="s">
        <v>2089</v>
      </c>
      <c r="T113" t="s">
        <v>2161</v>
      </c>
    </row>
    <row r="114" spans="1:22" x14ac:dyDescent="0.2">
      <c r="A114" t="s">
        <v>80</v>
      </c>
      <c r="B114" t="s">
        <v>32</v>
      </c>
      <c r="C114" t="s">
        <v>1460</v>
      </c>
      <c r="D114" t="s">
        <v>28</v>
      </c>
      <c r="E114" t="s">
        <v>698</v>
      </c>
      <c r="F114" t="s">
        <v>77</v>
      </c>
      <c r="G114" t="s">
        <v>693</v>
      </c>
      <c r="H114" t="s">
        <v>2096</v>
      </c>
      <c r="I114" t="s">
        <v>697</v>
      </c>
      <c r="J114" t="s">
        <v>777</v>
      </c>
      <c r="K114" t="s">
        <v>809</v>
      </c>
      <c r="L114" t="s">
        <v>2108</v>
      </c>
      <c r="M114" t="s">
        <v>2091</v>
      </c>
      <c r="N114" t="s">
        <v>2111</v>
      </c>
      <c r="O114" t="s">
        <v>2131</v>
      </c>
      <c r="P114" t="s">
        <v>2132</v>
      </c>
      <c r="Q114" t="s">
        <v>208</v>
      </c>
      <c r="R114" t="s">
        <v>1041</v>
      </c>
      <c r="S114" t="s">
        <v>2113</v>
      </c>
      <c r="T114" t="s">
        <v>2153</v>
      </c>
    </row>
    <row r="115" spans="1:22" x14ac:dyDescent="0.2">
      <c r="A115" t="s">
        <v>80</v>
      </c>
      <c r="B115" t="s">
        <v>32</v>
      </c>
      <c r="C115" t="s">
        <v>1461</v>
      </c>
      <c r="D115" t="s">
        <v>30</v>
      </c>
      <c r="E115" t="s">
        <v>698</v>
      </c>
      <c r="F115" t="s">
        <v>77</v>
      </c>
      <c r="G115" t="s">
        <v>693</v>
      </c>
      <c r="H115" t="s">
        <v>2104</v>
      </c>
      <c r="I115" t="s">
        <v>701</v>
      </c>
      <c r="J115" t="s">
        <v>79</v>
      </c>
      <c r="K115" t="s">
        <v>836</v>
      </c>
      <c r="L115" t="s">
        <v>2110</v>
      </c>
      <c r="M115" t="s">
        <v>2129</v>
      </c>
      <c r="N115" t="s">
        <v>2149</v>
      </c>
      <c r="O115" t="s">
        <v>2123</v>
      </c>
      <c r="P115" t="s">
        <v>2131</v>
      </c>
      <c r="Q115" t="s">
        <v>439</v>
      </c>
      <c r="R115" t="s">
        <v>1089</v>
      </c>
      <c r="S115" t="s">
        <v>2105</v>
      </c>
      <c r="T115" t="s">
        <v>2166</v>
      </c>
    </row>
    <row r="116" spans="1:22" x14ac:dyDescent="0.2">
      <c r="A116" t="s">
        <v>80</v>
      </c>
      <c r="B116" t="s">
        <v>32</v>
      </c>
      <c r="C116" t="s">
        <v>1462</v>
      </c>
      <c r="D116" t="s">
        <v>28</v>
      </c>
      <c r="E116" t="s">
        <v>697</v>
      </c>
      <c r="F116" t="s">
        <v>777</v>
      </c>
      <c r="G116" t="s">
        <v>809</v>
      </c>
      <c r="H116" t="s">
        <v>2149</v>
      </c>
      <c r="I116" t="s">
        <v>700</v>
      </c>
      <c r="J116" t="s">
        <v>76</v>
      </c>
      <c r="K116" t="s">
        <v>835</v>
      </c>
      <c r="L116" t="s">
        <v>2124</v>
      </c>
      <c r="M116" t="s">
        <v>2122</v>
      </c>
      <c r="N116" t="s">
        <v>2119</v>
      </c>
      <c r="O116" t="s">
        <v>2146</v>
      </c>
      <c r="P116" t="s">
        <v>2117</v>
      </c>
      <c r="Q116" t="s">
        <v>242</v>
      </c>
      <c r="R116" t="s">
        <v>1042</v>
      </c>
      <c r="S116" t="s">
        <v>2174</v>
      </c>
      <c r="T116" t="s">
        <v>2186</v>
      </c>
    </row>
    <row r="117" spans="1:22" x14ac:dyDescent="0.2">
      <c r="A117" t="s">
        <v>80</v>
      </c>
      <c r="B117" t="s">
        <v>32</v>
      </c>
      <c r="C117" t="s">
        <v>1463</v>
      </c>
      <c r="D117" t="s">
        <v>30</v>
      </c>
      <c r="E117" t="s">
        <v>697</v>
      </c>
      <c r="F117" t="s">
        <v>777</v>
      </c>
      <c r="G117" t="s">
        <v>809</v>
      </c>
      <c r="H117" t="s">
        <v>2141</v>
      </c>
      <c r="I117" t="s">
        <v>701</v>
      </c>
      <c r="J117" t="s">
        <v>79</v>
      </c>
      <c r="K117" t="s">
        <v>836</v>
      </c>
      <c r="L117" t="s">
        <v>2094</v>
      </c>
      <c r="M117" t="s">
        <v>2129</v>
      </c>
      <c r="N117" t="s">
        <v>2112</v>
      </c>
      <c r="O117" t="s">
        <v>2138</v>
      </c>
      <c r="P117" t="s">
        <v>2147</v>
      </c>
      <c r="Q117" t="s">
        <v>248</v>
      </c>
      <c r="R117" t="s">
        <v>1081</v>
      </c>
      <c r="S117" t="s">
        <v>2172</v>
      </c>
      <c r="T117" t="s">
        <v>2189</v>
      </c>
    </row>
    <row r="118" spans="1:22" x14ac:dyDescent="0.2">
      <c r="A118" t="s">
        <v>80</v>
      </c>
      <c r="B118" t="s">
        <v>32</v>
      </c>
      <c r="C118" t="s">
        <v>1464</v>
      </c>
      <c r="D118" t="s">
        <v>28</v>
      </c>
      <c r="E118" t="s">
        <v>699</v>
      </c>
      <c r="F118" t="s">
        <v>78</v>
      </c>
      <c r="G118" t="s">
        <v>810</v>
      </c>
      <c r="H118" t="s">
        <v>2118</v>
      </c>
      <c r="I118" t="s">
        <v>701</v>
      </c>
      <c r="J118" t="s">
        <v>79</v>
      </c>
      <c r="K118" t="s">
        <v>836</v>
      </c>
      <c r="L118" t="s">
        <v>2132</v>
      </c>
      <c r="M118" t="s">
        <v>2107</v>
      </c>
      <c r="N118" t="s">
        <v>2134</v>
      </c>
      <c r="O118" t="s">
        <v>2115</v>
      </c>
      <c r="P118" t="s">
        <v>2109</v>
      </c>
      <c r="Q118" t="s">
        <v>732</v>
      </c>
      <c r="R118" t="s">
        <v>1111</v>
      </c>
      <c r="S118" t="s">
        <v>2177</v>
      </c>
      <c r="T118" t="s">
        <v>2195</v>
      </c>
    </row>
    <row r="119" spans="1:22" x14ac:dyDescent="0.2">
      <c r="A119" t="s">
        <v>80</v>
      </c>
      <c r="B119" t="s">
        <v>32</v>
      </c>
      <c r="C119" t="s">
        <v>1465</v>
      </c>
      <c r="D119" t="s">
        <v>30</v>
      </c>
      <c r="E119" t="s">
        <v>699</v>
      </c>
      <c r="F119" t="s">
        <v>78</v>
      </c>
      <c r="G119" t="s">
        <v>810</v>
      </c>
      <c r="H119" t="s">
        <v>2111</v>
      </c>
      <c r="I119" t="s">
        <v>700</v>
      </c>
      <c r="J119" t="s">
        <v>76</v>
      </c>
      <c r="K119" t="s">
        <v>835</v>
      </c>
      <c r="L119" t="s">
        <v>2101</v>
      </c>
      <c r="M119" t="s">
        <v>2145</v>
      </c>
      <c r="N119" t="s">
        <v>2096</v>
      </c>
      <c r="O119" t="s">
        <v>2126</v>
      </c>
      <c r="P119" t="s">
        <v>2110</v>
      </c>
      <c r="Q119" t="s">
        <v>728</v>
      </c>
      <c r="R119" t="s">
        <v>1023</v>
      </c>
      <c r="S119" t="s">
        <v>2175</v>
      </c>
      <c r="T119" t="s">
        <v>2192</v>
      </c>
    </row>
    <row r="120" spans="1:22" x14ac:dyDescent="0.2">
      <c r="A120" t="s">
        <v>80</v>
      </c>
      <c r="B120" t="s">
        <v>32</v>
      </c>
      <c r="C120" t="s">
        <v>1466</v>
      </c>
      <c r="D120" t="s">
        <v>28</v>
      </c>
      <c r="E120" t="s">
        <v>700</v>
      </c>
      <c r="F120" t="s">
        <v>76</v>
      </c>
      <c r="G120" t="s">
        <v>835</v>
      </c>
      <c r="H120" t="s">
        <v>2147</v>
      </c>
      <c r="I120" t="s">
        <v>699</v>
      </c>
      <c r="J120" t="s">
        <v>78</v>
      </c>
      <c r="K120" t="s">
        <v>810</v>
      </c>
      <c r="L120" t="s">
        <v>2138</v>
      </c>
      <c r="M120" t="s">
        <v>2091</v>
      </c>
      <c r="N120" t="s">
        <v>2150</v>
      </c>
      <c r="O120" t="s">
        <v>2133</v>
      </c>
      <c r="P120" t="s">
        <v>2117</v>
      </c>
      <c r="Q120" t="s">
        <v>730</v>
      </c>
      <c r="R120" t="s">
        <v>1043</v>
      </c>
      <c r="S120" t="s">
        <v>2199</v>
      </c>
      <c r="T120" t="s">
        <v>2215</v>
      </c>
    </row>
    <row r="121" spans="1:22" x14ac:dyDescent="0.2">
      <c r="A121" t="s">
        <v>80</v>
      </c>
      <c r="B121" t="s">
        <v>32</v>
      </c>
      <c r="C121" t="s">
        <v>1467</v>
      </c>
      <c r="D121" t="s">
        <v>30</v>
      </c>
      <c r="E121" t="s">
        <v>701</v>
      </c>
      <c r="F121" t="s">
        <v>79</v>
      </c>
      <c r="G121" t="s">
        <v>836</v>
      </c>
      <c r="H121" t="s">
        <v>2102</v>
      </c>
      <c r="I121" t="s">
        <v>698</v>
      </c>
      <c r="J121" t="s">
        <v>77</v>
      </c>
      <c r="K121" t="s">
        <v>693</v>
      </c>
      <c r="L121" t="s">
        <v>2112</v>
      </c>
      <c r="M121" t="s">
        <v>2099</v>
      </c>
      <c r="N121" t="s">
        <v>2100</v>
      </c>
      <c r="O121" t="s">
        <v>2138</v>
      </c>
      <c r="P121" t="s">
        <v>2147</v>
      </c>
      <c r="Q121" t="s">
        <v>449</v>
      </c>
      <c r="R121" t="s">
        <v>1094</v>
      </c>
      <c r="S121" t="s">
        <v>2200</v>
      </c>
      <c r="T121" t="s">
        <v>2211</v>
      </c>
    </row>
    <row r="122" spans="1:22" x14ac:dyDescent="0.2">
      <c r="A122" t="s">
        <v>81</v>
      </c>
      <c r="B122" t="s">
        <v>720</v>
      </c>
      <c r="C122" t="s">
        <v>1596</v>
      </c>
      <c r="D122" t="s">
        <v>30</v>
      </c>
      <c r="E122" t="s">
        <v>696</v>
      </c>
      <c r="F122" t="s">
        <v>776</v>
      </c>
      <c r="G122" t="s">
        <v>693</v>
      </c>
      <c r="H122" t="s">
        <v>2099</v>
      </c>
      <c r="I122" t="s">
        <v>699</v>
      </c>
      <c r="J122" t="s">
        <v>78</v>
      </c>
      <c r="K122" t="s">
        <v>835</v>
      </c>
      <c r="L122" t="s">
        <v>2118</v>
      </c>
      <c r="M122" t="s">
        <v>2096</v>
      </c>
      <c r="N122" t="s">
        <v>2108</v>
      </c>
      <c r="O122" t="s">
        <v>2147</v>
      </c>
      <c r="P122" t="s">
        <v>2148</v>
      </c>
      <c r="Q122" t="s">
        <v>238</v>
      </c>
      <c r="R122" t="s">
        <v>1003</v>
      </c>
      <c r="S122" t="s">
        <v>2291</v>
      </c>
      <c r="T122" t="s">
        <v>2165</v>
      </c>
      <c r="U122" t="s">
        <v>2227</v>
      </c>
      <c r="V122" t="s">
        <v>2292</v>
      </c>
    </row>
    <row r="123" spans="1:22" x14ac:dyDescent="0.2">
      <c r="A123" t="s">
        <v>81</v>
      </c>
      <c r="B123" t="s">
        <v>720</v>
      </c>
      <c r="C123" t="s">
        <v>1597</v>
      </c>
      <c r="D123" t="s">
        <v>28</v>
      </c>
      <c r="E123" t="s">
        <v>698</v>
      </c>
      <c r="F123" t="s">
        <v>77</v>
      </c>
      <c r="G123" t="s">
        <v>809</v>
      </c>
      <c r="H123" t="s">
        <v>2096</v>
      </c>
      <c r="I123" t="s">
        <v>700</v>
      </c>
      <c r="J123" t="s">
        <v>76</v>
      </c>
      <c r="K123" t="s">
        <v>836</v>
      </c>
      <c r="L123" t="s">
        <v>2139</v>
      </c>
      <c r="M123" t="s">
        <v>2114</v>
      </c>
      <c r="N123" t="s">
        <v>2115</v>
      </c>
      <c r="O123" t="s">
        <v>2123</v>
      </c>
      <c r="P123" t="s">
        <v>2094</v>
      </c>
      <c r="Q123" t="s">
        <v>248</v>
      </c>
      <c r="R123" t="s">
        <v>1082</v>
      </c>
      <c r="S123" t="s">
        <v>2293</v>
      </c>
      <c r="T123" t="s">
        <v>2189</v>
      </c>
      <c r="U123" t="s">
        <v>2226</v>
      </c>
      <c r="V123" t="s">
        <v>2294</v>
      </c>
    </row>
    <row r="124" spans="1:22" x14ac:dyDescent="0.2">
      <c r="A124" t="s">
        <v>81</v>
      </c>
      <c r="B124" t="s">
        <v>720</v>
      </c>
      <c r="C124" t="s">
        <v>1598</v>
      </c>
      <c r="D124" t="s">
        <v>30</v>
      </c>
      <c r="E124" t="s">
        <v>697</v>
      </c>
      <c r="F124" t="s">
        <v>777</v>
      </c>
      <c r="G124" t="s">
        <v>810</v>
      </c>
      <c r="H124" t="s">
        <v>2126</v>
      </c>
      <c r="I124" t="s">
        <v>698</v>
      </c>
      <c r="J124" t="s">
        <v>77</v>
      </c>
      <c r="K124" t="s">
        <v>809</v>
      </c>
      <c r="L124" t="s">
        <v>2127</v>
      </c>
      <c r="M124" t="s">
        <v>2122</v>
      </c>
      <c r="N124" t="s">
        <v>2123</v>
      </c>
      <c r="O124" t="s">
        <v>2116</v>
      </c>
      <c r="P124" t="s">
        <v>2117</v>
      </c>
      <c r="Q124" t="s">
        <v>213</v>
      </c>
      <c r="R124" t="s">
        <v>1060</v>
      </c>
      <c r="S124" t="s">
        <v>2295</v>
      </c>
      <c r="T124" t="s">
        <v>2162</v>
      </c>
      <c r="U124" t="s">
        <v>2227</v>
      </c>
      <c r="V124" t="s">
        <v>2296</v>
      </c>
    </row>
    <row r="125" spans="1:22" x14ac:dyDescent="0.2">
      <c r="A125" t="s">
        <v>81</v>
      </c>
      <c r="B125" t="s">
        <v>720</v>
      </c>
      <c r="C125" t="s">
        <v>1599</v>
      </c>
      <c r="D125" t="s">
        <v>28</v>
      </c>
      <c r="E125" t="s">
        <v>699</v>
      </c>
      <c r="F125" t="s">
        <v>78</v>
      </c>
      <c r="G125" t="s">
        <v>835</v>
      </c>
      <c r="H125" t="s">
        <v>2130</v>
      </c>
      <c r="I125" t="s">
        <v>696</v>
      </c>
      <c r="J125" t="s">
        <v>776</v>
      </c>
      <c r="K125" t="s">
        <v>693</v>
      </c>
      <c r="L125" t="s">
        <v>2129</v>
      </c>
      <c r="M125" t="s">
        <v>2134</v>
      </c>
      <c r="N125" t="s">
        <v>2133</v>
      </c>
      <c r="O125" t="s">
        <v>2109</v>
      </c>
      <c r="P125" t="s">
        <v>2110</v>
      </c>
      <c r="Q125" t="s">
        <v>239</v>
      </c>
      <c r="R125" t="s">
        <v>1030</v>
      </c>
      <c r="S125" t="s">
        <v>2297</v>
      </c>
      <c r="T125" t="s">
        <v>2204</v>
      </c>
      <c r="U125" t="s">
        <v>2226</v>
      </c>
      <c r="V125" t="s">
        <v>2298</v>
      </c>
    </row>
    <row r="126" spans="1:22" x14ac:dyDescent="0.2">
      <c r="A126" t="s">
        <v>81</v>
      </c>
      <c r="B126" t="s">
        <v>720</v>
      </c>
      <c r="C126" t="s">
        <v>1600</v>
      </c>
      <c r="D126" t="s">
        <v>30</v>
      </c>
      <c r="E126" t="s">
        <v>700</v>
      </c>
      <c r="F126" t="s">
        <v>76</v>
      </c>
      <c r="G126" t="s">
        <v>836</v>
      </c>
      <c r="H126" t="s">
        <v>2139</v>
      </c>
      <c r="I126" t="s">
        <v>696</v>
      </c>
      <c r="J126" t="s">
        <v>776</v>
      </c>
      <c r="K126" t="s">
        <v>693</v>
      </c>
      <c r="L126" t="s">
        <v>2107</v>
      </c>
      <c r="M126" t="s">
        <v>2127</v>
      </c>
      <c r="N126" t="s">
        <v>2126</v>
      </c>
      <c r="O126" t="s">
        <v>2118</v>
      </c>
      <c r="P126" t="s">
        <v>2132</v>
      </c>
      <c r="Q126" t="s">
        <v>727</v>
      </c>
      <c r="R126" t="s">
        <v>1096</v>
      </c>
      <c r="S126" t="s">
        <v>2299</v>
      </c>
      <c r="T126" t="s">
        <v>2212</v>
      </c>
      <c r="U126" t="s">
        <v>2227</v>
      </c>
      <c r="V126" t="s">
        <v>2300</v>
      </c>
    </row>
    <row r="127" spans="1:22" x14ac:dyDescent="0.2">
      <c r="A127" t="s">
        <v>81</v>
      </c>
      <c r="B127" t="s">
        <v>720</v>
      </c>
      <c r="C127" t="s">
        <v>1601</v>
      </c>
      <c r="D127" t="s">
        <v>28</v>
      </c>
      <c r="E127" t="s">
        <v>701</v>
      </c>
      <c r="F127" t="s">
        <v>79</v>
      </c>
      <c r="G127" t="s">
        <v>692</v>
      </c>
      <c r="H127" t="s">
        <v>2094</v>
      </c>
      <c r="I127" t="s">
        <v>697</v>
      </c>
      <c r="J127" t="s">
        <v>777</v>
      </c>
      <c r="K127" t="s">
        <v>810</v>
      </c>
      <c r="L127" t="s">
        <v>2141</v>
      </c>
      <c r="M127" t="s">
        <v>2129</v>
      </c>
      <c r="N127" t="s">
        <v>2112</v>
      </c>
      <c r="O127" t="s">
        <v>2095</v>
      </c>
      <c r="P127" t="s">
        <v>2116</v>
      </c>
      <c r="Q127" t="s">
        <v>225</v>
      </c>
      <c r="R127" t="s">
        <v>1013</v>
      </c>
      <c r="S127" t="s">
        <v>2301</v>
      </c>
      <c r="T127" t="s">
        <v>2182</v>
      </c>
      <c r="U127" t="s">
        <v>2226</v>
      </c>
      <c r="V127" t="s">
        <v>2302</v>
      </c>
    </row>
    <row r="128" spans="1:22" x14ac:dyDescent="0.2">
      <c r="A128" t="s">
        <v>81</v>
      </c>
      <c r="B128" t="s">
        <v>108</v>
      </c>
      <c r="C128" t="s">
        <v>1482</v>
      </c>
      <c r="D128" t="s">
        <v>28</v>
      </c>
      <c r="E128" t="s">
        <v>696</v>
      </c>
      <c r="F128" t="s">
        <v>776</v>
      </c>
      <c r="G128" t="s">
        <v>693</v>
      </c>
      <c r="H128" t="s">
        <v>2091</v>
      </c>
      <c r="I128" t="s">
        <v>697</v>
      </c>
      <c r="J128" t="s">
        <v>777</v>
      </c>
      <c r="K128" t="s">
        <v>810</v>
      </c>
      <c r="L128" t="s">
        <v>2092</v>
      </c>
      <c r="M128" t="s">
        <v>2093</v>
      </c>
      <c r="N128" t="s">
        <v>2094</v>
      </c>
      <c r="O128" t="s">
        <v>2095</v>
      </c>
      <c r="P128" t="s">
        <v>2096</v>
      </c>
      <c r="Q128" t="s">
        <v>232</v>
      </c>
      <c r="R128" t="s">
        <v>992</v>
      </c>
      <c r="S128" t="s">
        <v>2089</v>
      </c>
      <c r="T128" t="s">
        <v>2154</v>
      </c>
    </row>
    <row r="129" spans="1:20" x14ac:dyDescent="0.2">
      <c r="A129" t="s">
        <v>81</v>
      </c>
      <c r="B129" t="s">
        <v>108</v>
      </c>
      <c r="C129" t="s">
        <v>1483</v>
      </c>
      <c r="D129" t="s">
        <v>30</v>
      </c>
      <c r="E129" t="s">
        <v>696</v>
      </c>
      <c r="F129" t="s">
        <v>776</v>
      </c>
      <c r="G129" t="s">
        <v>693</v>
      </c>
      <c r="H129" t="s">
        <v>2099</v>
      </c>
      <c r="I129" t="s">
        <v>697</v>
      </c>
      <c r="J129" t="s">
        <v>777</v>
      </c>
      <c r="K129" t="s">
        <v>810</v>
      </c>
      <c r="L129" t="s">
        <v>2100</v>
      </c>
      <c r="M129" t="s">
        <v>2101</v>
      </c>
      <c r="N129" t="s">
        <v>2102</v>
      </c>
      <c r="O129" t="s">
        <v>2103</v>
      </c>
      <c r="P129" t="s">
        <v>2104</v>
      </c>
      <c r="Q129" t="s">
        <v>232</v>
      </c>
      <c r="R129" t="s">
        <v>1045</v>
      </c>
      <c r="S129" t="s">
        <v>2097</v>
      </c>
      <c r="T129" t="s">
        <v>2154</v>
      </c>
    </row>
    <row r="130" spans="1:20" x14ac:dyDescent="0.2">
      <c r="A130" t="s">
        <v>81</v>
      </c>
      <c r="B130" t="s">
        <v>108</v>
      </c>
      <c r="C130" t="s">
        <v>1484</v>
      </c>
      <c r="D130" t="s">
        <v>28</v>
      </c>
      <c r="E130" t="s">
        <v>696</v>
      </c>
      <c r="F130" t="s">
        <v>776</v>
      </c>
      <c r="G130" t="s">
        <v>693</v>
      </c>
      <c r="H130" t="s">
        <v>2107</v>
      </c>
      <c r="I130" t="s">
        <v>697</v>
      </c>
      <c r="J130" t="s">
        <v>777</v>
      </c>
      <c r="K130" t="s">
        <v>810</v>
      </c>
      <c r="L130" t="s">
        <v>2108</v>
      </c>
      <c r="M130" t="s">
        <v>2109</v>
      </c>
      <c r="N130" t="s">
        <v>2110</v>
      </c>
      <c r="O130" t="s">
        <v>2111</v>
      </c>
      <c r="P130" t="s">
        <v>2112</v>
      </c>
      <c r="Q130" t="s">
        <v>236</v>
      </c>
      <c r="R130" t="s">
        <v>1015</v>
      </c>
      <c r="S130" t="s">
        <v>2105</v>
      </c>
      <c r="T130" t="s">
        <v>2155</v>
      </c>
    </row>
    <row r="131" spans="1:20" x14ac:dyDescent="0.2">
      <c r="A131" t="s">
        <v>81</v>
      </c>
      <c r="B131" t="s">
        <v>108</v>
      </c>
      <c r="C131" t="s">
        <v>1485</v>
      </c>
      <c r="D131" t="s">
        <v>30</v>
      </c>
      <c r="E131" t="s">
        <v>696</v>
      </c>
      <c r="F131" t="s">
        <v>776</v>
      </c>
      <c r="G131" t="s">
        <v>693</v>
      </c>
      <c r="H131" t="s">
        <v>2114</v>
      </c>
      <c r="I131" t="s">
        <v>697</v>
      </c>
      <c r="J131" t="s">
        <v>777</v>
      </c>
      <c r="K131" t="s">
        <v>810</v>
      </c>
      <c r="L131" t="s">
        <v>2115</v>
      </c>
      <c r="M131" t="s">
        <v>2116</v>
      </c>
      <c r="N131" t="s">
        <v>2117</v>
      </c>
      <c r="O131" t="s">
        <v>2118</v>
      </c>
      <c r="P131" t="s">
        <v>2119</v>
      </c>
      <c r="Q131" t="s">
        <v>233</v>
      </c>
      <c r="R131" t="s">
        <v>995</v>
      </c>
      <c r="S131" t="s">
        <v>2113</v>
      </c>
      <c r="T131" t="s">
        <v>2156</v>
      </c>
    </row>
    <row r="132" spans="1:20" x14ac:dyDescent="0.2">
      <c r="A132" t="s">
        <v>81</v>
      </c>
      <c r="B132" t="s">
        <v>108</v>
      </c>
      <c r="C132" t="s">
        <v>1486</v>
      </c>
      <c r="D132" t="s">
        <v>28</v>
      </c>
      <c r="E132" t="s">
        <v>696</v>
      </c>
      <c r="F132" t="s">
        <v>776</v>
      </c>
      <c r="G132" t="s">
        <v>693</v>
      </c>
      <c r="H132" t="s">
        <v>2122</v>
      </c>
      <c r="I132" t="s">
        <v>699</v>
      </c>
      <c r="J132" t="s">
        <v>78</v>
      </c>
      <c r="K132" t="s">
        <v>835</v>
      </c>
      <c r="L132" t="s">
        <v>2123</v>
      </c>
      <c r="M132" t="s">
        <v>2124</v>
      </c>
      <c r="N132" t="s">
        <v>2125</v>
      </c>
      <c r="O132" t="s">
        <v>2126</v>
      </c>
      <c r="P132" t="s">
        <v>2127</v>
      </c>
      <c r="Q132" t="s">
        <v>237</v>
      </c>
      <c r="R132" t="s">
        <v>1049</v>
      </c>
      <c r="S132" t="s">
        <v>2120</v>
      </c>
      <c r="T132" t="s">
        <v>2164</v>
      </c>
    </row>
    <row r="133" spans="1:20" x14ac:dyDescent="0.2">
      <c r="A133" t="s">
        <v>81</v>
      </c>
      <c r="B133" t="s">
        <v>108</v>
      </c>
      <c r="C133" t="s">
        <v>1487</v>
      </c>
      <c r="D133" t="s">
        <v>30</v>
      </c>
      <c r="E133" t="s">
        <v>696</v>
      </c>
      <c r="F133" t="s">
        <v>776</v>
      </c>
      <c r="G133" t="s">
        <v>693</v>
      </c>
      <c r="H133" t="s">
        <v>2129</v>
      </c>
      <c r="I133" t="s">
        <v>699</v>
      </c>
      <c r="J133" t="s">
        <v>78</v>
      </c>
      <c r="K133" t="s">
        <v>835</v>
      </c>
      <c r="L133" t="s">
        <v>2130</v>
      </c>
      <c r="M133" t="s">
        <v>2131</v>
      </c>
      <c r="N133" t="s">
        <v>2132</v>
      </c>
      <c r="O133" t="s">
        <v>2133</v>
      </c>
      <c r="P133" t="s">
        <v>2134</v>
      </c>
      <c r="Q133" t="s">
        <v>237</v>
      </c>
      <c r="R133" t="s">
        <v>1001</v>
      </c>
      <c r="S133" t="s">
        <v>2128</v>
      </c>
      <c r="T133" t="s">
        <v>2164</v>
      </c>
    </row>
    <row r="134" spans="1:20" x14ac:dyDescent="0.2">
      <c r="A134" t="s">
        <v>81</v>
      </c>
      <c r="B134" t="s">
        <v>108</v>
      </c>
      <c r="C134" t="s">
        <v>1488</v>
      </c>
      <c r="D134" t="s">
        <v>28</v>
      </c>
      <c r="E134" t="s">
        <v>696</v>
      </c>
      <c r="F134" t="s">
        <v>776</v>
      </c>
      <c r="G134" t="s">
        <v>693</v>
      </c>
      <c r="H134" t="s">
        <v>2137</v>
      </c>
      <c r="I134" t="s">
        <v>699</v>
      </c>
      <c r="J134" t="s">
        <v>78</v>
      </c>
      <c r="K134" t="s">
        <v>835</v>
      </c>
      <c r="L134" t="s">
        <v>2138</v>
      </c>
      <c r="M134" t="s">
        <v>2139</v>
      </c>
      <c r="N134" t="s">
        <v>2140</v>
      </c>
      <c r="O134" t="s">
        <v>2141</v>
      </c>
      <c r="P134" t="s">
        <v>2142</v>
      </c>
      <c r="Q134" t="s">
        <v>238</v>
      </c>
      <c r="R134" t="s">
        <v>1002</v>
      </c>
      <c r="S134" t="s">
        <v>2135</v>
      </c>
      <c r="T134" t="s">
        <v>2165</v>
      </c>
    </row>
    <row r="135" spans="1:20" x14ac:dyDescent="0.2">
      <c r="A135" t="s">
        <v>81</v>
      </c>
      <c r="B135" t="s">
        <v>108</v>
      </c>
      <c r="C135" t="s">
        <v>1489</v>
      </c>
      <c r="D135" t="s">
        <v>30</v>
      </c>
      <c r="E135" t="s">
        <v>696</v>
      </c>
      <c r="F135" t="s">
        <v>776</v>
      </c>
      <c r="G135" t="s">
        <v>693</v>
      </c>
      <c r="H135" t="s">
        <v>2145</v>
      </c>
      <c r="I135" t="s">
        <v>699</v>
      </c>
      <c r="J135" t="s">
        <v>78</v>
      </c>
      <c r="K135" t="s">
        <v>835</v>
      </c>
      <c r="L135" t="s">
        <v>2146</v>
      </c>
      <c r="M135" t="s">
        <v>2147</v>
      </c>
      <c r="N135" t="s">
        <v>2148</v>
      </c>
      <c r="O135" t="s">
        <v>2149</v>
      </c>
      <c r="P135" t="s">
        <v>2150</v>
      </c>
      <c r="Q135" t="s">
        <v>241</v>
      </c>
      <c r="R135" t="s">
        <v>1078</v>
      </c>
      <c r="S135" t="s">
        <v>2143</v>
      </c>
      <c r="T135" t="s">
        <v>2163</v>
      </c>
    </row>
    <row r="136" spans="1:20" x14ac:dyDescent="0.2">
      <c r="A136" t="s">
        <v>81</v>
      </c>
      <c r="B136" t="s">
        <v>108</v>
      </c>
      <c r="C136" t="s">
        <v>1490</v>
      </c>
      <c r="D136" t="s">
        <v>28</v>
      </c>
      <c r="E136" t="s">
        <v>698</v>
      </c>
      <c r="F136" t="s">
        <v>77</v>
      </c>
      <c r="G136" t="s">
        <v>809</v>
      </c>
      <c r="H136" t="s">
        <v>2112</v>
      </c>
      <c r="I136" t="s">
        <v>697</v>
      </c>
      <c r="J136" t="s">
        <v>777</v>
      </c>
      <c r="K136" t="s">
        <v>810</v>
      </c>
      <c r="L136" t="s">
        <v>2092</v>
      </c>
      <c r="M136" t="s">
        <v>2093</v>
      </c>
      <c r="N136" t="s">
        <v>2094</v>
      </c>
      <c r="O136" t="s">
        <v>2095</v>
      </c>
      <c r="P136" t="s">
        <v>2107</v>
      </c>
      <c r="Q136" t="s">
        <v>214</v>
      </c>
      <c r="R136" t="s">
        <v>1053</v>
      </c>
      <c r="S136" t="s">
        <v>2089</v>
      </c>
      <c r="T136" t="s">
        <v>2209</v>
      </c>
    </row>
    <row r="137" spans="1:20" x14ac:dyDescent="0.2">
      <c r="A137" t="s">
        <v>81</v>
      </c>
      <c r="B137" t="s">
        <v>108</v>
      </c>
      <c r="C137" t="s">
        <v>1491</v>
      </c>
      <c r="D137" t="s">
        <v>30</v>
      </c>
      <c r="E137" t="s">
        <v>698</v>
      </c>
      <c r="F137" t="s">
        <v>77</v>
      </c>
      <c r="G137" t="s">
        <v>809</v>
      </c>
      <c r="H137" t="s">
        <v>2119</v>
      </c>
      <c r="I137" t="s">
        <v>697</v>
      </c>
      <c r="J137" t="s">
        <v>777</v>
      </c>
      <c r="K137" t="s">
        <v>810</v>
      </c>
      <c r="L137" t="s">
        <v>2100</v>
      </c>
      <c r="M137" t="s">
        <v>2101</v>
      </c>
      <c r="N137" t="s">
        <v>2102</v>
      </c>
      <c r="O137" t="s">
        <v>2103</v>
      </c>
      <c r="P137" t="s">
        <v>2114</v>
      </c>
      <c r="Q137" t="s">
        <v>214</v>
      </c>
      <c r="R137" t="s">
        <v>1054</v>
      </c>
      <c r="S137" t="s">
        <v>2097</v>
      </c>
      <c r="T137" t="s">
        <v>2209</v>
      </c>
    </row>
    <row r="138" spans="1:20" x14ac:dyDescent="0.2">
      <c r="A138" t="s">
        <v>81</v>
      </c>
      <c r="B138" t="s">
        <v>108</v>
      </c>
      <c r="C138" t="s">
        <v>1492</v>
      </c>
      <c r="D138" t="s">
        <v>28</v>
      </c>
      <c r="E138" t="s">
        <v>698</v>
      </c>
      <c r="F138" t="s">
        <v>77</v>
      </c>
      <c r="G138" t="s">
        <v>809</v>
      </c>
      <c r="H138" t="s">
        <v>2096</v>
      </c>
      <c r="I138" t="s">
        <v>697</v>
      </c>
      <c r="J138" t="s">
        <v>777</v>
      </c>
      <c r="K138" t="s">
        <v>810</v>
      </c>
      <c r="L138" t="s">
        <v>2108</v>
      </c>
      <c r="M138" t="s">
        <v>2109</v>
      </c>
      <c r="N138" t="s">
        <v>2110</v>
      </c>
      <c r="O138" t="s">
        <v>2111</v>
      </c>
      <c r="P138" t="s">
        <v>2091</v>
      </c>
      <c r="Q138" t="s">
        <v>216</v>
      </c>
      <c r="R138" t="s">
        <v>1055</v>
      </c>
      <c r="S138" t="s">
        <v>2105</v>
      </c>
      <c r="T138" t="s">
        <v>2160</v>
      </c>
    </row>
    <row r="139" spans="1:20" x14ac:dyDescent="0.2">
      <c r="A139" t="s">
        <v>81</v>
      </c>
      <c r="B139" t="s">
        <v>108</v>
      </c>
      <c r="C139" t="s">
        <v>1493</v>
      </c>
      <c r="D139" t="s">
        <v>30</v>
      </c>
      <c r="E139" t="s">
        <v>698</v>
      </c>
      <c r="F139" t="s">
        <v>77</v>
      </c>
      <c r="G139" t="s">
        <v>809</v>
      </c>
      <c r="H139" t="s">
        <v>2104</v>
      </c>
      <c r="I139" t="s">
        <v>697</v>
      </c>
      <c r="J139" t="s">
        <v>777</v>
      </c>
      <c r="K139" t="s">
        <v>810</v>
      </c>
      <c r="L139" t="s">
        <v>2115</v>
      </c>
      <c r="M139" t="s">
        <v>2116</v>
      </c>
      <c r="N139" t="s">
        <v>2117</v>
      </c>
      <c r="O139" t="s">
        <v>2118</v>
      </c>
      <c r="P139" t="s">
        <v>2099</v>
      </c>
      <c r="Q139" t="s">
        <v>215</v>
      </c>
      <c r="R139" t="s">
        <v>1056</v>
      </c>
      <c r="S139" t="s">
        <v>2113</v>
      </c>
      <c r="T139" t="s">
        <v>2210</v>
      </c>
    </row>
    <row r="140" spans="1:20" x14ac:dyDescent="0.2">
      <c r="A140" t="s">
        <v>81</v>
      </c>
      <c r="B140" t="s">
        <v>108</v>
      </c>
      <c r="C140" t="s">
        <v>1494</v>
      </c>
      <c r="D140" t="s">
        <v>28</v>
      </c>
      <c r="E140" t="s">
        <v>698</v>
      </c>
      <c r="F140" t="s">
        <v>77</v>
      </c>
      <c r="G140" t="s">
        <v>809</v>
      </c>
      <c r="H140" t="s">
        <v>2142</v>
      </c>
      <c r="I140" t="s">
        <v>699</v>
      </c>
      <c r="J140" t="s">
        <v>78</v>
      </c>
      <c r="K140" t="s">
        <v>835</v>
      </c>
      <c r="L140" t="s">
        <v>2123</v>
      </c>
      <c r="M140" t="s">
        <v>2124</v>
      </c>
      <c r="N140" t="s">
        <v>2125</v>
      </c>
      <c r="O140" t="s">
        <v>2126</v>
      </c>
      <c r="P140" t="s">
        <v>2137</v>
      </c>
      <c r="Q140" t="s">
        <v>244</v>
      </c>
      <c r="R140" t="s">
        <v>1034</v>
      </c>
      <c r="S140" t="s">
        <v>2120</v>
      </c>
      <c r="T140" t="s">
        <v>2213</v>
      </c>
    </row>
    <row r="141" spans="1:20" x14ac:dyDescent="0.2">
      <c r="A141" t="s">
        <v>81</v>
      </c>
      <c r="B141" t="s">
        <v>108</v>
      </c>
      <c r="C141" t="s">
        <v>1495</v>
      </c>
      <c r="D141" t="s">
        <v>30</v>
      </c>
      <c r="E141" t="s">
        <v>698</v>
      </c>
      <c r="F141" t="s">
        <v>77</v>
      </c>
      <c r="G141" t="s">
        <v>809</v>
      </c>
      <c r="H141" t="s">
        <v>2150</v>
      </c>
      <c r="I141" t="s">
        <v>699</v>
      </c>
      <c r="J141" t="s">
        <v>78</v>
      </c>
      <c r="K141" t="s">
        <v>835</v>
      </c>
      <c r="L141" t="s">
        <v>2130</v>
      </c>
      <c r="M141" t="s">
        <v>2131</v>
      </c>
      <c r="N141" t="s">
        <v>2132</v>
      </c>
      <c r="O141" t="s">
        <v>2133</v>
      </c>
      <c r="P141" t="s">
        <v>2145</v>
      </c>
      <c r="Q141" t="s">
        <v>244</v>
      </c>
      <c r="R141" t="s">
        <v>1047</v>
      </c>
      <c r="S141" t="s">
        <v>2128</v>
      </c>
      <c r="T141" t="s">
        <v>2213</v>
      </c>
    </row>
    <row r="142" spans="1:20" x14ac:dyDescent="0.2">
      <c r="A142" t="s">
        <v>81</v>
      </c>
      <c r="B142" t="s">
        <v>108</v>
      </c>
      <c r="C142" t="s">
        <v>1496</v>
      </c>
      <c r="D142" t="s">
        <v>28</v>
      </c>
      <c r="E142" t="s">
        <v>698</v>
      </c>
      <c r="F142" t="s">
        <v>77</v>
      </c>
      <c r="G142" t="s">
        <v>809</v>
      </c>
      <c r="H142" t="s">
        <v>2127</v>
      </c>
      <c r="I142" t="s">
        <v>699</v>
      </c>
      <c r="J142" t="s">
        <v>78</v>
      </c>
      <c r="K142" t="s">
        <v>835</v>
      </c>
      <c r="L142" t="s">
        <v>2138</v>
      </c>
      <c r="M142" t="s">
        <v>2139</v>
      </c>
      <c r="N142" t="s">
        <v>2140</v>
      </c>
      <c r="O142" t="s">
        <v>2141</v>
      </c>
      <c r="P142" t="s">
        <v>2122</v>
      </c>
      <c r="Q142" t="s">
        <v>245</v>
      </c>
      <c r="R142" t="s">
        <v>1036</v>
      </c>
      <c r="S142" t="s">
        <v>2135</v>
      </c>
      <c r="T142" t="s">
        <v>2214</v>
      </c>
    </row>
    <row r="143" spans="1:20" x14ac:dyDescent="0.2">
      <c r="A143" t="s">
        <v>81</v>
      </c>
      <c r="B143" t="s">
        <v>108</v>
      </c>
      <c r="C143" t="s">
        <v>1497</v>
      </c>
      <c r="D143" t="s">
        <v>30</v>
      </c>
      <c r="E143" t="s">
        <v>698</v>
      </c>
      <c r="F143" t="s">
        <v>77</v>
      </c>
      <c r="G143" t="s">
        <v>809</v>
      </c>
      <c r="H143" t="s">
        <v>2134</v>
      </c>
      <c r="I143" t="s">
        <v>699</v>
      </c>
      <c r="J143" t="s">
        <v>78</v>
      </c>
      <c r="K143" t="s">
        <v>835</v>
      </c>
      <c r="L143" t="s">
        <v>2146</v>
      </c>
      <c r="M143" t="s">
        <v>2147</v>
      </c>
      <c r="N143" t="s">
        <v>2148</v>
      </c>
      <c r="O143" t="s">
        <v>2149</v>
      </c>
      <c r="P143" t="s">
        <v>2129</v>
      </c>
      <c r="Q143" t="s">
        <v>246</v>
      </c>
      <c r="R143" t="s">
        <v>1033</v>
      </c>
      <c r="S143" t="s">
        <v>2143</v>
      </c>
      <c r="T143" t="s">
        <v>2185</v>
      </c>
    </row>
    <row r="144" spans="1:20" x14ac:dyDescent="0.2">
      <c r="A144" t="s">
        <v>81</v>
      </c>
      <c r="B144" t="s">
        <v>108</v>
      </c>
      <c r="C144" t="s">
        <v>1498</v>
      </c>
      <c r="D144" t="s">
        <v>28</v>
      </c>
      <c r="E144" t="s">
        <v>696</v>
      </c>
      <c r="F144" t="s">
        <v>776</v>
      </c>
      <c r="G144" t="s">
        <v>693</v>
      </c>
      <c r="H144" t="s">
        <v>2091</v>
      </c>
      <c r="I144" t="s">
        <v>700</v>
      </c>
      <c r="J144" t="s">
        <v>76</v>
      </c>
      <c r="K144" t="s">
        <v>836</v>
      </c>
      <c r="L144" t="s">
        <v>2124</v>
      </c>
      <c r="M144" t="s">
        <v>2141</v>
      </c>
      <c r="N144" t="s">
        <v>2118</v>
      </c>
      <c r="O144" t="s">
        <v>2117</v>
      </c>
      <c r="P144" t="s">
        <v>2096</v>
      </c>
      <c r="Q144" t="s">
        <v>439</v>
      </c>
      <c r="R144" t="s">
        <v>1090</v>
      </c>
      <c r="S144" t="s">
        <v>2089</v>
      </c>
      <c r="T144" t="s">
        <v>2166</v>
      </c>
    </row>
    <row r="145" spans="1:20" x14ac:dyDescent="0.2">
      <c r="A145" t="s">
        <v>81</v>
      </c>
      <c r="B145" t="s">
        <v>108</v>
      </c>
      <c r="C145" t="s">
        <v>1499</v>
      </c>
      <c r="D145" t="s">
        <v>30</v>
      </c>
      <c r="E145" t="s">
        <v>696</v>
      </c>
      <c r="F145" t="s">
        <v>776</v>
      </c>
      <c r="G145" t="s">
        <v>693</v>
      </c>
      <c r="H145" t="s">
        <v>2099</v>
      </c>
      <c r="I145" t="s">
        <v>700</v>
      </c>
      <c r="J145" t="s">
        <v>76</v>
      </c>
      <c r="K145" t="s">
        <v>836</v>
      </c>
      <c r="L145" t="s">
        <v>2131</v>
      </c>
      <c r="M145" t="s">
        <v>2149</v>
      </c>
      <c r="N145" t="s">
        <v>2111</v>
      </c>
      <c r="O145" t="s">
        <v>2110</v>
      </c>
      <c r="P145" t="s">
        <v>2104</v>
      </c>
      <c r="Q145" t="s">
        <v>439</v>
      </c>
      <c r="R145" t="s">
        <v>1089</v>
      </c>
      <c r="S145" t="s">
        <v>2097</v>
      </c>
      <c r="T145" t="s">
        <v>2166</v>
      </c>
    </row>
    <row r="146" spans="1:20" x14ac:dyDescent="0.2">
      <c r="A146" t="s">
        <v>81</v>
      </c>
      <c r="B146" t="s">
        <v>108</v>
      </c>
      <c r="C146" t="s">
        <v>1500</v>
      </c>
      <c r="D146" t="s">
        <v>28</v>
      </c>
      <c r="E146" t="s">
        <v>696</v>
      </c>
      <c r="F146" t="s">
        <v>776</v>
      </c>
      <c r="G146" t="s">
        <v>693</v>
      </c>
      <c r="H146" t="s">
        <v>2107</v>
      </c>
      <c r="I146" t="s">
        <v>700</v>
      </c>
      <c r="J146" t="s">
        <v>76</v>
      </c>
      <c r="K146" t="s">
        <v>836</v>
      </c>
      <c r="L146" t="s">
        <v>2139</v>
      </c>
      <c r="M146" t="s">
        <v>2126</v>
      </c>
      <c r="N146" t="s">
        <v>2103</v>
      </c>
      <c r="O146" t="s">
        <v>2102</v>
      </c>
      <c r="P146" t="s">
        <v>2112</v>
      </c>
      <c r="Q146" t="s">
        <v>444</v>
      </c>
      <c r="R146" t="s">
        <v>1092</v>
      </c>
      <c r="S146" t="s">
        <v>2105</v>
      </c>
      <c r="T146" t="s">
        <v>2168</v>
      </c>
    </row>
    <row r="147" spans="1:20" x14ac:dyDescent="0.2">
      <c r="A147" t="s">
        <v>81</v>
      </c>
      <c r="B147" t="s">
        <v>108</v>
      </c>
      <c r="C147" t="s">
        <v>1501</v>
      </c>
      <c r="D147" t="s">
        <v>30</v>
      </c>
      <c r="E147" t="s">
        <v>696</v>
      </c>
      <c r="F147" t="s">
        <v>776</v>
      </c>
      <c r="G147" t="s">
        <v>693</v>
      </c>
      <c r="H147" t="s">
        <v>2114</v>
      </c>
      <c r="I147" t="s">
        <v>700</v>
      </c>
      <c r="J147" t="s">
        <v>76</v>
      </c>
      <c r="K147" t="s">
        <v>836</v>
      </c>
      <c r="L147" t="s">
        <v>2147</v>
      </c>
      <c r="M147" t="s">
        <v>2133</v>
      </c>
      <c r="N147" t="s">
        <v>2095</v>
      </c>
      <c r="O147" t="s">
        <v>2094</v>
      </c>
      <c r="P147" t="s">
        <v>2119</v>
      </c>
      <c r="Q147" t="s">
        <v>736</v>
      </c>
      <c r="R147" t="s">
        <v>1097</v>
      </c>
      <c r="S147" t="s">
        <v>2113</v>
      </c>
      <c r="T147" t="s">
        <v>2167</v>
      </c>
    </row>
    <row r="148" spans="1:20" x14ac:dyDescent="0.2">
      <c r="A148" t="s">
        <v>81</v>
      </c>
      <c r="B148" t="s">
        <v>108</v>
      </c>
      <c r="C148" t="s">
        <v>1502</v>
      </c>
      <c r="D148" t="s">
        <v>28</v>
      </c>
      <c r="E148" t="s">
        <v>696</v>
      </c>
      <c r="F148" t="s">
        <v>776</v>
      </c>
      <c r="G148" t="s">
        <v>693</v>
      </c>
      <c r="H148" t="s">
        <v>2122</v>
      </c>
      <c r="I148" t="s">
        <v>701</v>
      </c>
      <c r="J148" t="s">
        <v>79</v>
      </c>
      <c r="K148" t="s">
        <v>692</v>
      </c>
      <c r="L148" t="s">
        <v>2132</v>
      </c>
      <c r="M148" t="s">
        <v>2092</v>
      </c>
      <c r="N148" t="s">
        <v>2130</v>
      </c>
      <c r="O148" t="s">
        <v>2109</v>
      </c>
      <c r="P148" t="s">
        <v>2127</v>
      </c>
      <c r="Q148" t="s">
        <v>211</v>
      </c>
      <c r="R148" t="s">
        <v>778</v>
      </c>
      <c r="S148" t="s">
        <v>2120</v>
      </c>
      <c r="T148" t="s">
        <v>2152</v>
      </c>
    </row>
    <row r="149" spans="1:20" x14ac:dyDescent="0.2">
      <c r="A149" t="s">
        <v>81</v>
      </c>
      <c r="B149" t="s">
        <v>108</v>
      </c>
      <c r="C149" t="s">
        <v>1503</v>
      </c>
      <c r="D149" t="s">
        <v>30</v>
      </c>
      <c r="E149" t="s">
        <v>696</v>
      </c>
      <c r="F149" t="s">
        <v>776</v>
      </c>
      <c r="G149" t="s">
        <v>693</v>
      </c>
      <c r="H149" t="s">
        <v>2129</v>
      </c>
      <c r="I149" t="s">
        <v>701</v>
      </c>
      <c r="J149" t="s">
        <v>79</v>
      </c>
      <c r="K149" t="s">
        <v>692</v>
      </c>
      <c r="L149" t="s">
        <v>2125</v>
      </c>
      <c r="M149" t="s">
        <v>2100</v>
      </c>
      <c r="N149" t="s">
        <v>2123</v>
      </c>
      <c r="O149" t="s">
        <v>2116</v>
      </c>
      <c r="P149" t="s">
        <v>2134</v>
      </c>
      <c r="Q149" t="s">
        <v>207</v>
      </c>
      <c r="R149" t="s">
        <v>779</v>
      </c>
      <c r="S149" t="s">
        <v>2128</v>
      </c>
      <c r="T149" t="s">
        <v>2151</v>
      </c>
    </row>
    <row r="150" spans="1:20" x14ac:dyDescent="0.2">
      <c r="A150" t="s">
        <v>81</v>
      </c>
      <c r="B150" t="s">
        <v>108</v>
      </c>
      <c r="C150" t="s">
        <v>1504</v>
      </c>
      <c r="D150" t="s">
        <v>28</v>
      </c>
      <c r="E150" t="s">
        <v>696</v>
      </c>
      <c r="F150" t="s">
        <v>776</v>
      </c>
      <c r="G150" t="s">
        <v>693</v>
      </c>
      <c r="H150" t="s">
        <v>2137</v>
      </c>
      <c r="I150" t="s">
        <v>701</v>
      </c>
      <c r="J150" t="s">
        <v>79</v>
      </c>
      <c r="K150" t="s">
        <v>692</v>
      </c>
      <c r="L150" t="s">
        <v>2148</v>
      </c>
      <c r="M150" t="s">
        <v>2108</v>
      </c>
      <c r="N150" t="s">
        <v>2146</v>
      </c>
      <c r="O150" t="s">
        <v>2093</v>
      </c>
      <c r="P150" t="s">
        <v>2142</v>
      </c>
      <c r="Q150" t="s">
        <v>208</v>
      </c>
      <c r="R150" t="s">
        <v>780</v>
      </c>
      <c r="S150" t="s">
        <v>2135</v>
      </c>
      <c r="T150" t="s">
        <v>2153</v>
      </c>
    </row>
    <row r="151" spans="1:20" x14ac:dyDescent="0.2">
      <c r="A151" t="s">
        <v>81</v>
      </c>
      <c r="B151" t="s">
        <v>108</v>
      </c>
      <c r="C151" t="s">
        <v>1505</v>
      </c>
      <c r="D151" t="s">
        <v>30</v>
      </c>
      <c r="E151" t="s">
        <v>696</v>
      </c>
      <c r="F151" t="s">
        <v>776</v>
      </c>
      <c r="G151" t="s">
        <v>693</v>
      </c>
      <c r="H151" t="s">
        <v>2145</v>
      </c>
      <c r="I151" t="s">
        <v>701</v>
      </c>
      <c r="J151" t="s">
        <v>79</v>
      </c>
      <c r="K151" t="s">
        <v>692</v>
      </c>
      <c r="L151" t="s">
        <v>2140</v>
      </c>
      <c r="M151" t="s">
        <v>2115</v>
      </c>
      <c r="N151" t="s">
        <v>2138</v>
      </c>
      <c r="O151" t="s">
        <v>2101</v>
      </c>
      <c r="P151" t="s">
        <v>2150</v>
      </c>
      <c r="Q151" t="s">
        <v>208</v>
      </c>
      <c r="R151" t="s">
        <v>781</v>
      </c>
      <c r="S151" t="s">
        <v>2143</v>
      </c>
      <c r="T151" t="s">
        <v>2153</v>
      </c>
    </row>
    <row r="152" spans="1:20" x14ac:dyDescent="0.2">
      <c r="A152" t="s">
        <v>81</v>
      </c>
      <c r="B152" t="s">
        <v>108</v>
      </c>
      <c r="C152" t="s">
        <v>1506</v>
      </c>
      <c r="D152" t="s">
        <v>28</v>
      </c>
      <c r="E152" t="s">
        <v>698</v>
      </c>
      <c r="F152" t="s">
        <v>77</v>
      </c>
      <c r="G152" t="s">
        <v>809</v>
      </c>
      <c r="H152" t="s">
        <v>2112</v>
      </c>
      <c r="I152" t="s">
        <v>700</v>
      </c>
      <c r="J152" t="s">
        <v>76</v>
      </c>
      <c r="K152" t="s">
        <v>836</v>
      </c>
      <c r="L152" t="s">
        <v>2124</v>
      </c>
      <c r="M152" t="s">
        <v>2141</v>
      </c>
      <c r="N152" t="s">
        <v>2118</v>
      </c>
      <c r="O152" t="s">
        <v>2117</v>
      </c>
      <c r="P152" t="s">
        <v>2107</v>
      </c>
      <c r="Q152" t="s">
        <v>247</v>
      </c>
      <c r="R152" t="s">
        <v>1080</v>
      </c>
      <c r="S152" t="s">
        <v>2089</v>
      </c>
      <c r="T152" t="s">
        <v>2188</v>
      </c>
    </row>
    <row r="153" spans="1:20" x14ac:dyDescent="0.2">
      <c r="A153" t="s">
        <v>81</v>
      </c>
      <c r="B153" t="s">
        <v>108</v>
      </c>
      <c r="C153" t="s">
        <v>1507</v>
      </c>
      <c r="D153" t="s">
        <v>30</v>
      </c>
      <c r="E153" t="s">
        <v>698</v>
      </c>
      <c r="F153" t="s">
        <v>77</v>
      </c>
      <c r="G153" t="s">
        <v>809</v>
      </c>
      <c r="H153" t="s">
        <v>2119</v>
      </c>
      <c r="I153" t="s">
        <v>700</v>
      </c>
      <c r="J153" t="s">
        <v>76</v>
      </c>
      <c r="K153" t="s">
        <v>836</v>
      </c>
      <c r="L153" t="s">
        <v>2131</v>
      </c>
      <c r="M153" t="s">
        <v>2149</v>
      </c>
      <c r="N153" t="s">
        <v>2111</v>
      </c>
      <c r="O153" t="s">
        <v>2110</v>
      </c>
      <c r="P153" t="s">
        <v>2114</v>
      </c>
      <c r="Q153" t="s">
        <v>247</v>
      </c>
      <c r="R153" t="s">
        <v>1079</v>
      </c>
      <c r="S153" t="s">
        <v>2097</v>
      </c>
      <c r="T153" t="s">
        <v>2188</v>
      </c>
    </row>
    <row r="154" spans="1:20" x14ac:dyDescent="0.2">
      <c r="A154" t="s">
        <v>81</v>
      </c>
      <c r="B154" t="s">
        <v>108</v>
      </c>
      <c r="C154" t="s">
        <v>1508</v>
      </c>
      <c r="D154" t="s">
        <v>28</v>
      </c>
      <c r="E154" t="s">
        <v>698</v>
      </c>
      <c r="F154" t="s">
        <v>77</v>
      </c>
      <c r="G154" t="s">
        <v>809</v>
      </c>
      <c r="H154" t="s">
        <v>2096</v>
      </c>
      <c r="I154" t="s">
        <v>700</v>
      </c>
      <c r="J154" t="s">
        <v>76</v>
      </c>
      <c r="K154" t="s">
        <v>836</v>
      </c>
      <c r="L154" t="s">
        <v>2139</v>
      </c>
      <c r="M154" t="s">
        <v>2126</v>
      </c>
      <c r="N154" t="s">
        <v>2103</v>
      </c>
      <c r="O154" t="s">
        <v>2102</v>
      </c>
      <c r="P154" t="s">
        <v>2091</v>
      </c>
      <c r="Q154" t="s">
        <v>434</v>
      </c>
      <c r="R154" t="s">
        <v>1088</v>
      </c>
      <c r="S154" t="s">
        <v>2105</v>
      </c>
      <c r="T154" t="s">
        <v>2190</v>
      </c>
    </row>
    <row r="155" spans="1:20" x14ac:dyDescent="0.2">
      <c r="A155" t="s">
        <v>81</v>
      </c>
      <c r="B155" t="s">
        <v>108</v>
      </c>
      <c r="C155" t="s">
        <v>1509</v>
      </c>
      <c r="D155" t="s">
        <v>30</v>
      </c>
      <c r="E155" t="s">
        <v>698</v>
      </c>
      <c r="F155" t="s">
        <v>77</v>
      </c>
      <c r="G155" t="s">
        <v>809</v>
      </c>
      <c r="H155" t="s">
        <v>2104</v>
      </c>
      <c r="I155" t="s">
        <v>700</v>
      </c>
      <c r="J155" t="s">
        <v>76</v>
      </c>
      <c r="K155" t="s">
        <v>836</v>
      </c>
      <c r="L155" t="s">
        <v>2147</v>
      </c>
      <c r="M155" t="s">
        <v>2133</v>
      </c>
      <c r="N155" t="s">
        <v>2095</v>
      </c>
      <c r="O155" t="s">
        <v>2094</v>
      </c>
      <c r="P155" t="s">
        <v>2099</v>
      </c>
      <c r="Q155" t="s">
        <v>248</v>
      </c>
      <c r="R155" t="s">
        <v>1081</v>
      </c>
      <c r="S155" t="s">
        <v>2113</v>
      </c>
      <c r="T155" t="s">
        <v>2189</v>
      </c>
    </row>
    <row r="156" spans="1:20" x14ac:dyDescent="0.2">
      <c r="A156" t="s">
        <v>81</v>
      </c>
      <c r="B156" t="s">
        <v>108</v>
      </c>
      <c r="C156" t="s">
        <v>1510</v>
      </c>
      <c r="D156" t="s">
        <v>28</v>
      </c>
      <c r="E156" t="s">
        <v>698</v>
      </c>
      <c r="F156" t="s">
        <v>77</v>
      </c>
      <c r="G156" t="s">
        <v>809</v>
      </c>
      <c r="H156" t="s">
        <v>2142</v>
      </c>
      <c r="I156" t="s">
        <v>701</v>
      </c>
      <c r="J156" t="s">
        <v>79</v>
      </c>
      <c r="K156" t="s">
        <v>692</v>
      </c>
      <c r="L156" t="s">
        <v>2132</v>
      </c>
      <c r="M156" t="s">
        <v>2092</v>
      </c>
      <c r="N156" t="s">
        <v>2130</v>
      </c>
      <c r="O156" t="s">
        <v>2109</v>
      </c>
      <c r="P156" t="s">
        <v>2137</v>
      </c>
      <c r="Q156" t="s">
        <v>217</v>
      </c>
      <c r="R156" t="s">
        <v>981</v>
      </c>
      <c r="S156" t="s">
        <v>2120</v>
      </c>
      <c r="T156" t="s">
        <v>2098</v>
      </c>
    </row>
    <row r="157" spans="1:20" x14ac:dyDescent="0.2">
      <c r="A157" t="s">
        <v>81</v>
      </c>
      <c r="B157" t="s">
        <v>108</v>
      </c>
      <c r="C157" t="s">
        <v>1511</v>
      </c>
      <c r="D157" t="s">
        <v>30</v>
      </c>
      <c r="E157" t="s">
        <v>698</v>
      </c>
      <c r="F157" t="s">
        <v>77</v>
      </c>
      <c r="G157" t="s">
        <v>809</v>
      </c>
      <c r="H157" t="s">
        <v>2150</v>
      </c>
      <c r="I157" t="s">
        <v>701</v>
      </c>
      <c r="J157" t="s">
        <v>79</v>
      </c>
      <c r="K157" t="s">
        <v>692</v>
      </c>
      <c r="L157" t="s">
        <v>2125</v>
      </c>
      <c r="M157" t="s">
        <v>2100</v>
      </c>
      <c r="N157" t="s">
        <v>2123</v>
      </c>
      <c r="O157" t="s">
        <v>2116</v>
      </c>
      <c r="P157" t="s">
        <v>2145</v>
      </c>
      <c r="Q157" t="s">
        <v>217</v>
      </c>
      <c r="R157" t="s">
        <v>1044</v>
      </c>
      <c r="S157" t="s">
        <v>2128</v>
      </c>
      <c r="T157" t="s">
        <v>2098</v>
      </c>
    </row>
    <row r="158" spans="1:20" x14ac:dyDescent="0.2">
      <c r="A158" t="s">
        <v>81</v>
      </c>
      <c r="B158" t="s">
        <v>108</v>
      </c>
      <c r="C158" t="s">
        <v>1512</v>
      </c>
      <c r="D158" t="s">
        <v>28</v>
      </c>
      <c r="E158" t="s">
        <v>698</v>
      </c>
      <c r="F158" t="s">
        <v>77</v>
      </c>
      <c r="G158" t="s">
        <v>809</v>
      </c>
      <c r="H158" t="s">
        <v>2127</v>
      </c>
      <c r="I158" t="s">
        <v>701</v>
      </c>
      <c r="J158" t="s">
        <v>79</v>
      </c>
      <c r="K158" t="s">
        <v>692</v>
      </c>
      <c r="L158" t="s">
        <v>2148</v>
      </c>
      <c r="M158" t="s">
        <v>2108</v>
      </c>
      <c r="N158" t="s">
        <v>2146</v>
      </c>
      <c r="O158" t="s">
        <v>2093</v>
      </c>
      <c r="P158" t="s">
        <v>2122</v>
      </c>
      <c r="Q158" t="s">
        <v>218</v>
      </c>
      <c r="R158" t="s">
        <v>983</v>
      </c>
      <c r="S158" t="s">
        <v>2135</v>
      </c>
      <c r="T158" t="s">
        <v>2106</v>
      </c>
    </row>
    <row r="159" spans="1:20" x14ac:dyDescent="0.2">
      <c r="A159" t="s">
        <v>81</v>
      </c>
      <c r="B159" t="s">
        <v>108</v>
      </c>
      <c r="C159" t="s">
        <v>1513</v>
      </c>
      <c r="D159" t="s">
        <v>30</v>
      </c>
      <c r="E159" t="s">
        <v>698</v>
      </c>
      <c r="F159" t="s">
        <v>77</v>
      </c>
      <c r="G159" t="s">
        <v>809</v>
      </c>
      <c r="H159" t="s">
        <v>2134</v>
      </c>
      <c r="I159" t="s">
        <v>701</v>
      </c>
      <c r="J159" t="s">
        <v>79</v>
      </c>
      <c r="K159" t="s">
        <v>692</v>
      </c>
      <c r="L159" t="s">
        <v>2140</v>
      </c>
      <c r="M159" t="s">
        <v>2115</v>
      </c>
      <c r="N159" t="s">
        <v>2138</v>
      </c>
      <c r="O159" t="s">
        <v>2101</v>
      </c>
      <c r="P159" t="s">
        <v>2129</v>
      </c>
      <c r="Q159" t="s">
        <v>221</v>
      </c>
      <c r="R159" t="s">
        <v>980</v>
      </c>
      <c r="S159" t="s">
        <v>2143</v>
      </c>
      <c r="T159" t="s">
        <v>2090</v>
      </c>
    </row>
    <row r="160" spans="1:20" x14ac:dyDescent="0.2">
      <c r="A160" t="s">
        <v>81</v>
      </c>
      <c r="B160" t="s">
        <v>108</v>
      </c>
      <c r="C160" t="s">
        <v>1514</v>
      </c>
      <c r="D160" t="s">
        <v>28</v>
      </c>
      <c r="E160" t="s">
        <v>697</v>
      </c>
      <c r="F160" t="s">
        <v>777</v>
      </c>
      <c r="G160" t="s">
        <v>810</v>
      </c>
      <c r="H160" t="s">
        <v>2149</v>
      </c>
      <c r="I160" t="s">
        <v>696</v>
      </c>
      <c r="J160" t="s">
        <v>776</v>
      </c>
      <c r="K160" t="s">
        <v>693</v>
      </c>
      <c r="L160" t="s">
        <v>2129</v>
      </c>
      <c r="M160" t="s">
        <v>2093</v>
      </c>
      <c r="N160" t="s">
        <v>2094</v>
      </c>
      <c r="O160" t="s">
        <v>2134</v>
      </c>
      <c r="P160" t="s">
        <v>2146</v>
      </c>
      <c r="Q160" t="s">
        <v>234</v>
      </c>
      <c r="R160" t="s">
        <v>1014</v>
      </c>
      <c r="S160" t="s">
        <v>2169</v>
      </c>
      <c r="T160" t="s">
        <v>2183</v>
      </c>
    </row>
    <row r="161" spans="1:20" x14ac:dyDescent="0.2">
      <c r="A161" t="s">
        <v>81</v>
      </c>
      <c r="B161" t="s">
        <v>108</v>
      </c>
      <c r="C161" t="s">
        <v>1515</v>
      </c>
      <c r="D161" t="s">
        <v>30</v>
      </c>
      <c r="E161" t="s">
        <v>697</v>
      </c>
      <c r="F161" t="s">
        <v>777</v>
      </c>
      <c r="G161" t="s">
        <v>810</v>
      </c>
      <c r="H161" t="s">
        <v>2141</v>
      </c>
      <c r="I161" t="s">
        <v>696</v>
      </c>
      <c r="J161" t="s">
        <v>776</v>
      </c>
      <c r="K161" t="s">
        <v>693</v>
      </c>
      <c r="L161" t="s">
        <v>2122</v>
      </c>
      <c r="M161" t="s">
        <v>2101</v>
      </c>
      <c r="N161" t="s">
        <v>2102</v>
      </c>
      <c r="O161" t="s">
        <v>2127</v>
      </c>
      <c r="P161" t="s">
        <v>2138</v>
      </c>
      <c r="Q161" t="s">
        <v>234</v>
      </c>
      <c r="R161" t="s">
        <v>1046</v>
      </c>
      <c r="S161" t="s">
        <v>2171</v>
      </c>
      <c r="T161" t="s">
        <v>2183</v>
      </c>
    </row>
    <row r="162" spans="1:20" x14ac:dyDescent="0.2">
      <c r="A162" t="s">
        <v>81</v>
      </c>
      <c r="B162" t="s">
        <v>108</v>
      </c>
      <c r="C162" t="s">
        <v>1516</v>
      </c>
      <c r="D162" t="s">
        <v>28</v>
      </c>
      <c r="E162" t="s">
        <v>697</v>
      </c>
      <c r="F162" t="s">
        <v>777</v>
      </c>
      <c r="G162" t="s">
        <v>810</v>
      </c>
      <c r="H162" t="s">
        <v>2133</v>
      </c>
      <c r="I162" t="s">
        <v>696</v>
      </c>
      <c r="J162" t="s">
        <v>776</v>
      </c>
      <c r="K162" t="s">
        <v>693</v>
      </c>
      <c r="L162" t="s">
        <v>2145</v>
      </c>
      <c r="M162" t="s">
        <v>2109</v>
      </c>
      <c r="N162" t="s">
        <v>2110</v>
      </c>
      <c r="O162" t="s">
        <v>2150</v>
      </c>
      <c r="P162" t="s">
        <v>2130</v>
      </c>
      <c r="Q162" t="s">
        <v>235</v>
      </c>
      <c r="R162" t="s">
        <v>1016</v>
      </c>
      <c r="S162" t="s">
        <v>2172</v>
      </c>
      <c r="T162" t="s">
        <v>2184</v>
      </c>
    </row>
    <row r="163" spans="1:20" x14ac:dyDescent="0.2">
      <c r="A163" t="s">
        <v>81</v>
      </c>
      <c r="B163" t="s">
        <v>108</v>
      </c>
      <c r="C163" t="s">
        <v>1517</v>
      </c>
      <c r="D163" t="s">
        <v>30</v>
      </c>
      <c r="E163" t="s">
        <v>697</v>
      </c>
      <c r="F163" t="s">
        <v>777</v>
      </c>
      <c r="G163" t="s">
        <v>810</v>
      </c>
      <c r="H163" t="s">
        <v>2126</v>
      </c>
      <c r="I163" t="s">
        <v>696</v>
      </c>
      <c r="J163" t="s">
        <v>776</v>
      </c>
      <c r="K163" t="s">
        <v>693</v>
      </c>
      <c r="L163" t="s">
        <v>2137</v>
      </c>
      <c r="M163" t="s">
        <v>2116</v>
      </c>
      <c r="N163" t="s">
        <v>2117</v>
      </c>
      <c r="O163" t="s">
        <v>2142</v>
      </c>
      <c r="P163" t="s">
        <v>2123</v>
      </c>
      <c r="Q163" t="s">
        <v>236</v>
      </c>
      <c r="R163" t="s">
        <v>1015</v>
      </c>
      <c r="S163" t="s">
        <v>2174</v>
      </c>
      <c r="T163" t="s">
        <v>2155</v>
      </c>
    </row>
    <row r="164" spans="1:20" x14ac:dyDescent="0.2">
      <c r="A164" t="s">
        <v>81</v>
      </c>
      <c r="B164" t="s">
        <v>108</v>
      </c>
      <c r="C164" t="s">
        <v>1518</v>
      </c>
      <c r="D164" t="s">
        <v>28</v>
      </c>
      <c r="E164" t="s">
        <v>697</v>
      </c>
      <c r="F164" t="s">
        <v>777</v>
      </c>
      <c r="G164" t="s">
        <v>810</v>
      </c>
      <c r="H164" t="s">
        <v>2100</v>
      </c>
      <c r="I164" t="s">
        <v>698</v>
      </c>
      <c r="J164" t="s">
        <v>77</v>
      </c>
      <c r="K164" t="s">
        <v>809</v>
      </c>
      <c r="L164" t="s">
        <v>2119</v>
      </c>
      <c r="M164" t="s">
        <v>2124</v>
      </c>
      <c r="N164" t="s">
        <v>2125</v>
      </c>
      <c r="O164" t="s">
        <v>2114</v>
      </c>
      <c r="P164" t="s">
        <v>2103</v>
      </c>
      <c r="Q164" t="s">
        <v>212</v>
      </c>
      <c r="R164" t="s">
        <v>1057</v>
      </c>
      <c r="S164" t="s">
        <v>2175</v>
      </c>
      <c r="T164" t="s">
        <v>2161</v>
      </c>
    </row>
    <row r="165" spans="1:20" x14ac:dyDescent="0.2">
      <c r="A165" t="s">
        <v>81</v>
      </c>
      <c r="B165" t="s">
        <v>108</v>
      </c>
      <c r="C165" t="s">
        <v>1519</v>
      </c>
      <c r="D165" t="s">
        <v>30</v>
      </c>
      <c r="E165" t="s">
        <v>697</v>
      </c>
      <c r="F165" t="s">
        <v>777</v>
      </c>
      <c r="G165" t="s">
        <v>810</v>
      </c>
      <c r="H165" t="s">
        <v>2092</v>
      </c>
      <c r="I165" t="s">
        <v>698</v>
      </c>
      <c r="J165" t="s">
        <v>77</v>
      </c>
      <c r="K165" t="s">
        <v>809</v>
      </c>
      <c r="L165" t="s">
        <v>2112</v>
      </c>
      <c r="M165" t="s">
        <v>2131</v>
      </c>
      <c r="N165" t="s">
        <v>2132</v>
      </c>
      <c r="O165" t="s">
        <v>2107</v>
      </c>
      <c r="P165" t="s">
        <v>2095</v>
      </c>
      <c r="Q165" t="s">
        <v>212</v>
      </c>
      <c r="R165" t="s">
        <v>1058</v>
      </c>
      <c r="S165" t="s">
        <v>2177</v>
      </c>
      <c r="T165" t="s">
        <v>2161</v>
      </c>
    </row>
    <row r="166" spans="1:20" x14ac:dyDescent="0.2">
      <c r="A166" t="s">
        <v>81</v>
      </c>
      <c r="B166" t="s">
        <v>108</v>
      </c>
      <c r="C166" t="s">
        <v>1520</v>
      </c>
      <c r="D166" t="s">
        <v>28</v>
      </c>
      <c r="E166" t="s">
        <v>697</v>
      </c>
      <c r="F166" t="s">
        <v>777</v>
      </c>
      <c r="G166" t="s">
        <v>810</v>
      </c>
      <c r="H166" t="s">
        <v>2115</v>
      </c>
      <c r="I166" t="s">
        <v>698</v>
      </c>
      <c r="J166" t="s">
        <v>77</v>
      </c>
      <c r="K166" t="s">
        <v>809</v>
      </c>
      <c r="L166" t="s">
        <v>2104</v>
      </c>
      <c r="M166" t="s">
        <v>2139</v>
      </c>
      <c r="N166" t="s">
        <v>2140</v>
      </c>
      <c r="O166" t="s">
        <v>2099</v>
      </c>
      <c r="P166" t="s">
        <v>2118</v>
      </c>
      <c r="Q166" t="s">
        <v>216</v>
      </c>
      <c r="R166" t="s">
        <v>1059</v>
      </c>
      <c r="S166" t="s">
        <v>2178</v>
      </c>
      <c r="T166" t="s">
        <v>2160</v>
      </c>
    </row>
    <row r="167" spans="1:20" x14ac:dyDescent="0.2">
      <c r="A167" t="s">
        <v>81</v>
      </c>
      <c r="B167" t="s">
        <v>108</v>
      </c>
      <c r="C167" t="s">
        <v>1521</v>
      </c>
      <c r="D167" t="s">
        <v>30</v>
      </c>
      <c r="E167" t="s">
        <v>697</v>
      </c>
      <c r="F167" t="s">
        <v>777</v>
      </c>
      <c r="G167" t="s">
        <v>810</v>
      </c>
      <c r="H167" t="s">
        <v>2108</v>
      </c>
      <c r="I167" t="s">
        <v>698</v>
      </c>
      <c r="J167" t="s">
        <v>77</v>
      </c>
      <c r="K167" t="s">
        <v>809</v>
      </c>
      <c r="L167" t="s">
        <v>2096</v>
      </c>
      <c r="M167" t="s">
        <v>2147</v>
      </c>
      <c r="N167" t="s">
        <v>2148</v>
      </c>
      <c r="O167" t="s">
        <v>2091</v>
      </c>
      <c r="P167" t="s">
        <v>2111</v>
      </c>
      <c r="Q167" t="s">
        <v>213</v>
      </c>
      <c r="R167" t="s">
        <v>1060</v>
      </c>
      <c r="S167" t="s">
        <v>2180</v>
      </c>
      <c r="T167" t="s">
        <v>2162</v>
      </c>
    </row>
    <row r="168" spans="1:20" x14ac:dyDescent="0.2">
      <c r="A168" t="s">
        <v>81</v>
      </c>
      <c r="B168" t="s">
        <v>108</v>
      </c>
      <c r="C168" t="s">
        <v>1522</v>
      </c>
      <c r="D168" t="s">
        <v>28</v>
      </c>
      <c r="E168" t="s">
        <v>699</v>
      </c>
      <c r="F168" t="s">
        <v>78</v>
      </c>
      <c r="G168" t="s">
        <v>835</v>
      </c>
      <c r="H168" t="s">
        <v>2130</v>
      </c>
      <c r="I168" t="s">
        <v>696</v>
      </c>
      <c r="J168" t="s">
        <v>776</v>
      </c>
      <c r="K168" t="s">
        <v>693</v>
      </c>
      <c r="L168" t="s">
        <v>2129</v>
      </c>
      <c r="M168" t="s">
        <v>2093</v>
      </c>
      <c r="N168" t="s">
        <v>2094</v>
      </c>
      <c r="O168" t="s">
        <v>2134</v>
      </c>
      <c r="P168" t="s">
        <v>2133</v>
      </c>
      <c r="Q168" t="s">
        <v>241</v>
      </c>
      <c r="R168" t="s">
        <v>1078</v>
      </c>
      <c r="S168" t="s">
        <v>2169</v>
      </c>
      <c r="T168" t="s">
        <v>2163</v>
      </c>
    </row>
    <row r="169" spans="1:20" x14ac:dyDescent="0.2">
      <c r="A169" t="s">
        <v>81</v>
      </c>
      <c r="B169" t="s">
        <v>108</v>
      </c>
      <c r="C169" t="s">
        <v>1523</v>
      </c>
      <c r="D169" t="s">
        <v>30</v>
      </c>
      <c r="E169" t="s">
        <v>699</v>
      </c>
      <c r="F169" t="s">
        <v>78</v>
      </c>
      <c r="G169" t="s">
        <v>835</v>
      </c>
      <c r="H169" t="s">
        <v>2123</v>
      </c>
      <c r="I169" t="s">
        <v>696</v>
      </c>
      <c r="J169" t="s">
        <v>776</v>
      </c>
      <c r="K169" t="s">
        <v>693</v>
      </c>
      <c r="L169" t="s">
        <v>2122</v>
      </c>
      <c r="M169" t="s">
        <v>2101</v>
      </c>
      <c r="N169" t="s">
        <v>2102</v>
      </c>
      <c r="O169" t="s">
        <v>2127</v>
      </c>
      <c r="P169" t="s">
        <v>2126</v>
      </c>
      <c r="Q169" t="s">
        <v>239</v>
      </c>
      <c r="R169" t="s">
        <v>1048</v>
      </c>
      <c r="S169" t="s">
        <v>2171</v>
      </c>
      <c r="T169" t="s">
        <v>2204</v>
      </c>
    </row>
    <row r="170" spans="1:20" x14ac:dyDescent="0.2">
      <c r="A170" t="s">
        <v>81</v>
      </c>
      <c r="B170" t="s">
        <v>108</v>
      </c>
      <c r="C170" t="s">
        <v>1524</v>
      </c>
      <c r="D170" t="s">
        <v>28</v>
      </c>
      <c r="E170" t="s">
        <v>699</v>
      </c>
      <c r="F170" t="s">
        <v>78</v>
      </c>
      <c r="G170" t="s">
        <v>835</v>
      </c>
      <c r="H170" t="s">
        <v>2146</v>
      </c>
      <c r="I170" t="s">
        <v>696</v>
      </c>
      <c r="J170" t="s">
        <v>776</v>
      </c>
      <c r="K170" t="s">
        <v>693</v>
      </c>
      <c r="L170" t="s">
        <v>2145</v>
      </c>
      <c r="M170" t="s">
        <v>2109</v>
      </c>
      <c r="N170" t="s">
        <v>2110</v>
      </c>
      <c r="O170" t="s">
        <v>2150</v>
      </c>
      <c r="P170" t="s">
        <v>2149</v>
      </c>
      <c r="Q170" t="s">
        <v>240</v>
      </c>
      <c r="R170" t="s">
        <v>1031</v>
      </c>
      <c r="S170" t="s">
        <v>2172</v>
      </c>
      <c r="T170" t="s">
        <v>2207</v>
      </c>
    </row>
    <row r="171" spans="1:20" x14ac:dyDescent="0.2">
      <c r="A171" t="s">
        <v>81</v>
      </c>
      <c r="B171" t="s">
        <v>108</v>
      </c>
      <c r="C171" t="s">
        <v>1525</v>
      </c>
      <c r="D171" t="s">
        <v>30</v>
      </c>
      <c r="E171" t="s">
        <v>699</v>
      </c>
      <c r="F171" t="s">
        <v>78</v>
      </c>
      <c r="G171" t="s">
        <v>835</v>
      </c>
      <c r="H171" t="s">
        <v>2138</v>
      </c>
      <c r="I171" t="s">
        <v>696</v>
      </c>
      <c r="J171" t="s">
        <v>776</v>
      </c>
      <c r="K171" t="s">
        <v>693</v>
      </c>
      <c r="L171" t="s">
        <v>2137</v>
      </c>
      <c r="M171" t="s">
        <v>2116</v>
      </c>
      <c r="N171" t="s">
        <v>2117</v>
      </c>
      <c r="O171" t="s">
        <v>2142</v>
      </c>
      <c r="P171" t="s">
        <v>2141</v>
      </c>
      <c r="Q171" t="s">
        <v>240</v>
      </c>
      <c r="R171" t="s">
        <v>1032</v>
      </c>
      <c r="S171" t="s">
        <v>2174</v>
      </c>
      <c r="T171" t="s">
        <v>2207</v>
      </c>
    </row>
    <row r="172" spans="1:20" x14ac:dyDescent="0.2">
      <c r="A172" t="s">
        <v>81</v>
      </c>
      <c r="B172" t="s">
        <v>108</v>
      </c>
      <c r="C172" t="s">
        <v>1526</v>
      </c>
      <c r="D172" t="s">
        <v>28</v>
      </c>
      <c r="E172" t="s">
        <v>699</v>
      </c>
      <c r="F172" t="s">
        <v>78</v>
      </c>
      <c r="G172" t="s">
        <v>835</v>
      </c>
      <c r="H172" t="s">
        <v>2118</v>
      </c>
      <c r="I172" t="s">
        <v>698</v>
      </c>
      <c r="J172" t="s">
        <v>77</v>
      </c>
      <c r="K172" t="s">
        <v>809</v>
      </c>
      <c r="L172" t="s">
        <v>2119</v>
      </c>
      <c r="M172" t="s">
        <v>2124</v>
      </c>
      <c r="N172" t="s">
        <v>2125</v>
      </c>
      <c r="O172" t="s">
        <v>2114</v>
      </c>
      <c r="P172" t="s">
        <v>2115</v>
      </c>
      <c r="Q172" t="s">
        <v>242</v>
      </c>
      <c r="R172" t="s">
        <v>1019</v>
      </c>
      <c r="S172" t="s">
        <v>2175</v>
      </c>
      <c r="T172" t="s">
        <v>2186</v>
      </c>
    </row>
    <row r="173" spans="1:20" x14ac:dyDescent="0.2">
      <c r="A173" t="s">
        <v>81</v>
      </c>
      <c r="B173" t="s">
        <v>108</v>
      </c>
      <c r="C173" t="s">
        <v>1527</v>
      </c>
      <c r="D173" t="s">
        <v>30</v>
      </c>
      <c r="E173" t="s">
        <v>699</v>
      </c>
      <c r="F173" t="s">
        <v>78</v>
      </c>
      <c r="G173" t="s">
        <v>835</v>
      </c>
      <c r="H173" t="s">
        <v>2111</v>
      </c>
      <c r="I173" t="s">
        <v>698</v>
      </c>
      <c r="J173" t="s">
        <v>77</v>
      </c>
      <c r="K173" t="s">
        <v>809</v>
      </c>
      <c r="L173" t="s">
        <v>2112</v>
      </c>
      <c r="M173" t="s">
        <v>2131</v>
      </c>
      <c r="N173" t="s">
        <v>2132</v>
      </c>
      <c r="O173" t="s">
        <v>2107</v>
      </c>
      <c r="P173" t="s">
        <v>2108</v>
      </c>
      <c r="Q173" t="s">
        <v>242</v>
      </c>
      <c r="R173" t="s">
        <v>1042</v>
      </c>
      <c r="S173" t="s">
        <v>2177</v>
      </c>
      <c r="T173" t="s">
        <v>2186</v>
      </c>
    </row>
    <row r="174" spans="1:20" x14ac:dyDescent="0.2">
      <c r="A174" t="s">
        <v>81</v>
      </c>
      <c r="B174" t="s">
        <v>108</v>
      </c>
      <c r="C174" t="s">
        <v>1528</v>
      </c>
      <c r="D174" t="s">
        <v>28</v>
      </c>
      <c r="E174" t="s">
        <v>699</v>
      </c>
      <c r="F174" t="s">
        <v>78</v>
      </c>
      <c r="G174" t="s">
        <v>835</v>
      </c>
      <c r="H174" t="s">
        <v>2103</v>
      </c>
      <c r="I174" t="s">
        <v>698</v>
      </c>
      <c r="J174" t="s">
        <v>77</v>
      </c>
      <c r="K174" t="s">
        <v>809</v>
      </c>
      <c r="L174" t="s">
        <v>2104</v>
      </c>
      <c r="M174" t="s">
        <v>2139</v>
      </c>
      <c r="N174" t="s">
        <v>2140</v>
      </c>
      <c r="O174" t="s">
        <v>2099</v>
      </c>
      <c r="P174" t="s">
        <v>2100</v>
      </c>
      <c r="Q174" t="s">
        <v>243</v>
      </c>
      <c r="R174" t="s">
        <v>1021</v>
      </c>
      <c r="S174" t="s">
        <v>2178</v>
      </c>
      <c r="T174" t="s">
        <v>2187</v>
      </c>
    </row>
    <row r="175" spans="1:20" x14ac:dyDescent="0.2">
      <c r="A175" t="s">
        <v>81</v>
      </c>
      <c r="B175" t="s">
        <v>108</v>
      </c>
      <c r="C175" t="s">
        <v>1529</v>
      </c>
      <c r="D175" t="s">
        <v>30</v>
      </c>
      <c r="E175" t="s">
        <v>699</v>
      </c>
      <c r="F175" t="s">
        <v>78</v>
      </c>
      <c r="G175" t="s">
        <v>835</v>
      </c>
      <c r="H175" t="s">
        <v>2095</v>
      </c>
      <c r="I175" t="s">
        <v>698</v>
      </c>
      <c r="J175" t="s">
        <v>77</v>
      </c>
      <c r="K175" t="s">
        <v>809</v>
      </c>
      <c r="L175" t="s">
        <v>2096</v>
      </c>
      <c r="M175" t="s">
        <v>2147</v>
      </c>
      <c r="N175" t="s">
        <v>2148</v>
      </c>
      <c r="O175" t="s">
        <v>2091</v>
      </c>
      <c r="P175" t="s">
        <v>2092</v>
      </c>
      <c r="Q175" t="s">
        <v>246</v>
      </c>
      <c r="R175" t="s">
        <v>1018</v>
      </c>
      <c r="S175" t="s">
        <v>2180</v>
      </c>
      <c r="T175" t="s">
        <v>2185</v>
      </c>
    </row>
    <row r="176" spans="1:20" x14ac:dyDescent="0.2">
      <c r="A176" t="s">
        <v>81</v>
      </c>
      <c r="B176" t="s">
        <v>108</v>
      </c>
      <c r="C176" t="s">
        <v>1530</v>
      </c>
      <c r="D176" t="s">
        <v>28</v>
      </c>
      <c r="E176" t="s">
        <v>697</v>
      </c>
      <c r="F176" t="s">
        <v>777</v>
      </c>
      <c r="G176" t="s">
        <v>810</v>
      </c>
      <c r="H176" t="s">
        <v>2149</v>
      </c>
      <c r="I176" t="s">
        <v>700</v>
      </c>
      <c r="J176" t="s">
        <v>76</v>
      </c>
      <c r="K176" t="s">
        <v>836</v>
      </c>
      <c r="L176" t="s">
        <v>2124</v>
      </c>
      <c r="M176" t="s">
        <v>2099</v>
      </c>
      <c r="N176" t="s">
        <v>2142</v>
      </c>
      <c r="O176" t="s">
        <v>2117</v>
      </c>
      <c r="P176" t="s">
        <v>2146</v>
      </c>
      <c r="Q176" t="s">
        <v>732</v>
      </c>
      <c r="R176" t="s">
        <v>1111</v>
      </c>
      <c r="S176" t="s">
        <v>2169</v>
      </c>
      <c r="T176" t="s">
        <v>2195</v>
      </c>
    </row>
    <row r="177" spans="1:20" x14ac:dyDescent="0.2">
      <c r="A177" t="s">
        <v>81</v>
      </c>
      <c r="B177" t="s">
        <v>108</v>
      </c>
      <c r="C177" t="s">
        <v>1531</v>
      </c>
      <c r="D177" t="s">
        <v>30</v>
      </c>
      <c r="E177" t="s">
        <v>697</v>
      </c>
      <c r="F177" t="s">
        <v>777</v>
      </c>
      <c r="G177" t="s">
        <v>810</v>
      </c>
      <c r="H177" t="s">
        <v>2141</v>
      </c>
      <c r="I177" t="s">
        <v>700</v>
      </c>
      <c r="J177" t="s">
        <v>76</v>
      </c>
      <c r="K177" t="s">
        <v>836</v>
      </c>
      <c r="L177" t="s">
        <v>2131</v>
      </c>
      <c r="M177" t="s">
        <v>2091</v>
      </c>
      <c r="N177" t="s">
        <v>2150</v>
      </c>
      <c r="O177" t="s">
        <v>2110</v>
      </c>
      <c r="P177" t="s">
        <v>2138</v>
      </c>
      <c r="Q177" t="s">
        <v>732</v>
      </c>
      <c r="R177" t="s">
        <v>1110</v>
      </c>
      <c r="S177" t="s">
        <v>2171</v>
      </c>
      <c r="T177" t="s">
        <v>2195</v>
      </c>
    </row>
    <row r="178" spans="1:20" x14ac:dyDescent="0.2">
      <c r="A178" t="s">
        <v>81</v>
      </c>
      <c r="B178" t="s">
        <v>108</v>
      </c>
      <c r="C178" t="s">
        <v>1532</v>
      </c>
      <c r="D178" t="s">
        <v>28</v>
      </c>
      <c r="E178" t="s">
        <v>697</v>
      </c>
      <c r="F178" t="s">
        <v>777</v>
      </c>
      <c r="G178" t="s">
        <v>810</v>
      </c>
      <c r="H178" t="s">
        <v>2133</v>
      </c>
      <c r="I178" t="s">
        <v>700</v>
      </c>
      <c r="J178" t="s">
        <v>76</v>
      </c>
      <c r="K178" t="s">
        <v>836</v>
      </c>
      <c r="L178" t="s">
        <v>2139</v>
      </c>
      <c r="M178" t="s">
        <v>2114</v>
      </c>
      <c r="N178" t="s">
        <v>2127</v>
      </c>
      <c r="O178" t="s">
        <v>2102</v>
      </c>
      <c r="P178" t="s">
        <v>2130</v>
      </c>
      <c r="Q178" t="s">
        <v>738</v>
      </c>
      <c r="R178" t="s">
        <v>1119</v>
      </c>
      <c r="S178" t="s">
        <v>2172</v>
      </c>
      <c r="T178" t="s">
        <v>2194</v>
      </c>
    </row>
    <row r="179" spans="1:20" x14ac:dyDescent="0.2">
      <c r="A179" t="s">
        <v>81</v>
      </c>
      <c r="B179" t="s">
        <v>108</v>
      </c>
      <c r="C179" t="s">
        <v>1533</v>
      </c>
      <c r="D179" t="s">
        <v>30</v>
      </c>
      <c r="E179" t="s">
        <v>697</v>
      </c>
      <c r="F179" t="s">
        <v>777</v>
      </c>
      <c r="G179" t="s">
        <v>810</v>
      </c>
      <c r="H179" t="s">
        <v>2126</v>
      </c>
      <c r="I179" t="s">
        <v>700</v>
      </c>
      <c r="J179" t="s">
        <v>76</v>
      </c>
      <c r="K179" t="s">
        <v>836</v>
      </c>
      <c r="L179" t="s">
        <v>2147</v>
      </c>
      <c r="M179" t="s">
        <v>2107</v>
      </c>
      <c r="N179" t="s">
        <v>2134</v>
      </c>
      <c r="O179" t="s">
        <v>2094</v>
      </c>
      <c r="P179" t="s">
        <v>2123</v>
      </c>
      <c r="Q179" t="s">
        <v>733</v>
      </c>
      <c r="R179" t="s">
        <v>1112</v>
      </c>
      <c r="S179" t="s">
        <v>2174</v>
      </c>
      <c r="T179" t="s">
        <v>2196</v>
      </c>
    </row>
    <row r="180" spans="1:20" x14ac:dyDescent="0.2">
      <c r="A180" t="s">
        <v>81</v>
      </c>
      <c r="B180" t="s">
        <v>108</v>
      </c>
      <c r="C180" t="s">
        <v>1534</v>
      </c>
      <c r="D180" t="s">
        <v>28</v>
      </c>
      <c r="E180" t="s">
        <v>697</v>
      </c>
      <c r="F180" t="s">
        <v>777</v>
      </c>
      <c r="G180" t="s">
        <v>810</v>
      </c>
      <c r="H180" t="s">
        <v>2100</v>
      </c>
      <c r="I180" t="s">
        <v>701</v>
      </c>
      <c r="J180" t="s">
        <v>79</v>
      </c>
      <c r="K180" t="s">
        <v>692</v>
      </c>
      <c r="L180" t="s">
        <v>2132</v>
      </c>
      <c r="M180" t="s">
        <v>2129</v>
      </c>
      <c r="N180" t="s">
        <v>2112</v>
      </c>
      <c r="O180" t="s">
        <v>2109</v>
      </c>
      <c r="P180" t="s">
        <v>2103</v>
      </c>
      <c r="Q180" t="s">
        <v>222</v>
      </c>
      <c r="R180" t="s">
        <v>985</v>
      </c>
      <c r="S180" t="s">
        <v>2175</v>
      </c>
      <c r="T180" t="s">
        <v>2121</v>
      </c>
    </row>
    <row r="181" spans="1:20" x14ac:dyDescent="0.2">
      <c r="A181" t="s">
        <v>81</v>
      </c>
      <c r="B181" t="s">
        <v>108</v>
      </c>
      <c r="C181" t="s">
        <v>1535</v>
      </c>
      <c r="D181" t="s">
        <v>30</v>
      </c>
      <c r="E181" t="s">
        <v>697</v>
      </c>
      <c r="F181" t="s">
        <v>777</v>
      </c>
      <c r="G181" t="s">
        <v>810</v>
      </c>
      <c r="H181" t="s">
        <v>2092</v>
      </c>
      <c r="I181" t="s">
        <v>701</v>
      </c>
      <c r="J181" t="s">
        <v>79</v>
      </c>
      <c r="K181" t="s">
        <v>692</v>
      </c>
      <c r="L181" t="s">
        <v>2125</v>
      </c>
      <c r="M181" t="s">
        <v>2122</v>
      </c>
      <c r="N181" t="s">
        <v>2119</v>
      </c>
      <c r="O181" t="s">
        <v>2116</v>
      </c>
      <c r="P181" t="s">
        <v>2095</v>
      </c>
      <c r="Q181" t="s">
        <v>222</v>
      </c>
      <c r="R181" t="s">
        <v>984</v>
      </c>
      <c r="S181" t="s">
        <v>2177</v>
      </c>
      <c r="T181" t="s">
        <v>2121</v>
      </c>
    </row>
    <row r="182" spans="1:20" x14ac:dyDescent="0.2">
      <c r="A182" t="s">
        <v>81</v>
      </c>
      <c r="B182" t="s">
        <v>108</v>
      </c>
      <c r="C182" t="s">
        <v>1536</v>
      </c>
      <c r="D182" t="s">
        <v>28</v>
      </c>
      <c r="E182" t="s">
        <v>697</v>
      </c>
      <c r="F182" t="s">
        <v>777</v>
      </c>
      <c r="G182" t="s">
        <v>810</v>
      </c>
      <c r="H182" t="s">
        <v>2115</v>
      </c>
      <c r="I182" t="s">
        <v>701</v>
      </c>
      <c r="J182" t="s">
        <v>79</v>
      </c>
      <c r="K182" t="s">
        <v>692</v>
      </c>
      <c r="L182" t="s">
        <v>2148</v>
      </c>
      <c r="M182" t="s">
        <v>2145</v>
      </c>
      <c r="N182" t="s">
        <v>2096</v>
      </c>
      <c r="O182" t="s">
        <v>2093</v>
      </c>
      <c r="P182" t="s">
        <v>2118</v>
      </c>
      <c r="Q182" t="s">
        <v>223</v>
      </c>
      <c r="R182" t="s">
        <v>987</v>
      </c>
      <c r="S182" t="s">
        <v>2178</v>
      </c>
      <c r="T182" t="s">
        <v>2144</v>
      </c>
    </row>
    <row r="183" spans="1:20" x14ac:dyDescent="0.2">
      <c r="A183" t="s">
        <v>81</v>
      </c>
      <c r="B183" t="s">
        <v>108</v>
      </c>
      <c r="C183" t="s">
        <v>1537</v>
      </c>
      <c r="D183" t="s">
        <v>30</v>
      </c>
      <c r="E183" t="s">
        <v>697</v>
      </c>
      <c r="F183" t="s">
        <v>777</v>
      </c>
      <c r="G183" t="s">
        <v>810</v>
      </c>
      <c r="H183" t="s">
        <v>2108</v>
      </c>
      <c r="I183" t="s">
        <v>701</v>
      </c>
      <c r="J183" t="s">
        <v>79</v>
      </c>
      <c r="K183" t="s">
        <v>692</v>
      </c>
      <c r="L183" t="s">
        <v>2140</v>
      </c>
      <c r="M183" t="s">
        <v>2137</v>
      </c>
      <c r="N183" t="s">
        <v>2104</v>
      </c>
      <c r="O183" t="s">
        <v>2101</v>
      </c>
      <c r="P183" t="s">
        <v>2111</v>
      </c>
      <c r="Q183" t="s">
        <v>226</v>
      </c>
      <c r="R183" t="s">
        <v>986</v>
      </c>
      <c r="S183" t="s">
        <v>2180</v>
      </c>
      <c r="T183" t="s">
        <v>2136</v>
      </c>
    </row>
    <row r="184" spans="1:20" x14ac:dyDescent="0.2">
      <c r="A184" t="s">
        <v>81</v>
      </c>
      <c r="B184" t="s">
        <v>108</v>
      </c>
      <c r="C184" t="s">
        <v>1538</v>
      </c>
      <c r="D184" t="s">
        <v>28</v>
      </c>
      <c r="E184" t="s">
        <v>699</v>
      </c>
      <c r="F184" t="s">
        <v>78</v>
      </c>
      <c r="G184" t="s">
        <v>835</v>
      </c>
      <c r="H184" t="s">
        <v>2130</v>
      </c>
      <c r="I184" t="s">
        <v>700</v>
      </c>
      <c r="J184" t="s">
        <v>76</v>
      </c>
      <c r="K184" t="s">
        <v>836</v>
      </c>
      <c r="L184" t="s">
        <v>2124</v>
      </c>
      <c r="M184" t="s">
        <v>2099</v>
      </c>
      <c r="N184" t="s">
        <v>2142</v>
      </c>
      <c r="O184" t="s">
        <v>2117</v>
      </c>
      <c r="P184" t="s">
        <v>2133</v>
      </c>
      <c r="Q184" t="s">
        <v>730</v>
      </c>
      <c r="R184" t="s">
        <v>1104</v>
      </c>
      <c r="S184" t="s">
        <v>2169</v>
      </c>
      <c r="T184" t="s">
        <v>2215</v>
      </c>
    </row>
    <row r="185" spans="1:20" x14ac:dyDescent="0.2">
      <c r="A185" t="s">
        <v>81</v>
      </c>
      <c r="B185" t="s">
        <v>108</v>
      </c>
      <c r="C185" t="s">
        <v>1539</v>
      </c>
      <c r="D185" t="s">
        <v>30</v>
      </c>
      <c r="E185" t="s">
        <v>699</v>
      </c>
      <c r="F185" t="s">
        <v>78</v>
      </c>
      <c r="G185" t="s">
        <v>835</v>
      </c>
      <c r="H185" t="s">
        <v>2123</v>
      </c>
      <c r="I185" t="s">
        <v>700</v>
      </c>
      <c r="J185" t="s">
        <v>76</v>
      </c>
      <c r="K185" t="s">
        <v>836</v>
      </c>
      <c r="L185" t="s">
        <v>2131</v>
      </c>
      <c r="M185" t="s">
        <v>2091</v>
      </c>
      <c r="N185" t="s">
        <v>2150</v>
      </c>
      <c r="O185" t="s">
        <v>2110</v>
      </c>
      <c r="P185" t="s">
        <v>2126</v>
      </c>
      <c r="Q185" t="s">
        <v>731</v>
      </c>
      <c r="R185" t="s">
        <v>1107</v>
      </c>
      <c r="S185" t="s">
        <v>2171</v>
      </c>
      <c r="T185" t="s">
        <v>2216</v>
      </c>
    </row>
    <row r="186" spans="1:20" x14ac:dyDescent="0.2">
      <c r="A186" t="s">
        <v>81</v>
      </c>
      <c r="B186" t="s">
        <v>108</v>
      </c>
      <c r="C186" t="s">
        <v>1540</v>
      </c>
      <c r="D186" t="s">
        <v>28</v>
      </c>
      <c r="E186" t="s">
        <v>699</v>
      </c>
      <c r="F186" t="s">
        <v>78</v>
      </c>
      <c r="G186" t="s">
        <v>835</v>
      </c>
      <c r="H186" t="s">
        <v>2146</v>
      </c>
      <c r="I186" t="s">
        <v>700</v>
      </c>
      <c r="J186" t="s">
        <v>76</v>
      </c>
      <c r="K186" t="s">
        <v>836</v>
      </c>
      <c r="L186" t="s">
        <v>2139</v>
      </c>
      <c r="M186" t="s">
        <v>2114</v>
      </c>
      <c r="N186" t="s">
        <v>2127</v>
      </c>
      <c r="O186" t="s">
        <v>2102</v>
      </c>
      <c r="P186" t="s">
        <v>2149</v>
      </c>
      <c r="Q186" t="s">
        <v>737</v>
      </c>
      <c r="R186" t="s">
        <v>1108</v>
      </c>
      <c r="S186" t="s">
        <v>2172</v>
      </c>
      <c r="T186" t="s">
        <v>2191</v>
      </c>
    </row>
    <row r="187" spans="1:20" x14ac:dyDescent="0.2">
      <c r="A187" t="s">
        <v>81</v>
      </c>
      <c r="B187" t="s">
        <v>108</v>
      </c>
      <c r="C187" t="s">
        <v>1541</v>
      </c>
      <c r="D187" t="s">
        <v>30</v>
      </c>
      <c r="E187" t="s">
        <v>699</v>
      </c>
      <c r="F187" t="s">
        <v>78</v>
      </c>
      <c r="G187" t="s">
        <v>835</v>
      </c>
      <c r="H187" t="s">
        <v>2138</v>
      </c>
      <c r="I187" t="s">
        <v>700</v>
      </c>
      <c r="J187" t="s">
        <v>76</v>
      </c>
      <c r="K187" t="s">
        <v>836</v>
      </c>
      <c r="L187" t="s">
        <v>2147</v>
      </c>
      <c r="M187" t="s">
        <v>2107</v>
      </c>
      <c r="N187" t="s">
        <v>2134</v>
      </c>
      <c r="O187" t="s">
        <v>2094</v>
      </c>
      <c r="P187" t="s">
        <v>2141</v>
      </c>
      <c r="Q187" t="s">
        <v>731</v>
      </c>
      <c r="R187" t="s">
        <v>1107</v>
      </c>
      <c r="S187" t="s">
        <v>2174</v>
      </c>
      <c r="T187" t="s">
        <v>2216</v>
      </c>
    </row>
    <row r="188" spans="1:20" x14ac:dyDescent="0.2">
      <c r="A188" t="s">
        <v>81</v>
      </c>
      <c r="B188" t="s">
        <v>108</v>
      </c>
      <c r="C188" t="s">
        <v>1542</v>
      </c>
      <c r="D188" t="s">
        <v>28</v>
      </c>
      <c r="E188" t="s">
        <v>699</v>
      </c>
      <c r="F188" t="s">
        <v>78</v>
      </c>
      <c r="G188" t="s">
        <v>835</v>
      </c>
      <c r="H188" t="s">
        <v>2118</v>
      </c>
      <c r="I188" t="s">
        <v>701</v>
      </c>
      <c r="J188" t="s">
        <v>79</v>
      </c>
      <c r="K188" t="s">
        <v>692</v>
      </c>
      <c r="L188" t="s">
        <v>2132</v>
      </c>
      <c r="M188" t="s">
        <v>2129</v>
      </c>
      <c r="N188" t="s">
        <v>2112</v>
      </c>
      <c r="O188" t="s">
        <v>2109</v>
      </c>
      <c r="P188" t="s">
        <v>2115</v>
      </c>
      <c r="Q188" t="s">
        <v>229</v>
      </c>
      <c r="R188" t="s">
        <v>1026</v>
      </c>
      <c r="S188" t="s">
        <v>2175</v>
      </c>
      <c r="T188" t="s">
        <v>2198</v>
      </c>
    </row>
    <row r="189" spans="1:20" x14ac:dyDescent="0.2">
      <c r="A189" t="s">
        <v>81</v>
      </c>
      <c r="B189" t="s">
        <v>108</v>
      </c>
      <c r="C189" t="s">
        <v>1543</v>
      </c>
      <c r="D189" t="s">
        <v>30</v>
      </c>
      <c r="E189" t="s">
        <v>699</v>
      </c>
      <c r="F189" t="s">
        <v>78</v>
      </c>
      <c r="G189" t="s">
        <v>835</v>
      </c>
      <c r="H189" t="s">
        <v>2111</v>
      </c>
      <c r="I189" t="s">
        <v>701</v>
      </c>
      <c r="J189" t="s">
        <v>79</v>
      </c>
      <c r="K189" t="s">
        <v>692</v>
      </c>
      <c r="L189" t="s">
        <v>2125</v>
      </c>
      <c r="M189" t="s">
        <v>2122</v>
      </c>
      <c r="N189" t="s">
        <v>2119</v>
      </c>
      <c r="O189" t="s">
        <v>2116</v>
      </c>
      <c r="P189" t="s">
        <v>2108</v>
      </c>
      <c r="Q189" t="s">
        <v>229</v>
      </c>
      <c r="R189" t="s">
        <v>1052</v>
      </c>
      <c r="S189" t="s">
        <v>2177</v>
      </c>
      <c r="T189" t="s">
        <v>2198</v>
      </c>
    </row>
    <row r="190" spans="1:20" x14ac:dyDescent="0.2">
      <c r="A190" t="s">
        <v>81</v>
      </c>
      <c r="B190" t="s">
        <v>108</v>
      </c>
      <c r="C190" t="s">
        <v>1544</v>
      </c>
      <c r="D190" t="s">
        <v>28</v>
      </c>
      <c r="E190" t="s">
        <v>699</v>
      </c>
      <c r="F190" t="s">
        <v>78</v>
      </c>
      <c r="G190" t="s">
        <v>835</v>
      </c>
      <c r="H190" t="s">
        <v>2103</v>
      </c>
      <c r="I190" t="s">
        <v>701</v>
      </c>
      <c r="J190" t="s">
        <v>79</v>
      </c>
      <c r="K190" t="s">
        <v>692</v>
      </c>
      <c r="L190" t="s">
        <v>2148</v>
      </c>
      <c r="M190" t="s">
        <v>2145</v>
      </c>
      <c r="N190" t="s">
        <v>2096</v>
      </c>
      <c r="O190" t="s">
        <v>2093</v>
      </c>
      <c r="P190" t="s">
        <v>2100</v>
      </c>
      <c r="Q190" t="s">
        <v>231</v>
      </c>
      <c r="R190" t="s">
        <v>997</v>
      </c>
      <c r="S190" t="s">
        <v>2178</v>
      </c>
      <c r="T190" t="s">
        <v>2158</v>
      </c>
    </row>
    <row r="191" spans="1:20" x14ac:dyDescent="0.2">
      <c r="A191" t="s">
        <v>81</v>
      </c>
      <c r="B191" t="s">
        <v>108</v>
      </c>
      <c r="C191" t="s">
        <v>1545</v>
      </c>
      <c r="D191" t="s">
        <v>30</v>
      </c>
      <c r="E191" t="s">
        <v>699</v>
      </c>
      <c r="F191" t="s">
        <v>78</v>
      </c>
      <c r="G191" t="s">
        <v>835</v>
      </c>
      <c r="H191" t="s">
        <v>2095</v>
      </c>
      <c r="I191" t="s">
        <v>701</v>
      </c>
      <c r="J191" t="s">
        <v>79</v>
      </c>
      <c r="K191" t="s">
        <v>692</v>
      </c>
      <c r="L191" t="s">
        <v>2140</v>
      </c>
      <c r="M191" t="s">
        <v>2137</v>
      </c>
      <c r="N191" t="s">
        <v>2104</v>
      </c>
      <c r="O191" t="s">
        <v>2101</v>
      </c>
      <c r="P191" t="s">
        <v>2092</v>
      </c>
      <c r="Q191" t="s">
        <v>230</v>
      </c>
      <c r="R191" t="s">
        <v>1029</v>
      </c>
      <c r="S191" t="s">
        <v>2180</v>
      </c>
      <c r="T191" t="s">
        <v>2201</v>
      </c>
    </row>
    <row r="192" spans="1:20" x14ac:dyDescent="0.2">
      <c r="A192" t="s">
        <v>81</v>
      </c>
      <c r="B192" t="s">
        <v>108</v>
      </c>
      <c r="C192" t="s">
        <v>1546</v>
      </c>
      <c r="D192" t="s">
        <v>28</v>
      </c>
      <c r="E192" t="s">
        <v>700</v>
      </c>
      <c r="F192" t="s">
        <v>76</v>
      </c>
      <c r="G192" t="s">
        <v>836</v>
      </c>
      <c r="H192" t="s">
        <v>2101</v>
      </c>
      <c r="I192" t="s">
        <v>696</v>
      </c>
      <c r="J192" t="s">
        <v>776</v>
      </c>
      <c r="K192" t="s">
        <v>693</v>
      </c>
      <c r="L192" t="s">
        <v>2129</v>
      </c>
      <c r="M192" t="s">
        <v>2141</v>
      </c>
      <c r="N192" t="s">
        <v>2118</v>
      </c>
      <c r="O192" t="s">
        <v>2134</v>
      </c>
      <c r="P192" t="s">
        <v>2140</v>
      </c>
      <c r="Q192" t="s">
        <v>449</v>
      </c>
      <c r="R192" t="s">
        <v>1093</v>
      </c>
      <c r="S192" t="s">
        <v>2197</v>
      </c>
      <c r="T192" t="s">
        <v>2211</v>
      </c>
    </row>
    <row r="193" spans="1:20" x14ac:dyDescent="0.2">
      <c r="A193" t="s">
        <v>81</v>
      </c>
      <c r="B193" t="s">
        <v>108</v>
      </c>
      <c r="C193" t="s">
        <v>1547</v>
      </c>
      <c r="D193" t="s">
        <v>30</v>
      </c>
      <c r="E193" t="s">
        <v>700</v>
      </c>
      <c r="F193" t="s">
        <v>76</v>
      </c>
      <c r="G193" t="s">
        <v>836</v>
      </c>
      <c r="H193" t="s">
        <v>2093</v>
      </c>
      <c r="I193" t="s">
        <v>696</v>
      </c>
      <c r="J193" t="s">
        <v>776</v>
      </c>
      <c r="K193" t="s">
        <v>693</v>
      </c>
      <c r="L193" t="s">
        <v>2122</v>
      </c>
      <c r="M193" t="s">
        <v>2149</v>
      </c>
      <c r="N193" t="s">
        <v>2111</v>
      </c>
      <c r="O193" t="s">
        <v>2127</v>
      </c>
      <c r="P193" t="s">
        <v>2148</v>
      </c>
      <c r="Q193" t="s">
        <v>449</v>
      </c>
      <c r="R193" t="s">
        <v>1094</v>
      </c>
      <c r="S193" t="s">
        <v>2199</v>
      </c>
      <c r="T193" t="s">
        <v>2211</v>
      </c>
    </row>
    <row r="194" spans="1:20" x14ac:dyDescent="0.2">
      <c r="A194" t="s">
        <v>81</v>
      </c>
      <c r="B194" t="s">
        <v>108</v>
      </c>
      <c r="C194" t="s">
        <v>1548</v>
      </c>
      <c r="D194" t="s">
        <v>28</v>
      </c>
      <c r="E194" t="s">
        <v>700</v>
      </c>
      <c r="F194" t="s">
        <v>76</v>
      </c>
      <c r="G194" t="s">
        <v>836</v>
      </c>
      <c r="H194" t="s">
        <v>2116</v>
      </c>
      <c r="I194" t="s">
        <v>696</v>
      </c>
      <c r="J194" t="s">
        <v>776</v>
      </c>
      <c r="K194" t="s">
        <v>693</v>
      </c>
      <c r="L194" t="s">
        <v>2145</v>
      </c>
      <c r="M194" t="s">
        <v>2126</v>
      </c>
      <c r="N194" t="s">
        <v>2103</v>
      </c>
      <c r="O194" t="s">
        <v>2150</v>
      </c>
      <c r="P194" t="s">
        <v>2125</v>
      </c>
      <c r="Q194" t="s">
        <v>727</v>
      </c>
      <c r="R194" t="s">
        <v>1095</v>
      </c>
      <c r="S194" t="s">
        <v>2200</v>
      </c>
      <c r="T194" t="s">
        <v>2212</v>
      </c>
    </row>
    <row r="195" spans="1:20" x14ac:dyDescent="0.2">
      <c r="A195" t="s">
        <v>81</v>
      </c>
      <c r="B195" t="s">
        <v>108</v>
      </c>
      <c r="C195" t="s">
        <v>1549</v>
      </c>
      <c r="D195" t="s">
        <v>30</v>
      </c>
      <c r="E195" t="s">
        <v>700</v>
      </c>
      <c r="F195" t="s">
        <v>76</v>
      </c>
      <c r="G195" t="s">
        <v>836</v>
      </c>
      <c r="H195" t="s">
        <v>2109</v>
      </c>
      <c r="I195" t="s">
        <v>696</v>
      </c>
      <c r="J195" t="s">
        <v>776</v>
      </c>
      <c r="K195" t="s">
        <v>693</v>
      </c>
      <c r="L195" t="s">
        <v>2137</v>
      </c>
      <c r="M195" t="s">
        <v>2133</v>
      </c>
      <c r="N195" t="s">
        <v>2095</v>
      </c>
      <c r="O195" t="s">
        <v>2142</v>
      </c>
      <c r="P195" t="s">
        <v>2132</v>
      </c>
      <c r="Q195" t="s">
        <v>736</v>
      </c>
      <c r="R195" t="s">
        <v>1098</v>
      </c>
      <c r="S195" t="s">
        <v>2202</v>
      </c>
      <c r="T195" t="s">
        <v>2167</v>
      </c>
    </row>
    <row r="196" spans="1:20" x14ac:dyDescent="0.2">
      <c r="A196" t="s">
        <v>81</v>
      </c>
      <c r="B196" t="s">
        <v>108</v>
      </c>
      <c r="C196" t="s">
        <v>1550</v>
      </c>
      <c r="D196" t="s">
        <v>28</v>
      </c>
      <c r="E196" t="s">
        <v>700</v>
      </c>
      <c r="F196" t="s">
        <v>76</v>
      </c>
      <c r="G196" t="s">
        <v>836</v>
      </c>
      <c r="H196" t="s">
        <v>2131</v>
      </c>
      <c r="I196" t="s">
        <v>698</v>
      </c>
      <c r="J196" t="s">
        <v>77</v>
      </c>
      <c r="K196" t="s">
        <v>809</v>
      </c>
      <c r="L196" t="s">
        <v>2119</v>
      </c>
      <c r="M196" t="s">
        <v>2092</v>
      </c>
      <c r="N196" t="s">
        <v>2130</v>
      </c>
      <c r="O196" t="s">
        <v>2114</v>
      </c>
      <c r="P196" t="s">
        <v>2110</v>
      </c>
      <c r="Q196" t="s">
        <v>249</v>
      </c>
      <c r="R196" t="s">
        <v>1083</v>
      </c>
      <c r="S196" t="s">
        <v>2203</v>
      </c>
      <c r="T196" t="s">
        <v>2217</v>
      </c>
    </row>
    <row r="197" spans="1:20" x14ac:dyDescent="0.2">
      <c r="A197" t="s">
        <v>81</v>
      </c>
      <c r="B197" t="s">
        <v>108</v>
      </c>
      <c r="C197" t="s">
        <v>1551</v>
      </c>
      <c r="D197" t="s">
        <v>30</v>
      </c>
      <c r="E197" t="s">
        <v>700</v>
      </c>
      <c r="F197" t="s">
        <v>76</v>
      </c>
      <c r="G197" t="s">
        <v>836</v>
      </c>
      <c r="H197" t="s">
        <v>2124</v>
      </c>
      <c r="I197" t="s">
        <v>698</v>
      </c>
      <c r="J197" t="s">
        <v>77</v>
      </c>
      <c r="K197" t="s">
        <v>809</v>
      </c>
      <c r="L197" t="s">
        <v>2112</v>
      </c>
      <c r="M197" t="s">
        <v>2100</v>
      </c>
      <c r="N197" t="s">
        <v>2123</v>
      </c>
      <c r="O197" t="s">
        <v>2107</v>
      </c>
      <c r="P197" t="s">
        <v>2117</v>
      </c>
      <c r="Q197" t="s">
        <v>249</v>
      </c>
      <c r="R197" t="s">
        <v>1084</v>
      </c>
      <c r="S197" t="s">
        <v>2205</v>
      </c>
      <c r="T197" t="s">
        <v>2217</v>
      </c>
    </row>
    <row r="198" spans="1:20" x14ac:dyDescent="0.2">
      <c r="A198" t="s">
        <v>81</v>
      </c>
      <c r="B198" t="s">
        <v>108</v>
      </c>
      <c r="C198" t="s">
        <v>1552</v>
      </c>
      <c r="D198" t="s">
        <v>28</v>
      </c>
      <c r="E198" t="s">
        <v>700</v>
      </c>
      <c r="F198" t="s">
        <v>76</v>
      </c>
      <c r="G198" t="s">
        <v>836</v>
      </c>
      <c r="H198" t="s">
        <v>2147</v>
      </c>
      <c r="I198" t="s">
        <v>698</v>
      </c>
      <c r="J198" t="s">
        <v>77</v>
      </c>
      <c r="K198" t="s">
        <v>809</v>
      </c>
      <c r="L198" t="s">
        <v>2104</v>
      </c>
      <c r="M198" t="s">
        <v>2108</v>
      </c>
      <c r="N198" t="s">
        <v>2146</v>
      </c>
      <c r="O198" t="s">
        <v>2099</v>
      </c>
      <c r="P198" t="s">
        <v>2094</v>
      </c>
      <c r="Q198" t="s">
        <v>250</v>
      </c>
      <c r="R198" t="s">
        <v>1085</v>
      </c>
      <c r="S198" t="s">
        <v>2206</v>
      </c>
      <c r="T198" t="s">
        <v>2218</v>
      </c>
    </row>
    <row r="199" spans="1:20" x14ac:dyDescent="0.2">
      <c r="A199" t="s">
        <v>81</v>
      </c>
      <c r="B199" t="s">
        <v>108</v>
      </c>
      <c r="C199" t="s">
        <v>1553</v>
      </c>
      <c r="D199" t="s">
        <v>30</v>
      </c>
      <c r="E199" t="s">
        <v>700</v>
      </c>
      <c r="F199" t="s">
        <v>76</v>
      </c>
      <c r="G199" t="s">
        <v>836</v>
      </c>
      <c r="H199" t="s">
        <v>2139</v>
      </c>
      <c r="I199" t="s">
        <v>698</v>
      </c>
      <c r="J199" t="s">
        <v>77</v>
      </c>
      <c r="K199" t="s">
        <v>809</v>
      </c>
      <c r="L199" t="s">
        <v>2096</v>
      </c>
      <c r="M199" t="s">
        <v>2115</v>
      </c>
      <c r="N199" t="s">
        <v>2138</v>
      </c>
      <c r="O199" t="s">
        <v>2091</v>
      </c>
      <c r="P199" t="s">
        <v>2102</v>
      </c>
      <c r="Q199" t="s">
        <v>434</v>
      </c>
      <c r="R199" t="s">
        <v>1088</v>
      </c>
      <c r="S199" t="s">
        <v>2208</v>
      </c>
      <c r="T199" t="s">
        <v>2190</v>
      </c>
    </row>
    <row r="200" spans="1:20" x14ac:dyDescent="0.2">
      <c r="A200" t="s">
        <v>81</v>
      </c>
      <c r="B200" t="s">
        <v>108</v>
      </c>
      <c r="C200" t="s">
        <v>1554</v>
      </c>
      <c r="D200" t="s">
        <v>28</v>
      </c>
      <c r="E200" t="s">
        <v>701</v>
      </c>
      <c r="F200" t="s">
        <v>79</v>
      </c>
      <c r="G200" t="s">
        <v>692</v>
      </c>
      <c r="H200" t="s">
        <v>2125</v>
      </c>
      <c r="I200" t="s">
        <v>696</v>
      </c>
      <c r="J200" t="s">
        <v>776</v>
      </c>
      <c r="K200" t="s">
        <v>693</v>
      </c>
      <c r="L200" t="s">
        <v>2129</v>
      </c>
      <c r="M200" t="s">
        <v>2141</v>
      </c>
      <c r="N200" t="s">
        <v>2118</v>
      </c>
      <c r="O200" t="s">
        <v>2134</v>
      </c>
      <c r="P200" t="s">
        <v>2116</v>
      </c>
      <c r="Q200" t="s">
        <v>209</v>
      </c>
      <c r="R200" t="s">
        <v>782</v>
      </c>
      <c r="S200" t="s">
        <v>2197</v>
      </c>
      <c r="T200" t="s">
        <v>2176</v>
      </c>
    </row>
    <row r="201" spans="1:20" x14ac:dyDescent="0.2">
      <c r="A201" t="s">
        <v>81</v>
      </c>
      <c r="B201" t="s">
        <v>108</v>
      </c>
      <c r="C201" t="s">
        <v>1555</v>
      </c>
      <c r="D201" t="s">
        <v>30</v>
      </c>
      <c r="E201" t="s">
        <v>701</v>
      </c>
      <c r="F201" t="s">
        <v>79</v>
      </c>
      <c r="G201" t="s">
        <v>692</v>
      </c>
      <c r="H201" t="s">
        <v>2132</v>
      </c>
      <c r="I201" t="s">
        <v>696</v>
      </c>
      <c r="J201" t="s">
        <v>776</v>
      </c>
      <c r="K201" t="s">
        <v>693</v>
      </c>
      <c r="L201" t="s">
        <v>2122</v>
      </c>
      <c r="M201" t="s">
        <v>2149</v>
      </c>
      <c r="N201" t="s">
        <v>2111</v>
      </c>
      <c r="O201" t="s">
        <v>2127</v>
      </c>
      <c r="P201" t="s">
        <v>2109</v>
      </c>
      <c r="Q201" t="s">
        <v>209</v>
      </c>
      <c r="R201" t="s">
        <v>783</v>
      </c>
      <c r="S201" t="s">
        <v>2199</v>
      </c>
      <c r="T201" t="s">
        <v>2176</v>
      </c>
    </row>
    <row r="202" spans="1:20" x14ac:dyDescent="0.2">
      <c r="A202" t="s">
        <v>81</v>
      </c>
      <c r="B202" t="s">
        <v>108</v>
      </c>
      <c r="C202" t="s">
        <v>1556</v>
      </c>
      <c r="D202" t="s">
        <v>28</v>
      </c>
      <c r="E202" t="s">
        <v>701</v>
      </c>
      <c r="F202" t="s">
        <v>79</v>
      </c>
      <c r="G202" t="s">
        <v>692</v>
      </c>
      <c r="H202" t="s">
        <v>2140</v>
      </c>
      <c r="I202" t="s">
        <v>696</v>
      </c>
      <c r="J202" t="s">
        <v>776</v>
      </c>
      <c r="K202" t="s">
        <v>693</v>
      </c>
      <c r="L202" t="s">
        <v>2145</v>
      </c>
      <c r="M202" t="s">
        <v>2126</v>
      </c>
      <c r="N202" t="s">
        <v>2103</v>
      </c>
      <c r="O202" t="s">
        <v>2150</v>
      </c>
      <c r="P202" t="s">
        <v>2101</v>
      </c>
      <c r="Q202" t="s">
        <v>210</v>
      </c>
      <c r="R202" t="s">
        <v>784</v>
      </c>
      <c r="S202" t="s">
        <v>2200</v>
      </c>
      <c r="T202" t="s">
        <v>2179</v>
      </c>
    </row>
    <row r="203" spans="1:20" x14ac:dyDescent="0.2">
      <c r="A203" t="s">
        <v>81</v>
      </c>
      <c r="B203" t="s">
        <v>108</v>
      </c>
      <c r="C203" t="s">
        <v>1557</v>
      </c>
      <c r="D203" t="s">
        <v>30</v>
      </c>
      <c r="E203" t="s">
        <v>701</v>
      </c>
      <c r="F203" t="s">
        <v>79</v>
      </c>
      <c r="G203" t="s">
        <v>692</v>
      </c>
      <c r="H203" t="s">
        <v>2148</v>
      </c>
      <c r="I203" t="s">
        <v>696</v>
      </c>
      <c r="J203" t="s">
        <v>776</v>
      </c>
      <c r="K203" t="s">
        <v>693</v>
      </c>
      <c r="L203" t="s">
        <v>2137</v>
      </c>
      <c r="M203" t="s">
        <v>2133</v>
      </c>
      <c r="N203" t="s">
        <v>2095</v>
      </c>
      <c r="O203" t="s">
        <v>2142</v>
      </c>
      <c r="P203" t="s">
        <v>2093</v>
      </c>
      <c r="Q203" t="s">
        <v>211</v>
      </c>
      <c r="R203" t="s">
        <v>778</v>
      </c>
      <c r="S203" t="s">
        <v>2202</v>
      </c>
      <c r="T203" t="s">
        <v>2152</v>
      </c>
    </row>
    <row r="204" spans="1:20" x14ac:dyDescent="0.2">
      <c r="A204" t="s">
        <v>81</v>
      </c>
      <c r="B204" t="s">
        <v>108</v>
      </c>
      <c r="C204" t="s">
        <v>1558</v>
      </c>
      <c r="D204" t="s">
        <v>28</v>
      </c>
      <c r="E204" t="s">
        <v>701</v>
      </c>
      <c r="F204" t="s">
        <v>79</v>
      </c>
      <c r="G204" t="s">
        <v>692</v>
      </c>
      <c r="H204" t="s">
        <v>2094</v>
      </c>
      <c r="I204" t="s">
        <v>698</v>
      </c>
      <c r="J204" t="s">
        <v>77</v>
      </c>
      <c r="K204" t="s">
        <v>809</v>
      </c>
      <c r="L204" t="s">
        <v>2119</v>
      </c>
      <c r="M204" t="s">
        <v>2092</v>
      </c>
      <c r="N204" t="s">
        <v>2130</v>
      </c>
      <c r="O204" t="s">
        <v>2114</v>
      </c>
      <c r="P204" t="s">
        <v>2147</v>
      </c>
      <c r="Q204" t="s">
        <v>219</v>
      </c>
      <c r="R204" t="s">
        <v>1061</v>
      </c>
      <c r="S204" t="s">
        <v>2203</v>
      </c>
      <c r="T204" t="s">
        <v>2170</v>
      </c>
    </row>
    <row r="205" spans="1:20" x14ac:dyDescent="0.2">
      <c r="A205" t="s">
        <v>81</v>
      </c>
      <c r="B205" t="s">
        <v>108</v>
      </c>
      <c r="C205" t="s">
        <v>1559</v>
      </c>
      <c r="D205" t="s">
        <v>30</v>
      </c>
      <c r="E205" t="s">
        <v>701</v>
      </c>
      <c r="F205" t="s">
        <v>79</v>
      </c>
      <c r="G205" t="s">
        <v>692</v>
      </c>
      <c r="H205" t="s">
        <v>2102</v>
      </c>
      <c r="I205" t="s">
        <v>698</v>
      </c>
      <c r="J205" t="s">
        <v>77</v>
      </c>
      <c r="K205" t="s">
        <v>809</v>
      </c>
      <c r="L205" t="s">
        <v>2112</v>
      </c>
      <c r="M205" t="s">
        <v>2100</v>
      </c>
      <c r="N205" t="s">
        <v>2123</v>
      </c>
      <c r="O205" t="s">
        <v>2107</v>
      </c>
      <c r="P205" t="s">
        <v>2139</v>
      </c>
      <c r="Q205" t="s">
        <v>219</v>
      </c>
      <c r="R205" t="s">
        <v>1004</v>
      </c>
      <c r="S205" t="s">
        <v>2205</v>
      </c>
      <c r="T205" t="s">
        <v>2170</v>
      </c>
    </row>
    <row r="206" spans="1:20" x14ac:dyDescent="0.2">
      <c r="A206" t="s">
        <v>81</v>
      </c>
      <c r="B206" t="s">
        <v>108</v>
      </c>
      <c r="C206" t="s">
        <v>1560</v>
      </c>
      <c r="D206" t="s">
        <v>28</v>
      </c>
      <c r="E206" t="s">
        <v>701</v>
      </c>
      <c r="F206" t="s">
        <v>79</v>
      </c>
      <c r="G206" t="s">
        <v>692</v>
      </c>
      <c r="H206" t="s">
        <v>2110</v>
      </c>
      <c r="I206" t="s">
        <v>698</v>
      </c>
      <c r="J206" t="s">
        <v>77</v>
      </c>
      <c r="K206" t="s">
        <v>809</v>
      </c>
      <c r="L206" t="s">
        <v>2104</v>
      </c>
      <c r="M206" t="s">
        <v>2108</v>
      </c>
      <c r="N206" t="s">
        <v>2146</v>
      </c>
      <c r="O206" t="s">
        <v>2099</v>
      </c>
      <c r="P206" t="s">
        <v>2131</v>
      </c>
      <c r="Q206" t="s">
        <v>220</v>
      </c>
      <c r="R206" t="s">
        <v>1006</v>
      </c>
      <c r="S206" t="s">
        <v>2206</v>
      </c>
      <c r="T206" t="s">
        <v>2173</v>
      </c>
    </row>
    <row r="207" spans="1:20" x14ac:dyDescent="0.2">
      <c r="A207" t="s">
        <v>81</v>
      </c>
      <c r="B207" t="s">
        <v>108</v>
      </c>
      <c r="C207" t="s">
        <v>1561</v>
      </c>
      <c r="D207" t="s">
        <v>30</v>
      </c>
      <c r="E207" t="s">
        <v>701</v>
      </c>
      <c r="F207" t="s">
        <v>79</v>
      </c>
      <c r="G207" t="s">
        <v>692</v>
      </c>
      <c r="H207" t="s">
        <v>2117</v>
      </c>
      <c r="I207" t="s">
        <v>698</v>
      </c>
      <c r="J207" t="s">
        <v>77</v>
      </c>
      <c r="K207" t="s">
        <v>809</v>
      </c>
      <c r="L207" t="s">
        <v>2096</v>
      </c>
      <c r="M207" t="s">
        <v>2115</v>
      </c>
      <c r="N207" t="s">
        <v>2138</v>
      </c>
      <c r="O207" t="s">
        <v>2091</v>
      </c>
      <c r="P207" t="s">
        <v>2124</v>
      </c>
      <c r="Q207" t="s">
        <v>221</v>
      </c>
      <c r="R207" t="s">
        <v>1062</v>
      </c>
      <c r="S207" t="s">
        <v>2208</v>
      </c>
      <c r="T207" t="s">
        <v>2090</v>
      </c>
    </row>
    <row r="208" spans="1:20" x14ac:dyDescent="0.2">
      <c r="A208" t="s">
        <v>81</v>
      </c>
      <c r="B208" t="s">
        <v>108</v>
      </c>
      <c r="C208" t="s">
        <v>1562</v>
      </c>
      <c r="D208" t="s">
        <v>28</v>
      </c>
      <c r="E208" t="s">
        <v>700</v>
      </c>
      <c r="F208" t="s">
        <v>76</v>
      </c>
      <c r="G208" t="s">
        <v>836</v>
      </c>
      <c r="H208" t="s">
        <v>2101</v>
      </c>
      <c r="I208" t="s">
        <v>697</v>
      </c>
      <c r="J208" t="s">
        <v>777</v>
      </c>
      <c r="K208" t="s">
        <v>810</v>
      </c>
      <c r="L208" t="s">
        <v>2092</v>
      </c>
      <c r="M208" t="s">
        <v>2099</v>
      </c>
      <c r="N208" t="s">
        <v>2142</v>
      </c>
      <c r="O208" t="s">
        <v>2095</v>
      </c>
      <c r="P208" t="s">
        <v>2140</v>
      </c>
      <c r="Q208" t="s">
        <v>734</v>
      </c>
      <c r="R208" t="s">
        <v>1114</v>
      </c>
      <c r="S208" t="s">
        <v>2197</v>
      </c>
      <c r="T208" t="s">
        <v>2219</v>
      </c>
    </row>
    <row r="209" spans="1:20" x14ac:dyDescent="0.2">
      <c r="A209" t="s">
        <v>81</v>
      </c>
      <c r="B209" t="s">
        <v>108</v>
      </c>
      <c r="C209" t="s">
        <v>1563</v>
      </c>
      <c r="D209" t="s">
        <v>30</v>
      </c>
      <c r="E209" t="s">
        <v>700</v>
      </c>
      <c r="F209" t="s">
        <v>76</v>
      </c>
      <c r="G209" t="s">
        <v>836</v>
      </c>
      <c r="H209" t="s">
        <v>2093</v>
      </c>
      <c r="I209" t="s">
        <v>697</v>
      </c>
      <c r="J209" t="s">
        <v>777</v>
      </c>
      <c r="K209" t="s">
        <v>810</v>
      </c>
      <c r="L209" t="s">
        <v>2100</v>
      </c>
      <c r="M209" t="s">
        <v>2091</v>
      </c>
      <c r="N209" t="s">
        <v>2150</v>
      </c>
      <c r="O209" t="s">
        <v>2103</v>
      </c>
      <c r="P209" t="s">
        <v>2148</v>
      </c>
      <c r="Q209" t="s">
        <v>734</v>
      </c>
      <c r="R209" t="s">
        <v>1115</v>
      </c>
      <c r="S209" t="s">
        <v>2199</v>
      </c>
      <c r="T209" t="s">
        <v>2219</v>
      </c>
    </row>
    <row r="210" spans="1:20" x14ac:dyDescent="0.2">
      <c r="A210" t="s">
        <v>81</v>
      </c>
      <c r="B210" t="s">
        <v>108</v>
      </c>
      <c r="C210" t="s">
        <v>1564</v>
      </c>
      <c r="D210" t="s">
        <v>28</v>
      </c>
      <c r="E210" t="s">
        <v>700</v>
      </c>
      <c r="F210" t="s">
        <v>76</v>
      </c>
      <c r="G210" t="s">
        <v>836</v>
      </c>
      <c r="H210" t="s">
        <v>2116</v>
      </c>
      <c r="I210" t="s">
        <v>697</v>
      </c>
      <c r="J210" t="s">
        <v>777</v>
      </c>
      <c r="K210" t="s">
        <v>810</v>
      </c>
      <c r="L210" t="s">
        <v>2108</v>
      </c>
      <c r="M210" t="s">
        <v>2114</v>
      </c>
      <c r="N210" t="s">
        <v>2127</v>
      </c>
      <c r="O210" t="s">
        <v>2111</v>
      </c>
      <c r="P210" t="s">
        <v>2125</v>
      </c>
      <c r="Q210" t="s">
        <v>735</v>
      </c>
      <c r="R210" t="s">
        <v>1116</v>
      </c>
      <c r="S210" t="s">
        <v>2200</v>
      </c>
      <c r="T210" t="s">
        <v>2220</v>
      </c>
    </row>
    <row r="211" spans="1:20" x14ac:dyDescent="0.2">
      <c r="A211" t="s">
        <v>81</v>
      </c>
      <c r="B211" t="s">
        <v>108</v>
      </c>
      <c r="C211" t="s">
        <v>1565</v>
      </c>
      <c r="D211" t="s">
        <v>30</v>
      </c>
      <c r="E211" t="s">
        <v>700</v>
      </c>
      <c r="F211" t="s">
        <v>76</v>
      </c>
      <c r="G211" t="s">
        <v>836</v>
      </c>
      <c r="H211" t="s">
        <v>2109</v>
      </c>
      <c r="I211" t="s">
        <v>697</v>
      </c>
      <c r="J211" t="s">
        <v>777</v>
      </c>
      <c r="K211" t="s">
        <v>810</v>
      </c>
      <c r="L211" t="s">
        <v>2115</v>
      </c>
      <c r="M211" t="s">
        <v>2107</v>
      </c>
      <c r="N211" t="s">
        <v>2134</v>
      </c>
      <c r="O211" t="s">
        <v>2118</v>
      </c>
      <c r="P211" t="s">
        <v>2132</v>
      </c>
      <c r="Q211" t="s">
        <v>738</v>
      </c>
      <c r="R211" t="s">
        <v>1119</v>
      </c>
      <c r="S211" t="s">
        <v>2202</v>
      </c>
      <c r="T211" t="s">
        <v>2194</v>
      </c>
    </row>
    <row r="212" spans="1:20" x14ac:dyDescent="0.2">
      <c r="A212" t="s">
        <v>81</v>
      </c>
      <c r="B212" t="s">
        <v>108</v>
      </c>
      <c r="C212" t="s">
        <v>1566</v>
      </c>
      <c r="D212" t="s">
        <v>28</v>
      </c>
      <c r="E212" t="s">
        <v>700</v>
      </c>
      <c r="F212" t="s">
        <v>76</v>
      </c>
      <c r="G212" t="s">
        <v>836</v>
      </c>
      <c r="H212" t="s">
        <v>2131</v>
      </c>
      <c r="I212" t="s">
        <v>699</v>
      </c>
      <c r="J212" t="s">
        <v>78</v>
      </c>
      <c r="K212" t="s">
        <v>835</v>
      </c>
      <c r="L212" t="s">
        <v>2123</v>
      </c>
      <c r="M212" t="s">
        <v>2129</v>
      </c>
      <c r="N212" t="s">
        <v>2112</v>
      </c>
      <c r="O212" t="s">
        <v>2126</v>
      </c>
      <c r="P212" t="s">
        <v>2110</v>
      </c>
      <c r="Q212" t="s">
        <v>737</v>
      </c>
      <c r="R212" t="s">
        <v>1109</v>
      </c>
      <c r="S212" t="s">
        <v>2203</v>
      </c>
      <c r="T212" t="s">
        <v>2191</v>
      </c>
    </row>
    <row r="213" spans="1:20" x14ac:dyDescent="0.2">
      <c r="A213" t="s">
        <v>81</v>
      </c>
      <c r="B213" t="s">
        <v>108</v>
      </c>
      <c r="C213" t="s">
        <v>1567</v>
      </c>
      <c r="D213" t="s">
        <v>30</v>
      </c>
      <c r="E213" t="s">
        <v>700</v>
      </c>
      <c r="F213" t="s">
        <v>76</v>
      </c>
      <c r="G213" t="s">
        <v>836</v>
      </c>
      <c r="H213" t="s">
        <v>2124</v>
      </c>
      <c r="I213" t="s">
        <v>699</v>
      </c>
      <c r="J213" t="s">
        <v>78</v>
      </c>
      <c r="K213" t="s">
        <v>835</v>
      </c>
      <c r="L213" t="s">
        <v>2130</v>
      </c>
      <c r="M213" t="s">
        <v>2122</v>
      </c>
      <c r="N213" t="s">
        <v>2119</v>
      </c>
      <c r="O213" t="s">
        <v>2133</v>
      </c>
      <c r="P213" t="s">
        <v>2117</v>
      </c>
      <c r="Q213" t="s">
        <v>728</v>
      </c>
      <c r="R213" t="s">
        <v>1099</v>
      </c>
      <c r="S213" t="s">
        <v>2205</v>
      </c>
      <c r="T213" t="s">
        <v>2192</v>
      </c>
    </row>
    <row r="214" spans="1:20" x14ac:dyDescent="0.2">
      <c r="A214" t="s">
        <v>81</v>
      </c>
      <c r="B214" t="s">
        <v>108</v>
      </c>
      <c r="C214" t="s">
        <v>1568</v>
      </c>
      <c r="D214" t="s">
        <v>28</v>
      </c>
      <c r="E214" t="s">
        <v>700</v>
      </c>
      <c r="F214" t="s">
        <v>76</v>
      </c>
      <c r="G214" t="s">
        <v>836</v>
      </c>
      <c r="H214" t="s">
        <v>2147</v>
      </c>
      <c r="I214" t="s">
        <v>699</v>
      </c>
      <c r="J214" t="s">
        <v>78</v>
      </c>
      <c r="K214" t="s">
        <v>835</v>
      </c>
      <c r="L214" t="s">
        <v>2138</v>
      </c>
      <c r="M214" t="s">
        <v>2145</v>
      </c>
      <c r="N214" t="s">
        <v>2096</v>
      </c>
      <c r="O214" t="s">
        <v>2141</v>
      </c>
      <c r="P214" t="s">
        <v>2094</v>
      </c>
      <c r="Q214" t="s">
        <v>729</v>
      </c>
      <c r="R214" t="s">
        <v>1103</v>
      </c>
      <c r="S214" t="s">
        <v>2206</v>
      </c>
      <c r="T214" t="s">
        <v>2193</v>
      </c>
    </row>
    <row r="215" spans="1:20" x14ac:dyDescent="0.2">
      <c r="A215" t="s">
        <v>81</v>
      </c>
      <c r="B215" t="s">
        <v>108</v>
      </c>
      <c r="C215" t="s">
        <v>1569</v>
      </c>
      <c r="D215" t="s">
        <v>30</v>
      </c>
      <c r="E215" t="s">
        <v>700</v>
      </c>
      <c r="F215" t="s">
        <v>76</v>
      </c>
      <c r="G215" t="s">
        <v>836</v>
      </c>
      <c r="H215" t="s">
        <v>2139</v>
      </c>
      <c r="I215" t="s">
        <v>699</v>
      </c>
      <c r="J215" t="s">
        <v>78</v>
      </c>
      <c r="K215" t="s">
        <v>835</v>
      </c>
      <c r="L215" t="s">
        <v>2146</v>
      </c>
      <c r="M215" t="s">
        <v>2137</v>
      </c>
      <c r="N215" t="s">
        <v>2104</v>
      </c>
      <c r="O215" t="s">
        <v>2149</v>
      </c>
      <c r="P215" t="s">
        <v>2102</v>
      </c>
      <c r="Q215" t="s">
        <v>729</v>
      </c>
      <c r="R215" t="s">
        <v>1102</v>
      </c>
      <c r="S215" t="s">
        <v>2208</v>
      </c>
      <c r="T215" t="s">
        <v>2193</v>
      </c>
    </row>
    <row r="216" spans="1:20" x14ac:dyDescent="0.2">
      <c r="A216" t="s">
        <v>81</v>
      </c>
      <c r="B216" t="s">
        <v>108</v>
      </c>
      <c r="C216" t="s">
        <v>1570</v>
      </c>
      <c r="D216" t="s">
        <v>28</v>
      </c>
      <c r="E216" t="s">
        <v>701</v>
      </c>
      <c r="F216" t="s">
        <v>79</v>
      </c>
      <c r="G216" t="s">
        <v>692</v>
      </c>
      <c r="H216" t="s">
        <v>2125</v>
      </c>
      <c r="I216" t="s">
        <v>697</v>
      </c>
      <c r="J216" t="s">
        <v>777</v>
      </c>
      <c r="K216" t="s">
        <v>810</v>
      </c>
      <c r="L216" t="s">
        <v>2092</v>
      </c>
      <c r="M216" t="s">
        <v>2099</v>
      </c>
      <c r="N216" t="s">
        <v>2142</v>
      </c>
      <c r="O216" t="s">
        <v>2095</v>
      </c>
      <c r="P216" t="s">
        <v>2116</v>
      </c>
      <c r="Q216" t="s">
        <v>224</v>
      </c>
      <c r="R216" t="s">
        <v>1011</v>
      </c>
      <c r="S216" t="s">
        <v>2197</v>
      </c>
      <c r="T216" t="s">
        <v>2181</v>
      </c>
    </row>
    <row r="217" spans="1:20" x14ac:dyDescent="0.2">
      <c r="A217" t="s">
        <v>81</v>
      </c>
      <c r="B217" t="s">
        <v>108</v>
      </c>
      <c r="C217" t="s">
        <v>1571</v>
      </c>
      <c r="D217" t="s">
        <v>30</v>
      </c>
      <c r="E217" t="s">
        <v>701</v>
      </c>
      <c r="F217" t="s">
        <v>79</v>
      </c>
      <c r="G217" t="s">
        <v>692</v>
      </c>
      <c r="H217" t="s">
        <v>2132</v>
      </c>
      <c r="I217" t="s">
        <v>697</v>
      </c>
      <c r="J217" t="s">
        <v>777</v>
      </c>
      <c r="K217" t="s">
        <v>810</v>
      </c>
      <c r="L217" t="s">
        <v>2100</v>
      </c>
      <c r="M217" t="s">
        <v>2091</v>
      </c>
      <c r="N217" t="s">
        <v>2150</v>
      </c>
      <c r="O217" t="s">
        <v>2103</v>
      </c>
      <c r="P217" t="s">
        <v>2109</v>
      </c>
      <c r="Q217" t="s">
        <v>224</v>
      </c>
      <c r="R217" t="s">
        <v>1051</v>
      </c>
      <c r="S217" t="s">
        <v>2199</v>
      </c>
      <c r="T217" t="s">
        <v>2181</v>
      </c>
    </row>
    <row r="218" spans="1:20" x14ac:dyDescent="0.2">
      <c r="A218" t="s">
        <v>81</v>
      </c>
      <c r="B218" t="s">
        <v>108</v>
      </c>
      <c r="C218" t="s">
        <v>1572</v>
      </c>
      <c r="D218" t="s">
        <v>28</v>
      </c>
      <c r="E218" t="s">
        <v>701</v>
      </c>
      <c r="F218" t="s">
        <v>79</v>
      </c>
      <c r="G218" t="s">
        <v>692</v>
      </c>
      <c r="H218" t="s">
        <v>2140</v>
      </c>
      <c r="I218" t="s">
        <v>697</v>
      </c>
      <c r="J218" t="s">
        <v>777</v>
      </c>
      <c r="K218" t="s">
        <v>810</v>
      </c>
      <c r="L218" t="s">
        <v>2108</v>
      </c>
      <c r="M218" t="s">
        <v>2114</v>
      </c>
      <c r="N218" t="s">
        <v>2127</v>
      </c>
      <c r="O218" t="s">
        <v>2111</v>
      </c>
      <c r="P218" t="s">
        <v>2101</v>
      </c>
      <c r="Q218" t="s">
        <v>226</v>
      </c>
      <c r="R218" t="s">
        <v>986</v>
      </c>
      <c r="S218" t="s">
        <v>2200</v>
      </c>
      <c r="T218" t="s">
        <v>2136</v>
      </c>
    </row>
    <row r="219" spans="1:20" x14ac:dyDescent="0.2">
      <c r="A219" t="s">
        <v>81</v>
      </c>
      <c r="B219" t="s">
        <v>108</v>
      </c>
      <c r="C219" t="s">
        <v>1573</v>
      </c>
      <c r="D219" t="s">
        <v>30</v>
      </c>
      <c r="E219" t="s">
        <v>701</v>
      </c>
      <c r="F219" t="s">
        <v>79</v>
      </c>
      <c r="G219" t="s">
        <v>692</v>
      </c>
      <c r="H219" t="s">
        <v>2148</v>
      </c>
      <c r="I219" t="s">
        <v>697</v>
      </c>
      <c r="J219" t="s">
        <v>777</v>
      </c>
      <c r="K219" t="s">
        <v>810</v>
      </c>
      <c r="L219" t="s">
        <v>2115</v>
      </c>
      <c r="M219" t="s">
        <v>2107</v>
      </c>
      <c r="N219" t="s">
        <v>2134</v>
      </c>
      <c r="O219" t="s">
        <v>2118</v>
      </c>
      <c r="P219" t="s">
        <v>2093</v>
      </c>
      <c r="Q219" t="s">
        <v>225</v>
      </c>
      <c r="R219" t="s">
        <v>1012</v>
      </c>
      <c r="S219" t="s">
        <v>2202</v>
      </c>
      <c r="T219" t="s">
        <v>2182</v>
      </c>
    </row>
    <row r="220" spans="1:20" x14ac:dyDescent="0.2">
      <c r="A220" t="s">
        <v>81</v>
      </c>
      <c r="B220" t="s">
        <v>108</v>
      </c>
      <c r="C220" t="s">
        <v>1574</v>
      </c>
      <c r="D220" t="s">
        <v>28</v>
      </c>
      <c r="E220" t="s">
        <v>701</v>
      </c>
      <c r="F220" t="s">
        <v>79</v>
      </c>
      <c r="G220" t="s">
        <v>692</v>
      </c>
      <c r="H220" t="s">
        <v>2094</v>
      </c>
      <c r="I220" t="s">
        <v>699</v>
      </c>
      <c r="J220" t="s">
        <v>78</v>
      </c>
      <c r="K220" t="s">
        <v>835</v>
      </c>
      <c r="L220" t="s">
        <v>2123</v>
      </c>
      <c r="M220" t="s">
        <v>2129</v>
      </c>
      <c r="N220" t="s">
        <v>2112</v>
      </c>
      <c r="O220" t="s">
        <v>2126</v>
      </c>
      <c r="P220" t="s">
        <v>2147</v>
      </c>
      <c r="Q220" t="s">
        <v>227</v>
      </c>
      <c r="R220" t="s">
        <v>996</v>
      </c>
      <c r="S220" t="s">
        <v>2203</v>
      </c>
      <c r="T220" t="s">
        <v>2157</v>
      </c>
    </row>
    <row r="221" spans="1:20" x14ac:dyDescent="0.2">
      <c r="A221" t="s">
        <v>81</v>
      </c>
      <c r="B221" t="s">
        <v>108</v>
      </c>
      <c r="C221" t="s">
        <v>1575</v>
      </c>
      <c r="D221" t="s">
        <v>30</v>
      </c>
      <c r="E221" t="s">
        <v>701</v>
      </c>
      <c r="F221" t="s">
        <v>79</v>
      </c>
      <c r="G221" t="s">
        <v>692</v>
      </c>
      <c r="H221" t="s">
        <v>2102</v>
      </c>
      <c r="I221" t="s">
        <v>699</v>
      </c>
      <c r="J221" t="s">
        <v>78</v>
      </c>
      <c r="K221" t="s">
        <v>835</v>
      </c>
      <c r="L221" t="s">
        <v>2130</v>
      </c>
      <c r="M221" t="s">
        <v>2122</v>
      </c>
      <c r="N221" t="s">
        <v>2119</v>
      </c>
      <c r="O221" t="s">
        <v>2133</v>
      </c>
      <c r="P221" t="s">
        <v>2139</v>
      </c>
      <c r="Q221" t="s">
        <v>227</v>
      </c>
      <c r="R221" t="s">
        <v>1077</v>
      </c>
      <c r="S221" t="s">
        <v>2205</v>
      </c>
      <c r="T221" t="s">
        <v>2157</v>
      </c>
    </row>
    <row r="222" spans="1:20" x14ac:dyDescent="0.2">
      <c r="A222" t="s">
        <v>81</v>
      </c>
      <c r="B222" t="s">
        <v>108</v>
      </c>
      <c r="C222" t="s">
        <v>1576</v>
      </c>
      <c r="D222" t="s">
        <v>28</v>
      </c>
      <c r="E222" t="s">
        <v>701</v>
      </c>
      <c r="F222" t="s">
        <v>79</v>
      </c>
      <c r="G222" t="s">
        <v>692</v>
      </c>
      <c r="H222" t="s">
        <v>2110</v>
      </c>
      <c r="I222" t="s">
        <v>699</v>
      </c>
      <c r="J222" t="s">
        <v>78</v>
      </c>
      <c r="K222" t="s">
        <v>835</v>
      </c>
      <c r="L222" t="s">
        <v>2138</v>
      </c>
      <c r="M222" t="s">
        <v>2145</v>
      </c>
      <c r="N222" t="s">
        <v>2096</v>
      </c>
      <c r="O222" t="s">
        <v>2141</v>
      </c>
      <c r="P222" t="s">
        <v>2131</v>
      </c>
      <c r="Q222" t="s">
        <v>231</v>
      </c>
      <c r="R222" t="s">
        <v>1027</v>
      </c>
      <c r="S222" t="s">
        <v>2206</v>
      </c>
      <c r="T222" t="s">
        <v>2158</v>
      </c>
    </row>
    <row r="223" spans="1:20" x14ac:dyDescent="0.2">
      <c r="A223" t="s">
        <v>81</v>
      </c>
      <c r="B223" t="s">
        <v>108</v>
      </c>
      <c r="C223" t="s">
        <v>1577</v>
      </c>
      <c r="D223" t="s">
        <v>30</v>
      </c>
      <c r="E223" t="s">
        <v>701</v>
      </c>
      <c r="F223" t="s">
        <v>79</v>
      </c>
      <c r="G223" t="s">
        <v>692</v>
      </c>
      <c r="H223" t="s">
        <v>2117</v>
      </c>
      <c r="I223" t="s">
        <v>699</v>
      </c>
      <c r="J223" t="s">
        <v>78</v>
      </c>
      <c r="K223" t="s">
        <v>835</v>
      </c>
      <c r="L223" t="s">
        <v>2146</v>
      </c>
      <c r="M223" t="s">
        <v>2137</v>
      </c>
      <c r="N223" t="s">
        <v>2104</v>
      </c>
      <c r="O223" t="s">
        <v>2149</v>
      </c>
      <c r="P223" t="s">
        <v>2124</v>
      </c>
      <c r="Q223" t="s">
        <v>228</v>
      </c>
      <c r="R223" t="s">
        <v>999</v>
      </c>
      <c r="S223" t="s">
        <v>2208</v>
      </c>
      <c r="T223" t="s">
        <v>2159</v>
      </c>
    </row>
    <row r="224" spans="1:20" x14ac:dyDescent="0.2">
      <c r="A224" t="s">
        <v>81</v>
      </c>
      <c r="B224" t="s">
        <v>43</v>
      </c>
      <c r="C224" t="s">
        <v>1588</v>
      </c>
      <c r="D224" t="s">
        <v>28</v>
      </c>
      <c r="E224" t="s">
        <v>696</v>
      </c>
      <c r="F224" t="s">
        <v>776</v>
      </c>
      <c r="G224" t="s">
        <v>693</v>
      </c>
      <c r="H224" t="s">
        <v>2091</v>
      </c>
      <c r="I224" t="s">
        <v>697</v>
      </c>
      <c r="J224" t="s">
        <v>777</v>
      </c>
      <c r="K224" t="s">
        <v>810</v>
      </c>
      <c r="L224" t="s">
        <v>2092</v>
      </c>
      <c r="M224" t="s">
        <v>2119</v>
      </c>
      <c r="N224" t="s">
        <v>2118</v>
      </c>
      <c r="O224" t="s">
        <v>2139</v>
      </c>
      <c r="P224" t="s">
        <v>2140</v>
      </c>
      <c r="Q224" t="s">
        <v>233</v>
      </c>
      <c r="R224" t="s">
        <v>994</v>
      </c>
      <c r="S224" t="s">
        <v>2197</v>
      </c>
      <c r="T224" t="s">
        <v>2156</v>
      </c>
    </row>
    <row r="225" spans="1:20" x14ac:dyDescent="0.2">
      <c r="A225" t="s">
        <v>81</v>
      </c>
      <c r="B225" t="s">
        <v>43</v>
      </c>
      <c r="C225" t="s">
        <v>1589</v>
      </c>
      <c r="D225" t="s">
        <v>30</v>
      </c>
      <c r="E225" t="s">
        <v>698</v>
      </c>
      <c r="F225" t="s">
        <v>77</v>
      </c>
      <c r="G225" t="s">
        <v>809</v>
      </c>
      <c r="H225" t="s">
        <v>2119</v>
      </c>
      <c r="I225" t="s">
        <v>699</v>
      </c>
      <c r="J225" t="s">
        <v>78</v>
      </c>
      <c r="K225" t="s">
        <v>835</v>
      </c>
      <c r="L225" t="s">
        <v>2118</v>
      </c>
      <c r="M225" t="s">
        <v>2107</v>
      </c>
      <c r="N225" t="s">
        <v>2108</v>
      </c>
      <c r="O225" t="s">
        <v>2147</v>
      </c>
      <c r="P225" t="s">
        <v>2148</v>
      </c>
      <c r="Q225" t="s">
        <v>245</v>
      </c>
      <c r="R225" t="s">
        <v>1035</v>
      </c>
      <c r="S225" t="s">
        <v>2199</v>
      </c>
      <c r="T225" t="s">
        <v>2214</v>
      </c>
    </row>
    <row r="226" spans="1:20" x14ac:dyDescent="0.2">
      <c r="A226" t="s">
        <v>81</v>
      </c>
      <c r="B226" t="s">
        <v>43</v>
      </c>
      <c r="C226" t="s">
        <v>1590</v>
      </c>
      <c r="D226" t="s">
        <v>28</v>
      </c>
      <c r="E226" t="s">
        <v>697</v>
      </c>
      <c r="F226" t="s">
        <v>777</v>
      </c>
      <c r="G226" t="s">
        <v>810</v>
      </c>
      <c r="H226" t="s">
        <v>2133</v>
      </c>
      <c r="I226" t="s">
        <v>696</v>
      </c>
      <c r="J226" t="s">
        <v>776</v>
      </c>
      <c r="K226" t="s">
        <v>693</v>
      </c>
      <c r="L226" t="s">
        <v>2145</v>
      </c>
      <c r="M226" t="s">
        <v>2104</v>
      </c>
      <c r="N226" t="s">
        <v>2103</v>
      </c>
      <c r="O226" t="s">
        <v>2124</v>
      </c>
      <c r="P226" t="s">
        <v>2125</v>
      </c>
      <c r="Q226" t="s">
        <v>235</v>
      </c>
      <c r="R226" t="s">
        <v>1016</v>
      </c>
      <c r="S226" t="s">
        <v>2200</v>
      </c>
      <c r="T226" t="s">
        <v>2184</v>
      </c>
    </row>
    <row r="227" spans="1:20" x14ac:dyDescent="0.2">
      <c r="A227" t="s">
        <v>81</v>
      </c>
      <c r="B227" t="s">
        <v>43</v>
      </c>
      <c r="C227" t="s">
        <v>1591</v>
      </c>
      <c r="D227" t="s">
        <v>30</v>
      </c>
      <c r="E227" t="s">
        <v>699</v>
      </c>
      <c r="F227" t="s">
        <v>78</v>
      </c>
      <c r="G227" t="s">
        <v>835</v>
      </c>
      <c r="H227" t="s">
        <v>2138</v>
      </c>
      <c r="I227" t="s">
        <v>698</v>
      </c>
      <c r="J227" t="s">
        <v>77</v>
      </c>
      <c r="K227" t="s">
        <v>809</v>
      </c>
      <c r="L227" t="s">
        <v>2127</v>
      </c>
      <c r="M227" t="s">
        <v>2091</v>
      </c>
      <c r="N227" t="s">
        <v>2092</v>
      </c>
      <c r="O227" t="s">
        <v>2131</v>
      </c>
      <c r="P227" t="s">
        <v>2132</v>
      </c>
      <c r="Q227" t="s">
        <v>243</v>
      </c>
      <c r="R227" t="s">
        <v>1020</v>
      </c>
      <c r="S227" t="s">
        <v>2202</v>
      </c>
      <c r="T227" t="s">
        <v>2187</v>
      </c>
    </row>
    <row r="228" spans="1:20" x14ac:dyDescent="0.2">
      <c r="A228" t="s">
        <v>81</v>
      </c>
      <c r="B228" t="s">
        <v>43</v>
      </c>
      <c r="C228" t="s">
        <v>1592</v>
      </c>
      <c r="D228" t="s">
        <v>28</v>
      </c>
      <c r="E228" t="s">
        <v>700</v>
      </c>
      <c r="F228" t="s">
        <v>76</v>
      </c>
      <c r="G228" t="s">
        <v>836</v>
      </c>
      <c r="H228" t="s">
        <v>2101</v>
      </c>
      <c r="I228" t="s">
        <v>697</v>
      </c>
      <c r="J228" t="s">
        <v>777</v>
      </c>
      <c r="K228" t="s">
        <v>810</v>
      </c>
      <c r="L228" t="s">
        <v>2092</v>
      </c>
      <c r="M228" t="s">
        <v>2099</v>
      </c>
      <c r="N228" t="s">
        <v>2142</v>
      </c>
      <c r="O228" t="s">
        <v>2138</v>
      </c>
      <c r="P228" t="s">
        <v>2110</v>
      </c>
      <c r="Q228" t="s">
        <v>735</v>
      </c>
      <c r="R228" t="s">
        <v>1116</v>
      </c>
      <c r="S228" t="s">
        <v>2089</v>
      </c>
      <c r="T228" t="s">
        <v>2220</v>
      </c>
    </row>
    <row r="229" spans="1:20" x14ac:dyDescent="0.2">
      <c r="A229" t="s">
        <v>81</v>
      </c>
      <c r="B229" t="s">
        <v>43</v>
      </c>
      <c r="C229" t="s">
        <v>1593</v>
      </c>
      <c r="D229" t="s">
        <v>30</v>
      </c>
      <c r="E229" t="s">
        <v>700</v>
      </c>
      <c r="F229" t="s">
        <v>76</v>
      </c>
      <c r="G229" t="s">
        <v>836</v>
      </c>
      <c r="H229" t="s">
        <v>2093</v>
      </c>
      <c r="I229" t="s">
        <v>698</v>
      </c>
      <c r="J229" t="s">
        <v>77</v>
      </c>
      <c r="K229" t="s">
        <v>809</v>
      </c>
      <c r="L229" t="s">
        <v>2142</v>
      </c>
      <c r="M229" t="s">
        <v>2107</v>
      </c>
      <c r="N229" t="s">
        <v>2108</v>
      </c>
      <c r="O229" t="s">
        <v>2103</v>
      </c>
      <c r="P229" t="s">
        <v>2109</v>
      </c>
      <c r="Q229" t="s">
        <v>250</v>
      </c>
      <c r="R229" t="s">
        <v>1086</v>
      </c>
      <c r="S229" t="s">
        <v>2171</v>
      </c>
      <c r="T229" t="s">
        <v>2218</v>
      </c>
    </row>
    <row r="230" spans="1:20" x14ac:dyDescent="0.2">
      <c r="A230" t="s">
        <v>81</v>
      </c>
      <c r="B230" t="s">
        <v>43</v>
      </c>
      <c r="C230" t="s">
        <v>1594</v>
      </c>
      <c r="D230" t="s">
        <v>28</v>
      </c>
      <c r="E230" t="s">
        <v>701</v>
      </c>
      <c r="F230" t="s">
        <v>79</v>
      </c>
      <c r="G230" t="s">
        <v>692</v>
      </c>
      <c r="H230" t="s">
        <v>2140</v>
      </c>
      <c r="I230" t="s">
        <v>699</v>
      </c>
      <c r="J230" t="s">
        <v>78</v>
      </c>
      <c r="K230" t="s">
        <v>835</v>
      </c>
      <c r="L230" t="s">
        <v>2095</v>
      </c>
      <c r="M230" t="s">
        <v>2114</v>
      </c>
      <c r="N230" t="s">
        <v>2127</v>
      </c>
      <c r="O230" t="s">
        <v>2092</v>
      </c>
      <c r="P230" t="s">
        <v>2101</v>
      </c>
      <c r="Q230" t="s">
        <v>228</v>
      </c>
      <c r="R230" t="s">
        <v>998</v>
      </c>
      <c r="S230" t="s">
        <v>2105</v>
      </c>
      <c r="T230" t="s">
        <v>2159</v>
      </c>
    </row>
    <row r="231" spans="1:20" x14ac:dyDescent="0.2">
      <c r="A231" t="s">
        <v>81</v>
      </c>
      <c r="B231" t="s">
        <v>43</v>
      </c>
      <c r="C231" t="s">
        <v>1595</v>
      </c>
      <c r="D231" t="s">
        <v>30</v>
      </c>
      <c r="E231" t="s">
        <v>701</v>
      </c>
      <c r="F231" t="s">
        <v>79</v>
      </c>
      <c r="G231" t="s">
        <v>692</v>
      </c>
      <c r="H231" t="s">
        <v>2148</v>
      </c>
      <c r="I231" t="s">
        <v>696</v>
      </c>
      <c r="J231" t="s">
        <v>776</v>
      </c>
      <c r="K231" t="s">
        <v>693</v>
      </c>
      <c r="L231" t="s">
        <v>2137</v>
      </c>
      <c r="M231" t="s">
        <v>2112</v>
      </c>
      <c r="N231" t="s">
        <v>2092</v>
      </c>
      <c r="O231" t="s">
        <v>2118</v>
      </c>
      <c r="P231" t="s">
        <v>2093</v>
      </c>
      <c r="Q231" t="s">
        <v>210</v>
      </c>
      <c r="R231" t="s">
        <v>785</v>
      </c>
      <c r="S231" t="s">
        <v>2174</v>
      </c>
      <c r="T231" t="s">
        <v>2179</v>
      </c>
    </row>
    <row r="232" spans="1:20" x14ac:dyDescent="0.2">
      <c r="A232" t="s">
        <v>81</v>
      </c>
      <c r="B232" t="s">
        <v>32</v>
      </c>
      <c r="C232" t="s">
        <v>1578</v>
      </c>
      <c r="D232" t="s">
        <v>28</v>
      </c>
      <c r="E232" t="s">
        <v>696</v>
      </c>
      <c r="F232" t="s">
        <v>776</v>
      </c>
      <c r="G232" t="s">
        <v>693</v>
      </c>
      <c r="H232" t="s">
        <v>2137</v>
      </c>
      <c r="I232" t="s">
        <v>700</v>
      </c>
      <c r="J232" t="s">
        <v>76</v>
      </c>
      <c r="K232" t="s">
        <v>836</v>
      </c>
      <c r="L232" t="s">
        <v>2109</v>
      </c>
      <c r="M232" t="s">
        <v>2112</v>
      </c>
      <c r="N232" t="s">
        <v>2092</v>
      </c>
      <c r="O232" t="s">
        <v>2146</v>
      </c>
      <c r="P232" t="s">
        <v>2117</v>
      </c>
      <c r="Q232" t="s">
        <v>444</v>
      </c>
      <c r="R232" t="s">
        <v>1092</v>
      </c>
      <c r="S232" t="s">
        <v>2097</v>
      </c>
      <c r="T232" t="s">
        <v>2168</v>
      </c>
    </row>
    <row r="233" spans="1:20" x14ac:dyDescent="0.2">
      <c r="A233" t="s">
        <v>81</v>
      </c>
      <c r="B233" t="s">
        <v>32</v>
      </c>
      <c r="C233" t="s">
        <v>1579</v>
      </c>
      <c r="D233" t="s">
        <v>30</v>
      </c>
      <c r="E233" t="s">
        <v>696</v>
      </c>
      <c r="F233" t="s">
        <v>776</v>
      </c>
      <c r="G233" t="s">
        <v>693</v>
      </c>
      <c r="H233" t="s">
        <v>2145</v>
      </c>
      <c r="I233" t="s">
        <v>701</v>
      </c>
      <c r="J233" t="s">
        <v>79</v>
      </c>
      <c r="K233" t="s">
        <v>692</v>
      </c>
      <c r="L233" t="s">
        <v>2140</v>
      </c>
      <c r="M233" t="s">
        <v>2119</v>
      </c>
      <c r="N233" t="s">
        <v>2100</v>
      </c>
      <c r="O233" t="s">
        <v>2138</v>
      </c>
      <c r="P233" t="s">
        <v>2147</v>
      </c>
      <c r="Q233" t="s">
        <v>207</v>
      </c>
      <c r="R233" t="s">
        <v>779</v>
      </c>
      <c r="S233" t="s">
        <v>2089</v>
      </c>
      <c r="T233" t="s">
        <v>2151</v>
      </c>
    </row>
    <row r="234" spans="1:20" x14ac:dyDescent="0.2">
      <c r="A234" t="s">
        <v>81</v>
      </c>
      <c r="B234" t="s">
        <v>32</v>
      </c>
      <c r="C234" t="s">
        <v>1580</v>
      </c>
      <c r="D234" t="s">
        <v>28</v>
      </c>
      <c r="E234" t="s">
        <v>698</v>
      </c>
      <c r="F234" t="s">
        <v>77</v>
      </c>
      <c r="G234" t="s">
        <v>809</v>
      </c>
      <c r="H234" t="s">
        <v>2096</v>
      </c>
      <c r="I234" t="s">
        <v>697</v>
      </c>
      <c r="J234" t="s">
        <v>777</v>
      </c>
      <c r="K234" t="s">
        <v>810</v>
      </c>
      <c r="L234" t="s">
        <v>2108</v>
      </c>
      <c r="M234" t="s">
        <v>2091</v>
      </c>
      <c r="N234" t="s">
        <v>2111</v>
      </c>
      <c r="O234" t="s">
        <v>2131</v>
      </c>
      <c r="P234" t="s">
        <v>2132</v>
      </c>
      <c r="Q234" t="s">
        <v>215</v>
      </c>
      <c r="R234" t="s">
        <v>1063</v>
      </c>
      <c r="S234" t="s">
        <v>2113</v>
      </c>
      <c r="T234" t="s">
        <v>2210</v>
      </c>
    </row>
    <row r="235" spans="1:20" x14ac:dyDescent="0.2">
      <c r="A235" t="s">
        <v>81</v>
      </c>
      <c r="B235" t="s">
        <v>32</v>
      </c>
      <c r="C235" t="s">
        <v>1581</v>
      </c>
      <c r="D235" t="s">
        <v>30</v>
      </c>
      <c r="E235" t="s">
        <v>698</v>
      </c>
      <c r="F235" t="s">
        <v>77</v>
      </c>
      <c r="G235" t="s">
        <v>809</v>
      </c>
      <c r="H235" t="s">
        <v>2104</v>
      </c>
      <c r="I235" t="s">
        <v>701</v>
      </c>
      <c r="J235" t="s">
        <v>79</v>
      </c>
      <c r="K235" t="s">
        <v>692</v>
      </c>
      <c r="L235" t="s">
        <v>2110</v>
      </c>
      <c r="M235" t="s">
        <v>2129</v>
      </c>
      <c r="N235" t="s">
        <v>2149</v>
      </c>
      <c r="O235" t="s">
        <v>2123</v>
      </c>
      <c r="P235" t="s">
        <v>2131</v>
      </c>
      <c r="Q235" t="s">
        <v>218</v>
      </c>
      <c r="R235" t="s">
        <v>982</v>
      </c>
      <c r="S235" t="s">
        <v>2105</v>
      </c>
      <c r="T235" t="s">
        <v>2106</v>
      </c>
    </row>
    <row r="236" spans="1:20" x14ac:dyDescent="0.2">
      <c r="A236" t="s">
        <v>81</v>
      </c>
      <c r="B236" t="s">
        <v>32</v>
      </c>
      <c r="C236" t="s">
        <v>1582</v>
      </c>
      <c r="D236" t="s">
        <v>28</v>
      </c>
      <c r="E236" t="s">
        <v>697</v>
      </c>
      <c r="F236" t="s">
        <v>777</v>
      </c>
      <c r="G236" t="s">
        <v>810</v>
      </c>
      <c r="H236" t="s">
        <v>2149</v>
      </c>
      <c r="I236" t="s">
        <v>700</v>
      </c>
      <c r="J236" t="s">
        <v>76</v>
      </c>
      <c r="K236" t="s">
        <v>836</v>
      </c>
      <c r="L236" t="s">
        <v>2124</v>
      </c>
      <c r="M236" t="s">
        <v>2122</v>
      </c>
      <c r="N236" t="s">
        <v>2119</v>
      </c>
      <c r="O236" t="s">
        <v>2146</v>
      </c>
      <c r="P236" t="s">
        <v>2117</v>
      </c>
      <c r="Q236" t="s">
        <v>733</v>
      </c>
      <c r="R236" t="s">
        <v>1113</v>
      </c>
      <c r="S236" t="s">
        <v>2174</v>
      </c>
      <c r="T236" t="s">
        <v>2196</v>
      </c>
    </row>
    <row r="237" spans="1:20" x14ac:dyDescent="0.2">
      <c r="A237" t="s">
        <v>81</v>
      </c>
      <c r="B237" t="s">
        <v>32</v>
      </c>
      <c r="C237" t="s">
        <v>1583</v>
      </c>
      <c r="D237" t="s">
        <v>30</v>
      </c>
      <c r="E237" t="s">
        <v>697</v>
      </c>
      <c r="F237" t="s">
        <v>777</v>
      </c>
      <c r="G237" t="s">
        <v>810</v>
      </c>
      <c r="H237" t="s">
        <v>2141</v>
      </c>
      <c r="I237" t="s">
        <v>701</v>
      </c>
      <c r="J237" t="s">
        <v>79</v>
      </c>
      <c r="K237" t="s">
        <v>692</v>
      </c>
      <c r="L237" t="s">
        <v>2094</v>
      </c>
      <c r="M237" t="s">
        <v>2129</v>
      </c>
      <c r="N237" t="s">
        <v>2112</v>
      </c>
      <c r="O237" t="s">
        <v>2138</v>
      </c>
      <c r="P237" t="s">
        <v>2147</v>
      </c>
      <c r="Q237" t="s">
        <v>223</v>
      </c>
      <c r="R237" t="s">
        <v>1064</v>
      </c>
      <c r="S237" t="s">
        <v>2172</v>
      </c>
      <c r="T237" t="s">
        <v>2144</v>
      </c>
    </row>
    <row r="238" spans="1:20" x14ac:dyDescent="0.2">
      <c r="A238" t="s">
        <v>81</v>
      </c>
      <c r="B238" t="s">
        <v>32</v>
      </c>
      <c r="C238" t="s">
        <v>1584</v>
      </c>
      <c r="D238" t="s">
        <v>28</v>
      </c>
      <c r="E238" t="s">
        <v>699</v>
      </c>
      <c r="F238" t="s">
        <v>78</v>
      </c>
      <c r="G238" t="s">
        <v>835</v>
      </c>
      <c r="H238" t="s">
        <v>2118</v>
      </c>
      <c r="I238" t="s">
        <v>701</v>
      </c>
      <c r="J238" t="s">
        <v>79</v>
      </c>
      <c r="K238" t="s">
        <v>692</v>
      </c>
      <c r="L238" t="s">
        <v>2132</v>
      </c>
      <c r="M238" t="s">
        <v>2107</v>
      </c>
      <c r="N238" t="s">
        <v>2134</v>
      </c>
      <c r="O238" t="s">
        <v>2115</v>
      </c>
      <c r="P238" t="s">
        <v>2109</v>
      </c>
      <c r="Q238" t="s">
        <v>230</v>
      </c>
      <c r="R238" t="s">
        <v>1028</v>
      </c>
      <c r="S238" t="s">
        <v>2177</v>
      </c>
      <c r="T238" t="s">
        <v>2201</v>
      </c>
    </row>
    <row r="239" spans="1:20" x14ac:dyDescent="0.2">
      <c r="A239" t="s">
        <v>81</v>
      </c>
      <c r="B239" t="s">
        <v>32</v>
      </c>
      <c r="C239" t="s">
        <v>1585</v>
      </c>
      <c r="D239" t="s">
        <v>30</v>
      </c>
      <c r="E239" t="s">
        <v>699</v>
      </c>
      <c r="F239" t="s">
        <v>78</v>
      </c>
      <c r="G239" t="s">
        <v>835</v>
      </c>
      <c r="H239" t="s">
        <v>2111</v>
      </c>
      <c r="I239" t="s">
        <v>700</v>
      </c>
      <c r="J239" t="s">
        <v>76</v>
      </c>
      <c r="K239" t="s">
        <v>836</v>
      </c>
      <c r="L239" t="s">
        <v>2101</v>
      </c>
      <c r="M239" t="s">
        <v>2145</v>
      </c>
      <c r="N239" t="s">
        <v>2096</v>
      </c>
      <c r="O239" t="s">
        <v>2126</v>
      </c>
      <c r="P239" t="s">
        <v>2110</v>
      </c>
      <c r="Q239" t="s">
        <v>730</v>
      </c>
      <c r="R239" t="s">
        <v>1105</v>
      </c>
      <c r="S239" t="s">
        <v>2175</v>
      </c>
      <c r="T239" t="s">
        <v>2215</v>
      </c>
    </row>
    <row r="240" spans="1:20" x14ac:dyDescent="0.2">
      <c r="A240" t="s">
        <v>81</v>
      </c>
      <c r="B240" t="s">
        <v>32</v>
      </c>
      <c r="C240" t="s">
        <v>1586</v>
      </c>
      <c r="D240" t="s">
        <v>28</v>
      </c>
      <c r="E240" t="s">
        <v>700</v>
      </c>
      <c r="F240" t="s">
        <v>76</v>
      </c>
      <c r="G240" t="s">
        <v>836</v>
      </c>
      <c r="H240" t="s">
        <v>2147</v>
      </c>
      <c r="I240" t="s">
        <v>699</v>
      </c>
      <c r="J240" t="s">
        <v>78</v>
      </c>
      <c r="K240" t="s">
        <v>835</v>
      </c>
      <c r="L240" t="s">
        <v>2138</v>
      </c>
      <c r="M240" t="s">
        <v>2091</v>
      </c>
      <c r="N240" t="s">
        <v>2150</v>
      </c>
      <c r="O240" t="s">
        <v>2133</v>
      </c>
      <c r="P240" t="s">
        <v>2117</v>
      </c>
      <c r="Q240" t="s">
        <v>728</v>
      </c>
      <c r="R240" t="s">
        <v>1100</v>
      </c>
      <c r="S240" t="s">
        <v>2199</v>
      </c>
      <c r="T240" t="s">
        <v>2192</v>
      </c>
    </row>
    <row r="241" spans="1:22" x14ac:dyDescent="0.2">
      <c r="A241" t="s">
        <v>81</v>
      </c>
      <c r="B241" t="s">
        <v>32</v>
      </c>
      <c r="C241" t="s">
        <v>1587</v>
      </c>
      <c r="D241" t="s">
        <v>30</v>
      </c>
      <c r="E241" t="s">
        <v>701</v>
      </c>
      <c r="F241" t="s">
        <v>79</v>
      </c>
      <c r="G241" t="s">
        <v>692</v>
      </c>
      <c r="H241" t="s">
        <v>2102</v>
      </c>
      <c r="I241" t="s">
        <v>698</v>
      </c>
      <c r="J241" t="s">
        <v>77</v>
      </c>
      <c r="K241" t="s">
        <v>809</v>
      </c>
      <c r="L241" t="s">
        <v>2112</v>
      </c>
      <c r="M241" t="s">
        <v>2099</v>
      </c>
      <c r="N241" t="s">
        <v>2100</v>
      </c>
      <c r="O241" t="s">
        <v>2138</v>
      </c>
      <c r="P241" t="s">
        <v>2147</v>
      </c>
      <c r="Q241" t="s">
        <v>220</v>
      </c>
      <c r="R241" t="s">
        <v>1005</v>
      </c>
      <c r="S241" t="s">
        <v>2200</v>
      </c>
      <c r="T241" t="s">
        <v>2173</v>
      </c>
    </row>
    <row r="242" spans="1:22" x14ac:dyDescent="0.2">
      <c r="A242" t="s">
        <v>82</v>
      </c>
      <c r="B242" t="s">
        <v>720</v>
      </c>
      <c r="C242" t="s">
        <v>1716</v>
      </c>
      <c r="D242" t="s">
        <v>30</v>
      </c>
      <c r="E242" t="s">
        <v>696</v>
      </c>
      <c r="F242" t="s">
        <v>76</v>
      </c>
      <c r="G242" t="s">
        <v>809</v>
      </c>
      <c r="H242" t="s">
        <v>2093</v>
      </c>
      <c r="I242" t="s">
        <v>699</v>
      </c>
      <c r="J242" t="s">
        <v>777</v>
      </c>
      <c r="K242" t="s">
        <v>836</v>
      </c>
      <c r="L242" t="s">
        <v>2100</v>
      </c>
      <c r="M242" t="s">
        <v>2107</v>
      </c>
      <c r="N242" t="s">
        <v>2117</v>
      </c>
      <c r="O242" t="s">
        <v>2127</v>
      </c>
      <c r="P242" t="s">
        <v>2138</v>
      </c>
      <c r="Q242" t="s">
        <v>247</v>
      </c>
      <c r="R242" t="s">
        <v>1079</v>
      </c>
      <c r="S242" t="s">
        <v>2303</v>
      </c>
      <c r="T242" t="s">
        <v>2188</v>
      </c>
      <c r="U242" t="s">
        <v>2227</v>
      </c>
      <c r="V242" t="s">
        <v>2304</v>
      </c>
    </row>
    <row r="243" spans="1:22" x14ac:dyDescent="0.2">
      <c r="A243" t="s">
        <v>82</v>
      </c>
      <c r="B243" t="s">
        <v>720</v>
      </c>
      <c r="C243" t="s">
        <v>1717</v>
      </c>
      <c r="D243" t="s">
        <v>28</v>
      </c>
      <c r="E243" t="s">
        <v>698</v>
      </c>
      <c r="F243" t="s">
        <v>776</v>
      </c>
      <c r="G243" t="s">
        <v>810</v>
      </c>
      <c r="H243" t="s">
        <v>2107</v>
      </c>
      <c r="I243" t="s">
        <v>700</v>
      </c>
      <c r="J243" t="s">
        <v>77</v>
      </c>
      <c r="K243" t="s">
        <v>692</v>
      </c>
      <c r="L243" t="s">
        <v>2134</v>
      </c>
      <c r="M243" t="s">
        <v>2109</v>
      </c>
      <c r="N243" t="s">
        <v>2110</v>
      </c>
      <c r="O243" t="s">
        <v>2141</v>
      </c>
      <c r="P243" t="s">
        <v>2118</v>
      </c>
      <c r="Q243" t="s">
        <v>225</v>
      </c>
      <c r="R243" t="s">
        <v>1012</v>
      </c>
      <c r="S243" t="s">
        <v>2305</v>
      </c>
      <c r="T243" t="s">
        <v>2182</v>
      </c>
      <c r="U243" t="s">
        <v>2226</v>
      </c>
      <c r="V243" t="s">
        <v>2306</v>
      </c>
    </row>
    <row r="244" spans="1:22" x14ac:dyDescent="0.2">
      <c r="A244" t="s">
        <v>82</v>
      </c>
      <c r="B244" t="s">
        <v>720</v>
      </c>
      <c r="C244" t="s">
        <v>1718</v>
      </c>
      <c r="D244" t="s">
        <v>30</v>
      </c>
      <c r="E244" t="s">
        <v>697</v>
      </c>
      <c r="F244" t="s">
        <v>79</v>
      </c>
      <c r="G244" t="s">
        <v>835</v>
      </c>
      <c r="H244" t="s">
        <v>2148</v>
      </c>
      <c r="I244" t="s">
        <v>698</v>
      </c>
      <c r="J244" t="s">
        <v>776</v>
      </c>
      <c r="K244" t="s">
        <v>810</v>
      </c>
      <c r="L244" t="s">
        <v>2137</v>
      </c>
      <c r="M244" t="s">
        <v>2131</v>
      </c>
      <c r="N244" t="s">
        <v>2141</v>
      </c>
      <c r="O244" t="s">
        <v>2096</v>
      </c>
      <c r="P244" t="s">
        <v>2095</v>
      </c>
      <c r="Q244" t="s">
        <v>731</v>
      </c>
      <c r="R244" t="s">
        <v>1040</v>
      </c>
      <c r="S244" t="s">
        <v>2307</v>
      </c>
      <c r="T244" t="s">
        <v>2216</v>
      </c>
      <c r="U244" t="s">
        <v>2227</v>
      </c>
      <c r="V244" t="s">
        <v>2308</v>
      </c>
    </row>
    <row r="245" spans="1:22" x14ac:dyDescent="0.2">
      <c r="A245" t="s">
        <v>82</v>
      </c>
      <c r="B245" t="s">
        <v>720</v>
      </c>
      <c r="C245" t="s">
        <v>1719</v>
      </c>
      <c r="D245" t="s">
        <v>28</v>
      </c>
      <c r="E245" t="s">
        <v>699</v>
      </c>
      <c r="F245" t="s">
        <v>777</v>
      </c>
      <c r="G245" t="s">
        <v>836</v>
      </c>
      <c r="H245" t="s">
        <v>2149</v>
      </c>
      <c r="I245" t="s">
        <v>696</v>
      </c>
      <c r="J245" t="s">
        <v>76</v>
      </c>
      <c r="K245" t="s">
        <v>809</v>
      </c>
      <c r="L245" t="s">
        <v>2124</v>
      </c>
      <c r="M245" t="s">
        <v>2145</v>
      </c>
      <c r="N245" t="s">
        <v>2140</v>
      </c>
      <c r="O245" t="s">
        <v>2104</v>
      </c>
      <c r="P245" t="s">
        <v>2103</v>
      </c>
      <c r="Q245" t="s">
        <v>249</v>
      </c>
      <c r="R245" t="s">
        <v>1083</v>
      </c>
      <c r="S245" t="s">
        <v>2309</v>
      </c>
      <c r="T245" t="s">
        <v>2217</v>
      </c>
      <c r="U245" t="s">
        <v>2226</v>
      </c>
      <c r="V245" t="s">
        <v>2310</v>
      </c>
    </row>
    <row r="246" spans="1:22" x14ac:dyDescent="0.2">
      <c r="A246" t="s">
        <v>82</v>
      </c>
      <c r="B246" t="s">
        <v>720</v>
      </c>
      <c r="C246" t="s">
        <v>1720</v>
      </c>
      <c r="D246" t="s">
        <v>30</v>
      </c>
      <c r="E246" t="s">
        <v>700</v>
      </c>
      <c r="F246" t="s">
        <v>77</v>
      </c>
      <c r="G246" t="s">
        <v>692</v>
      </c>
      <c r="H246" t="s">
        <v>2134</v>
      </c>
      <c r="I246" t="s">
        <v>696</v>
      </c>
      <c r="J246" t="s">
        <v>76</v>
      </c>
      <c r="K246" t="s">
        <v>809</v>
      </c>
      <c r="L246" t="s">
        <v>2116</v>
      </c>
      <c r="M246" t="s">
        <v>2137</v>
      </c>
      <c r="N246" t="s">
        <v>2148</v>
      </c>
      <c r="O246" t="s">
        <v>2100</v>
      </c>
      <c r="P246" t="s">
        <v>2123</v>
      </c>
      <c r="Q246" t="s">
        <v>217</v>
      </c>
      <c r="R246" t="s">
        <v>981</v>
      </c>
      <c r="S246" t="s">
        <v>2311</v>
      </c>
      <c r="T246" t="s">
        <v>2098</v>
      </c>
      <c r="U246" t="s">
        <v>2227</v>
      </c>
      <c r="V246" t="s">
        <v>2312</v>
      </c>
    </row>
    <row r="247" spans="1:22" x14ac:dyDescent="0.2">
      <c r="A247" t="s">
        <v>82</v>
      </c>
      <c r="B247" t="s">
        <v>720</v>
      </c>
      <c r="C247" t="s">
        <v>1721</v>
      </c>
      <c r="D247" t="s">
        <v>28</v>
      </c>
      <c r="E247" t="s">
        <v>701</v>
      </c>
      <c r="F247" t="s">
        <v>78</v>
      </c>
      <c r="G247" t="s">
        <v>693</v>
      </c>
      <c r="H247" t="s">
        <v>2118</v>
      </c>
      <c r="I247" t="s">
        <v>697</v>
      </c>
      <c r="J247" t="s">
        <v>79</v>
      </c>
      <c r="K247" t="s">
        <v>835</v>
      </c>
      <c r="L247" t="s">
        <v>2132</v>
      </c>
      <c r="M247" t="s">
        <v>2124</v>
      </c>
      <c r="N247" t="s">
        <v>2091</v>
      </c>
      <c r="O247" t="s">
        <v>2108</v>
      </c>
      <c r="P247" t="s">
        <v>2096</v>
      </c>
      <c r="Q247" t="s">
        <v>240</v>
      </c>
      <c r="R247" t="s">
        <v>1032</v>
      </c>
      <c r="S247" t="s">
        <v>2313</v>
      </c>
      <c r="T247" t="s">
        <v>2207</v>
      </c>
      <c r="U247" t="s">
        <v>2226</v>
      </c>
      <c r="V247" t="s">
        <v>2314</v>
      </c>
    </row>
    <row r="248" spans="1:22" x14ac:dyDescent="0.2">
      <c r="A248" t="s">
        <v>82</v>
      </c>
      <c r="B248" t="s">
        <v>108</v>
      </c>
      <c r="C248" t="s">
        <v>1602</v>
      </c>
      <c r="D248" t="s">
        <v>28</v>
      </c>
      <c r="E248" t="s">
        <v>696</v>
      </c>
      <c r="F248" t="s">
        <v>76</v>
      </c>
      <c r="G248" t="s">
        <v>809</v>
      </c>
      <c r="H248" t="s">
        <v>2101</v>
      </c>
      <c r="I248" t="s">
        <v>697</v>
      </c>
      <c r="J248" t="s">
        <v>79</v>
      </c>
      <c r="K248" t="s">
        <v>835</v>
      </c>
      <c r="L248" t="s">
        <v>2102</v>
      </c>
      <c r="M248" t="s">
        <v>2119</v>
      </c>
      <c r="N248" t="s">
        <v>2118</v>
      </c>
      <c r="O248" t="s">
        <v>2108</v>
      </c>
      <c r="P248" t="s">
        <v>2107</v>
      </c>
      <c r="Q248" t="s">
        <v>246</v>
      </c>
      <c r="R248" t="s">
        <v>1018</v>
      </c>
      <c r="S248" t="s">
        <v>2089</v>
      </c>
      <c r="T248" t="s">
        <v>2185</v>
      </c>
    </row>
    <row r="249" spans="1:22" x14ac:dyDescent="0.2">
      <c r="A249" t="s">
        <v>82</v>
      </c>
      <c r="B249" t="s">
        <v>108</v>
      </c>
      <c r="C249" t="s">
        <v>1603</v>
      </c>
      <c r="D249" t="s">
        <v>30</v>
      </c>
      <c r="E249" t="s">
        <v>696</v>
      </c>
      <c r="F249" t="s">
        <v>76</v>
      </c>
      <c r="G249" t="s">
        <v>809</v>
      </c>
      <c r="H249" t="s">
        <v>2093</v>
      </c>
      <c r="I249" t="s">
        <v>697</v>
      </c>
      <c r="J249" t="s">
        <v>79</v>
      </c>
      <c r="K249" t="s">
        <v>835</v>
      </c>
      <c r="L249" t="s">
        <v>2094</v>
      </c>
      <c r="M249" t="s">
        <v>2112</v>
      </c>
      <c r="N249" t="s">
        <v>2111</v>
      </c>
      <c r="O249" t="s">
        <v>2115</v>
      </c>
      <c r="P249" t="s">
        <v>2114</v>
      </c>
      <c r="Q249" t="s">
        <v>242</v>
      </c>
      <c r="R249" t="s">
        <v>1019</v>
      </c>
      <c r="S249" t="s">
        <v>2097</v>
      </c>
      <c r="T249" t="s">
        <v>2186</v>
      </c>
    </row>
    <row r="250" spans="1:22" x14ac:dyDescent="0.2">
      <c r="A250" t="s">
        <v>82</v>
      </c>
      <c r="B250" t="s">
        <v>108</v>
      </c>
      <c r="C250" t="s">
        <v>1604</v>
      </c>
      <c r="D250" t="s">
        <v>28</v>
      </c>
      <c r="E250" t="s">
        <v>696</v>
      </c>
      <c r="F250" t="s">
        <v>76</v>
      </c>
      <c r="G250" t="s">
        <v>809</v>
      </c>
      <c r="H250" t="s">
        <v>2116</v>
      </c>
      <c r="I250" t="s">
        <v>697</v>
      </c>
      <c r="J250" t="s">
        <v>79</v>
      </c>
      <c r="K250" t="s">
        <v>835</v>
      </c>
      <c r="L250" t="s">
        <v>2117</v>
      </c>
      <c r="M250" t="s">
        <v>2104</v>
      </c>
      <c r="N250" t="s">
        <v>2103</v>
      </c>
      <c r="O250" t="s">
        <v>2092</v>
      </c>
      <c r="P250" t="s">
        <v>2091</v>
      </c>
      <c r="Q250" t="s">
        <v>243</v>
      </c>
      <c r="R250" t="s">
        <v>1020</v>
      </c>
      <c r="S250" t="s">
        <v>2105</v>
      </c>
      <c r="T250" t="s">
        <v>2187</v>
      </c>
    </row>
    <row r="251" spans="1:22" x14ac:dyDescent="0.2">
      <c r="A251" t="s">
        <v>82</v>
      </c>
      <c r="B251" t="s">
        <v>108</v>
      </c>
      <c r="C251" t="s">
        <v>1605</v>
      </c>
      <c r="D251" t="s">
        <v>30</v>
      </c>
      <c r="E251" t="s">
        <v>696</v>
      </c>
      <c r="F251" t="s">
        <v>76</v>
      </c>
      <c r="G251" t="s">
        <v>809</v>
      </c>
      <c r="H251" t="s">
        <v>2109</v>
      </c>
      <c r="I251" t="s">
        <v>697</v>
      </c>
      <c r="J251" t="s">
        <v>79</v>
      </c>
      <c r="K251" t="s">
        <v>835</v>
      </c>
      <c r="L251" t="s">
        <v>2110</v>
      </c>
      <c r="M251" t="s">
        <v>2096</v>
      </c>
      <c r="N251" t="s">
        <v>2095</v>
      </c>
      <c r="O251" t="s">
        <v>2100</v>
      </c>
      <c r="P251" t="s">
        <v>2099</v>
      </c>
      <c r="Q251" t="s">
        <v>243</v>
      </c>
      <c r="R251" t="s">
        <v>1021</v>
      </c>
      <c r="S251" t="s">
        <v>2113</v>
      </c>
      <c r="T251" t="s">
        <v>2187</v>
      </c>
    </row>
    <row r="252" spans="1:22" x14ac:dyDescent="0.2">
      <c r="A252" t="s">
        <v>82</v>
      </c>
      <c r="B252" t="s">
        <v>108</v>
      </c>
      <c r="C252" t="s">
        <v>1606</v>
      </c>
      <c r="D252" t="s">
        <v>28</v>
      </c>
      <c r="E252" t="s">
        <v>696</v>
      </c>
      <c r="F252" t="s">
        <v>76</v>
      </c>
      <c r="G252" t="s">
        <v>809</v>
      </c>
      <c r="H252" t="s">
        <v>2131</v>
      </c>
      <c r="I252" t="s">
        <v>699</v>
      </c>
      <c r="J252" t="s">
        <v>777</v>
      </c>
      <c r="K252" t="s">
        <v>836</v>
      </c>
      <c r="L252" t="s">
        <v>2141</v>
      </c>
      <c r="M252" t="s">
        <v>2150</v>
      </c>
      <c r="N252" t="s">
        <v>2130</v>
      </c>
      <c r="O252" t="s">
        <v>2148</v>
      </c>
      <c r="P252" t="s">
        <v>2137</v>
      </c>
      <c r="Q252" t="s">
        <v>247</v>
      </c>
      <c r="R252" t="s">
        <v>1080</v>
      </c>
      <c r="S252" t="s">
        <v>2120</v>
      </c>
      <c r="T252" t="s">
        <v>2188</v>
      </c>
    </row>
    <row r="253" spans="1:22" x14ac:dyDescent="0.2">
      <c r="A253" t="s">
        <v>82</v>
      </c>
      <c r="B253" t="s">
        <v>108</v>
      </c>
      <c r="C253" t="s">
        <v>1607</v>
      </c>
      <c r="D253" t="s">
        <v>30</v>
      </c>
      <c r="E253" t="s">
        <v>696</v>
      </c>
      <c r="F253" t="s">
        <v>76</v>
      </c>
      <c r="G253" t="s">
        <v>809</v>
      </c>
      <c r="H253" t="s">
        <v>2124</v>
      </c>
      <c r="I253" t="s">
        <v>699</v>
      </c>
      <c r="J253" t="s">
        <v>777</v>
      </c>
      <c r="K253" t="s">
        <v>836</v>
      </c>
      <c r="L253" t="s">
        <v>2149</v>
      </c>
      <c r="M253" t="s">
        <v>2142</v>
      </c>
      <c r="N253" t="s">
        <v>2123</v>
      </c>
      <c r="O253" t="s">
        <v>2140</v>
      </c>
      <c r="P253" t="s">
        <v>2145</v>
      </c>
      <c r="Q253" t="s">
        <v>434</v>
      </c>
      <c r="R253" t="s">
        <v>1087</v>
      </c>
      <c r="S253" t="s">
        <v>2128</v>
      </c>
      <c r="T253" t="s">
        <v>2190</v>
      </c>
    </row>
    <row r="254" spans="1:22" x14ac:dyDescent="0.2">
      <c r="A254" t="s">
        <v>82</v>
      </c>
      <c r="B254" t="s">
        <v>108</v>
      </c>
      <c r="C254" t="s">
        <v>1608</v>
      </c>
      <c r="D254" t="s">
        <v>28</v>
      </c>
      <c r="E254" t="s">
        <v>696</v>
      </c>
      <c r="F254" t="s">
        <v>76</v>
      </c>
      <c r="G254" t="s">
        <v>809</v>
      </c>
      <c r="H254" t="s">
        <v>2147</v>
      </c>
      <c r="I254" t="s">
        <v>699</v>
      </c>
      <c r="J254" t="s">
        <v>777</v>
      </c>
      <c r="K254" t="s">
        <v>836</v>
      </c>
      <c r="L254" t="s">
        <v>2126</v>
      </c>
      <c r="M254" t="s">
        <v>2134</v>
      </c>
      <c r="N254" t="s">
        <v>2146</v>
      </c>
      <c r="O254" t="s">
        <v>2132</v>
      </c>
      <c r="P254" t="s">
        <v>2122</v>
      </c>
      <c r="Q254" t="s">
        <v>248</v>
      </c>
      <c r="R254" t="s">
        <v>1082</v>
      </c>
      <c r="S254" t="s">
        <v>2135</v>
      </c>
      <c r="T254" t="s">
        <v>2189</v>
      </c>
    </row>
    <row r="255" spans="1:22" x14ac:dyDescent="0.2">
      <c r="A255" t="s">
        <v>82</v>
      </c>
      <c r="B255" t="s">
        <v>108</v>
      </c>
      <c r="C255" t="s">
        <v>1609</v>
      </c>
      <c r="D255" t="s">
        <v>30</v>
      </c>
      <c r="E255" t="s">
        <v>696</v>
      </c>
      <c r="F255" t="s">
        <v>76</v>
      </c>
      <c r="G255" t="s">
        <v>809</v>
      </c>
      <c r="H255" t="s">
        <v>2139</v>
      </c>
      <c r="I255" t="s">
        <v>699</v>
      </c>
      <c r="J255" t="s">
        <v>777</v>
      </c>
      <c r="K255" t="s">
        <v>836</v>
      </c>
      <c r="L255" t="s">
        <v>2133</v>
      </c>
      <c r="M255" t="s">
        <v>2127</v>
      </c>
      <c r="N255" t="s">
        <v>2138</v>
      </c>
      <c r="O255" t="s">
        <v>2125</v>
      </c>
      <c r="P255" t="s">
        <v>2129</v>
      </c>
      <c r="Q255" t="s">
        <v>248</v>
      </c>
      <c r="R255" t="s">
        <v>1081</v>
      </c>
      <c r="S255" t="s">
        <v>2143</v>
      </c>
      <c r="T255" t="s">
        <v>2189</v>
      </c>
    </row>
    <row r="256" spans="1:22" x14ac:dyDescent="0.2">
      <c r="A256" t="s">
        <v>82</v>
      </c>
      <c r="B256" t="s">
        <v>108</v>
      </c>
      <c r="C256" t="s">
        <v>1610</v>
      </c>
      <c r="D256" t="s">
        <v>28</v>
      </c>
      <c r="E256" t="s">
        <v>698</v>
      </c>
      <c r="F256" t="s">
        <v>776</v>
      </c>
      <c r="G256" t="s">
        <v>810</v>
      </c>
      <c r="H256" t="s">
        <v>2091</v>
      </c>
      <c r="I256" t="s">
        <v>697</v>
      </c>
      <c r="J256" t="s">
        <v>79</v>
      </c>
      <c r="K256" t="s">
        <v>835</v>
      </c>
      <c r="L256" t="s">
        <v>2102</v>
      </c>
      <c r="M256" t="s">
        <v>2119</v>
      </c>
      <c r="N256" t="s">
        <v>2118</v>
      </c>
      <c r="O256" t="s">
        <v>2108</v>
      </c>
      <c r="P256" t="s">
        <v>2116</v>
      </c>
      <c r="Q256" t="s">
        <v>728</v>
      </c>
      <c r="R256" t="s">
        <v>1101</v>
      </c>
      <c r="S256" t="s">
        <v>2089</v>
      </c>
      <c r="T256" t="s">
        <v>2192</v>
      </c>
    </row>
    <row r="257" spans="1:20" x14ac:dyDescent="0.2">
      <c r="A257" t="s">
        <v>82</v>
      </c>
      <c r="B257" t="s">
        <v>108</v>
      </c>
      <c r="C257" t="s">
        <v>1611</v>
      </c>
      <c r="D257" t="s">
        <v>30</v>
      </c>
      <c r="E257" t="s">
        <v>698</v>
      </c>
      <c r="F257" t="s">
        <v>776</v>
      </c>
      <c r="G257" t="s">
        <v>810</v>
      </c>
      <c r="H257" t="s">
        <v>2099</v>
      </c>
      <c r="I257" t="s">
        <v>697</v>
      </c>
      <c r="J257" t="s">
        <v>79</v>
      </c>
      <c r="K257" t="s">
        <v>835</v>
      </c>
      <c r="L257" t="s">
        <v>2094</v>
      </c>
      <c r="M257" t="s">
        <v>2112</v>
      </c>
      <c r="N257" t="s">
        <v>2111</v>
      </c>
      <c r="O257" t="s">
        <v>2115</v>
      </c>
      <c r="P257" t="s">
        <v>2109</v>
      </c>
      <c r="Q257" t="s">
        <v>728</v>
      </c>
      <c r="R257" t="s">
        <v>1023</v>
      </c>
      <c r="S257" t="s">
        <v>2097</v>
      </c>
      <c r="T257" t="s">
        <v>2192</v>
      </c>
    </row>
    <row r="258" spans="1:20" x14ac:dyDescent="0.2">
      <c r="A258" t="s">
        <v>82</v>
      </c>
      <c r="B258" t="s">
        <v>108</v>
      </c>
      <c r="C258" t="s">
        <v>1612</v>
      </c>
      <c r="D258" t="s">
        <v>28</v>
      </c>
      <c r="E258" t="s">
        <v>698</v>
      </c>
      <c r="F258" t="s">
        <v>776</v>
      </c>
      <c r="G258" t="s">
        <v>810</v>
      </c>
      <c r="H258" t="s">
        <v>2107</v>
      </c>
      <c r="I258" t="s">
        <v>697</v>
      </c>
      <c r="J258" t="s">
        <v>79</v>
      </c>
      <c r="K258" t="s">
        <v>835</v>
      </c>
      <c r="L258" t="s">
        <v>2117</v>
      </c>
      <c r="M258" t="s">
        <v>2104</v>
      </c>
      <c r="N258" t="s">
        <v>2103</v>
      </c>
      <c r="O258" t="s">
        <v>2092</v>
      </c>
      <c r="P258" t="s">
        <v>2101</v>
      </c>
      <c r="Q258" t="s">
        <v>737</v>
      </c>
      <c r="R258" t="s">
        <v>1022</v>
      </c>
      <c r="S258" t="s">
        <v>2105</v>
      </c>
      <c r="T258" t="s">
        <v>2191</v>
      </c>
    </row>
    <row r="259" spans="1:20" x14ac:dyDescent="0.2">
      <c r="A259" t="s">
        <v>82</v>
      </c>
      <c r="B259" t="s">
        <v>108</v>
      </c>
      <c r="C259" t="s">
        <v>1613</v>
      </c>
      <c r="D259" t="s">
        <v>30</v>
      </c>
      <c r="E259" t="s">
        <v>698</v>
      </c>
      <c r="F259" t="s">
        <v>776</v>
      </c>
      <c r="G259" t="s">
        <v>810</v>
      </c>
      <c r="H259" t="s">
        <v>2114</v>
      </c>
      <c r="I259" t="s">
        <v>697</v>
      </c>
      <c r="J259" t="s">
        <v>79</v>
      </c>
      <c r="K259" t="s">
        <v>835</v>
      </c>
      <c r="L259" t="s">
        <v>2110</v>
      </c>
      <c r="M259" t="s">
        <v>2096</v>
      </c>
      <c r="N259" t="s">
        <v>2095</v>
      </c>
      <c r="O259" t="s">
        <v>2100</v>
      </c>
      <c r="P259" t="s">
        <v>2093</v>
      </c>
      <c r="Q259" t="s">
        <v>729</v>
      </c>
      <c r="R259" t="s">
        <v>1025</v>
      </c>
      <c r="S259" t="s">
        <v>2113</v>
      </c>
      <c r="T259" t="s">
        <v>2193</v>
      </c>
    </row>
    <row r="260" spans="1:20" x14ac:dyDescent="0.2">
      <c r="A260" t="s">
        <v>82</v>
      </c>
      <c r="B260" t="s">
        <v>108</v>
      </c>
      <c r="C260" t="s">
        <v>1614</v>
      </c>
      <c r="D260" t="s">
        <v>28</v>
      </c>
      <c r="E260" t="s">
        <v>698</v>
      </c>
      <c r="F260" t="s">
        <v>776</v>
      </c>
      <c r="G260" t="s">
        <v>810</v>
      </c>
      <c r="H260" t="s">
        <v>2122</v>
      </c>
      <c r="I260" t="s">
        <v>699</v>
      </c>
      <c r="J260" t="s">
        <v>777</v>
      </c>
      <c r="K260" t="s">
        <v>836</v>
      </c>
      <c r="L260" t="s">
        <v>2141</v>
      </c>
      <c r="M260" t="s">
        <v>2150</v>
      </c>
      <c r="N260" t="s">
        <v>2130</v>
      </c>
      <c r="O260" t="s">
        <v>2148</v>
      </c>
      <c r="P260" t="s">
        <v>2147</v>
      </c>
      <c r="Q260" t="s">
        <v>732</v>
      </c>
      <c r="R260" t="s">
        <v>1111</v>
      </c>
      <c r="S260" t="s">
        <v>2120</v>
      </c>
      <c r="T260" t="s">
        <v>2195</v>
      </c>
    </row>
    <row r="261" spans="1:20" x14ac:dyDescent="0.2">
      <c r="A261" t="s">
        <v>82</v>
      </c>
      <c r="B261" t="s">
        <v>108</v>
      </c>
      <c r="C261" t="s">
        <v>1615</v>
      </c>
      <c r="D261" t="s">
        <v>30</v>
      </c>
      <c r="E261" t="s">
        <v>698</v>
      </c>
      <c r="F261" t="s">
        <v>776</v>
      </c>
      <c r="G261" t="s">
        <v>810</v>
      </c>
      <c r="H261" t="s">
        <v>2129</v>
      </c>
      <c r="I261" t="s">
        <v>699</v>
      </c>
      <c r="J261" t="s">
        <v>777</v>
      </c>
      <c r="K261" t="s">
        <v>836</v>
      </c>
      <c r="L261" t="s">
        <v>2149</v>
      </c>
      <c r="M261" t="s">
        <v>2142</v>
      </c>
      <c r="N261" t="s">
        <v>2123</v>
      </c>
      <c r="O261" t="s">
        <v>2140</v>
      </c>
      <c r="P261" t="s">
        <v>2139</v>
      </c>
      <c r="Q261" t="s">
        <v>738</v>
      </c>
      <c r="R261" t="s">
        <v>1118</v>
      </c>
      <c r="S261" t="s">
        <v>2128</v>
      </c>
      <c r="T261" t="s">
        <v>2194</v>
      </c>
    </row>
    <row r="262" spans="1:20" x14ac:dyDescent="0.2">
      <c r="A262" t="s">
        <v>82</v>
      </c>
      <c r="B262" t="s">
        <v>108</v>
      </c>
      <c r="C262" t="s">
        <v>1616</v>
      </c>
      <c r="D262" t="s">
        <v>28</v>
      </c>
      <c r="E262" t="s">
        <v>698</v>
      </c>
      <c r="F262" t="s">
        <v>776</v>
      </c>
      <c r="G262" t="s">
        <v>810</v>
      </c>
      <c r="H262" t="s">
        <v>2137</v>
      </c>
      <c r="I262" t="s">
        <v>699</v>
      </c>
      <c r="J262" t="s">
        <v>777</v>
      </c>
      <c r="K262" t="s">
        <v>836</v>
      </c>
      <c r="L262" t="s">
        <v>2126</v>
      </c>
      <c r="M262" t="s">
        <v>2134</v>
      </c>
      <c r="N262" t="s">
        <v>2146</v>
      </c>
      <c r="O262" t="s">
        <v>2132</v>
      </c>
      <c r="P262" t="s">
        <v>2131</v>
      </c>
      <c r="Q262" t="s">
        <v>733</v>
      </c>
      <c r="R262" t="s">
        <v>1113</v>
      </c>
      <c r="S262" t="s">
        <v>2135</v>
      </c>
      <c r="T262" t="s">
        <v>2196</v>
      </c>
    </row>
    <row r="263" spans="1:20" x14ac:dyDescent="0.2">
      <c r="A263" t="s">
        <v>82</v>
      </c>
      <c r="B263" t="s">
        <v>108</v>
      </c>
      <c r="C263" t="s">
        <v>1617</v>
      </c>
      <c r="D263" t="s">
        <v>30</v>
      </c>
      <c r="E263" t="s">
        <v>698</v>
      </c>
      <c r="F263" t="s">
        <v>776</v>
      </c>
      <c r="G263" t="s">
        <v>810</v>
      </c>
      <c r="H263" t="s">
        <v>2145</v>
      </c>
      <c r="I263" t="s">
        <v>699</v>
      </c>
      <c r="J263" t="s">
        <v>777</v>
      </c>
      <c r="K263" t="s">
        <v>836</v>
      </c>
      <c r="L263" t="s">
        <v>2133</v>
      </c>
      <c r="M263" t="s">
        <v>2127</v>
      </c>
      <c r="N263" t="s">
        <v>2138</v>
      </c>
      <c r="O263" t="s">
        <v>2125</v>
      </c>
      <c r="P263" t="s">
        <v>2124</v>
      </c>
      <c r="Q263" t="s">
        <v>733</v>
      </c>
      <c r="R263" t="s">
        <v>1112</v>
      </c>
      <c r="S263" t="s">
        <v>2143</v>
      </c>
      <c r="T263" t="s">
        <v>2196</v>
      </c>
    </row>
    <row r="264" spans="1:20" x14ac:dyDescent="0.2">
      <c r="A264" t="s">
        <v>82</v>
      </c>
      <c r="B264" t="s">
        <v>108</v>
      </c>
      <c r="C264" t="s">
        <v>1618</v>
      </c>
      <c r="D264" t="s">
        <v>28</v>
      </c>
      <c r="E264" t="s">
        <v>696</v>
      </c>
      <c r="F264" t="s">
        <v>76</v>
      </c>
      <c r="G264" t="s">
        <v>809</v>
      </c>
      <c r="H264" t="s">
        <v>2101</v>
      </c>
      <c r="I264" t="s">
        <v>700</v>
      </c>
      <c r="J264" t="s">
        <v>77</v>
      </c>
      <c r="K264" t="s">
        <v>692</v>
      </c>
      <c r="L264" t="s">
        <v>2150</v>
      </c>
      <c r="M264" t="s">
        <v>2132</v>
      </c>
      <c r="N264" t="s">
        <v>2100</v>
      </c>
      <c r="O264" t="s">
        <v>2095</v>
      </c>
      <c r="P264" t="s">
        <v>2107</v>
      </c>
      <c r="Q264" t="s">
        <v>221</v>
      </c>
      <c r="R264" t="s">
        <v>1062</v>
      </c>
      <c r="S264" t="s">
        <v>2089</v>
      </c>
      <c r="T264" t="s">
        <v>2090</v>
      </c>
    </row>
    <row r="265" spans="1:20" x14ac:dyDescent="0.2">
      <c r="A265" t="s">
        <v>82</v>
      </c>
      <c r="B265" t="s">
        <v>108</v>
      </c>
      <c r="C265" t="s">
        <v>1619</v>
      </c>
      <c r="D265" t="s">
        <v>30</v>
      </c>
      <c r="E265" t="s">
        <v>696</v>
      </c>
      <c r="F265" t="s">
        <v>76</v>
      </c>
      <c r="G265" t="s">
        <v>809</v>
      </c>
      <c r="H265" t="s">
        <v>2093</v>
      </c>
      <c r="I265" t="s">
        <v>700</v>
      </c>
      <c r="J265" t="s">
        <v>77</v>
      </c>
      <c r="K265" t="s">
        <v>692</v>
      </c>
      <c r="L265" t="s">
        <v>2142</v>
      </c>
      <c r="M265" t="s">
        <v>2125</v>
      </c>
      <c r="N265" t="s">
        <v>2092</v>
      </c>
      <c r="O265" t="s">
        <v>2103</v>
      </c>
      <c r="P265" t="s">
        <v>2114</v>
      </c>
      <c r="Q265" t="s">
        <v>219</v>
      </c>
      <c r="R265" t="s">
        <v>1061</v>
      </c>
      <c r="S265" t="s">
        <v>2097</v>
      </c>
      <c r="T265" t="s">
        <v>2170</v>
      </c>
    </row>
    <row r="266" spans="1:20" x14ac:dyDescent="0.2">
      <c r="A266" t="s">
        <v>82</v>
      </c>
      <c r="B266" t="s">
        <v>108</v>
      </c>
      <c r="C266" t="s">
        <v>1620</v>
      </c>
      <c r="D266" t="s">
        <v>28</v>
      </c>
      <c r="E266" t="s">
        <v>696</v>
      </c>
      <c r="F266" t="s">
        <v>76</v>
      </c>
      <c r="G266" t="s">
        <v>809</v>
      </c>
      <c r="H266" t="s">
        <v>2116</v>
      </c>
      <c r="I266" t="s">
        <v>700</v>
      </c>
      <c r="J266" t="s">
        <v>77</v>
      </c>
      <c r="K266" t="s">
        <v>692</v>
      </c>
      <c r="L266" t="s">
        <v>2134</v>
      </c>
      <c r="M266" t="s">
        <v>2148</v>
      </c>
      <c r="N266" t="s">
        <v>2115</v>
      </c>
      <c r="O266" t="s">
        <v>2111</v>
      </c>
      <c r="P266" t="s">
        <v>2091</v>
      </c>
      <c r="Q266" t="s">
        <v>220</v>
      </c>
      <c r="R266" t="s">
        <v>1005</v>
      </c>
      <c r="S266" t="s">
        <v>2105</v>
      </c>
      <c r="T266" t="s">
        <v>2173</v>
      </c>
    </row>
    <row r="267" spans="1:20" x14ac:dyDescent="0.2">
      <c r="A267" t="s">
        <v>82</v>
      </c>
      <c r="B267" t="s">
        <v>108</v>
      </c>
      <c r="C267" t="s">
        <v>1621</v>
      </c>
      <c r="D267" t="s">
        <v>30</v>
      </c>
      <c r="E267" t="s">
        <v>696</v>
      </c>
      <c r="F267" t="s">
        <v>76</v>
      </c>
      <c r="G267" t="s">
        <v>809</v>
      </c>
      <c r="H267" t="s">
        <v>2109</v>
      </c>
      <c r="I267" t="s">
        <v>700</v>
      </c>
      <c r="J267" t="s">
        <v>77</v>
      </c>
      <c r="K267" t="s">
        <v>692</v>
      </c>
      <c r="L267" t="s">
        <v>2127</v>
      </c>
      <c r="M267" t="s">
        <v>2140</v>
      </c>
      <c r="N267" t="s">
        <v>2108</v>
      </c>
      <c r="O267" t="s">
        <v>2118</v>
      </c>
      <c r="P267" t="s">
        <v>2099</v>
      </c>
      <c r="Q267" t="s">
        <v>220</v>
      </c>
      <c r="R267" t="s">
        <v>1006</v>
      </c>
      <c r="S267" t="s">
        <v>2113</v>
      </c>
      <c r="T267" t="s">
        <v>2173</v>
      </c>
    </row>
    <row r="268" spans="1:20" x14ac:dyDescent="0.2">
      <c r="A268" t="s">
        <v>82</v>
      </c>
      <c r="B268" t="s">
        <v>108</v>
      </c>
      <c r="C268" t="s">
        <v>1622</v>
      </c>
      <c r="D268" t="s">
        <v>28</v>
      </c>
      <c r="E268" t="s">
        <v>696</v>
      </c>
      <c r="F268" t="s">
        <v>76</v>
      </c>
      <c r="G268" t="s">
        <v>809</v>
      </c>
      <c r="H268" t="s">
        <v>2131</v>
      </c>
      <c r="I268" t="s">
        <v>701</v>
      </c>
      <c r="J268" t="s">
        <v>78</v>
      </c>
      <c r="K268" t="s">
        <v>693</v>
      </c>
      <c r="L268" t="s">
        <v>2123</v>
      </c>
      <c r="M268" t="s">
        <v>2102</v>
      </c>
      <c r="N268" t="s">
        <v>2149</v>
      </c>
      <c r="O268" t="s">
        <v>2104</v>
      </c>
      <c r="P268" t="s">
        <v>2137</v>
      </c>
      <c r="Q268" t="s">
        <v>209</v>
      </c>
      <c r="R268" t="s">
        <v>1007</v>
      </c>
      <c r="S268" t="s">
        <v>2120</v>
      </c>
      <c r="T268" t="s">
        <v>2176</v>
      </c>
    </row>
    <row r="269" spans="1:20" x14ac:dyDescent="0.2">
      <c r="A269" t="s">
        <v>82</v>
      </c>
      <c r="B269" t="s">
        <v>108</v>
      </c>
      <c r="C269" t="s">
        <v>1623</v>
      </c>
      <c r="D269" t="s">
        <v>30</v>
      </c>
      <c r="E269" t="s">
        <v>696</v>
      </c>
      <c r="F269" t="s">
        <v>76</v>
      </c>
      <c r="G269" t="s">
        <v>809</v>
      </c>
      <c r="H269" t="s">
        <v>2124</v>
      </c>
      <c r="I269" t="s">
        <v>701</v>
      </c>
      <c r="J269" t="s">
        <v>78</v>
      </c>
      <c r="K269" t="s">
        <v>693</v>
      </c>
      <c r="L269" t="s">
        <v>2130</v>
      </c>
      <c r="M269" t="s">
        <v>2094</v>
      </c>
      <c r="N269" t="s">
        <v>2141</v>
      </c>
      <c r="O269" t="s">
        <v>2096</v>
      </c>
      <c r="P269" t="s">
        <v>2145</v>
      </c>
      <c r="Q269" t="s">
        <v>209</v>
      </c>
      <c r="R269" t="s">
        <v>1050</v>
      </c>
      <c r="S269" t="s">
        <v>2128</v>
      </c>
      <c r="T269" t="s">
        <v>2176</v>
      </c>
    </row>
    <row r="270" spans="1:20" x14ac:dyDescent="0.2">
      <c r="A270" t="s">
        <v>82</v>
      </c>
      <c r="B270" t="s">
        <v>108</v>
      </c>
      <c r="C270" t="s">
        <v>1624</v>
      </c>
      <c r="D270" t="s">
        <v>28</v>
      </c>
      <c r="E270" t="s">
        <v>696</v>
      </c>
      <c r="F270" t="s">
        <v>76</v>
      </c>
      <c r="G270" t="s">
        <v>809</v>
      </c>
      <c r="H270" t="s">
        <v>2147</v>
      </c>
      <c r="I270" t="s">
        <v>701</v>
      </c>
      <c r="J270" t="s">
        <v>78</v>
      </c>
      <c r="K270" t="s">
        <v>693</v>
      </c>
      <c r="L270" t="s">
        <v>2138</v>
      </c>
      <c r="M270" t="s">
        <v>2117</v>
      </c>
      <c r="N270" t="s">
        <v>2133</v>
      </c>
      <c r="O270" t="s">
        <v>2119</v>
      </c>
      <c r="P270" t="s">
        <v>2122</v>
      </c>
      <c r="Q270" t="s">
        <v>210</v>
      </c>
      <c r="R270" t="s">
        <v>1008</v>
      </c>
      <c r="S270" t="s">
        <v>2135</v>
      </c>
      <c r="T270" t="s">
        <v>2179</v>
      </c>
    </row>
    <row r="271" spans="1:20" x14ac:dyDescent="0.2">
      <c r="A271" t="s">
        <v>82</v>
      </c>
      <c r="B271" t="s">
        <v>108</v>
      </c>
      <c r="C271" t="s">
        <v>1625</v>
      </c>
      <c r="D271" t="s">
        <v>30</v>
      </c>
      <c r="E271" t="s">
        <v>696</v>
      </c>
      <c r="F271" t="s">
        <v>76</v>
      </c>
      <c r="G271" t="s">
        <v>809</v>
      </c>
      <c r="H271" t="s">
        <v>2139</v>
      </c>
      <c r="I271" t="s">
        <v>701</v>
      </c>
      <c r="J271" t="s">
        <v>78</v>
      </c>
      <c r="K271" t="s">
        <v>693</v>
      </c>
      <c r="L271" t="s">
        <v>2146</v>
      </c>
      <c r="M271" t="s">
        <v>2110</v>
      </c>
      <c r="N271" t="s">
        <v>2126</v>
      </c>
      <c r="O271" t="s">
        <v>2112</v>
      </c>
      <c r="P271" t="s">
        <v>2129</v>
      </c>
      <c r="Q271" t="s">
        <v>211</v>
      </c>
      <c r="R271" t="s">
        <v>990</v>
      </c>
      <c r="S271" t="s">
        <v>2143</v>
      </c>
      <c r="T271" t="s">
        <v>2152</v>
      </c>
    </row>
    <row r="272" spans="1:20" x14ac:dyDescent="0.2">
      <c r="A272" t="s">
        <v>82</v>
      </c>
      <c r="B272" t="s">
        <v>108</v>
      </c>
      <c r="C272" t="s">
        <v>1626</v>
      </c>
      <c r="D272" t="s">
        <v>28</v>
      </c>
      <c r="E272" t="s">
        <v>698</v>
      </c>
      <c r="F272" t="s">
        <v>776</v>
      </c>
      <c r="G272" t="s">
        <v>810</v>
      </c>
      <c r="H272" t="s">
        <v>2091</v>
      </c>
      <c r="I272" t="s">
        <v>700</v>
      </c>
      <c r="J272" t="s">
        <v>77</v>
      </c>
      <c r="K272" t="s">
        <v>692</v>
      </c>
      <c r="L272" t="s">
        <v>2150</v>
      </c>
      <c r="M272" t="s">
        <v>2132</v>
      </c>
      <c r="N272" t="s">
        <v>2100</v>
      </c>
      <c r="O272" t="s">
        <v>2095</v>
      </c>
      <c r="P272" t="s">
        <v>2116</v>
      </c>
      <c r="Q272" t="s">
        <v>224</v>
      </c>
      <c r="R272" t="s">
        <v>1051</v>
      </c>
      <c r="S272" t="s">
        <v>2089</v>
      </c>
      <c r="T272" t="s">
        <v>2181</v>
      </c>
    </row>
    <row r="273" spans="1:20" x14ac:dyDescent="0.2">
      <c r="A273" t="s">
        <v>82</v>
      </c>
      <c r="B273" t="s">
        <v>108</v>
      </c>
      <c r="C273" t="s">
        <v>1627</v>
      </c>
      <c r="D273" t="s">
        <v>30</v>
      </c>
      <c r="E273" t="s">
        <v>698</v>
      </c>
      <c r="F273" t="s">
        <v>776</v>
      </c>
      <c r="G273" t="s">
        <v>810</v>
      </c>
      <c r="H273" t="s">
        <v>2099</v>
      </c>
      <c r="I273" t="s">
        <v>700</v>
      </c>
      <c r="J273" t="s">
        <v>77</v>
      </c>
      <c r="K273" t="s">
        <v>692</v>
      </c>
      <c r="L273" t="s">
        <v>2142</v>
      </c>
      <c r="M273" t="s">
        <v>2125</v>
      </c>
      <c r="N273" t="s">
        <v>2092</v>
      </c>
      <c r="O273" t="s">
        <v>2103</v>
      </c>
      <c r="P273" t="s">
        <v>2109</v>
      </c>
      <c r="Q273" t="s">
        <v>224</v>
      </c>
      <c r="R273" t="s">
        <v>1011</v>
      </c>
      <c r="S273" t="s">
        <v>2097</v>
      </c>
      <c r="T273" t="s">
        <v>2181</v>
      </c>
    </row>
    <row r="274" spans="1:20" x14ac:dyDescent="0.2">
      <c r="A274" t="s">
        <v>82</v>
      </c>
      <c r="B274" t="s">
        <v>108</v>
      </c>
      <c r="C274" t="s">
        <v>1628</v>
      </c>
      <c r="D274" t="s">
        <v>28</v>
      </c>
      <c r="E274" t="s">
        <v>698</v>
      </c>
      <c r="F274" t="s">
        <v>776</v>
      </c>
      <c r="G274" t="s">
        <v>810</v>
      </c>
      <c r="H274" t="s">
        <v>2107</v>
      </c>
      <c r="I274" t="s">
        <v>700</v>
      </c>
      <c r="J274" t="s">
        <v>77</v>
      </c>
      <c r="K274" t="s">
        <v>692</v>
      </c>
      <c r="L274" t="s">
        <v>2134</v>
      </c>
      <c r="M274" t="s">
        <v>2148</v>
      </c>
      <c r="N274" t="s">
        <v>2115</v>
      </c>
      <c r="O274" t="s">
        <v>2111</v>
      </c>
      <c r="P274" t="s">
        <v>2101</v>
      </c>
      <c r="Q274" t="s">
        <v>225</v>
      </c>
      <c r="R274" t="s">
        <v>1012</v>
      </c>
      <c r="S274" t="s">
        <v>2105</v>
      </c>
      <c r="T274" t="s">
        <v>2182</v>
      </c>
    </row>
    <row r="275" spans="1:20" x14ac:dyDescent="0.2">
      <c r="A275" t="s">
        <v>82</v>
      </c>
      <c r="B275" t="s">
        <v>108</v>
      </c>
      <c r="C275" t="s">
        <v>1629</v>
      </c>
      <c r="D275" t="s">
        <v>30</v>
      </c>
      <c r="E275" t="s">
        <v>698</v>
      </c>
      <c r="F275" t="s">
        <v>776</v>
      </c>
      <c r="G275" t="s">
        <v>810</v>
      </c>
      <c r="H275" t="s">
        <v>2114</v>
      </c>
      <c r="I275" t="s">
        <v>700</v>
      </c>
      <c r="J275" t="s">
        <v>77</v>
      </c>
      <c r="K275" t="s">
        <v>692</v>
      </c>
      <c r="L275" t="s">
        <v>2127</v>
      </c>
      <c r="M275" t="s">
        <v>2140</v>
      </c>
      <c r="N275" t="s">
        <v>2108</v>
      </c>
      <c r="O275" t="s">
        <v>2118</v>
      </c>
      <c r="P275" t="s">
        <v>2093</v>
      </c>
      <c r="Q275" t="s">
        <v>226</v>
      </c>
      <c r="R275" t="s">
        <v>986</v>
      </c>
      <c r="S275" t="s">
        <v>2113</v>
      </c>
      <c r="T275" t="s">
        <v>2136</v>
      </c>
    </row>
    <row r="276" spans="1:20" x14ac:dyDescent="0.2">
      <c r="A276" t="s">
        <v>82</v>
      </c>
      <c r="B276" t="s">
        <v>108</v>
      </c>
      <c r="C276" t="s">
        <v>1630</v>
      </c>
      <c r="D276" t="s">
        <v>28</v>
      </c>
      <c r="E276" t="s">
        <v>698</v>
      </c>
      <c r="F276" t="s">
        <v>776</v>
      </c>
      <c r="G276" t="s">
        <v>810</v>
      </c>
      <c r="H276" t="s">
        <v>2122</v>
      </c>
      <c r="I276" t="s">
        <v>701</v>
      </c>
      <c r="J276" t="s">
        <v>78</v>
      </c>
      <c r="K276" t="s">
        <v>693</v>
      </c>
      <c r="L276" t="s">
        <v>2123</v>
      </c>
      <c r="M276" t="s">
        <v>2102</v>
      </c>
      <c r="N276" t="s">
        <v>2149</v>
      </c>
      <c r="O276" t="s">
        <v>2104</v>
      </c>
      <c r="P276" t="s">
        <v>2147</v>
      </c>
      <c r="Q276" t="s">
        <v>234</v>
      </c>
      <c r="R276" t="s">
        <v>1014</v>
      </c>
      <c r="S276" t="s">
        <v>2120</v>
      </c>
      <c r="T276" t="s">
        <v>2183</v>
      </c>
    </row>
    <row r="277" spans="1:20" x14ac:dyDescent="0.2">
      <c r="A277" t="s">
        <v>82</v>
      </c>
      <c r="B277" t="s">
        <v>108</v>
      </c>
      <c r="C277" t="s">
        <v>1631</v>
      </c>
      <c r="D277" t="s">
        <v>30</v>
      </c>
      <c r="E277" t="s">
        <v>698</v>
      </c>
      <c r="F277" t="s">
        <v>776</v>
      </c>
      <c r="G277" t="s">
        <v>810</v>
      </c>
      <c r="H277" t="s">
        <v>2129</v>
      </c>
      <c r="I277" t="s">
        <v>701</v>
      </c>
      <c r="J277" t="s">
        <v>78</v>
      </c>
      <c r="K277" t="s">
        <v>693</v>
      </c>
      <c r="L277" t="s">
        <v>2130</v>
      </c>
      <c r="M277" t="s">
        <v>2094</v>
      </c>
      <c r="N277" t="s">
        <v>2141</v>
      </c>
      <c r="O277" t="s">
        <v>2096</v>
      </c>
      <c r="P277" t="s">
        <v>2139</v>
      </c>
      <c r="Q277" t="s">
        <v>236</v>
      </c>
      <c r="R277" t="s">
        <v>1015</v>
      </c>
      <c r="S277" t="s">
        <v>2128</v>
      </c>
      <c r="T277" t="s">
        <v>2155</v>
      </c>
    </row>
    <row r="278" spans="1:20" x14ac:dyDescent="0.2">
      <c r="A278" t="s">
        <v>82</v>
      </c>
      <c r="B278" t="s">
        <v>108</v>
      </c>
      <c r="C278" t="s">
        <v>1632</v>
      </c>
      <c r="D278" t="s">
        <v>28</v>
      </c>
      <c r="E278" t="s">
        <v>698</v>
      </c>
      <c r="F278" t="s">
        <v>776</v>
      </c>
      <c r="G278" t="s">
        <v>810</v>
      </c>
      <c r="H278" t="s">
        <v>2137</v>
      </c>
      <c r="I278" t="s">
        <v>701</v>
      </c>
      <c r="J278" t="s">
        <v>78</v>
      </c>
      <c r="K278" t="s">
        <v>693</v>
      </c>
      <c r="L278" t="s">
        <v>2138</v>
      </c>
      <c r="M278" t="s">
        <v>2117</v>
      </c>
      <c r="N278" t="s">
        <v>2133</v>
      </c>
      <c r="O278" t="s">
        <v>2119</v>
      </c>
      <c r="P278" t="s">
        <v>2131</v>
      </c>
      <c r="Q278" t="s">
        <v>235</v>
      </c>
      <c r="R278" t="s">
        <v>1016</v>
      </c>
      <c r="S278" t="s">
        <v>2135</v>
      </c>
      <c r="T278" t="s">
        <v>2184</v>
      </c>
    </row>
    <row r="279" spans="1:20" x14ac:dyDescent="0.2">
      <c r="A279" t="s">
        <v>82</v>
      </c>
      <c r="B279" t="s">
        <v>108</v>
      </c>
      <c r="C279" t="s">
        <v>1633</v>
      </c>
      <c r="D279" t="s">
        <v>30</v>
      </c>
      <c r="E279" t="s">
        <v>698</v>
      </c>
      <c r="F279" t="s">
        <v>776</v>
      </c>
      <c r="G279" t="s">
        <v>810</v>
      </c>
      <c r="H279" t="s">
        <v>2145</v>
      </c>
      <c r="I279" t="s">
        <v>701</v>
      </c>
      <c r="J279" t="s">
        <v>78</v>
      </c>
      <c r="K279" t="s">
        <v>693</v>
      </c>
      <c r="L279" t="s">
        <v>2146</v>
      </c>
      <c r="M279" t="s">
        <v>2110</v>
      </c>
      <c r="N279" t="s">
        <v>2126</v>
      </c>
      <c r="O279" t="s">
        <v>2112</v>
      </c>
      <c r="P279" t="s">
        <v>2124</v>
      </c>
      <c r="Q279" t="s">
        <v>235</v>
      </c>
      <c r="R279" t="s">
        <v>1017</v>
      </c>
      <c r="S279" t="s">
        <v>2143</v>
      </c>
      <c r="T279" t="s">
        <v>2184</v>
      </c>
    </row>
    <row r="280" spans="1:20" x14ac:dyDescent="0.2">
      <c r="A280" t="s">
        <v>82</v>
      </c>
      <c r="B280" t="s">
        <v>108</v>
      </c>
      <c r="C280" t="s">
        <v>1634</v>
      </c>
      <c r="D280" t="s">
        <v>28</v>
      </c>
      <c r="E280" t="s">
        <v>697</v>
      </c>
      <c r="F280" t="s">
        <v>79</v>
      </c>
      <c r="G280" t="s">
        <v>835</v>
      </c>
      <c r="H280" t="s">
        <v>2125</v>
      </c>
      <c r="I280" t="s">
        <v>696</v>
      </c>
      <c r="J280" t="s">
        <v>76</v>
      </c>
      <c r="K280" t="s">
        <v>809</v>
      </c>
      <c r="L280" t="s">
        <v>2124</v>
      </c>
      <c r="M280" t="s">
        <v>2119</v>
      </c>
      <c r="N280" t="s">
        <v>2118</v>
      </c>
      <c r="O280" t="s">
        <v>2145</v>
      </c>
      <c r="P280" t="s">
        <v>2133</v>
      </c>
      <c r="Q280" t="s">
        <v>244</v>
      </c>
      <c r="R280" t="s">
        <v>1047</v>
      </c>
      <c r="S280" t="s">
        <v>2169</v>
      </c>
      <c r="T280" t="s">
        <v>2213</v>
      </c>
    </row>
    <row r="281" spans="1:20" x14ac:dyDescent="0.2">
      <c r="A281" t="s">
        <v>82</v>
      </c>
      <c r="B281" t="s">
        <v>108</v>
      </c>
      <c r="C281" t="s">
        <v>1635</v>
      </c>
      <c r="D281" t="s">
        <v>30</v>
      </c>
      <c r="E281" t="s">
        <v>697</v>
      </c>
      <c r="F281" t="s">
        <v>79</v>
      </c>
      <c r="G281" t="s">
        <v>835</v>
      </c>
      <c r="H281" t="s">
        <v>2132</v>
      </c>
      <c r="I281" t="s">
        <v>696</v>
      </c>
      <c r="J281" t="s">
        <v>76</v>
      </c>
      <c r="K281" t="s">
        <v>809</v>
      </c>
      <c r="L281" t="s">
        <v>2131</v>
      </c>
      <c r="M281" t="s">
        <v>2112</v>
      </c>
      <c r="N281" t="s">
        <v>2111</v>
      </c>
      <c r="O281" t="s">
        <v>2137</v>
      </c>
      <c r="P281" t="s">
        <v>2126</v>
      </c>
      <c r="Q281" t="s">
        <v>246</v>
      </c>
      <c r="R281" t="s">
        <v>1018</v>
      </c>
      <c r="S281" t="s">
        <v>2171</v>
      </c>
      <c r="T281" t="s">
        <v>2185</v>
      </c>
    </row>
    <row r="282" spans="1:20" x14ac:dyDescent="0.2">
      <c r="A282" t="s">
        <v>82</v>
      </c>
      <c r="B282" t="s">
        <v>108</v>
      </c>
      <c r="C282" t="s">
        <v>1636</v>
      </c>
      <c r="D282" t="s">
        <v>28</v>
      </c>
      <c r="E282" t="s">
        <v>697</v>
      </c>
      <c r="F282" t="s">
        <v>79</v>
      </c>
      <c r="G282" t="s">
        <v>835</v>
      </c>
      <c r="H282" t="s">
        <v>2140</v>
      </c>
      <c r="I282" t="s">
        <v>696</v>
      </c>
      <c r="J282" t="s">
        <v>76</v>
      </c>
      <c r="K282" t="s">
        <v>809</v>
      </c>
      <c r="L282" t="s">
        <v>2139</v>
      </c>
      <c r="M282" t="s">
        <v>2104</v>
      </c>
      <c r="N282" t="s">
        <v>2103</v>
      </c>
      <c r="O282" t="s">
        <v>2129</v>
      </c>
      <c r="P282" t="s">
        <v>2149</v>
      </c>
      <c r="Q282" t="s">
        <v>245</v>
      </c>
      <c r="R282" t="s">
        <v>1035</v>
      </c>
      <c r="S282" t="s">
        <v>2172</v>
      </c>
      <c r="T282" t="s">
        <v>2214</v>
      </c>
    </row>
    <row r="283" spans="1:20" x14ac:dyDescent="0.2">
      <c r="A283" t="s">
        <v>82</v>
      </c>
      <c r="B283" t="s">
        <v>108</v>
      </c>
      <c r="C283" t="s">
        <v>1637</v>
      </c>
      <c r="D283" t="s">
        <v>30</v>
      </c>
      <c r="E283" t="s">
        <v>697</v>
      </c>
      <c r="F283" t="s">
        <v>79</v>
      </c>
      <c r="G283" t="s">
        <v>835</v>
      </c>
      <c r="H283" t="s">
        <v>2148</v>
      </c>
      <c r="I283" t="s">
        <v>696</v>
      </c>
      <c r="J283" t="s">
        <v>76</v>
      </c>
      <c r="K283" t="s">
        <v>809</v>
      </c>
      <c r="L283" t="s">
        <v>2147</v>
      </c>
      <c r="M283" t="s">
        <v>2096</v>
      </c>
      <c r="N283" t="s">
        <v>2095</v>
      </c>
      <c r="O283" t="s">
        <v>2122</v>
      </c>
      <c r="P283" t="s">
        <v>2141</v>
      </c>
      <c r="Q283" t="s">
        <v>245</v>
      </c>
      <c r="R283" t="s">
        <v>1036</v>
      </c>
      <c r="S283" t="s">
        <v>2174</v>
      </c>
      <c r="T283" t="s">
        <v>2214</v>
      </c>
    </row>
    <row r="284" spans="1:20" x14ac:dyDescent="0.2">
      <c r="A284" t="s">
        <v>82</v>
      </c>
      <c r="B284" t="s">
        <v>108</v>
      </c>
      <c r="C284" t="s">
        <v>1638</v>
      </c>
      <c r="D284" t="s">
        <v>28</v>
      </c>
      <c r="E284" t="s">
        <v>697</v>
      </c>
      <c r="F284" t="s">
        <v>79</v>
      </c>
      <c r="G284" t="s">
        <v>835</v>
      </c>
      <c r="H284" t="s">
        <v>2094</v>
      </c>
      <c r="I284" t="s">
        <v>698</v>
      </c>
      <c r="J284" t="s">
        <v>776</v>
      </c>
      <c r="K284" t="s">
        <v>810</v>
      </c>
      <c r="L284" t="s">
        <v>2099</v>
      </c>
      <c r="M284" t="s">
        <v>2150</v>
      </c>
      <c r="N284" t="s">
        <v>2130</v>
      </c>
      <c r="O284" t="s">
        <v>2109</v>
      </c>
      <c r="P284" t="s">
        <v>2115</v>
      </c>
      <c r="Q284" t="s">
        <v>730</v>
      </c>
      <c r="R284" t="s">
        <v>1043</v>
      </c>
      <c r="S284" t="s">
        <v>2175</v>
      </c>
      <c r="T284" t="s">
        <v>2215</v>
      </c>
    </row>
    <row r="285" spans="1:20" x14ac:dyDescent="0.2">
      <c r="A285" t="s">
        <v>82</v>
      </c>
      <c r="B285" t="s">
        <v>108</v>
      </c>
      <c r="C285" t="s">
        <v>1639</v>
      </c>
      <c r="D285" t="s">
        <v>30</v>
      </c>
      <c r="E285" t="s">
        <v>697</v>
      </c>
      <c r="F285" t="s">
        <v>79</v>
      </c>
      <c r="G285" t="s">
        <v>835</v>
      </c>
      <c r="H285" t="s">
        <v>2102</v>
      </c>
      <c r="I285" t="s">
        <v>698</v>
      </c>
      <c r="J285" t="s">
        <v>776</v>
      </c>
      <c r="K285" t="s">
        <v>810</v>
      </c>
      <c r="L285" t="s">
        <v>2091</v>
      </c>
      <c r="M285" t="s">
        <v>2142</v>
      </c>
      <c r="N285" t="s">
        <v>2123</v>
      </c>
      <c r="O285" t="s">
        <v>2116</v>
      </c>
      <c r="P285" t="s">
        <v>2108</v>
      </c>
      <c r="Q285" t="s">
        <v>730</v>
      </c>
      <c r="R285" t="s">
        <v>1038</v>
      </c>
      <c r="S285" t="s">
        <v>2177</v>
      </c>
      <c r="T285" t="s">
        <v>2215</v>
      </c>
    </row>
    <row r="286" spans="1:20" x14ac:dyDescent="0.2">
      <c r="A286" t="s">
        <v>82</v>
      </c>
      <c r="B286" t="s">
        <v>108</v>
      </c>
      <c r="C286" t="s">
        <v>1640</v>
      </c>
      <c r="D286" t="s">
        <v>28</v>
      </c>
      <c r="E286" t="s">
        <v>697</v>
      </c>
      <c r="F286" t="s">
        <v>79</v>
      </c>
      <c r="G286" t="s">
        <v>835</v>
      </c>
      <c r="H286" t="s">
        <v>2110</v>
      </c>
      <c r="I286" t="s">
        <v>698</v>
      </c>
      <c r="J286" t="s">
        <v>776</v>
      </c>
      <c r="K286" t="s">
        <v>810</v>
      </c>
      <c r="L286" t="s">
        <v>2114</v>
      </c>
      <c r="M286" t="s">
        <v>2134</v>
      </c>
      <c r="N286" t="s">
        <v>2146</v>
      </c>
      <c r="O286" t="s">
        <v>2093</v>
      </c>
      <c r="P286" t="s">
        <v>2100</v>
      </c>
      <c r="Q286" t="s">
        <v>731</v>
      </c>
      <c r="R286" t="s">
        <v>1039</v>
      </c>
      <c r="S286" t="s">
        <v>2178</v>
      </c>
      <c r="T286" t="s">
        <v>2216</v>
      </c>
    </row>
    <row r="287" spans="1:20" x14ac:dyDescent="0.2">
      <c r="A287" t="s">
        <v>82</v>
      </c>
      <c r="B287" t="s">
        <v>108</v>
      </c>
      <c r="C287" t="s">
        <v>1641</v>
      </c>
      <c r="D287" t="s">
        <v>30</v>
      </c>
      <c r="E287" t="s">
        <v>697</v>
      </c>
      <c r="F287" t="s">
        <v>79</v>
      </c>
      <c r="G287" t="s">
        <v>835</v>
      </c>
      <c r="H287" t="s">
        <v>2117</v>
      </c>
      <c r="I287" t="s">
        <v>698</v>
      </c>
      <c r="J287" t="s">
        <v>776</v>
      </c>
      <c r="K287" t="s">
        <v>810</v>
      </c>
      <c r="L287" t="s">
        <v>2107</v>
      </c>
      <c r="M287" t="s">
        <v>2127</v>
      </c>
      <c r="N287" t="s">
        <v>2138</v>
      </c>
      <c r="O287" t="s">
        <v>2101</v>
      </c>
      <c r="P287" t="s">
        <v>2092</v>
      </c>
      <c r="Q287" t="s">
        <v>737</v>
      </c>
      <c r="R287" t="s">
        <v>1022</v>
      </c>
      <c r="S287" t="s">
        <v>2180</v>
      </c>
      <c r="T287" t="s">
        <v>2191</v>
      </c>
    </row>
    <row r="288" spans="1:20" x14ac:dyDescent="0.2">
      <c r="A288" t="s">
        <v>82</v>
      </c>
      <c r="B288" t="s">
        <v>108</v>
      </c>
      <c r="C288" t="s">
        <v>1642</v>
      </c>
      <c r="D288" t="s">
        <v>28</v>
      </c>
      <c r="E288" t="s">
        <v>699</v>
      </c>
      <c r="F288" t="s">
        <v>777</v>
      </c>
      <c r="G288" t="s">
        <v>836</v>
      </c>
      <c r="H288" t="s">
        <v>2149</v>
      </c>
      <c r="I288" t="s">
        <v>696</v>
      </c>
      <c r="J288" t="s">
        <v>76</v>
      </c>
      <c r="K288" t="s">
        <v>809</v>
      </c>
      <c r="L288" t="s">
        <v>2124</v>
      </c>
      <c r="M288" t="s">
        <v>2119</v>
      </c>
      <c r="N288" t="s">
        <v>2118</v>
      </c>
      <c r="O288" t="s">
        <v>2145</v>
      </c>
      <c r="P288" t="s">
        <v>2140</v>
      </c>
      <c r="Q288" t="s">
        <v>434</v>
      </c>
      <c r="R288" t="s">
        <v>1087</v>
      </c>
      <c r="S288" t="s">
        <v>2169</v>
      </c>
      <c r="T288" t="s">
        <v>2190</v>
      </c>
    </row>
    <row r="289" spans="1:20" x14ac:dyDescent="0.2">
      <c r="A289" t="s">
        <v>82</v>
      </c>
      <c r="B289" t="s">
        <v>108</v>
      </c>
      <c r="C289" t="s">
        <v>1643</v>
      </c>
      <c r="D289" t="s">
        <v>30</v>
      </c>
      <c r="E289" t="s">
        <v>699</v>
      </c>
      <c r="F289" t="s">
        <v>777</v>
      </c>
      <c r="G289" t="s">
        <v>836</v>
      </c>
      <c r="H289" t="s">
        <v>2141</v>
      </c>
      <c r="I289" t="s">
        <v>696</v>
      </c>
      <c r="J289" t="s">
        <v>76</v>
      </c>
      <c r="K289" t="s">
        <v>809</v>
      </c>
      <c r="L289" t="s">
        <v>2131</v>
      </c>
      <c r="M289" t="s">
        <v>2112</v>
      </c>
      <c r="N289" t="s">
        <v>2111</v>
      </c>
      <c r="O289" t="s">
        <v>2137</v>
      </c>
      <c r="P289" t="s">
        <v>2148</v>
      </c>
      <c r="Q289" t="s">
        <v>249</v>
      </c>
      <c r="R289" t="s">
        <v>1084</v>
      </c>
      <c r="S289" t="s">
        <v>2171</v>
      </c>
      <c r="T289" t="s">
        <v>2217</v>
      </c>
    </row>
    <row r="290" spans="1:20" x14ac:dyDescent="0.2">
      <c r="A290" t="s">
        <v>82</v>
      </c>
      <c r="B290" t="s">
        <v>108</v>
      </c>
      <c r="C290" t="s">
        <v>1644</v>
      </c>
      <c r="D290" t="s">
        <v>28</v>
      </c>
      <c r="E290" t="s">
        <v>699</v>
      </c>
      <c r="F290" t="s">
        <v>777</v>
      </c>
      <c r="G290" t="s">
        <v>836</v>
      </c>
      <c r="H290" t="s">
        <v>2133</v>
      </c>
      <c r="I290" t="s">
        <v>696</v>
      </c>
      <c r="J290" t="s">
        <v>76</v>
      </c>
      <c r="K290" t="s">
        <v>809</v>
      </c>
      <c r="L290" t="s">
        <v>2139</v>
      </c>
      <c r="M290" t="s">
        <v>2104</v>
      </c>
      <c r="N290" t="s">
        <v>2103</v>
      </c>
      <c r="O290" t="s">
        <v>2129</v>
      </c>
      <c r="P290" t="s">
        <v>2125</v>
      </c>
      <c r="Q290" t="s">
        <v>250</v>
      </c>
      <c r="R290" t="s">
        <v>1085</v>
      </c>
      <c r="S290" t="s">
        <v>2172</v>
      </c>
      <c r="T290" t="s">
        <v>2218</v>
      </c>
    </row>
    <row r="291" spans="1:20" x14ac:dyDescent="0.2">
      <c r="A291" t="s">
        <v>82</v>
      </c>
      <c r="B291" t="s">
        <v>108</v>
      </c>
      <c r="C291" t="s">
        <v>1645</v>
      </c>
      <c r="D291" t="s">
        <v>30</v>
      </c>
      <c r="E291" t="s">
        <v>699</v>
      </c>
      <c r="F291" t="s">
        <v>777</v>
      </c>
      <c r="G291" t="s">
        <v>836</v>
      </c>
      <c r="H291" t="s">
        <v>2126</v>
      </c>
      <c r="I291" t="s">
        <v>696</v>
      </c>
      <c r="J291" t="s">
        <v>76</v>
      </c>
      <c r="K291" t="s">
        <v>809</v>
      </c>
      <c r="L291" t="s">
        <v>2147</v>
      </c>
      <c r="M291" t="s">
        <v>2096</v>
      </c>
      <c r="N291" t="s">
        <v>2095</v>
      </c>
      <c r="O291" t="s">
        <v>2122</v>
      </c>
      <c r="P291" t="s">
        <v>2132</v>
      </c>
      <c r="Q291" t="s">
        <v>250</v>
      </c>
      <c r="R291" t="s">
        <v>1086</v>
      </c>
      <c r="S291" t="s">
        <v>2174</v>
      </c>
      <c r="T291" t="s">
        <v>2218</v>
      </c>
    </row>
    <row r="292" spans="1:20" x14ac:dyDescent="0.2">
      <c r="A292" t="s">
        <v>82</v>
      </c>
      <c r="B292" t="s">
        <v>108</v>
      </c>
      <c r="C292" t="s">
        <v>1646</v>
      </c>
      <c r="D292" t="s">
        <v>28</v>
      </c>
      <c r="E292" t="s">
        <v>699</v>
      </c>
      <c r="F292" t="s">
        <v>777</v>
      </c>
      <c r="G292" t="s">
        <v>836</v>
      </c>
      <c r="H292" t="s">
        <v>2100</v>
      </c>
      <c r="I292" t="s">
        <v>698</v>
      </c>
      <c r="J292" t="s">
        <v>776</v>
      </c>
      <c r="K292" t="s">
        <v>810</v>
      </c>
      <c r="L292" t="s">
        <v>2099</v>
      </c>
      <c r="M292" t="s">
        <v>2150</v>
      </c>
      <c r="N292" t="s">
        <v>2130</v>
      </c>
      <c r="O292" t="s">
        <v>2109</v>
      </c>
      <c r="P292" t="s">
        <v>2110</v>
      </c>
      <c r="Q292" t="s">
        <v>734</v>
      </c>
      <c r="R292" t="s">
        <v>1114</v>
      </c>
      <c r="S292" t="s">
        <v>2175</v>
      </c>
      <c r="T292" t="s">
        <v>2219</v>
      </c>
    </row>
    <row r="293" spans="1:20" x14ac:dyDescent="0.2">
      <c r="A293" t="s">
        <v>82</v>
      </c>
      <c r="B293" t="s">
        <v>108</v>
      </c>
      <c r="C293" t="s">
        <v>1647</v>
      </c>
      <c r="D293" t="s">
        <v>30</v>
      </c>
      <c r="E293" t="s">
        <v>699</v>
      </c>
      <c r="F293" t="s">
        <v>777</v>
      </c>
      <c r="G293" t="s">
        <v>836</v>
      </c>
      <c r="H293" t="s">
        <v>2092</v>
      </c>
      <c r="I293" t="s">
        <v>698</v>
      </c>
      <c r="J293" t="s">
        <v>776</v>
      </c>
      <c r="K293" t="s">
        <v>810</v>
      </c>
      <c r="L293" t="s">
        <v>2091</v>
      </c>
      <c r="M293" t="s">
        <v>2142</v>
      </c>
      <c r="N293" t="s">
        <v>2123</v>
      </c>
      <c r="O293" t="s">
        <v>2116</v>
      </c>
      <c r="P293" t="s">
        <v>2117</v>
      </c>
      <c r="Q293" t="s">
        <v>738</v>
      </c>
      <c r="R293" t="s">
        <v>1119</v>
      </c>
      <c r="S293" t="s">
        <v>2177</v>
      </c>
      <c r="T293" t="s">
        <v>2194</v>
      </c>
    </row>
    <row r="294" spans="1:20" x14ac:dyDescent="0.2">
      <c r="A294" t="s">
        <v>82</v>
      </c>
      <c r="B294" t="s">
        <v>108</v>
      </c>
      <c r="C294" t="s">
        <v>1648</v>
      </c>
      <c r="D294" t="s">
        <v>28</v>
      </c>
      <c r="E294" t="s">
        <v>699</v>
      </c>
      <c r="F294" t="s">
        <v>777</v>
      </c>
      <c r="G294" t="s">
        <v>836</v>
      </c>
      <c r="H294" t="s">
        <v>2115</v>
      </c>
      <c r="I294" t="s">
        <v>698</v>
      </c>
      <c r="J294" t="s">
        <v>776</v>
      </c>
      <c r="K294" t="s">
        <v>810</v>
      </c>
      <c r="L294" t="s">
        <v>2114</v>
      </c>
      <c r="M294" t="s">
        <v>2134</v>
      </c>
      <c r="N294" t="s">
        <v>2146</v>
      </c>
      <c r="O294" t="s">
        <v>2093</v>
      </c>
      <c r="P294" t="s">
        <v>2094</v>
      </c>
      <c r="Q294" t="s">
        <v>735</v>
      </c>
      <c r="R294" t="s">
        <v>1116</v>
      </c>
      <c r="S294" t="s">
        <v>2178</v>
      </c>
      <c r="T294" t="s">
        <v>2220</v>
      </c>
    </row>
    <row r="295" spans="1:20" x14ac:dyDescent="0.2">
      <c r="A295" t="s">
        <v>82</v>
      </c>
      <c r="B295" t="s">
        <v>108</v>
      </c>
      <c r="C295" t="s">
        <v>1649</v>
      </c>
      <c r="D295" t="s">
        <v>30</v>
      </c>
      <c r="E295" t="s">
        <v>699</v>
      </c>
      <c r="F295" t="s">
        <v>777</v>
      </c>
      <c r="G295" t="s">
        <v>836</v>
      </c>
      <c r="H295" t="s">
        <v>2108</v>
      </c>
      <c r="I295" t="s">
        <v>698</v>
      </c>
      <c r="J295" t="s">
        <v>776</v>
      </c>
      <c r="K295" t="s">
        <v>810</v>
      </c>
      <c r="L295" t="s">
        <v>2107</v>
      </c>
      <c r="M295" t="s">
        <v>2127</v>
      </c>
      <c r="N295" t="s">
        <v>2138</v>
      </c>
      <c r="O295" t="s">
        <v>2101</v>
      </c>
      <c r="P295" t="s">
        <v>2102</v>
      </c>
      <c r="Q295" t="s">
        <v>735</v>
      </c>
      <c r="R295" t="s">
        <v>1117</v>
      </c>
      <c r="S295" t="s">
        <v>2180</v>
      </c>
      <c r="T295" t="s">
        <v>2220</v>
      </c>
    </row>
    <row r="296" spans="1:20" x14ac:dyDescent="0.2">
      <c r="A296" t="s">
        <v>82</v>
      </c>
      <c r="B296" t="s">
        <v>108</v>
      </c>
      <c r="C296" t="s">
        <v>1650</v>
      </c>
      <c r="D296" t="s">
        <v>28</v>
      </c>
      <c r="E296" t="s">
        <v>697</v>
      </c>
      <c r="F296" t="s">
        <v>79</v>
      </c>
      <c r="G296" t="s">
        <v>835</v>
      </c>
      <c r="H296" t="s">
        <v>2125</v>
      </c>
      <c r="I296" t="s">
        <v>700</v>
      </c>
      <c r="J296" t="s">
        <v>77</v>
      </c>
      <c r="K296" t="s">
        <v>692</v>
      </c>
      <c r="L296" t="s">
        <v>2150</v>
      </c>
      <c r="M296" t="s">
        <v>2093</v>
      </c>
      <c r="N296" t="s">
        <v>2122</v>
      </c>
      <c r="O296" t="s">
        <v>2095</v>
      </c>
      <c r="P296" t="s">
        <v>2133</v>
      </c>
      <c r="Q296" t="s">
        <v>231</v>
      </c>
      <c r="R296" t="s">
        <v>997</v>
      </c>
      <c r="S296" t="s">
        <v>2169</v>
      </c>
      <c r="T296" t="s">
        <v>2158</v>
      </c>
    </row>
    <row r="297" spans="1:20" x14ac:dyDescent="0.2">
      <c r="A297" t="s">
        <v>82</v>
      </c>
      <c r="B297" t="s">
        <v>108</v>
      </c>
      <c r="C297" t="s">
        <v>1651</v>
      </c>
      <c r="D297" t="s">
        <v>30</v>
      </c>
      <c r="E297" t="s">
        <v>697</v>
      </c>
      <c r="F297" t="s">
        <v>79</v>
      </c>
      <c r="G297" t="s">
        <v>835</v>
      </c>
      <c r="H297" t="s">
        <v>2132</v>
      </c>
      <c r="I297" t="s">
        <v>700</v>
      </c>
      <c r="J297" t="s">
        <v>77</v>
      </c>
      <c r="K297" t="s">
        <v>692</v>
      </c>
      <c r="L297" t="s">
        <v>2142</v>
      </c>
      <c r="M297" t="s">
        <v>2101</v>
      </c>
      <c r="N297" t="s">
        <v>2129</v>
      </c>
      <c r="O297" t="s">
        <v>2103</v>
      </c>
      <c r="P297" t="s">
        <v>2126</v>
      </c>
      <c r="Q297" t="s">
        <v>229</v>
      </c>
      <c r="R297" t="s">
        <v>1052</v>
      </c>
      <c r="S297" t="s">
        <v>2171</v>
      </c>
      <c r="T297" t="s">
        <v>2198</v>
      </c>
    </row>
    <row r="298" spans="1:20" x14ac:dyDescent="0.2">
      <c r="A298" t="s">
        <v>82</v>
      </c>
      <c r="B298" t="s">
        <v>108</v>
      </c>
      <c r="C298" t="s">
        <v>1652</v>
      </c>
      <c r="D298" t="s">
        <v>28</v>
      </c>
      <c r="E298" t="s">
        <v>697</v>
      </c>
      <c r="F298" t="s">
        <v>79</v>
      </c>
      <c r="G298" t="s">
        <v>835</v>
      </c>
      <c r="H298" t="s">
        <v>2140</v>
      </c>
      <c r="I298" t="s">
        <v>700</v>
      </c>
      <c r="J298" t="s">
        <v>77</v>
      </c>
      <c r="K298" t="s">
        <v>692</v>
      </c>
      <c r="L298" t="s">
        <v>2134</v>
      </c>
      <c r="M298" t="s">
        <v>2109</v>
      </c>
      <c r="N298" t="s">
        <v>2137</v>
      </c>
      <c r="O298" t="s">
        <v>2111</v>
      </c>
      <c r="P298" t="s">
        <v>2149</v>
      </c>
      <c r="Q298" t="s">
        <v>230</v>
      </c>
      <c r="R298" t="s">
        <v>1028</v>
      </c>
      <c r="S298" t="s">
        <v>2172</v>
      </c>
      <c r="T298" t="s">
        <v>2201</v>
      </c>
    </row>
    <row r="299" spans="1:20" x14ac:dyDescent="0.2">
      <c r="A299" t="s">
        <v>82</v>
      </c>
      <c r="B299" t="s">
        <v>108</v>
      </c>
      <c r="C299" t="s">
        <v>1653</v>
      </c>
      <c r="D299" t="s">
        <v>30</v>
      </c>
      <c r="E299" t="s">
        <v>697</v>
      </c>
      <c r="F299" t="s">
        <v>79</v>
      </c>
      <c r="G299" t="s">
        <v>835</v>
      </c>
      <c r="H299" t="s">
        <v>2148</v>
      </c>
      <c r="I299" t="s">
        <v>700</v>
      </c>
      <c r="J299" t="s">
        <v>77</v>
      </c>
      <c r="K299" t="s">
        <v>692</v>
      </c>
      <c r="L299" t="s">
        <v>2127</v>
      </c>
      <c r="M299" t="s">
        <v>2116</v>
      </c>
      <c r="N299" t="s">
        <v>2145</v>
      </c>
      <c r="O299" t="s">
        <v>2118</v>
      </c>
      <c r="P299" t="s">
        <v>2141</v>
      </c>
      <c r="Q299" t="s">
        <v>230</v>
      </c>
      <c r="R299" t="s">
        <v>1029</v>
      </c>
      <c r="S299" t="s">
        <v>2174</v>
      </c>
      <c r="T299" t="s">
        <v>2201</v>
      </c>
    </row>
    <row r="300" spans="1:20" x14ac:dyDescent="0.2">
      <c r="A300" t="s">
        <v>82</v>
      </c>
      <c r="B300" t="s">
        <v>108</v>
      </c>
      <c r="C300" t="s">
        <v>1654</v>
      </c>
      <c r="D300" t="s">
        <v>28</v>
      </c>
      <c r="E300" t="s">
        <v>697</v>
      </c>
      <c r="F300" t="s">
        <v>79</v>
      </c>
      <c r="G300" t="s">
        <v>835</v>
      </c>
      <c r="H300" t="s">
        <v>2094</v>
      </c>
      <c r="I300" t="s">
        <v>701</v>
      </c>
      <c r="J300" t="s">
        <v>78</v>
      </c>
      <c r="K300" t="s">
        <v>693</v>
      </c>
      <c r="L300" t="s">
        <v>2123</v>
      </c>
      <c r="M300" t="s">
        <v>2124</v>
      </c>
      <c r="N300" t="s">
        <v>2091</v>
      </c>
      <c r="O300" t="s">
        <v>2104</v>
      </c>
      <c r="P300" t="s">
        <v>2115</v>
      </c>
      <c r="Q300" t="s">
        <v>237</v>
      </c>
      <c r="R300" t="s">
        <v>1001</v>
      </c>
      <c r="S300" t="s">
        <v>2175</v>
      </c>
      <c r="T300" t="s">
        <v>2164</v>
      </c>
    </row>
    <row r="301" spans="1:20" x14ac:dyDescent="0.2">
      <c r="A301" t="s">
        <v>82</v>
      </c>
      <c r="B301" t="s">
        <v>108</v>
      </c>
      <c r="C301" t="s">
        <v>1655</v>
      </c>
      <c r="D301" t="s">
        <v>30</v>
      </c>
      <c r="E301" t="s">
        <v>697</v>
      </c>
      <c r="F301" t="s">
        <v>79</v>
      </c>
      <c r="G301" t="s">
        <v>835</v>
      </c>
      <c r="H301" t="s">
        <v>2102</v>
      </c>
      <c r="I301" t="s">
        <v>701</v>
      </c>
      <c r="J301" t="s">
        <v>78</v>
      </c>
      <c r="K301" t="s">
        <v>693</v>
      </c>
      <c r="L301" t="s">
        <v>2130</v>
      </c>
      <c r="M301" t="s">
        <v>2131</v>
      </c>
      <c r="N301" t="s">
        <v>2099</v>
      </c>
      <c r="O301" t="s">
        <v>2096</v>
      </c>
      <c r="P301" t="s">
        <v>2108</v>
      </c>
      <c r="Q301" t="s">
        <v>237</v>
      </c>
      <c r="R301" t="s">
        <v>1049</v>
      </c>
      <c r="S301" t="s">
        <v>2177</v>
      </c>
      <c r="T301" t="s">
        <v>2164</v>
      </c>
    </row>
    <row r="302" spans="1:20" x14ac:dyDescent="0.2">
      <c r="A302" t="s">
        <v>82</v>
      </c>
      <c r="B302" t="s">
        <v>108</v>
      </c>
      <c r="C302" t="s">
        <v>1656</v>
      </c>
      <c r="D302" t="s">
        <v>28</v>
      </c>
      <c r="E302" t="s">
        <v>697</v>
      </c>
      <c r="F302" t="s">
        <v>79</v>
      </c>
      <c r="G302" t="s">
        <v>835</v>
      </c>
      <c r="H302" t="s">
        <v>2110</v>
      </c>
      <c r="I302" t="s">
        <v>701</v>
      </c>
      <c r="J302" t="s">
        <v>78</v>
      </c>
      <c r="K302" t="s">
        <v>693</v>
      </c>
      <c r="L302" t="s">
        <v>2138</v>
      </c>
      <c r="M302" t="s">
        <v>2139</v>
      </c>
      <c r="N302" t="s">
        <v>2107</v>
      </c>
      <c r="O302" t="s">
        <v>2119</v>
      </c>
      <c r="P302" t="s">
        <v>2100</v>
      </c>
      <c r="Q302" t="s">
        <v>238</v>
      </c>
      <c r="R302" t="s">
        <v>1003</v>
      </c>
      <c r="S302" t="s">
        <v>2178</v>
      </c>
      <c r="T302" t="s">
        <v>2165</v>
      </c>
    </row>
    <row r="303" spans="1:20" x14ac:dyDescent="0.2">
      <c r="A303" t="s">
        <v>82</v>
      </c>
      <c r="B303" t="s">
        <v>108</v>
      </c>
      <c r="C303" t="s">
        <v>1657</v>
      </c>
      <c r="D303" t="s">
        <v>30</v>
      </c>
      <c r="E303" t="s">
        <v>697</v>
      </c>
      <c r="F303" t="s">
        <v>79</v>
      </c>
      <c r="G303" t="s">
        <v>835</v>
      </c>
      <c r="H303" t="s">
        <v>2117</v>
      </c>
      <c r="I303" t="s">
        <v>701</v>
      </c>
      <c r="J303" t="s">
        <v>78</v>
      </c>
      <c r="K303" t="s">
        <v>693</v>
      </c>
      <c r="L303" t="s">
        <v>2146</v>
      </c>
      <c r="M303" t="s">
        <v>2147</v>
      </c>
      <c r="N303" t="s">
        <v>2114</v>
      </c>
      <c r="O303" t="s">
        <v>2112</v>
      </c>
      <c r="P303" t="s">
        <v>2092</v>
      </c>
      <c r="Q303" t="s">
        <v>241</v>
      </c>
      <c r="R303" t="s">
        <v>1000</v>
      </c>
      <c r="S303" t="s">
        <v>2180</v>
      </c>
      <c r="T303" t="s">
        <v>2163</v>
      </c>
    </row>
    <row r="304" spans="1:20" x14ac:dyDescent="0.2">
      <c r="A304" t="s">
        <v>82</v>
      </c>
      <c r="B304" t="s">
        <v>108</v>
      </c>
      <c r="C304" t="s">
        <v>1658</v>
      </c>
      <c r="D304" t="s">
        <v>28</v>
      </c>
      <c r="E304" t="s">
        <v>699</v>
      </c>
      <c r="F304" t="s">
        <v>777</v>
      </c>
      <c r="G304" t="s">
        <v>836</v>
      </c>
      <c r="H304" t="s">
        <v>2149</v>
      </c>
      <c r="I304" t="s">
        <v>700</v>
      </c>
      <c r="J304" t="s">
        <v>77</v>
      </c>
      <c r="K304" t="s">
        <v>692</v>
      </c>
      <c r="L304" t="s">
        <v>2150</v>
      </c>
      <c r="M304" t="s">
        <v>2093</v>
      </c>
      <c r="N304" t="s">
        <v>2122</v>
      </c>
      <c r="O304" t="s">
        <v>2095</v>
      </c>
      <c r="P304" t="s">
        <v>2140</v>
      </c>
      <c r="Q304" t="s">
        <v>214</v>
      </c>
      <c r="R304" t="s">
        <v>1072</v>
      </c>
      <c r="S304" t="s">
        <v>2169</v>
      </c>
      <c r="T304" t="s">
        <v>2209</v>
      </c>
    </row>
    <row r="305" spans="1:20" x14ac:dyDescent="0.2">
      <c r="A305" t="s">
        <v>82</v>
      </c>
      <c r="B305" t="s">
        <v>108</v>
      </c>
      <c r="C305" t="s">
        <v>1659</v>
      </c>
      <c r="D305" t="s">
        <v>30</v>
      </c>
      <c r="E305" t="s">
        <v>699</v>
      </c>
      <c r="F305" t="s">
        <v>777</v>
      </c>
      <c r="G305" t="s">
        <v>836</v>
      </c>
      <c r="H305" t="s">
        <v>2141</v>
      </c>
      <c r="I305" t="s">
        <v>700</v>
      </c>
      <c r="J305" t="s">
        <v>77</v>
      </c>
      <c r="K305" t="s">
        <v>692</v>
      </c>
      <c r="L305" t="s">
        <v>2142</v>
      </c>
      <c r="M305" t="s">
        <v>2101</v>
      </c>
      <c r="N305" t="s">
        <v>2129</v>
      </c>
      <c r="O305" t="s">
        <v>2103</v>
      </c>
      <c r="P305" t="s">
        <v>2148</v>
      </c>
      <c r="Q305" t="s">
        <v>214</v>
      </c>
      <c r="R305" t="s">
        <v>1071</v>
      </c>
      <c r="S305" t="s">
        <v>2171</v>
      </c>
      <c r="T305" t="s">
        <v>2209</v>
      </c>
    </row>
    <row r="306" spans="1:20" x14ac:dyDescent="0.2">
      <c r="A306" t="s">
        <v>82</v>
      </c>
      <c r="B306" t="s">
        <v>108</v>
      </c>
      <c r="C306" t="s">
        <v>1660</v>
      </c>
      <c r="D306" t="s">
        <v>28</v>
      </c>
      <c r="E306" t="s">
        <v>699</v>
      </c>
      <c r="F306" t="s">
        <v>777</v>
      </c>
      <c r="G306" t="s">
        <v>836</v>
      </c>
      <c r="H306" t="s">
        <v>2133</v>
      </c>
      <c r="I306" t="s">
        <v>700</v>
      </c>
      <c r="J306" t="s">
        <v>77</v>
      </c>
      <c r="K306" t="s">
        <v>692</v>
      </c>
      <c r="L306" t="s">
        <v>2134</v>
      </c>
      <c r="M306" t="s">
        <v>2109</v>
      </c>
      <c r="N306" t="s">
        <v>2137</v>
      </c>
      <c r="O306" t="s">
        <v>2111</v>
      </c>
      <c r="P306" t="s">
        <v>2125</v>
      </c>
      <c r="Q306" t="s">
        <v>215</v>
      </c>
      <c r="R306" t="s">
        <v>1074</v>
      </c>
      <c r="S306" t="s">
        <v>2172</v>
      </c>
      <c r="T306" t="s">
        <v>2210</v>
      </c>
    </row>
    <row r="307" spans="1:20" x14ac:dyDescent="0.2">
      <c r="A307" t="s">
        <v>82</v>
      </c>
      <c r="B307" t="s">
        <v>108</v>
      </c>
      <c r="C307" t="s">
        <v>1661</v>
      </c>
      <c r="D307" t="s">
        <v>30</v>
      </c>
      <c r="E307" t="s">
        <v>699</v>
      </c>
      <c r="F307" t="s">
        <v>777</v>
      </c>
      <c r="G307" t="s">
        <v>836</v>
      </c>
      <c r="H307" t="s">
        <v>2126</v>
      </c>
      <c r="I307" t="s">
        <v>700</v>
      </c>
      <c r="J307" t="s">
        <v>77</v>
      </c>
      <c r="K307" t="s">
        <v>692</v>
      </c>
      <c r="L307" t="s">
        <v>2127</v>
      </c>
      <c r="M307" t="s">
        <v>2116</v>
      </c>
      <c r="N307" t="s">
        <v>2145</v>
      </c>
      <c r="O307" t="s">
        <v>2118</v>
      </c>
      <c r="P307" t="s">
        <v>2132</v>
      </c>
      <c r="Q307" t="s">
        <v>216</v>
      </c>
      <c r="R307" t="s">
        <v>1075</v>
      </c>
      <c r="S307" t="s">
        <v>2174</v>
      </c>
      <c r="T307" t="s">
        <v>2160</v>
      </c>
    </row>
    <row r="308" spans="1:20" x14ac:dyDescent="0.2">
      <c r="A308" t="s">
        <v>82</v>
      </c>
      <c r="B308" t="s">
        <v>108</v>
      </c>
      <c r="C308" t="s">
        <v>1662</v>
      </c>
      <c r="D308" t="s">
        <v>28</v>
      </c>
      <c r="E308" t="s">
        <v>699</v>
      </c>
      <c r="F308" t="s">
        <v>777</v>
      </c>
      <c r="G308" t="s">
        <v>836</v>
      </c>
      <c r="H308" t="s">
        <v>2100</v>
      </c>
      <c r="I308" t="s">
        <v>701</v>
      </c>
      <c r="J308" t="s">
        <v>78</v>
      </c>
      <c r="K308" t="s">
        <v>693</v>
      </c>
      <c r="L308" t="s">
        <v>2123</v>
      </c>
      <c r="M308" t="s">
        <v>2124</v>
      </c>
      <c r="N308" t="s">
        <v>2091</v>
      </c>
      <c r="O308" t="s">
        <v>2104</v>
      </c>
      <c r="P308" t="s">
        <v>2110</v>
      </c>
      <c r="Q308" t="s">
        <v>736</v>
      </c>
      <c r="R308" t="s">
        <v>1097</v>
      </c>
      <c r="S308" t="s">
        <v>2175</v>
      </c>
      <c r="T308" t="s">
        <v>2167</v>
      </c>
    </row>
    <row r="309" spans="1:20" x14ac:dyDescent="0.2">
      <c r="A309" t="s">
        <v>82</v>
      </c>
      <c r="B309" t="s">
        <v>108</v>
      </c>
      <c r="C309" t="s">
        <v>1663</v>
      </c>
      <c r="D309" t="s">
        <v>30</v>
      </c>
      <c r="E309" t="s">
        <v>699</v>
      </c>
      <c r="F309" t="s">
        <v>777</v>
      </c>
      <c r="G309" t="s">
        <v>836</v>
      </c>
      <c r="H309" t="s">
        <v>2092</v>
      </c>
      <c r="I309" t="s">
        <v>701</v>
      </c>
      <c r="J309" t="s">
        <v>78</v>
      </c>
      <c r="K309" t="s">
        <v>693</v>
      </c>
      <c r="L309" t="s">
        <v>2130</v>
      </c>
      <c r="M309" t="s">
        <v>2131</v>
      </c>
      <c r="N309" t="s">
        <v>2099</v>
      </c>
      <c r="O309" t="s">
        <v>2096</v>
      </c>
      <c r="P309" t="s">
        <v>2117</v>
      </c>
      <c r="Q309" t="s">
        <v>449</v>
      </c>
      <c r="R309" t="s">
        <v>1094</v>
      </c>
      <c r="S309" t="s">
        <v>2177</v>
      </c>
      <c r="T309" t="s">
        <v>2211</v>
      </c>
    </row>
    <row r="310" spans="1:20" x14ac:dyDescent="0.2">
      <c r="A310" t="s">
        <v>82</v>
      </c>
      <c r="B310" t="s">
        <v>108</v>
      </c>
      <c r="C310" t="s">
        <v>1664</v>
      </c>
      <c r="D310" t="s">
        <v>28</v>
      </c>
      <c r="E310" t="s">
        <v>699</v>
      </c>
      <c r="F310" t="s">
        <v>777</v>
      </c>
      <c r="G310" t="s">
        <v>836</v>
      </c>
      <c r="H310" t="s">
        <v>2115</v>
      </c>
      <c r="I310" t="s">
        <v>701</v>
      </c>
      <c r="J310" t="s">
        <v>78</v>
      </c>
      <c r="K310" t="s">
        <v>693</v>
      </c>
      <c r="L310" t="s">
        <v>2138</v>
      </c>
      <c r="M310" t="s">
        <v>2139</v>
      </c>
      <c r="N310" t="s">
        <v>2107</v>
      </c>
      <c r="O310" t="s">
        <v>2119</v>
      </c>
      <c r="P310" t="s">
        <v>2094</v>
      </c>
      <c r="Q310" t="s">
        <v>727</v>
      </c>
      <c r="R310" t="s">
        <v>1095</v>
      </c>
      <c r="S310" t="s">
        <v>2178</v>
      </c>
      <c r="T310" t="s">
        <v>2212</v>
      </c>
    </row>
    <row r="311" spans="1:20" x14ac:dyDescent="0.2">
      <c r="A311" t="s">
        <v>82</v>
      </c>
      <c r="B311" t="s">
        <v>108</v>
      </c>
      <c r="C311" t="s">
        <v>1665</v>
      </c>
      <c r="D311" t="s">
        <v>30</v>
      </c>
      <c r="E311" t="s">
        <v>699</v>
      </c>
      <c r="F311" t="s">
        <v>777</v>
      </c>
      <c r="G311" t="s">
        <v>836</v>
      </c>
      <c r="H311" t="s">
        <v>2108</v>
      </c>
      <c r="I311" t="s">
        <v>701</v>
      </c>
      <c r="J311" t="s">
        <v>78</v>
      </c>
      <c r="K311" t="s">
        <v>693</v>
      </c>
      <c r="L311" t="s">
        <v>2146</v>
      </c>
      <c r="M311" t="s">
        <v>2147</v>
      </c>
      <c r="N311" t="s">
        <v>2114</v>
      </c>
      <c r="O311" t="s">
        <v>2112</v>
      </c>
      <c r="P311" t="s">
        <v>2102</v>
      </c>
      <c r="Q311" t="s">
        <v>727</v>
      </c>
      <c r="R311" t="s">
        <v>1096</v>
      </c>
      <c r="S311" t="s">
        <v>2180</v>
      </c>
      <c r="T311" t="s">
        <v>2212</v>
      </c>
    </row>
    <row r="312" spans="1:20" x14ac:dyDescent="0.2">
      <c r="A312" t="s">
        <v>82</v>
      </c>
      <c r="B312" t="s">
        <v>108</v>
      </c>
      <c r="C312" t="s">
        <v>1666</v>
      </c>
      <c r="D312" t="s">
        <v>28</v>
      </c>
      <c r="E312" t="s">
        <v>700</v>
      </c>
      <c r="F312" t="s">
        <v>77</v>
      </c>
      <c r="G312" t="s">
        <v>692</v>
      </c>
      <c r="H312" t="s">
        <v>2112</v>
      </c>
      <c r="I312" t="s">
        <v>696</v>
      </c>
      <c r="J312" t="s">
        <v>76</v>
      </c>
      <c r="K312" t="s">
        <v>809</v>
      </c>
      <c r="L312" t="s">
        <v>2124</v>
      </c>
      <c r="M312" t="s">
        <v>2132</v>
      </c>
      <c r="N312" t="s">
        <v>2100</v>
      </c>
      <c r="O312" t="s">
        <v>2145</v>
      </c>
      <c r="P312" t="s">
        <v>2146</v>
      </c>
      <c r="Q312" t="s">
        <v>217</v>
      </c>
      <c r="R312" t="s">
        <v>1044</v>
      </c>
      <c r="S312" t="s">
        <v>2197</v>
      </c>
      <c r="T312" t="s">
        <v>2098</v>
      </c>
    </row>
    <row r="313" spans="1:20" x14ac:dyDescent="0.2">
      <c r="A313" t="s">
        <v>82</v>
      </c>
      <c r="B313" t="s">
        <v>108</v>
      </c>
      <c r="C313" t="s">
        <v>1667</v>
      </c>
      <c r="D313" t="s">
        <v>30</v>
      </c>
      <c r="E313" t="s">
        <v>700</v>
      </c>
      <c r="F313" t="s">
        <v>77</v>
      </c>
      <c r="G313" t="s">
        <v>692</v>
      </c>
      <c r="H313" t="s">
        <v>2119</v>
      </c>
      <c r="I313" t="s">
        <v>696</v>
      </c>
      <c r="J313" t="s">
        <v>76</v>
      </c>
      <c r="K313" t="s">
        <v>809</v>
      </c>
      <c r="L313" t="s">
        <v>2131</v>
      </c>
      <c r="M313" t="s">
        <v>2125</v>
      </c>
      <c r="N313" t="s">
        <v>2092</v>
      </c>
      <c r="O313" t="s">
        <v>2137</v>
      </c>
      <c r="P313" t="s">
        <v>2138</v>
      </c>
      <c r="Q313" t="s">
        <v>221</v>
      </c>
      <c r="R313" t="s">
        <v>1062</v>
      </c>
      <c r="S313" t="s">
        <v>2199</v>
      </c>
      <c r="T313" t="s">
        <v>2090</v>
      </c>
    </row>
    <row r="314" spans="1:20" x14ac:dyDescent="0.2">
      <c r="A314" t="s">
        <v>82</v>
      </c>
      <c r="B314" t="s">
        <v>108</v>
      </c>
      <c r="C314" t="s">
        <v>1668</v>
      </c>
      <c r="D314" t="s">
        <v>28</v>
      </c>
      <c r="E314" t="s">
        <v>700</v>
      </c>
      <c r="F314" t="s">
        <v>77</v>
      </c>
      <c r="G314" t="s">
        <v>692</v>
      </c>
      <c r="H314" t="s">
        <v>2096</v>
      </c>
      <c r="I314" t="s">
        <v>696</v>
      </c>
      <c r="J314" t="s">
        <v>76</v>
      </c>
      <c r="K314" t="s">
        <v>809</v>
      </c>
      <c r="L314" t="s">
        <v>2139</v>
      </c>
      <c r="M314" t="s">
        <v>2148</v>
      </c>
      <c r="N314" t="s">
        <v>2115</v>
      </c>
      <c r="O314" t="s">
        <v>2129</v>
      </c>
      <c r="P314" t="s">
        <v>2130</v>
      </c>
      <c r="Q314" t="s">
        <v>218</v>
      </c>
      <c r="R314" t="s">
        <v>982</v>
      </c>
      <c r="S314" t="s">
        <v>2200</v>
      </c>
      <c r="T314" t="s">
        <v>2106</v>
      </c>
    </row>
    <row r="315" spans="1:20" x14ac:dyDescent="0.2">
      <c r="A315" t="s">
        <v>82</v>
      </c>
      <c r="B315" t="s">
        <v>108</v>
      </c>
      <c r="C315" t="s">
        <v>1669</v>
      </c>
      <c r="D315" t="s">
        <v>30</v>
      </c>
      <c r="E315" t="s">
        <v>700</v>
      </c>
      <c r="F315" t="s">
        <v>77</v>
      </c>
      <c r="G315" t="s">
        <v>692</v>
      </c>
      <c r="H315" t="s">
        <v>2104</v>
      </c>
      <c r="I315" t="s">
        <v>696</v>
      </c>
      <c r="J315" t="s">
        <v>76</v>
      </c>
      <c r="K315" t="s">
        <v>809</v>
      </c>
      <c r="L315" t="s">
        <v>2147</v>
      </c>
      <c r="M315" t="s">
        <v>2140</v>
      </c>
      <c r="N315" t="s">
        <v>2108</v>
      </c>
      <c r="O315" t="s">
        <v>2122</v>
      </c>
      <c r="P315" t="s">
        <v>2123</v>
      </c>
      <c r="Q315" t="s">
        <v>218</v>
      </c>
      <c r="R315" t="s">
        <v>983</v>
      </c>
      <c r="S315" t="s">
        <v>2202</v>
      </c>
      <c r="T315" t="s">
        <v>2106</v>
      </c>
    </row>
    <row r="316" spans="1:20" x14ac:dyDescent="0.2">
      <c r="A316" t="s">
        <v>82</v>
      </c>
      <c r="B316" t="s">
        <v>108</v>
      </c>
      <c r="C316" t="s">
        <v>1670</v>
      </c>
      <c r="D316" t="s">
        <v>28</v>
      </c>
      <c r="E316" t="s">
        <v>700</v>
      </c>
      <c r="F316" t="s">
        <v>77</v>
      </c>
      <c r="G316" t="s">
        <v>692</v>
      </c>
      <c r="H316" t="s">
        <v>2142</v>
      </c>
      <c r="I316" t="s">
        <v>698</v>
      </c>
      <c r="J316" t="s">
        <v>776</v>
      </c>
      <c r="K316" t="s">
        <v>810</v>
      </c>
      <c r="L316" t="s">
        <v>2099</v>
      </c>
      <c r="M316" t="s">
        <v>2102</v>
      </c>
      <c r="N316" t="s">
        <v>2149</v>
      </c>
      <c r="O316" t="s">
        <v>2109</v>
      </c>
      <c r="P316" t="s">
        <v>2103</v>
      </c>
      <c r="Q316" t="s">
        <v>226</v>
      </c>
      <c r="R316" t="s">
        <v>986</v>
      </c>
      <c r="S316" t="s">
        <v>2203</v>
      </c>
      <c r="T316" t="s">
        <v>2136</v>
      </c>
    </row>
    <row r="317" spans="1:20" x14ac:dyDescent="0.2">
      <c r="A317" t="s">
        <v>82</v>
      </c>
      <c r="B317" t="s">
        <v>108</v>
      </c>
      <c r="C317" t="s">
        <v>1671</v>
      </c>
      <c r="D317" t="s">
        <v>30</v>
      </c>
      <c r="E317" t="s">
        <v>700</v>
      </c>
      <c r="F317" t="s">
        <v>77</v>
      </c>
      <c r="G317" t="s">
        <v>692</v>
      </c>
      <c r="H317" t="s">
        <v>2150</v>
      </c>
      <c r="I317" t="s">
        <v>698</v>
      </c>
      <c r="J317" t="s">
        <v>776</v>
      </c>
      <c r="K317" t="s">
        <v>810</v>
      </c>
      <c r="L317" t="s">
        <v>2091</v>
      </c>
      <c r="M317" t="s">
        <v>2094</v>
      </c>
      <c r="N317" t="s">
        <v>2141</v>
      </c>
      <c r="O317" t="s">
        <v>2116</v>
      </c>
      <c r="P317" t="s">
        <v>2095</v>
      </c>
      <c r="Q317" t="s">
        <v>222</v>
      </c>
      <c r="R317" t="s">
        <v>985</v>
      </c>
      <c r="S317" t="s">
        <v>2205</v>
      </c>
      <c r="T317" t="s">
        <v>2121</v>
      </c>
    </row>
    <row r="318" spans="1:20" x14ac:dyDescent="0.2">
      <c r="A318" t="s">
        <v>82</v>
      </c>
      <c r="B318" t="s">
        <v>108</v>
      </c>
      <c r="C318" t="s">
        <v>1672</v>
      </c>
      <c r="D318" t="s">
        <v>28</v>
      </c>
      <c r="E318" t="s">
        <v>700</v>
      </c>
      <c r="F318" t="s">
        <v>77</v>
      </c>
      <c r="G318" t="s">
        <v>692</v>
      </c>
      <c r="H318" t="s">
        <v>2127</v>
      </c>
      <c r="I318" t="s">
        <v>698</v>
      </c>
      <c r="J318" t="s">
        <v>776</v>
      </c>
      <c r="K318" t="s">
        <v>810</v>
      </c>
      <c r="L318" t="s">
        <v>2114</v>
      </c>
      <c r="M318" t="s">
        <v>2117</v>
      </c>
      <c r="N318" t="s">
        <v>2133</v>
      </c>
      <c r="O318" t="s">
        <v>2093</v>
      </c>
      <c r="P318" t="s">
        <v>2118</v>
      </c>
      <c r="Q318" t="s">
        <v>223</v>
      </c>
      <c r="R318" t="s">
        <v>1064</v>
      </c>
      <c r="S318" t="s">
        <v>2206</v>
      </c>
      <c r="T318" t="s">
        <v>2144</v>
      </c>
    </row>
    <row r="319" spans="1:20" x14ac:dyDescent="0.2">
      <c r="A319" t="s">
        <v>82</v>
      </c>
      <c r="B319" t="s">
        <v>108</v>
      </c>
      <c r="C319" t="s">
        <v>1673</v>
      </c>
      <c r="D319" t="s">
        <v>30</v>
      </c>
      <c r="E319" t="s">
        <v>700</v>
      </c>
      <c r="F319" t="s">
        <v>77</v>
      </c>
      <c r="G319" t="s">
        <v>692</v>
      </c>
      <c r="H319" t="s">
        <v>2134</v>
      </c>
      <c r="I319" t="s">
        <v>698</v>
      </c>
      <c r="J319" t="s">
        <v>776</v>
      </c>
      <c r="K319" t="s">
        <v>810</v>
      </c>
      <c r="L319" t="s">
        <v>2107</v>
      </c>
      <c r="M319" t="s">
        <v>2110</v>
      </c>
      <c r="N319" t="s">
        <v>2126</v>
      </c>
      <c r="O319" t="s">
        <v>2101</v>
      </c>
      <c r="P319" t="s">
        <v>2111</v>
      </c>
      <c r="Q319" t="s">
        <v>223</v>
      </c>
      <c r="R319" t="s">
        <v>987</v>
      </c>
      <c r="S319" t="s">
        <v>2208</v>
      </c>
      <c r="T319" t="s">
        <v>2144</v>
      </c>
    </row>
    <row r="320" spans="1:20" x14ac:dyDescent="0.2">
      <c r="A320" t="s">
        <v>82</v>
      </c>
      <c r="B320" t="s">
        <v>108</v>
      </c>
      <c r="C320" t="s">
        <v>1674</v>
      </c>
      <c r="D320" t="s">
        <v>28</v>
      </c>
      <c r="E320" t="s">
        <v>701</v>
      </c>
      <c r="F320" t="s">
        <v>78</v>
      </c>
      <c r="G320" t="s">
        <v>693</v>
      </c>
      <c r="H320" t="s">
        <v>2130</v>
      </c>
      <c r="I320" t="s">
        <v>696</v>
      </c>
      <c r="J320" t="s">
        <v>76</v>
      </c>
      <c r="K320" t="s">
        <v>809</v>
      </c>
      <c r="L320" t="s">
        <v>2124</v>
      </c>
      <c r="M320" t="s">
        <v>2132</v>
      </c>
      <c r="N320" t="s">
        <v>2100</v>
      </c>
      <c r="O320" t="s">
        <v>2145</v>
      </c>
      <c r="P320" t="s">
        <v>2096</v>
      </c>
      <c r="Q320" t="s">
        <v>207</v>
      </c>
      <c r="R320" t="s">
        <v>988</v>
      </c>
      <c r="S320" t="s">
        <v>2197</v>
      </c>
      <c r="T320" t="s">
        <v>2151</v>
      </c>
    </row>
    <row r="321" spans="1:20" x14ac:dyDescent="0.2">
      <c r="A321" t="s">
        <v>82</v>
      </c>
      <c r="B321" t="s">
        <v>108</v>
      </c>
      <c r="C321" t="s">
        <v>1675</v>
      </c>
      <c r="D321" t="s">
        <v>30</v>
      </c>
      <c r="E321" t="s">
        <v>701</v>
      </c>
      <c r="F321" t="s">
        <v>78</v>
      </c>
      <c r="G321" t="s">
        <v>693</v>
      </c>
      <c r="H321" t="s">
        <v>2123</v>
      </c>
      <c r="I321" t="s">
        <v>696</v>
      </c>
      <c r="J321" t="s">
        <v>76</v>
      </c>
      <c r="K321" t="s">
        <v>809</v>
      </c>
      <c r="L321" t="s">
        <v>2131</v>
      </c>
      <c r="M321" t="s">
        <v>2125</v>
      </c>
      <c r="N321" t="s">
        <v>2092</v>
      </c>
      <c r="O321" t="s">
        <v>2137</v>
      </c>
      <c r="P321" t="s">
        <v>2104</v>
      </c>
      <c r="Q321" t="s">
        <v>207</v>
      </c>
      <c r="R321" t="s">
        <v>989</v>
      </c>
      <c r="S321" t="s">
        <v>2199</v>
      </c>
      <c r="T321" t="s">
        <v>2151</v>
      </c>
    </row>
    <row r="322" spans="1:20" x14ac:dyDescent="0.2">
      <c r="A322" t="s">
        <v>82</v>
      </c>
      <c r="B322" t="s">
        <v>108</v>
      </c>
      <c r="C322" t="s">
        <v>1676</v>
      </c>
      <c r="D322" t="s">
        <v>28</v>
      </c>
      <c r="E322" t="s">
        <v>701</v>
      </c>
      <c r="F322" t="s">
        <v>78</v>
      </c>
      <c r="G322" t="s">
        <v>693</v>
      </c>
      <c r="H322" t="s">
        <v>2146</v>
      </c>
      <c r="I322" t="s">
        <v>696</v>
      </c>
      <c r="J322" t="s">
        <v>76</v>
      </c>
      <c r="K322" t="s">
        <v>809</v>
      </c>
      <c r="L322" t="s">
        <v>2139</v>
      </c>
      <c r="M322" t="s">
        <v>2148</v>
      </c>
      <c r="N322" t="s">
        <v>2115</v>
      </c>
      <c r="O322" t="s">
        <v>2129</v>
      </c>
      <c r="P322" t="s">
        <v>2112</v>
      </c>
      <c r="Q322" t="s">
        <v>211</v>
      </c>
      <c r="R322" t="s">
        <v>990</v>
      </c>
      <c r="S322" t="s">
        <v>2200</v>
      </c>
      <c r="T322" t="s">
        <v>2152</v>
      </c>
    </row>
    <row r="323" spans="1:20" x14ac:dyDescent="0.2">
      <c r="A323" t="s">
        <v>82</v>
      </c>
      <c r="B323" t="s">
        <v>108</v>
      </c>
      <c r="C323" t="s">
        <v>1677</v>
      </c>
      <c r="D323" t="s">
        <v>30</v>
      </c>
      <c r="E323" t="s">
        <v>701</v>
      </c>
      <c r="F323" t="s">
        <v>78</v>
      </c>
      <c r="G323" t="s">
        <v>693</v>
      </c>
      <c r="H323" t="s">
        <v>2138</v>
      </c>
      <c r="I323" t="s">
        <v>696</v>
      </c>
      <c r="J323" t="s">
        <v>76</v>
      </c>
      <c r="K323" t="s">
        <v>809</v>
      </c>
      <c r="L323" t="s">
        <v>2147</v>
      </c>
      <c r="M323" t="s">
        <v>2140</v>
      </c>
      <c r="N323" t="s">
        <v>2108</v>
      </c>
      <c r="O323" t="s">
        <v>2122</v>
      </c>
      <c r="P323" t="s">
        <v>2119</v>
      </c>
      <c r="Q323" t="s">
        <v>208</v>
      </c>
      <c r="R323" t="s">
        <v>991</v>
      </c>
      <c r="S323" t="s">
        <v>2202</v>
      </c>
      <c r="T323" t="s">
        <v>2153</v>
      </c>
    </row>
    <row r="324" spans="1:20" x14ac:dyDescent="0.2">
      <c r="A324" t="s">
        <v>82</v>
      </c>
      <c r="B324" t="s">
        <v>108</v>
      </c>
      <c r="C324" t="s">
        <v>1678</v>
      </c>
      <c r="D324" t="s">
        <v>28</v>
      </c>
      <c r="E324" t="s">
        <v>701</v>
      </c>
      <c r="F324" t="s">
        <v>78</v>
      </c>
      <c r="G324" t="s">
        <v>693</v>
      </c>
      <c r="H324" t="s">
        <v>2118</v>
      </c>
      <c r="I324" t="s">
        <v>698</v>
      </c>
      <c r="J324" t="s">
        <v>776</v>
      </c>
      <c r="K324" t="s">
        <v>810</v>
      </c>
      <c r="L324" t="s">
        <v>2099</v>
      </c>
      <c r="M324" t="s">
        <v>2102</v>
      </c>
      <c r="N324" t="s">
        <v>2149</v>
      </c>
      <c r="O324" t="s">
        <v>2109</v>
      </c>
      <c r="P324" t="s">
        <v>2127</v>
      </c>
      <c r="Q324" t="s">
        <v>232</v>
      </c>
      <c r="R324" t="s">
        <v>992</v>
      </c>
      <c r="S324" t="s">
        <v>2203</v>
      </c>
      <c r="T324" t="s">
        <v>2154</v>
      </c>
    </row>
    <row r="325" spans="1:20" x14ac:dyDescent="0.2">
      <c r="A325" t="s">
        <v>82</v>
      </c>
      <c r="B325" t="s">
        <v>108</v>
      </c>
      <c r="C325" t="s">
        <v>1679</v>
      </c>
      <c r="D325" t="s">
        <v>30</v>
      </c>
      <c r="E325" t="s">
        <v>701</v>
      </c>
      <c r="F325" t="s">
        <v>78</v>
      </c>
      <c r="G325" t="s">
        <v>693</v>
      </c>
      <c r="H325" t="s">
        <v>2111</v>
      </c>
      <c r="I325" t="s">
        <v>698</v>
      </c>
      <c r="J325" t="s">
        <v>776</v>
      </c>
      <c r="K325" t="s">
        <v>810</v>
      </c>
      <c r="L325" t="s">
        <v>2091</v>
      </c>
      <c r="M325" t="s">
        <v>2094</v>
      </c>
      <c r="N325" t="s">
        <v>2141</v>
      </c>
      <c r="O325" t="s">
        <v>2116</v>
      </c>
      <c r="P325" t="s">
        <v>2134</v>
      </c>
      <c r="Q325" t="s">
        <v>236</v>
      </c>
      <c r="R325" t="s">
        <v>993</v>
      </c>
      <c r="S325" t="s">
        <v>2205</v>
      </c>
      <c r="T325" t="s">
        <v>2155</v>
      </c>
    </row>
    <row r="326" spans="1:20" x14ac:dyDescent="0.2">
      <c r="A326" t="s">
        <v>82</v>
      </c>
      <c r="B326" t="s">
        <v>108</v>
      </c>
      <c r="C326" t="s">
        <v>1680</v>
      </c>
      <c r="D326" t="s">
        <v>28</v>
      </c>
      <c r="E326" t="s">
        <v>701</v>
      </c>
      <c r="F326" t="s">
        <v>78</v>
      </c>
      <c r="G326" t="s">
        <v>693</v>
      </c>
      <c r="H326" t="s">
        <v>2103</v>
      </c>
      <c r="I326" t="s">
        <v>698</v>
      </c>
      <c r="J326" t="s">
        <v>776</v>
      </c>
      <c r="K326" t="s">
        <v>810</v>
      </c>
      <c r="L326" t="s">
        <v>2114</v>
      </c>
      <c r="M326" t="s">
        <v>2117</v>
      </c>
      <c r="N326" t="s">
        <v>2133</v>
      </c>
      <c r="O326" t="s">
        <v>2093</v>
      </c>
      <c r="P326" t="s">
        <v>2142</v>
      </c>
      <c r="Q326" t="s">
        <v>233</v>
      </c>
      <c r="R326" t="s">
        <v>994</v>
      </c>
      <c r="S326" t="s">
        <v>2206</v>
      </c>
      <c r="T326" t="s">
        <v>2156</v>
      </c>
    </row>
    <row r="327" spans="1:20" x14ac:dyDescent="0.2">
      <c r="A327" t="s">
        <v>82</v>
      </c>
      <c r="B327" t="s">
        <v>108</v>
      </c>
      <c r="C327" t="s">
        <v>1681</v>
      </c>
      <c r="D327" t="s">
        <v>30</v>
      </c>
      <c r="E327" t="s">
        <v>701</v>
      </c>
      <c r="F327" t="s">
        <v>78</v>
      </c>
      <c r="G327" t="s">
        <v>693</v>
      </c>
      <c r="H327" t="s">
        <v>2095</v>
      </c>
      <c r="I327" t="s">
        <v>698</v>
      </c>
      <c r="J327" t="s">
        <v>776</v>
      </c>
      <c r="K327" t="s">
        <v>810</v>
      </c>
      <c r="L327" t="s">
        <v>2107</v>
      </c>
      <c r="M327" t="s">
        <v>2110</v>
      </c>
      <c r="N327" t="s">
        <v>2126</v>
      </c>
      <c r="O327" t="s">
        <v>2101</v>
      </c>
      <c r="P327" t="s">
        <v>2150</v>
      </c>
      <c r="Q327" t="s">
        <v>233</v>
      </c>
      <c r="R327" t="s">
        <v>995</v>
      </c>
      <c r="S327" t="s">
        <v>2208</v>
      </c>
      <c r="T327" t="s">
        <v>2156</v>
      </c>
    </row>
    <row r="328" spans="1:20" x14ac:dyDescent="0.2">
      <c r="A328" t="s">
        <v>82</v>
      </c>
      <c r="B328" t="s">
        <v>108</v>
      </c>
      <c r="C328" t="s">
        <v>1682</v>
      </c>
      <c r="D328" t="s">
        <v>28</v>
      </c>
      <c r="E328" t="s">
        <v>700</v>
      </c>
      <c r="F328" t="s">
        <v>77</v>
      </c>
      <c r="G328" t="s">
        <v>692</v>
      </c>
      <c r="H328" t="s">
        <v>2112</v>
      </c>
      <c r="I328" t="s">
        <v>697</v>
      </c>
      <c r="J328" t="s">
        <v>79</v>
      </c>
      <c r="K328" t="s">
        <v>835</v>
      </c>
      <c r="L328" t="s">
        <v>2102</v>
      </c>
      <c r="M328" t="s">
        <v>2093</v>
      </c>
      <c r="N328" t="s">
        <v>2122</v>
      </c>
      <c r="O328" t="s">
        <v>2108</v>
      </c>
      <c r="P328" t="s">
        <v>2146</v>
      </c>
      <c r="Q328" t="s">
        <v>231</v>
      </c>
      <c r="R328" t="s">
        <v>1027</v>
      </c>
      <c r="S328" t="s">
        <v>2197</v>
      </c>
      <c r="T328" t="s">
        <v>2158</v>
      </c>
    </row>
    <row r="329" spans="1:20" x14ac:dyDescent="0.2">
      <c r="A329" t="s">
        <v>82</v>
      </c>
      <c r="B329" t="s">
        <v>108</v>
      </c>
      <c r="C329" t="s">
        <v>1683</v>
      </c>
      <c r="D329" t="s">
        <v>30</v>
      </c>
      <c r="E329" t="s">
        <v>700</v>
      </c>
      <c r="F329" t="s">
        <v>77</v>
      </c>
      <c r="G329" t="s">
        <v>692</v>
      </c>
      <c r="H329" t="s">
        <v>2119</v>
      </c>
      <c r="I329" t="s">
        <v>697</v>
      </c>
      <c r="J329" t="s">
        <v>79</v>
      </c>
      <c r="K329" t="s">
        <v>835</v>
      </c>
      <c r="L329" t="s">
        <v>2094</v>
      </c>
      <c r="M329" t="s">
        <v>2101</v>
      </c>
      <c r="N329" t="s">
        <v>2129</v>
      </c>
      <c r="O329" t="s">
        <v>2115</v>
      </c>
      <c r="P329" t="s">
        <v>2138</v>
      </c>
      <c r="Q329" t="s">
        <v>227</v>
      </c>
      <c r="R329" t="s">
        <v>1077</v>
      </c>
      <c r="S329" t="s">
        <v>2199</v>
      </c>
      <c r="T329" t="s">
        <v>2157</v>
      </c>
    </row>
    <row r="330" spans="1:20" x14ac:dyDescent="0.2">
      <c r="A330" t="s">
        <v>82</v>
      </c>
      <c r="B330" t="s">
        <v>108</v>
      </c>
      <c r="C330" t="s">
        <v>1684</v>
      </c>
      <c r="D330" t="s">
        <v>28</v>
      </c>
      <c r="E330" t="s">
        <v>700</v>
      </c>
      <c r="F330" t="s">
        <v>77</v>
      </c>
      <c r="G330" t="s">
        <v>692</v>
      </c>
      <c r="H330" t="s">
        <v>2096</v>
      </c>
      <c r="I330" t="s">
        <v>697</v>
      </c>
      <c r="J330" t="s">
        <v>79</v>
      </c>
      <c r="K330" t="s">
        <v>835</v>
      </c>
      <c r="L330" t="s">
        <v>2117</v>
      </c>
      <c r="M330" t="s">
        <v>2109</v>
      </c>
      <c r="N330" t="s">
        <v>2137</v>
      </c>
      <c r="O330" t="s">
        <v>2092</v>
      </c>
      <c r="P330" t="s">
        <v>2130</v>
      </c>
      <c r="Q330" t="s">
        <v>228</v>
      </c>
      <c r="R330" t="s">
        <v>998</v>
      </c>
      <c r="S330" t="s">
        <v>2200</v>
      </c>
      <c r="T330" t="s">
        <v>2159</v>
      </c>
    </row>
    <row r="331" spans="1:20" x14ac:dyDescent="0.2">
      <c r="A331" t="s">
        <v>82</v>
      </c>
      <c r="B331" t="s">
        <v>108</v>
      </c>
      <c r="C331" t="s">
        <v>1685</v>
      </c>
      <c r="D331" t="s">
        <v>30</v>
      </c>
      <c r="E331" t="s">
        <v>700</v>
      </c>
      <c r="F331" t="s">
        <v>77</v>
      </c>
      <c r="G331" t="s">
        <v>692</v>
      </c>
      <c r="H331" t="s">
        <v>2104</v>
      </c>
      <c r="I331" t="s">
        <v>697</v>
      </c>
      <c r="J331" t="s">
        <v>79</v>
      </c>
      <c r="K331" t="s">
        <v>835</v>
      </c>
      <c r="L331" t="s">
        <v>2110</v>
      </c>
      <c r="M331" t="s">
        <v>2116</v>
      </c>
      <c r="N331" t="s">
        <v>2145</v>
      </c>
      <c r="O331" t="s">
        <v>2100</v>
      </c>
      <c r="P331" t="s">
        <v>2123</v>
      </c>
      <c r="Q331" t="s">
        <v>228</v>
      </c>
      <c r="R331" t="s">
        <v>999</v>
      </c>
      <c r="S331" t="s">
        <v>2202</v>
      </c>
      <c r="T331" t="s">
        <v>2159</v>
      </c>
    </row>
    <row r="332" spans="1:20" x14ac:dyDescent="0.2">
      <c r="A332" t="s">
        <v>82</v>
      </c>
      <c r="B332" t="s">
        <v>108</v>
      </c>
      <c r="C332" t="s">
        <v>1686</v>
      </c>
      <c r="D332" t="s">
        <v>28</v>
      </c>
      <c r="E332" t="s">
        <v>700</v>
      </c>
      <c r="F332" t="s">
        <v>77</v>
      </c>
      <c r="G332" t="s">
        <v>692</v>
      </c>
      <c r="H332" t="s">
        <v>2142</v>
      </c>
      <c r="I332" t="s">
        <v>699</v>
      </c>
      <c r="J332" t="s">
        <v>777</v>
      </c>
      <c r="K332" t="s">
        <v>836</v>
      </c>
      <c r="L332" t="s">
        <v>2141</v>
      </c>
      <c r="M332" t="s">
        <v>2124</v>
      </c>
      <c r="N332" t="s">
        <v>2091</v>
      </c>
      <c r="O332" t="s">
        <v>2148</v>
      </c>
      <c r="P332" t="s">
        <v>2103</v>
      </c>
      <c r="Q332" t="s">
        <v>212</v>
      </c>
      <c r="R332" t="s">
        <v>1067</v>
      </c>
      <c r="S332" t="s">
        <v>2203</v>
      </c>
      <c r="T332" t="s">
        <v>2161</v>
      </c>
    </row>
    <row r="333" spans="1:20" x14ac:dyDescent="0.2">
      <c r="A333" t="s">
        <v>82</v>
      </c>
      <c r="B333" t="s">
        <v>108</v>
      </c>
      <c r="C333" t="s">
        <v>1687</v>
      </c>
      <c r="D333" t="s">
        <v>30</v>
      </c>
      <c r="E333" t="s">
        <v>700</v>
      </c>
      <c r="F333" t="s">
        <v>77</v>
      </c>
      <c r="G333" t="s">
        <v>692</v>
      </c>
      <c r="H333" t="s">
        <v>2150</v>
      </c>
      <c r="I333" t="s">
        <v>699</v>
      </c>
      <c r="J333" t="s">
        <v>777</v>
      </c>
      <c r="K333" t="s">
        <v>836</v>
      </c>
      <c r="L333" t="s">
        <v>2149</v>
      </c>
      <c r="M333" t="s">
        <v>2131</v>
      </c>
      <c r="N333" t="s">
        <v>2099</v>
      </c>
      <c r="O333" t="s">
        <v>2140</v>
      </c>
      <c r="P333" t="s">
        <v>2095</v>
      </c>
      <c r="Q333" t="s">
        <v>212</v>
      </c>
      <c r="R333" t="s">
        <v>1068</v>
      </c>
      <c r="S333" t="s">
        <v>2205</v>
      </c>
      <c r="T333" t="s">
        <v>2161</v>
      </c>
    </row>
    <row r="334" spans="1:20" x14ac:dyDescent="0.2">
      <c r="A334" t="s">
        <v>82</v>
      </c>
      <c r="B334" t="s">
        <v>108</v>
      </c>
      <c r="C334" t="s">
        <v>1688</v>
      </c>
      <c r="D334" t="s">
        <v>28</v>
      </c>
      <c r="E334" t="s">
        <v>700</v>
      </c>
      <c r="F334" t="s">
        <v>77</v>
      </c>
      <c r="G334" t="s">
        <v>692</v>
      </c>
      <c r="H334" t="s">
        <v>2127</v>
      </c>
      <c r="I334" t="s">
        <v>699</v>
      </c>
      <c r="J334" t="s">
        <v>777</v>
      </c>
      <c r="K334" t="s">
        <v>836</v>
      </c>
      <c r="L334" t="s">
        <v>2126</v>
      </c>
      <c r="M334" t="s">
        <v>2139</v>
      </c>
      <c r="N334" t="s">
        <v>2107</v>
      </c>
      <c r="O334" t="s">
        <v>2132</v>
      </c>
      <c r="P334" t="s">
        <v>2118</v>
      </c>
      <c r="Q334" t="s">
        <v>216</v>
      </c>
      <c r="R334" t="s">
        <v>1075</v>
      </c>
      <c r="S334" t="s">
        <v>2206</v>
      </c>
      <c r="T334" t="s">
        <v>2160</v>
      </c>
    </row>
    <row r="335" spans="1:20" x14ac:dyDescent="0.2">
      <c r="A335" t="s">
        <v>82</v>
      </c>
      <c r="B335" t="s">
        <v>108</v>
      </c>
      <c r="C335" t="s">
        <v>1689</v>
      </c>
      <c r="D335" t="s">
        <v>30</v>
      </c>
      <c r="E335" t="s">
        <v>700</v>
      </c>
      <c r="F335" t="s">
        <v>77</v>
      </c>
      <c r="G335" t="s">
        <v>692</v>
      </c>
      <c r="H335" t="s">
        <v>2134</v>
      </c>
      <c r="I335" t="s">
        <v>699</v>
      </c>
      <c r="J335" t="s">
        <v>777</v>
      </c>
      <c r="K335" t="s">
        <v>836</v>
      </c>
      <c r="L335" t="s">
        <v>2133</v>
      </c>
      <c r="M335" t="s">
        <v>2147</v>
      </c>
      <c r="N335" t="s">
        <v>2114</v>
      </c>
      <c r="O335" t="s">
        <v>2125</v>
      </c>
      <c r="P335" t="s">
        <v>2111</v>
      </c>
      <c r="Q335" t="s">
        <v>213</v>
      </c>
      <c r="R335" t="s">
        <v>1070</v>
      </c>
      <c r="S335" t="s">
        <v>2208</v>
      </c>
      <c r="T335" t="s">
        <v>2162</v>
      </c>
    </row>
    <row r="336" spans="1:20" x14ac:dyDescent="0.2">
      <c r="A336" t="s">
        <v>82</v>
      </c>
      <c r="B336" t="s">
        <v>108</v>
      </c>
      <c r="C336" t="s">
        <v>1690</v>
      </c>
      <c r="D336" t="s">
        <v>28</v>
      </c>
      <c r="E336" t="s">
        <v>701</v>
      </c>
      <c r="F336" t="s">
        <v>78</v>
      </c>
      <c r="G336" t="s">
        <v>693</v>
      </c>
      <c r="H336" t="s">
        <v>2130</v>
      </c>
      <c r="I336" t="s">
        <v>697</v>
      </c>
      <c r="J336" t="s">
        <v>79</v>
      </c>
      <c r="K336" t="s">
        <v>835</v>
      </c>
      <c r="L336" t="s">
        <v>2102</v>
      </c>
      <c r="M336" t="s">
        <v>2093</v>
      </c>
      <c r="N336" t="s">
        <v>2122</v>
      </c>
      <c r="O336" t="s">
        <v>2108</v>
      </c>
      <c r="P336" t="s">
        <v>2096</v>
      </c>
      <c r="Q336" t="s">
        <v>239</v>
      </c>
      <c r="R336" t="s">
        <v>1048</v>
      </c>
      <c r="S336" t="s">
        <v>2197</v>
      </c>
      <c r="T336" t="s">
        <v>2204</v>
      </c>
    </row>
    <row r="337" spans="1:20" x14ac:dyDescent="0.2">
      <c r="A337" t="s">
        <v>82</v>
      </c>
      <c r="B337" t="s">
        <v>108</v>
      </c>
      <c r="C337" t="s">
        <v>1691</v>
      </c>
      <c r="D337" t="s">
        <v>30</v>
      </c>
      <c r="E337" t="s">
        <v>701</v>
      </c>
      <c r="F337" t="s">
        <v>78</v>
      </c>
      <c r="G337" t="s">
        <v>693</v>
      </c>
      <c r="H337" t="s">
        <v>2123</v>
      </c>
      <c r="I337" t="s">
        <v>697</v>
      </c>
      <c r="J337" t="s">
        <v>79</v>
      </c>
      <c r="K337" t="s">
        <v>835</v>
      </c>
      <c r="L337" t="s">
        <v>2094</v>
      </c>
      <c r="M337" t="s">
        <v>2101</v>
      </c>
      <c r="N337" t="s">
        <v>2129</v>
      </c>
      <c r="O337" t="s">
        <v>2115</v>
      </c>
      <c r="P337" t="s">
        <v>2104</v>
      </c>
      <c r="Q337" t="s">
        <v>239</v>
      </c>
      <c r="R337" t="s">
        <v>1030</v>
      </c>
      <c r="S337" t="s">
        <v>2199</v>
      </c>
      <c r="T337" t="s">
        <v>2204</v>
      </c>
    </row>
    <row r="338" spans="1:20" x14ac:dyDescent="0.2">
      <c r="A338" t="s">
        <v>82</v>
      </c>
      <c r="B338" t="s">
        <v>108</v>
      </c>
      <c r="C338" t="s">
        <v>1692</v>
      </c>
      <c r="D338" t="s">
        <v>28</v>
      </c>
      <c r="E338" t="s">
        <v>701</v>
      </c>
      <c r="F338" t="s">
        <v>78</v>
      </c>
      <c r="G338" t="s">
        <v>693</v>
      </c>
      <c r="H338" t="s">
        <v>2146</v>
      </c>
      <c r="I338" t="s">
        <v>697</v>
      </c>
      <c r="J338" t="s">
        <v>79</v>
      </c>
      <c r="K338" t="s">
        <v>835</v>
      </c>
      <c r="L338" t="s">
        <v>2117</v>
      </c>
      <c r="M338" t="s">
        <v>2109</v>
      </c>
      <c r="N338" t="s">
        <v>2137</v>
      </c>
      <c r="O338" t="s">
        <v>2092</v>
      </c>
      <c r="P338" t="s">
        <v>2112</v>
      </c>
      <c r="Q338" t="s">
        <v>241</v>
      </c>
      <c r="R338" t="s">
        <v>1000</v>
      </c>
      <c r="S338" t="s">
        <v>2200</v>
      </c>
      <c r="T338" t="s">
        <v>2163</v>
      </c>
    </row>
    <row r="339" spans="1:20" x14ac:dyDescent="0.2">
      <c r="A339" t="s">
        <v>82</v>
      </c>
      <c r="B339" t="s">
        <v>108</v>
      </c>
      <c r="C339" t="s">
        <v>1693</v>
      </c>
      <c r="D339" t="s">
        <v>30</v>
      </c>
      <c r="E339" t="s">
        <v>701</v>
      </c>
      <c r="F339" t="s">
        <v>78</v>
      </c>
      <c r="G339" t="s">
        <v>693</v>
      </c>
      <c r="H339" t="s">
        <v>2138</v>
      </c>
      <c r="I339" t="s">
        <v>697</v>
      </c>
      <c r="J339" t="s">
        <v>79</v>
      </c>
      <c r="K339" t="s">
        <v>835</v>
      </c>
      <c r="L339" t="s">
        <v>2110</v>
      </c>
      <c r="M339" t="s">
        <v>2116</v>
      </c>
      <c r="N339" t="s">
        <v>2145</v>
      </c>
      <c r="O339" t="s">
        <v>2100</v>
      </c>
      <c r="P339" t="s">
        <v>2119</v>
      </c>
      <c r="Q339" t="s">
        <v>240</v>
      </c>
      <c r="R339" t="s">
        <v>1031</v>
      </c>
      <c r="S339" t="s">
        <v>2202</v>
      </c>
      <c r="T339" t="s">
        <v>2207</v>
      </c>
    </row>
    <row r="340" spans="1:20" x14ac:dyDescent="0.2">
      <c r="A340" t="s">
        <v>82</v>
      </c>
      <c r="B340" t="s">
        <v>108</v>
      </c>
      <c r="C340" t="s">
        <v>1694</v>
      </c>
      <c r="D340" t="s">
        <v>28</v>
      </c>
      <c r="E340" t="s">
        <v>701</v>
      </c>
      <c r="F340" t="s">
        <v>78</v>
      </c>
      <c r="G340" t="s">
        <v>693</v>
      </c>
      <c r="H340" t="s">
        <v>2118</v>
      </c>
      <c r="I340" t="s">
        <v>699</v>
      </c>
      <c r="J340" t="s">
        <v>777</v>
      </c>
      <c r="K340" t="s">
        <v>836</v>
      </c>
      <c r="L340" t="s">
        <v>2141</v>
      </c>
      <c r="M340" t="s">
        <v>2124</v>
      </c>
      <c r="N340" t="s">
        <v>2091</v>
      </c>
      <c r="O340" t="s">
        <v>2148</v>
      </c>
      <c r="P340" t="s">
        <v>2127</v>
      </c>
      <c r="Q340" t="s">
        <v>736</v>
      </c>
      <c r="R340" t="s">
        <v>1098</v>
      </c>
      <c r="S340" t="s">
        <v>2203</v>
      </c>
      <c r="T340" t="s">
        <v>2167</v>
      </c>
    </row>
    <row r="341" spans="1:20" x14ac:dyDescent="0.2">
      <c r="A341" t="s">
        <v>82</v>
      </c>
      <c r="B341" t="s">
        <v>108</v>
      </c>
      <c r="C341" t="s">
        <v>1695</v>
      </c>
      <c r="D341" t="s">
        <v>30</v>
      </c>
      <c r="E341" t="s">
        <v>701</v>
      </c>
      <c r="F341" t="s">
        <v>78</v>
      </c>
      <c r="G341" t="s">
        <v>693</v>
      </c>
      <c r="H341" t="s">
        <v>2111</v>
      </c>
      <c r="I341" t="s">
        <v>699</v>
      </c>
      <c r="J341" t="s">
        <v>777</v>
      </c>
      <c r="K341" t="s">
        <v>836</v>
      </c>
      <c r="L341" t="s">
        <v>2149</v>
      </c>
      <c r="M341" t="s">
        <v>2131</v>
      </c>
      <c r="N341" t="s">
        <v>2099</v>
      </c>
      <c r="O341" t="s">
        <v>2140</v>
      </c>
      <c r="P341" t="s">
        <v>2134</v>
      </c>
      <c r="Q341" t="s">
        <v>439</v>
      </c>
      <c r="R341" t="s">
        <v>1089</v>
      </c>
      <c r="S341" t="s">
        <v>2205</v>
      </c>
      <c r="T341" t="s">
        <v>2166</v>
      </c>
    </row>
    <row r="342" spans="1:20" x14ac:dyDescent="0.2">
      <c r="A342" t="s">
        <v>82</v>
      </c>
      <c r="B342" t="s">
        <v>108</v>
      </c>
      <c r="C342" t="s">
        <v>1696</v>
      </c>
      <c r="D342" t="s">
        <v>28</v>
      </c>
      <c r="E342" t="s">
        <v>701</v>
      </c>
      <c r="F342" t="s">
        <v>78</v>
      </c>
      <c r="G342" t="s">
        <v>693</v>
      </c>
      <c r="H342" t="s">
        <v>2103</v>
      </c>
      <c r="I342" t="s">
        <v>699</v>
      </c>
      <c r="J342" t="s">
        <v>777</v>
      </c>
      <c r="K342" t="s">
        <v>836</v>
      </c>
      <c r="L342" t="s">
        <v>2126</v>
      </c>
      <c r="M342" t="s">
        <v>2139</v>
      </c>
      <c r="N342" t="s">
        <v>2107</v>
      </c>
      <c r="O342" t="s">
        <v>2132</v>
      </c>
      <c r="P342" t="s">
        <v>2142</v>
      </c>
      <c r="Q342" t="s">
        <v>444</v>
      </c>
      <c r="R342" t="s">
        <v>1092</v>
      </c>
      <c r="S342" t="s">
        <v>2206</v>
      </c>
      <c r="T342" t="s">
        <v>2168</v>
      </c>
    </row>
    <row r="343" spans="1:20" x14ac:dyDescent="0.2">
      <c r="A343" t="s">
        <v>82</v>
      </c>
      <c r="B343" t="s">
        <v>108</v>
      </c>
      <c r="C343" t="s">
        <v>1697</v>
      </c>
      <c r="D343" t="s">
        <v>30</v>
      </c>
      <c r="E343" t="s">
        <v>701</v>
      </c>
      <c r="F343" t="s">
        <v>78</v>
      </c>
      <c r="G343" t="s">
        <v>693</v>
      </c>
      <c r="H343" t="s">
        <v>2095</v>
      </c>
      <c r="I343" t="s">
        <v>699</v>
      </c>
      <c r="J343" t="s">
        <v>777</v>
      </c>
      <c r="K343" t="s">
        <v>836</v>
      </c>
      <c r="L343" t="s">
        <v>2133</v>
      </c>
      <c r="M343" t="s">
        <v>2147</v>
      </c>
      <c r="N343" t="s">
        <v>2114</v>
      </c>
      <c r="O343" t="s">
        <v>2125</v>
      </c>
      <c r="P343" t="s">
        <v>2150</v>
      </c>
      <c r="Q343" t="s">
        <v>444</v>
      </c>
      <c r="R343" t="s">
        <v>1091</v>
      </c>
      <c r="S343" t="s">
        <v>2208</v>
      </c>
      <c r="T343" t="s">
        <v>2168</v>
      </c>
    </row>
    <row r="344" spans="1:20" x14ac:dyDescent="0.2">
      <c r="A344" t="s">
        <v>82</v>
      </c>
      <c r="B344" t="s">
        <v>43</v>
      </c>
      <c r="C344" t="s">
        <v>1708</v>
      </c>
      <c r="D344" t="s">
        <v>28</v>
      </c>
      <c r="E344" t="s">
        <v>696</v>
      </c>
      <c r="F344" t="s">
        <v>76</v>
      </c>
      <c r="G344" t="s">
        <v>809</v>
      </c>
      <c r="H344" t="s">
        <v>2101</v>
      </c>
      <c r="I344" t="s">
        <v>697</v>
      </c>
      <c r="J344" t="s">
        <v>79</v>
      </c>
      <c r="K344" t="s">
        <v>835</v>
      </c>
      <c r="L344" t="s">
        <v>2102</v>
      </c>
      <c r="M344" t="s">
        <v>2099</v>
      </c>
      <c r="N344" t="s">
        <v>2100</v>
      </c>
      <c r="O344" t="s">
        <v>2134</v>
      </c>
      <c r="P344" t="s">
        <v>2146</v>
      </c>
      <c r="Q344" t="s">
        <v>242</v>
      </c>
      <c r="R344" t="s">
        <v>1042</v>
      </c>
      <c r="S344" t="s">
        <v>2197</v>
      </c>
      <c r="T344" t="s">
        <v>2186</v>
      </c>
    </row>
    <row r="345" spans="1:20" x14ac:dyDescent="0.2">
      <c r="A345" t="s">
        <v>82</v>
      </c>
      <c r="B345" t="s">
        <v>43</v>
      </c>
      <c r="C345" t="s">
        <v>1709</v>
      </c>
      <c r="D345" t="s">
        <v>30</v>
      </c>
      <c r="E345" t="s">
        <v>698</v>
      </c>
      <c r="F345" t="s">
        <v>776</v>
      </c>
      <c r="G345" t="s">
        <v>810</v>
      </c>
      <c r="H345" t="s">
        <v>2099</v>
      </c>
      <c r="I345" t="s">
        <v>699</v>
      </c>
      <c r="J345" t="s">
        <v>777</v>
      </c>
      <c r="K345" t="s">
        <v>836</v>
      </c>
      <c r="L345" t="s">
        <v>2100</v>
      </c>
      <c r="M345" t="s">
        <v>2116</v>
      </c>
      <c r="N345" t="s">
        <v>2117</v>
      </c>
      <c r="O345" t="s">
        <v>2127</v>
      </c>
      <c r="P345" t="s">
        <v>2138</v>
      </c>
      <c r="Q345" t="s">
        <v>732</v>
      </c>
      <c r="R345" t="s">
        <v>1110</v>
      </c>
      <c r="S345" t="s">
        <v>2199</v>
      </c>
      <c r="T345" t="s">
        <v>2195</v>
      </c>
    </row>
    <row r="346" spans="1:20" x14ac:dyDescent="0.2">
      <c r="A346" t="s">
        <v>82</v>
      </c>
      <c r="B346" t="s">
        <v>43</v>
      </c>
      <c r="C346" t="s">
        <v>1710</v>
      </c>
      <c r="D346" t="s">
        <v>28</v>
      </c>
      <c r="E346" t="s">
        <v>697</v>
      </c>
      <c r="F346" t="s">
        <v>79</v>
      </c>
      <c r="G346" t="s">
        <v>835</v>
      </c>
      <c r="H346" t="s">
        <v>2140</v>
      </c>
      <c r="I346" t="s">
        <v>696</v>
      </c>
      <c r="J346" t="s">
        <v>76</v>
      </c>
      <c r="K346" t="s">
        <v>809</v>
      </c>
      <c r="L346" t="s">
        <v>2139</v>
      </c>
      <c r="M346" t="s">
        <v>2114</v>
      </c>
      <c r="N346" t="s">
        <v>2115</v>
      </c>
      <c r="O346" t="s">
        <v>2150</v>
      </c>
      <c r="P346" t="s">
        <v>2130</v>
      </c>
      <c r="Q346" t="s">
        <v>244</v>
      </c>
      <c r="R346" t="s">
        <v>1047</v>
      </c>
      <c r="S346" t="s">
        <v>2200</v>
      </c>
      <c r="T346" t="s">
        <v>2213</v>
      </c>
    </row>
    <row r="347" spans="1:20" x14ac:dyDescent="0.2">
      <c r="A347" t="s">
        <v>82</v>
      </c>
      <c r="B347" t="s">
        <v>43</v>
      </c>
      <c r="C347" t="s">
        <v>1711</v>
      </c>
      <c r="D347" t="s">
        <v>30</v>
      </c>
      <c r="E347" t="s">
        <v>699</v>
      </c>
      <c r="F347" t="s">
        <v>777</v>
      </c>
      <c r="G347" t="s">
        <v>836</v>
      </c>
      <c r="H347" t="s">
        <v>2126</v>
      </c>
      <c r="I347" t="s">
        <v>698</v>
      </c>
      <c r="J347" t="s">
        <v>776</v>
      </c>
      <c r="K347" t="s">
        <v>810</v>
      </c>
      <c r="L347" t="s">
        <v>2137</v>
      </c>
      <c r="M347" t="s">
        <v>2101</v>
      </c>
      <c r="N347" t="s">
        <v>2102</v>
      </c>
      <c r="O347" t="s">
        <v>2142</v>
      </c>
      <c r="P347" t="s">
        <v>2123</v>
      </c>
      <c r="Q347" t="s">
        <v>734</v>
      </c>
      <c r="R347" t="s">
        <v>1115</v>
      </c>
      <c r="S347" t="s">
        <v>2202</v>
      </c>
      <c r="T347" t="s">
        <v>2219</v>
      </c>
    </row>
    <row r="348" spans="1:20" x14ac:dyDescent="0.2">
      <c r="A348" t="s">
        <v>82</v>
      </c>
      <c r="B348" t="s">
        <v>43</v>
      </c>
      <c r="C348" t="s">
        <v>1712</v>
      </c>
      <c r="D348" t="s">
        <v>28</v>
      </c>
      <c r="E348" t="s">
        <v>700</v>
      </c>
      <c r="F348" t="s">
        <v>77</v>
      </c>
      <c r="G348" t="s">
        <v>692</v>
      </c>
      <c r="H348" t="s">
        <v>2112</v>
      </c>
      <c r="I348" t="s">
        <v>697</v>
      </c>
      <c r="J348" t="s">
        <v>79</v>
      </c>
      <c r="K348" t="s">
        <v>835</v>
      </c>
      <c r="L348" t="s">
        <v>2102</v>
      </c>
      <c r="M348" t="s">
        <v>2093</v>
      </c>
      <c r="N348" t="s">
        <v>2122</v>
      </c>
      <c r="O348" t="s">
        <v>2126</v>
      </c>
      <c r="P348" t="s">
        <v>2103</v>
      </c>
      <c r="Q348" t="s">
        <v>227</v>
      </c>
      <c r="R348" t="s">
        <v>996</v>
      </c>
      <c r="S348" t="s">
        <v>2089</v>
      </c>
      <c r="T348" t="s">
        <v>2157</v>
      </c>
    </row>
    <row r="349" spans="1:20" x14ac:dyDescent="0.2">
      <c r="A349" t="s">
        <v>82</v>
      </c>
      <c r="B349" t="s">
        <v>43</v>
      </c>
      <c r="C349" t="s">
        <v>1713</v>
      </c>
      <c r="D349" t="s">
        <v>30</v>
      </c>
      <c r="E349" t="s">
        <v>700</v>
      </c>
      <c r="F349" t="s">
        <v>77</v>
      </c>
      <c r="G349" t="s">
        <v>692</v>
      </c>
      <c r="H349" t="s">
        <v>2119</v>
      </c>
      <c r="I349" t="s">
        <v>698</v>
      </c>
      <c r="J349" t="s">
        <v>776</v>
      </c>
      <c r="K349" t="s">
        <v>810</v>
      </c>
      <c r="L349" t="s">
        <v>2122</v>
      </c>
      <c r="M349" t="s">
        <v>2116</v>
      </c>
      <c r="N349" t="s">
        <v>2117</v>
      </c>
      <c r="O349" t="s">
        <v>2115</v>
      </c>
      <c r="P349" t="s">
        <v>2104</v>
      </c>
      <c r="Q349" t="s">
        <v>222</v>
      </c>
      <c r="R349" t="s">
        <v>985</v>
      </c>
      <c r="S349" t="s">
        <v>2171</v>
      </c>
      <c r="T349" t="s">
        <v>2121</v>
      </c>
    </row>
    <row r="350" spans="1:20" x14ac:dyDescent="0.2">
      <c r="A350" t="s">
        <v>82</v>
      </c>
      <c r="B350" t="s">
        <v>43</v>
      </c>
      <c r="C350" t="s">
        <v>1714</v>
      </c>
      <c r="D350" t="s">
        <v>28</v>
      </c>
      <c r="E350" t="s">
        <v>701</v>
      </c>
      <c r="F350" t="s">
        <v>78</v>
      </c>
      <c r="G350" t="s">
        <v>693</v>
      </c>
      <c r="H350" t="s">
        <v>2146</v>
      </c>
      <c r="I350" t="s">
        <v>699</v>
      </c>
      <c r="J350" t="s">
        <v>777</v>
      </c>
      <c r="K350" t="s">
        <v>836</v>
      </c>
      <c r="L350" t="s">
        <v>2108</v>
      </c>
      <c r="M350" t="s">
        <v>2109</v>
      </c>
      <c r="N350" t="s">
        <v>2137</v>
      </c>
      <c r="O350" t="s">
        <v>2102</v>
      </c>
      <c r="P350" t="s">
        <v>2112</v>
      </c>
      <c r="Q350" t="s">
        <v>439</v>
      </c>
      <c r="R350" t="s">
        <v>1090</v>
      </c>
      <c r="S350" t="s">
        <v>2105</v>
      </c>
      <c r="T350" t="s">
        <v>2166</v>
      </c>
    </row>
    <row r="351" spans="1:20" x14ac:dyDescent="0.2">
      <c r="A351" t="s">
        <v>82</v>
      </c>
      <c r="B351" t="s">
        <v>43</v>
      </c>
      <c r="C351" t="s">
        <v>1715</v>
      </c>
      <c r="D351" t="s">
        <v>30</v>
      </c>
      <c r="E351" t="s">
        <v>701</v>
      </c>
      <c r="F351" t="s">
        <v>78</v>
      </c>
      <c r="G351" t="s">
        <v>693</v>
      </c>
      <c r="H351" t="s">
        <v>2138</v>
      </c>
      <c r="I351" t="s">
        <v>696</v>
      </c>
      <c r="J351" t="s">
        <v>76</v>
      </c>
      <c r="K351" t="s">
        <v>809</v>
      </c>
      <c r="L351" t="s">
        <v>2147</v>
      </c>
      <c r="M351" t="s">
        <v>2091</v>
      </c>
      <c r="N351" t="s">
        <v>2102</v>
      </c>
      <c r="O351" t="s">
        <v>2100</v>
      </c>
      <c r="P351" t="s">
        <v>2119</v>
      </c>
      <c r="Q351" t="s">
        <v>208</v>
      </c>
      <c r="R351" t="s">
        <v>991</v>
      </c>
      <c r="S351" t="s">
        <v>2174</v>
      </c>
      <c r="T351" t="s">
        <v>2153</v>
      </c>
    </row>
    <row r="352" spans="1:20" x14ac:dyDescent="0.2">
      <c r="A352" t="s">
        <v>82</v>
      </c>
      <c r="B352" t="s">
        <v>32</v>
      </c>
      <c r="C352" t="s">
        <v>1698</v>
      </c>
      <c r="D352" t="s">
        <v>28</v>
      </c>
      <c r="E352" t="s">
        <v>696</v>
      </c>
      <c r="F352" t="s">
        <v>76</v>
      </c>
      <c r="G352" t="s">
        <v>809</v>
      </c>
      <c r="H352" t="s">
        <v>2147</v>
      </c>
      <c r="I352" t="s">
        <v>700</v>
      </c>
      <c r="J352" t="s">
        <v>77</v>
      </c>
      <c r="K352" t="s">
        <v>692</v>
      </c>
      <c r="L352" t="s">
        <v>2104</v>
      </c>
      <c r="M352" t="s">
        <v>2091</v>
      </c>
      <c r="N352" t="s">
        <v>2102</v>
      </c>
      <c r="O352" t="s">
        <v>2133</v>
      </c>
      <c r="P352" t="s">
        <v>2095</v>
      </c>
      <c r="Q352" t="s">
        <v>219</v>
      </c>
      <c r="R352" t="s">
        <v>1004</v>
      </c>
      <c r="S352" t="s">
        <v>2097</v>
      </c>
      <c r="T352" t="s">
        <v>2170</v>
      </c>
    </row>
    <row r="353" spans="1:22" x14ac:dyDescent="0.2">
      <c r="A353" t="s">
        <v>82</v>
      </c>
      <c r="B353" t="s">
        <v>32</v>
      </c>
      <c r="C353" t="s">
        <v>1699</v>
      </c>
      <c r="D353" t="s">
        <v>30</v>
      </c>
      <c r="E353" t="s">
        <v>696</v>
      </c>
      <c r="F353" t="s">
        <v>76</v>
      </c>
      <c r="G353" t="s">
        <v>809</v>
      </c>
      <c r="H353" t="s">
        <v>2139</v>
      </c>
      <c r="I353" t="s">
        <v>701</v>
      </c>
      <c r="J353" t="s">
        <v>78</v>
      </c>
      <c r="K353" t="s">
        <v>693</v>
      </c>
      <c r="L353" t="s">
        <v>2146</v>
      </c>
      <c r="M353" t="s">
        <v>2099</v>
      </c>
      <c r="N353" t="s">
        <v>2094</v>
      </c>
      <c r="O353" t="s">
        <v>2126</v>
      </c>
      <c r="P353" t="s">
        <v>2127</v>
      </c>
      <c r="Q353" t="s">
        <v>210</v>
      </c>
      <c r="R353" t="s">
        <v>1009</v>
      </c>
      <c r="S353" t="s">
        <v>2089</v>
      </c>
      <c r="T353" t="s">
        <v>2179</v>
      </c>
    </row>
    <row r="354" spans="1:22" x14ac:dyDescent="0.2">
      <c r="A354" t="s">
        <v>82</v>
      </c>
      <c r="B354" t="s">
        <v>32</v>
      </c>
      <c r="C354" t="s">
        <v>1700</v>
      </c>
      <c r="D354" t="s">
        <v>28</v>
      </c>
      <c r="E354" t="s">
        <v>698</v>
      </c>
      <c r="F354" t="s">
        <v>776</v>
      </c>
      <c r="G354" t="s">
        <v>810</v>
      </c>
      <c r="H354" t="s">
        <v>2107</v>
      </c>
      <c r="I354" t="s">
        <v>697</v>
      </c>
      <c r="J354" t="s">
        <v>79</v>
      </c>
      <c r="K354" t="s">
        <v>835</v>
      </c>
      <c r="L354" t="s">
        <v>2117</v>
      </c>
      <c r="M354" t="s">
        <v>2101</v>
      </c>
      <c r="N354" t="s">
        <v>2092</v>
      </c>
      <c r="O354" t="s">
        <v>2142</v>
      </c>
      <c r="P354" t="s">
        <v>2123</v>
      </c>
      <c r="Q354" t="s">
        <v>729</v>
      </c>
      <c r="R354" t="s">
        <v>1024</v>
      </c>
      <c r="S354" t="s">
        <v>2113</v>
      </c>
      <c r="T354" t="s">
        <v>2193</v>
      </c>
    </row>
    <row r="355" spans="1:22" x14ac:dyDescent="0.2">
      <c r="A355" t="s">
        <v>82</v>
      </c>
      <c r="B355" t="s">
        <v>32</v>
      </c>
      <c r="C355" t="s">
        <v>1701</v>
      </c>
      <c r="D355" t="s">
        <v>30</v>
      </c>
      <c r="E355" t="s">
        <v>698</v>
      </c>
      <c r="F355" t="s">
        <v>776</v>
      </c>
      <c r="G355" t="s">
        <v>810</v>
      </c>
      <c r="H355" t="s">
        <v>2114</v>
      </c>
      <c r="I355" t="s">
        <v>701</v>
      </c>
      <c r="J355" t="s">
        <v>78</v>
      </c>
      <c r="K355" t="s">
        <v>693</v>
      </c>
      <c r="L355" t="s">
        <v>2103</v>
      </c>
      <c r="M355" t="s">
        <v>2124</v>
      </c>
      <c r="N355" t="s">
        <v>2125</v>
      </c>
      <c r="O355" t="s">
        <v>2141</v>
      </c>
      <c r="P355" t="s">
        <v>2142</v>
      </c>
      <c r="Q355" t="s">
        <v>234</v>
      </c>
      <c r="R355" t="s">
        <v>1046</v>
      </c>
      <c r="S355" t="s">
        <v>2105</v>
      </c>
      <c r="T355" t="s">
        <v>2183</v>
      </c>
    </row>
    <row r="356" spans="1:22" x14ac:dyDescent="0.2">
      <c r="A356" t="s">
        <v>82</v>
      </c>
      <c r="B356" t="s">
        <v>32</v>
      </c>
      <c r="C356" t="s">
        <v>1702</v>
      </c>
      <c r="D356" t="s">
        <v>28</v>
      </c>
      <c r="E356" t="s">
        <v>697</v>
      </c>
      <c r="F356" t="s">
        <v>79</v>
      </c>
      <c r="G356" t="s">
        <v>835</v>
      </c>
      <c r="H356" t="s">
        <v>2125</v>
      </c>
      <c r="I356" t="s">
        <v>700</v>
      </c>
      <c r="J356" t="s">
        <v>77</v>
      </c>
      <c r="K356" t="s">
        <v>692</v>
      </c>
      <c r="L356" t="s">
        <v>2150</v>
      </c>
      <c r="M356" t="s">
        <v>2131</v>
      </c>
      <c r="N356" t="s">
        <v>2099</v>
      </c>
      <c r="O356" t="s">
        <v>2133</v>
      </c>
      <c r="P356" t="s">
        <v>2095</v>
      </c>
      <c r="Q356" t="s">
        <v>229</v>
      </c>
      <c r="R356" t="s">
        <v>1026</v>
      </c>
      <c r="S356" t="s">
        <v>2174</v>
      </c>
      <c r="T356" t="s">
        <v>2198</v>
      </c>
    </row>
    <row r="357" spans="1:22" x14ac:dyDescent="0.2">
      <c r="A357" t="s">
        <v>82</v>
      </c>
      <c r="B357" t="s">
        <v>32</v>
      </c>
      <c r="C357" t="s">
        <v>1703</v>
      </c>
      <c r="D357" t="s">
        <v>30</v>
      </c>
      <c r="E357" t="s">
        <v>697</v>
      </c>
      <c r="F357" t="s">
        <v>79</v>
      </c>
      <c r="G357" t="s">
        <v>835</v>
      </c>
      <c r="H357" t="s">
        <v>2132</v>
      </c>
      <c r="I357" t="s">
        <v>701</v>
      </c>
      <c r="J357" t="s">
        <v>78</v>
      </c>
      <c r="K357" t="s">
        <v>693</v>
      </c>
      <c r="L357" t="s">
        <v>2118</v>
      </c>
      <c r="M357" t="s">
        <v>2124</v>
      </c>
      <c r="N357" t="s">
        <v>2091</v>
      </c>
      <c r="O357" t="s">
        <v>2126</v>
      </c>
      <c r="P357" t="s">
        <v>2127</v>
      </c>
      <c r="Q357" t="s">
        <v>238</v>
      </c>
      <c r="R357" t="s">
        <v>1002</v>
      </c>
      <c r="S357" t="s">
        <v>2172</v>
      </c>
      <c r="T357" t="s">
        <v>2165</v>
      </c>
    </row>
    <row r="358" spans="1:22" x14ac:dyDescent="0.2">
      <c r="A358" t="s">
        <v>82</v>
      </c>
      <c r="B358" t="s">
        <v>32</v>
      </c>
      <c r="C358" t="s">
        <v>1704</v>
      </c>
      <c r="D358" t="s">
        <v>28</v>
      </c>
      <c r="E358" t="s">
        <v>699</v>
      </c>
      <c r="F358" t="s">
        <v>777</v>
      </c>
      <c r="G358" t="s">
        <v>836</v>
      </c>
      <c r="H358" t="s">
        <v>2100</v>
      </c>
      <c r="I358" t="s">
        <v>701</v>
      </c>
      <c r="J358" t="s">
        <v>78</v>
      </c>
      <c r="K358" t="s">
        <v>693</v>
      </c>
      <c r="L358" t="s">
        <v>2123</v>
      </c>
      <c r="M358" t="s">
        <v>2116</v>
      </c>
      <c r="N358" t="s">
        <v>2145</v>
      </c>
      <c r="O358" t="s">
        <v>2110</v>
      </c>
      <c r="P358" t="s">
        <v>2104</v>
      </c>
      <c r="Q358" t="s">
        <v>449</v>
      </c>
      <c r="R358" t="s">
        <v>1093</v>
      </c>
      <c r="S358" t="s">
        <v>2177</v>
      </c>
      <c r="T358" t="s">
        <v>2211</v>
      </c>
    </row>
    <row r="359" spans="1:22" x14ac:dyDescent="0.2">
      <c r="A359" t="s">
        <v>82</v>
      </c>
      <c r="B359" t="s">
        <v>32</v>
      </c>
      <c r="C359" t="s">
        <v>1705</v>
      </c>
      <c r="D359" t="s">
        <v>30</v>
      </c>
      <c r="E359" t="s">
        <v>699</v>
      </c>
      <c r="F359" t="s">
        <v>777</v>
      </c>
      <c r="G359" t="s">
        <v>836</v>
      </c>
      <c r="H359" t="s">
        <v>2092</v>
      </c>
      <c r="I359" t="s">
        <v>700</v>
      </c>
      <c r="J359" t="s">
        <v>77</v>
      </c>
      <c r="K359" t="s">
        <v>692</v>
      </c>
      <c r="L359" t="s">
        <v>2112</v>
      </c>
      <c r="M359" t="s">
        <v>2139</v>
      </c>
      <c r="N359" t="s">
        <v>2107</v>
      </c>
      <c r="O359" t="s">
        <v>2148</v>
      </c>
      <c r="P359" t="s">
        <v>2103</v>
      </c>
      <c r="Q359" t="s">
        <v>215</v>
      </c>
      <c r="R359" t="s">
        <v>1073</v>
      </c>
      <c r="S359" t="s">
        <v>2175</v>
      </c>
      <c r="T359" t="s">
        <v>2210</v>
      </c>
    </row>
    <row r="360" spans="1:22" x14ac:dyDescent="0.2">
      <c r="A360" t="s">
        <v>82</v>
      </c>
      <c r="B360" t="s">
        <v>32</v>
      </c>
      <c r="C360" t="s">
        <v>1706</v>
      </c>
      <c r="D360" t="s">
        <v>28</v>
      </c>
      <c r="E360" t="s">
        <v>700</v>
      </c>
      <c r="F360" t="s">
        <v>77</v>
      </c>
      <c r="G360" t="s">
        <v>692</v>
      </c>
      <c r="H360" t="s">
        <v>2127</v>
      </c>
      <c r="I360" t="s">
        <v>699</v>
      </c>
      <c r="J360" t="s">
        <v>777</v>
      </c>
      <c r="K360" t="s">
        <v>836</v>
      </c>
      <c r="L360" t="s">
        <v>2126</v>
      </c>
      <c r="M360" t="s">
        <v>2101</v>
      </c>
      <c r="N360" t="s">
        <v>2129</v>
      </c>
      <c r="O360" t="s">
        <v>2140</v>
      </c>
      <c r="P360" t="s">
        <v>2095</v>
      </c>
      <c r="Q360" t="s">
        <v>213</v>
      </c>
      <c r="R360" t="s">
        <v>1069</v>
      </c>
      <c r="S360" t="s">
        <v>2199</v>
      </c>
      <c r="T360" t="s">
        <v>2162</v>
      </c>
    </row>
    <row r="361" spans="1:22" x14ac:dyDescent="0.2">
      <c r="A361" t="s">
        <v>82</v>
      </c>
      <c r="B361" t="s">
        <v>32</v>
      </c>
      <c r="C361" t="s">
        <v>1707</v>
      </c>
      <c r="D361" t="s">
        <v>30</v>
      </c>
      <c r="E361" t="s">
        <v>701</v>
      </c>
      <c r="F361" t="s">
        <v>78</v>
      </c>
      <c r="G361" t="s">
        <v>693</v>
      </c>
      <c r="H361" t="s">
        <v>2111</v>
      </c>
      <c r="I361" t="s">
        <v>698</v>
      </c>
      <c r="J361" t="s">
        <v>776</v>
      </c>
      <c r="K361" t="s">
        <v>810</v>
      </c>
      <c r="L361" t="s">
        <v>2091</v>
      </c>
      <c r="M361" t="s">
        <v>2093</v>
      </c>
      <c r="N361" t="s">
        <v>2094</v>
      </c>
      <c r="O361" t="s">
        <v>2126</v>
      </c>
      <c r="P361" t="s">
        <v>2127</v>
      </c>
      <c r="Q361" t="s">
        <v>232</v>
      </c>
      <c r="R361" t="s">
        <v>1045</v>
      </c>
      <c r="S361" t="s">
        <v>2200</v>
      </c>
      <c r="T361" t="s">
        <v>2154</v>
      </c>
    </row>
    <row r="362" spans="1:22" x14ac:dyDescent="0.2">
      <c r="A362" t="s">
        <v>83</v>
      </c>
      <c r="B362" t="s">
        <v>720</v>
      </c>
      <c r="C362" t="s">
        <v>1836</v>
      </c>
      <c r="D362" t="s">
        <v>30</v>
      </c>
      <c r="E362" t="s">
        <v>696</v>
      </c>
      <c r="F362" t="s">
        <v>76</v>
      </c>
      <c r="G362" t="s">
        <v>810</v>
      </c>
      <c r="H362" t="s">
        <v>2093</v>
      </c>
      <c r="I362" t="s">
        <v>699</v>
      </c>
      <c r="J362" t="s">
        <v>777</v>
      </c>
      <c r="K362" t="s">
        <v>692</v>
      </c>
      <c r="L362" t="s">
        <v>2100</v>
      </c>
      <c r="M362" t="s">
        <v>2107</v>
      </c>
      <c r="N362" t="s">
        <v>2117</v>
      </c>
      <c r="O362" t="s">
        <v>2127</v>
      </c>
      <c r="P362" t="s">
        <v>2138</v>
      </c>
      <c r="Q362" t="s">
        <v>224</v>
      </c>
      <c r="R362" t="s">
        <v>1011</v>
      </c>
      <c r="S362" t="s">
        <v>2315</v>
      </c>
      <c r="T362" t="s">
        <v>2181</v>
      </c>
      <c r="U362" t="s">
        <v>2227</v>
      </c>
      <c r="V362" t="s">
        <v>2316</v>
      </c>
    </row>
    <row r="363" spans="1:22" x14ac:dyDescent="0.2">
      <c r="A363" t="s">
        <v>83</v>
      </c>
      <c r="B363" t="s">
        <v>720</v>
      </c>
      <c r="C363" t="s">
        <v>1837</v>
      </c>
      <c r="D363" t="s">
        <v>28</v>
      </c>
      <c r="E363" t="s">
        <v>698</v>
      </c>
      <c r="F363" t="s">
        <v>776</v>
      </c>
      <c r="G363" t="s">
        <v>835</v>
      </c>
      <c r="H363" t="s">
        <v>2107</v>
      </c>
      <c r="I363" t="s">
        <v>700</v>
      </c>
      <c r="J363" t="s">
        <v>77</v>
      </c>
      <c r="K363" t="s">
        <v>693</v>
      </c>
      <c r="L363" t="s">
        <v>2134</v>
      </c>
      <c r="M363" t="s">
        <v>2109</v>
      </c>
      <c r="N363" t="s">
        <v>2110</v>
      </c>
      <c r="O363" t="s">
        <v>2141</v>
      </c>
      <c r="P363" t="s">
        <v>2118</v>
      </c>
      <c r="Q363" t="s">
        <v>239</v>
      </c>
      <c r="R363" t="s">
        <v>1030</v>
      </c>
      <c r="S363" t="s">
        <v>2317</v>
      </c>
      <c r="T363" t="s">
        <v>2204</v>
      </c>
      <c r="U363" t="s">
        <v>2226</v>
      </c>
      <c r="V363" t="s">
        <v>2318</v>
      </c>
    </row>
    <row r="364" spans="1:22" x14ac:dyDescent="0.2">
      <c r="A364" t="s">
        <v>83</v>
      </c>
      <c r="B364" t="s">
        <v>720</v>
      </c>
      <c r="C364" t="s">
        <v>1838</v>
      </c>
      <c r="D364" t="s">
        <v>30</v>
      </c>
      <c r="E364" t="s">
        <v>697</v>
      </c>
      <c r="F364" t="s">
        <v>79</v>
      </c>
      <c r="G364" t="s">
        <v>836</v>
      </c>
      <c r="H364" t="s">
        <v>2148</v>
      </c>
      <c r="I364" t="s">
        <v>698</v>
      </c>
      <c r="J364" t="s">
        <v>776</v>
      </c>
      <c r="K364" t="s">
        <v>835</v>
      </c>
      <c r="L364" t="s">
        <v>2137</v>
      </c>
      <c r="M364" t="s">
        <v>2131</v>
      </c>
      <c r="N364" t="s">
        <v>2141</v>
      </c>
      <c r="O364" t="s">
        <v>2096</v>
      </c>
      <c r="P364" t="s">
        <v>2095</v>
      </c>
      <c r="Q364" t="s">
        <v>729</v>
      </c>
      <c r="R364" t="s">
        <v>1102</v>
      </c>
      <c r="S364" t="s">
        <v>2319</v>
      </c>
      <c r="T364" t="s">
        <v>2193</v>
      </c>
      <c r="U364" t="s">
        <v>2227</v>
      </c>
      <c r="V364" t="s">
        <v>2320</v>
      </c>
    </row>
    <row r="365" spans="1:22" x14ac:dyDescent="0.2">
      <c r="A365" t="s">
        <v>83</v>
      </c>
      <c r="B365" t="s">
        <v>720</v>
      </c>
      <c r="C365" t="s">
        <v>1839</v>
      </c>
      <c r="D365" t="s">
        <v>28</v>
      </c>
      <c r="E365" t="s">
        <v>699</v>
      </c>
      <c r="F365" t="s">
        <v>777</v>
      </c>
      <c r="G365" t="s">
        <v>692</v>
      </c>
      <c r="H365" t="s">
        <v>2149</v>
      </c>
      <c r="I365" t="s">
        <v>696</v>
      </c>
      <c r="J365" t="s">
        <v>76</v>
      </c>
      <c r="K365" t="s">
        <v>810</v>
      </c>
      <c r="L365" t="s">
        <v>2124</v>
      </c>
      <c r="M365" t="s">
        <v>2145</v>
      </c>
      <c r="N365" t="s">
        <v>2140</v>
      </c>
      <c r="O365" t="s">
        <v>2104</v>
      </c>
      <c r="P365" t="s">
        <v>2103</v>
      </c>
      <c r="Q365" t="s">
        <v>222</v>
      </c>
      <c r="R365" t="s">
        <v>984</v>
      </c>
      <c r="S365" t="s">
        <v>2321</v>
      </c>
      <c r="T365" t="s">
        <v>2121</v>
      </c>
      <c r="U365" t="s">
        <v>2226</v>
      </c>
      <c r="V365" t="s">
        <v>2322</v>
      </c>
    </row>
    <row r="366" spans="1:22" x14ac:dyDescent="0.2">
      <c r="A366" t="s">
        <v>83</v>
      </c>
      <c r="B366" t="s">
        <v>720</v>
      </c>
      <c r="C366" t="s">
        <v>1840</v>
      </c>
      <c r="D366" t="s">
        <v>30</v>
      </c>
      <c r="E366" t="s">
        <v>700</v>
      </c>
      <c r="F366" t="s">
        <v>77</v>
      </c>
      <c r="G366" t="s">
        <v>693</v>
      </c>
      <c r="H366" t="s">
        <v>2134</v>
      </c>
      <c r="I366" t="s">
        <v>696</v>
      </c>
      <c r="J366" t="s">
        <v>76</v>
      </c>
      <c r="K366" t="s">
        <v>810</v>
      </c>
      <c r="L366" t="s">
        <v>2116</v>
      </c>
      <c r="M366" t="s">
        <v>2137</v>
      </c>
      <c r="N366" t="s">
        <v>2148</v>
      </c>
      <c r="O366" t="s">
        <v>2100</v>
      </c>
      <c r="P366" t="s">
        <v>2123</v>
      </c>
      <c r="Q366" t="s">
        <v>233</v>
      </c>
      <c r="R366" t="s">
        <v>995</v>
      </c>
      <c r="S366" t="s">
        <v>2323</v>
      </c>
      <c r="T366" t="s">
        <v>2156</v>
      </c>
      <c r="U366" t="s">
        <v>2227</v>
      </c>
      <c r="V366" t="s">
        <v>2324</v>
      </c>
    </row>
    <row r="367" spans="1:22" x14ac:dyDescent="0.2">
      <c r="A367" t="s">
        <v>83</v>
      </c>
      <c r="B367" t="s">
        <v>720</v>
      </c>
      <c r="C367" t="s">
        <v>1841</v>
      </c>
      <c r="D367" t="s">
        <v>28</v>
      </c>
      <c r="E367" t="s">
        <v>701</v>
      </c>
      <c r="F367" t="s">
        <v>78</v>
      </c>
      <c r="G367" t="s">
        <v>809</v>
      </c>
      <c r="H367" t="s">
        <v>2118</v>
      </c>
      <c r="I367" t="s">
        <v>697</v>
      </c>
      <c r="J367" t="s">
        <v>79</v>
      </c>
      <c r="K367" t="s">
        <v>836</v>
      </c>
      <c r="L367" t="s">
        <v>2132</v>
      </c>
      <c r="M367" t="s">
        <v>2124</v>
      </c>
      <c r="N367" t="s">
        <v>2091</v>
      </c>
      <c r="O367" t="s">
        <v>2108</v>
      </c>
      <c r="P367" t="s">
        <v>2096</v>
      </c>
      <c r="Q367" t="s">
        <v>247</v>
      </c>
      <c r="R367" t="s">
        <v>1080</v>
      </c>
      <c r="S367" t="s">
        <v>2325</v>
      </c>
      <c r="T367" t="s">
        <v>2188</v>
      </c>
      <c r="U367" t="s">
        <v>2226</v>
      </c>
      <c r="V367" t="s">
        <v>2326</v>
      </c>
    </row>
    <row r="368" spans="1:22" x14ac:dyDescent="0.2">
      <c r="A368" t="s">
        <v>83</v>
      </c>
      <c r="B368" t="s">
        <v>108</v>
      </c>
      <c r="C368" t="s">
        <v>1722</v>
      </c>
      <c r="D368" t="s">
        <v>28</v>
      </c>
      <c r="E368" t="s">
        <v>696</v>
      </c>
      <c r="F368" t="s">
        <v>76</v>
      </c>
      <c r="G368" t="s">
        <v>810</v>
      </c>
      <c r="H368" t="s">
        <v>2101</v>
      </c>
      <c r="I368" t="s">
        <v>697</v>
      </c>
      <c r="J368" t="s">
        <v>79</v>
      </c>
      <c r="K368" t="s">
        <v>836</v>
      </c>
      <c r="L368" t="s">
        <v>2102</v>
      </c>
      <c r="M368" t="s">
        <v>2119</v>
      </c>
      <c r="N368" t="s">
        <v>2118</v>
      </c>
      <c r="O368" t="s">
        <v>2108</v>
      </c>
      <c r="P368" t="s">
        <v>2107</v>
      </c>
      <c r="Q368" t="s">
        <v>732</v>
      </c>
      <c r="R368" t="s">
        <v>1111</v>
      </c>
      <c r="S368" t="s">
        <v>2089</v>
      </c>
      <c r="T368" t="s">
        <v>2195</v>
      </c>
    </row>
    <row r="369" spans="1:20" x14ac:dyDescent="0.2">
      <c r="A369" t="s">
        <v>83</v>
      </c>
      <c r="B369" t="s">
        <v>108</v>
      </c>
      <c r="C369" t="s">
        <v>1723</v>
      </c>
      <c r="D369" t="s">
        <v>30</v>
      </c>
      <c r="E369" t="s">
        <v>696</v>
      </c>
      <c r="F369" t="s">
        <v>76</v>
      </c>
      <c r="G369" t="s">
        <v>810</v>
      </c>
      <c r="H369" t="s">
        <v>2093</v>
      </c>
      <c r="I369" t="s">
        <v>697</v>
      </c>
      <c r="J369" t="s">
        <v>79</v>
      </c>
      <c r="K369" t="s">
        <v>836</v>
      </c>
      <c r="L369" t="s">
        <v>2094</v>
      </c>
      <c r="M369" t="s">
        <v>2112</v>
      </c>
      <c r="N369" t="s">
        <v>2111</v>
      </c>
      <c r="O369" t="s">
        <v>2115</v>
      </c>
      <c r="P369" t="s">
        <v>2114</v>
      </c>
      <c r="Q369" t="s">
        <v>732</v>
      </c>
      <c r="R369" t="s">
        <v>1110</v>
      </c>
      <c r="S369" t="s">
        <v>2097</v>
      </c>
      <c r="T369" t="s">
        <v>2195</v>
      </c>
    </row>
    <row r="370" spans="1:20" x14ac:dyDescent="0.2">
      <c r="A370" t="s">
        <v>83</v>
      </c>
      <c r="B370" t="s">
        <v>108</v>
      </c>
      <c r="C370" t="s">
        <v>1724</v>
      </c>
      <c r="D370" t="s">
        <v>28</v>
      </c>
      <c r="E370" t="s">
        <v>696</v>
      </c>
      <c r="F370" t="s">
        <v>76</v>
      </c>
      <c r="G370" t="s">
        <v>810</v>
      </c>
      <c r="H370" t="s">
        <v>2116</v>
      </c>
      <c r="I370" t="s">
        <v>697</v>
      </c>
      <c r="J370" t="s">
        <v>79</v>
      </c>
      <c r="K370" t="s">
        <v>836</v>
      </c>
      <c r="L370" t="s">
        <v>2117</v>
      </c>
      <c r="M370" t="s">
        <v>2104</v>
      </c>
      <c r="N370" t="s">
        <v>2103</v>
      </c>
      <c r="O370" t="s">
        <v>2092</v>
      </c>
      <c r="P370" t="s">
        <v>2091</v>
      </c>
      <c r="Q370" t="s">
        <v>738</v>
      </c>
      <c r="R370" t="s">
        <v>1119</v>
      </c>
      <c r="S370" t="s">
        <v>2105</v>
      </c>
      <c r="T370" t="s">
        <v>2194</v>
      </c>
    </row>
    <row r="371" spans="1:20" x14ac:dyDescent="0.2">
      <c r="A371" t="s">
        <v>83</v>
      </c>
      <c r="B371" t="s">
        <v>108</v>
      </c>
      <c r="C371" t="s">
        <v>1725</v>
      </c>
      <c r="D371" t="s">
        <v>30</v>
      </c>
      <c r="E371" t="s">
        <v>696</v>
      </c>
      <c r="F371" t="s">
        <v>76</v>
      </c>
      <c r="G371" t="s">
        <v>810</v>
      </c>
      <c r="H371" t="s">
        <v>2109</v>
      </c>
      <c r="I371" t="s">
        <v>697</v>
      </c>
      <c r="J371" t="s">
        <v>79</v>
      </c>
      <c r="K371" t="s">
        <v>836</v>
      </c>
      <c r="L371" t="s">
        <v>2110</v>
      </c>
      <c r="M371" t="s">
        <v>2096</v>
      </c>
      <c r="N371" t="s">
        <v>2095</v>
      </c>
      <c r="O371" t="s">
        <v>2100</v>
      </c>
      <c r="P371" t="s">
        <v>2099</v>
      </c>
      <c r="Q371" t="s">
        <v>733</v>
      </c>
      <c r="R371" t="s">
        <v>1112</v>
      </c>
      <c r="S371" t="s">
        <v>2113</v>
      </c>
      <c r="T371" t="s">
        <v>2196</v>
      </c>
    </row>
    <row r="372" spans="1:20" x14ac:dyDescent="0.2">
      <c r="A372" t="s">
        <v>83</v>
      </c>
      <c r="B372" t="s">
        <v>108</v>
      </c>
      <c r="C372" t="s">
        <v>1726</v>
      </c>
      <c r="D372" t="s">
        <v>28</v>
      </c>
      <c r="E372" t="s">
        <v>696</v>
      </c>
      <c r="F372" t="s">
        <v>76</v>
      </c>
      <c r="G372" t="s">
        <v>810</v>
      </c>
      <c r="H372" t="s">
        <v>2131</v>
      </c>
      <c r="I372" t="s">
        <v>699</v>
      </c>
      <c r="J372" t="s">
        <v>777</v>
      </c>
      <c r="K372" t="s">
        <v>692</v>
      </c>
      <c r="L372" t="s">
        <v>2141</v>
      </c>
      <c r="M372" t="s">
        <v>2150</v>
      </c>
      <c r="N372" t="s">
        <v>2130</v>
      </c>
      <c r="O372" t="s">
        <v>2148</v>
      </c>
      <c r="P372" t="s">
        <v>2137</v>
      </c>
      <c r="Q372" t="s">
        <v>224</v>
      </c>
      <c r="R372" t="s">
        <v>1051</v>
      </c>
      <c r="S372" t="s">
        <v>2120</v>
      </c>
      <c r="T372" t="s">
        <v>2181</v>
      </c>
    </row>
    <row r="373" spans="1:20" x14ac:dyDescent="0.2">
      <c r="A373" t="s">
        <v>83</v>
      </c>
      <c r="B373" t="s">
        <v>108</v>
      </c>
      <c r="C373" t="s">
        <v>1727</v>
      </c>
      <c r="D373" t="s">
        <v>30</v>
      </c>
      <c r="E373" t="s">
        <v>696</v>
      </c>
      <c r="F373" t="s">
        <v>76</v>
      </c>
      <c r="G373" t="s">
        <v>810</v>
      </c>
      <c r="H373" t="s">
        <v>2124</v>
      </c>
      <c r="I373" t="s">
        <v>699</v>
      </c>
      <c r="J373" t="s">
        <v>777</v>
      </c>
      <c r="K373" t="s">
        <v>692</v>
      </c>
      <c r="L373" t="s">
        <v>2149</v>
      </c>
      <c r="M373" t="s">
        <v>2142</v>
      </c>
      <c r="N373" t="s">
        <v>2123</v>
      </c>
      <c r="O373" t="s">
        <v>2140</v>
      </c>
      <c r="P373" t="s">
        <v>2145</v>
      </c>
      <c r="Q373" t="s">
        <v>226</v>
      </c>
      <c r="R373" t="s">
        <v>986</v>
      </c>
      <c r="S373" t="s">
        <v>2128</v>
      </c>
      <c r="T373" t="s">
        <v>2136</v>
      </c>
    </row>
    <row r="374" spans="1:20" x14ac:dyDescent="0.2">
      <c r="A374" t="s">
        <v>83</v>
      </c>
      <c r="B374" t="s">
        <v>108</v>
      </c>
      <c r="C374" t="s">
        <v>1728</v>
      </c>
      <c r="D374" t="s">
        <v>28</v>
      </c>
      <c r="E374" t="s">
        <v>696</v>
      </c>
      <c r="F374" t="s">
        <v>76</v>
      </c>
      <c r="G374" t="s">
        <v>810</v>
      </c>
      <c r="H374" t="s">
        <v>2147</v>
      </c>
      <c r="I374" t="s">
        <v>699</v>
      </c>
      <c r="J374" t="s">
        <v>777</v>
      </c>
      <c r="K374" t="s">
        <v>692</v>
      </c>
      <c r="L374" t="s">
        <v>2126</v>
      </c>
      <c r="M374" t="s">
        <v>2134</v>
      </c>
      <c r="N374" t="s">
        <v>2146</v>
      </c>
      <c r="O374" t="s">
        <v>2132</v>
      </c>
      <c r="P374" t="s">
        <v>2122</v>
      </c>
      <c r="Q374" t="s">
        <v>225</v>
      </c>
      <c r="R374" t="s">
        <v>1012</v>
      </c>
      <c r="S374" t="s">
        <v>2135</v>
      </c>
      <c r="T374" t="s">
        <v>2182</v>
      </c>
    </row>
    <row r="375" spans="1:20" x14ac:dyDescent="0.2">
      <c r="A375" t="s">
        <v>83</v>
      </c>
      <c r="B375" t="s">
        <v>108</v>
      </c>
      <c r="C375" t="s">
        <v>1729</v>
      </c>
      <c r="D375" t="s">
        <v>30</v>
      </c>
      <c r="E375" t="s">
        <v>696</v>
      </c>
      <c r="F375" t="s">
        <v>76</v>
      </c>
      <c r="G375" t="s">
        <v>810</v>
      </c>
      <c r="H375" t="s">
        <v>2139</v>
      </c>
      <c r="I375" t="s">
        <v>699</v>
      </c>
      <c r="J375" t="s">
        <v>777</v>
      </c>
      <c r="K375" t="s">
        <v>692</v>
      </c>
      <c r="L375" t="s">
        <v>2133</v>
      </c>
      <c r="M375" t="s">
        <v>2127</v>
      </c>
      <c r="N375" t="s">
        <v>2138</v>
      </c>
      <c r="O375" t="s">
        <v>2125</v>
      </c>
      <c r="P375" t="s">
        <v>2129</v>
      </c>
      <c r="Q375" t="s">
        <v>225</v>
      </c>
      <c r="R375" t="s">
        <v>1013</v>
      </c>
      <c r="S375" t="s">
        <v>2143</v>
      </c>
      <c r="T375" t="s">
        <v>2182</v>
      </c>
    </row>
    <row r="376" spans="1:20" x14ac:dyDescent="0.2">
      <c r="A376" t="s">
        <v>83</v>
      </c>
      <c r="B376" t="s">
        <v>108</v>
      </c>
      <c r="C376" t="s">
        <v>1730</v>
      </c>
      <c r="D376" t="s">
        <v>28</v>
      </c>
      <c r="E376" t="s">
        <v>698</v>
      </c>
      <c r="F376" t="s">
        <v>776</v>
      </c>
      <c r="G376" t="s">
        <v>835</v>
      </c>
      <c r="H376" t="s">
        <v>2091</v>
      </c>
      <c r="I376" t="s">
        <v>697</v>
      </c>
      <c r="J376" t="s">
        <v>79</v>
      </c>
      <c r="K376" t="s">
        <v>836</v>
      </c>
      <c r="L376" t="s">
        <v>2102</v>
      </c>
      <c r="M376" t="s">
        <v>2119</v>
      </c>
      <c r="N376" t="s">
        <v>2118</v>
      </c>
      <c r="O376" t="s">
        <v>2108</v>
      </c>
      <c r="P376" t="s">
        <v>2116</v>
      </c>
      <c r="Q376" t="s">
        <v>730</v>
      </c>
      <c r="R376" t="s">
        <v>1104</v>
      </c>
      <c r="S376" t="s">
        <v>2089</v>
      </c>
      <c r="T376" t="s">
        <v>2215</v>
      </c>
    </row>
    <row r="377" spans="1:20" x14ac:dyDescent="0.2">
      <c r="A377" t="s">
        <v>83</v>
      </c>
      <c r="B377" t="s">
        <v>108</v>
      </c>
      <c r="C377" t="s">
        <v>1731</v>
      </c>
      <c r="D377" t="s">
        <v>30</v>
      </c>
      <c r="E377" t="s">
        <v>698</v>
      </c>
      <c r="F377" t="s">
        <v>776</v>
      </c>
      <c r="G377" t="s">
        <v>835</v>
      </c>
      <c r="H377" t="s">
        <v>2099</v>
      </c>
      <c r="I377" t="s">
        <v>697</v>
      </c>
      <c r="J377" t="s">
        <v>79</v>
      </c>
      <c r="K377" t="s">
        <v>836</v>
      </c>
      <c r="L377" t="s">
        <v>2094</v>
      </c>
      <c r="M377" t="s">
        <v>2112</v>
      </c>
      <c r="N377" t="s">
        <v>2111</v>
      </c>
      <c r="O377" t="s">
        <v>2115</v>
      </c>
      <c r="P377" t="s">
        <v>2109</v>
      </c>
      <c r="Q377" t="s">
        <v>730</v>
      </c>
      <c r="R377" t="s">
        <v>1105</v>
      </c>
      <c r="S377" t="s">
        <v>2097</v>
      </c>
      <c r="T377" t="s">
        <v>2215</v>
      </c>
    </row>
    <row r="378" spans="1:20" x14ac:dyDescent="0.2">
      <c r="A378" t="s">
        <v>83</v>
      </c>
      <c r="B378" t="s">
        <v>108</v>
      </c>
      <c r="C378" t="s">
        <v>1732</v>
      </c>
      <c r="D378" t="s">
        <v>28</v>
      </c>
      <c r="E378" t="s">
        <v>698</v>
      </c>
      <c r="F378" t="s">
        <v>776</v>
      </c>
      <c r="G378" t="s">
        <v>835</v>
      </c>
      <c r="H378" t="s">
        <v>2107</v>
      </c>
      <c r="I378" t="s">
        <v>697</v>
      </c>
      <c r="J378" t="s">
        <v>79</v>
      </c>
      <c r="K378" t="s">
        <v>836</v>
      </c>
      <c r="L378" t="s">
        <v>2117</v>
      </c>
      <c r="M378" t="s">
        <v>2104</v>
      </c>
      <c r="N378" t="s">
        <v>2103</v>
      </c>
      <c r="O378" t="s">
        <v>2092</v>
      </c>
      <c r="P378" t="s">
        <v>2101</v>
      </c>
      <c r="Q378" t="s">
        <v>737</v>
      </c>
      <c r="R378" t="s">
        <v>1108</v>
      </c>
      <c r="S378" t="s">
        <v>2105</v>
      </c>
      <c r="T378" t="s">
        <v>2191</v>
      </c>
    </row>
    <row r="379" spans="1:20" x14ac:dyDescent="0.2">
      <c r="A379" t="s">
        <v>83</v>
      </c>
      <c r="B379" t="s">
        <v>108</v>
      </c>
      <c r="C379" t="s">
        <v>1733</v>
      </c>
      <c r="D379" t="s">
        <v>30</v>
      </c>
      <c r="E379" t="s">
        <v>698</v>
      </c>
      <c r="F379" t="s">
        <v>776</v>
      </c>
      <c r="G379" t="s">
        <v>835</v>
      </c>
      <c r="H379" t="s">
        <v>2114</v>
      </c>
      <c r="I379" t="s">
        <v>697</v>
      </c>
      <c r="J379" t="s">
        <v>79</v>
      </c>
      <c r="K379" t="s">
        <v>836</v>
      </c>
      <c r="L379" t="s">
        <v>2110</v>
      </c>
      <c r="M379" t="s">
        <v>2096</v>
      </c>
      <c r="N379" t="s">
        <v>2095</v>
      </c>
      <c r="O379" t="s">
        <v>2100</v>
      </c>
      <c r="P379" t="s">
        <v>2093</v>
      </c>
      <c r="Q379" t="s">
        <v>731</v>
      </c>
      <c r="R379" t="s">
        <v>1107</v>
      </c>
      <c r="S379" t="s">
        <v>2113</v>
      </c>
      <c r="T379" t="s">
        <v>2216</v>
      </c>
    </row>
    <row r="380" spans="1:20" x14ac:dyDescent="0.2">
      <c r="A380" t="s">
        <v>83</v>
      </c>
      <c r="B380" t="s">
        <v>108</v>
      </c>
      <c r="C380" t="s">
        <v>1734</v>
      </c>
      <c r="D380" t="s">
        <v>28</v>
      </c>
      <c r="E380" t="s">
        <v>698</v>
      </c>
      <c r="F380" t="s">
        <v>776</v>
      </c>
      <c r="G380" t="s">
        <v>835</v>
      </c>
      <c r="H380" t="s">
        <v>2122</v>
      </c>
      <c r="I380" t="s">
        <v>699</v>
      </c>
      <c r="J380" t="s">
        <v>777</v>
      </c>
      <c r="K380" t="s">
        <v>692</v>
      </c>
      <c r="L380" t="s">
        <v>2141</v>
      </c>
      <c r="M380" t="s">
        <v>2150</v>
      </c>
      <c r="N380" t="s">
        <v>2130</v>
      </c>
      <c r="O380" t="s">
        <v>2148</v>
      </c>
      <c r="P380" t="s">
        <v>2147</v>
      </c>
      <c r="Q380" t="s">
        <v>229</v>
      </c>
      <c r="R380" t="s">
        <v>1026</v>
      </c>
      <c r="S380" t="s">
        <v>2120</v>
      </c>
      <c r="T380" t="s">
        <v>2198</v>
      </c>
    </row>
    <row r="381" spans="1:20" x14ac:dyDescent="0.2">
      <c r="A381" t="s">
        <v>83</v>
      </c>
      <c r="B381" t="s">
        <v>108</v>
      </c>
      <c r="C381" t="s">
        <v>1735</v>
      </c>
      <c r="D381" t="s">
        <v>30</v>
      </c>
      <c r="E381" t="s">
        <v>698</v>
      </c>
      <c r="F381" t="s">
        <v>776</v>
      </c>
      <c r="G381" t="s">
        <v>835</v>
      </c>
      <c r="H381" t="s">
        <v>2129</v>
      </c>
      <c r="I381" t="s">
        <v>699</v>
      </c>
      <c r="J381" t="s">
        <v>777</v>
      </c>
      <c r="K381" t="s">
        <v>692</v>
      </c>
      <c r="L381" t="s">
        <v>2149</v>
      </c>
      <c r="M381" t="s">
        <v>2142</v>
      </c>
      <c r="N381" t="s">
        <v>2123</v>
      </c>
      <c r="O381" t="s">
        <v>2140</v>
      </c>
      <c r="P381" t="s">
        <v>2139</v>
      </c>
      <c r="Q381" t="s">
        <v>229</v>
      </c>
      <c r="R381" t="s">
        <v>1052</v>
      </c>
      <c r="S381" t="s">
        <v>2128</v>
      </c>
      <c r="T381" t="s">
        <v>2198</v>
      </c>
    </row>
    <row r="382" spans="1:20" x14ac:dyDescent="0.2">
      <c r="A382" t="s">
        <v>83</v>
      </c>
      <c r="B382" t="s">
        <v>108</v>
      </c>
      <c r="C382" t="s">
        <v>1736</v>
      </c>
      <c r="D382" t="s">
        <v>28</v>
      </c>
      <c r="E382" t="s">
        <v>698</v>
      </c>
      <c r="F382" t="s">
        <v>776</v>
      </c>
      <c r="G382" t="s">
        <v>835</v>
      </c>
      <c r="H382" t="s">
        <v>2137</v>
      </c>
      <c r="I382" t="s">
        <v>699</v>
      </c>
      <c r="J382" t="s">
        <v>777</v>
      </c>
      <c r="K382" t="s">
        <v>692</v>
      </c>
      <c r="L382" t="s">
        <v>2126</v>
      </c>
      <c r="M382" t="s">
        <v>2134</v>
      </c>
      <c r="N382" t="s">
        <v>2146</v>
      </c>
      <c r="O382" t="s">
        <v>2132</v>
      </c>
      <c r="P382" t="s">
        <v>2131</v>
      </c>
      <c r="Q382" t="s">
        <v>230</v>
      </c>
      <c r="R382" t="s">
        <v>1028</v>
      </c>
      <c r="S382" t="s">
        <v>2135</v>
      </c>
      <c r="T382" t="s">
        <v>2201</v>
      </c>
    </row>
    <row r="383" spans="1:20" x14ac:dyDescent="0.2">
      <c r="A383" t="s">
        <v>83</v>
      </c>
      <c r="B383" t="s">
        <v>108</v>
      </c>
      <c r="C383" t="s">
        <v>1737</v>
      </c>
      <c r="D383" t="s">
        <v>30</v>
      </c>
      <c r="E383" t="s">
        <v>698</v>
      </c>
      <c r="F383" t="s">
        <v>776</v>
      </c>
      <c r="G383" t="s">
        <v>835</v>
      </c>
      <c r="H383" t="s">
        <v>2145</v>
      </c>
      <c r="I383" t="s">
        <v>699</v>
      </c>
      <c r="J383" t="s">
        <v>777</v>
      </c>
      <c r="K383" t="s">
        <v>692</v>
      </c>
      <c r="L383" t="s">
        <v>2133</v>
      </c>
      <c r="M383" t="s">
        <v>2127</v>
      </c>
      <c r="N383" t="s">
        <v>2138</v>
      </c>
      <c r="O383" t="s">
        <v>2125</v>
      </c>
      <c r="P383" t="s">
        <v>2124</v>
      </c>
      <c r="Q383" t="s">
        <v>231</v>
      </c>
      <c r="R383" t="s">
        <v>1027</v>
      </c>
      <c r="S383" t="s">
        <v>2143</v>
      </c>
      <c r="T383" t="s">
        <v>2158</v>
      </c>
    </row>
    <row r="384" spans="1:20" x14ac:dyDescent="0.2">
      <c r="A384" t="s">
        <v>83</v>
      </c>
      <c r="B384" t="s">
        <v>108</v>
      </c>
      <c r="C384" t="s">
        <v>1738</v>
      </c>
      <c r="D384" t="s">
        <v>28</v>
      </c>
      <c r="E384" t="s">
        <v>696</v>
      </c>
      <c r="F384" t="s">
        <v>76</v>
      </c>
      <c r="G384" t="s">
        <v>810</v>
      </c>
      <c r="H384" t="s">
        <v>2101</v>
      </c>
      <c r="I384" t="s">
        <v>700</v>
      </c>
      <c r="J384" t="s">
        <v>77</v>
      </c>
      <c r="K384" t="s">
        <v>693</v>
      </c>
      <c r="L384" t="s">
        <v>2150</v>
      </c>
      <c r="M384" t="s">
        <v>2132</v>
      </c>
      <c r="N384" t="s">
        <v>2100</v>
      </c>
      <c r="O384" t="s">
        <v>2095</v>
      </c>
      <c r="P384" t="s">
        <v>2107</v>
      </c>
      <c r="Q384" t="s">
        <v>234</v>
      </c>
      <c r="R384" t="s">
        <v>1014</v>
      </c>
      <c r="S384" t="s">
        <v>2089</v>
      </c>
      <c r="T384" t="s">
        <v>2183</v>
      </c>
    </row>
    <row r="385" spans="1:20" x14ac:dyDescent="0.2">
      <c r="A385" t="s">
        <v>83</v>
      </c>
      <c r="B385" t="s">
        <v>108</v>
      </c>
      <c r="C385" t="s">
        <v>1739</v>
      </c>
      <c r="D385" t="s">
        <v>30</v>
      </c>
      <c r="E385" t="s">
        <v>696</v>
      </c>
      <c r="F385" t="s">
        <v>76</v>
      </c>
      <c r="G385" t="s">
        <v>810</v>
      </c>
      <c r="H385" t="s">
        <v>2093</v>
      </c>
      <c r="I385" t="s">
        <v>700</v>
      </c>
      <c r="J385" t="s">
        <v>77</v>
      </c>
      <c r="K385" t="s">
        <v>693</v>
      </c>
      <c r="L385" t="s">
        <v>2142</v>
      </c>
      <c r="M385" t="s">
        <v>2125</v>
      </c>
      <c r="N385" t="s">
        <v>2092</v>
      </c>
      <c r="O385" t="s">
        <v>2103</v>
      </c>
      <c r="P385" t="s">
        <v>2114</v>
      </c>
      <c r="Q385" t="s">
        <v>234</v>
      </c>
      <c r="R385" t="s">
        <v>1046</v>
      </c>
      <c r="S385" t="s">
        <v>2097</v>
      </c>
      <c r="T385" t="s">
        <v>2183</v>
      </c>
    </row>
    <row r="386" spans="1:20" x14ac:dyDescent="0.2">
      <c r="A386" t="s">
        <v>83</v>
      </c>
      <c r="B386" t="s">
        <v>108</v>
      </c>
      <c r="C386" t="s">
        <v>1740</v>
      </c>
      <c r="D386" t="s">
        <v>28</v>
      </c>
      <c r="E386" t="s">
        <v>696</v>
      </c>
      <c r="F386" t="s">
        <v>76</v>
      </c>
      <c r="G386" t="s">
        <v>810</v>
      </c>
      <c r="H386" t="s">
        <v>2116</v>
      </c>
      <c r="I386" t="s">
        <v>700</v>
      </c>
      <c r="J386" t="s">
        <v>77</v>
      </c>
      <c r="K386" t="s">
        <v>693</v>
      </c>
      <c r="L386" t="s">
        <v>2134</v>
      </c>
      <c r="M386" t="s">
        <v>2148</v>
      </c>
      <c r="N386" t="s">
        <v>2115</v>
      </c>
      <c r="O386" t="s">
        <v>2111</v>
      </c>
      <c r="P386" t="s">
        <v>2091</v>
      </c>
      <c r="Q386" t="s">
        <v>236</v>
      </c>
      <c r="R386" t="s">
        <v>993</v>
      </c>
      <c r="S386" t="s">
        <v>2105</v>
      </c>
      <c r="T386" t="s">
        <v>2155</v>
      </c>
    </row>
    <row r="387" spans="1:20" x14ac:dyDescent="0.2">
      <c r="A387" t="s">
        <v>83</v>
      </c>
      <c r="B387" t="s">
        <v>108</v>
      </c>
      <c r="C387" t="s">
        <v>1741</v>
      </c>
      <c r="D387" t="s">
        <v>30</v>
      </c>
      <c r="E387" t="s">
        <v>696</v>
      </c>
      <c r="F387" t="s">
        <v>76</v>
      </c>
      <c r="G387" t="s">
        <v>810</v>
      </c>
      <c r="H387" t="s">
        <v>2109</v>
      </c>
      <c r="I387" t="s">
        <v>700</v>
      </c>
      <c r="J387" t="s">
        <v>77</v>
      </c>
      <c r="K387" t="s">
        <v>693</v>
      </c>
      <c r="L387" t="s">
        <v>2127</v>
      </c>
      <c r="M387" t="s">
        <v>2140</v>
      </c>
      <c r="N387" t="s">
        <v>2108</v>
      </c>
      <c r="O387" t="s">
        <v>2118</v>
      </c>
      <c r="P387" t="s">
        <v>2099</v>
      </c>
      <c r="Q387" t="s">
        <v>235</v>
      </c>
      <c r="R387" t="s">
        <v>1017</v>
      </c>
      <c r="S387" t="s">
        <v>2113</v>
      </c>
      <c r="T387" t="s">
        <v>2184</v>
      </c>
    </row>
    <row r="388" spans="1:20" x14ac:dyDescent="0.2">
      <c r="A388" t="s">
        <v>83</v>
      </c>
      <c r="B388" t="s">
        <v>108</v>
      </c>
      <c r="C388" t="s">
        <v>1742</v>
      </c>
      <c r="D388" t="s">
        <v>28</v>
      </c>
      <c r="E388" t="s">
        <v>696</v>
      </c>
      <c r="F388" t="s">
        <v>76</v>
      </c>
      <c r="G388" t="s">
        <v>810</v>
      </c>
      <c r="H388" t="s">
        <v>2131</v>
      </c>
      <c r="I388" t="s">
        <v>701</v>
      </c>
      <c r="J388" t="s">
        <v>78</v>
      </c>
      <c r="K388" t="s">
        <v>809</v>
      </c>
      <c r="L388" t="s">
        <v>2123</v>
      </c>
      <c r="M388" t="s">
        <v>2102</v>
      </c>
      <c r="N388" t="s">
        <v>2149</v>
      </c>
      <c r="O388" t="s">
        <v>2104</v>
      </c>
      <c r="P388" t="s">
        <v>2137</v>
      </c>
      <c r="Q388" t="s">
        <v>214</v>
      </c>
      <c r="R388" t="s">
        <v>1054</v>
      </c>
      <c r="S388" t="s">
        <v>2120</v>
      </c>
      <c r="T388" t="s">
        <v>2209</v>
      </c>
    </row>
    <row r="389" spans="1:20" x14ac:dyDescent="0.2">
      <c r="A389" t="s">
        <v>83</v>
      </c>
      <c r="B389" t="s">
        <v>108</v>
      </c>
      <c r="C389" t="s">
        <v>1743</v>
      </c>
      <c r="D389" t="s">
        <v>30</v>
      </c>
      <c r="E389" t="s">
        <v>696</v>
      </c>
      <c r="F389" t="s">
        <v>76</v>
      </c>
      <c r="G389" t="s">
        <v>810</v>
      </c>
      <c r="H389" t="s">
        <v>2124</v>
      </c>
      <c r="I389" t="s">
        <v>701</v>
      </c>
      <c r="J389" t="s">
        <v>78</v>
      </c>
      <c r="K389" t="s">
        <v>809</v>
      </c>
      <c r="L389" t="s">
        <v>2130</v>
      </c>
      <c r="M389" t="s">
        <v>2094</v>
      </c>
      <c r="N389" t="s">
        <v>2141</v>
      </c>
      <c r="O389" t="s">
        <v>2096</v>
      </c>
      <c r="P389" t="s">
        <v>2145</v>
      </c>
      <c r="Q389" t="s">
        <v>216</v>
      </c>
      <c r="R389" t="s">
        <v>1055</v>
      </c>
      <c r="S389" t="s">
        <v>2128</v>
      </c>
      <c r="T389" t="s">
        <v>2160</v>
      </c>
    </row>
    <row r="390" spans="1:20" x14ac:dyDescent="0.2">
      <c r="A390" t="s">
        <v>83</v>
      </c>
      <c r="B390" t="s">
        <v>108</v>
      </c>
      <c r="C390" t="s">
        <v>1744</v>
      </c>
      <c r="D390" t="s">
        <v>28</v>
      </c>
      <c r="E390" t="s">
        <v>696</v>
      </c>
      <c r="F390" t="s">
        <v>76</v>
      </c>
      <c r="G390" t="s">
        <v>810</v>
      </c>
      <c r="H390" t="s">
        <v>2147</v>
      </c>
      <c r="I390" t="s">
        <v>701</v>
      </c>
      <c r="J390" t="s">
        <v>78</v>
      </c>
      <c r="K390" t="s">
        <v>809</v>
      </c>
      <c r="L390" t="s">
        <v>2138</v>
      </c>
      <c r="M390" t="s">
        <v>2117</v>
      </c>
      <c r="N390" t="s">
        <v>2133</v>
      </c>
      <c r="O390" t="s">
        <v>2119</v>
      </c>
      <c r="P390" t="s">
        <v>2122</v>
      </c>
      <c r="Q390" t="s">
        <v>215</v>
      </c>
      <c r="R390" t="s">
        <v>1056</v>
      </c>
      <c r="S390" t="s">
        <v>2135</v>
      </c>
      <c r="T390" t="s">
        <v>2210</v>
      </c>
    </row>
    <row r="391" spans="1:20" x14ac:dyDescent="0.2">
      <c r="A391" t="s">
        <v>83</v>
      </c>
      <c r="B391" t="s">
        <v>108</v>
      </c>
      <c r="C391" t="s">
        <v>1745</v>
      </c>
      <c r="D391" t="s">
        <v>30</v>
      </c>
      <c r="E391" t="s">
        <v>696</v>
      </c>
      <c r="F391" t="s">
        <v>76</v>
      </c>
      <c r="G391" t="s">
        <v>810</v>
      </c>
      <c r="H391" t="s">
        <v>2139</v>
      </c>
      <c r="I391" t="s">
        <v>701</v>
      </c>
      <c r="J391" t="s">
        <v>78</v>
      </c>
      <c r="K391" t="s">
        <v>809</v>
      </c>
      <c r="L391" t="s">
        <v>2146</v>
      </c>
      <c r="M391" t="s">
        <v>2110</v>
      </c>
      <c r="N391" t="s">
        <v>2126</v>
      </c>
      <c r="O391" t="s">
        <v>2112</v>
      </c>
      <c r="P391" t="s">
        <v>2129</v>
      </c>
      <c r="Q391" t="s">
        <v>215</v>
      </c>
      <c r="R391" t="s">
        <v>1063</v>
      </c>
      <c r="S391" t="s">
        <v>2143</v>
      </c>
      <c r="T391" t="s">
        <v>2210</v>
      </c>
    </row>
    <row r="392" spans="1:20" x14ac:dyDescent="0.2">
      <c r="A392" t="s">
        <v>83</v>
      </c>
      <c r="B392" t="s">
        <v>108</v>
      </c>
      <c r="C392" t="s">
        <v>1746</v>
      </c>
      <c r="D392" t="s">
        <v>28</v>
      </c>
      <c r="E392" t="s">
        <v>698</v>
      </c>
      <c r="F392" t="s">
        <v>776</v>
      </c>
      <c r="G392" t="s">
        <v>835</v>
      </c>
      <c r="H392" t="s">
        <v>2091</v>
      </c>
      <c r="I392" t="s">
        <v>700</v>
      </c>
      <c r="J392" t="s">
        <v>77</v>
      </c>
      <c r="K392" t="s">
        <v>693</v>
      </c>
      <c r="L392" t="s">
        <v>2150</v>
      </c>
      <c r="M392" t="s">
        <v>2132</v>
      </c>
      <c r="N392" t="s">
        <v>2100</v>
      </c>
      <c r="O392" t="s">
        <v>2095</v>
      </c>
      <c r="P392" t="s">
        <v>2116</v>
      </c>
      <c r="Q392" t="s">
        <v>241</v>
      </c>
      <c r="R392" t="s">
        <v>1078</v>
      </c>
      <c r="S392" t="s">
        <v>2089</v>
      </c>
      <c r="T392" t="s">
        <v>2163</v>
      </c>
    </row>
    <row r="393" spans="1:20" x14ac:dyDescent="0.2">
      <c r="A393" t="s">
        <v>83</v>
      </c>
      <c r="B393" t="s">
        <v>108</v>
      </c>
      <c r="C393" t="s">
        <v>1747</v>
      </c>
      <c r="D393" t="s">
        <v>30</v>
      </c>
      <c r="E393" t="s">
        <v>698</v>
      </c>
      <c r="F393" t="s">
        <v>776</v>
      </c>
      <c r="G393" t="s">
        <v>835</v>
      </c>
      <c r="H393" t="s">
        <v>2099</v>
      </c>
      <c r="I393" t="s">
        <v>700</v>
      </c>
      <c r="J393" t="s">
        <v>77</v>
      </c>
      <c r="K393" t="s">
        <v>693</v>
      </c>
      <c r="L393" t="s">
        <v>2142</v>
      </c>
      <c r="M393" t="s">
        <v>2125</v>
      </c>
      <c r="N393" t="s">
        <v>2092</v>
      </c>
      <c r="O393" t="s">
        <v>2103</v>
      </c>
      <c r="P393" t="s">
        <v>2109</v>
      </c>
      <c r="Q393" t="s">
        <v>239</v>
      </c>
      <c r="R393" t="s">
        <v>1048</v>
      </c>
      <c r="S393" t="s">
        <v>2097</v>
      </c>
      <c r="T393" t="s">
        <v>2204</v>
      </c>
    </row>
    <row r="394" spans="1:20" x14ac:dyDescent="0.2">
      <c r="A394" t="s">
        <v>83</v>
      </c>
      <c r="B394" t="s">
        <v>108</v>
      </c>
      <c r="C394" t="s">
        <v>1748</v>
      </c>
      <c r="D394" t="s">
        <v>28</v>
      </c>
      <c r="E394" t="s">
        <v>698</v>
      </c>
      <c r="F394" t="s">
        <v>776</v>
      </c>
      <c r="G394" t="s">
        <v>835</v>
      </c>
      <c r="H394" t="s">
        <v>2107</v>
      </c>
      <c r="I394" t="s">
        <v>700</v>
      </c>
      <c r="J394" t="s">
        <v>77</v>
      </c>
      <c r="K394" t="s">
        <v>693</v>
      </c>
      <c r="L394" t="s">
        <v>2134</v>
      </c>
      <c r="M394" t="s">
        <v>2148</v>
      </c>
      <c r="N394" t="s">
        <v>2115</v>
      </c>
      <c r="O394" t="s">
        <v>2111</v>
      </c>
      <c r="P394" t="s">
        <v>2101</v>
      </c>
      <c r="Q394" t="s">
        <v>240</v>
      </c>
      <c r="R394" t="s">
        <v>1031</v>
      </c>
      <c r="S394" t="s">
        <v>2105</v>
      </c>
      <c r="T394" t="s">
        <v>2207</v>
      </c>
    </row>
    <row r="395" spans="1:20" x14ac:dyDescent="0.2">
      <c r="A395" t="s">
        <v>83</v>
      </c>
      <c r="B395" t="s">
        <v>108</v>
      </c>
      <c r="C395" t="s">
        <v>1749</v>
      </c>
      <c r="D395" t="s">
        <v>30</v>
      </c>
      <c r="E395" t="s">
        <v>698</v>
      </c>
      <c r="F395" t="s">
        <v>776</v>
      </c>
      <c r="G395" t="s">
        <v>835</v>
      </c>
      <c r="H395" t="s">
        <v>2114</v>
      </c>
      <c r="I395" t="s">
        <v>700</v>
      </c>
      <c r="J395" t="s">
        <v>77</v>
      </c>
      <c r="K395" t="s">
        <v>693</v>
      </c>
      <c r="L395" t="s">
        <v>2127</v>
      </c>
      <c r="M395" t="s">
        <v>2140</v>
      </c>
      <c r="N395" t="s">
        <v>2108</v>
      </c>
      <c r="O395" t="s">
        <v>2118</v>
      </c>
      <c r="P395" t="s">
        <v>2093</v>
      </c>
      <c r="Q395" t="s">
        <v>240</v>
      </c>
      <c r="R395" t="s">
        <v>1032</v>
      </c>
      <c r="S395" t="s">
        <v>2113</v>
      </c>
      <c r="T395" t="s">
        <v>2207</v>
      </c>
    </row>
    <row r="396" spans="1:20" x14ac:dyDescent="0.2">
      <c r="A396" t="s">
        <v>83</v>
      </c>
      <c r="B396" t="s">
        <v>108</v>
      </c>
      <c r="C396" t="s">
        <v>1750</v>
      </c>
      <c r="D396" t="s">
        <v>28</v>
      </c>
      <c r="E396" t="s">
        <v>698</v>
      </c>
      <c r="F396" t="s">
        <v>776</v>
      </c>
      <c r="G396" t="s">
        <v>835</v>
      </c>
      <c r="H396" t="s">
        <v>2122</v>
      </c>
      <c r="I396" t="s">
        <v>701</v>
      </c>
      <c r="J396" t="s">
        <v>78</v>
      </c>
      <c r="K396" t="s">
        <v>809</v>
      </c>
      <c r="L396" t="s">
        <v>2123</v>
      </c>
      <c r="M396" t="s">
        <v>2102</v>
      </c>
      <c r="N396" t="s">
        <v>2149</v>
      </c>
      <c r="O396" t="s">
        <v>2104</v>
      </c>
      <c r="P396" t="s">
        <v>2147</v>
      </c>
      <c r="Q396" t="s">
        <v>242</v>
      </c>
      <c r="R396" t="s">
        <v>1019</v>
      </c>
      <c r="S396" t="s">
        <v>2120</v>
      </c>
      <c r="T396" t="s">
        <v>2186</v>
      </c>
    </row>
    <row r="397" spans="1:20" x14ac:dyDescent="0.2">
      <c r="A397" t="s">
        <v>83</v>
      </c>
      <c r="B397" t="s">
        <v>108</v>
      </c>
      <c r="C397" t="s">
        <v>1751</v>
      </c>
      <c r="D397" t="s">
        <v>30</v>
      </c>
      <c r="E397" t="s">
        <v>698</v>
      </c>
      <c r="F397" t="s">
        <v>776</v>
      </c>
      <c r="G397" t="s">
        <v>835</v>
      </c>
      <c r="H397" t="s">
        <v>2129</v>
      </c>
      <c r="I397" t="s">
        <v>701</v>
      </c>
      <c r="J397" t="s">
        <v>78</v>
      </c>
      <c r="K397" t="s">
        <v>809</v>
      </c>
      <c r="L397" t="s">
        <v>2130</v>
      </c>
      <c r="M397" t="s">
        <v>2094</v>
      </c>
      <c r="N397" t="s">
        <v>2141</v>
      </c>
      <c r="O397" t="s">
        <v>2096</v>
      </c>
      <c r="P397" t="s">
        <v>2139</v>
      </c>
      <c r="Q397" t="s">
        <v>242</v>
      </c>
      <c r="R397" t="s">
        <v>1042</v>
      </c>
      <c r="S397" t="s">
        <v>2128</v>
      </c>
      <c r="T397" t="s">
        <v>2186</v>
      </c>
    </row>
    <row r="398" spans="1:20" x14ac:dyDescent="0.2">
      <c r="A398" t="s">
        <v>83</v>
      </c>
      <c r="B398" t="s">
        <v>108</v>
      </c>
      <c r="C398" t="s">
        <v>1752</v>
      </c>
      <c r="D398" t="s">
        <v>28</v>
      </c>
      <c r="E398" t="s">
        <v>698</v>
      </c>
      <c r="F398" t="s">
        <v>776</v>
      </c>
      <c r="G398" t="s">
        <v>835</v>
      </c>
      <c r="H398" t="s">
        <v>2137</v>
      </c>
      <c r="I398" t="s">
        <v>701</v>
      </c>
      <c r="J398" t="s">
        <v>78</v>
      </c>
      <c r="K398" t="s">
        <v>809</v>
      </c>
      <c r="L398" t="s">
        <v>2138</v>
      </c>
      <c r="M398" t="s">
        <v>2117</v>
      </c>
      <c r="N398" t="s">
        <v>2133</v>
      </c>
      <c r="O398" t="s">
        <v>2119</v>
      </c>
      <c r="P398" t="s">
        <v>2131</v>
      </c>
      <c r="Q398" t="s">
        <v>243</v>
      </c>
      <c r="R398" t="s">
        <v>1021</v>
      </c>
      <c r="S398" t="s">
        <v>2135</v>
      </c>
      <c r="T398" t="s">
        <v>2187</v>
      </c>
    </row>
    <row r="399" spans="1:20" x14ac:dyDescent="0.2">
      <c r="A399" t="s">
        <v>83</v>
      </c>
      <c r="B399" t="s">
        <v>108</v>
      </c>
      <c r="C399" t="s">
        <v>1753</v>
      </c>
      <c r="D399" t="s">
        <v>30</v>
      </c>
      <c r="E399" t="s">
        <v>698</v>
      </c>
      <c r="F399" t="s">
        <v>776</v>
      </c>
      <c r="G399" t="s">
        <v>835</v>
      </c>
      <c r="H399" t="s">
        <v>2145</v>
      </c>
      <c r="I399" t="s">
        <v>701</v>
      </c>
      <c r="J399" t="s">
        <v>78</v>
      </c>
      <c r="K399" t="s">
        <v>809</v>
      </c>
      <c r="L399" t="s">
        <v>2146</v>
      </c>
      <c r="M399" t="s">
        <v>2110</v>
      </c>
      <c r="N399" t="s">
        <v>2126</v>
      </c>
      <c r="O399" t="s">
        <v>2112</v>
      </c>
      <c r="P399" t="s">
        <v>2124</v>
      </c>
      <c r="Q399" t="s">
        <v>246</v>
      </c>
      <c r="R399" t="s">
        <v>1018</v>
      </c>
      <c r="S399" t="s">
        <v>2143</v>
      </c>
      <c r="T399" t="s">
        <v>2185</v>
      </c>
    </row>
    <row r="400" spans="1:20" x14ac:dyDescent="0.2">
      <c r="A400" t="s">
        <v>83</v>
      </c>
      <c r="B400" t="s">
        <v>108</v>
      </c>
      <c r="C400" t="s">
        <v>1754</v>
      </c>
      <c r="D400" t="s">
        <v>28</v>
      </c>
      <c r="E400" t="s">
        <v>697</v>
      </c>
      <c r="F400" t="s">
        <v>79</v>
      </c>
      <c r="G400" t="s">
        <v>836</v>
      </c>
      <c r="H400" t="s">
        <v>2125</v>
      </c>
      <c r="I400" t="s">
        <v>696</v>
      </c>
      <c r="J400" t="s">
        <v>76</v>
      </c>
      <c r="K400" t="s">
        <v>810</v>
      </c>
      <c r="L400" t="s">
        <v>2124</v>
      </c>
      <c r="M400" t="s">
        <v>2119</v>
      </c>
      <c r="N400" t="s">
        <v>2118</v>
      </c>
      <c r="O400" t="s">
        <v>2145</v>
      </c>
      <c r="P400" t="s">
        <v>2133</v>
      </c>
      <c r="Q400" t="s">
        <v>734</v>
      </c>
      <c r="R400" t="s">
        <v>1114</v>
      </c>
      <c r="S400" t="s">
        <v>2169</v>
      </c>
      <c r="T400" t="s">
        <v>2219</v>
      </c>
    </row>
    <row r="401" spans="1:20" x14ac:dyDescent="0.2">
      <c r="A401" t="s">
        <v>83</v>
      </c>
      <c r="B401" t="s">
        <v>108</v>
      </c>
      <c r="C401" t="s">
        <v>1755</v>
      </c>
      <c r="D401" t="s">
        <v>30</v>
      </c>
      <c r="E401" t="s">
        <v>697</v>
      </c>
      <c r="F401" t="s">
        <v>79</v>
      </c>
      <c r="G401" t="s">
        <v>836</v>
      </c>
      <c r="H401" t="s">
        <v>2132</v>
      </c>
      <c r="I401" t="s">
        <v>696</v>
      </c>
      <c r="J401" t="s">
        <v>76</v>
      </c>
      <c r="K401" t="s">
        <v>810</v>
      </c>
      <c r="L401" t="s">
        <v>2131</v>
      </c>
      <c r="M401" t="s">
        <v>2112</v>
      </c>
      <c r="N401" t="s">
        <v>2111</v>
      </c>
      <c r="O401" t="s">
        <v>2137</v>
      </c>
      <c r="P401" t="s">
        <v>2126</v>
      </c>
      <c r="Q401" t="s">
        <v>734</v>
      </c>
      <c r="R401" t="s">
        <v>1115</v>
      </c>
      <c r="S401" t="s">
        <v>2171</v>
      </c>
      <c r="T401" t="s">
        <v>2219</v>
      </c>
    </row>
    <row r="402" spans="1:20" x14ac:dyDescent="0.2">
      <c r="A402" t="s">
        <v>83</v>
      </c>
      <c r="B402" t="s">
        <v>108</v>
      </c>
      <c r="C402" t="s">
        <v>1756</v>
      </c>
      <c r="D402" t="s">
        <v>28</v>
      </c>
      <c r="E402" t="s">
        <v>697</v>
      </c>
      <c r="F402" t="s">
        <v>79</v>
      </c>
      <c r="G402" t="s">
        <v>836</v>
      </c>
      <c r="H402" t="s">
        <v>2140</v>
      </c>
      <c r="I402" t="s">
        <v>696</v>
      </c>
      <c r="J402" t="s">
        <v>76</v>
      </c>
      <c r="K402" t="s">
        <v>810</v>
      </c>
      <c r="L402" t="s">
        <v>2139</v>
      </c>
      <c r="M402" t="s">
        <v>2104</v>
      </c>
      <c r="N402" t="s">
        <v>2103</v>
      </c>
      <c r="O402" t="s">
        <v>2129</v>
      </c>
      <c r="P402" t="s">
        <v>2149</v>
      </c>
      <c r="Q402" t="s">
        <v>738</v>
      </c>
      <c r="R402" t="s">
        <v>1118</v>
      </c>
      <c r="S402" t="s">
        <v>2172</v>
      </c>
      <c r="T402" t="s">
        <v>2194</v>
      </c>
    </row>
    <row r="403" spans="1:20" x14ac:dyDescent="0.2">
      <c r="A403" t="s">
        <v>83</v>
      </c>
      <c r="B403" t="s">
        <v>108</v>
      </c>
      <c r="C403" t="s">
        <v>1757</v>
      </c>
      <c r="D403" t="s">
        <v>30</v>
      </c>
      <c r="E403" t="s">
        <v>697</v>
      </c>
      <c r="F403" t="s">
        <v>79</v>
      </c>
      <c r="G403" t="s">
        <v>836</v>
      </c>
      <c r="H403" t="s">
        <v>2148</v>
      </c>
      <c r="I403" t="s">
        <v>696</v>
      </c>
      <c r="J403" t="s">
        <v>76</v>
      </c>
      <c r="K403" t="s">
        <v>810</v>
      </c>
      <c r="L403" t="s">
        <v>2147</v>
      </c>
      <c r="M403" t="s">
        <v>2096</v>
      </c>
      <c r="N403" t="s">
        <v>2095</v>
      </c>
      <c r="O403" t="s">
        <v>2122</v>
      </c>
      <c r="P403" t="s">
        <v>2141</v>
      </c>
      <c r="Q403" t="s">
        <v>735</v>
      </c>
      <c r="R403" t="s">
        <v>1117</v>
      </c>
      <c r="S403" t="s">
        <v>2174</v>
      </c>
      <c r="T403" t="s">
        <v>2220</v>
      </c>
    </row>
    <row r="404" spans="1:20" x14ac:dyDescent="0.2">
      <c r="A404" t="s">
        <v>83</v>
      </c>
      <c r="B404" t="s">
        <v>108</v>
      </c>
      <c r="C404" t="s">
        <v>1758</v>
      </c>
      <c r="D404" t="s">
        <v>28</v>
      </c>
      <c r="E404" t="s">
        <v>697</v>
      </c>
      <c r="F404" t="s">
        <v>79</v>
      </c>
      <c r="G404" t="s">
        <v>836</v>
      </c>
      <c r="H404" t="s">
        <v>2094</v>
      </c>
      <c r="I404" t="s">
        <v>698</v>
      </c>
      <c r="J404" t="s">
        <v>776</v>
      </c>
      <c r="K404" t="s">
        <v>835</v>
      </c>
      <c r="L404" t="s">
        <v>2099</v>
      </c>
      <c r="M404" t="s">
        <v>2150</v>
      </c>
      <c r="N404" t="s">
        <v>2130</v>
      </c>
      <c r="O404" t="s">
        <v>2109</v>
      </c>
      <c r="P404" t="s">
        <v>2115</v>
      </c>
      <c r="Q404" t="s">
        <v>728</v>
      </c>
      <c r="R404" t="s">
        <v>1100</v>
      </c>
      <c r="S404" t="s">
        <v>2175</v>
      </c>
      <c r="T404" t="s">
        <v>2192</v>
      </c>
    </row>
    <row r="405" spans="1:20" x14ac:dyDescent="0.2">
      <c r="A405" t="s">
        <v>83</v>
      </c>
      <c r="B405" t="s">
        <v>108</v>
      </c>
      <c r="C405" t="s">
        <v>1759</v>
      </c>
      <c r="D405" t="s">
        <v>30</v>
      </c>
      <c r="E405" t="s">
        <v>697</v>
      </c>
      <c r="F405" t="s">
        <v>79</v>
      </c>
      <c r="G405" t="s">
        <v>836</v>
      </c>
      <c r="H405" t="s">
        <v>2102</v>
      </c>
      <c r="I405" t="s">
        <v>698</v>
      </c>
      <c r="J405" t="s">
        <v>776</v>
      </c>
      <c r="K405" t="s">
        <v>835</v>
      </c>
      <c r="L405" t="s">
        <v>2091</v>
      </c>
      <c r="M405" t="s">
        <v>2142</v>
      </c>
      <c r="N405" t="s">
        <v>2123</v>
      </c>
      <c r="O405" t="s">
        <v>2116</v>
      </c>
      <c r="P405" t="s">
        <v>2108</v>
      </c>
      <c r="Q405" t="s">
        <v>728</v>
      </c>
      <c r="R405" t="s">
        <v>1099</v>
      </c>
      <c r="S405" t="s">
        <v>2177</v>
      </c>
      <c r="T405" t="s">
        <v>2192</v>
      </c>
    </row>
    <row r="406" spans="1:20" x14ac:dyDescent="0.2">
      <c r="A406" t="s">
        <v>83</v>
      </c>
      <c r="B406" t="s">
        <v>108</v>
      </c>
      <c r="C406" t="s">
        <v>1760</v>
      </c>
      <c r="D406" t="s">
        <v>28</v>
      </c>
      <c r="E406" t="s">
        <v>697</v>
      </c>
      <c r="F406" t="s">
        <v>79</v>
      </c>
      <c r="G406" t="s">
        <v>836</v>
      </c>
      <c r="H406" t="s">
        <v>2110</v>
      </c>
      <c r="I406" t="s">
        <v>698</v>
      </c>
      <c r="J406" t="s">
        <v>776</v>
      </c>
      <c r="K406" t="s">
        <v>835</v>
      </c>
      <c r="L406" t="s">
        <v>2114</v>
      </c>
      <c r="M406" t="s">
        <v>2134</v>
      </c>
      <c r="N406" t="s">
        <v>2146</v>
      </c>
      <c r="O406" t="s">
        <v>2093</v>
      </c>
      <c r="P406" t="s">
        <v>2100</v>
      </c>
      <c r="Q406" t="s">
        <v>729</v>
      </c>
      <c r="R406" t="s">
        <v>1103</v>
      </c>
      <c r="S406" t="s">
        <v>2178</v>
      </c>
      <c r="T406" t="s">
        <v>2193</v>
      </c>
    </row>
    <row r="407" spans="1:20" x14ac:dyDescent="0.2">
      <c r="A407" t="s">
        <v>83</v>
      </c>
      <c r="B407" t="s">
        <v>108</v>
      </c>
      <c r="C407" t="s">
        <v>1761</v>
      </c>
      <c r="D407" t="s">
        <v>30</v>
      </c>
      <c r="E407" t="s">
        <v>697</v>
      </c>
      <c r="F407" t="s">
        <v>79</v>
      </c>
      <c r="G407" t="s">
        <v>836</v>
      </c>
      <c r="H407" t="s">
        <v>2117</v>
      </c>
      <c r="I407" t="s">
        <v>698</v>
      </c>
      <c r="J407" t="s">
        <v>776</v>
      </c>
      <c r="K407" t="s">
        <v>835</v>
      </c>
      <c r="L407" t="s">
        <v>2107</v>
      </c>
      <c r="M407" t="s">
        <v>2127</v>
      </c>
      <c r="N407" t="s">
        <v>2138</v>
      </c>
      <c r="O407" t="s">
        <v>2101</v>
      </c>
      <c r="P407" t="s">
        <v>2092</v>
      </c>
      <c r="Q407" t="s">
        <v>737</v>
      </c>
      <c r="R407" t="s">
        <v>1108</v>
      </c>
      <c r="S407" t="s">
        <v>2180</v>
      </c>
      <c r="T407" t="s">
        <v>2191</v>
      </c>
    </row>
    <row r="408" spans="1:20" x14ac:dyDescent="0.2">
      <c r="A408" t="s">
        <v>83</v>
      </c>
      <c r="B408" t="s">
        <v>108</v>
      </c>
      <c r="C408" t="s">
        <v>1762</v>
      </c>
      <c r="D408" t="s">
        <v>28</v>
      </c>
      <c r="E408" t="s">
        <v>699</v>
      </c>
      <c r="F408" t="s">
        <v>777</v>
      </c>
      <c r="G408" t="s">
        <v>692</v>
      </c>
      <c r="H408" t="s">
        <v>2149</v>
      </c>
      <c r="I408" t="s">
        <v>696</v>
      </c>
      <c r="J408" t="s">
        <v>76</v>
      </c>
      <c r="K408" t="s">
        <v>810</v>
      </c>
      <c r="L408" t="s">
        <v>2124</v>
      </c>
      <c r="M408" t="s">
        <v>2119</v>
      </c>
      <c r="N408" t="s">
        <v>2118</v>
      </c>
      <c r="O408" t="s">
        <v>2145</v>
      </c>
      <c r="P408" t="s">
        <v>2140</v>
      </c>
      <c r="Q408" t="s">
        <v>222</v>
      </c>
      <c r="R408" t="s">
        <v>984</v>
      </c>
      <c r="S408" t="s">
        <v>2169</v>
      </c>
      <c r="T408" t="s">
        <v>2121</v>
      </c>
    </row>
    <row r="409" spans="1:20" x14ac:dyDescent="0.2">
      <c r="A409" t="s">
        <v>83</v>
      </c>
      <c r="B409" t="s">
        <v>108</v>
      </c>
      <c r="C409" t="s">
        <v>1763</v>
      </c>
      <c r="D409" t="s">
        <v>30</v>
      </c>
      <c r="E409" t="s">
        <v>699</v>
      </c>
      <c r="F409" t="s">
        <v>777</v>
      </c>
      <c r="G409" t="s">
        <v>692</v>
      </c>
      <c r="H409" t="s">
        <v>2141</v>
      </c>
      <c r="I409" t="s">
        <v>696</v>
      </c>
      <c r="J409" t="s">
        <v>76</v>
      </c>
      <c r="K409" t="s">
        <v>810</v>
      </c>
      <c r="L409" t="s">
        <v>2131</v>
      </c>
      <c r="M409" t="s">
        <v>2112</v>
      </c>
      <c r="N409" t="s">
        <v>2111</v>
      </c>
      <c r="O409" t="s">
        <v>2137</v>
      </c>
      <c r="P409" t="s">
        <v>2148</v>
      </c>
      <c r="Q409" t="s">
        <v>226</v>
      </c>
      <c r="R409" t="s">
        <v>1010</v>
      </c>
      <c r="S409" t="s">
        <v>2171</v>
      </c>
      <c r="T409" t="s">
        <v>2136</v>
      </c>
    </row>
    <row r="410" spans="1:20" x14ac:dyDescent="0.2">
      <c r="A410" t="s">
        <v>83</v>
      </c>
      <c r="B410" t="s">
        <v>108</v>
      </c>
      <c r="C410" t="s">
        <v>1764</v>
      </c>
      <c r="D410" t="s">
        <v>28</v>
      </c>
      <c r="E410" t="s">
        <v>699</v>
      </c>
      <c r="F410" t="s">
        <v>777</v>
      </c>
      <c r="G410" t="s">
        <v>692</v>
      </c>
      <c r="H410" t="s">
        <v>2133</v>
      </c>
      <c r="I410" t="s">
        <v>696</v>
      </c>
      <c r="J410" t="s">
        <v>76</v>
      </c>
      <c r="K410" t="s">
        <v>810</v>
      </c>
      <c r="L410" t="s">
        <v>2139</v>
      </c>
      <c r="M410" t="s">
        <v>2104</v>
      </c>
      <c r="N410" t="s">
        <v>2103</v>
      </c>
      <c r="O410" t="s">
        <v>2129</v>
      </c>
      <c r="P410" t="s">
        <v>2125</v>
      </c>
      <c r="Q410" t="s">
        <v>223</v>
      </c>
      <c r="R410" t="s">
        <v>1064</v>
      </c>
      <c r="S410" t="s">
        <v>2172</v>
      </c>
      <c r="T410" t="s">
        <v>2144</v>
      </c>
    </row>
    <row r="411" spans="1:20" x14ac:dyDescent="0.2">
      <c r="A411" t="s">
        <v>83</v>
      </c>
      <c r="B411" t="s">
        <v>108</v>
      </c>
      <c r="C411" t="s">
        <v>1765</v>
      </c>
      <c r="D411" t="s">
        <v>30</v>
      </c>
      <c r="E411" t="s">
        <v>699</v>
      </c>
      <c r="F411" t="s">
        <v>777</v>
      </c>
      <c r="G411" t="s">
        <v>692</v>
      </c>
      <c r="H411" t="s">
        <v>2126</v>
      </c>
      <c r="I411" t="s">
        <v>696</v>
      </c>
      <c r="J411" t="s">
        <v>76</v>
      </c>
      <c r="K411" t="s">
        <v>810</v>
      </c>
      <c r="L411" t="s">
        <v>2147</v>
      </c>
      <c r="M411" t="s">
        <v>2096</v>
      </c>
      <c r="N411" t="s">
        <v>2095</v>
      </c>
      <c r="O411" t="s">
        <v>2122</v>
      </c>
      <c r="P411" t="s">
        <v>2132</v>
      </c>
      <c r="Q411" t="s">
        <v>223</v>
      </c>
      <c r="R411" t="s">
        <v>987</v>
      </c>
      <c r="S411" t="s">
        <v>2174</v>
      </c>
      <c r="T411" t="s">
        <v>2144</v>
      </c>
    </row>
    <row r="412" spans="1:20" x14ac:dyDescent="0.2">
      <c r="A412" t="s">
        <v>83</v>
      </c>
      <c r="B412" t="s">
        <v>108</v>
      </c>
      <c r="C412" t="s">
        <v>1766</v>
      </c>
      <c r="D412" t="s">
        <v>28</v>
      </c>
      <c r="E412" t="s">
        <v>699</v>
      </c>
      <c r="F412" t="s">
        <v>777</v>
      </c>
      <c r="G412" t="s">
        <v>692</v>
      </c>
      <c r="H412" t="s">
        <v>2100</v>
      </c>
      <c r="I412" t="s">
        <v>698</v>
      </c>
      <c r="J412" t="s">
        <v>776</v>
      </c>
      <c r="K412" t="s">
        <v>835</v>
      </c>
      <c r="L412" t="s">
        <v>2099</v>
      </c>
      <c r="M412" t="s">
        <v>2150</v>
      </c>
      <c r="N412" t="s">
        <v>2130</v>
      </c>
      <c r="O412" t="s">
        <v>2109</v>
      </c>
      <c r="P412" t="s">
        <v>2110</v>
      </c>
      <c r="Q412" t="s">
        <v>227</v>
      </c>
      <c r="R412" t="s">
        <v>996</v>
      </c>
      <c r="S412" t="s">
        <v>2175</v>
      </c>
      <c r="T412" t="s">
        <v>2157</v>
      </c>
    </row>
    <row r="413" spans="1:20" x14ac:dyDescent="0.2">
      <c r="A413" t="s">
        <v>83</v>
      </c>
      <c r="B413" t="s">
        <v>108</v>
      </c>
      <c r="C413" t="s">
        <v>1767</v>
      </c>
      <c r="D413" t="s">
        <v>30</v>
      </c>
      <c r="E413" t="s">
        <v>699</v>
      </c>
      <c r="F413" t="s">
        <v>777</v>
      </c>
      <c r="G413" t="s">
        <v>692</v>
      </c>
      <c r="H413" t="s">
        <v>2092</v>
      </c>
      <c r="I413" t="s">
        <v>698</v>
      </c>
      <c r="J413" t="s">
        <v>776</v>
      </c>
      <c r="K413" t="s">
        <v>835</v>
      </c>
      <c r="L413" t="s">
        <v>2091</v>
      </c>
      <c r="M413" t="s">
        <v>2142</v>
      </c>
      <c r="N413" t="s">
        <v>2123</v>
      </c>
      <c r="O413" t="s">
        <v>2116</v>
      </c>
      <c r="P413" t="s">
        <v>2117</v>
      </c>
      <c r="Q413" t="s">
        <v>227</v>
      </c>
      <c r="R413" t="s">
        <v>1077</v>
      </c>
      <c r="S413" t="s">
        <v>2177</v>
      </c>
      <c r="T413" t="s">
        <v>2157</v>
      </c>
    </row>
    <row r="414" spans="1:20" x14ac:dyDescent="0.2">
      <c r="A414" t="s">
        <v>83</v>
      </c>
      <c r="B414" t="s">
        <v>108</v>
      </c>
      <c r="C414" t="s">
        <v>1768</v>
      </c>
      <c r="D414" t="s">
        <v>28</v>
      </c>
      <c r="E414" t="s">
        <v>699</v>
      </c>
      <c r="F414" t="s">
        <v>777</v>
      </c>
      <c r="G414" t="s">
        <v>692</v>
      </c>
      <c r="H414" t="s">
        <v>2115</v>
      </c>
      <c r="I414" t="s">
        <v>698</v>
      </c>
      <c r="J414" t="s">
        <v>776</v>
      </c>
      <c r="K414" t="s">
        <v>835</v>
      </c>
      <c r="L414" t="s">
        <v>2114</v>
      </c>
      <c r="M414" t="s">
        <v>2134</v>
      </c>
      <c r="N414" t="s">
        <v>2146</v>
      </c>
      <c r="O414" t="s">
        <v>2093</v>
      </c>
      <c r="P414" t="s">
        <v>2094</v>
      </c>
      <c r="Q414" t="s">
        <v>228</v>
      </c>
      <c r="R414" t="s">
        <v>998</v>
      </c>
      <c r="S414" t="s">
        <v>2178</v>
      </c>
      <c r="T414" t="s">
        <v>2159</v>
      </c>
    </row>
    <row r="415" spans="1:20" x14ac:dyDescent="0.2">
      <c r="A415" t="s">
        <v>83</v>
      </c>
      <c r="B415" t="s">
        <v>108</v>
      </c>
      <c r="C415" t="s">
        <v>1769</v>
      </c>
      <c r="D415" t="s">
        <v>30</v>
      </c>
      <c r="E415" t="s">
        <v>699</v>
      </c>
      <c r="F415" t="s">
        <v>777</v>
      </c>
      <c r="G415" t="s">
        <v>692</v>
      </c>
      <c r="H415" t="s">
        <v>2108</v>
      </c>
      <c r="I415" t="s">
        <v>698</v>
      </c>
      <c r="J415" t="s">
        <v>776</v>
      </c>
      <c r="K415" t="s">
        <v>835</v>
      </c>
      <c r="L415" t="s">
        <v>2107</v>
      </c>
      <c r="M415" t="s">
        <v>2127</v>
      </c>
      <c r="N415" t="s">
        <v>2138</v>
      </c>
      <c r="O415" t="s">
        <v>2101</v>
      </c>
      <c r="P415" t="s">
        <v>2102</v>
      </c>
      <c r="Q415" t="s">
        <v>231</v>
      </c>
      <c r="R415" t="s">
        <v>997</v>
      </c>
      <c r="S415" t="s">
        <v>2180</v>
      </c>
      <c r="T415" t="s">
        <v>2158</v>
      </c>
    </row>
    <row r="416" spans="1:20" x14ac:dyDescent="0.2">
      <c r="A416" t="s">
        <v>83</v>
      </c>
      <c r="B416" t="s">
        <v>108</v>
      </c>
      <c r="C416" t="s">
        <v>1770</v>
      </c>
      <c r="D416" t="s">
        <v>28</v>
      </c>
      <c r="E416" t="s">
        <v>697</v>
      </c>
      <c r="F416" t="s">
        <v>79</v>
      </c>
      <c r="G416" t="s">
        <v>836</v>
      </c>
      <c r="H416" t="s">
        <v>2125</v>
      </c>
      <c r="I416" t="s">
        <v>700</v>
      </c>
      <c r="J416" t="s">
        <v>77</v>
      </c>
      <c r="K416" t="s">
        <v>693</v>
      </c>
      <c r="L416" t="s">
        <v>2150</v>
      </c>
      <c r="M416" t="s">
        <v>2093</v>
      </c>
      <c r="N416" t="s">
        <v>2122</v>
      </c>
      <c r="O416" t="s">
        <v>2095</v>
      </c>
      <c r="P416" t="s">
        <v>2133</v>
      </c>
      <c r="Q416" t="s">
        <v>449</v>
      </c>
      <c r="R416" t="s">
        <v>1093</v>
      </c>
      <c r="S416" t="s">
        <v>2169</v>
      </c>
      <c r="T416" t="s">
        <v>2211</v>
      </c>
    </row>
    <row r="417" spans="1:20" x14ac:dyDescent="0.2">
      <c r="A417" t="s">
        <v>83</v>
      </c>
      <c r="B417" t="s">
        <v>108</v>
      </c>
      <c r="C417" t="s">
        <v>1771</v>
      </c>
      <c r="D417" t="s">
        <v>30</v>
      </c>
      <c r="E417" t="s">
        <v>697</v>
      </c>
      <c r="F417" t="s">
        <v>79</v>
      </c>
      <c r="G417" t="s">
        <v>836</v>
      </c>
      <c r="H417" t="s">
        <v>2132</v>
      </c>
      <c r="I417" t="s">
        <v>700</v>
      </c>
      <c r="J417" t="s">
        <v>77</v>
      </c>
      <c r="K417" t="s">
        <v>693</v>
      </c>
      <c r="L417" t="s">
        <v>2142</v>
      </c>
      <c r="M417" t="s">
        <v>2101</v>
      </c>
      <c r="N417" t="s">
        <v>2129</v>
      </c>
      <c r="O417" t="s">
        <v>2103</v>
      </c>
      <c r="P417" t="s">
        <v>2126</v>
      </c>
      <c r="Q417" t="s">
        <v>449</v>
      </c>
      <c r="R417" t="s">
        <v>1094</v>
      </c>
      <c r="S417" t="s">
        <v>2171</v>
      </c>
      <c r="T417" t="s">
        <v>2211</v>
      </c>
    </row>
    <row r="418" spans="1:20" x14ac:dyDescent="0.2">
      <c r="A418" t="s">
        <v>83</v>
      </c>
      <c r="B418" t="s">
        <v>108</v>
      </c>
      <c r="C418" t="s">
        <v>1772</v>
      </c>
      <c r="D418" t="s">
        <v>28</v>
      </c>
      <c r="E418" t="s">
        <v>697</v>
      </c>
      <c r="F418" t="s">
        <v>79</v>
      </c>
      <c r="G418" t="s">
        <v>836</v>
      </c>
      <c r="H418" t="s">
        <v>2140</v>
      </c>
      <c r="I418" t="s">
        <v>700</v>
      </c>
      <c r="J418" t="s">
        <v>77</v>
      </c>
      <c r="K418" t="s">
        <v>693</v>
      </c>
      <c r="L418" t="s">
        <v>2134</v>
      </c>
      <c r="M418" t="s">
        <v>2109</v>
      </c>
      <c r="N418" t="s">
        <v>2137</v>
      </c>
      <c r="O418" t="s">
        <v>2111</v>
      </c>
      <c r="P418" t="s">
        <v>2149</v>
      </c>
      <c r="Q418" t="s">
        <v>736</v>
      </c>
      <c r="R418" t="s">
        <v>1097</v>
      </c>
      <c r="S418" t="s">
        <v>2172</v>
      </c>
      <c r="T418" t="s">
        <v>2167</v>
      </c>
    </row>
    <row r="419" spans="1:20" x14ac:dyDescent="0.2">
      <c r="A419" t="s">
        <v>83</v>
      </c>
      <c r="B419" t="s">
        <v>108</v>
      </c>
      <c r="C419" t="s">
        <v>1773</v>
      </c>
      <c r="D419" t="s">
        <v>30</v>
      </c>
      <c r="E419" t="s">
        <v>697</v>
      </c>
      <c r="F419" t="s">
        <v>79</v>
      </c>
      <c r="G419" t="s">
        <v>836</v>
      </c>
      <c r="H419" t="s">
        <v>2148</v>
      </c>
      <c r="I419" t="s">
        <v>700</v>
      </c>
      <c r="J419" t="s">
        <v>77</v>
      </c>
      <c r="K419" t="s">
        <v>693</v>
      </c>
      <c r="L419" t="s">
        <v>2127</v>
      </c>
      <c r="M419" t="s">
        <v>2116</v>
      </c>
      <c r="N419" t="s">
        <v>2145</v>
      </c>
      <c r="O419" t="s">
        <v>2118</v>
      </c>
      <c r="P419" t="s">
        <v>2141</v>
      </c>
      <c r="Q419" t="s">
        <v>727</v>
      </c>
      <c r="R419" t="s">
        <v>1096</v>
      </c>
      <c r="S419" t="s">
        <v>2174</v>
      </c>
      <c r="T419" t="s">
        <v>2212</v>
      </c>
    </row>
    <row r="420" spans="1:20" x14ac:dyDescent="0.2">
      <c r="A420" t="s">
        <v>83</v>
      </c>
      <c r="B420" t="s">
        <v>108</v>
      </c>
      <c r="C420" t="s">
        <v>1774</v>
      </c>
      <c r="D420" t="s">
        <v>28</v>
      </c>
      <c r="E420" t="s">
        <v>697</v>
      </c>
      <c r="F420" t="s">
        <v>79</v>
      </c>
      <c r="G420" t="s">
        <v>836</v>
      </c>
      <c r="H420" t="s">
        <v>2094</v>
      </c>
      <c r="I420" t="s">
        <v>701</v>
      </c>
      <c r="J420" t="s">
        <v>78</v>
      </c>
      <c r="K420" t="s">
        <v>809</v>
      </c>
      <c r="L420" t="s">
        <v>2123</v>
      </c>
      <c r="M420" t="s">
        <v>2124</v>
      </c>
      <c r="N420" t="s">
        <v>2091</v>
      </c>
      <c r="O420" t="s">
        <v>2104</v>
      </c>
      <c r="P420" t="s">
        <v>2115</v>
      </c>
      <c r="Q420" t="s">
        <v>249</v>
      </c>
      <c r="R420" t="s">
        <v>1083</v>
      </c>
      <c r="S420" t="s">
        <v>2175</v>
      </c>
      <c r="T420" t="s">
        <v>2217</v>
      </c>
    </row>
    <row r="421" spans="1:20" x14ac:dyDescent="0.2">
      <c r="A421" t="s">
        <v>83</v>
      </c>
      <c r="B421" t="s">
        <v>108</v>
      </c>
      <c r="C421" t="s">
        <v>1775</v>
      </c>
      <c r="D421" t="s">
        <v>30</v>
      </c>
      <c r="E421" t="s">
        <v>697</v>
      </c>
      <c r="F421" t="s">
        <v>79</v>
      </c>
      <c r="G421" t="s">
        <v>836</v>
      </c>
      <c r="H421" t="s">
        <v>2102</v>
      </c>
      <c r="I421" t="s">
        <v>701</v>
      </c>
      <c r="J421" t="s">
        <v>78</v>
      </c>
      <c r="K421" t="s">
        <v>809</v>
      </c>
      <c r="L421" t="s">
        <v>2130</v>
      </c>
      <c r="M421" t="s">
        <v>2131</v>
      </c>
      <c r="N421" t="s">
        <v>2099</v>
      </c>
      <c r="O421" t="s">
        <v>2096</v>
      </c>
      <c r="P421" t="s">
        <v>2108</v>
      </c>
      <c r="Q421" t="s">
        <v>249</v>
      </c>
      <c r="R421" t="s">
        <v>1084</v>
      </c>
      <c r="S421" t="s">
        <v>2177</v>
      </c>
      <c r="T421" t="s">
        <v>2217</v>
      </c>
    </row>
    <row r="422" spans="1:20" x14ac:dyDescent="0.2">
      <c r="A422" t="s">
        <v>83</v>
      </c>
      <c r="B422" t="s">
        <v>108</v>
      </c>
      <c r="C422" t="s">
        <v>1776</v>
      </c>
      <c r="D422" t="s">
        <v>28</v>
      </c>
      <c r="E422" t="s">
        <v>697</v>
      </c>
      <c r="F422" t="s">
        <v>79</v>
      </c>
      <c r="G422" t="s">
        <v>836</v>
      </c>
      <c r="H422" t="s">
        <v>2110</v>
      </c>
      <c r="I422" t="s">
        <v>701</v>
      </c>
      <c r="J422" t="s">
        <v>78</v>
      </c>
      <c r="K422" t="s">
        <v>809</v>
      </c>
      <c r="L422" t="s">
        <v>2138</v>
      </c>
      <c r="M422" t="s">
        <v>2139</v>
      </c>
      <c r="N422" t="s">
        <v>2107</v>
      </c>
      <c r="O422" t="s">
        <v>2119</v>
      </c>
      <c r="P422" t="s">
        <v>2100</v>
      </c>
      <c r="Q422" t="s">
        <v>434</v>
      </c>
      <c r="R422" t="s">
        <v>1087</v>
      </c>
      <c r="S422" t="s">
        <v>2178</v>
      </c>
      <c r="T422" t="s">
        <v>2190</v>
      </c>
    </row>
    <row r="423" spans="1:20" x14ac:dyDescent="0.2">
      <c r="A423" t="s">
        <v>83</v>
      </c>
      <c r="B423" t="s">
        <v>108</v>
      </c>
      <c r="C423" t="s">
        <v>1777</v>
      </c>
      <c r="D423" t="s">
        <v>30</v>
      </c>
      <c r="E423" t="s">
        <v>697</v>
      </c>
      <c r="F423" t="s">
        <v>79</v>
      </c>
      <c r="G423" t="s">
        <v>836</v>
      </c>
      <c r="H423" t="s">
        <v>2117</v>
      </c>
      <c r="I423" t="s">
        <v>701</v>
      </c>
      <c r="J423" t="s">
        <v>78</v>
      </c>
      <c r="K423" t="s">
        <v>809</v>
      </c>
      <c r="L423" t="s">
        <v>2146</v>
      </c>
      <c r="M423" t="s">
        <v>2147</v>
      </c>
      <c r="N423" t="s">
        <v>2114</v>
      </c>
      <c r="O423" t="s">
        <v>2112</v>
      </c>
      <c r="P423" t="s">
        <v>2092</v>
      </c>
      <c r="Q423" t="s">
        <v>250</v>
      </c>
      <c r="R423" t="s">
        <v>1086</v>
      </c>
      <c r="S423" t="s">
        <v>2180</v>
      </c>
      <c r="T423" t="s">
        <v>2218</v>
      </c>
    </row>
    <row r="424" spans="1:20" x14ac:dyDescent="0.2">
      <c r="A424" t="s">
        <v>83</v>
      </c>
      <c r="B424" t="s">
        <v>108</v>
      </c>
      <c r="C424" t="s">
        <v>1778</v>
      </c>
      <c r="D424" t="s">
        <v>28</v>
      </c>
      <c r="E424" t="s">
        <v>699</v>
      </c>
      <c r="F424" t="s">
        <v>777</v>
      </c>
      <c r="G424" t="s">
        <v>692</v>
      </c>
      <c r="H424" t="s">
        <v>2149</v>
      </c>
      <c r="I424" t="s">
        <v>700</v>
      </c>
      <c r="J424" t="s">
        <v>77</v>
      </c>
      <c r="K424" t="s">
        <v>693</v>
      </c>
      <c r="L424" t="s">
        <v>2150</v>
      </c>
      <c r="M424" t="s">
        <v>2093</v>
      </c>
      <c r="N424" t="s">
        <v>2122</v>
      </c>
      <c r="O424" t="s">
        <v>2095</v>
      </c>
      <c r="P424" t="s">
        <v>2140</v>
      </c>
      <c r="Q424" t="s">
        <v>211</v>
      </c>
      <c r="R424" t="s">
        <v>786</v>
      </c>
      <c r="S424" t="s">
        <v>2169</v>
      </c>
      <c r="T424" t="s">
        <v>2152</v>
      </c>
    </row>
    <row r="425" spans="1:20" x14ac:dyDescent="0.2">
      <c r="A425" t="s">
        <v>83</v>
      </c>
      <c r="B425" t="s">
        <v>108</v>
      </c>
      <c r="C425" t="s">
        <v>1779</v>
      </c>
      <c r="D425" t="s">
        <v>30</v>
      </c>
      <c r="E425" t="s">
        <v>699</v>
      </c>
      <c r="F425" t="s">
        <v>777</v>
      </c>
      <c r="G425" t="s">
        <v>692</v>
      </c>
      <c r="H425" t="s">
        <v>2141</v>
      </c>
      <c r="I425" t="s">
        <v>700</v>
      </c>
      <c r="J425" t="s">
        <v>77</v>
      </c>
      <c r="K425" t="s">
        <v>693</v>
      </c>
      <c r="L425" t="s">
        <v>2142</v>
      </c>
      <c r="M425" t="s">
        <v>2101</v>
      </c>
      <c r="N425" t="s">
        <v>2129</v>
      </c>
      <c r="O425" t="s">
        <v>2103</v>
      </c>
      <c r="P425" t="s">
        <v>2148</v>
      </c>
      <c r="Q425" t="s">
        <v>209</v>
      </c>
      <c r="R425" t="s">
        <v>783</v>
      </c>
      <c r="S425" t="s">
        <v>2171</v>
      </c>
      <c r="T425" t="s">
        <v>2176</v>
      </c>
    </row>
    <row r="426" spans="1:20" x14ac:dyDescent="0.2">
      <c r="A426" t="s">
        <v>83</v>
      </c>
      <c r="B426" t="s">
        <v>108</v>
      </c>
      <c r="C426" t="s">
        <v>1780</v>
      </c>
      <c r="D426" t="s">
        <v>28</v>
      </c>
      <c r="E426" t="s">
        <v>699</v>
      </c>
      <c r="F426" t="s">
        <v>777</v>
      </c>
      <c r="G426" t="s">
        <v>692</v>
      </c>
      <c r="H426" t="s">
        <v>2133</v>
      </c>
      <c r="I426" t="s">
        <v>700</v>
      </c>
      <c r="J426" t="s">
        <v>77</v>
      </c>
      <c r="K426" t="s">
        <v>693</v>
      </c>
      <c r="L426" t="s">
        <v>2134</v>
      </c>
      <c r="M426" t="s">
        <v>2109</v>
      </c>
      <c r="N426" t="s">
        <v>2137</v>
      </c>
      <c r="O426" t="s">
        <v>2111</v>
      </c>
      <c r="P426" t="s">
        <v>2125</v>
      </c>
      <c r="Q426" t="s">
        <v>210</v>
      </c>
      <c r="R426" t="s">
        <v>784</v>
      </c>
      <c r="S426" t="s">
        <v>2172</v>
      </c>
      <c r="T426" t="s">
        <v>2179</v>
      </c>
    </row>
    <row r="427" spans="1:20" x14ac:dyDescent="0.2">
      <c r="A427" t="s">
        <v>83</v>
      </c>
      <c r="B427" t="s">
        <v>108</v>
      </c>
      <c r="C427" t="s">
        <v>1781</v>
      </c>
      <c r="D427" t="s">
        <v>30</v>
      </c>
      <c r="E427" t="s">
        <v>699</v>
      </c>
      <c r="F427" t="s">
        <v>777</v>
      </c>
      <c r="G427" t="s">
        <v>692</v>
      </c>
      <c r="H427" t="s">
        <v>2126</v>
      </c>
      <c r="I427" t="s">
        <v>700</v>
      </c>
      <c r="J427" t="s">
        <v>77</v>
      </c>
      <c r="K427" t="s">
        <v>693</v>
      </c>
      <c r="L427" t="s">
        <v>2127</v>
      </c>
      <c r="M427" t="s">
        <v>2116</v>
      </c>
      <c r="N427" t="s">
        <v>2145</v>
      </c>
      <c r="O427" t="s">
        <v>2118</v>
      </c>
      <c r="P427" t="s">
        <v>2132</v>
      </c>
      <c r="Q427" t="s">
        <v>210</v>
      </c>
      <c r="R427" t="s">
        <v>785</v>
      </c>
      <c r="S427" t="s">
        <v>2174</v>
      </c>
      <c r="T427" t="s">
        <v>2179</v>
      </c>
    </row>
    <row r="428" spans="1:20" x14ac:dyDescent="0.2">
      <c r="A428" t="s">
        <v>83</v>
      </c>
      <c r="B428" t="s">
        <v>108</v>
      </c>
      <c r="C428" t="s">
        <v>1782</v>
      </c>
      <c r="D428" t="s">
        <v>28</v>
      </c>
      <c r="E428" t="s">
        <v>699</v>
      </c>
      <c r="F428" t="s">
        <v>777</v>
      </c>
      <c r="G428" t="s">
        <v>692</v>
      </c>
      <c r="H428" t="s">
        <v>2100</v>
      </c>
      <c r="I428" t="s">
        <v>701</v>
      </c>
      <c r="J428" t="s">
        <v>78</v>
      </c>
      <c r="K428" t="s">
        <v>809</v>
      </c>
      <c r="L428" t="s">
        <v>2123</v>
      </c>
      <c r="M428" t="s">
        <v>2124</v>
      </c>
      <c r="N428" t="s">
        <v>2091</v>
      </c>
      <c r="O428" t="s">
        <v>2104</v>
      </c>
      <c r="P428" t="s">
        <v>2110</v>
      </c>
      <c r="Q428" t="s">
        <v>219</v>
      </c>
      <c r="R428" t="s">
        <v>1061</v>
      </c>
      <c r="S428" t="s">
        <v>2175</v>
      </c>
      <c r="T428" t="s">
        <v>2170</v>
      </c>
    </row>
    <row r="429" spans="1:20" x14ac:dyDescent="0.2">
      <c r="A429" t="s">
        <v>83</v>
      </c>
      <c r="B429" t="s">
        <v>108</v>
      </c>
      <c r="C429" t="s">
        <v>1783</v>
      </c>
      <c r="D429" t="s">
        <v>30</v>
      </c>
      <c r="E429" t="s">
        <v>699</v>
      </c>
      <c r="F429" t="s">
        <v>777</v>
      </c>
      <c r="G429" t="s">
        <v>692</v>
      </c>
      <c r="H429" t="s">
        <v>2092</v>
      </c>
      <c r="I429" t="s">
        <v>701</v>
      </c>
      <c r="J429" t="s">
        <v>78</v>
      </c>
      <c r="K429" t="s">
        <v>809</v>
      </c>
      <c r="L429" t="s">
        <v>2130</v>
      </c>
      <c r="M429" t="s">
        <v>2131</v>
      </c>
      <c r="N429" t="s">
        <v>2099</v>
      </c>
      <c r="O429" t="s">
        <v>2096</v>
      </c>
      <c r="P429" t="s">
        <v>2117</v>
      </c>
      <c r="Q429" t="s">
        <v>219</v>
      </c>
      <c r="R429" t="s">
        <v>1004</v>
      </c>
      <c r="S429" t="s">
        <v>2177</v>
      </c>
      <c r="T429" t="s">
        <v>2170</v>
      </c>
    </row>
    <row r="430" spans="1:20" x14ac:dyDescent="0.2">
      <c r="A430" t="s">
        <v>83</v>
      </c>
      <c r="B430" t="s">
        <v>108</v>
      </c>
      <c r="C430" t="s">
        <v>1784</v>
      </c>
      <c r="D430" t="s">
        <v>28</v>
      </c>
      <c r="E430" t="s">
        <v>699</v>
      </c>
      <c r="F430" t="s">
        <v>777</v>
      </c>
      <c r="G430" t="s">
        <v>692</v>
      </c>
      <c r="H430" t="s">
        <v>2115</v>
      </c>
      <c r="I430" t="s">
        <v>701</v>
      </c>
      <c r="J430" t="s">
        <v>78</v>
      </c>
      <c r="K430" t="s">
        <v>809</v>
      </c>
      <c r="L430" t="s">
        <v>2138</v>
      </c>
      <c r="M430" t="s">
        <v>2139</v>
      </c>
      <c r="N430" t="s">
        <v>2107</v>
      </c>
      <c r="O430" t="s">
        <v>2119</v>
      </c>
      <c r="P430" t="s">
        <v>2094</v>
      </c>
      <c r="Q430" t="s">
        <v>221</v>
      </c>
      <c r="R430" t="s">
        <v>980</v>
      </c>
      <c r="S430" t="s">
        <v>2178</v>
      </c>
      <c r="T430" t="s">
        <v>2090</v>
      </c>
    </row>
    <row r="431" spans="1:20" x14ac:dyDescent="0.2">
      <c r="A431" t="s">
        <v>83</v>
      </c>
      <c r="B431" t="s">
        <v>108</v>
      </c>
      <c r="C431" t="s">
        <v>1785</v>
      </c>
      <c r="D431" t="s">
        <v>30</v>
      </c>
      <c r="E431" t="s">
        <v>699</v>
      </c>
      <c r="F431" t="s">
        <v>777</v>
      </c>
      <c r="G431" t="s">
        <v>692</v>
      </c>
      <c r="H431" t="s">
        <v>2108</v>
      </c>
      <c r="I431" t="s">
        <v>701</v>
      </c>
      <c r="J431" t="s">
        <v>78</v>
      </c>
      <c r="K431" t="s">
        <v>809</v>
      </c>
      <c r="L431" t="s">
        <v>2146</v>
      </c>
      <c r="M431" t="s">
        <v>2147</v>
      </c>
      <c r="N431" t="s">
        <v>2114</v>
      </c>
      <c r="O431" t="s">
        <v>2112</v>
      </c>
      <c r="P431" t="s">
        <v>2102</v>
      </c>
      <c r="Q431" t="s">
        <v>220</v>
      </c>
      <c r="R431" t="s">
        <v>1005</v>
      </c>
      <c r="S431" t="s">
        <v>2180</v>
      </c>
      <c r="T431" t="s">
        <v>2173</v>
      </c>
    </row>
    <row r="432" spans="1:20" x14ac:dyDescent="0.2">
      <c r="A432" t="s">
        <v>83</v>
      </c>
      <c r="B432" t="s">
        <v>108</v>
      </c>
      <c r="C432" t="s">
        <v>1786</v>
      </c>
      <c r="D432" t="s">
        <v>28</v>
      </c>
      <c r="E432" t="s">
        <v>700</v>
      </c>
      <c r="F432" t="s">
        <v>77</v>
      </c>
      <c r="G432" t="s">
        <v>693</v>
      </c>
      <c r="H432" t="s">
        <v>2112</v>
      </c>
      <c r="I432" t="s">
        <v>696</v>
      </c>
      <c r="J432" t="s">
        <v>76</v>
      </c>
      <c r="K432" t="s">
        <v>810</v>
      </c>
      <c r="L432" t="s">
        <v>2124</v>
      </c>
      <c r="M432" t="s">
        <v>2132</v>
      </c>
      <c r="N432" t="s">
        <v>2100</v>
      </c>
      <c r="O432" t="s">
        <v>2145</v>
      </c>
      <c r="P432" t="s">
        <v>2146</v>
      </c>
      <c r="Q432" t="s">
        <v>232</v>
      </c>
      <c r="R432" t="s">
        <v>992</v>
      </c>
      <c r="S432" t="s">
        <v>2197</v>
      </c>
      <c r="T432" t="s">
        <v>2154</v>
      </c>
    </row>
    <row r="433" spans="1:20" x14ac:dyDescent="0.2">
      <c r="A433" t="s">
        <v>83</v>
      </c>
      <c r="B433" t="s">
        <v>108</v>
      </c>
      <c r="C433" t="s">
        <v>1787</v>
      </c>
      <c r="D433" t="s">
        <v>30</v>
      </c>
      <c r="E433" t="s">
        <v>700</v>
      </c>
      <c r="F433" t="s">
        <v>77</v>
      </c>
      <c r="G433" t="s">
        <v>693</v>
      </c>
      <c r="H433" t="s">
        <v>2119</v>
      </c>
      <c r="I433" t="s">
        <v>696</v>
      </c>
      <c r="J433" t="s">
        <v>76</v>
      </c>
      <c r="K433" t="s">
        <v>810</v>
      </c>
      <c r="L433" t="s">
        <v>2131</v>
      </c>
      <c r="M433" t="s">
        <v>2125</v>
      </c>
      <c r="N433" t="s">
        <v>2092</v>
      </c>
      <c r="O433" t="s">
        <v>2137</v>
      </c>
      <c r="P433" t="s">
        <v>2138</v>
      </c>
      <c r="Q433" t="s">
        <v>232</v>
      </c>
      <c r="R433" t="s">
        <v>1045</v>
      </c>
      <c r="S433" t="s">
        <v>2199</v>
      </c>
      <c r="T433" t="s">
        <v>2154</v>
      </c>
    </row>
    <row r="434" spans="1:20" x14ac:dyDescent="0.2">
      <c r="A434" t="s">
        <v>83</v>
      </c>
      <c r="B434" t="s">
        <v>108</v>
      </c>
      <c r="C434" t="s">
        <v>1788</v>
      </c>
      <c r="D434" t="s">
        <v>28</v>
      </c>
      <c r="E434" t="s">
        <v>700</v>
      </c>
      <c r="F434" t="s">
        <v>77</v>
      </c>
      <c r="G434" t="s">
        <v>693</v>
      </c>
      <c r="H434" t="s">
        <v>2096</v>
      </c>
      <c r="I434" t="s">
        <v>696</v>
      </c>
      <c r="J434" t="s">
        <v>76</v>
      </c>
      <c r="K434" t="s">
        <v>810</v>
      </c>
      <c r="L434" t="s">
        <v>2139</v>
      </c>
      <c r="M434" t="s">
        <v>2148</v>
      </c>
      <c r="N434" t="s">
        <v>2115</v>
      </c>
      <c r="O434" t="s">
        <v>2129</v>
      </c>
      <c r="P434" t="s">
        <v>2130</v>
      </c>
      <c r="Q434" t="s">
        <v>233</v>
      </c>
      <c r="R434" t="s">
        <v>994</v>
      </c>
      <c r="S434" t="s">
        <v>2200</v>
      </c>
      <c r="T434" t="s">
        <v>2156</v>
      </c>
    </row>
    <row r="435" spans="1:20" x14ac:dyDescent="0.2">
      <c r="A435" t="s">
        <v>83</v>
      </c>
      <c r="B435" t="s">
        <v>108</v>
      </c>
      <c r="C435" t="s">
        <v>1789</v>
      </c>
      <c r="D435" t="s">
        <v>30</v>
      </c>
      <c r="E435" t="s">
        <v>700</v>
      </c>
      <c r="F435" t="s">
        <v>77</v>
      </c>
      <c r="G435" t="s">
        <v>693</v>
      </c>
      <c r="H435" t="s">
        <v>2104</v>
      </c>
      <c r="I435" t="s">
        <v>696</v>
      </c>
      <c r="J435" t="s">
        <v>76</v>
      </c>
      <c r="K435" t="s">
        <v>810</v>
      </c>
      <c r="L435" t="s">
        <v>2147</v>
      </c>
      <c r="M435" t="s">
        <v>2140</v>
      </c>
      <c r="N435" t="s">
        <v>2108</v>
      </c>
      <c r="O435" t="s">
        <v>2122</v>
      </c>
      <c r="P435" t="s">
        <v>2123</v>
      </c>
      <c r="Q435" t="s">
        <v>236</v>
      </c>
      <c r="R435" t="s">
        <v>993</v>
      </c>
      <c r="S435" t="s">
        <v>2202</v>
      </c>
      <c r="T435" t="s">
        <v>2155</v>
      </c>
    </row>
    <row r="436" spans="1:20" x14ac:dyDescent="0.2">
      <c r="A436" t="s">
        <v>83</v>
      </c>
      <c r="B436" t="s">
        <v>108</v>
      </c>
      <c r="C436" t="s">
        <v>1790</v>
      </c>
      <c r="D436" t="s">
        <v>28</v>
      </c>
      <c r="E436" t="s">
        <v>700</v>
      </c>
      <c r="F436" t="s">
        <v>77</v>
      </c>
      <c r="G436" t="s">
        <v>693</v>
      </c>
      <c r="H436" t="s">
        <v>2142</v>
      </c>
      <c r="I436" t="s">
        <v>698</v>
      </c>
      <c r="J436" t="s">
        <v>776</v>
      </c>
      <c r="K436" t="s">
        <v>835</v>
      </c>
      <c r="L436" t="s">
        <v>2099</v>
      </c>
      <c r="M436" t="s">
        <v>2102</v>
      </c>
      <c r="N436" t="s">
        <v>2149</v>
      </c>
      <c r="O436" t="s">
        <v>2109</v>
      </c>
      <c r="P436" t="s">
        <v>2103</v>
      </c>
      <c r="Q436" t="s">
        <v>237</v>
      </c>
      <c r="R436" t="s">
        <v>1049</v>
      </c>
      <c r="S436" t="s">
        <v>2203</v>
      </c>
      <c r="T436" t="s">
        <v>2164</v>
      </c>
    </row>
    <row r="437" spans="1:20" x14ac:dyDescent="0.2">
      <c r="A437" t="s">
        <v>83</v>
      </c>
      <c r="B437" t="s">
        <v>108</v>
      </c>
      <c r="C437" t="s">
        <v>1791</v>
      </c>
      <c r="D437" t="s">
        <v>30</v>
      </c>
      <c r="E437" t="s">
        <v>700</v>
      </c>
      <c r="F437" t="s">
        <v>77</v>
      </c>
      <c r="G437" t="s">
        <v>693</v>
      </c>
      <c r="H437" t="s">
        <v>2150</v>
      </c>
      <c r="I437" t="s">
        <v>698</v>
      </c>
      <c r="J437" t="s">
        <v>776</v>
      </c>
      <c r="K437" t="s">
        <v>835</v>
      </c>
      <c r="L437" t="s">
        <v>2091</v>
      </c>
      <c r="M437" t="s">
        <v>2094</v>
      </c>
      <c r="N437" t="s">
        <v>2141</v>
      </c>
      <c r="O437" t="s">
        <v>2116</v>
      </c>
      <c r="P437" t="s">
        <v>2095</v>
      </c>
      <c r="Q437" t="s">
        <v>241</v>
      </c>
      <c r="R437" t="s">
        <v>1078</v>
      </c>
      <c r="S437" t="s">
        <v>2205</v>
      </c>
      <c r="T437" t="s">
        <v>2163</v>
      </c>
    </row>
    <row r="438" spans="1:20" x14ac:dyDescent="0.2">
      <c r="A438" t="s">
        <v>83</v>
      </c>
      <c r="B438" t="s">
        <v>108</v>
      </c>
      <c r="C438" t="s">
        <v>1792</v>
      </c>
      <c r="D438" t="s">
        <v>28</v>
      </c>
      <c r="E438" t="s">
        <v>700</v>
      </c>
      <c r="F438" t="s">
        <v>77</v>
      </c>
      <c r="G438" t="s">
        <v>693</v>
      </c>
      <c r="H438" t="s">
        <v>2127</v>
      </c>
      <c r="I438" t="s">
        <v>698</v>
      </c>
      <c r="J438" t="s">
        <v>776</v>
      </c>
      <c r="K438" t="s">
        <v>835</v>
      </c>
      <c r="L438" t="s">
        <v>2114</v>
      </c>
      <c r="M438" t="s">
        <v>2117</v>
      </c>
      <c r="N438" t="s">
        <v>2133</v>
      </c>
      <c r="O438" t="s">
        <v>2093</v>
      </c>
      <c r="P438" t="s">
        <v>2118</v>
      </c>
      <c r="Q438" t="s">
        <v>238</v>
      </c>
      <c r="R438" t="s">
        <v>1002</v>
      </c>
      <c r="S438" t="s">
        <v>2206</v>
      </c>
      <c r="T438" t="s">
        <v>2165</v>
      </c>
    </row>
    <row r="439" spans="1:20" x14ac:dyDescent="0.2">
      <c r="A439" t="s">
        <v>83</v>
      </c>
      <c r="B439" t="s">
        <v>108</v>
      </c>
      <c r="C439" t="s">
        <v>1793</v>
      </c>
      <c r="D439" t="s">
        <v>30</v>
      </c>
      <c r="E439" t="s">
        <v>700</v>
      </c>
      <c r="F439" t="s">
        <v>77</v>
      </c>
      <c r="G439" t="s">
        <v>693</v>
      </c>
      <c r="H439" t="s">
        <v>2134</v>
      </c>
      <c r="I439" t="s">
        <v>698</v>
      </c>
      <c r="J439" t="s">
        <v>776</v>
      </c>
      <c r="K439" t="s">
        <v>835</v>
      </c>
      <c r="L439" t="s">
        <v>2107</v>
      </c>
      <c r="M439" t="s">
        <v>2110</v>
      </c>
      <c r="N439" t="s">
        <v>2126</v>
      </c>
      <c r="O439" t="s">
        <v>2101</v>
      </c>
      <c r="P439" t="s">
        <v>2111</v>
      </c>
      <c r="Q439" t="s">
        <v>238</v>
      </c>
      <c r="R439" t="s">
        <v>1003</v>
      </c>
      <c r="S439" t="s">
        <v>2208</v>
      </c>
      <c r="T439" t="s">
        <v>2165</v>
      </c>
    </row>
    <row r="440" spans="1:20" x14ac:dyDescent="0.2">
      <c r="A440" t="s">
        <v>83</v>
      </c>
      <c r="B440" t="s">
        <v>108</v>
      </c>
      <c r="C440" t="s">
        <v>1794</v>
      </c>
      <c r="D440" t="s">
        <v>28</v>
      </c>
      <c r="E440" t="s">
        <v>701</v>
      </c>
      <c r="F440" t="s">
        <v>78</v>
      </c>
      <c r="G440" t="s">
        <v>809</v>
      </c>
      <c r="H440" t="s">
        <v>2130</v>
      </c>
      <c r="I440" t="s">
        <v>696</v>
      </c>
      <c r="J440" t="s">
        <v>76</v>
      </c>
      <c r="K440" t="s">
        <v>810</v>
      </c>
      <c r="L440" t="s">
        <v>2124</v>
      </c>
      <c r="M440" t="s">
        <v>2132</v>
      </c>
      <c r="N440" t="s">
        <v>2100</v>
      </c>
      <c r="O440" t="s">
        <v>2145</v>
      </c>
      <c r="P440" t="s">
        <v>2096</v>
      </c>
      <c r="Q440" t="s">
        <v>212</v>
      </c>
      <c r="R440" t="s">
        <v>1058</v>
      </c>
      <c r="S440" t="s">
        <v>2197</v>
      </c>
      <c r="T440" t="s">
        <v>2161</v>
      </c>
    </row>
    <row r="441" spans="1:20" x14ac:dyDescent="0.2">
      <c r="A441" t="s">
        <v>83</v>
      </c>
      <c r="B441" t="s">
        <v>108</v>
      </c>
      <c r="C441" t="s">
        <v>1795</v>
      </c>
      <c r="D441" t="s">
        <v>30</v>
      </c>
      <c r="E441" t="s">
        <v>701</v>
      </c>
      <c r="F441" t="s">
        <v>78</v>
      </c>
      <c r="G441" t="s">
        <v>809</v>
      </c>
      <c r="H441" t="s">
        <v>2123</v>
      </c>
      <c r="I441" t="s">
        <v>696</v>
      </c>
      <c r="J441" t="s">
        <v>76</v>
      </c>
      <c r="K441" t="s">
        <v>810</v>
      </c>
      <c r="L441" t="s">
        <v>2131</v>
      </c>
      <c r="M441" t="s">
        <v>2125</v>
      </c>
      <c r="N441" t="s">
        <v>2092</v>
      </c>
      <c r="O441" t="s">
        <v>2137</v>
      </c>
      <c r="P441" t="s">
        <v>2104</v>
      </c>
      <c r="Q441" t="s">
        <v>216</v>
      </c>
      <c r="R441" t="s">
        <v>1059</v>
      </c>
      <c r="S441" t="s">
        <v>2199</v>
      </c>
      <c r="T441" t="s">
        <v>2160</v>
      </c>
    </row>
    <row r="442" spans="1:20" x14ac:dyDescent="0.2">
      <c r="A442" t="s">
        <v>83</v>
      </c>
      <c r="B442" t="s">
        <v>108</v>
      </c>
      <c r="C442" t="s">
        <v>1796</v>
      </c>
      <c r="D442" t="s">
        <v>28</v>
      </c>
      <c r="E442" t="s">
        <v>701</v>
      </c>
      <c r="F442" t="s">
        <v>78</v>
      </c>
      <c r="G442" t="s">
        <v>809</v>
      </c>
      <c r="H442" t="s">
        <v>2146</v>
      </c>
      <c r="I442" t="s">
        <v>696</v>
      </c>
      <c r="J442" t="s">
        <v>76</v>
      </c>
      <c r="K442" t="s">
        <v>810</v>
      </c>
      <c r="L442" t="s">
        <v>2139</v>
      </c>
      <c r="M442" t="s">
        <v>2148</v>
      </c>
      <c r="N442" t="s">
        <v>2115</v>
      </c>
      <c r="O442" t="s">
        <v>2129</v>
      </c>
      <c r="P442" t="s">
        <v>2112</v>
      </c>
      <c r="Q442" t="s">
        <v>213</v>
      </c>
      <c r="R442" t="s">
        <v>1060</v>
      </c>
      <c r="S442" t="s">
        <v>2200</v>
      </c>
      <c r="T442" t="s">
        <v>2162</v>
      </c>
    </row>
    <row r="443" spans="1:20" x14ac:dyDescent="0.2">
      <c r="A443" t="s">
        <v>83</v>
      </c>
      <c r="B443" t="s">
        <v>108</v>
      </c>
      <c r="C443" t="s">
        <v>1797</v>
      </c>
      <c r="D443" t="s">
        <v>30</v>
      </c>
      <c r="E443" t="s">
        <v>701</v>
      </c>
      <c r="F443" t="s">
        <v>78</v>
      </c>
      <c r="G443" t="s">
        <v>809</v>
      </c>
      <c r="H443" t="s">
        <v>2138</v>
      </c>
      <c r="I443" t="s">
        <v>696</v>
      </c>
      <c r="J443" t="s">
        <v>76</v>
      </c>
      <c r="K443" t="s">
        <v>810</v>
      </c>
      <c r="L443" t="s">
        <v>2147</v>
      </c>
      <c r="M443" t="s">
        <v>2140</v>
      </c>
      <c r="N443" t="s">
        <v>2108</v>
      </c>
      <c r="O443" t="s">
        <v>2122</v>
      </c>
      <c r="P443" t="s">
        <v>2119</v>
      </c>
      <c r="Q443" t="s">
        <v>213</v>
      </c>
      <c r="R443" t="s">
        <v>1065</v>
      </c>
      <c r="S443" t="s">
        <v>2202</v>
      </c>
      <c r="T443" t="s">
        <v>2162</v>
      </c>
    </row>
    <row r="444" spans="1:20" x14ac:dyDescent="0.2">
      <c r="A444" t="s">
        <v>83</v>
      </c>
      <c r="B444" t="s">
        <v>108</v>
      </c>
      <c r="C444" t="s">
        <v>1798</v>
      </c>
      <c r="D444" t="s">
        <v>28</v>
      </c>
      <c r="E444" t="s">
        <v>701</v>
      </c>
      <c r="F444" t="s">
        <v>78</v>
      </c>
      <c r="G444" t="s">
        <v>809</v>
      </c>
      <c r="H444" t="s">
        <v>2118</v>
      </c>
      <c r="I444" t="s">
        <v>698</v>
      </c>
      <c r="J444" t="s">
        <v>776</v>
      </c>
      <c r="K444" t="s">
        <v>835</v>
      </c>
      <c r="L444" t="s">
        <v>2099</v>
      </c>
      <c r="M444" t="s">
        <v>2102</v>
      </c>
      <c r="N444" t="s">
        <v>2149</v>
      </c>
      <c r="O444" t="s">
        <v>2109</v>
      </c>
      <c r="P444" t="s">
        <v>2127</v>
      </c>
      <c r="Q444" t="s">
        <v>244</v>
      </c>
      <c r="R444" t="s">
        <v>1034</v>
      </c>
      <c r="S444" t="s">
        <v>2203</v>
      </c>
      <c r="T444" t="s">
        <v>2213</v>
      </c>
    </row>
    <row r="445" spans="1:20" x14ac:dyDescent="0.2">
      <c r="A445" t="s">
        <v>83</v>
      </c>
      <c r="B445" t="s">
        <v>108</v>
      </c>
      <c r="C445" t="s">
        <v>1799</v>
      </c>
      <c r="D445" t="s">
        <v>30</v>
      </c>
      <c r="E445" t="s">
        <v>701</v>
      </c>
      <c r="F445" t="s">
        <v>78</v>
      </c>
      <c r="G445" t="s">
        <v>809</v>
      </c>
      <c r="H445" t="s">
        <v>2111</v>
      </c>
      <c r="I445" t="s">
        <v>698</v>
      </c>
      <c r="J445" t="s">
        <v>776</v>
      </c>
      <c r="K445" t="s">
        <v>835</v>
      </c>
      <c r="L445" t="s">
        <v>2091</v>
      </c>
      <c r="M445" t="s">
        <v>2094</v>
      </c>
      <c r="N445" t="s">
        <v>2141</v>
      </c>
      <c r="O445" t="s">
        <v>2116</v>
      </c>
      <c r="P445" t="s">
        <v>2134</v>
      </c>
      <c r="Q445" t="s">
        <v>244</v>
      </c>
      <c r="R445" t="s">
        <v>1047</v>
      </c>
      <c r="S445" t="s">
        <v>2205</v>
      </c>
      <c r="T445" t="s">
        <v>2213</v>
      </c>
    </row>
    <row r="446" spans="1:20" x14ac:dyDescent="0.2">
      <c r="A446" t="s">
        <v>83</v>
      </c>
      <c r="B446" t="s">
        <v>108</v>
      </c>
      <c r="C446" t="s">
        <v>1800</v>
      </c>
      <c r="D446" t="s">
        <v>28</v>
      </c>
      <c r="E446" t="s">
        <v>701</v>
      </c>
      <c r="F446" t="s">
        <v>78</v>
      </c>
      <c r="G446" t="s">
        <v>809</v>
      </c>
      <c r="H446" t="s">
        <v>2103</v>
      </c>
      <c r="I446" t="s">
        <v>698</v>
      </c>
      <c r="J446" t="s">
        <v>776</v>
      </c>
      <c r="K446" t="s">
        <v>835</v>
      </c>
      <c r="L446" t="s">
        <v>2114</v>
      </c>
      <c r="M446" t="s">
        <v>2117</v>
      </c>
      <c r="N446" t="s">
        <v>2133</v>
      </c>
      <c r="O446" t="s">
        <v>2093</v>
      </c>
      <c r="P446" t="s">
        <v>2142</v>
      </c>
      <c r="Q446" t="s">
        <v>245</v>
      </c>
      <c r="R446" t="s">
        <v>1036</v>
      </c>
      <c r="S446" t="s">
        <v>2206</v>
      </c>
      <c r="T446" t="s">
        <v>2214</v>
      </c>
    </row>
    <row r="447" spans="1:20" x14ac:dyDescent="0.2">
      <c r="A447" t="s">
        <v>83</v>
      </c>
      <c r="B447" t="s">
        <v>108</v>
      </c>
      <c r="C447" t="s">
        <v>1801</v>
      </c>
      <c r="D447" t="s">
        <v>30</v>
      </c>
      <c r="E447" t="s">
        <v>701</v>
      </c>
      <c r="F447" t="s">
        <v>78</v>
      </c>
      <c r="G447" t="s">
        <v>809</v>
      </c>
      <c r="H447" t="s">
        <v>2095</v>
      </c>
      <c r="I447" t="s">
        <v>698</v>
      </c>
      <c r="J447" t="s">
        <v>776</v>
      </c>
      <c r="K447" t="s">
        <v>835</v>
      </c>
      <c r="L447" t="s">
        <v>2107</v>
      </c>
      <c r="M447" t="s">
        <v>2110</v>
      </c>
      <c r="N447" t="s">
        <v>2126</v>
      </c>
      <c r="O447" t="s">
        <v>2101</v>
      </c>
      <c r="P447" t="s">
        <v>2150</v>
      </c>
      <c r="Q447" t="s">
        <v>246</v>
      </c>
      <c r="R447" t="s">
        <v>1033</v>
      </c>
      <c r="S447" t="s">
        <v>2208</v>
      </c>
      <c r="T447" t="s">
        <v>2185</v>
      </c>
    </row>
    <row r="448" spans="1:20" x14ac:dyDescent="0.2">
      <c r="A448" t="s">
        <v>83</v>
      </c>
      <c r="B448" t="s">
        <v>108</v>
      </c>
      <c r="C448" t="s">
        <v>1802</v>
      </c>
      <c r="D448" t="s">
        <v>28</v>
      </c>
      <c r="E448" t="s">
        <v>700</v>
      </c>
      <c r="F448" t="s">
        <v>77</v>
      </c>
      <c r="G448" t="s">
        <v>693</v>
      </c>
      <c r="H448" t="s">
        <v>2112</v>
      </c>
      <c r="I448" t="s">
        <v>697</v>
      </c>
      <c r="J448" t="s">
        <v>79</v>
      </c>
      <c r="K448" t="s">
        <v>836</v>
      </c>
      <c r="L448" t="s">
        <v>2102</v>
      </c>
      <c r="M448" t="s">
        <v>2093</v>
      </c>
      <c r="N448" t="s">
        <v>2122</v>
      </c>
      <c r="O448" t="s">
        <v>2108</v>
      </c>
      <c r="P448" t="s">
        <v>2146</v>
      </c>
      <c r="Q448" t="s">
        <v>439</v>
      </c>
      <c r="R448" t="s">
        <v>1090</v>
      </c>
      <c r="S448" t="s">
        <v>2197</v>
      </c>
      <c r="T448" t="s">
        <v>2166</v>
      </c>
    </row>
    <row r="449" spans="1:20" x14ac:dyDescent="0.2">
      <c r="A449" t="s">
        <v>83</v>
      </c>
      <c r="B449" t="s">
        <v>108</v>
      </c>
      <c r="C449" t="s">
        <v>1803</v>
      </c>
      <c r="D449" t="s">
        <v>30</v>
      </c>
      <c r="E449" t="s">
        <v>700</v>
      </c>
      <c r="F449" t="s">
        <v>77</v>
      </c>
      <c r="G449" t="s">
        <v>693</v>
      </c>
      <c r="H449" t="s">
        <v>2119</v>
      </c>
      <c r="I449" t="s">
        <v>697</v>
      </c>
      <c r="J449" t="s">
        <v>79</v>
      </c>
      <c r="K449" t="s">
        <v>836</v>
      </c>
      <c r="L449" t="s">
        <v>2094</v>
      </c>
      <c r="M449" t="s">
        <v>2101</v>
      </c>
      <c r="N449" t="s">
        <v>2129</v>
      </c>
      <c r="O449" t="s">
        <v>2115</v>
      </c>
      <c r="P449" t="s">
        <v>2138</v>
      </c>
      <c r="Q449" t="s">
        <v>439</v>
      </c>
      <c r="R449" t="s">
        <v>1089</v>
      </c>
      <c r="S449" t="s">
        <v>2199</v>
      </c>
      <c r="T449" t="s">
        <v>2166</v>
      </c>
    </row>
    <row r="450" spans="1:20" x14ac:dyDescent="0.2">
      <c r="A450" t="s">
        <v>83</v>
      </c>
      <c r="B450" t="s">
        <v>108</v>
      </c>
      <c r="C450" t="s">
        <v>1804</v>
      </c>
      <c r="D450" t="s">
        <v>28</v>
      </c>
      <c r="E450" t="s">
        <v>700</v>
      </c>
      <c r="F450" t="s">
        <v>77</v>
      </c>
      <c r="G450" t="s">
        <v>693</v>
      </c>
      <c r="H450" t="s">
        <v>2096</v>
      </c>
      <c r="I450" t="s">
        <v>697</v>
      </c>
      <c r="J450" t="s">
        <v>79</v>
      </c>
      <c r="K450" t="s">
        <v>836</v>
      </c>
      <c r="L450" t="s">
        <v>2117</v>
      </c>
      <c r="M450" t="s">
        <v>2109</v>
      </c>
      <c r="N450" t="s">
        <v>2137</v>
      </c>
      <c r="O450" t="s">
        <v>2092</v>
      </c>
      <c r="P450" t="s">
        <v>2130</v>
      </c>
      <c r="Q450" t="s">
        <v>736</v>
      </c>
      <c r="R450" t="s">
        <v>1098</v>
      </c>
      <c r="S450" t="s">
        <v>2200</v>
      </c>
      <c r="T450" t="s">
        <v>2167</v>
      </c>
    </row>
    <row r="451" spans="1:20" x14ac:dyDescent="0.2">
      <c r="A451" t="s">
        <v>83</v>
      </c>
      <c r="B451" t="s">
        <v>108</v>
      </c>
      <c r="C451" t="s">
        <v>1805</v>
      </c>
      <c r="D451" t="s">
        <v>30</v>
      </c>
      <c r="E451" t="s">
        <v>700</v>
      </c>
      <c r="F451" t="s">
        <v>77</v>
      </c>
      <c r="G451" t="s">
        <v>693</v>
      </c>
      <c r="H451" t="s">
        <v>2104</v>
      </c>
      <c r="I451" t="s">
        <v>697</v>
      </c>
      <c r="J451" t="s">
        <v>79</v>
      </c>
      <c r="K451" t="s">
        <v>836</v>
      </c>
      <c r="L451" t="s">
        <v>2110</v>
      </c>
      <c r="M451" t="s">
        <v>2116</v>
      </c>
      <c r="N451" t="s">
        <v>2145</v>
      </c>
      <c r="O451" t="s">
        <v>2100</v>
      </c>
      <c r="P451" t="s">
        <v>2123</v>
      </c>
      <c r="Q451" t="s">
        <v>444</v>
      </c>
      <c r="R451" t="s">
        <v>1091</v>
      </c>
      <c r="S451" t="s">
        <v>2202</v>
      </c>
      <c r="T451" t="s">
        <v>2168</v>
      </c>
    </row>
    <row r="452" spans="1:20" x14ac:dyDescent="0.2">
      <c r="A452" t="s">
        <v>83</v>
      </c>
      <c r="B452" t="s">
        <v>108</v>
      </c>
      <c r="C452" t="s">
        <v>1806</v>
      </c>
      <c r="D452" t="s">
        <v>28</v>
      </c>
      <c r="E452" t="s">
        <v>700</v>
      </c>
      <c r="F452" t="s">
        <v>77</v>
      </c>
      <c r="G452" t="s">
        <v>693</v>
      </c>
      <c r="H452" t="s">
        <v>2142</v>
      </c>
      <c r="I452" t="s">
        <v>699</v>
      </c>
      <c r="J452" t="s">
        <v>777</v>
      </c>
      <c r="K452" t="s">
        <v>692</v>
      </c>
      <c r="L452" t="s">
        <v>2141</v>
      </c>
      <c r="M452" t="s">
        <v>2124</v>
      </c>
      <c r="N452" t="s">
        <v>2091</v>
      </c>
      <c r="O452" t="s">
        <v>2148</v>
      </c>
      <c r="P452" t="s">
        <v>2103</v>
      </c>
      <c r="Q452" t="s">
        <v>207</v>
      </c>
      <c r="R452" t="s">
        <v>787</v>
      </c>
      <c r="S452" t="s">
        <v>2203</v>
      </c>
      <c r="T452" t="s">
        <v>2151</v>
      </c>
    </row>
    <row r="453" spans="1:20" x14ac:dyDescent="0.2">
      <c r="A453" t="s">
        <v>83</v>
      </c>
      <c r="B453" t="s">
        <v>108</v>
      </c>
      <c r="C453" t="s">
        <v>1807</v>
      </c>
      <c r="D453" t="s">
        <v>30</v>
      </c>
      <c r="E453" t="s">
        <v>700</v>
      </c>
      <c r="F453" t="s">
        <v>77</v>
      </c>
      <c r="G453" t="s">
        <v>693</v>
      </c>
      <c r="H453" t="s">
        <v>2150</v>
      </c>
      <c r="I453" t="s">
        <v>699</v>
      </c>
      <c r="J453" t="s">
        <v>777</v>
      </c>
      <c r="K453" t="s">
        <v>692</v>
      </c>
      <c r="L453" t="s">
        <v>2149</v>
      </c>
      <c r="M453" t="s">
        <v>2131</v>
      </c>
      <c r="N453" t="s">
        <v>2099</v>
      </c>
      <c r="O453" t="s">
        <v>2140</v>
      </c>
      <c r="P453" t="s">
        <v>2095</v>
      </c>
      <c r="Q453" t="s">
        <v>211</v>
      </c>
      <c r="R453" t="s">
        <v>786</v>
      </c>
      <c r="S453" t="s">
        <v>2205</v>
      </c>
      <c r="T453" t="s">
        <v>2152</v>
      </c>
    </row>
    <row r="454" spans="1:20" x14ac:dyDescent="0.2">
      <c r="A454" t="s">
        <v>83</v>
      </c>
      <c r="B454" t="s">
        <v>108</v>
      </c>
      <c r="C454" t="s">
        <v>1808</v>
      </c>
      <c r="D454" t="s">
        <v>28</v>
      </c>
      <c r="E454" t="s">
        <v>700</v>
      </c>
      <c r="F454" t="s">
        <v>77</v>
      </c>
      <c r="G454" t="s">
        <v>693</v>
      </c>
      <c r="H454" t="s">
        <v>2127</v>
      </c>
      <c r="I454" t="s">
        <v>699</v>
      </c>
      <c r="J454" t="s">
        <v>777</v>
      </c>
      <c r="K454" t="s">
        <v>692</v>
      </c>
      <c r="L454" t="s">
        <v>2126</v>
      </c>
      <c r="M454" t="s">
        <v>2139</v>
      </c>
      <c r="N454" t="s">
        <v>2107</v>
      </c>
      <c r="O454" t="s">
        <v>2132</v>
      </c>
      <c r="P454" t="s">
        <v>2118</v>
      </c>
      <c r="Q454" t="s">
        <v>208</v>
      </c>
      <c r="R454" t="s">
        <v>780</v>
      </c>
      <c r="S454" t="s">
        <v>2206</v>
      </c>
      <c r="T454" t="s">
        <v>2153</v>
      </c>
    </row>
    <row r="455" spans="1:20" x14ac:dyDescent="0.2">
      <c r="A455" t="s">
        <v>83</v>
      </c>
      <c r="B455" t="s">
        <v>108</v>
      </c>
      <c r="C455" t="s">
        <v>1809</v>
      </c>
      <c r="D455" t="s">
        <v>30</v>
      </c>
      <c r="E455" t="s">
        <v>700</v>
      </c>
      <c r="F455" t="s">
        <v>77</v>
      </c>
      <c r="G455" t="s">
        <v>693</v>
      </c>
      <c r="H455" t="s">
        <v>2134</v>
      </c>
      <c r="I455" t="s">
        <v>699</v>
      </c>
      <c r="J455" t="s">
        <v>777</v>
      </c>
      <c r="K455" t="s">
        <v>692</v>
      </c>
      <c r="L455" t="s">
        <v>2133</v>
      </c>
      <c r="M455" t="s">
        <v>2147</v>
      </c>
      <c r="N455" t="s">
        <v>2114</v>
      </c>
      <c r="O455" t="s">
        <v>2125</v>
      </c>
      <c r="P455" t="s">
        <v>2111</v>
      </c>
      <c r="Q455" t="s">
        <v>208</v>
      </c>
      <c r="R455" t="s">
        <v>781</v>
      </c>
      <c r="S455" t="s">
        <v>2208</v>
      </c>
      <c r="T455" t="s">
        <v>2153</v>
      </c>
    </row>
    <row r="456" spans="1:20" x14ac:dyDescent="0.2">
      <c r="A456" t="s">
        <v>83</v>
      </c>
      <c r="B456" t="s">
        <v>108</v>
      </c>
      <c r="C456" t="s">
        <v>1810</v>
      </c>
      <c r="D456" t="s">
        <v>28</v>
      </c>
      <c r="E456" t="s">
        <v>701</v>
      </c>
      <c r="F456" t="s">
        <v>78</v>
      </c>
      <c r="G456" t="s">
        <v>809</v>
      </c>
      <c r="H456" t="s">
        <v>2130</v>
      </c>
      <c r="I456" t="s">
        <v>697</v>
      </c>
      <c r="J456" t="s">
        <v>79</v>
      </c>
      <c r="K456" t="s">
        <v>836</v>
      </c>
      <c r="L456" t="s">
        <v>2102</v>
      </c>
      <c r="M456" t="s">
        <v>2093</v>
      </c>
      <c r="N456" t="s">
        <v>2122</v>
      </c>
      <c r="O456" t="s">
        <v>2108</v>
      </c>
      <c r="P456" t="s">
        <v>2096</v>
      </c>
      <c r="Q456" t="s">
        <v>247</v>
      </c>
      <c r="R456" t="s">
        <v>1080</v>
      </c>
      <c r="S456" t="s">
        <v>2197</v>
      </c>
      <c r="T456" t="s">
        <v>2188</v>
      </c>
    </row>
    <row r="457" spans="1:20" x14ac:dyDescent="0.2">
      <c r="A457" t="s">
        <v>83</v>
      </c>
      <c r="B457" t="s">
        <v>108</v>
      </c>
      <c r="C457" t="s">
        <v>1811</v>
      </c>
      <c r="D457" t="s">
        <v>30</v>
      </c>
      <c r="E457" t="s">
        <v>701</v>
      </c>
      <c r="F457" t="s">
        <v>78</v>
      </c>
      <c r="G457" t="s">
        <v>809</v>
      </c>
      <c r="H457" t="s">
        <v>2123</v>
      </c>
      <c r="I457" t="s">
        <v>697</v>
      </c>
      <c r="J457" t="s">
        <v>79</v>
      </c>
      <c r="K457" t="s">
        <v>836</v>
      </c>
      <c r="L457" t="s">
        <v>2094</v>
      </c>
      <c r="M457" t="s">
        <v>2101</v>
      </c>
      <c r="N457" t="s">
        <v>2129</v>
      </c>
      <c r="O457" t="s">
        <v>2115</v>
      </c>
      <c r="P457" t="s">
        <v>2104</v>
      </c>
      <c r="Q457" t="s">
        <v>434</v>
      </c>
      <c r="R457" t="s">
        <v>1087</v>
      </c>
      <c r="S457" t="s">
        <v>2199</v>
      </c>
      <c r="T457" t="s">
        <v>2190</v>
      </c>
    </row>
    <row r="458" spans="1:20" x14ac:dyDescent="0.2">
      <c r="A458" t="s">
        <v>83</v>
      </c>
      <c r="B458" t="s">
        <v>108</v>
      </c>
      <c r="C458" t="s">
        <v>1812</v>
      </c>
      <c r="D458" t="s">
        <v>28</v>
      </c>
      <c r="E458" t="s">
        <v>701</v>
      </c>
      <c r="F458" t="s">
        <v>78</v>
      </c>
      <c r="G458" t="s">
        <v>809</v>
      </c>
      <c r="H458" t="s">
        <v>2146</v>
      </c>
      <c r="I458" t="s">
        <v>697</v>
      </c>
      <c r="J458" t="s">
        <v>79</v>
      </c>
      <c r="K458" t="s">
        <v>836</v>
      </c>
      <c r="L458" t="s">
        <v>2117</v>
      </c>
      <c r="M458" t="s">
        <v>2109</v>
      </c>
      <c r="N458" t="s">
        <v>2137</v>
      </c>
      <c r="O458" t="s">
        <v>2092</v>
      </c>
      <c r="P458" t="s">
        <v>2112</v>
      </c>
      <c r="Q458" t="s">
        <v>248</v>
      </c>
      <c r="R458" t="s">
        <v>1082</v>
      </c>
      <c r="S458" t="s">
        <v>2200</v>
      </c>
      <c r="T458" t="s">
        <v>2189</v>
      </c>
    </row>
    <row r="459" spans="1:20" x14ac:dyDescent="0.2">
      <c r="A459" t="s">
        <v>83</v>
      </c>
      <c r="B459" t="s">
        <v>108</v>
      </c>
      <c r="C459" t="s">
        <v>1813</v>
      </c>
      <c r="D459" t="s">
        <v>30</v>
      </c>
      <c r="E459" t="s">
        <v>701</v>
      </c>
      <c r="F459" t="s">
        <v>78</v>
      </c>
      <c r="G459" t="s">
        <v>809</v>
      </c>
      <c r="H459" t="s">
        <v>2138</v>
      </c>
      <c r="I459" t="s">
        <v>697</v>
      </c>
      <c r="J459" t="s">
        <v>79</v>
      </c>
      <c r="K459" t="s">
        <v>836</v>
      </c>
      <c r="L459" t="s">
        <v>2110</v>
      </c>
      <c r="M459" t="s">
        <v>2116</v>
      </c>
      <c r="N459" t="s">
        <v>2145</v>
      </c>
      <c r="O459" t="s">
        <v>2100</v>
      </c>
      <c r="P459" t="s">
        <v>2119</v>
      </c>
      <c r="Q459" t="s">
        <v>248</v>
      </c>
      <c r="R459" t="s">
        <v>1081</v>
      </c>
      <c r="S459" t="s">
        <v>2202</v>
      </c>
      <c r="T459" t="s">
        <v>2189</v>
      </c>
    </row>
    <row r="460" spans="1:20" x14ac:dyDescent="0.2">
      <c r="A460" t="s">
        <v>83</v>
      </c>
      <c r="B460" t="s">
        <v>108</v>
      </c>
      <c r="C460" t="s">
        <v>1814</v>
      </c>
      <c r="D460" t="s">
        <v>28</v>
      </c>
      <c r="E460" t="s">
        <v>701</v>
      </c>
      <c r="F460" t="s">
        <v>78</v>
      </c>
      <c r="G460" t="s">
        <v>809</v>
      </c>
      <c r="H460" t="s">
        <v>2118</v>
      </c>
      <c r="I460" t="s">
        <v>699</v>
      </c>
      <c r="J460" t="s">
        <v>777</v>
      </c>
      <c r="K460" t="s">
        <v>692</v>
      </c>
      <c r="L460" t="s">
        <v>2141</v>
      </c>
      <c r="M460" t="s">
        <v>2124</v>
      </c>
      <c r="N460" t="s">
        <v>2091</v>
      </c>
      <c r="O460" t="s">
        <v>2148</v>
      </c>
      <c r="P460" t="s">
        <v>2127</v>
      </c>
      <c r="Q460" t="s">
        <v>217</v>
      </c>
      <c r="R460" t="s">
        <v>981</v>
      </c>
      <c r="S460" t="s">
        <v>2203</v>
      </c>
      <c r="T460" t="s">
        <v>2098</v>
      </c>
    </row>
    <row r="461" spans="1:20" x14ac:dyDescent="0.2">
      <c r="A461" t="s">
        <v>83</v>
      </c>
      <c r="B461" t="s">
        <v>108</v>
      </c>
      <c r="C461" t="s">
        <v>1815</v>
      </c>
      <c r="D461" t="s">
        <v>30</v>
      </c>
      <c r="E461" t="s">
        <v>701</v>
      </c>
      <c r="F461" t="s">
        <v>78</v>
      </c>
      <c r="G461" t="s">
        <v>809</v>
      </c>
      <c r="H461" t="s">
        <v>2111</v>
      </c>
      <c r="I461" t="s">
        <v>699</v>
      </c>
      <c r="J461" t="s">
        <v>777</v>
      </c>
      <c r="K461" t="s">
        <v>692</v>
      </c>
      <c r="L461" t="s">
        <v>2149</v>
      </c>
      <c r="M461" t="s">
        <v>2131</v>
      </c>
      <c r="N461" t="s">
        <v>2099</v>
      </c>
      <c r="O461" t="s">
        <v>2140</v>
      </c>
      <c r="P461" t="s">
        <v>2134</v>
      </c>
      <c r="Q461" t="s">
        <v>217</v>
      </c>
      <c r="R461" t="s">
        <v>1044</v>
      </c>
      <c r="S461" t="s">
        <v>2205</v>
      </c>
      <c r="T461" t="s">
        <v>2098</v>
      </c>
    </row>
    <row r="462" spans="1:20" x14ac:dyDescent="0.2">
      <c r="A462" t="s">
        <v>83</v>
      </c>
      <c r="B462" t="s">
        <v>108</v>
      </c>
      <c r="C462" t="s">
        <v>1816</v>
      </c>
      <c r="D462" t="s">
        <v>28</v>
      </c>
      <c r="E462" t="s">
        <v>701</v>
      </c>
      <c r="F462" t="s">
        <v>78</v>
      </c>
      <c r="G462" t="s">
        <v>809</v>
      </c>
      <c r="H462" t="s">
        <v>2103</v>
      </c>
      <c r="I462" t="s">
        <v>699</v>
      </c>
      <c r="J462" t="s">
        <v>777</v>
      </c>
      <c r="K462" t="s">
        <v>692</v>
      </c>
      <c r="L462" t="s">
        <v>2126</v>
      </c>
      <c r="M462" t="s">
        <v>2139</v>
      </c>
      <c r="N462" t="s">
        <v>2107</v>
      </c>
      <c r="O462" t="s">
        <v>2132</v>
      </c>
      <c r="P462" t="s">
        <v>2142</v>
      </c>
      <c r="Q462" t="s">
        <v>221</v>
      </c>
      <c r="R462" t="s">
        <v>1062</v>
      </c>
      <c r="S462" t="s">
        <v>2206</v>
      </c>
      <c r="T462" t="s">
        <v>2090</v>
      </c>
    </row>
    <row r="463" spans="1:20" x14ac:dyDescent="0.2">
      <c r="A463" t="s">
        <v>83</v>
      </c>
      <c r="B463" t="s">
        <v>108</v>
      </c>
      <c r="C463" t="s">
        <v>1817</v>
      </c>
      <c r="D463" t="s">
        <v>30</v>
      </c>
      <c r="E463" t="s">
        <v>701</v>
      </c>
      <c r="F463" t="s">
        <v>78</v>
      </c>
      <c r="G463" t="s">
        <v>809</v>
      </c>
      <c r="H463" t="s">
        <v>2095</v>
      </c>
      <c r="I463" t="s">
        <v>699</v>
      </c>
      <c r="J463" t="s">
        <v>777</v>
      </c>
      <c r="K463" t="s">
        <v>692</v>
      </c>
      <c r="L463" t="s">
        <v>2133</v>
      </c>
      <c r="M463" t="s">
        <v>2147</v>
      </c>
      <c r="N463" t="s">
        <v>2114</v>
      </c>
      <c r="O463" t="s">
        <v>2125</v>
      </c>
      <c r="P463" t="s">
        <v>2150</v>
      </c>
      <c r="Q463" t="s">
        <v>218</v>
      </c>
      <c r="R463" t="s">
        <v>982</v>
      </c>
      <c r="S463" t="s">
        <v>2208</v>
      </c>
      <c r="T463" t="s">
        <v>2106</v>
      </c>
    </row>
    <row r="464" spans="1:20" x14ac:dyDescent="0.2">
      <c r="A464" t="s">
        <v>83</v>
      </c>
      <c r="B464" t="s">
        <v>43</v>
      </c>
      <c r="C464" t="s">
        <v>1828</v>
      </c>
      <c r="D464" t="s">
        <v>28</v>
      </c>
      <c r="E464" t="s">
        <v>696</v>
      </c>
      <c r="F464" t="s">
        <v>76</v>
      </c>
      <c r="G464" t="s">
        <v>810</v>
      </c>
      <c r="H464" t="s">
        <v>2101</v>
      </c>
      <c r="I464" t="s">
        <v>697</v>
      </c>
      <c r="J464" t="s">
        <v>79</v>
      </c>
      <c r="K464" t="s">
        <v>836</v>
      </c>
      <c r="L464" t="s">
        <v>2102</v>
      </c>
      <c r="M464" t="s">
        <v>2099</v>
      </c>
      <c r="N464" t="s">
        <v>2100</v>
      </c>
      <c r="O464" t="s">
        <v>2134</v>
      </c>
      <c r="P464" t="s">
        <v>2146</v>
      </c>
      <c r="Q464" t="s">
        <v>733</v>
      </c>
      <c r="R464" t="s">
        <v>1113</v>
      </c>
      <c r="S464" t="s">
        <v>2197</v>
      </c>
      <c r="T464" t="s">
        <v>2196</v>
      </c>
    </row>
    <row r="465" spans="1:20" x14ac:dyDescent="0.2">
      <c r="A465" t="s">
        <v>83</v>
      </c>
      <c r="B465" t="s">
        <v>43</v>
      </c>
      <c r="C465" t="s">
        <v>1829</v>
      </c>
      <c r="D465" t="s">
        <v>30</v>
      </c>
      <c r="E465" t="s">
        <v>698</v>
      </c>
      <c r="F465" t="s">
        <v>776</v>
      </c>
      <c r="G465" t="s">
        <v>835</v>
      </c>
      <c r="H465" t="s">
        <v>2099</v>
      </c>
      <c r="I465" t="s">
        <v>699</v>
      </c>
      <c r="J465" t="s">
        <v>777</v>
      </c>
      <c r="K465" t="s">
        <v>692</v>
      </c>
      <c r="L465" t="s">
        <v>2100</v>
      </c>
      <c r="M465" t="s">
        <v>2116</v>
      </c>
      <c r="N465" t="s">
        <v>2117</v>
      </c>
      <c r="O465" t="s">
        <v>2127</v>
      </c>
      <c r="P465" t="s">
        <v>2138</v>
      </c>
      <c r="Q465" t="s">
        <v>230</v>
      </c>
      <c r="R465" t="s">
        <v>1029</v>
      </c>
      <c r="S465" t="s">
        <v>2199</v>
      </c>
      <c r="T465" t="s">
        <v>2201</v>
      </c>
    </row>
    <row r="466" spans="1:20" x14ac:dyDescent="0.2">
      <c r="A466" t="s">
        <v>83</v>
      </c>
      <c r="B466" t="s">
        <v>43</v>
      </c>
      <c r="C466" t="s">
        <v>1830</v>
      </c>
      <c r="D466" t="s">
        <v>28</v>
      </c>
      <c r="E466" t="s">
        <v>697</v>
      </c>
      <c r="F466" t="s">
        <v>79</v>
      </c>
      <c r="G466" t="s">
        <v>836</v>
      </c>
      <c r="H466" t="s">
        <v>2140</v>
      </c>
      <c r="I466" t="s">
        <v>696</v>
      </c>
      <c r="J466" t="s">
        <v>76</v>
      </c>
      <c r="K466" t="s">
        <v>810</v>
      </c>
      <c r="L466" t="s">
        <v>2139</v>
      </c>
      <c r="M466" t="s">
        <v>2114</v>
      </c>
      <c r="N466" t="s">
        <v>2115</v>
      </c>
      <c r="O466" t="s">
        <v>2150</v>
      </c>
      <c r="P466" t="s">
        <v>2130</v>
      </c>
      <c r="Q466" t="s">
        <v>735</v>
      </c>
      <c r="R466" t="s">
        <v>1116</v>
      </c>
      <c r="S466" t="s">
        <v>2200</v>
      </c>
      <c r="T466" t="s">
        <v>2220</v>
      </c>
    </row>
    <row r="467" spans="1:20" x14ac:dyDescent="0.2">
      <c r="A467" t="s">
        <v>83</v>
      </c>
      <c r="B467" t="s">
        <v>43</v>
      </c>
      <c r="C467" t="s">
        <v>1831</v>
      </c>
      <c r="D467" t="s">
        <v>30</v>
      </c>
      <c r="E467" t="s">
        <v>699</v>
      </c>
      <c r="F467" t="s">
        <v>777</v>
      </c>
      <c r="G467" t="s">
        <v>692</v>
      </c>
      <c r="H467" t="s">
        <v>2126</v>
      </c>
      <c r="I467" t="s">
        <v>698</v>
      </c>
      <c r="J467" t="s">
        <v>776</v>
      </c>
      <c r="K467" t="s">
        <v>835</v>
      </c>
      <c r="L467" t="s">
        <v>2137</v>
      </c>
      <c r="M467" t="s">
        <v>2101</v>
      </c>
      <c r="N467" t="s">
        <v>2102</v>
      </c>
      <c r="O467" t="s">
        <v>2142</v>
      </c>
      <c r="P467" t="s">
        <v>2123</v>
      </c>
      <c r="Q467" t="s">
        <v>228</v>
      </c>
      <c r="R467" t="s">
        <v>999</v>
      </c>
      <c r="S467" t="s">
        <v>2202</v>
      </c>
      <c r="T467" t="s">
        <v>2159</v>
      </c>
    </row>
    <row r="468" spans="1:20" x14ac:dyDescent="0.2">
      <c r="A468" t="s">
        <v>83</v>
      </c>
      <c r="B468" t="s">
        <v>43</v>
      </c>
      <c r="C468" t="s">
        <v>1832</v>
      </c>
      <c r="D468" t="s">
        <v>28</v>
      </c>
      <c r="E468" t="s">
        <v>700</v>
      </c>
      <c r="F468" t="s">
        <v>77</v>
      </c>
      <c r="G468" t="s">
        <v>693</v>
      </c>
      <c r="H468" t="s">
        <v>2112</v>
      </c>
      <c r="I468" t="s">
        <v>697</v>
      </c>
      <c r="J468" t="s">
        <v>79</v>
      </c>
      <c r="K468" t="s">
        <v>836</v>
      </c>
      <c r="L468" t="s">
        <v>2102</v>
      </c>
      <c r="M468" t="s">
        <v>2093</v>
      </c>
      <c r="N468" t="s">
        <v>2122</v>
      </c>
      <c r="O468" t="s">
        <v>2126</v>
      </c>
      <c r="P468" t="s">
        <v>2103</v>
      </c>
      <c r="Q468" t="s">
        <v>444</v>
      </c>
      <c r="R468" t="s">
        <v>1092</v>
      </c>
      <c r="S468" t="s">
        <v>2089</v>
      </c>
      <c r="T468" t="s">
        <v>2168</v>
      </c>
    </row>
    <row r="469" spans="1:20" x14ac:dyDescent="0.2">
      <c r="A469" t="s">
        <v>83</v>
      </c>
      <c r="B469" t="s">
        <v>43</v>
      </c>
      <c r="C469" t="s">
        <v>1833</v>
      </c>
      <c r="D469" t="s">
        <v>30</v>
      </c>
      <c r="E469" t="s">
        <v>700</v>
      </c>
      <c r="F469" t="s">
        <v>77</v>
      </c>
      <c r="G469" t="s">
        <v>693</v>
      </c>
      <c r="H469" t="s">
        <v>2119</v>
      </c>
      <c r="I469" t="s">
        <v>698</v>
      </c>
      <c r="J469" t="s">
        <v>776</v>
      </c>
      <c r="K469" t="s">
        <v>835</v>
      </c>
      <c r="L469" t="s">
        <v>2122</v>
      </c>
      <c r="M469" t="s">
        <v>2116</v>
      </c>
      <c r="N469" t="s">
        <v>2117</v>
      </c>
      <c r="O469" t="s">
        <v>2115</v>
      </c>
      <c r="P469" t="s">
        <v>2104</v>
      </c>
      <c r="Q469" t="s">
        <v>237</v>
      </c>
      <c r="R469" t="s">
        <v>1001</v>
      </c>
      <c r="S469" t="s">
        <v>2171</v>
      </c>
      <c r="T469" t="s">
        <v>2164</v>
      </c>
    </row>
    <row r="470" spans="1:20" x14ac:dyDescent="0.2">
      <c r="A470" t="s">
        <v>83</v>
      </c>
      <c r="B470" t="s">
        <v>43</v>
      </c>
      <c r="C470" t="s">
        <v>1834</v>
      </c>
      <c r="D470" t="s">
        <v>28</v>
      </c>
      <c r="E470" t="s">
        <v>701</v>
      </c>
      <c r="F470" t="s">
        <v>78</v>
      </c>
      <c r="G470" t="s">
        <v>809</v>
      </c>
      <c r="H470" t="s">
        <v>2146</v>
      </c>
      <c r="I470" t="s">
        <v>699</v>
      </c>
      <c r="J470" t="s">
        <v>777</v>
      </c>
      <c r="K470" t="s">
        <v>692</v>
      </c>
      <c r="L470" t="s">
        <v>2108</v>
      </c>
      <c r="M470" t="s">
        <v>2109</v>
      </c>
      <c r="N470" t="s">
        <v>2137</v>
      </c>
      <c r="O470" t="s">
        <v>2102</v>
      </c>
      <c r="P470" t="s">
        <v>2112</v>
      </c>
      <c r="Q470" t="s">
        <v>218</v>
      </c>
      <c r="R470" t="s">
        <v>983</v>
      </c>
      <c r="S470" t="s">
        <v>2105</v>
      </c>
      <c r="T470" t="s">
        <v>2106</v>
      </c>
    </row>
    <row r="471" spans="1:20" x14ac:dyDescent="0.2">
      <c r="A471" t="s">
        <v>83</v>
      </c>
      <c r="B471" t="s">
        <v>43</v>
      </c>
      <c r="C471" t="s">
        <v>1835</v>
      </c>
      <c r="D471" t="s">
        <v>30</v>
      </c>
      <c r="E471" t="s">
        <v>701</v>
      </c>
      <c r="F471" t="s">
        <v>78</v>
      </c>
      <c r="G471" t="s">
        <v>809</v>
      </c>
      <c r="H471" t="s">
        <v>2138</v>
      </c>
      <c r="I471" t="s">
        <v>696</v>
      </c>
      <c r="J471" t="s">
        <v>76</v>
      </c>
      <c r="K471" t="s">
        <v>810</v>
      </c>
      <c r="L471" t="s">
        <v>2147</v>
      </c>
      <c r="M471" t="s">
        <v>2091</v>
      </c>
      <c r="N471" t="s">
        <v>2102</v>
      </c>
      <c r="O471" t="s">
        <v>2100</v>
      </c>
      <c r="P471" t="s">
        <v>2119</v>
      </c>
      <c r="Q471" t="s">
        <v>212</v>
      </c>
      <c r="R471" t="s">
        <v>1057</v>
      </c>
      <c r="S471" t="s">
        <v>2174</v>
      </c>
      <c r="T471" t="s">
        <v>2161</v>
      </c>
    </row>
    <row r="472" spans="1:20" x14ac:dyDescent="0.2">
      <c r="A472" t="s">
        <v>83</v>
      </c>
      <c r="B472" t="s">
        <v>32</v>
      </c>
      <c r="C472" t="s">
        <v>1818</v>
      </c>
      <c r="D472" t="s">
        <v>28</v>
      </c>
      <c r="E472" t="s">
        <v>696</v>
      </c>
      <c r="F472" t="s">
        <v>76</v>
      </c>
      <c r="G472" t="s">
        <v>810</v>
      </c>
      <c r="H472" t="s">
        <v>2147</v>
      </c>
      <c r="I472" t="s">
        <v>700</v>
      </c>
      <c r="J472" t="s">
        <v>77</v>
      </c>
      <c r="K472" t="s">
        <v>693</v>
      </c>
      <c r="L472" t="s">
        <v>2104</v>
      </c>
      <c r="M472" t="s">
        <v>2091</v>
      </c>
      <c r="N472" t="s">
        <v>2102</v>
      </c>
      <c r="O472" t="s">
        <v>2133</v>
      </c>
      <c r="P472" t="s">
        <v>2095</v>
      </c>
      <c r="Q472" t="s">
        <v>235</v>
      </c>
      <c r="R472" t="s">
        <v>1016</v>
      </c>
      <c r="S472" t="s">
        <v>2097</v>
      </c>
      <c r="T472" t="s">
        <v>2184</v>
      </c>
    </row>
    <row r="473" spans="1:20" x14ac:dyDescent="0.2">
      <c r="A473" t="s">
        <v>83</v>
      </c>
      <c r="B473" t="s">
        <v>32</v>
      </c>
      <c r="C473" t="s">
        <v>1819</v>
      </c>
      <c r="D473" t="s">
        <v>30</v>
      </c>
      <c r="E473" t="s">
        <v>696</v>
      </c>
      <c r="F473" t="s">
        <v>76</v>
      </c>
      <c r="G473" t="s">
        <v>810</v>
      </c>
      <c r="H473" t="s">
        <v>2139</v>
      </c>
      <c r="I473" t="s">
        <v>701</v>
      </c>
      <c r="J473" t="s">
        <v>78</v>
      </c>
      <c r="K473" t="s">
        <v>809</v>
      </c>
      <c r="L473" t="s">
        <v>2146</v>
      </c>
      <c r="M473" t="s">
        <v>2099</v>
      </c>
      <c r="N473" t="s">
        <v>2094</v>
      </c>
      <c r="O473" t="s">
        <v>2126</v>
      </c>
      <c r="P473" t="s">
        <v>2127</v>
      </c>
      <c r="Q473" t="s">
        <v>214</v>
      </c>
      <c r="R473" t="s">
        <v>1053</v>
      </c>
      <c r="S473" t="s">
        <v>2089</v>
      </c>
      <c r="T473" t="s">
        <v>2209</v>
      </c>
    </row>
    <row r="474" spans="1:20" x14ac:dyDescent="0.2">
      <c r="A474" t="s">
        <v>83</v>
      </c>
      <c r="B474" t="s">
        <v>32</v>
      </c>
      <c r="C474" t="s">
        <v>1820</v>
      </c>
      <c r="D474" t="s">
        <v>28</v>
      </c>
      <c r="E474" t="s">
        <v>698</v>
      </c>
      <c r="F474" t="s">
        <v>776</v>
      </c>
      <c r="G474" t="s">
        <v>835</v>
      </c>
      <c r="H474" t="s">
        <v>2107</v>
      </c>
      <c r="I474" t="s">
        <v>697</v>
      </c>
      <c r="J474" t="s">
        <v>79</v>
      </c>
      <c r="K474" t="s">
        <v>836</v>
      </c>
      <c r="L474" t="s">
        <v>2117</v>
      </c>
      <c r="M474" t="s">
        <v>2101</v>
      </c>
      <c r="N474" t="s">
        <v>2092</v>
      </c>
      <c r="O474" t="s">
        <v>2142</v>
      </c>
      <c r="P474" t="s">
        <v>2123</v>
      </c>
      <c r="Q474" t="s">
        <v>731</v>
      </c>
      <c r="R474" t="s">
        <v>1106</v>
      </c>
      <c r="S474" t="s">
        <v>2113</v>
      </c>
      <c r="T474" t="s">
        <v>2216</v>
      </c>
    </row>
    <row r="475" spans="1:20" x14ac:dyDescent="0.2">
      <c r="A475" t="s">
        <v>83</v>
      </c>
      <c r="B475" t="s">
        <v>32</v>
      </c>
      <c r="C475" t="s">
        <v>1821</v>
      </c>
      <c r="D475" t="s">
        <v>30</v>
      </c>
      <c r="E475" t="s">
        <v>698</v>
      </c>
      <c r="F475" t="s">
        <v>776</v>
      </c>
      <c r="G475" t="s">
        <v>835</v>
      </c>
      <c r="H475" t="s">
        <v>2114</v>
      </c>
      <c r="I475" t="s">
        <v>701</v>
      </c>
      <c r="J475" t="s">
        <v>78</v>
      </c>
      <c r="K475" t="s">
        <v>809</v>
      </c>
      <c r="L475" t="s">
        <v>2103</v>
      </c>
      <c r="M475" t="s">
        <v>2124</v>
      </c>
      <c r="N475" t="s">
        <v>2125</v>
      </c>
      <c r="O475" t="s">
        <v>2141</v>
      </c>
      <c r="P475" t="s">
        <v>2142</v>
      </c>
      <c r="Q475" t="s">
        <v>243</v>
      </c>
      <c r="R475" t="s">
        <v>1020</v>
      </c>
      <c r="S475" t="s">
        <v>2105</v>
      </c>
      <c r="T475" t="s">
        <v>2187</v>
      </c>
    </row>
    <row r="476" spans="1:20" x14ac:dyDescent="0.2">
      <c r="A476" t="s">
        <v>83</v>
      </c>
      <c r="B476" t="s">
        <v>32</v>
      </c>
      <c r="C476" t="s">
        <v>1822</v>
      </c>
      <c r="D476" t="s">
        <v>28</v>
      </c>
      <c r="E476" t="s">
        <v>697</v>
      </c>
      <c r="F476" t="s">
        <v>79</v>
      </c>
      <c r="G476" t="s">
        <v>836</v>
      </c>
      <c r="H476" t="s">
        <v>2125</v>
      </c>
      <c r="I476" t="s">
        <v>700</v>
      </c>
      <c r="J476" t="s">
        <v>77</v>
      </c>
      <c r="K476" t="s">
        <v>693</v>
      </c>
      <c r="L476" t="s">
        <v>2150</v>
      </c>
      <c r="M476" t="s">
        <v>2131</v>
      </c>
      <c r="N476" t="s">
        <v>2099</v>
      </c>
      <c r="O476" t="s">
        <v>2133</v>
      </c>
      <c r="P476" t="s">
        <v>2095</v>
      </c>
      <c r="Q476" t="s">
        <v>727</v>
      </c>
      <c r="R476" t="s">
        <v>1095</v>
      </c>
      <c r="S476" t="s">
        <v>2174</v>
      </c>
      <c r="T476" t="s">
        <v>2212</v>
      </c>
    </row>
    <row r="477" spans="1:20" x14ac:dyDescent="0.2">
      <c r="A477" t="s">
        <v>83</v>
      </c>
      <c r="B477" t="s">
        <v>32</v>
      </c>
      <c r="C477" t="s">
        <v>1823</v>
      </c>
      <c r="D477" t="s">
        <v>30</v>
      </c>
      <c r="E477" t="s">
        <v>697</v>
      </c>
      <c r="F477" t="s">
        <v>79</v>
      </c>
      <c r="G477" t="s">
        <v>836</v>
      </c>
      <c r="H477" t="s">
        <v>2132</v>
      </c>
      <c r="I477" t="s">
        <v>701</v>
      </c>
      <c r="J477" t="s">
        <v>78</v>
      </c>
      <c r="K477" t="s">
        <v>809</v>
      </c>
      <c r="L477" t="s">
        <v>2118</v>
      </c>
      <c r="M477" t="s">
        <v>2124</v>
      </c>
      <c r="N477" t="s">
        <v>2091</v>
      </c>
      <c r="O477" t="s">
        <v>2126</v>
      </c>
      <c r="P477" t="s">
        <v>2127</v>
      </c>
      <c r="Q477" t="s">
        <v>250</v>
      </c>
      <c r="R477" t="s">
        <v>1086</v>
      </c>
      <c r="S477" t="s">
        <v>2172</v>
      </c>
      <c r="T477" t="s">
        <v>2218</v>
      </c>
    </row>
    <row r="478" spans="1:20" x14ac:dyDescent="0.2">
      <c r="A478" t="s">
        <v>83</v>
      </c>
      <c r="B478" t="s">
        <v>32</v>
      </c>
      <c r="C478" t="s">
        <v>1824</v>
      </c>
      <c r="D478" t="s">
        <v>28</v>
      </c>
      <c r="E478" t="s">
        <v>699</v>
      </c>
      <c r="F478" t="s">
        <v>777</v>
      </c>
      <c r="G478" t="s">
        <v>692</v>
      </c>
      <c r="H478" t="s">
        <v>2100</v>
      </c>
      <c r="I478" t="s">
        <v>701</v>
      </c>
      <c r="J478" t="s">
        <v>78</v>
      </c>
      <c r="K478" t="s">
        <v>809</v>
      </c>
      <c r="L478" t="s">
        <v>2123</v>
      </c>
      <c r="M478" t="s">
        <v>2116</v>
      </c>
      <c r="N478" t="s">
        <v>2145</v>
      </c>
      <c r="O478" t="s">
        <v>2110</v>
      </c>
      <c r="P478" t="s">
        <v>2104</v>
      </c>
      <c r="Q478" t="s">
        <v>220</v>
      </c>
      <c r="R478" t="s">
        <v>1006</v>
      </c>
      <c r="S478" t="s">
        <v>2177</v>
      </c>
      <c r="T478" t="s">
        <v>2173</v>
      </c>
    </row>
    <row r="479" spans="1:20" x14ac:dyDescent="0.2">
      <c r="A479" t="s">
        <v>83</v>
      </c>
      <c r="B479" t="s">
        <v>32</v>
      </c>
      <c r="C479" t="s">
        <v>1825</v>
      </c>
      <c r="D479" t="s">
        <v>30</v>
      </c>
      <c r="E479" t="s">
        <v>699</v>
      </c>
      <c r="F479" t="s">
        <v>777</v>
      </c>
      <c r="G479" t="s">
        <v>692</v>
      </c>
      <c r="H479" t="s">
        <v>2092</v>
      </c>
      <c r="I479" t="s">
        <v>700</v>
      </c>
      <c r="J479" t="s">
        <v>77</v>
      </c>
      <c r="K479" t="s">
        <v>693</v>
      </c>
      <c r="L479" t="s">
        <v>2112</v>
      </c>
      <c r="M479" t="s">
        <v>2139</v>
      </c>
      <c r="N479" t="s">
        <v>2107</v>
      </c>
      <c r="O479" t="s">
        <v>2148</v>
      </c>
      <c r="P479" t="s">
        <v>2103</v>
      </c>
      <c r="Q479" t="s">
        <v>209</v>
      </c>
      <c r="R479" t="s">
        <v>783</v>
      </c>
      <c r="S479" t="s">
        <v>2175</v>
      </c>
      <c r="T479" t="s">
        <v>2176</v>
      </c>
    </row>
    <row r="480" spans="1:20" x14ac:dyDescent="0.2">
      <c r="A480" t="s">
        <v>83</v>
      </c>
      <c r="B480" t="s">
        <v>32</v>
      </c>
      <c r="C480" t="s">
        <v>1826</v>
      </c>
      <c r="D480" t="s">
        <v>28</v>
      </c>
      <c r="E480" t="s">
        <v>700</v>
      </c>
      <c r="F480" t="s">
        <v>77</v>
      </c>
      <c r="G480" t="s">
        <v>693</v>
      </c>
      <c r="H480" t="s">
        <v>2127</v>
      </c>
      <c r="I480" t="s">
        <v>699</v>
      </c>
      <c r="J480" t="s">
        <v>777</v>
      </c>
      <c r="K480" t="s">
        <v>692</v>
      </c>
      <c r="L480" t="s">
        <v>2126</v>
      </c>
      <c r="M480" t="s">
        <v>2101</v>
      </c>
      <c r="N480" t="s">
        <v>2129</v>
      </c>
      <c r="O480" t="s">
        <v>2140</v>
      </c>
      <c r="P480" t="s">
        <v>2095</v>
      </c>
      <c r="Q480" t="s">
        <v>207</v>
      </c>
      <c r="R480" t="s">
        <v>787</v>
      </c>
      <c r="S480" t="s">
        <v>2199</v>
      </c>
      <c r="T480" t="s">
        <v>2151</v>
      </c>
    </row>
    <row r="481" spans="1:22" x14ac:dyDescent="0.2">
      <c r="A481" t="s">
        <v>83</v>
      </c>
      <c r="B481" t="s">
        <v>32</v>
      </c>
      <c r="C481" t="s">
        <v>1827</v>
      </c>
      <c r="D481" t="s">
        <v>30</v>
      </c>
      <c r="E481" t="s">
        <v>701</v>
      </c>
      <c r="F481" t="s">
        <v>78</v>
      </c>
      <c r="G481" t="s">
        <v>809</v>
      </c>
      <c r="H481" t="s">
        <v>2111</v>
      </c>
      <c r="I481" t="s">
        <v>698</v>
      </c>
      <c r="J481" t="s">
        <v>776</v>
      </c>
      <c r="K481" t="s">
        <v>835</v>
      </c>
      <c r="L481" t="s">
        <v>2091</v>
      </c>
      <c r="M481" t="s">
        <v>2093</v>
      </c>
      <c r="N481" t="s">
        <v>2094</v>
      </c>
      <c r="O481" t="s">
        <v>2126</v>
      </c>
      <c r="P481" t="s">
        <v>2127</v>
      </c>
      <c r="Q481" t="s">
        <v>245</v>
      </c>
      <c r="R481" t="s">
        <v>1035</v>
      </c>
      <c r="S481" t="s">
        <v>2200</v>
      </c>
      <c r="T481" t="s">
        <v>2214</v>
      </c>
    </row>
    <row r="482" spans="1:22" x14ac:dyDescent="0.2">
      <c r="A482" t="s">
        <v>707</v>
      </c>
      <c r="B482" t="s">
        <v>720</v>
      </c>
      <c r="C482" t="s">
        <v>1956</v>
      </c>
      <c r="D482" t="s">
        <v>30</v>
      </c>
      <c r="E482" t="s">
        <v>696</v>
      </c>
      <c r="F482" t="s">
        <v>77</v>
      </c>
      <c r="G482" t="s">
        <v>835</v>
      </c>
      <c r="H482" t="s">
        <v>2119</v>
      </c>
      <c r="I482" t="s">
        <v>699</v>
      </c>
      <c r="J482" t="s">
        <v>79</v>
      </c>
      <c r="K482" t="s">
        <v>693</v>
      </c>
      <c r="L482" t="s">
        <v>2094</v>
      </c>
      <c r="M482" t="s">
        <v>2116</v>
      </c>
      <c r="N482" t="s">
        <v>2095</v>
      </c>
      <c r="O482" t="s">
        <v>2137</v>
      </c>
      <c r="P482" t="s">
        <v>2126</v>
      </c>
      <c r="Q482" t="s">
        <v>240</v>
      </c>
      <c r="R482" t="s">
        <v>1032</v>
      </c>
      <c r="S482" t="s">
        <v>2327</v>
      </c>
      <c r="T482" t="s">
        <v>2207</v>
      </c>
      <c r="U482" t="s">
        <v>2227</v>
      </c>
      <c r="V482" t="s">
        <v>2328</v>
      </c>
    </row>
    <row r="483" spans="1:22" x14ac:dyDescent="0.2">
      <c r="A483" t="s">
        <v>707</v>
      </c>
      <c r="B483" t="s">
        <v>720</v>
      </c>
      <c r="C483" t="s">
        <v>1957</v>
      </c>
      <c r="D483" t="s">
        <v>28</v>
      </c>
      <c r="E483" t="s">
        <v>698</v>
      </c>
      <c r="F483" t="s">
        <v>76</v>
      </c>
      <c r="G483" t="s">
        <v>836</v>
      </c>
      <c r="H483" t="s">
        <v>2116</v>
      </c>
      <c r="I483" t="s">
        <v>700</v>
      </c>
      <c r="J483" t="s">
        <v>776</v>
      </c>
      <c r="K483" t="s">
        <v>809</v>
      </c>
      <c r="L483" t="s">
        <v>2145</v>
      </c>
      <c r="M483" t="s">
        <v>2104</v>
      </c>
      <c r="N483" t="s">
        <v>2103</v>
      </c>
      <c r="O483" t="s">
        <v>2132</v>
      </c>
      <c r="P483" t="s">
        <v>2100</v>
      </c>
      <c r="Q483" t="s">
        <v>249</v>
      </c>
      <c r="R483" t="s">
        <v>1083</v>
      </c>
      <c r="S483" t="s">
        <v>2329</v>
      </c>
      <c r="T483" t="s">
        <v>2217</v>
      </c>
      <c r="U483" t="s">
        <v>2226</v>
      </c>
      <c r="V483" t="s">
        <v>2330</v>
      </c>
    </row>
    <row r="484" spans="1:22" x14ac:dyDescent="0.2">
      <c r="A484" t="s">
        <v>707</v>
      </c>
      <c r="B484" t="s">
        <v>720</v>
      </c>
      <c r="C484" t="s">
        <v>1958</v>
      </c>
      <c r="D484" t="s">
        <v>30</v>
      </c>
      <c r="E484" t="s">
        <v>697</v>
      </c>
      <c r="F484" t="s">
        <v>78</v>
      </c>
      <c r="G484" t="s">
        <v>692</v>
      </c>
      <c r="H484" t="s">
        <v>2138</v>
      </c>
      <c r="I484" t="s">
        <v>698</v>
      </c>
      <c r="J484" t="s">
        <v>76</v>
      </c>
      <c r="K484" t="s">
        <v>836</v>
      </c>
      <c r="L484" t="s">
        <v>2147</v>
      </c>
      <c r="M484" t="s">
        <v>2142</v>
      </c>
      <c r="N484" t="s">
        <v>2132</v>
      </c>
      <c r="O484" t="s">
        <v>2107</v>
      </c>
      <c r="P484" t="s">
        <v>2108</v>
      </c>
      <c r="Q484" t="s">
        <v>215</v>
      </c>
      <c r="R484" t="s">
        <v>1074</v>
      </c>
      <c r="S484" t="s">
        <v>2331</v>
      </c>
      <c r="T484" t="s">
        <v>2210</v>
      </c>
      <c r="U484" t="s">
        <v>2227</v>
      </c>
      <c r="V484" t="s">
        <v>2332</v>
      </c>
    </row>
    <row r="485" spans="1:22" x14ac:dyDescent="0.2">
      <c r="A485" t="s">
        <v>707</v>
      </c>
      <c r="B485" t="s">
        <v>720</v>
      </c>
      <c r="C485" t="s">
        <v>1959</v>
      </c>
      <c r="D485" t="s">
        <v>28</v>
      </c>
      <c r="E485" t="s">
        <v>699</v>
      </c>
      <c r="F485" t="s">
        <v>79</v>
      </c>
      <c r="G485" t="s">
        <v>693</v>
      </c>
      <c r="H485" t="s">
        <v>2125</v>
      </c>
      <c r="I485" t="s">
        <v>696</v>
      </c>
      <c r="J485" t="s">
        <v>77</v>
      </c>
      <c r="K485" t="s">
        <v>835</v>
      </c>
      <c r="L485" t="s">
        <v>2150</v>
      </c>
      <c r="M485" t="s">
        <v>2139</v>
      </c>
      <c r="N485" t="s">
        <v>2146</v>
      </c>
      <c r="O485" t="s">
        <v>2114</v>
      </c>
      <c r="P485" t="s">
        <v>2115</v>
      </c>
      <c r="Q485" t="s">
        <v>237</v>
      </c>
      <c r="R485" t="s">
        <v>1049</v>
      </c>
      <c r="S485" t="s">
        <v>2333</v>
      </c>
      <c r="T485" t="s">
        <v>2164</v>
      </c>
      <c r="U485" t="s">
        <v>2226</v>
      </c>
      <c r="V485" t="s">
        <v>2334</v>
      </c>
    </row>
    <row r="486" spans="1:22" x14ac:dyDescent="0.2">
      <c r="A486" t="s">
        <v>707</v>
      </c>
      <c r="B486" t="s">
        <v>720</v>
      </c>
      <c r="C486" t="s">
        <v>1960</v>
      </c>
      <c r="D486" t="s">
        <v>30</v>
      </c>
      <c r="E486" t="s">
        <v>700</v>
      </c>
      <c r="F486" t="s">
        <v>776</v>
      </c>
      <c r="G486" t="s">
        <v>809</v>
      </c>
      <c r="H486" t="s">
        <v>2145</v>
      </c>
      <c r="I486" t="s">
        <v>696</v>
      </c>
      <c r="J486" t="s">
        <v>77</v>
      </c>
      <c r="K486" t="s">
        <v>835</v>
      </c>
      <c r="L486" t="s">
        <v>2096</v>
      </c>
      <c r="M486" t="s">
        <v>2147</v>
      </c>
      <c r="N486" t="s">
        <v>2138</v>
      </c>
      <c r="O486" t="s">
        <v>2094</v>
      </c>
      <c r="P486" t="s">
        <v>2141</v>
      </c>
      <c r="Q486" t="s">
        <v>242</v>
      </c>
      <c r="R486" t="s">
        <v>1019</v>
      </c>
      <c r="S486" t="s">
        <v>2335</v>
      </c>
      <c r="T486" t="s">
        <v>2186</v>
      </c>
      <c r="U486" t="s">
        <v>2227</v>
      </c>
      <c r="V486" t="s">
        <v>2336</v>
      </c>
    </row>
    <row r="487" spans="1:22" x14ac:dyDescent="0.2">
      <c r="A487" t="s">
        <v>707</v>
      </c>
      <c r="B487" t="s">
        <v>720</v>
      </c>
      <c r="C487" t="s">
        <v>1961</v>
      </c>
      <c r="D487" t="s">
        <v>28</v>
      </c>
      <c r="E487" t="s">
        <v>701</v>
      </c>
      <c r="F487" t="s">
        <v>777</v>
      </c>
      <c r="G487" t="s">
        <v>810</v>
      </c>
      <c r="H487" t="s">
        <v>2100</v>
      </c>
      <c r="I487" t="s">
        <v>697</v>
      </c>
      <c r="J487" t="s">
        <v>78</v>
      </c>
      <c r="K487" t="s">
        <v>692</v>
      </c>
      <c r="L487" t="s">
        <v>2123</v>
      </c>
      <c r="M487" t="s">
        <v>2150</v>
      </c>
      <c r="N487" t="s">
        <v>2101</v>
      </c>
      <c r="O487" t="s">
        <v>2117</v>
      </c>
      <c r="P487" t="s">
        <v>2107</v>
      </c>
      <c r="Q487" t="s">
        <v>223</v>
      </c>
      <c r="R487" t="s">
        <v>987</v>
      </c>
      <c r="S487" t="s">
        <v>2337</v>
      </c>
      <c r="T487" t="s">
        <v>2144</v>
      </c>
      <c r="U487" t="s">
        <v>2226</v>
      </c>
      <c r="V487" t="s">
        <v>2338</v>
      </c>
    </row>
    <row r="488" spans="1:22" x14ac:dyDescent="0.2">
      <c r="A488" t="s">
        <v>707</v>
      </c>
      <c r="B488" t="s">
        <v>108</v>
      </c>
      <c r="C488" t="s">
        <v>1842</v>
      </c>
      <c r="D488" t="s">
        <v>28</v>
      </c>
      <c r="E488" t="s">
        <v>696</v>
      </c>
      <c r="F488" t="s">
        <v>77</v>
      </c>
      <c r="G488" t="s">
        <v>835</v>
      </c>
      <c r="H488" t="s">
        <v>2112</v>
      </c>
      <c r="I488" t="s">
        <v>697</v>
      </c>
      <c r="J488" t="s">
        <v>78</v>
      </c>
      <c r="K488" t="s">
        <v>692</v>
      </c>
      <c r="L488" t="s">
        <v>2111</v>
      </c>
      <c r="M488" t="s">
        <v>2099</v>
      </c>
      <c r="N488" t="s">
        <v>2100</v>
      </c>
      <c r="O488" t="s">
        <v>2117</v>
      </c>
      <c r="P488" t="s">
        <v>2116</v>
      </c>
      <c r="Q488" t="s">
        <v>229</v>
      </c>
      <c r="R488" t="s">
        <v>1026</v>
      </c>
      <c r="S488" t="s">
        <v>2089</v>
      </c>
      <c r="T488" t="s">
        <v>2198</v>
      </c>
      <c r="U488" t="s">
        <v>2227</v>
      </c>
    </row>
    <row r="489" spans="1:22" x14ac:dyDescent="0.2">
      <c r="A489" t="s">
        <v>707</v>
      </c>
      <c r="B489" t="s">
        <v>108</v>
      </c>
      <c r="C489" t="s">
        <v>1843</v>
      </c>
      <c r="D489" t="s">
        <v>30</v>
      </c>
      <c r="E489" t="s">
        <v>696</v>
      </c>
      <c r="F489" t="s">
        <v>77</v>
      </c>
      <c r="G489" t="s">
        <v>835</v>
      </c>
      <c r="H489" t="s">
        <v>2119</v>
      </c>
      <c r="I489" t="s">
        <v>697</v>
      </c>
      <c r="J489" t="s">
        <v>78</v>
      </c>
      <c r="K489" t="s">
        <v>692</v>
      </c>
      <c r="L489" t="s">
        <v>2118</v>
      </c>
      <c r="M489" t="s">
        <v>2091</v>
      </c>
      <c r="N489" t="s">
        <v>2092</v>
      </c>
      <c r="O489" t="s">
        <v>2110</v>
      </c>
      <c r="P489" t="s">
        <v>2109</v>
      </c>
      <c r="Q489" t="s">
        <v>229</v>
      </c>
      <c r="R489" t="s">
        <v>1052</v>
      </c>
      <c r="S489" t="s">
        <v>2097</v>
      </c>
      <c r="T489" t="s">
        <v>2198</v>
      </c>
      <c r="U489" t="s">
        <v>2226</v>
      </c>
    </row>
    <row r="490" spans="1:22" x14ac:dyDescent="0.2">
      <c r="A490" t="s">
        <v>707</v>
      </c>
      <c r="B490" t="s">
        <v>108</v>
      </c>
      <c r="C490" t="s">
        <v>1844</v>
      </c>
      <c r="D490" t="s">
        <v>28</v>
      </c>
      <c r="E490" t="s">
        <v>696</v>
      </c>
      <c r="F490" t="s">
        <v>77</v>
      </c>
      <c r="G490" t="s">
        <v>835</v>
      </c>
      <c r="H490" t="s">
        <v>2096</v>
      </c>
      <c r="I490" t="s">
        <v>697</v>
      </c>
      <c r="J490" t="s">
        <v>78</v>
      </c>
      <c r="K490" t="s">
        <v>692</v>
      </c>
      <c r="L490" t="s">
        <v>2095</v>
      </c>
      <c r="M490" t="s">
        <v>2114</v>
      </c>
      <c r="N490" t="s">
        <v>2115</v>
      </c>
      <c r="O490" t="s">
        <v>2102</v>
      </c>
      <c r="P490" t="s">
        <v>2101</v>
      </c>
      <c r="Q490" t="s">
        <v>231</v>
      </c>
      <c r="R490" t="s">
        <v>997</v>
      </c>
      <c r="S490" t="s">
        <v>2105</v>
      </c>
      <c r="T490" t="s">
        <v>2158</v>
      </c>
    </row>
    <row r="491" spans="1:22" x14ac:dyDescent="0.2">
      <c r="A491" t="s">
        <v>707</v>
      </c>
      <c r="B491" t="s">
        <v>108</v>
      </c>
      <c r="C491" t="s">
        <v>1845</v>
      </c>
      <c r="D491" t="s">
        <v>30</v>
      </c>
      <c r="E491" t="s">
        <v>696</v>
      </c>
      <c r="F491" t="s">
        <v>77</v>
      </c>
      <c r="G491" t="s">
        <v>835</v>
      </c>
      <c r="H491" t="s">
        <v>2104</v>
      </c>
      <c r="I491" t="s">
        <v>697</v>
      </c>
      <c r="J491" t="s">
        <v>78</v>
      </c>
      <c r="K491" t="s">
        <v>692</v>
      </c>
      <c r="L491" t="s">
        <v>2103</v>
      </c>
      <c r="M491" t="s">
        <v>2107</v>
      </c>
      <c r="N491" t="s">
        <v>2108</v>
      </c>
      <c r="O491" t="s">
        <v>2094</v>
      </c>
      <c r="P491" t="s">
        <v>2093</v>
      </c>
      <c r="Q491" t="s">
        <v>230</v>
      </c>
      <c r="R491" t="s">
        <v>1029</v>
      </c>
      <c r="S491" t="s">
        <v>2113</v>
      </c>
      <c r="T491" t="s">
        <v>2201</v>
      </c>
    </row>
    <row r="492" spans="1:22" x14ac:dyDescent="0.2">
      <c r="A492" t="s">
        <v>707</v>
      </c>
      <c r="B492" t="s">
        <v>108</v>
      </c>
      <c r="C492" t="s">
        <v>1846</v>
      </c>
      <c r="D492" t="s">
        <v>28</v>
      </c>
      <c r="E492" t="s">
        <v>696</v>
      </c>
      <c r="F492" t="s">
        <v>77</v>
      </c>
      <c r="G492" t="s">
        <v>835</v>
      </c>
      <c r="H492" t="s">
        <v>2142</v>
      </c>
      <c r="I492" t="s">
        <v>699</v>
      </c>
      <c r="J492" t="s">
        <v>79</v>
      </c>
      <c r="K492" t="s">
        <v>693</v>
      </c>
      <c r="L492" t="s">
        <v>2132</v>
      </c>
      <c r="M492" t="s">
        <v>2129</v>
      </c>
      <c r="N492" t="s">
        <v>2149</v>
      </c>
      <c r="O492" t="s">
        <v>2138</v>
      </c>
      <c r="P492" t="s">
        <v>2147</v>
      </c>
      <c r="Q492" t="s">
        <v>239</v>
      </c>
      <c r="R492" t="s">
        <v>1030</v>
      </c>
      <c r="S492" t="s">
        <v>2120</v>
      </c>
      <c r="T492" t="s">
        <v>2204</v>
      </c>
    </row>
    <row r="493" spans="1:22" x14ac:dyDescent="0.2">
      <c r="A493" t="s">
        <v>707</v>
      </c>
      <c r="B493" t="s">
        <v>108</v>
      </c>
      <c r="C493" t="s">
        <v>1847</v>
      </c>
      <c r="D493" t="s">
        <v>30</v>
      </c>
      <c r="E493" t="s">
        <v>696</v>
      </c>
      <c r="F493" t="s">
        <v>77</v>
      </c>
      <c r="G493" t="s">
        <v>835</v>
      </c>
      <c r="H493" t="s">
        <v>2150</v>
      </c>
      <c r="I493" t="s">
        <v>699</v>
      </c>
      <c r="J493" t="s">
        <v>79</v>
      </c>
      <c r="K493" t="s">
        <v>693</v>
      </c>
      <c r="L493" t="s">
        <v>2125</v>
      </c>
      <c r="M493" t="s">
        <v>2122</v>
      </c>
      <c r="N493" t="s">
        <v>2141</v>
      </c>
      <c r="O493" t="s">
        <v>2146</v>
      </c>
      <c r="P493" t="s">
        <v>2139</v>
      </c>
      <c r="Q493" t="s">
        <v>239</v>
      </c>
      <c r="R493" t="s">
        <v>1048</v>
      </c>
      <c r="S493" t="s">
        <v>2128</v>
      </c>
      <c r="T493" t="s">
        <v>2204</v>
      </c>
    </row>
    <row r="494" spans="1:22" x14ac:dyDescent="0.2">
      <c r="A494" t="s">
        <v>707</v>
      </c>
      <c r="B494" t="s">
        <v>108</v>
      </c>
      <c r="C494" t="s">
        <v>1848</v>
      </c>
      <c r="D494" t="s">
        <v>28</v>
      </c>
      <c r="E494" t="s">
        <v>696</v>
      </c>
      <c r="F494" t="s">
        <v>77</v>
      </c>
      <c r="G494" t="s">
        <v>835</v>
      </c>
      <c r="H494" t="s">
        <v>2127</v>
      </c>
      <c r="I494" t="s">
        <v>699</v>
      </c>
      <c r="J494" t="s">
        <v>79</v>
      </c>
      <c r="K494" t="s">
        <v>693</v>
      </c>
      <c r="L494" t="s">
        <v>2148</v>
      </c>
      <c r="M494" t="s">
        <v>2145</v>
      </c>
      <c r="N494" t="s">
        <v>2133</v>
      </c>
      <c r="O494" t="s">
        <v>2123</v>
      </c>
      <c r="P494" t="s">
        <v>2131</v>
      </c>
      <c r="Q494" t="s">
        <v>240</v>
      </c>
      <c r="R494" t="s">
        <v>1031</v>
      </c>
      <c r="S494" t="s">
        <v>2135</v>
      </c>
      <c r="T494" t="s">
        <v>2207</v>
      </c>
    </row>
    <row r="495" spans="1:22" x14ac:dyDescent="0.2">
      <c r="A495" t="s">
        <v>707</v>
      </c>
      <c r="B495" t="s">
        <v>108</v>
      </c>
      <c r="C495" t="s">
        <v>1849</v>
      </c>
      <c r="D495" t="s">
        <v>30</v>
      </c>
      <c r="E495" t="s">
        <v>696</v>
      </c>
      <c r="F495" t="s">
        <v>77</v>
      </c>
      <c r="G495" t="s">
        <v>835</v>
      </c>
      <c r="H495" t="s">
        <v>2134</v>
      </c>
      <c r="I495" t="s">
        <v>699</v>
      </c>
      <c r="J495" t="s">
        <v>79</v>
      </c>
      <c r="K495" t="s">
        <v>693</v>
      </c>
      <c r="L495" t="s">
        <v>2140</v>
      </c>
      <c r="M495" t="s">
        <v>2137</v>
      </c>
      <c r="N495" t="s">
        <v>2126</v>
      </c>
      <c r="O495" t="s">
        <v>2130</v>
      </c>
      <c r="P495" t="s">
        <v>2124</v>
      </c>
      <c r="Q495" t="s">
        <v>241</v>
      </c>
      <c r="R495" t="s">
        <v>1000</v>
      </c>
      <c r="S495" t="s">
        <v>2143</v>
      </c>
      <c r="T495" t="s">
        <v>2163</v>
      </c>
    </row>
    <row r="496" spans="1:22" x14ac:dyDescent="0.2">
      <c r="A496" t="s">
        <v>707</v>
      </c>
      <c r="B496" t="s">
        <v>108</v>
      </c>
      <c r="C496" t="s">
        <v>1850</v>
      </c>
      <c r="D496" t="s">
        <v>28</v>
      </c>
      <c r="E496" t="s">
        <v>698</v>
      </c>
      <c r="F496" t="s">
        <v>76</v>
      </c>
      <c r="G496" t="s">
        <v>836</v>
      </c>
      <c r="H496" t="s">
        <v>2101</v>
      </c>
      <c r="I496" t="s">
        <v>697</v>
      </c>
      <c r="J496" t="s">
        <v>78</v>
      </c>
      <c r="K496" t="s">
        <v>692</v>
      </c>
      <c r="L496" t="s">
        <v>2111</v>
      </c>
      <c r="M496" t="s">
        <v>2099</v>
      </c>
      <c r="N496" t="s">
        <v>2100</v>
      </c>
      <c r="O496" t="s">
        <v>2117</v>
      </c>
      <c r="P496" t="s">
        <v>2096</v>
      </c>
      <c r="Q496" t="s">
        <v>212</v>
      </c>
      <c r="R496" t="s">
        <v>1068</v>
      </c>
      <c r="S496" t="s">
        <v>2089</v>
      </c>
      <c r="T496" t="s">
        <v>2161</v>
      </c>
    </row>
    <row r="497" spans="1:20" x14ac:dyDescent="0.2">
      <c r="A497" t="s">
        <v>707</v>
      </c>
      <c r="B497" t="s">
        <v>108</v>
      </c>
      <c r="C497" t="s">
        <v>1851</v>
      </c>
      <c r="D497" t="s">
        <v>30</v>
      </c>
      <c r="E497" t="s">
        <v>698</v>
      </c>
      <c r="F497" t="s">
        <v>76</v>
      </c>
      <c r="G497" t="s">
        <v>836</v>
      </c>
      <c r="H497" t="s">
        <v>2093</v>
      </c>
      <c r="I497" t="s">
        <v>697</v>
      </c>
      <c r="J497" t="s">
        <v>78</v>
      </c>
      <c r="K497" t="s">
        <v>692</v>
      </c>
      <c r="L497" t="s">
        <v>2118</v>
      </c>
      <c r="M497" t="s">
        <v>2091</v>
      </c>
      <c r="N497" t="s">
        <v>2092</v>
      </c>
      <c r="O497" t="s">
        <v>2110</v>
      </c>
      <c r="P497" t="s">
        <v>2104</v>
      </c>
      <c r="Q497" t="s">
        <v>212</v>
      </c>
      <c r="R497" t="s">
        <v>1067</v>
      </c>
      <c r="S497" t="s">
        <v>2097</v>
      </c>
      <c r="T497" t="s">
        <v>2161</v>
      </c>
    </row>
    <row r="498" spans="1:20" x14ac:dyDescent="0.2">
      <c r="A498" t="s">
        <v>707</v>
      </c>
      <c r="B498" t="s">
        <v>108</v>
      </c>
      <c r="C498" t="s">
        <v>1852</v>
      </c>
      <c r="D498" t="s">
        <v>28</v>
      </c>
      <c r="E498" t="s">
        <v>698</v>
      </c>
      <c r="F498" t="s">
        <v>76</v>
      </c>
      <c r="G498" t="s">
        <v>836</v>
      </c>
      <c r="H498" t="s">
        <v>2116</v>
      </c>
      <c r="I498" t="s">
        <v>697</v>
      </c>
      <c r="J498" t="s">
        <v>78</v>
      </c>
      <c r="K498" t="s">
        <v>692</v>
      </c>
      <c r="L498" t="s">
        <v>2095</v>
      </c>
      <c r="M498" t="s">
        <v>2114</v>
      </c>
      <c r="N498" t="s">
        <v>2115</v>
      </c>
      <c r="O498" t="s">
        <v>2102</v>
      </c>
      <c r="P498" t="s">
        <v>2112</v>
      </c>
      <c r="Q498" t="s">
        <v>213</v>
      </c>
      <c r="R498" t="s">
        <v>1070</v>
      </c>
      <c r="S498" t="s">
        <v>2105</v>
      </c>
      <c r="T498" t="s">
        <v>2162</v>
      </c>
    </row>
    <row r="499" spans="1:20" x14ac:dyDescent="0.2">
      <c r="A499" t="s">
        <v>707</v>
      </c>
      <c r="B499" t="s">
        <v>108</v>
      </c>
      <c r="C499" t="s">
        <v>1853</v>
      </c>
      <c r="D499" t="s">
        <v>30</v>
      </c>
      <c r="E499" t="s">
        <v>698</v>
      </c>
      <c r="F499" t="s">
        <v>76</v>
      </c>
      <c r="G499" t="s">
        <v>836</v>
      </c>
      <c r="H499" t="s">
        <v>2109</v>
      </c>
      <c r="I499" t="s">
        <v>697</v>
      </c>
      <c r="J499" t="s">
        <v>78</v>
      </c>
      <c r="K499" t="s">
        <v>692</v>
      </c>
      <c r="L499" t="s">
        <v>2103</v>
      </c>
      <c r="M499" t="s">
        <v>2107</v>
      </c>
      <c r="N499" t="s">
        <v>2108</v>
      </c>
      <c r="O499" t="s">
        <v>2094</v>
      </c>
      <c r="P499" t="s">
        <v>2119</v>
      </c>
      <c r="Q499" t="s">
        <v>216</v>
      </c>
      <c r="R499" t="s">
        <v>1075</v>
      </c>
      <c r="S499" t="s">
        <v>2113</v>
      </c>
      <c r="T499" t="s">
        <v>2160</v>
      </c>
    </row>
    <row r="500" spans="1:20" x14ac:dyDescent="0.2">
      <c r="A500" t="s">
        <v>707</v>
      </c>
      <c r="B500" t="s">
        <v>108</v>
      </c>
      <c r="C500" t="s">
        <v>1854</v>
      </c>
      <c r="D500" t="s">
        <v>28</v>
      </c>
      <c r="E500" t="s">
        <v>698</v>
      </c>
      <c r="F500" t="s">
        <v>76</v>
      </c>
      <c r="G500" t="s">
        <v>836</v>
      </c>
      <c r="H500" t="s">
        <v>2131</v>
      </c>
      <c r="I500" t="s">
        <v>699</v>
      </c>
      <c r="J500" t="s">
        <v>79</v>
      </c>
      <c r="K500" t="s">
        <v>693</v>
      </c>
      <c r="L500" t="s">
        <v>2132</v>
      </c>
      <c r="M500" t="s">
        <v>2129</v>
      </c>
      <c r="N500" t="s">
        <v>2149</v>
      </c>
      <c r="O500" t="s">
        <v>2138</v>
      </c>
      <c r="P500" t="s">
        <v>2127</v>
      </c>
      <c r="Q500" t="s">
        <v>449</v>
      </c>
      <c r="R500" t="s">
        <v>1093</v>
      </c>
      <c r="S500" t="s">
        <v>2120</v>
      </c>
      <c r="T500" t="s">
        <v>2211</v>
      </c>
    </row>
    <row r="501" spans="1:20" x14ac:dyDescent="0.2">
      <c r="A501" t="s">
        <v>707</v>
      </c>
      <c r="B501" t="s">
        <v>108</v>
      </c>
      <c r="C501" t="s">
        <v>1855</v>
      </c>
      <c r="D501" t="s">
        <v>30</v>
      </c>
      <c r="E501" t="s">
        <v>698</v>
      </c>
      <c r="F501" t="s">
        <v>76</v>
      </c>
      <c r="G501" t="s">
        <v>836</v>
      </c>
      <c r="H501" t="s">
        <v>2124</v>
      </c>
      <c r="I501" t="s">
        <v>699</v>
      </c>
      <c r="J501" t="s">
        <v>79</v>
      </c>
      <c r="K501" t="s">
        <v>693</v>
      </c>
      <c r="L501" t="s">
        <v>2125</v>
      </c>
      <c r="M501" t="s">
        <v>2122</v>
      </c>
      <c r="N501" t="s">
        <v>2141</v>
      </c>
      <c r="O501" t="s">
        <v>2146</v>
      </c>
      <c r="P501" t="s">
        <v>2134</v>
      </c>
      <c r="Q501" t="s">
        <v>736</v>
      </c>
      <c r="R501" t="s">
        <v>1098</v>
      </c>
      <c r="S501" t="s">
        <v>2128</v>
      </c>
      <c r="T501" t="s">
        <v>2167</v>
      </c>
    </row>
    <row r="502" spans="1:20" x14ac:dyDescent="0.2">
      <c r="A502" t="s">
        <v>707</v>
      </c>
      <c r="B502" t="s">
        <v>108</v>
      </c>
      <c r="C502" t="s">
        <v>1856</v>
      </c>
      <c r="D502" t="s">
        <v>28</v>
      </c>
      <c r="E502" t="s">
        <v>698</v>
      </c>
      <c r="F502" t="s">
        <v>76</v>
      </c>
      <c r="G502" t="s">
        <v>836</v>
      </c>
      <c r="H502" t="s">
        <v>2147</v>
      </c>
      <c r="I502" t="s">
        <v>699</v>
      </c>
      <c r="J502" t="s">
        <v>79</v>
      </c>
      <c r="K502" t="s">
        <v>693</v>
      </c>
      <c r="L502" t="s">
        <v>2148</v>
      </c>
      <c r="M502" t="s">
        <v>2145</v>
      </c>
      <c r="N502" t="s">
        <v>2133</v>
      </c>
      <c r="O502" t="s">
        <v>2123</v>
      </c>
      <c r="P502" t="s">
        <v>2142</v>
      </c>
      <c r="Q502" t="s">
        <v>727</v>
      </c>
      <c r="R502" t="s">
        <v>1095</v>
      </c>
      <c r="S502" t="s">
        <v>2135</v>
      </c>
      <c r="T502" t="s">
        <v>2212</v>
      </c>
    </row>
    <row r="503" spans="1:20" x14ac:dyDescent="0.2">
      <c r="A503" t="s">
        <v>707</v>
      </c>
      <c r="B503" t="s">
        <v>108</v>
      </c>
      <c r="C503" t="s">
        <v>1857</v>
      </c>
      <c r="D503" t="s">
        <v>30</v>
      </c>
      <c r="E503" t="s">
        <v>698</v>
      </c>
      <c r="F503" t="s">
        <v>76</v>
      </c>
      <c r="G503" t="s">
        <v>836</v>
      </c>
      <c r="H503" t="s">
        <v>2139</v>
      </c>
      <c r="I503" t="s">
        <v>699</v>
      </c>
      <c r="J503" t="s">
        <v>79</v>
      </c>
      <c r="K503" t="s">
        <v>693</v>
      </c>
      <c r="L503" t="s">
        <v>2140</v>
      </c>
      <c r="M503" t="s">
        <v>2137</v>
      </c>
      <c r="N503" t="s">
        <v>2126</v>
      </c>
      <c r="O503" t="s">
        <v>2130</v>
      </c>
      <c r="P503" t="s">
        <v>2150</v>
      </c>
      <c r="Q503" t="s">
        <v>727</v>
      </c>
      <c r="R503" t="s">
        <v>1096</v>
      </c>
      <c r="S503" t="s">
        <v>2143</v>
      </c>
      <c r="T503" t="s">
        <v>2212</v>
      </c>
    </row>
    <row r="504" spans="1:20" x14ac:dyDescent="0.2">
      <c r="A504" t="s">
        <v>707</v>
      </c>
      <c r="B504" t="s">
        <v>108</v>
      </c>
      <c r="C504" t="s">
        <v>1858</v>
      </c>
      <c r="D504" t="s">
        <v>28</v>
      </c>
      <c r="E504" t="s">
        <v>696</v>
      </c>
      <c r="F504" t="s">
        <v>77</v>
      </c>
      <c r="G504" t="s">
        <v>835</v>
      </c>
      <c r="H504" t="s">
        <v>2112</v>
      </c>
      <c r="I504" t="s">
        <v>700</v>
      </c>
      <c r="J504" t="s">
        <v>776</v>
      </c>
      <c r="K504" t="s">
        <v>809</v>
      </c>
      <c r="L504" t="s">
        <v>2129</v>
      </c>
      <c r="M504" t="s">
        <v>2123</v>
      </c>
      <c r="N504" t="s">
        <v>2094</v>
      </c>
      <c r="O504" t="s">
        <v>2108</v>
      </c>
      <c r="P504" t="s">
        <v>2116</v>
      </c>
      <c r="Q504" t="s">
        <v>246</v>
      </c>
      <c r="R504" t="s">
        <v>1033</v>
      </c>
      <c r="S504" t="s">
        <v>2089</v>
      </c>
      <c r="T504" t="s">
        <v>2185</v>
      </c>
    </row>
    <row r="505" spans="1:20" x14ac:dyDescent="0.2">
      <c r="A505" t="s">
        <v>707</v>
      </c>
      <c r="B505" t="s">
        <v>108</v>
      </c>
      <c r="C505" t="s">
        <v>1859</v>
      </c>
      <c r="D505" t="s">
        <v>30</v>
      </c>
      <c r="E505" t="s">
        <v>696</v>
      </c>
      <c r="F505" t="s">
        <v>77</v>
      </c>
      <c r="G505" t="s">
        <v>835</v>
      </c>
      <c r="H505" t="s">
        <v>2119</v>
      </c>
      <c r="I505" t="s">
        <v>700</v>
      </c>
      <c r="J505" t="s">
        <v>776</v>
      </c>
      <c r="K505" t="s">
        <v>809</v>
      </c>
      <c r="L505" t="s">
        <v>2122</v>
      </c>
      <c r="M505" t="s">
        <v>2130</v>
      </c>
      <c r="N505" t="s">
        <v>2102</v>
      </c>
      <c r="O505" t="s">
        <v>2115</v>
      </c>
      <c r="P505" t="s">
        <v>2109</v>
      </c>
      <c r="Q505" t="s">
        <v>244</v>
      </c>
      <c r="R505" t="s">
        <v>1034</v>
      </c>
      <c r="S505" t="s">
        <v>2097</v>
      </c>
      <c r="T505" t="s">
        <v>2213</v>
      </c>
    </row>
    <row r="506" spans="1:20" x14ac:dyDescent="0.2">
      <c r="A506" t="s">
        <v>707</v>
      </c>
      <c r="B506" t="s">
        <v>108</v>
      </c>
      <c r="C506" t="s">
        <v>1860</v>
      </c>
      <c r="D506" t="s">
        <v>28</v>
      </c>
      <c r="E506" t="s">
        <v>696</v>
      </c>
      <c r="F506" t="s">
        <v>77</v>
      </c>
      <c r="G506" t="s">
        <v>835</v>
      </c>
      <c r="H506" t="s">
        <v>2096</v>
      </c>
      <c r="I506" t="s">
        <v>700</v>
      </c>
      <c r="J506" t="s">
        <v>776</v>
      </c>
      <c r="K506" t="s">
        <v>809</v>
      </c>
      <c r="L506" t="s">
        <v>2145</v>
      </c>
      <c r="M506" t="s">
        <v>2138</v>
      </c>
      <c r="N506" t="s">
        <v>2110</v>
      </c>
      <c r="O506" t="s">
        <v>2092</v>
      </c>
      <c r="P506" t="s">
        <v>2101</v>
      </c>
      <c r="Q506" t="s">
        <v>245</v>
      </c>
      <c r="R506" t="s">
        <v>1035</v>
      </c>
      <c r="S506" t="s">
        <v>2105</v>
      </c>
      <c r="T506" t="s">
        <v>2214</v>
      </c>
    </row>
    <row r="507" spans="1:20" x14ac:dyDescent="0.2">
      <c r="A507" t="s">
        <v>707</v>
      </c>
      <c r="B507" t="s">
        <v>108</v>
      </c>
      <c r="C507" t="s">
        <v>1861</v>
      </c>
      <c r="D507" t="s">
        <v>30</v>
      </c>
      <c r="E507" t="s">
        <v>696</v>
      </c>
      <c r="F507" t="s">
        <v>77</v>
      </c>
      <c r="G507" t="s">
        <v>835</v>
      </c>
      <c r="H507" t="s">
        <v>2104</v>
      </c>
      <c r="I507" t="s">
        <v>700</v>
      </c>
      <c r="J507" t="s">
        <v>776</v>
      </c>
      <c r="K507" t="s">
        <v>809</v>
      </c>
      <c r="L507" t="s">
        <v>2137</v>
      </c>
      <c r="M507" t="s">
        <v>2146</v>
      </c>
      <c r="N507" t="s">
        <v>2117</v>
      </c>
      <c r="O507" t="s">
        <v>2100</v>
      </c>
      <c r="P507" t="s">
        <v>2093</v>
      </c>
      <c r="Q507" t="s">
        <v>245</v>
      </c>
      <c r="R507" t="s">
        <v>1036</v>
      </c>
      <c r="S507" t="s">
        <v>2113</v>
      </c>
      <c r="T507" t="s">
        <v>2214</v>
      </c>
    </row>
    <row r="508" spans="1:20" x14ac:dyDescent="0.2">
      <c r="A508" t="s">
        <v>707</v>
      </c>
      <c r="B508" t="s">
        <v>108</v>
      </c>
      <c r="C508" t="s">
        <v>1862</v>
      </c>
      <c r="D508" t="s">
        <v>28</v>
      </c>
      <c r="E508" t="s">
        <v>696</v>
      </c>
      <c r="F508" t="s">
        <v>77</v>
      </c>
      <c r="G508" t="s">
        <v>835</v>
      </c>
      <c r="H508" t="s">
        <v>2142</v>
      </c>
      <c r="I508" t="s">
        <v>701</v>
      </c>
      <c r="J508" t="s">
        <v>777</v>
      </c>
      <c r="K508" t="s">
        <v>810</v>
      </c>
      <c r="L508" t="s">
        <v>2141</v>
      </c>
      <c r="M508" t="s">
        <v>2111</v>
      </c>
      <c r="N508" t="s">
        <v>2125</v>
      </c>
      <c r="O508" t="s">
        <v>2114</v>
      </c>
      <c r="P508" t="s">
        <v>2147</v>
      </c>
      <c r="Q508" t="s">
        <v>728</v>
      </c>
      <c r="R508" t="s">
        <v>1023</v>
      </c>
      <c r="S508" t="s">
        <v>2120</v>
      </c>
      <c r="T508" t="s">
        <v>2192</v>
      </c>
    </row>
    <row r="509" spans="1:20" x14ac:dyDescent="0.2">
      <c r="A509" t="s">
        <v>707</v>
      </c>
      <c r="B509" t="s">
        <v>108</v>
      </c>
      <c r="C509" t="s">
        <v>1863</v>
      </c>
      <c r="D509" t="s">
        <v>30</v>
      </c>
      <c r="E509" t="s">
        <v>696</v>
      </c>
      <c r="F509" t="s">
        <v>77</v>
      </c>
      <c r="G509" t="s">
        <v>835</v>
      </c>
      <c r="H509" t="s">
        <v>2150</v>
      </c>
      <c r="I509" t="s">
        <v>701</v>
      </c>
      <c r="J509" t="s">
        <v>777</v>
      </c>
      <c r="K509" t="s">
        <v>810</v>
      </c>
      <c r="L509" t="s">
        <v>2149</v>
      </c>
      <c r="M509" t="s">
        <v>2118</v>
      </c>
      <c r="N509" t="s">
        <v>2132</v>
      </c>
      <c r="O509" t="s">
        <v>2107</v>
      </c>
      <c r="P509" t="s">
        <v>2139</v>
      </c>
      <c r="Q509" t="s">
        <v>737</v>
      </c>
      <c r="R509" t="s">
        <v>1022</v>
      </c>
      <c r="S509" t="s">
        <v>2128</v>
      </c>
      <c r="T509" t="s">
        <v>2191</v>
      </c>
    </row>
    <row r="510" spans="1:20" x14ac:dyDescent="0.2">
      <c r="A510" t="s">
        <v>707</v>
      </c>
      <c r="B510" t="s">
        <v>108</v>
      </c>
      <c r="C510" t="s">
        <v>1864</v>
      </c>
      <c r="D510" t="s">
        <v>28</v>
      </c>
      <c r="E510" t="s">
        <v>696</v>
      </c>
      <c r="F510" t="s">
        <v>77</v>
      </c>
      <c r="G510" t="s">
        <v>835</v>
      </c>
      <c r="H510" t="s">
        <v>2127</v>
      </c>
      <c r="I510" t="s">
        <v>701</v>
      </c>
      <c r="J510" t="s">
        <v>777</v>
      </c>
      <c r="K510" t="s">
        <v>810</v>
      </c>
      <c r="L510" t="s">
        <v>2126</v>
      </c>
      <c r="M510" t="s">
        <v>2095</v>
      </c>
      <c r="N510" t="s">
        <v>2140</v>
      </c>
      <c r="O510" t="s">
        <v>2099</v>
      </c>
      <c r="P510" t="s">
        <v>2131</v>
      </c>
      <c r="Q510" t="s">
        <v>729</v>
      </c>
      <c r="R510" t="s">
        <v>1025</v>
      </c>
      <c r="S510" t="s">
        <v>2135</v>
      </c>
      <c r="T510" t="s">
        <v>2193</v>
      </c>
    </row>
    <row r="511" spans="1:20" x14ac:dyDescent="0.2">
      <c r="A511" t="s">
        <v>707</v>
      </c>
      <c r="B511" t="s">
        <v>108</v>
      </c>
      <c r="C511" t="s">
        <v>1865</v>
      </c>
      <c r="D511" t="s">
        <v>30</v>
      </c>
      <c r="E511" t="s">
        <v>696</v>
      </c>
      <c r="F511" t="s">
        <v>77</v>
      </c>
      <c r="G511" t="s">
        <v>835</v>
      </c>
      <c r="H511" t="s">
        <v>2134</v>
      </c>
      <c r="I511" t="s">
        <v>701</v>
      </c>
      <c r="J511" t="s">
        <v>777</v>
      </c>
      <c r="K511" t="s">
        <v>810</v>
      </c>
      <c r="L511" t="s">
        <v>2133</v>
      </c>
      <c r="M511" t="s">
        <v>2103</v>
      </c>
      <c r="N511" t="s">
        <v>2148</v>
      </c>
      <c r="O511" t="s">
        <v>2091</v>
      </c>
      <c r="P511" t="s">
        <v>2124</v>
      </c>
      <c r="Q511" t="s">
        <v>729</v>
      </c>
      <c r="R511" t="s">
        <v>1024</v>
      </c>
      <c r="S511" t="s">
        <v>2143</v>
      </c>
      <c r="T511" t="s">
        <v>2193</v>
      </c>
    </row>
    <row r="512" spans="1:20" x14ac:dyDescent="0.2">
      <c r="A512" t="s">
        <v>707</v>
      </c>
      <c r="B512" t="s">
        <v>108</v>
      </c>
      <c r="C512" t="s">
        <v>1866</v>
      </c>
      <c r="D512" t="s">
        <v>28</v>
      </c>
      <c r="E512" t="s">
        <v>698</v>
      </c>
      <c r="F512" t="s">
        <v>76</v>
      </c>
      <c r="G512" t="s">
        <v>836</v>
      </c>
      <c r="H512" t="s">
        <v>2101</v>
      </c>
      <c r="I512" t="s">
        <v>700</v>
      </c>
      <c r="J512" t="s">
        <v>776</v>
      </c>
      <c r="K512" t="s">
        <v>809</v>
      </c>
      <c r="L512" t="s">
        <v>2129</v>
      </c>
      <c r="M512" t="s">
        <v>2123</v>
      </c>
      <c r="N512" t="s">
        <v>2094</v>
      </c>
      <c r="O512" t="s">
        <v>2108</v>
      </c>
      <c r="P512" t="s">
        <v>2096</v>
      </c>
      <c r="Q512" t="s">
        <v>249</v>
      </c>
      <c r="R512" t="s">
        <v>1083</v>
      </c>
      <c r="S512" t="s">
        <v>2089</v>
      </c>
      <c r="T512" t="s">
        <v>2217</v>
      </c>
    </row>
    <row r="513" spans="1:20" x14ac:dyDescent="0.2">
      <c r="A513" t="s">
        <v>707</v>
      </c>
      <c r="B513" t="s">
        <v>108</v>
      </c>
      <c r="C513" t="s">
        <v>1867</v>
      </c>
      <c r="D513" t="s">
        <v>30</v>
      </c>
      <c r="E513" t="s">
        <v>698</v>
      </c>
      <c r="F513" t="s">
        <v>76</v>
      </c>
      <c r="G513" t="s">
        <v>836</v>
      </c>
      <c r="H513" t="s">
        <v>2093</v>
      </c>
      <c r="I513" t="s">
        <v>700</v>
      </c>
      <c r="J513" t="s">
        <v>776</v>
      </c>
      <c r="K513" t="s">
        <v>809</v>
      </c>
      <c r="L513" t="s">
        <v>2122</v>
      </c>
      <c r="M513" t="s">
        <v>2130</v>
      </c>
      <c r="N513" t="s">
        <v>2102</v>
      </c>
      <c r="O513" t="s">
        <v>2115</v>
      </c>
      <c r="P513" t="s">
        <v>2104</v>
      </c>
      <c r="Q513" t="s">
        <v>434</v>
      </c>
      <c r="R513" t="s">
        <v>1088</v>
      </c>
      <c r="S513" t="s">
        <v>2097</v>
      </c>
      <c r="T513" t="s">
        <v>2190</v>
      </c>
    </row>
    <row r="514" spans="1:20" x14ac:dyDescent="0.2">
      <c r="A514" t="s">
        <v>707</v>
      </c>
      <c r="B514" t="s">
        <v>108</v>
      </c>
      <c r="C514" t="s">
        <v>1868</v>
      </c>
      <c r="D514" t="s">
        <v>28</v>
      </c>
      <c r="E514" t="s">
        <v>698</v>
      </c>
      <c r="F514" t="s">
        <v>76</v>
      </c>
      <c r="G514" t="s">
        <v>836</v>
      </c>
      <c r="H514" t="s">
        <v>2116</v>
      </c>
      <c r="I514" t="s">
        <v>700</v>
      </c>
      <c r="J514" t="s">
        <v>776</v>
      </c>
      <c r="K514" t="s">
        <v>809</v>
      </c>
      <c r="L514" t="s">
        <v>2145</v>
      </c>
      <c r="M514" t="s">
        <v>2138</v>
      </c>
      <c r="N514" t="s">
        <v>2110</v>
      </c>
      <c r="O514" t="s">
        <v>2092</v>
      </c>
      <c r="P514" t="s">
        <v>2112</v>
      </c>
      <c r="Q514" t="s">
        <v>250</v>
      </c>
      <c r="R514" t="s">
        <v>1085</v>
      </c>
      <c r="S514" t="s">
        <v>2105</v>
      </c>
      <c r="T514" t="s">
        <v>2218</v>
      </c>
    </row>
    <row r="515" spans="1:20" x14ac:dyDescent="0.2">
      <c r="A515" t="s">
        <v>707</v>
      </c>
      <c r="B515" t="s">
        <v>108</v>
      </c>
      <c r="C515" t="s">
        <v>1869</v>
      </c>
      <c r="D515" t="s">
        <v>30</v>
      </c>
      <c r="E515" t="s">
        <v>698</v>
      </c>
      <c r="F515" t="s">
        <v>76</v>
      </c>
      <c r="G515" t="s">
        <v>836</v>
      </c>
      <c r="H515" t="s">
        <v>2109</v>
      </c>
      <c r="I515" t="s">
        <v>700</v>
      </c>
      <c r="J515" t="s">
        <v>776</v>
      </c>
      <c r="K515" t="s">
        <v>809</v>
      </c>
      <c r="L515" t="s">
        <v>2137</v>
      </c>
      <c r="M515" t="s">
        <v>2146</v>
      </c>
      <c r="N515" t="s">
        <v>2117</v>
      </c>
      <c r="O515" t="s">
        <v>2100</v>
      </c>
      <c r="P515" t="s">
        <v>2119</v>
      </c>
      <c r="Q515" t="s">
        <v>250</v>
      </c>
      <c r="R515" t="s">
        <v>1086</v>
      </c>
      <c r="S515" t="s">
        <v>2113</v>
      </c>
      <c r="T515" t="s">
        <v>2218</v>
      </c>
    </row>
    <row r="516" spans="1:20" x14ac:dyDescent="0.2">
      <c r="A516" t="s">
        <v>707</v>
      </c>
      <c r="B516" t="s">
        <v>108</v>
      </c>
      <c r="C516" t="s">
        <v>1870</v>
      </c>
      <c r="D516" t="s">
        <v>28</v>
      </c>
      <c r="E516" t="s">
        <v>698</v>
      </c>
      <c r="F516" t="s">
        <v>76</v>
      </c>
      <c r="G516" t="s">
        <v>836</v>
      </c>
      <c r="H516" t="s">
        <v>2131</v>
      </c>
      <c r="I516" t="s">
        <v>701</v>
      </c>
      <c r="J516" t="s">
        <v>777</v>
      </c>
      <c r="K516" t="s">
        <v>810</v>
      </c>
      <c r="L516" t="s">
        <v>2141</v>
      </c>
      <c r="M516" t="s">
        <v>2111</v>
      </c>
      <c r="N516" t="s">
        <v>2125</v>
      </c>
      <c r="O516" t="s">
        <v>2114</v>
      </c>
      <c r="P516" t="s">
        <v>2127</v>
      </c>
      <c r="Q516" t="s">
        <v>734</v>
      </c>
      <c r="R516" t="s">
        <v>1114</v>
      </c>
      <c r="S516" t="s">
        <v>2120</v>
      </c>
      <c r="T516" t="s">
        <v>2219</v>
      </c>
    </row>
    <row r="517" spans="1:20" x14ac:dyDescent="0.2">
      <c r="A517" t="s">
        <v>707</v>
      </c>
      <c r="B517" t="s">
        <v>108</v>
      </c>
      <c r="C517" t="s">
        <v>1871</v>
      </c>
      <c r="D517" t="s">
        <v>30</v>
      </c>
      <c r="E517" t="s">
        <v>698</v>
      </c>
      <c r="F517" t="s">
        <v>76</v>
      </c>
      <c r="G517" t="s">
        <v>836</v>
      </c>
      <c r="H517" t="s">
        <v>2124</v>
      </c>
      <c r="I517" t="s">
        <v>701</v>
      </c>
      <c r="J517" t="s">
        <v>777</v>
      </c>
      <c r="K517" t="s">
        <v>810</v>
      </c>
      <c r="L517" t="s">
        <v>2149</v>
      </c>
      <c r="M517" t="s">
        <v>2118</v>
      </c>
      <c r="N517" t="s">
        <v>2132</v>
      </c>
      <c r="O517" t="s">
        <v>2107</v>
      </c>
      <c r="P517" t="s">
        <v>2134</v>
      </c>
      <c r="Q517" t="s">
        <v>738</v>
      </c>
      <c r="R517" t="s">
        <v>1119</v>
      </c>
      <c r="S517" t="s">
        <v>2128</v>
      </c>
      <c r="T517" t="s">
        <v>2194</v>
      </c>
    </row>
    <row r="518" spans="1:20" x14ac:dyDescent="0.2">
      <c r="A518" t="s">
        <v>707</v>
      </c>
      <c r="B518" t="s">
        <v>108</v>
      </c>
      <c r="C518" t="s">
        <v>1872</v>
      </c>
      <c r="D518" t="s">
        <v>28</v>
      </c>
      <c r="E518" t="s">
        <v>698</v>
      </c>
      <c r="F518" t="s">
        <v>76</v>
      </c>
      <c r="G518" t="s">
        <v>836</v>
      </c>
      <c r="H518" t="s">
        <v>2147</v>
      </c>
      <c r="I518" t="s">
        <v>701</v>
      </c>
      <c r="J518" t="s">
        <v>777</v>
      </c>
      <c r="K518" t="s">
        <v>810</v>
      </c>
      <c r="L518" t="s">
        <v>2126</v>
      </c>
      <c r="M518" t="s">
        <v>2095</v>
      </c>
      <c r="N518" t="s">
        <v>2140</v>
      </c>
      <c r="O518" t="s">
        <v>2099</v>
      </c>
      <c r="P518" t="s">
        <v>2142</v>
      </c>
      <c r="Q518" t="s">
        <v>735</v>
      </c>
      <c r="R518" t="s">
        <v>1116</v>
      </c>
      <c r="S518" t="s">
        <v>2135</v>
      </c>
      <c r="T518" t="s">
        <v>2220</v>
      </c>
    </row>
    <row r="519" spans="1:20" x14ac:dyDescent="0.2">
      <c r="A519" t="s">
        <v>707</v>
      </c>
      <c r="B519" t="s">
        <v>108</v>
      </c>
      <c r="C519" t="s">
        <v>1873</v>
      </c>
      <c r="D519" t="s">
        <v>30</v>
      </c>
      <c r="E519" t="s">
        <v>698</v>
      </c>
      <c r="F519" t="s">
        <v>76</v>
      </c>
      <c r="G519" t="s">
        <v>836</v>
      </c>
      <c r="H519" t="s">
        <v>2139</v>
      </c>
      <c r="I519" t="s">
        <v>701</v>
      </c>
      <c r="J519" t="s">
        <v>777</v>
      </c>
      <c r="K519" t="s">
        <v>810</v>
      </c>
      <c r="L519" t="s">
        <v>2133</v>
      </c>
      <c r="M519" t="s">
        <v>2103</v>
      </c>
      <c r="N519" t="s">
        <v>2148</v>
      </c>
      <c r="O519" t="s">
        <v>2091</v>
      </c>
      <c r="P519" t="s">
        <v>2150</v>
      </c>
      <c r="Q519" t="s">
        <v>735</v>
      </c>
      <c r="R519" t="s">
        <v>1117</v>
      </c>
      <c r="S519" t="s">
        <v>2143</v>
      </c>
      <c r="T519" t="s">
        <v>2220</v>
      </c>
    </row>
    <row r="520" spans="1:20" x14ac:dyDescent="0.2">
      <c r="A520" t="s">
        <v>707</v>
      </c>
      <c r="B520" t="s">
        <v>108</v>
      </c>
      <c r="C520" t="s">
        <v>1874</v>
      </c>
      <c r="D520" t="s">
        <v>28</v>
      </c>
      <c r="E520" t="s">
        <v>697</v>
      </c>
      <c r="F520" t="s">
        <v>78</v>
      </c>
      <c r="G520" t="s">
        <v>692</v>
      </c>
      <c r="H520" t="s">
        <v>2130</v>
      </c>
      <c r="I520" t="s">
        <v>696</v>
      </c>
      <c r="J520" t="s">
        <v>77</v>
      </c>
      <c r="K520" t="s">
        <v>835</v>
      </c>
      <c r="L520" t="s">
        <v>2150</v>
      </c>
      <c r="M520" t="s">
        <v>2099</v>
      </c>
      <c r="N520" t="s">
        <v>2100</v>
      </c>
      <c r="O520" t="s">
        <v>2139</v>
      </c>
      <c r="P520" t="s">
        <v>2140</v>
      </c>
      <c r="Q520" t="s">
        <v>227</v>
      </c>
      <c r="R520" t="s">
        <v>996</v>
      </c>
      <c r="S520" t="s">
        <v>2169</v>
      </c>
      <c r="T520" t="s">
        <v>2157</v>
      </c>
    </row>
    <row r="521" spans="1:20" x14ac:dyDescent="0.2">
      <c r="A521" t="s">
        <v>707</v>
      </c>
      <c r="B521" t="s">
        <v>108</v>
      </c>
      <c r="C521" t="s">
        <v>1875</v>
      </c>
      <c r="D521" t="s">
        <v>30</v>
      </c>
      <c r="E521" t="s">
        <v>697</v>
      </c>
      <c r="F521" t="s">
        <v>78</v>
      </c>
      <c r="G521" t="s">
        <v>692</v>
      </c>
      <c r="H521" t="s">
        <v>2123</v>
      </c>
      <c r="I521" t="s">
        <v>696</v>
      </c>
      <c r="J521" t="s">
        <v>77</v>
      </c>
      <c r="K521" t="s">
        <v>835</v>
      </c>
      <c r="L521" t="s">
        <v>2142</v>
      </c>
      <c r="M521" t="s">
        <v>2091</v>
      </c>
      <c r="N521" t="s">
        <v>2092</v>
      </c>
      <c r="O521" t="s">
        <v>2147</v>
      </c>
      <c r="P521" t="s">
        <v>2148</v>
      </c>
      <c r="Q521" t="s">
        <v>227</v>
      </c>
      <c r="R521" t="s">
        <v>1077</v>
      </c>
      <c r="S521" t="s">
        <v>2171</v>
      </c>
      <c r="T521" t="s">
        <v>2157</v>
      </c>
    </row>
    <row r="522" spans="1:20" x14ac:dyDescent="0.2">
      <c r="A522" t="s">
        <v>707</v>
      </c>
      <c r="B522" t="s">
        <v>108</v>
      </c>
      <c r="C522" t="s">
        <v>1876</v>
      </c>
      <c r="D522" t="s">
        <v>28</v>
      </c>
      <c r="E522" t="s">
        <v>697</v>
      </c>
      <c r="F522" t="s">
        <v>78</v>
      </c>
      <c r="G522" t="s">
        <v>692</v>
      </c>
      <c r="H522" t="s">
        <v>2146</v>
      </c>
      <c r="I522" t="s">
        <v>696</v>
      </c>
      <c r="J522" t="s">
        <v>77</v>
      </c>
      <c r="K522" t="s">
        <v>835</v>
      </c>
      <c r="L522" t="s">
        <v>2134</v>
      </c>
      <c r="M522" t="s">
        <v>2114</v>
      </c>
      <c r="N522" t="s">
        <v>2115</v>
      </c>
      <c r="O522" t="s">
        <v>2124</v>
      </c>
      <c r="P522" t="s">
        <v>2125</v>
      </c>
      <c r="Q522" t="s">
        <v>231</v>
      </c>
      <c r="R522" t="s">
        <v>1027</v>
      </c>
      <c r="S522" t="s">
        <v>2172</v>
      </c>
      <c r="T522" t="s">
        <v>2158</v>
      </c>
    </row>
    <row r="523" spans="1:20" x14ac:dyDescent="0.2">
      <c r="A523" t="s">
        <v>707</v>
      </c>
      <c r="B523" t="s">
        <v>108</v>
      </c>
      <c r="C523" t="s">
        <v>1877</v>
      </c>
      <c r="D523" t="s">
        <v>30</v>
      </c>
      <c r="E523" t="s">
        <v>697</v>
      </c>
      <c r="F523" t="s">
        <v>78</v>
      </c>
      <c r="G523" t="s">
        <v>692</v>
      </c>
      <c r="H523" t="s">
        <v>2138</v>
      </c>
      <c r="I523" t="s">
        <v>696</v>
      </c>
      <c r="J523" t="s">
        <v>77</v>
      </c>
      <c r="K523" t="s">
        <v>835</v>
      </c>
      <c r="L523" t="s">
        <v>2127</v>
      </c>
      <c r="M523" t="s">
        <v>2107</v>
      </c>
      <c r="N523" t="s">
        <v>2108</v>
      </c>
      <c r="O523" t="s">
        <v>2131</v>
      </c>
      <c r="P523" t="s">
        <v>2132</v>
      </c>
      <c r="Q523" t="s">
        <v>228</v>
      </c>
      <c r="R523" t="s">
        <v>999</v>
      </c>
      <c r="S523" t="s">
        <v>2174</v>
      </c>
      <c r="T523" t="s">
        <v>2159</v>
      </c>
    </row>
    <row r="524" spans="1:20" x14ac:dyDescent="0.2">
      <c r="A524" t="s">
        <v>707</v>
      </c>
      <c r="B524" t="s">
        <v>108</v>
      </c>
      <c r="C524" t="s">
        <v>1878</v>
      </c>
      <c r="D524" t="s">
        <v>28</v>
      </c>
      <c r="E524" t="s">
        <v>697</v>
      </c>
      <c r="F524" t="s">
        <v>78</v>
      </c>
      <c r="G524" t="s">
        <v>692</v>
      </c>
      <c r="H524" t="s">
        <v>2118</v>
      </c>
      <c r="I524" t="s">
        <v>698</v>
      </c>
      <c r="J524" t="s">
        <v>76</v>
      </c>
      <c r="K524" t="s">
        <v>836</v>
      </c>
      <c r="L524" t="s">
        <v>2093</v>
      </c>
      <c r="M524" t="s">
        <v>2129</v>
      </c>
      <c r="N524" t="s">
        <v>2149</v>
      </c>
      <c r="O524" t="s">
        <v>2104</v>
      </c>
      <c r="P524" t="s">
        <v>2110</v>
      </c>
      <c r="Q524" t="s">
        <v>214</v>
      </c>
      <c r="R524" t="s">
        <v>1071</v>
      </c>
      <c r="S524" t="s">
        <v>2175</v>
      </c>
      <c r="T524" t="s">
        <v>2209</v>
      </c>
    </row>
    <row r="525" spans="1:20" x14ac:dyDescent="0.2">
      <c r="A525" t="s">
        <v>707</v>
      </c>
      <c r="B525" t="s">
        <v>108</v>
      </c>
      <c r="C525" t="s">
        <v>1879</v>
      </c>
      <c r="D525" t="s">
        <v>30</v>
      </c>
      <c r="E525" t="s">
        <v>697</v>
      </c>
      <c r="F525" t="s">
        <v>78</v>
      </c>
      <c r="G525" t="s">
        <v>692</v>
      </c>
      <c r="H525" t="s">
        <v>2111</v>
      </c>
      <c r="I525" t="s">
        <v>698</v>
      </c>
      <c r="J525" t="s">
        <v>76</v>
      </c>
      <c r="K525" t="s">
        <v>836</v>
      </c>
      <c r="L525" t="s">
        <v>2101</v>
      </c>
      <c r="M525" t="s">
        <v>2122</v>
      </c>
      <c r="N525" t="s">
        <v>2141</v>
      </c>
      <c r="O525" t="s">
        <v>2096</v>
      </c>
      <c r="P525" t="s">
        <v>2117</v>
      </c>
      <c r="Q525" t="s">
        <v>214</v>
      </c>
      <c r="R525" t="s">
        <v>1072</v>
      </c>
      <c r="S525" t="s">
        <v>2177</v>
      </c>
      <c r="T525" t="s">
        <v>2209</v>
      </c>
    </row>
    <row r="526" spans="1:20" x14ac:dyDescent="0.2">
      <c r="A526" t="s">
        <v>707</v>
      </c>
      <c r="B526" t="s">
        <v>108</v>
      </c>
      <c r="C526" t="s">
        <v>1880</v>
      </c>
      <c r="D526" t="s">
        <v>28</v>
      </c>
      <c r="E526" t="s">
        <v>697</v>
      </c>
      <c r="F526" t="s">
        <v>78</v>
      </c>
      <c r="G526" t="s">
        <v>692</v>
      </c>
      <c r="H526" t="s">
        <v>2103</v>
      </c>
      <c r="I526" t="s">
        <v>698</v>
      </c>
      <c r="J526" t="s">
        <v>76</v>
      </c>
      <c r="K526" t="s">
        <v>836</v>
      </c>
      <c r="L526" t="s">
        <v>2109</v>
      </c>
      <c r="M526" t="s">
        <v>2145</v>
      </c>
      <c r="N526" t="s">
        <v>2133</v>
      </c>
      <c r="O526" t="s">
        <v>2119</v>
      </c>
      <c r="P526" t="s">
        <v>2094</v>
      </c>
      <c r="Q526" t="s">
        <v>215</v>
      </c>
      <c r="R526" t="s">
        <v>1073</v>
      </c>
      <c r="S526" t="s">
        <v>2178</v>
      </c>
      <c r="T526" t="s">
        <v>2210</v>
      </c>
    </row>
    <row r="527" spans="1:20" x14ac:dyDescent="0.2">
      <c r="A527" t="s">
        <v>707</v>
      </c>
      <c r="B527" t="s">
        <v>108</v>
      </c>
      <c r="C527" t="s">
        <v>1881</v>
      </c>
      <c r="D527" t="s">
        <v>30</v>
      </c>
      <c r="E527" t="s">
        <v>697</v>
      </c>
      <c r="F527" t="s">
        <v>78</v>
      </c>
      <c r="G527" t="s">
        <v>692</v>
      </c>
      <c r="H527" t="s">
        <v>2095</v>
      </c>
      <c r="I527" t="s">
        <v>698</v>
      </c>
      <c r="J527" t="s">
        <v>76</v>
      </c>
      <c r="K527" t="s">
        <v>836</v>
      </c>
      <c r="L527" t="s">
        <v>2116</v>
      </c>
      <c r="M527" t="s">
        <v>2137</v>
      </c>
      <c r="N527" t="s">
        <v>2126</v>
      </c>
      <c r="O527" t="s">
        <v>2112</v>
      </c>
      <c r="P527" t="s">
        <v>2102</v>
      </c>
      <c r="Q527" t="s">
        <v>216</v>
      </c>
      <c r="R527" t="s">
        <v>1076</v>
      </c>
      <c r="S527" t="s">
        <v>2180</v>
      </c>
      <c r="T527" t="s">
        <v>2160</v>
      </c>
    </row>
    <row r="528" spans="1:20" x14ac:dyDescent="0.2">
      <c r="A528" t="s">
        <v>707</v>
      </c>
      <c r="B528" t="s">
        <v>108</v>
      </c>
      <c r="C528" t="s">
        <v>1882</v>
      </c>
      <c r="D528" t="s">
        <v>28</v>
      </c>
      <c r="E528" t="s">
        <v>699</v>
      </c>
      <c r="F528" t="s">
        <v>79</v>
      </c>
      <c r="G528" t="s">
        <v>693</v>
      </c>
      <c r="H528" t="s">
        <v>2125</v>
      </c>
      <c r="I528" t="s">
        <v>696</v>
      </c>
      <c r="J528" t="s">
        <v>77</v>
      </c>
      <c r="K528" t="s">
        <v>835</v>
      </c>
      <c r="L528" t="s">
        <v>2150</v>
      </c>
      <c r="M528" t="s">
        <v>2099</v>
      </c>
      <c r="N528" t="s">
        <v>2100</v>
      </c>
      <c r="O528" t="s">
        <v>2139</v>
      </c>
      <c r="P528" t="s">
        <v>2146</v>
      </c>
      <c r="Q528" t="s">
        <v>241</v>
      </c>
      <c r="R528" t="s">
        <v>1000</v>
      </c>
      <c r="S528" t="s">
        <v>2169</v>
      </c>
      <c r="T528" t="s">
        <v>2163</v>
      </c>
    </row>
    <row r="529" spans="1:20" x14ac:dyDescent="0.2">
      <c r="A529" t="s">
        <v>707</v>
      </c>
      <c r="B529" t="s">
        <v>108</v>
      </c>
      <c r="C529" t="s">
        <v>1883</v>
      </c>
      <c r="D529" t="s">
        <v>30</v>
      </c>
      <c r="E529" t="s">
        <v>699</v>
      </c>
      <c r="F529" t="s">
        <v>79</v>
      </c>
      <c r="G529" t="s">
        <v>693</v>
      </c>
      <c r="H529" t="s">
        <v>2132</v>
      </c>
      <c r="I529" t="s">
        <v>696</v>
      </c>
      <c r="J529" t="s">
        <v>77</v>
      </c>
      <c r="K529" t="s">
        <v>835</v>
      </c>
      <c r="L529" t="s">
        <v>2142</v>
      </c>
      <c r="M529" t="s">
        <v>2091</v>
      </c>
      <c r="N529" t="s">
        <v>2092</v>
      </c>
      <c r="O529" t="s">
        <v>2147</v>
      </c>
      <c r="P529" t="s">
        <v>2138</v>
      </c>
      <c r="Q529" t="s">
        <v>237</v>
      </c>
      <c r="R529" t="s">
        <v>1001</v>
      </c>
      <c r="S529" t="s">
        <v>2171</v>
      </c>
      <c r="T529" t="s">
        <v>2164</v>
      </c>
    </row>
    <row r="530" spans="1:20" x14ac:dyDescent="0.2">
      <c r="A530" t="s">
        <v>707</v>
      </c>
      <c r="B530" t="s">
        <v>108</v>
      </c>
      <c r="C530" t="s">
        <v>1884</v>
      </c>
      <c r="D530" t="s">
        <v>28</v>
      </c>
      <c r="E530" t="s">
        <v>699</v>
      </c>
      <c r="F530" t="s">
        <v>79</v>
      </c>
      <c r="G530" t="s">
        <v>693</v>
      </c>
      <c r="H530" t="s">
        <v>2140</v>
      </c>
      <c r="I530" t="s">
        <v>696</v>
      </c>
      <c r="J530" t="s">
        <v>77</v>
      </c>
      <c r="K530" t="s">
        <v>835</v>
      </c>
      <c r="L530" t="s">
        <v>2134</v>
      </c>
      <c r="M530" t="s">
        <v>2114</v>
      </c>
      <c r="N530" t="s">
        <v>2115</v>
      </c>
      <c r="O530" t="s">
        <v>2124</v>
      </c>
      <c r="P530" t="s">
        <v>2130</v>
      </c>
      <c r="Q530" t="s">
        <v>238</v>
      </c>
      <c r="R530" t="s">
        <v>1002</v>
      </c>
      <c r="S530" t="s">
        <v>2172</v>
      </c>
      <c r="T530" t="s">
        <v>2165</v>
      </c>
    </row>
    <row r="531" spans="1:20" x14ac:dyDescent="0.2">
      <c r="A531" t="s">
        <v>707</v>
      </c>
      <c r="B531" t="s">
        <v>108</v>
      </c>
      <c r="C531" t="s">
        <v>1885</v>
      </c>
      <c r="D531" t="s">
        <v>30</v>
      </c>
      <c r="E531" t="s">
        <v>699</v>
      </c>
      <c r="F531" t="s">
        <v>79</v>
      </c>
      <c r="G531" t="s">
        <v>693</v>
      </c>
      <c r="H531" t="s">
        <v>2148</v>
      </c>
      <c r="I531" t="s">
        <v>696</v>
      </c>
      <c r="J531" t="s">
        <v>77</v>
      </c>
      <c r="K531" t="s">
        <v>835</v>
      </c>
      <c r="L531" t="s">
        <v>2127</v>
      </c>
      <c r="M531" t="s">
        <v>2107</v>
      </c>
      <c r="N531" t="s">
        <v>2108</v>
      </c>
      <c r="O531" t="s">
        <v>2131</v>
      </c>
      <c r="P531" t="s">
        <v>2123</v>
      </c>
      <c r="Q531" t="s">
        <v>238</v>
      </c>
      <c r="R531" t="s">
        <v>1003</v>
      </c>
      <c r="S531" t="s">
        <v>2174</v>
      </c>
      <c r="T531" t="s">
        <v>2165</v>
      </c>
    </row>
    <row r="532" spans="1:20" x14ac:dyDescent="0.2">
      <c r="A532" t="s">
        <v>707</v>
      </c>
      <c r="B532" t="s">
        <v>108</v>
      </c>
      <c r="C532" t="s">
        <v>1886</v>
      </c>
      <c r="D532" t="s">
        <v>28</v>
      </c>
      <c r="E532" t="s">
        <v>699</v>
      </c>
      <c r="F532" t="s">
        <v>79</v>
      </c>
      <c r="G532" t="s">
        <v>693</v>
      </c>
      <c r="H532" t="s">
        <v>2094</v>
      </c>
      <c r="I532" t="s">
        <v>698</v>
      </c>
      <c r="J532" t="s">
        <v>76</v>
      </c>
      <c r="K532" t="s">
        <v>836</v>
      </c>
      <c r="L532" t="s">
        <v>2093</v>
      </c>
      <c r="M532" t="s">
        <v>2129</v>
      </c>
      <c r="N532" t="s">
        <v>2149</v>
      </c>
      <c r="O532" t="s">
        <v>2104</v>
      </c>
      <c r="P532" t="s">
        <v>2103</v>
      </c>
      <c r="Q532" t="s">
        <v>439</v>
      </c>
      <c r="R532" t="s">
        <v>1090</v>
      </c>
      <c r="S532" t="s">
        <v>2175</v>
      </c>
      <c r="T532" t="s">
        <v>2166</v>
      </c>
    </row>
    <row r="533" spans="1:20" x14ac:dyDescent="0.2">
      <c r="A533" t="s">
        <v>707</v>
      </c>
      <c r="B533" t="s">
        <v>108</v>
      </c>
      <c r="C533" t="s">
        <v>1887</v>
      </c>
      <c r="D533" t="s">
        <v>30</v>
      </c>
      <c r="E533" t="s">
        <v>699</v>
      </c>
      <c r="F533" t="s">
        <v>79</v>
      </c>
      <c r="G533" t="s">
        <v>693</v>
      </c>
      <c r="H533" t="s">
        <v>2102</v>
      </c>
      <c r="I533" t="s">
        <v>698</v>
      </c>
      <c r="J533" t="s">
        <v>76</v>
      </c>
      <c r="K533" t="s">
        <v>836</v>
      </c>
      <c r="L533" t="s">
        <v>2101</v>
      </c>
      <c r="M533" t="s">
        <v>2122</v>
      </c>
      <c r="N533" t="s">
        <v>2141</v>
      </c>
      <c r="O533" t="s">
        <v>2096</v>
      </c>
      <c r="P533" t="s">
        <v>2095</v>
      </c>
      <c r="Q533" t="s">
        <v>736</v>
      </c>
      <c r="R533" t="s">
        <v>1097</v>
      </c>
      <c r="S533" t="s">
        <v>2177</v>
      </c>
      <c r="T533" t="s">
        <v>2167</v>
      </c>
    </row>
    <row r="534" spans="1:20" x14ac:dyDescent="0.2">
      <c r="A534" t="s">
        <v>707</v>
      </c>
      <c r="B534" t="s">
        <v>108</v>
      </c>
      <c r="C534" t="s">
        <v>1888</v>
      </c>
      <c r="D534" t="s">
        <v>28</v>
      </c>
      <c r="E534" t="s">
        <v>699</v>
      </c>
      <c r="F534" t="s">
        <v>79</v>
      </c>
      <c r="G534" t="s">
        <v>693</v>
      </c>
      <c r="H534" t="s">
        <v>2110</v>
      </c>
      <c r="I534" t="s">
        <v>698</v>
      </c>
      <c r="J534" t="s">
        <v>76</v>
      </c>
      <c r="K534" t="s">
        <v>836</v>
      </c>
      <c r="L534" t="s">
        <v>2109</v>
      </c>
      <c r="M534" t="s">
        <v>2145</v>
      </c>
      <c r="N534" t="s">
        <v>2133</v>
      </c>
      <c r="O534" t="s">
        <v>2119</v>
      </c>
      <c r="P534" t="s">
        <v>2118</v>
      </c>
      <c r="Q534" t="s">
        <v>444</v>
      </c>
      <c r="R534" t="s">
        <v>1092</v>
      </c>
      <c r="S534" t="s">
        <v>2178</v>
      </c>
      <c r="T534" t="s">
        <v>2168</v>
      </c>
    </row>
    <row r="535" spans="1:20" x14ac:dyDescent="0.2">
      <c r="A535" t="s">
        <v>707</v>
      </c>
      <c r="B535" t="s">
        <v>108</v>
      </c>
      <c r="C535" t="s">
        <v>1889</v>
      </c>
      <c r="D535" t="s">
        <v>30</v>
      </c>
      <c r="E535" t="s">
        <v>699</v>
      </c>
      <c r="F535" t="s">
        <v>79</v>
      </c>
      <c r="G535" t="s">
        <v>693</v>
      </c>
      <c r="H535" t="s">
        <v>2117</v>
      </c>
      <c r="I535" t="s">
        <v>698</v>
      </c>
      <c r="J535" t="s">
        <v>76</v>
      </c>
      <c r="K535" t="s">
        <v>836</v>
      </c>
      <c r="L535" t="s">
        <v>2116</v>
      </c>
      <c r="M535" t="s">
        <v>2137</v>
      </c>
      <c r="N535" t="s">
        <v>2126</v>
      </c>
      <c r="O535" t="s">
        <v>2112</v>
      </c>
      <c r="P535" t="s">
        <v>2111</v>
      </c>
      <c r="Q535" t="s">
        <v>444</v>
      </c>
      <c r="R535" t="s">
        <v>1091</v>
      </c>
      <c r="S535" t="s">
        <v>2180</v>
      </c>
      <c r="T535" t="s">
        <v>2168</v>
      </c>
    </row>
    <row r="536" spans="1:20" x14ac:dyDescent="0.2">
      <c r="A536" t="s">
        <v>707</v>
      </c>
      <c r="B536" t="s">
        <v>108</v>
      </c>
      <c r="C536" t="s">
        <v>1890</v>
      </c>
      <c r="D536" t="s">
        <v>28</v>
      </c>
      <c r="E536" t="s">
        <v>697</v>
      </c>
      <c r="F536" t="s">
        <v>78</v>
      </c>
      <c r="G536" t="s">
        <v>692</v>
      </c>
      <c r="H536" t="s">
        <v>2130</v>
      </c>
      <c r="I536" t="s">
        <v>700</v>
      </c>
      <c r="J536" t="s">
        <v>776</v>
      </c>
      <c r="K536" t="s">
        <v>809</v>
      </c>
      <c r="L536" t="s">
        <v>2129</v>
      </c>
      <c r="M536" t="s">
        <v>2119</v>
      </c>
      <c r="N536" t="s">
        <v>2131</v>
      </c>
      <c r="O536" t="s">
        <v>2108</v>
      </c>
      <c r="P536" t="s">
        <v>2140</v>
      </c>
      <c r="Q536" t="s">
        <v>221</v>
      </c>
      <c r="R536" t="s">
        <v>980</v>
      </c>
      <c r="S536" t="s">
        <v>2169</v>
      </c>
      <c r="T536" t="s">
        <v>2090</v>
      </c>
    </row>
    <row r="537" spans="1:20" x14ac:dyDescent="0.2">
      <c r="A537" t="s">
        <v>707</v>
      </c>
      <c r="B537" t="s">
        <v>108</v>
      </c>
      <c r="C537" t="s">
        <v>1891</v>
      </c>
      <c r="D537" t="s">
        <v>30</v>
      </c>
      <c r="E537" t="s">
        <v>697</v>
      </c>
      <c r="F537" t="s">
        <v>78</v>
      </c>
      <c r="G537" t="s">
        <v>692</v>
      </c>
      <c r="H537" t="s">
        <v>2123</v>
      </c>
      <c r="I537" t="s">
        <v>700</v>
      </c>
      <c r="J537" t="s">
        <v>776</v>
      </c>
      <c r="K537" t="s">
        <v>809</v>
      </c>
      <c r="L537" t="s">
        <v>2122</v>
      </c>
      <c r="M537" t="s">
        <v>2112</v>
      </c>
      <c r="N537" t="s">
        <v>2124</v>
      </c>
      <c r="O537" t="s">
        <v>2115</v>
      </c>
      <c r="P537" t="s">
        <v>2148</v>
      </c>
      <c r="Q537" t="s">
        <v>217</v>
      </c>
      <c r="R537" t="s">
        <v>981</v>
      </c>
      <c r="S537" t="s">
        <v>2171</v>
      </c>
      <c r="T537" t="s">
        <v>2098</v>
      </c>
    </row>
    <row r="538" spans="1:20" x14ac:dyDescent="0.2">
      <c r="A538" t="s">
        <v>707</v>
      </c>
      <c r="B538" t="s">
        <v>108</v>
      </c>
      <c r="C538" t="s">
        <v>1892</v>
      </c>
      <c r="D538" t="s">
        <v>28</v>
      </c>
      <c r="E538" t="s">
        <v>697</v>
      </c>
      <c r="F538" t="s">
        <v>78</v>
      </c>
      <c r="G538" t="s">
        <v>692</v>
      </c>
      <c r="H538" t="s">
        <v>2146</v>
      </c>
      <c r="I538" t="s">
        <v>700</v>
      </c>
      <c r="J538" t="s">
        <v>776</v>
      </c>
      <c r="K538" t="s">
        <v>809</v>
      </c>
      <c r="L538" t="s">
        <v>2145</v>
      </c>
      <c r="M538" t="s">
        <v>2104</v>
      </c>
      <c r="N538" t="s">
        <v>2147</v>
      </c>
      <c r="O538" t="s">
        <v>2092</v>
      </c>
      <c r="P538" t="s">
        <v>2125</v>
      </c>
      <c r="Q538" t="s">
        <v>218</v>
      </c>
      <c r="R538" t="s">
        <v>982</v>
      </c>
      <c r="S538" t="s">
        <v>2172</v>
      </c>
      <c r="T538" t="s">
        <v>2106</v>
      </c>
    </row>
    <row r="539" spans="1:20" x14ac:dyDescent="0.2">
      <c r="A539" t="s">
        <v>707</v>
      </c>
      <c r="B539" t="s">
        <v>108</v>
      </c>
      <c r="C539" t="s">
        <v>1893</v>
      </c>
      <c r="D539" t="s">
        <v>30</v>
      </c>
      <c r="E539" t="s">
        <v>697</v>
      </c>
      <c r="F539" t="s">
        <v>78</v>
      </c>
      <c r="G539" t="s">
        <v>692</v>
      </c>
      <c r="H539" t="s">
        <v>2138</v>
      </c>
      <c r="I539" t="s">
        <v>700</v>
      </c>
      <c r="J539" t="s">
        <v>776</v>
      </c>
      <c r="K539" t="s">
        <v>809</v>
      </c>
      <c r="L539" t="s">
        <v>2137</v>
      </c>
      <c r="M539" t="s">
        <v>2096</v>
      </c>
      <c r="N539" t="s">
        <v>2139</v>
      </c>
      <c r="O539" t="s">
        <v>2100</v>
      </c>
      <c r="P539" t="s">
        <v>2132</v>
      </c>
      <c r="Q539" t="s">
        <v>218</v>
      </c>
      <c r="R539" t="s">
        <v>983</v>
      </c>
      <c r="S539" t="s">
        <v>2174</v>
      </c>
      <c r="T539" t="s">
        <v>2106</v>
      </c>
    </row>
    <row r="540" spans="1:20" x14ac:dyDescent="0.2">
      <c r="A540" t="s">
        <v>707</v>
      </c>
      <c r="B540" t="s">
        <v>108</v>
      </c>
      <c r="C540" t="s">
        <v>1894</v>
      </c>
      <c r="D540" t="s">
        <v>28</v>
      </c>
      <c r="E540" t="s">
        <v>697</v>
      </c>
      <c r="F540" t="s">
        <v>78</v>
      </c>
      <c r="G540" t="s">
        <v>692</v>
      </c>
      <c r="H540" t="s">
        <v>2118</v>
      </c>
      <c r="I540" t="s">
        <v>701</v>
      </c>
      <c r="J540" t="s">
        <v>777</v>
      </c>
      <c r="K540" t="s">
        <v>810</v>
      </c>
      <c r="L540" t="s">
        <v>2141</v>
      </c>
      <c r="M540" t="s">
        <v>2150</v>
      </c>
      <c r="N540" t="s">
        <v>2101</v>
      </c>
      <c r="O540" t="s">
        <v>2114</v>
      </c>
      <c r="P540" t="s">
        <v>2110</v>
      </c>
      <c r="Q540" t="s">
        <v>224</v>
      </c>
      <c r="R540" t="s">
        <v>1011</v>
      </c>
      <c r="S540" t="s">
        <v>2175</v>
      </c>
      <c r="T540" t="s">
        <v>2181</v>
      </c>
    </row>
    <row r="541" spans="1:20" x14ac:dyDescent="0.2">
      <c r="A541" t="s">
        <v>707</v>
      </c>
      <c r="B541" t="s">
        <v>108</v>
      </c>
      <c r="C541" t="s">
        <v>1895</v>
      </c>
      <c r="D541" t="s">
        <v>30</v>
      </c>
      <c r="E541" t="s">
        <v>697</v>
      </c>
      <c r="F541" t="s">
        <v>78</v>
      </c>
      <c r="G541" t="s">
        <v>692</v>
      </c>
      <c r="H541" t="s">
        <v>2111</v>
      </c>
      <c r="I541" t="s">
        <v>701</v>
      </c>
      <c r="J541" t="s">
        <v>777</v>
      </c>
      <c r="K541" t="s">
        <v>810</v>
      </c>
      <c r="L541" t="s">
        <v>2149</v>
      </c>
      <c r="M541" t="s">
        <v>2142</v>
      </c>
      <c r="N541" t="s">
        <v>2093</v>
      </c>
      <c r="O541" t="s">
        <v>2107</v>
      </c>
      <c r="P541" t="s">
        <v>2117</v>
      </c>
      <c r="Q541" t="s">
        <v>224</v>
      </c>
      <c r="R541" t="s">
        <v>1051</v>
      </c>
      <c r="S541" t="s">
        <v>2177</v>
      </c>
      <c r="T541" t="s">
        <v>2181</v>
      </c>
    </row>
    <row r="542" spans="1:20" x14ac:dyDescent="0.2">
      <c r="A542" t="s">
        <v>707</v>
      </c>
      <c r="B542" t="s">
        <v>108</v>
      </c>
      <c r="C542" t="s">
        <v>1896</v>
      </c>
      <c r="D542" t="s">
        <v>28</v>
      </c>
      <c r="E542" t="s">
        <v>697</v>
      </c>
      <c r="F542" t="s">
        <v>78</v>
      </c>
      <c r="G542" t="s">
        <v>692</v>
      </c>
      <c r="H542" t="s">
        <v>2103</v>
      </c>
      <c r="I542" t="s">
        <v>701</v>
      </c>
      <c r="J542" t="s">
        <v>777</v>
      </c>
      <c r="K542" t="s">
        <v>810</v>
      </c>
      <c r="L542" t="s">
        <v>2126</v>
      </c>
      <c r="M542" t="s">
        <v>2134</v>
      </c>
      <c r="N542" t="s">
        <v>2116</v>
      </c>
      <c r="O542" t="s">
        <v>2099</v>
      </c>
      <c r="P542" t="s">
        <v>2094</v>
      </c>
      <c r="Q542" t="s">
        <v>225</v>
      </c>
      <c r="R542" t="s">
        <v>1013</v>
      </c>
      <c r="S542" t="s">
        <v>2178</v>
      </c>
      <c r="T542" t="s">
        <v>2182</v>
      </c>
    </row>
    <row r="543" spans="1:20" x14ac:dyDescent="0.2">
      <c r="A543" t="s">
        <v>707</v>
      </c>
      <c r="B543" t="s">
        <v>108</v>
      </c>
      <c r="C543" t="s">
        <v>1897</v>
      </c>
      <c r="D543" t="s">
        <v>30</v>
      </c>
      <c r="E543" t="s">
        <v>697</v>
      </c>
      <c r="F543" t="s">
        <v>78</v>
      </c>
      <c r="G543" t="s">
        <v>692</v>
      </c>
      <c r="H543" t="s">
        <v>2095</v>
      </c>
      <c r="I543" t="s">
        <v>701</v>
      </c>
      <c r="J543" t="s">
        <v>777</v>
      </c>
      <c r="K543" t="s">
        <v>810</v>
      </c>
      <c r="L543" t="s">
        <v>2133</v>
      </c>
      <c r="M543" t="s">
        <v>2127</v>
      </c>
      <c r="N543" t="s">
        <v>2109</v>
      </c>
      <c r="O543" t="s">
        <v>2091</v>
      </c>
      <c r="P543" t="s">
        <v>2102</v>
      </c>
      <c r="Q543" t="s">
        <v>226</v>
      </c>
      <c r="R543" t="s">
        <v>1010</v>
      </c>
      <c r="S543" t="s">
        <v>2180</v>
      </c>
      <c r="T543" t="s">
        <v>2136</v>
      </c>
    </row>
    <row r="544" spans="1:20" x14ac:dyDescent="0.2">
      <c r="A544" t="s">
        <v>707</v>
      </c>
      <c r="B544" t="s">
        <v>108</v>
      </c>
      <c r="C544" t="s">
        <v>1898</v>
      </c>
      <c r="D544" t="s">
        <v>28</v>
      </c>
      <c r="E544" t="s">
        <v>699</v>
      </c>
      <c r="F544" t="s">
        <v>79</v>
      </c>
      <c r="G544" t="s">
        <v>693</v>
      </c>
      <c r="H544" t="s">
        <v>2125</v>
      </c>
      <c r="I544" t="s">
        <v>700</v>
      </c>
      <c r="J544" t="s">
        <v>776</v>
      </c>
      <c r="K544" t="s">
        <v>809</v>
      </c>
      <c r="L544" t="s">
        <v>2129</v>
      </c>
      <c r="M544" t="s">
        <v>2119</v>
      </c>
      <c r="N544" t="s">
        <v>2131</v>
      </c>
      <c r="O544" t="s">
        <v>2108</v>
      </c>
      <c r="P544" t="s">
        <v>2146</v>
      </c>
      <c r="Q544" t="s">
        <v>207</v>
      </c>
      <c r="R544" t="s">
        <v>988</v>
      </c>
      <c r="S544" t="s">
        <v>2169</v>
      </c>
      <c r="T544" t="s">
        <v>2151</v>
      </c>
    </row>
    <row r="545" spans="1:20" x14ac:dyDescent="0.2">
      <c r="A545" t="s">
        <v>707</v>
      </c>
      <c r="B545" t="s">
        <v>108</v>
      </c>
      <c r="C545" t="s">
        <v>1899</v>
      </c>
      <c r="D545" t="s">
        <v>30</v>
      </c>
      <c r="E545" t="s">
        <v>699</v>
      </c>
      <c r="F545" t="s">
        <v>79</v>
      </c>
      <c r="G545" t="s">
        <v>693</v>
      </c>
      <c r="H545" t="s">
        <v>2132</v>
      </c>
      <c r="I545" t="s">
        <v>700</v>
      </c>
      <c r="J545" t="s">
        <v>776</v>
      </c>
      <c r="K545" t="s">
        <v>809</v>
      </c>
      <c r="L545" t="s">
        <v>2122</v>
      </c>
      <c r="M545" t="s">
        <v>2112</v>
      </c>
      <c r="N545" t="s">
        <v>2124</v>
      </c>
      <c r="O545" t="s">
        <v>2115</v>
      </c>
      <c r="P545" t="s">
        <v>2138</v>
      </c>
      <c r="Q545" t="s">
        <v>211</v>
      </c>
      <c r="R545" t="s">
        <v>1066</v>
      </c>
      <c r="S545" t="s">
        <v>2171</v>
      </c>
      <c r="T545" t="s">
        <v>2152</v>
      </c>
    </row>
    <row r="546" spans="1:20" x14ac:dyDescent="0.2">
      <c r="A546" t="s">
        <v>707</v>
      </c>
      <c r="B546" t="s">
        <v>108</v>
      </c>
      <c r="C546" t="s">
        <v>1900</v>
      </c>
      <c r="D546" t="s">
        <v>28</v>
      </c>
      <c r="E546" t="s">
        <v>699</v>
      </c>
      <c r="F546" t="s">
        <v>79</v>
      </c>
      <c r="G546" t="s">
        <v>693</v>
      </c>
      <c r="H546" t="s">
        <v>2140</v>
      </c>
      <c r="I546" t="s">
        <v>700</v>
      </c>
      <c r="J546" t="s">
        <v>776</v>
      </c>
      <c r="K546" t="s">
        <v>809</v>
      </c>
      <c r="L546" t="s">
        <v>2145</v>
      </c>
      <c r="M546" t="s">
        <v>2104</v>
      </c>
      <c r="N546" t="s">
        <v>2147</v>
      </c>
      <c r="O546" t="s">
        <v>2092</v>
      </c>
      <c r="P546" t="s">
        <v>2130</v>
      </c>
      <c r="Q546" t="s">
        <v>208</v>
      </c>
      <c r="R546" t="s">
        <v>1041</v>
      </c>
      <c r="S546" t="s">
        <v>2172</v>
      </c>
      <c r="T546" t="s">
        <v>2153</v>
      </c>
    </row>
    <row r="547" spans="1:20" x14ac:dyDescent="0.2">
      <c r="A547" t="s">
        <v>707</v>
      </c>
      <c r="B547" t="s">
        <v>108</v>
      </c>
      <c r="C547" t="s">
        <v>1901</v>
      </c>
      <c r="D547" t="s">
        <v>30</v>
      </c>
      <c r="E547" t="s">
        <v>699</v>
      </c>
      <c r="F547" t="s">
        <v>79</v>
      </c>
      <c r="G547" t="s">
        <v>693</v>
      </c>
      <c r="H547" t="s">
        <v>2148</v>
      </c>
      <c r="I547" t="s">
        <v>700</v>
      </c>
      <c r="J547" t="s">
        <v>776</v>
      </c>
      <c r="K547" t="s">
        <v>809</v>
      </c>
      <c r="L547" t="s">
        <v>2137</v>
      </c>
      <c r="M547" t="s">
        <v>2096</v>
      </c>
      <c r="N547" t="s">
        <v>2139</v>
      </c>
      <c r="O547" t="s">
        <v>2100</v>
      </c>
      <c r="P547" t="s">
        <v>2123</v>
      </c>
      <c r="Q547" t="s">
        <v>208</v>
      </c>
      <c r="R547" t="s">
        <v>991</v>
      </c>
      <c r="S547" t="s">
        <v>2174</v>
      </c>
      <c r="T547" t="s">
        <v>2153</v>
      </c>
    </row>
    <row r="548" spans="1:20" x14ac:dyDescent="0.2">
      <c r="A548" t="s">
        <v>707</v>
      </c>
      <c r="B548" t="s">
        <v>108</v>
      </c>
      <c r="C548" t="s">
        <v>1902</v>
      </c>
      <c r="D548" t="s">
        <v>28</v>
      </c>
      <c r="E548" t="s">
        <v>699</v>
      </c>
      <c r="F548" t="s">
        <v>79</v>
      </c>
      <c r="G548" t="s">
        <v>693</v>
      </c>
      <c r="H548" t="s">
        <v>2094</v>
      </c>
      <c r="I548" t="s">
        <v>701</v>
      </c>
      <c r="J548" t="s">
        <v>777</v>
      </c>
      <c r="K548" t="s">
        <v>810</v>
      </c>
      <c r="L548" t="s">
        <v>2141</v>
      </c>
      <c r="M548" t="s">
        <v>2150</v>
      </c>
      <c r="N548" t="s">
        <v>2101</v>
      </c>
      <c r="O548" t="s">
        <v>2114</v>
      </c>
      <c r="P548" t="s">
        <v>2103</v>
      </c>
      <c r="Q548" t="s">
        <v>236</v>
      </c>
      <c r="R548" t="s">
        <v>1015</v>
      </c>
      <c r="S548" t="s">
        <v>2175</v>
      </c>
      <c r="T548" t="s">
        <v>2155</v>
      </c>
    </row>
    <row r="549" spans="1:20" x14ac:dyDescent="0.2">
      <c r="A549" t="s">
        <v>707</v>
      </c>
      <c r="B549" t="s">
        <v>108</v>
      </c>
      <c r="C549" t="s">
        <v>1903</v>
      </c>
      <c r="D549" t="s">
        <v>30</v>
      </c>
      <c r="E549" t="s">
        <v>699</v>
      </c>
      <c r="F549" t="s">
        <v>79</v>
      </c>
      <c r="G549" t="s">
        <v>693</v>
      </c>
      <c r="H549" t="s">
        <v>2102</v>
      </c>
      <c r="I549" t="s">
        <v>701</v>
      </c>
      <c r="J549" t="s">
        <v>777</v>
      </c>
      <c r="K549" t="s">
        <v>810</v>
      </c>
      <c r="L549" t="s">
        <v>2149</v>
      </c>
      <c r="M549" t="s">
        <v>2142</v>
      </c>
      <c r="N549" t="s">
        <v>2093</v>
      </c>
      <c r="O549" t="s">
        <v>2107</v>
      </c>
      <c r="P549" t="s">
        <v>2095</v>
      </c>
      <c r="Q549" t="s">
        <v>232</v>
      </c>
      <c r="R549" t="s">
        <v>1045</v>
      </c>
      <c r="S549" t="s">
        <v>2177</v>
      </c>
      <c r="T549" t="s">
        <v>2154</v>
      </c>
    </row>
    <row r="550" spans="1:20" x14ac:dyDescent="0.2">
      <c r="A550" t="s">
        <v>707</v>
      </c>
      <c r="B550" t="s">
        <v>108</v>
      </c>
      <c r="C550" t="s">
        <v>1904</v>
      </c>
      <c r="D550" t="s">
        <v>28</v>
      </c>
      <c r="E550" t="s">
        <v>699</v>
      </c>
      <c r="F550" t="s">
        <v>79</v>
      </c>
      <c r="G550" t="s">
        <v>693</v>
      </c>
      <c r="H550" t="s">
        <v>2110</v>
      </c>
      <c r="I550" t="s">
        <v>701</v>
      </c>
      <c r="J550" t="s">
        <v>777</v>
      </c>
      <c r="K550" t="s">
        <v>810</v>
      </c>
      <c r="L550" t="s">
        <v>2126</v>
      </c>
      <c r="M550" t="s">
        <v>2134</v>
      </c>
      <c r="N550" t="s">
        <v>2116</v>
      </c>
      <c r="O550" t="s">
        <v>2099</v>
      </c>
      <c r="P550" t="s">
        <v>2118</v>
      </c>
      <c r="Q550" t="s">
        <v>233</v>
      </c>
      <c r="R550" t="s">
        <v>994</v>
      </c>
      <c r="S550" t="s">
        <v>2178</v>
      </c>
      <c r="T550" t="s">
        <v>2156</v>
      </c>
    </row>
    <row r="551" spans="1:20" x14ac:dyDescent="0.2">
      <c r="A551" t="s">
        <v>707</v>
      </c>
      <c r="B551" t="s">
        <v>108</v>
      </c>
      <c r="C551" t="s">
        <v>1905</v>
      </c>
      <c r="D551" t="s">
        <v>30</v>
      </c>
      <c r="E551" t="s">
        <v>699</v>
      </c>
      <c r="F551" t="s">
        <v>79</v>
      </c>
      <c r="G551" t="s">
        <v>693</v>
      </c>
      <c r="H551" t="s">
        <v>2117</v>
      </c>
      <c r="I551" t="s">
        <v>701</v>
      </c>
      <c r="J551" t="s">
        <v>777</v>
      </c>
      <c r="K551" t="s">
        <v>810</v>
      </c>
      <c r="L551" t="s">
        <v>2133</v>
      </c>
      <c r="M551" t="s">
        <v>2127</v>
      </c>
      <c r="N551" t="s">
        <v>2109</v>
      </c>
      <c r="O551" t="s">
        <v>2091</v>
      </c>
      <c r="P551" t="s">
        <v>2111</v>
      </c>
      <c r="Q551" t="s">
        <v>233</v>
      </c>
      <c r="R551" t="s">
        <v>995</v>
      </c>
      <c r="S551" t="s">
        <v>2180</v>
      </c>
      <c r="T551" t="s">
        <v>2156</v>
      </c>
    </row>
    <row r="552" spans="1:20" x14ac:dyDescent="0.2">
      <c r="A552" t="s">
        <v>707</v>
      </c>
      <c r="B552" t="s">
        <v>108</v>
      </c>
      <c r="C552" t="s">
        <v>1906</v>
      </c>
      <c r="D552" t="s">
        <v>28</v>
      </c>
      <c r="E552" t="s">
        <v>700</v>
      </c>
      <c r="F552" t="s">
        <v>776</v>
      </c>
      <c r="G552" t="s">
        <v>809</v>
      </c>
      <c r="H552" t="s">
        <v>2091</v>
      </c>
      <c r="I552" t="s">
        <v>696</v>
      </c>
      <c r="J552" t="s">
        <v>77</v>
      </c>
      <c r="K552" t="s">
        <v>835</v>
      </c>
      <c r="L552" t="s">
        <v>2150</v>
      </c>
      <c r="M552" t="s">
        <v>2123</v>
      </c>
      <c r="N552" t="s">
        <v>2094</v>
      </c>
      <c r="O552" t="s">
        <v>2139</v>
      </c>
      <c r="P552" t="s">
        <v>2133</v>
      </c>
      <c r="Q552" t="s">
        <v>242</v>
      </c>
      <c r="R552" t="s">
        <v>1042</v>
      </c>
      <c r="S552" t="s">
        <v>2197</v>
      </c>
      <c r="T552" t="s">
        <v>2186</v>
      </c>
    </row>
    <row r="553" spans="1:20" x14ac:dyDescent="0.2">
      <c r="A553" t="s">
        <v>707</v>
      </c>
      <c r="B553" t="s">
        <v>108</v>
      </c>
      <c r="C553" t="s">
        <v>1907</v>
      </c>
      <c r="D553" t="s">
        <v>30</v>
      </c>
      <c r="E553" t="s">
        <v>700</v>
      </c>
      <c r="F553" t="s">
        <v>776</v>
      </c>
      <c r="G553" t="s">
        <v>809</v>
      </c>
      <c r="H553" t="s">
        <v>2099</v>
      </c>
      <c r="I553" t="s">
        <v>696</v>
      </c>
      <c r="J553" t="s">
        <v>77</v>
      </c>
      <c r="K553" t="s">
        <v>835</v>
      </c>
      <c r="L553" t="s">
        <v>2142</v>
      </c>
      <c r="M553" t="s">
        <v>2130</v>
      </c>
      <c r="N553" t="s">
        <v>2102</v>
      </c>
      <c r="O553" t="s">
        <v>2147</v>
      </c>
      <c r="P553" t="s">
        <v>2126</v>
      </c>
      <c r="Q553" t="s">
        <v>246</v>
      </c>
      <c r="R553" t="s">
        <v>1033</v>
      </c>
      <c r="S553" t="s">
        <v>2199</v>
      </c>
      <c r="T553" t="s">
        <v>2185</v>
      </c>
    </row>
    <row r="554" spans="1:20" x14ac:dyDescent="0.2">
      <c r="A554" t="s">
        <v>707</v>
      </c>
      <c r="B554" t="s">
        <v>108</v>
      </c>
      <c r="C554" t="s">
        <v>1908</v>
      </c>
      <c r="D554" t="s">
        <v>28</v>
      </c>
      <c r="E554" t="s">
        <v>700</v>
      </c>
      <c r="F554" t="s">
        <v>776</v>
      </c>
      <c r="G554" t="s">
        <v>809</v>
      </c>
      <c r="H554" t="s">
        <v>2107</v>
      </c>
      <c r="I554" t="s">
        <v>696</v>
      </c>
      <c r="J554" t="s">
        <v>77</v>
      </c>
      <c r="K554" t="s">
        <v>835</v>
      </c>
      <c r="L554" t="s">
        <v>2134</v>
      </c>
      <c r="M554" t="s">
        <v>2138</v>
      </c>
      <c r="N554" t="s">
        <v>2110</v>
      </c>
      <c r="O554" t="s">
        <v>2124</v>
      </c>
      <c r="P554" t="s">
        <v>2149</v>
      </c>
      <c r="Q554" t="s">
        <v>243</v>
      </c>
      <c r="R554" t="s">
        <v>1020</v>
      </c>
      <c r="S554" t="s">
        <v>2200</v>
      </c>
      <c r="T554" t="s">
        <v>2187</v>
      </c>
    </row>
    <row r="555" spans="1:20" x14ac:dyDescent="0.2">
      <c r="A555" t="s">
        <v>707</v>
      </c>
      <c r="B555" t="s">
        <v>108</v>
      </c>
      <c r="C555" t="s">
        <v>1909</v>
      </c>
      <c r="D555" t="s">
        <v>30</v>
      </c>
      <c r="E555" t="s">
        <v>700</v>
      </c>
      <c r="F555" t="s">
        <v>776</v>
      </c>
      <c r="G555" t="s">
        <v>809</v>
      </c>
      <c r="H555" t="s">
        <v>2114</v>
      </c>
      <c r="I555" t="s">
        <v>696</v>
      </c>
      <c r="J555" t="s">
        <v>77</v>
      </c>
      <c r="K555" t="s">
        <v>835</v>
      </c>
      <c r="L555" t="s">
        <v>2127</v>
      </c>
      <c r="M555" t="s">
        <v>2146</v>
      </c>
      <c r="N555" t="s">
        <v>2117</v>
      </c>
      <c r="O555" t="s">
        <v>2131</v>
      </c>
      <c r="P555" t="s">
        <v>2141</v>
      </c>
      <c r="Q555" t="s">
        <v>243</v>
      </c>
      <c r="R555" t="s">
        <v>1021</v>
      </c>
      <c r="S555" t="s">
        <v>2202</v>
      </c>
      <c r="T555" t="s">
        <v>2187</v>
      </c>
    </row>
    <row r="556" spans="1:20" x14ac:dyDescent="0.2">
      <c r="A556" t="s">
        <v>707</v>
      </c>
      <c r="B556" t="s">
        <v>108</v>
      </c>
      <c r="C556" t="s">
        <v>1910</v>
      </c>
      <c r="D556" t="s">
        <v>28</v>
      </c>
      <c r="E556" t="s">
        <v>700</v>
      </c>
      <c r="F556" t="s">
        <v>776</v>
      </c>
      <c r="G556" t="s">
        <v>809</v>
      </c>
      <c r="H556" t="s">
        <v>2122</v>
      </c>
      <c r="I556" t="s">
        <v>698</v>
      </c>
      <c r="J556" t="s">
        <v>76</v>
      </c>
      <c r="K556" t="s">
        <v>836</v>
      </c>
      <c r="L556" t="s">
        <v>2093</v>
      </c>
      <c r="M556" t="s">
        <v>2111</v>
      </c>
      <c r="N556" t="s">
        <v>2125</v>
      </c>
      <c r="O556" t="s">
        <v>2104</v>
      </c>
      <c r="P556" t="s">
        <v>2115</v>
      </c>
      <c r="Q556" t="s">
        <v>434</v>
      </c>
      <c r="R556" t="s">
        <v>1088</v>
      </c>
      <c r="S556" t="s">
        <v>2203</v>
      </c>
      <c r="T556" t="s">
        <v>2190</v>
      </c>
    </row>
    <row r="557" spans="1:20" x14ac:dyDescent="0.2">
      <c r="A557" t="s">
        <v>707</v>
      </c>
      <c r="B557" t="s">
        <v>108</v>
      </c>
      <c r="C557" t="s">
        <v>1911</v>
      </c>
      <c r="D557" t="s">
        <v>30</v>
      </c>
      <c r="E557" t="s">
        <v>700</v>
      </c>
      <c r="F557" t="s">
        <v>776</v>
      </c>
      <c r="G557" t="s">
        <v>809</v>
      </c>
      <c r="H557" t="s">
        <v>2129</v>
      </c>
      <c r="I557" t="s">
        <v>698</v>
      </c>
      <c r="J557" t="s">
        <v>76</v>
      </c>
      <c r="K557" t="s">
        <v>836</v>
      </c>
      <c r="L557" t="s">
        <v>2101</v>
      </c>
      <c r="M557" t="s">
        <v>2118</v>
      </c>
      <c r="N557" t="s">
        <v>2132</v>
      </c>
      <c r="O557" t="s">
        <v>2096</v>
      </c>
      <c r="P557" t="s">
        <v>2108</v>
      </c>
      <c r="Q557" t="s">
        <v>247</v>
      </c>
      <c r="R557" t="s">
        <v>1079</v>
      </c>
      <c r="S557" t="s">
        <v>2205</v>
      </c>
      <c r="T557" t="s">
        <v>2188</v>
      </c>
    </row>
    <row r="558" spans="1:20" x14ac:dyDescent="0.2">
      <c r="A558" t="s">
        <v>707</v>
      </c>
      <c r="B558" t="s">
        <v>108</v>
      </c>
      <c r="C558" t="s">
        <v>1912</v>
      </c>
      <c r="D558" t="s">
        <v>28</v>
      </c>
      <c r="E558" t="s">
        <v>700</v>
      </c>
      <c r="F558" t="s">
        <v>776</v>
      </c>
      <c r="G558" t="s">
        <v>809</v>
      </c>
      <c r="H558" t="s">
        <v>2137</v>
      </c>
      <c r="I558" t="s">
        <v>698</v>
      </c>
      <c r="J558" t="s">
        <v>76</v>
      </c>
      <c r="K558" t="s">
        <v>836</v>
      </c>
      <c r="L558" t="s">
        <v>2109</v>
      </c>
      <c r="M558" t="s">
        <v>2095</v>
      </c>
      <c r="N558" t="s">
        <v>2140</v>
      </c>
      <c r="O558" t="s">
        <v>2119</v>
      </c>
      <c r="P558" t="s">
        <v>2100</v>
      </c>
      <c r="Q558" t="s">
        <v>248</v>
      </c>
      <c r="R558" t="s">
        <v>1082</v>
      </c>
      <c r="S558" t="s">
        <v>2206</v>
      </c>
      <c r="T558" t="s">
        <v>2189</v>
      </c>
    </row>
    <row r="559" spans="1:20" x14ac:dyDescent="0.2">
      <c r="A559" t="s">
        <v>707</v>
      </c>
      <c r="B559" t="s">
        <v>108</v>
      </c>
      <c r="C559" t="s">
        <v>1913</v>
      </c>
      <c r="D559" t="s">
        <v>30</v>
      </c>
      <c r="E559" t="s">
        <v>700</v>
      </c>
      <c r="F559" t="s">
        <v>776</v>
      </c>
      <c r="G559" t="s">
        <v>809</v>
      </c>
      <c r="H559" t="s">
        <v>2145</v>
      </c>
      <c r="I559" t="s">
        <v>698</v>
      </c>
      <c r="J559" t="s">
        <v>76</v>
      </c>
      <c r="K559" t="s">
        <v>836</v>
      </c>
      <c r="L559" t="s">
        <v>2116</v>
      </c>
      <c r="M559" t="s">
        <v>2103</v>
      </c>
      <c r="N559" t="s">
        <v>2148</v>
      </c>
      <c r="O559" t="s">
        <v>2112</v>
      </c>
      <c r="P559" t="s">
        <v>2092</v>
      </c>
      <c r="Q559" t="s">
        <v>248</v>
      </c>
      <c r="R559" t="s">
        <v>1081</v>
      </c>
      <c r="S559" t="s">
        <v>2208</v>
      </c>
      <c r="T559" t="s">
        <v>2189</v>
      </c>
    </row>
    <row r="560" spans="1:20" x14ac:dyDescent="0.2">
      <c r="A560" t="s">
        <v>707</v>
      </c>
      <c r="B560" t="s">
        <v>108</v>
      </c>
      <c r="C560" t="s">
        <v>1914</v>
      </c>
      <c r="D560" t="s">
        <v>28</v>
      </c>
      <c r="E560" t="s">
        <v>701</v>
      </c>
      <c r="F560" t="s">
        <v>777</v>
      </c>
      <c r="G560" t="s">
        <v>810</v>
      </c>
      <c r="H560" t="s">
        <v>2149</v>
      </c>
      <c r="I560" t="s">
        <v>696</v>
      </c>
      <c r="J560" t="s">
        <v>77</v>
      </c>
      <c r="K560" t="s">
        <v>835</v>
      </c>
      <c r="L560" t="s">
        <v>2150</v>
      </c>
      <c r="M560" t="s">
        <v>2123</v>
      </c>
      <c r="N560" t="s">
        <v>2094</v>
      </c>
      <c r="O560" t="s">
        <v>2139</v>
      </c>
      <c r="P560" t="s">
        <v>2107</v>
      </c>
      <c r="Q560" t="s">
        <v>730</v>
      </c>
      <c r="R560" t="s">
        <v>1038</v>
      </c>
      <c r="S560" t="s">
        <v>2197</v>
      </c>
      <c r="T560" t="s">
        <v>2215</v>
      </c>
    </row>
    <row r="561" spans="1:20" x14ac:dyDescent="0.2">
      <c r="A561" t="s">
        <v>707</v>
      </c>
      <c r="B561" t="s">
        <v>108</v>
      </c>
      <c r="C561" t="s">
        <v>1915</v>
      </c>
      <c r="D561" t="s">
        <v>30</v>
      </c>
      <c r="E561" t="s">
        <v>701</v>
      </c>
      <c r="F561" t="s">
        <v>777</v>
      </c>
      <c r="G561" t="s">
        <v>810</v>
      </c>
      <c r="H561" t="s">
        <v>2141</v>
      </c>
      <c r="I561" t="s">
        <v>696</v>
      </c>
      <c r="J561" t="s">
        <v>77</v>
      </c>
      <c r="K561" t="s">
        <v>835</v>
      </c>
      <c r="L561" t="s">
        <v>2142</v>
      </c>
      <c r="M561" t="s">
        <v>2130</v>
      </c>
      <c r="N561" t="s">
        <v>2102</v>
      </c>
      <c r="O561" t="s">
        <v>2147</v>
      </c>
      <c r="P561" t="s">
        <v>2114</v>
      </c>
      <c r="Q561" t="s">
        <v>737</v>
      </c>
      <c r="R561" t="s">
        <v>1037</v>
      </c>
      <c r="S561" t="s">
        <v>2199</v>
      </c>
      <c r="T561" t="s">
        <v>2191</v>
      </c>
    </row>
    <row r="562" spans="1:20" x14ac:dyDescent="0.2">
      <c r="A562" t="s">
        <v>707</v>
      </c>
      <c r="B562" t="s">
        <v>108</v>
      </c>
      <c r="C562" t="s">
        <v>1916</v>
      </c>
      <c r="D562" t="s">
        <v>28</v>
      </c>
      <c r="E562" t="s">
        <v>701</v>
      </c>
      <c r="F562" t="s">
        <v>777</v>
      </c>
      <c r="G562" t="s">
        <v>810</v>
      </c>
      <c r="H562" t="s">
        <v>2133</v>
      </c>
      <c r="I562" t="s">
        <v>696</v>
      </c>
      <c r="J562" t="s">
        <v>77</v>
      </c>
      <c r="K562" t="s">
        <v>835</v>
      </c>
      <c r="L562" t="s">
        <v>2134</v>
      </c>
      <c r="M562" t="s">
        <v>2138</v>
      </c>
      <c r="N562" t="s">
        <v>2110</v>
      </c>
      <c r="O562" t="s">
        <v>2124</v>
      </c>
      <c r="P562" t="s">
        <v>2091</v>
      </c>
      <c r="Q562" t="s">
        <v>731</v>
      </c>
      <c r="R562" t="s">
        <v>1040</v>
      </c>
      <c r="S562" t="s">
        <v>2200</v>
      </c>
      <c r="T562" t="s">
        <v>2216</v>
      </c>
    </row>
    <row r="563" spans="1:20" x14ac:dyDescent="0.2">
      <c r="A563" t="s">
        <v>707</v>
      </c>
      <c r="B563" t="s">
        <v>108</v>
      </c>
      <c r="C563" t="s">
        <v>1917</v>
      </c>
      <c r="D563" t="s">
        <v>30</v>
      </c>
      <c r="E563" t="s">
        <v>701</v>
      </c>
      <c r="F563" t="s">
        <v>777</v>
      </c>
      <c r="G563" t="s">
        <v>810</v>
      </c>
      <c r="H563" t="s">
        <v>2126</v>
      </c>
      <c r="I563" t="s">
        <v>696</v>
      </c>
      <c r="J563" t="s">
        <v>77</v>
      </c>
      <c r="K563" t="s">
        <v>835</v>
      </c>
      <c r="L563" t="s">
        <v>2127</v>
      </c>
      <c r="M563" t="s">
        <v>2146</v>
      </c>
      <c r="N563" t="s">
        <v>2117</v>
      </c>
      <c r="O563" t="s">
        <v>2131</v>
      </c>
      <c r="P563" t="s">
        <v>2099</v>
      </c>
      <c r="Q563" t="s">
        <v>731</v>
      </c>
      <c r="R563" t="s">
        <v>1039</v>
      </c>
      <c r="S563" t="s">
        <v>2202</v>
      </c>
      <c r="T563" t="s">
        <v>2216</v>
      </c>
    </row>
    <row r="564" spans="1:20" x14ac:dyDescent="0.2">
      <c r="A564" t="s">
        <v>707</v>
      </c>
      <c r="B564" t="s">
        <v>108</v>
      </c>
      <c r="C564" t="s">
        <v>1918</v>
      </c>
      <c r="D564" t="s">
        <v>28</v>
      </c>
      <c r="E564" t="s">
        <v>701</v>
      </c>
      <c r="F564" t="s">
        <v>777</v>
      </c>
      <c r="G564" t="s">
        <v>810</v>
      </c>
      <c r="H564" t="s">
        <v>2100</v>
      </c>
      <c r="I564" t="s">
        <v>698</v>
      </c>
      <c r="J564" t="s">
        <v>76</v>
      </c>
      <c r="K564" t="s">
        <v>836</v>
      </c>
      <c r="L564" t="s">
        <v>2093</v>
      </c>
      <c r="M564" t="s">
        <v>2111</v>
      </c>
      <c r="N564" t="s">
        <v>2125</v>
      </c>
      <c r="O564" t="s">
        <v>2104</v>
      </c>
      <c r="P564" t="s">
        <v>2137</v>
      </c>
      <c r="Q564" t="s">
        <v>732</v>
      </c>
      <c r="R564" t="s">
        <v>1111</v>
      </c>
      <c r="S564" t="s">
        <v>2203</v>
      </c>
      <c r="T564" t="s">
        <v>2195</v>
      </c>
    </row>
    <row r="565" spans="1:20" x14ac:dyDescent="0.2">
      <c r="A565" t="s">
        <v>707</v>
      </c>
      <c r="B565" t="s">
        <v>108</v>
      </c>
      <c r="C565" t="s">
        <v>1919</v>
      </c>
      <c r="D565" t="s">
        <v>30</v>
      </c>
      <c r="E565" t="s">
        <v>701</v>
      </c>
      <c r="F565" t="s">
        <v>777</v>
      </c>
      <c r="G565" t="s">
        <v>810</v>
      </c>
      <c r="H565" t="s">
        <v>2092</v>
      </c>
      <c r="I565" t="s">
        <v>698</v>
      </c>
      <c r="J565" t="s">
        <v>76</v>
      </c>
      <c r="K565" t="s">
        <v>836</v>
      </c>
      <c r="L565" t="s">
        <v>2101</v>
      </c>
      <c r="M565" t="s">
        <v>2118</v>
      </c>
      <c r="N565" t="s">
        <v>2132</v>
      </c>
      <c r="O565" t="s">
        <v>2096</v>
      </c>
      <c r="P565" t="s">
        <v>2145</v>
      </c>
      <c r="Q565" t="s">
        <v>738</v>
      </c>
      <c r="R565" t="s">
        <v>1118</v>
      </c>
      <c r="S565" t="s">
        <v>2205</v>
      </c>
      <c r="T565" t="s">
        <v>2194</v>
      </c>
    </row>
    <row r="566" spans="1:20" x14ac:dyDescent="0.2">
      <c r="A566" t="s">
        <v>707</v>
      </c>
      <c r="B566" t="s">
        <v>108</v>
      </c>
      <c r="C566" t="s">
        <v>1920</v>
      </c>
      <c r="D566" t="s">
        <v>28</v>
      </c>
      <c r="E566" t="s">
        <v>701</v>
      </c>
      <c r="F566" t="s">
        <v>777</v>
      </c>
      <c r="G566" t="s">
        <v>810</v>
      </c>
      <c r="H566" t="s">
        <v>2115</v>
      </c>
      <c r="I566" t="s">
        <v>698</v>
      </c>
      <c r="J566" t="s">
        <v>76</v>
      </c>
      <c r="K566" t="s">
        <v>836</v>
      </c>
      <c r="L566" t="s">
        <v>2109</v>
      </c>
      <c r="M566" t="s">
        <v>2095</v>
      </c>
      <c r="N566" t="s">
        <v>2140</v>
      </c>
      <c r="O566" t="s">
        <v>2119</v>
      </c>
      <c r="P566" t="s">
        <v>2122</v>
      </c>
      <c r="Q566" t="s">
        <v>733</v>
      </c>
      <c r="R566" t="s">
        <v>1113</v>
      </c>
      <c r="S566" t="s">
        <v>2206</v>
      </c>
      <c r="T566" t="s">
        <v>2196</v>
      </c>
    </row>
    <row r="567" spans="1:20" x14ac:dyDescent="0.2">
      <c r="A567" t="s">
        <v>707</v>
      </c>
      <c r="B567" t="s">
        <v>108</v>
      </c>
      <c r="C567" t="s">
        <v>1921</v>
      </c>
      <c r="D567" t="s">
        <v>30</v>
      </c>
      <c r="E567" t="s">
        <v>701</v>
      </c>
      <c r="F567" t="s">
        <v>777</v>
      </c>
      <c r="G567" t="s">
        <v>810</v>
      </c>
      <c r="H567" t="s">
        <v>2108</v>
      </c>
      <c r="I567" t="s">
        <v>698</v>
      </c>
      <c r="J567" t="s">
        <v>76</v>
      </c>
      <c r="K567" t="s">
        <v>836</v>
      </c>
      <c r="L567" t="s">
        <v>2116</v>
      </c>
      <c r="M567" t="s">
        <v>2103</v>
      </c>
      <c r="N567" t="s">
        <v>2148</v>
      </c>
      <c r="O567" t="s">
        <v>2112</v>
      </c>
      <c r="P567" t="s">
        <v>2129</v>
      </c>
      <c r="Q567" t="s">
        <v>733</v>
      </c>
      <c r="R567" t="s">
        <v>1112</v>
      </c>
      <c r="S567" t="s">
        <v>2208</v>
      </c>
      <c r="T567" t="s">
        <v>2196</v>
      </c>
    </row>
    <row r="568" spans="1:20" x14ac:dyDescent="0.2">
      <c r="A568" t="s">
        <v>707</v>
      </c>
      <c r="B568" t="s">
        <v>108</v>
      </c>
      <c r="C568" t="s">
        <v>1922</v>
      </c>
      <c r="D568" t="s">
        <v>28</v>
      </c>
      <c r="E568" t="s">
        <v>700</v>
      </c>
      <c r="F568" t="s">
        <v>776</v>
      </c>
      <c r="G568" t="s">
        <v>809</v>
      </c>
      <c r="H568" t="s">
        <v>2091</v>
      </c>
      <c r="I568" t="s">
        <v>697</v>
      </c>
      <c r="J568" t="s">
        <v>78</v>
      </c>
      <c r="K568" t="s">
        <v>692</v>
      </c>
      <c r="L568" t="s">
        <v>2111</v>
      </c>
      <c r="M568" t="s">
        <v>2119</v>
      </c>
      <c r="N568" t="s">
        <v>2131</v>
      </c>
      <c r="O568" t="s">
        <v>2117</v>
      </c>
      <c r="P568" t="s">
        <v>2133</v>
      </c>
      <c r="Q568" t="s">
        <v>221</v>
      </c>
      <c r="R568" t="s">
        <v>1062</v>
      </c>
      <c r="S568" t="s">
        <v>2197</v>
      </c>
      <c r="T568" t="s">
        <v>2090</v>
      </c>
    </row>
    <row r="569" spans="1:20" x14ac:dyDescent="0.2">
      <c r="A569" t="s">
        <v>707</v>
      </c>
      <c r="B569" t="s">
        <v>108</v>
      </c>
      <c r="C569" t="s">
        <v>1923</v>
      </c>
      <c r="D569" t="s">
        <v>30</v>
      </c>
      <c r="E569" t="s">
        <v>700</v>
      </c>
      <c r="F569" t="s">
        <v>776</v>
      </c>
      <c r="G569" t="s">
        <v>809</v>
      </c>
      <c r="H569" t="s">
        <v>2099</v>
      </c>
      <c r="I569" t="s">
        <v>697</v>
      </c>
      <c r="J569" t="s">
        <v>78</v>
      </c>
      <c r="K569" t="s">
        <v>692</v>
      </c>
      <c r="L569" t="s">
        <v>2118</v>
      </c>
      <c r="M569" t="s">
        <v>2112</v>
      </c>
      <c r="N569" t="s">
        <v>2124</v>
      </c>
      <c r="O569" t="s">
        <v>2110</v>
      </c>
      <c r="P569" t="s">
        <v>2126</v>
      </c>
      <c r="Q569" t="s">
        <v>219</v>
      </c>
      <c r="R569" t="s">
        <v>1061</v>
      </c>
      <c r="S569" t="s">
        <v>2199</v>
      </c>
      <c r="T569" t="s">
        <v>2170</v>
      </c>
    </row>
    <row r="570" spans="1:20" x14ac:dyDescent="0.2">
      <c r="A570" t="s">
        <v>707</v>
      </c>
      <c r="B570" t="s">
        <v>108</v>
      </c>
      <c r="C570" t="s">
        <v>1924</v>
      </c>
      <c r="D570" t="s">
        <v>28</v>
      </c>
      <c r="E570" t="s">
        <v>700</v>
      </c>
      <c r="F570" t="s">
        <v>776</v>
      </c>
      <c r="G570" t="s">
        <v>809</v>
      </c>
      <c r="H570" t="s">
        <v>2107</v>
      </c>
      <c r="I570" t="s">
        <v>697</v>
      </c>
      <c r="J570" t="s">
        <v>78</v>
      </c>
      <c r="K570" t="s">
        <v>692</v>
      </c>
      <c r="L570" t="s">
        <v>2095</v>
      </c>
      <c r="M570" t="s">
        <v>2104</v>
      </c>
      <c r="N570" t="s">
        <v>2147</v>
      </c>
      <c r="O570" t="s">
        <v>2102</v>
      </c>
      <c r="P570" t="s">
        <v>2149</v>
      </c>
      <c r="Q570" t="s">
        <v>220</v>
      </c>
      <c r="R570" t="s">
        <v>1005</v>
      </c>
      <c r="S570" t="s">
        <v>2200</v>
      </c>
      <c r="T570" t="s">
        <v>2173</v>
      </c>
    </row>
    <row r="571" spans="1:20" x14ac:dyDescent="0.2">
      <c r="A571" t="s">
        <v>707</v>
      </c>
      <c r="B571" t="s">
        <v>108</v>
      </c>
      <c r="C571" t="s">
        <v>1925</v>
      </c>
      <c r="D571" t="s">
        <v>30</v>
      </c>
      <c r="E571" t="s">
        <v>700</v>
      </c>
      <c r="F571" t="s">
        <v>776</v>
      </c>
      <c r="G571" t="s">
        <v>809</v>
      </c>
      <c r="H571" t="s">
        <v>2114</v>
      </c>
      <c r="I571" t="s">
        <v>697</v>
      </c>
      <c r="J571" t="s">
        <v>78</v>
      </c>
      <c r="K571" t="s">
        <v>692</v>
      </c>
      <c r="L571" t="s">
        <v>2103</v>
      </c>
      <c r="M571" t="s">
        <v>2096</v>
      </c>
      <c r="N571" t="s">
        <v>2139</v>
      </c>
      <c r="O571" t="s">
        <v>2094</v>
      </c>
      <c r="P571" t="s">
        <v>2141</v>
      </c>
      <c r="Q571" t="s">
        <v>220</v>
      </c>
      <c r="R571" t="s">
        <v>1006</v>
      </c>
      <c r="S571" t="s">
        <v>2202</v>
      </c>
      <c r="T571" t="s">
        <v>2173</v>
      </c>
    </row>
    <row r="572" spans="1:20" x14ac:dyDescent="0.2">
      <c r="A572" t="s">
        <v>707</v>
      </c>
      <c r="B572" t="s">
        <v>108</v>
      </c>
      <c r="C572" t="s">
        <v>1926</v>
      </c>
      <c r="D572" t="s">
        <v>28</v>
      </c>
      <c r="E572" t="s">
        <v>700</v>
      </c>
      <c r="F572" t="s">
        <v>776</v>
      </c>
      <c r="G572" t="s">
        <v>809</v>
      </c>
      <c r="H572" t="s">
        <v>2122</v>
      </c>
      <c r="I572" t="s">
        <v>699</v>
      </c>
      <c r="J572" t="s">
        <v>79</v>
      </c>
      <c r="K572" t="s">
        <v>693</v>
      </c>
      <c r="L572" t="s">
        <v>2132</v>
      </c>
      <c r="M572" t="s">
        <v>2150</v>
      </c>
      <c r="N572" t="s">
        <v>2101</v>
      </c>
      <c r="O572" t="s">
        <v>2138</v>
      </c>
      <c r="P572" t="s">
        <v>2115</v>
      </c>
      <c r="Q572" t="s">
        <v>211</v>
      </c>
      <c r="R572" t="s">
        <v>1066</v>
      </c>
      <c r="S572" t="s">
        <v>2203</v>
      </c>
      <c r="T572" t="s">
        <v>2152</v>
      </c>
    </row>
    <row r="573" spans="1:20" x14ac:dyDescent="0.2">
      <c r="A573" t="s">
        <v>707</v>
      </c>
      <c r="B573" t="s">
        <v>108</v>
      </c>
      <c r="C573" t="s">
        <v>1927</v>
      </c>
      <c r="D573" t="s">
        <v>30</v>
      </c>
      <c r="E573" t="s">
        <v>700</v>
      </c>
      <c r="F573" t="s">
        <v>776</v>
      </c>
      <c r="G573" t="s">
        <v>809</v>
      </c>
      <c r="H573" t="s">
        <v>2129</v>
      </c>
      <c r="I573" t="s">
        <v>699</v>
      </c>
      <c r="J573" t="s">
        <v>79</v>
      </c>
      <c r="K573" t="s">
        <v>693</v>
      </c>
      <c r="L573" t="s">
        <v>2125</v>
      </c>
      <c r="M573" t="s">
        <v>2142</v>
      </c>
      <c r="N573" t="s">
        <v>2093</v>
      </c>
      <c r="O573" t="s">
        <v>2146</v>
      </c>
      <c r="P573" t="s">
        <v>2108</v>
      </c>
      <c r="Q573" t="s">
        <v>209</v>
      </c>
      <c r="R573" t="s">
        <v>1050</v>
      </c>
      <c r="S573" t="s">
        <v>2205</v>
      </c>
      <c r="T573" t="s">
        <v>2176</v>
      </c>
    </row>
    <row r="574" spans="1:20" x14ac:dyDescent="0.2">
      <c r="A574" t="s">
        <v>707</v>
      </c>
      <c r="B574" t="s">
        <v>108</v>
      </c>
      <c r="C574" t="s">
        <v>1928</v>
      </c>
      <c r="D574" t="s">
        <v>28</v>
      </c>
      <c r="E574" t="s">
        <v>700</v>
      </c>
      <c r="F574" t="s">
        <v>776</v>
      </c>
      <c r="G574" t="s">
        <v>809</v>
      </c>
      <c r="H574" t="s">
        <v>2137</v>
      </c>
      <c r="I574" t="s">
        <v>699</v>
      </c>
      <c r="J574" t="s">
        <v>79</v>
      </c>
      <c r="K574" t="s">
        <v>693</v>
      </c>
      <c r="L574" t="s">
        <v>2148</v>
      </c>
      <c r="M574" t="s">
        <v>2134</v>
      </c>
      <c r="N574" t="s">
        <v>2116</v>
      </c>
      <c r="O574" t="s">
        <v>2123</v>
      </c>
      <c r="P574" t="s">
        <v>2100</v>
      </c>
      <c r="Q574" t="s">
        <v>210</v>
      </c>
      <c r="R574" t="s">
        <v>1008</v>
      </c>
      <c r="S574" t="s">
        <v>2206</v>
      </c>
      <c r="T574" t="s">
        <v>2179</v>
      </c>
    </row>
    <row r="575" spans="1:20" x14ac:dyDescent="0.2">
      <c r="A575" t="s">
        <v>707</v>
      </c>
      <c r="B575" t="s">
        <v>108</v>
      </c>
      <c r="C575" t="s">
        <v>1929</v>
      </c>
      <c r="D575" t="s">
        <v>30</v>
      </c>
      <c r="E575" t="s">
        <v>700</v>
      </c>
      <c r="F575" t="s">
        <v>776</v>
      </c>
      <c r="G575" t="s">
        <v>809</v>
      </c>
      <c r="H575" t="s">
        <v>2145</v>
      </c>
      <c r="I575" t="s">
        <v>699</v>
      </c>
      <c r="J575" t="s">
        <v>79</v>
      </c>
      <c r="K575" t="s">
        <v>693</v>
      </c>
      <c r="L575" t="s">
        <v>2140</v>
      </c>
      <c r="M575" t="s">
        <v>2127</v>
      </c>
      <c r="N575" t="s">
        <v>2109</v>
      </c>
      <c r="O575" t="s">
        <v>2130</v>
      </c>
      <c r="P575" t="s">
        <v>2092</v>
      </c>
      <c r="Q575" t="s">
        <v>210</v>
      </c>
      <c r="R575" t="s">
        <v>1009</v>
      </c>
      <c r="S575" t="s">
        <v>2208</v>
      </c>
      <c r="T575" t="s">
        <v>2179</v>
      </c>
    </row>
    <row r="576" spans="1:20" x14ac:dyDescent="0.2">
      <c r="A576" t="s">
        <v>707</v>
      </c>
      <c r="B576" t="s">
        <v>108</v>
      </c>
      <c r="C576" t="s">
        <v>1930</v>
      </c>
      <c r="D576" t="s">
        <v>28</v>
      </c>
      <c r="E576" t="s">
        <v>701</v>
      </c>
      <c r="F576" t="s">
        <v>777</v>
      </c>
      <c r="G576" t="s">
        <v>810</v>
      </c>
      <c r="H576" t="s">
        <v>2149</v>
      </c>
      <c r="I576" t="s">
        <v>697</v>
      </c>
      <c r="J576" t="s">
        <v>78</v>
      </c>
      <c r="K576" t="s">
        <v>692</v>
      </c>
      <c r="L576" t="s">
        <v>2111</v>
      </c>
      <c r="M576" t="s">
        <v>2119</v>
      </c>
      <c r="N576" t="s">
        <v>2131</v>
      </c>
      <c r="O576" t="s">
        <v>2117</v>
      </c>
      <c r="P576" t="s">
        <v>2107</v>
      </c>
      <c r="Q576" t="s">
        <v>222</v>
      </c>
      <c r="R576" t="s">
        <v>985</v>
      </c>
      <c r="S576" t="s">
        <v>2197</v>
      </c>
      <c r="T576" t="s">
        <v>2121</v>
      </c>
    </row>
    <row r="577" spans="1:20" x14ac:dyDescent="0.2">
      <c r="A577" t="s">
        <v>707</v>
      </c>
      <c r="B577" t="s">
        <v>108</v>
      </c>
      <c r="C577" t="s">
        <v>1931</v>
      </c>
      <c r="D577" t="s">
        <v>30</v>
      </c>
      <c r="E577" t="s">
        <v>701</v>
      </c>
      <c r="F577" t="s">
        <v>777</v>
      </c>
      <c r="G577" t="s">
        <v>810</v>
      </c>
      <c r="H577" t="s">
        <v>2141</v>
      </c>
      <c r="I577" t="s">
        <v>697</v>
      </c>
      <c r="J577" t="s">
        <v>78</v>
      </c>
      <c r="K577" t="s">
        <v>692</v>
      </c>
      <c r="L577" t="s">
        <v>2118</v>
      </c>
      <c r="M577" t="s">
        <v>2112</v>
      </c>
      <c r="N577" t="s">
        <v>2124</v>
      </c>
      <c r="O577" t="s">
        <v>2110</v>
      </c>
      <c r="P577" t="s">
        <v>2114</v>
      </c>
      <c r="Q577" t="s">
        <v>222</v>
      </c>
      <c r="R577" t="s">
        <v>984</v>
      </c>
      <c r="S577" t="s">
        <v>2199</v>
      </c>
      <c r="T577" t="s">
        <v>2121</v>
      </c>
    </row>
    <row r="578" spans="1:20" x14ac:dyDescent="0.2">
      <c r="A578" t="s">
        <v>707</v>
      </c>
      <c r="B578" t="s">
        <v>108</v>
      </c>
      <c r="C578" t="s">
        <v>1932</v>
      </c>
      <c r="D578" t="s">
        <v>28</v>
      </c>
      <c r="E578" t="s">
        <v>701</v>
      </c>
      <c r="F578" t="s">
        <v>777</v>
      </c>
      <c r="G578" t="s">
        <v>810</v>
      </c>
      <c r="H578" t="s">
        <v>2133</v>
      </c>
      <c r="I578" t="s">
        <v>697</v>
      </c>
      <c r="J578" t="s">
        <v>78</v>
      </c>
      <c r="K578" t="s">
        <v>692</v>
      </c>
      <c r="L578" t="s">
        <v>2095</v>
      </c>
      <c r="M578" t="s">
        <v>2104</v>
      </c>
      <c r="N578" t="s">
        <v>2147</v>
      </c>
      <c r="O578" t="s">
        <v>2102</v>
      </c>
      <c r="P578" t="s">
        <v>2091</v>
      </c>
      <c r="Q578" t="s">
        <v>226</v>
      </c>
      <c r="R578" t="s">
        <v>1010</v>
      </c>
      <c r="S578" t="s">
        <v>2200</v>
      </c>
      <c r="T578" t="s">
        <v>2136</v>
      </c>
    </row>
    <row r="579" spans="1:20" x14ac:dyDescent="0.2">
      <c r="A579" t="s">
        <v>707</v>
      </c>
      <c r="B579" t="s">
        <v>108</v>
      </c>
      <c r="C579" t="s">
        <v>1933</v>
      </c>
      <c r="D579" t="s">
        <v>30</v>
      </c>
      <c r="E579" t="s">
        <v>701</v>
      </c>
      <c r="F579" t="s">
        <v>777</v>
      </c>
      <c r="G579" t="s">
        <v>810</v>
      </c>
      <c r="H579" t="s">
        <v>2126</v>
      </c>
      <c r="I579" t="s">
        <v>697</v>
      </c>
      <c r="J579" t="s">
        <v>78</v>
      </c>
      <c r="K579" t="s">
        <v>692</v>
      </c>
      <c r="L579" t="s">
        <v>2103</v>
      </c>
      <c r="M579" t="s">
        <v>2096</v>
      </c>
      <c r="N579" t="s">
        <v>2139</v>
      </c>
      <c r="O579" t="s">
        <v>2094</v>
      </c>
      <c r="P579" t="s">
        <v>2099</v>
      </c>
      <c r="Q579" t="s">
        <v>223</v>
      </c>
      <c r="R579" t="s">
        <v>1064</v>
      </c>
      <c r="S579" t="s">
        <v>2202</v>
      </c>
      <c r="T579" t="s">
        <v>2144</v>
      </c>
    </row>
    <row r="580" spans="1:20" x14ac:dyDescent="0.2">
      <c r="A580" t="s">
        <v>707</v>
      </c>
      <c r="B580" t="s">
        <v>108</v>
      </c>
      <c r="C580" t="s">
        <v>1934</v>
      </c>
      <c r="D580" t="s">
        <v>28</v>
      </c>
      <c r="E580" t="s">
        <v>701</v>
      </c>
      <c r="F580" t="s">
        <v>777</v>
      </c>
      <c r="G580" t="s">
        <v>810</v>
      </c>
      <c r="H580" t="s">
        <v>2100</v>
      </c>
      <c r="I580" t="s">
        <v>699</v>
      </c>
      <c r="J580" t="s">
        <v>79</v>
      </c>
      <c r="K580" t="s">
        <v>693</v>
      </c>
      <c r="L580" t="s">
        <v>2132</v>
      </c>
      <c r="M580" t="s">
        <v>2150</v>
      </c>
      <c r="N580" t="s">
        <v>2101</v>
      </c>
      <c r="O580" t="s">
        <v>2138</v>
      </c>
      <c r="P580" t="s">
        <v>2137</v>
      </c>
      <c r="Q580" t="s">
        <v>236</v>
      </c>
      <c r="R580" t="s">
        <v>993</v>
      </c>
      <c r="S580" t="s">
        <v>2203</v>
      </c>
      <c r="T580" t="s">
        <v>2155</v>
      </c>
    </row>
    <row r="581" spans="1:20" x14ac:dyDescent="0.2">
      <c r="A581" t="s">
        <v>707</v>
      </c>
      <c r="B581" t="s">
        <v>108</v>
      </c>
      <c r="C581" t="s">
        <v>1935</v>
      </c>
      <c r="D581" t="s">
        <v>30</v>
      </c>
      <c r="E581" t="s">
        <v>701</v>
      </c>
      <c r="F581" t="s">
        <v>777</v>
      </c>
      <c r="G581" t="s">
        <v>810</v>
      </c>
      <c r="H581" t="s">
        <v>2092</v>
      </c>
      <c r="I581" t="s">
        <v>699</v>
      </c>
      <c r="J581" t="s">
        <v>79</v>
      </c>
      <c r="K581" t="s">
        <v>693</v>
      </c>
      <c r="L581" t="s">
        <v>2125</v>
      </c>
      <c r="M581" t="s">
        <v>2142</v>
      </c>
      <c r="N581" t="s">
        <v>2093</v>
      </c>
      <c r="O581" t="s">
        <v>2146</v>
      </c>
      <c r="P581" t="s">
        <v>2145</v>
      </c>
      <c r="Q581" t="s">
        <v>234</v>
      </c>
      <c r="R581" t="s">
        <v>1046</v>
      </c>
      <c r="S581" t="s">
        <v>2205</v>
      </c>
      <c r="T581" t="s">
        <v>2183</v>
      </c>
    </row>
    <row r="582" spans="1:20" x14ac:dyDescent="0.2">
      <c r="A582" t="s">
        <v>707</v>
      </c>
      <c r="B582" t="s">
        <v>108</v>
      </c>
      <c r="C582" t="s">
        <v>1936</v>
      </c>
      <c r="D582" t="s">
        <v>28</v>
      </c>
      <c r="E582" t="s">
        <v>701</v>
      </c>
      <c r="F582" t="s">
        <v>777</v>
      </c>
      <c r="G582" t="s">
        <v>810</v>
      </c>
      <c r="H582" t="s">
        <v>2115</v>
      </c>
      <c r="I582" t="s">
        <v>699</v>
      </c>
      <c r="J582" t="s">
        <v>79</v>
      </c>
      <c r="K582" t="s">
        <v>693</v>
      </c>
      <c r="L582" t="s">
        <v>2148</v>
      </c>
      <c r="M582" t="s">
        <v>2134</v>
      </c>
      <c r="N582" t="s">
        <v>2116</v>
      </c>
      <c r="O582" t="s">
        <v>2123</v>
      </c>
      <c r="P582" t="s">
        <v>2122</v>
      </c>
      <c r="Q582" t="s">
        <v>235</v>
      </c>
      <c r="R582" t="s">
        <v>1016</v>
      </c>
      <c r="S582" t="s">
        <v>2206</v>
      </c>
      <c r="T582" t="s">
        <v>2184</v>
      </c>
    </row>
    <row r="583" spans="1:20" x14ac:dyDescent="0.2">
      <c r="A583" t="s">
        <v>707</v>
      </c>
      <c r="B583" t="s">
        <v>108</v>
      </c>
      <c r="C583" t="s">
        <v>1937</v>
      </c>
      <c r="D583" t="s">
        <v>30</v>
      </c>
      <c r="E583" t="s">
        <v>701</v>
      </c>
      <c r="F583" t="s">
        <v>777</v>
      </c>
      <c r="G583" t="s">
        <v>810</v>
      </c>
      <c r="H583" t="s">
        <v>2108</v>
      </c>
      <c r="I583" t="s">
        <v>699</v>
      </c>
      <c r="J583" t="s">
        <v>79</v>
      </c>
      <c r="K583" t="s">
        <v>693</v>
      </c>
      <c r="L583" t="s">
        <v>2140</v>
      </c>
      <c r="M583" t="s">
        <v>2127</v>
      </c>
      <c r="N583" t="s">
        <v>2109</v>
      </c>
      <c r="O583" t="s">
        <v>2130</v>
      </c>
      <c r="P583" t="s">
        <v>2129</v>
      </c>
      <c r="Q583" t="s">
        <v>235</v>
      </c>
      <c r="R583" t="s">
        <v>1017</v>
      </c>
      <c r="S583" t="s">
        <v>2208</v>
      </c>
      <c r="T583" t="s">
        <v>2184</v>
      </c>
    </row>
    <row r="584" spans="1:20" x14ac:dyDescent="0.2">
      <c r="A584" t="s">
        <v>707</v>
      </c>
      <c r="B584" t="s">
        <v>43</v>
      </c>
      <c r="C584" t="s">
        <v>1948</v>
      </c>
      <c r="D584" t="s">
        <v>28</v>
      </c>
      <c r="E584" t="s">
        <v>696</v>
      </c>
      <c r="F584" t="s">
        <v>77</v>
      </c>
      <c r="G584" t="s">
        <v>835</v>
      </c>
      <c r="H584" t="s">
        <v>2112</v>
      </c>
      <c r="I584" t="s">
        <v>697</v>
      </c>
      <c r="J584" t="s">
        <v>78</v>
      </c>
      <c r="K584" t="s">
        <v>692</v>
      </c>
      <c r="L584" t="s">
        <v>2111</v>
      </c>
      <c r="M584" t="s">
        <v>2093</v>
      </c>
      <c r="N584" t="s">
        <v>2094</v>
      </c>
      <c r="O584" t="s">
        <v>2145</v>
      </c>
      <c r="P584" t="s">
        <v>2133</v>
      </c>
      <c r="Q584" t="s">
        <v>230</v>
      </c>
      <c r="R584" t="s">
        <v>1028</v>
      </c>
      <c r="S584" t="s">
        <v>2197</v>
      </c>
      <c r="T584" t="s">
        <v>2201</v>
      </c>
    </row>
    <row r="585" spans="1:20" x14ac:dyDescent="0.2">
      <c r="A585" t="s">
        <v>707</v>
      </c>
      <c r="B585" t="s">
        <v>43</v>
      </c>
      <c r="C585" t="s">
        <v>1949</v>
      </c>
      <c r="D585" t="s">
        <v>30</v>
      </c>
      <c r="E585" t="s">
        <v>698</v>
      </c>
      <c r="F585" t="s">
        <v>76</v>
      </c>
      <c r="G585" t="s">
        <v>836</v>
      </c>
      <c r="H585" t="s">
        <v>2093</v>
      </c>
      <c r="I585" t="s">
        <v>699</v>
      </c>
      <c r="J585" t="s">
        <v>79</v>
      </c>
      <c r="K585" t="s">
        <v>693</v>
      </c>
      <c r="L585" t="s">
        <v>2094</v>
      </c>
      <c r="M585" t="s">
        <v>2096</v>
      </c>
      <c r="N585" t="s">
        <v>2095</v>
      </c>
      <c r="O585" t="s">
        <v>2137</v>
      </c>
      <c r="P585" t="s">
        <v>2126</v>
      </c>
      <c r="Q585" t="s">
        <v>449</v>
      </c>
      <c r="R585" t="s">
        <v>1094</v>
      </c>
      <c r="S585" t="s">
        <v>2199</v>
      </c>
      <c r="T585" t="s">
        <v>2211</v>
      </c>
    </row>
    <row r="586" spans="1:20" x14ac:dyDescent="0.2">
      <c r="A586" t="s">
        <v>707</v>
      </c>
      <c r="B586" t="s">
        <v>43</v>
      </c>
      <c r="C586" t="s">
        <v>1950</v>
      </c>
      <c r="D586" t="s">
        <v>28</v>
      </c>
      <c r="E586" t="s">
        <v>697</v>
      </c>
      <c r="F586" t="s">
        <v>78</v>
      </c>
      <c r="G586" t="s">
        <v>692</v>
      </c>
      <c r="H586" t="s">
        <v>2146</v>
      </c>
      <c r="I586" t="s">
        <v>696</v>
      </c>
      <c r="J586" t="s">
        <v>77</v>
      </c>
      <c r="K586" t="s">
        <v>835</v>
      </c>
      <c r="L586" t="s">
        <v>2134</v>
      </c>
      <c r="M586" t="s">
        <v>2109</v>
      </c>
      <c r="N586" t="s">
        <v>2110</v>
      </c>
      <c r="O586" t="s">
        <v>2129</v>
      </c>
      <c r="P586" t="s">
        <v>2149</v>
      </c>
      <c r="Q586" t="s">
        <v>228</v>
      </c>
      <c r="R586" t="s">
        <v>998</v>
      </c>
      <c r="S586" t="s">
        <v>2200</v>
      </c>
      <c r="T586" t="s">
        <v>2159</v>
      </c>
    </row>
    <row r="587" spans="1:20" x14ac:dyDescent="0.2">
      <c r="A587" t="s">
        <v>707</v>
      </c>
      <c r="B587" t="s">
        <v>43</v>
      </c>
      <c r="C587" t="s">
        <v>1951</v>
      </c>
      <c r="D587" t="s">
        <v>30</v>
      </c>
      <c r="E587" t="s">
        <v>699</v>
      </c>
      <c r="F587" t="s">
        <v>79</v>
      </c>
      <c r="G587" t="s">
        <v>693</v>
      </c>
      <c r="H587" t="s">
        <v>2148</v>
      </c>
      <c r="I587" t="s">
        <v>698</v>
      </c>
      <c r="J587" t="s">
        <v>76</v>
      </c>
      <c r="K587" t="s">
        <v>836</v>
      </c>
      <c r="L587" t="s">
        <v>2147</v>
      </c>
      <c r="M587" t="s">
        <v>2112</v>
      </c>
      <c r="N587" t="s">
        <v>2111</v>
      </c>
      <c r="O587" t="s">
        <v>2122</v>
      </c>
      <c r="P587" t="s">
        <v>2141</v>
      </c>
      <c r="Q587" t="s">
        <v>439</v>
      </c>
      <c r="R587" t="s">
        <v>1089</v>
      </c>
      <c r="S587" t="s">
        <v>2202</v>
      </c>
      <c r="T587" t="s">
        <v>2166</v>
      </c>
    </row>
    <row r="588" spans="1:20" x14ac:dyDescent="0.2">
      <c r="A588" t="s">
        <v>707</v>
      </c>
      <c r="B588" t="s">
        <v>43</v>
      </c>
      <c r="C588" t="s">
        <v>1952</v>
      </c>
      <c r="D588" t="s">
        <v>28</v>
      </c>
      <c r="E588" t="s">
        <v>700</v>
      </c>
      <c r="F588" t="s">
        <v>776</v>
      </c>
      <c r="G588" t="s">
        <v>809</v>
      </c>
      <c r="H588" t="s">
        <v>2091</v>
      </c>
      <c r="I588" t="s">
        <v>697</v>
      </c>
      <c r="J588" t="s">
        <v>78</v>
      </c>
      <c r="K588" t="s">
        <v>692</v>
      </c>
      <c r="L588" t="s">
        <v>2111</v>
      </c>
      <c r="M588" t="s">
        <v>2119</v>
      </c>
      <c r="N588" t="s">
        <v>2131</v>
      </c>
      <c r="O588" t="s">
        <v>2148</v>
      </c>
      <c r="P588" t="s">
        <v>2115</v>
      </c>
      <c r="Q588" t="s">
        <v>219</v>
      </c>
      <c r="R588" t="s">
        <v>1004</v>
      </c>
      <c r="S588" t="s">
        <v>2089</v>
      </c>
      <c r="T588" t="s">
        <v>2170</v>
      </c>
    </row>
    <row r="589" spans="1:20" x14ac:dyDescent="0.2">
      <c r="A589" t="s">
        <v>707</v>
      </c>
      <c r="B589" t="s">
        <v>43</v>
      </c>
      <c r="C589" t="s">
        <v>1953</v>
      </c>
      <c r="D589" t="s">
        <v>30</v>
      </c>
      <c r="E589" t="s">
        <v>700</v>
      </c>
      <c r="F589" t="s">
        <v>776</v>
      </c>
      <c r="G589" t="s">
        <v>809</v>
      </c>
      <c r="H589" t="s">
        <v>2099</v>
      </c>
      <c r="I589" t="s">
        <v>698</v>
      </c>
      <c r="J589" t="s">
        <v>76</v>
      </c>
      <c r="K589" t="s">
        <v>836</v>
      </c>
      <c r="L589" t="s">
        <v>2131</v>
      </c>
      <c r="M589" t="s">
        <v>2096</v>
      </c>
      <c r="N589" t="s">
        <v>2095</v>
      </c>
      <c r="O589" t="s">
        <v>2110</v>
      </c>
      <c r="P589" t="s">
        <v>2114</v>
      </c>
      <c r="Q589" t="s">
        <v>247</v>
      </c>
      <c r="R589" t="s">
        <v>1079</v>
      </c>
      <c r="S589" t="s">
        <v>2171</v>
      </c>
      <c r="T589" t="s">
        <v>2188</v>
      </c>
    </row>
    <row r="590" spans="1:20" x14ac:dyDescent="0.2">
      <c r="A590" t="s">
        <v>707</v>
      </c>
      <c r="B590" t="s">
        <v>43</v>
      </c>
      <c r="C590" t="s">
        <v>1954</v>
      </c>
      <c r="D590" t="s">
        <v>28</v>
      </c>
      <c r="E590" t="s">
        <v>701</v>
      </c>
      <c r="F590" t="s">
        <v>777</v>
      </c>
      <c r="G590" t="s">
        <v>810</v>
      </c>
      <c r="H590" t="s">
        <v>2133</v>
      </c>
      <c r="I590" t="s">
        <v>699</v>
      </c>
      <c r="J590" t="s">
        <v>79</v>
      </c>
      <c r="K590" t="s">
        <v>693</v>
      </c>
      <c r="L590" t="s">
        <v>2117</v>
      </c>
      <c r="M590" t="s">
        <v>2104</v>
      </c>
      <c r="N590" t="s">
        <v>2147</v>
      </c>
      <c r="O590" t="s">
        <v>2111</v>
      </c>
      <c r="P590" t="s">
        <v>2091</v>
      </c>
      <c r="Q590" t="s">
        <v>234</v>
      </c>
      <c r="R590" t="s">
        <v>1014</v>
      </c>
      <c r="S590" t="s">
        <v>2105</v>
      </c>
      <c r="T590" t="s">
        <v>2183</v>
      </c>
    </row>
    <row r="591" spans="1:20" x14ac:dyDescent="0.2">
      <c r="A591" t="s">
        <v>707</v>
      </c>
      <c r="B591" t="s">
        <v>43</v>
      </c>
      <c r="C591" t="s">
        <v>1955</v>
      </c>
      <c r="D591" t="s">
        <v>30</v>
      </c>
      <c r="E591" t="s">
        <v>701</v>
      </c>
      <c r="F591" t="s">
        <v>777</v>
      </c>
      <c r="G591" t="s">
        <v>810</v>
      </c>
      <c r="H591" t="s">
        <v>2126</v>
      </c>
      <c r="I591" t="s">
        <v>696</v>
      </c>
      <c r="J591" t="s">
        <v>77</v>
      </c>
      <c r="K591" t="s">
        <v>835</v>
      </c>
      <c r="L591" t="s">
        <v>2127</v>
      </c>
      <c r="M591" t="s">
        <v>2101</v>
      </c>
      <c r="N591" t="s">
        <v>2111</v>
      </c>
      <c r="O591" t="s">
        <v>2094</v>
      </c>
      <c r="P591" t="s">
        <v>2099</v>
      </c>
      <c r="Q591" t="s">
        <v>730</v>
      </c>
      <c r="R591" t="s">
        <v>1043</v>
      </c>
      <c r="S591" t="s">
        <v>2174</v>
      </c>
      <c r="T591" t="s">
        <v>2215</v>
      </c>
    </row>
    <row r="592" spans="1:20" x14ac:dyDescent="0.2">
      <c r="A592" t="s">
        <v>707</v>
      </c>
      <c r="B592" t="s">
        <v>32</v>
      </c>
      <c r="C592" t="s">
        <v>1938</v>
      </c>
      <c r="D592" t="s">
        <v>28</v>
      </c>
      <c r="E592" t="s">
        <v>696</v>
      </c>
      <c r="F592" t="s">
        <v>77</v>
      </c>
      <c r="G592" t="s">
        <v>835</v>
      </c>
      <c r="H592" t="s">
        <v>2127</v>
      </c>
      <c r="I592" t="s">
        <v>700</v>
      </c>
      <c r="J592" t="s">
        <v>776</v>
      </c>
      <c r="K592" t="s">
        <v>809</v>
      </c>
      <c r="L592" t="s">
        <v>2114</v>
      </c>
      <c r="M592" t="s">
        <v>2101</v>
      </c>
      <c r="N592" t="s">
        <v>2111</v>
      </c>
      <c r="O592" t="s">
        <v>2140</v>
      </c>
      <c r="P592" t="s">
        <v>2108</v>
      </c>
      <c r="Q592" t="s">
        <v>244</v>
      </c>
      <c r="R592" t="s">
        <v>1047</v>
      </c>
      <c r="S592" t="s">
        <v>2097</v>
      </c>
      <c r="T592" t="s">
        <v>2213</v>
      </c>
    </row>
    <row r="593" spans="1:22" x14ac:dyDescent="0.2">
      <c r="A593" t="s">
        <v>707</v>
      </c>
      <c r="B593" t="s">
        <v>32</v>
      </c>
      <c r="C593" t="s">
        <v>1939</v>
      </c>
      <c r="D593" t="s">
        <v>30</v>
      </c>
      <c r="E593" t="s">
        <v>696</v>
      </c>
      <c r="F593" t="s">
        <v>77</v>
      </c>
      <c r="G593" t="s">
        <v>835</v>
      </c>
      <c r="H593" t="s">
        <v>2134</v>
      </c>
      <c r="I593" t="s">
        <v>701</v>
      </c>
      <c r="J593" t="s">
        <v>777</v>
      </c>
      <c r="K593" t="s">
        <v>810</v>
      </c>
      <c r="L593" t="s">
        <v>2133</v>
      </c>
      <c r="M593" t="s">
        <v>2093</v>
      </c>
      <c r="N593" t="s">
        <v>2118</v>
      </c>
      <c r="O593" t="s">
        <v>2148</v>
      </c>
      <c r="P593" t="s">
        <v>2137</v>
      </c>
      <c r="Q593" t="s">
        <v>728</v>
      </c>
      <c r="R593" t="s">
        <v>1101</v>
      </c>
      <c r="S593" t="s">
        <v>2089</v>
      </c>
      <c r="T593" t="s">
        <v>2192</v>
      </c>
    </row>
    <row r="594" spans="1:22" x14ac:dyDescent="0.2">
      <c r="A594" t="s">
        <v>707</v>
      </c>
      <c r="B594" t="s">
        <v>32</v>
      </c>
      <c r="C594" t="s">
        <v>1940</v>
      </c>
      <c r="D594" t="s">
        <v>28</v>
      </c>
      <c r="E594" t="s">
        <v>698</v>
      </c>
      <c r="F594" t="s">
        <v>76</v>
      </c>
      <c r="G594" t="s">
        <v>836</v>
      </c>
      <c r="H594" t="s">
        <v>2116</v>
      </c>
      <c r="I594" t="s">
        <v>697</v>
      </c>
      <c r="J594" t="s">
        <v>78</v>
      </c>
      <c r="K594" t="s">
        <v>692</v>
      </c>
      <c r="L594" t="s">
        <v>2095</v>
      </c>
      <c r="M594" t="s">
        <v>2112</v>
      </c>
      <c r="N594" t="s">
        <v>2102</v>
      </c>
      <c r="O594" t="s">
        <v>2122</v>
      </c>
      <c r="P594" t="s">
        <v>2141</v>
      </c>
      <c r="Q594" t="s">
        <v>213</v>
      </c>
      <c r="R594" t="s">
        <v>1070</v>
      </c>
      <c r="S594" t="s">
        <v>2113</v>
      </c>
      <c r="T594" t="s">
        <v>2162</v>
      </c>
    </row>
    <row r="595" spans="1:22" x14ac:dyDescent="0.2">
      <c r="A595" t="s">
        <v>707</v>
      </c>
      <c r="B595" t="s">
        <v>32</v>
      </c>
      <c r="C595" t="s">
        <v>1941</v>
      </c>
      <c r="D595" t="s">
        <v>30</v>
      </c>
      <c r="E595" t="s">
        <v>698</v>
      </c>
      <c r="F595" t="s">
        <v>76</v>
      </c>
      <c r="G595" t="s">
        <v>836</v>
      </c>
      <c r="H595" t="s">
        <v>2109</v>
      </c>
      <c r="I595" t="s">
        <v>701</v>
      </c>
      <c r="J595" t="s">
        <v>777</v>
      </c>
      <c r="K595" t="s">
        <v>810</v>
      </c>
      <c r="L595" t="s">
        <v>2115</v>
      </c>
      <c r="M595" t="s">
        <v>2150</v>
      </c>
      <c r="N595" t="s">
        <v>2130</v>
      </c>
      <c r="O595" t="s">
        <v>2132</v>
      </c>
      <c r="P595" t="s">
        <v>2122</v>
      </c>
      <c r="Q595" t="s">
        <v>734</v>
      </c>
      <c r="R595" t="s">
        <v>1115</v>
      </c>
      <c r="S595" t="s">
        <v>2105</v>
      </c>
      <c r="T595" t="s">
        <v>2219</v>
      </c>
    </row>
    <row r="596" spans="1:22" x14ac:dyDescent="0.2">
      <c r="A596" t="s">
        <v>707</v>
      </c>
      <c r="B596" t="s">
        <v>32</v>
      </c>
      <c r="C596" t="s">
        <v>1942</v>
      </c>
      <c r="D596" t="s">
        <v>28</v>
      </c>
      <c r="E596" t="s">
        <v>697</v>
      </c>
      <c r="F596" t="s">
        <v>78</v>
      </c>
      <c r="G596" t="s">
        <v>692</v>
      </c>
      <c r="H596" t="s">
        <v>2130</v>
      </c>
      <c r="I596" t="s">
        <v>700</v>
      </c>
      <c r="J596" t="s">
        <v>776</v>
      </c>
      <c r="K596" t="s">
        <v>809</v>
      </c>
      <c r="L596" t="s">
        <v>2129</v>
      </c>
      <c r="M596" t="s">
        <v>2142</v>
      </c>
      <c r="N596" t="s">
        <v>2093</v>
      </c>
      <c r="O596" t="s">
        <v>2140</v>
      </c>
      <c r="P596" t="s">
        <v>2108</v>
      </c>
      <c r="Q596" t="s">
        <v>217</v>
      </c>
      <c r="R596" t="s">
        <v>1044</v>
      </c>
      <c r="S596" t="s">
        <v>2174</v>
      </c>
      <c r="T596" t="s">
        <v>2098</v>
      </c>
    </row>
    <row r="597" spans="1:22" x14ac:dyDescent="0.2">
      <c r="A597" t="s">
        <v>707</v>
      </c>
      <c r="B597" t="s">
        <v>32</v>
      </c>
      <c r="C597" t="s">
        <v>1943</v>
      </c>
      <c r="D597" t="s">
        <v>30</v>
      </c>
      <c r="E597" t="s">
        <v>697</v>
      </c>
      <c r="F597" t="s">
        <v>78</v>
      </c>
      <c r="G597" t="s">
        <v>692</v>
      </c>
      <c r="H597" t="s">
        <v>2123</v>
      </c>
      <c r="I597" t="s">
        <v>701</v>
      </c>
      <c r="J597" t="s">
        <v>777</v>
      </c>
      <c r="K597" t="s">
        <v>810</v>
      </c>
      <c r="L597" t="s">
        <v>2100</v>
      </c>
      <c r="M597" t="s">
        <v>2150</v>
      </c>
      <c r="N597" t="s">
        <v>2101</v>
      </c>
      <c r="O597" t="s">
        <v>2148</v>
      </c>
      <c r="P597" t="s">
        <v>2137</v>
      </c>
      <c r="Q597" t="s">
        <v>225</v>
      </c>
      <c r="R597" t="s">
        <v>1012</v>
      </c>
      <c r="S597" t="s">
        <v>2172</v>
      </c>
      <c r="T597" t="s">
        <v>2182</v>
      </c>
    </row>
    <row r="598" spans="1:22" x14ac:dyDescent="0.2">
      <c r="A598" t="s">
        <v>707</v>
      </c>
      <c r="B598" t="s">
        <v>32</v>
      </c>
      <c r="C598" t="s">
        <v>1944</v>
      </c>
      <c r="D598" t="s">
        <v>28</v>
      </c>
      <c r="E598" t="s">
        <v>699</v>
      </c>
      <c r="F598" t="s">
        <v>79</v>
      </c>
      <c r="G598" t="s">
        <v>693</v>
      </c>
      <c r="H598" t="s">
        <v>2094</v>
      </c>
      <c r="I598" t="s">
        <v>701</v>
      </c>
      <c r="J598" t="s">
        <v>777</v>
      </c>
      <c r="K598" t="s">
        <v>810</v>
      </c>
      <c r="L598" t="s">
        <v>2141</v>
      </c>
      <c r="M598" t="s">
        <v>2096</v>
      </c>
      <c r="N598" t="s">
        <v>2139</v>
      </c>
      <c r="O598" t="s">
        <v>2103</v>
      </c>
      <c r="P598" t="s">
        <v>2114</v>
      </c>
      <c r="Q598" t="s">
        <v>232</v>
      </c>
      <c r="R598" t="s">
        <v>992</v>
      </c>
      <c r="S598" t="s">
        <v>2177</v>
      </c>
      <c r="T598" t="s">
        <v>2154</v>
      </c>
    </row>
    <row r="599" spans="1:22" x14ac:dyDescent="0.2">
      <c r="A599" t="s">
        <v>707</v>
      </c>
      <c r="B599" t="s">
        <v>32</v>
      </c>
      <c r="C599" t="s">
        <v>1945</v>
      </c>
      <c r="D599" t="s">
        <v>30</v>
      </c>
      <c r="E599" t="s">
        <v>699</v>
      </c>
      <c r="F599" t="s">
        <v>79</v>
      </c>
      <c r="G599" t="s">
        <v>693</v>
      </c>
      <c r="H599" t="s">
        <v>2102</v>
      </c>
      <c r="I599" t="s">
        <v>700</v>
      </c>
      <c r="J599" t="s">
        <v>776</v>
      </c>
      <c r="K599" t="s">
        <v>809</v>
      </c>
      <c r="L599" t="s">
        <v>2091</v>
      </c>
      <c r="M599" t="s">
        <v>2134</v>
      </c>
      <c r="N599" t="s">
        <v>2116</v>
      </c>
      <c r="O599" t="s">
        <v>2138</v>
      </c>
      <c r="P599" t="s">
        <v>2115</v>
      </c>
      <c r="Q599" t="s">
        <v>207</v>
      </c>
      <c r="R599" t="s">
        <v>989</v>
      </c>
      <c r="S599" t="s">
        <v>2175</v>
      </c>
      <c r="T599" t="s">
        <v>2151</v>
      </c>
    </row>
    <row r="600" spans="1:22" x14ac:dyDescent="0.2">
      <c r="A600" t="s">
        <v>707</v>
      </c>
      <c r="B600" t="s">
        <v>32</v>
      </c>
      <c r="C600" t="s">
        <v>1946</v>
      </c>
      <c r="D600" t="s">
        <v>28</v>
      </c>
      <c r="E600" t="s">
        <v>700</v>
      </c>
      <c r="F600" t="s">
        <v>776</v>
      </c>
      <c r="G600" t="s">
        <v>809</v>
      </c>
      <c r="H600" t="s">
        <v>2137</v>
      </c>
      <c r="I600" t="s">
        <v>699</v>
      </c>
      <c r="J600" t="s">
        <v>79</v>
      </c>
      <c r="K600" t="s">
        <v>693</v>
      </c>
      <c r="L600" t="s">
        <v>2148</v>
      </c>
      <c r="M600" t="s">
        <v>2112</v>
      </c>
      <c r="N600" t="s">
        <v>2124</v>
      </c>
      <c r="O600" t="s">
        <v>2146</v>
      </c>
      <c r="P600" t="s">
        <v>2108</v>
      </c>
      <c r="Q600" t="s">
        <v>209</v>
      </c>
      <c r="R600" t="s">
        <v>1007</v>
      </c>
      <c r="S600" t="s">
        <v>2199</v>
      </c>
      <c r="T600" t="s">
        <v>2176</v>
      </c>
    </row>
    <row r="601" spans="1:22" x14ac:dyDescent="0.2">
      <c r="A601" t="s">
        <v>707</v>
      </c>
      <c r="B601" t="s">
        <v>32</v>
      </c>
      <c r="C601" t="s">
        <v>1947</v>
      </c>
      <c r="D601" t="s">
        <v>30</v>
      </c>
      <c r="E601" t="s">
        <v>701</v>
      </c>
      <c r="F601" t="s">
        <v>777</v>
      </c>
      <c r="G601" t="s">
        <v>810</v>
      </c>
      <c r="H601" t="s">
        <v>2092</v>
      </c>
      <c r="I601" t="s">
        <v>698</v>
      </c>
      <c r="J601" t="s">
        <v>76</v>
      </c>
      <c r="K601" t="s">
        <v>836</v>
      </c>
      <c r="L601" t="s">
        <v>2101</v>
      </c>
      <c r="M601" t="s">
        <v>2119</v>
      </c>
      <c r="N601" t="s">
        <v>2118</v>
      </c>
      <c r="O601" t="s">
        <v>2148</v>
      </c>
      <c r="P601" t="s">
        <v>2137</v>
      </c>
      <c r="Q601" t="s">
        <v>732</v>
      </c>
      <c r="R601" t="s">
        <v>1110</v>
      </c>
      <c r="S601" t="s">
        <v>2200</v>
      </c>
      <c r="T601" t="s">
        <v>2195</v>
      </c>
    </row>
    <row r="602" spans="1:22" x14ac:dyDescent="0.2">
      <c r="A602" t="s">
        <v>708</v>
      </c>
      <c r="B602" t="s">
        <v>720</v>
      </c>
      <c r="C602" t="s">
        <v>2076</v>
      </c>
      <c r="D602" t="s">
        <v>30</v>
      </c>
      <c r="E602" t="s">
        <v>696</v>
      </c>
      <c r="F602" t="s">
        <v>77</v>
      </c>
      <c r="G602" t="s">
        <v>836</v>
      </c>
      <c r="H602" t="s">
        <v>2119</v>
      </c>
      <c r="I602" t="s">
        <v>699</v>
      </c>
      <c r="J602" t="s">
        <v>79</v>
      </c>
      <c r="K602" t="s">
        <v>809</v>
      </c>
      <c r="L602" t="s">
        <v>2094</v>
      </c>
      <c r="M602" t="s">
        <v>2116</v>
      </c>
      <c r="N602" t="s">
        <v>2095</v>
      </c>
      <c r="O602" t="s">
        <v>2137</v>
      </c>
      <c r="P602" t="s">
        <v>2126</v>
      </c>
      <c r="Q602" t="s">
        <v>250</v>
      </c>
      <c r="R602" t="s">
        <v>1086</v>
      </c>
      <c r="S602" t="s">
        <v>2339</v>
      </c>
      <c r="T602" t="s">
        <v>2218</v>
      </c>
      <c r="U602" t="s">
        <v>2227</v>
      </c>
      <c r="V602" t="s">
        <v>2340</v>
      </c>
    </row>
    <row r="603" spans="1:22" x14ac:dyDescent="0.2">
      <c r="A603" t="s">
        <v>708</v>
      </c>
      <c r="B603" t="s">
        <v>720</v>
      </c>
      <c r="C603" t="s">
        <v>2077</v>
      </c>
      <c r="D603" t="s">
        <v>28</v>
      </c>
      <c r="E603" t="s">
        <v>698</v>
      </c>
      <c r="F603" t="s">
        <v>76</v>
      </c>
      <c r="G603" t="s">
        <v>692</v>
      </c>
      <c r="H603" t="s">
        <v>2116</v>
      </c>
      <c r="I603" t="s">
        <v>700</v>
      </c>
      <c r="J603" t="s">
        <v>776</v>
      </c>
      <c r="K603" t="s">
        <v>810</v>
      </c>
      <c r="L603" t="s">
        <v>2145</v>
      </c>
      <c r="M603" t="s">
        <v>2104</v>
      </c>
      <c r="N603" t="s">
        <v>2103</v>
      </c>
      <c r="O603" t="s">
        <v>2132</v>
      </c>
      <c r="P603" t="s">
        <v>2100</v>
      </c>
      <c r="Q603" t="s">
        <v>222</v>
      </c>
      <c r="R603" t="s">
        <v>984</v>
      </c>
      <c r="S603" t="s">
        <v>2341</v>
      </c>
      <c r="T603" t="s">
        <v>2121</v>
      </c>
      <c r="U603" t="s">
        <v>2226</v>
      </c>
      <c r="V603" t="s">
        <v>2342</v>
      </c>
    </row>
    <row r="604" spans="1:22" x14ac:dyDescent="0.2">
      <c r="A604" t="s">
        <v>708</v>
      </c>
      <c r="B604" t="s">
        <v>720</v>
      </c>
      <c r="C604" t="s">
        <v>2078</v>
      </c>
      <c r="D604" t="s">
        <v>30</v>
      </c>
      <c r="E604" t="s">
        <v>697</v>
      </c>
      <c r="F604" t="s">
        <v>78</v>
      </c>
      <c r="G604" t="s">
        <v>693</v>
      </c>
      <c r="H604" t="s">
        <v>2138</v>
      </c>
      <c r="I604" t="s">
        <v>698</v>
      </c>
      <c r="J604" t="s">
        <v>76</v>
      </c>
      <c r="K604" t="s">
        <v>692</v>
      </c>
      <c r="L604" t="s">
        <v>2147</v>
      </c>
      <c r="M604" t="s">
        <v>2142</v>
      </c>
      <c r="N604" t="s">
        <v>2132</v>
      </c>
      <c r="O604" t="s">
        <v>2107</v>
      </c>
      <c r="P604" t="s">
        <v>2108</v>
      </c>
      <c r="Q604" t="s">
        <v>208</v>
      </c>
      <c r="R604" t="s">
        <v>781</v>
      </c>
      <c r="S604" t="s">
        <v>2343</v>
      </c>
      <c r="T604" t="s">
        <v>2153</v>
      </c>
      <c r="U604" t="s">
        <v>2227</v>
      </c>
      <c r="V604" t="s">
        <v>2344</v>
      </c>
    </row>
    <row r="605" spans="1:22" x14ac:dyDescent="0.2">
      <c r="A605" t="s">
        <v>708</v>
      </c>
      <c r="B605" t="s">
        <v>720</v>
      </c>
      <c r="C605" t="s">
        <v>2079</v>
      </c>
      <c r="D605" t="s">
        <v>28</v>
      </c>
      <c r="E605" t="s">
        <v>699</v>
      </c>
      <c r="F605" t="s">
        <v>79</v>
      </c>
      <c r="G605" t="s">
        <v>809</v>
      </c>
      <c r="H605" t="s">
        <v>2125</v>
      </c>
      <c r="I605" t="s">
        <v>696</v>
      </c>
      <c r="J605" t="s">
        <v>77</v>
      </c>
      <c r="K605" t="s">
        <v>836</v>
      </c>
      <c r="L605" t="s">
        <v>2150</v>
      </c>
      <c r="M605" t="s">
        <v>2139</v>
      </c>
      <c r="N605" t="s">
        <v>2146</v>
      </c>
      <c r="O605" t="s">
        <v>2114</v>
      </c>
      <c r="P605" t="s">
        <v>2115</v>
      </c>
      <c r="Q605" t="s">
        <v>248</v>
      </c>
      <c r="R605" t="s">
        <v>1082</v>
      </c>
      <c r="S605" t="s">
        <v>2345</v>
      </c>
      <c r="T605" t="s">
        <v>2189</v>
      </c>
      <c r="U605" t="s">
        <v>2226</v>
      </c>
      <c r="V605" t="s">
        <v>2346</v>
      </c>
    </row>
    <row r="606" spans="1:22" x14ac:dyDescent="0.2">
      <c r="A606" t="s">
        <v>708</v>
      </c>
      <c r="B606" t="s">
        <v>720</v>
      </c>
      <c r="C606" t="s">
        <v>2080</v>
      </c>
      <c r="D606" t="s">
        <v>30</v>
      </c>
      <c r="E606" t="s">
        <v>700</v>
      </c>
      <c r="F606" t="s">
        <v>776</v>
      </c>
      <c r="G606" t="s">
        <v>810</v>
      </c>
      <c r="H606" t="s">
        <v>2145</v>
      </c>
      <c r="I606" t="s">
        <v>696</v>
      </c>
      <c r="J606" t="s">
        <v>77</v>
      </c>
      <c r="K606" t="s">
        <v>836</v>
      </c>
      <c r="L606" t="s">
        <v>2096</v>
      </c>
      <c r="M606" t="s">
        <v>2147</v>
      </c>
      <c r="N606" t="s">
        <v>2138</v>
      </c>
      <c r="O606" t="s">
        <v>2094</v>
      </c>
      <c r="P606" t="s">
        <v>2141</v>
      </c>
      <c r="Q606" t="s">
        <v>733</v>
      </c>
      <c r="R606" t="s">
        <v>1112</v>
      </c>
      <c r="S606" t="s">
        <v>2347</v>
      </c>
      <c r="T606" t="s">
        <v>2196</v>
      </c>
      <c r="U606" t="s">
        <v>2227</v>
      </c>
      <c r="V606" t="s">
        <v>2348</v>
      </c>
    </row>
    <row r="607" spans="1:22" x14ac:dyDescent="0.2">
      <c r="A607" t="s">
        <v>708</v>
      </c>
      <c r="B607" t="s">
        <v>720</v>
      </c>
      <c r="C607" t="s">
        <v>2081</v>
      </c>
      <c r="D607" t="s">
        <v>28</v>
      </c>
      <c r="E607" t="s">
        <v>701</v>
      </c>
      <c r="F607" t="s">
        <v>777</v>
      </c>
      <c r="G607" t="s">
        <v>835</v>
      </c>
      <c r="H607" t="s">
        <v>2100</v>
      </c>
      <c r="I607" t="s">
        <v>697</v>
      </c>
      <c r="J607" t="s">
        <v>78</v>
      </c>
      <c r="K607" t="s">
        <v>693</v>
      </c>
      <c r="L607" t="s">
        <v>2123</v>
      </c>
      <c r="M607" t="s">
        <v>2150</v>
      </c>
      <c r="N607" t="s">
        <v>2101</v>
      </c>
      <c r="O607" t="s">
        <v>2117</v>
      </c>
      <c r="P607" t="s">
        <v>2107</v>
      </c>
      <c r="Q607" t="s">
        <v>238</v>
      </c>
      <c r="R607" t="s">
        <v>1003</v>
      </c>
      <c r="S607" t="s">
        <v>2349</v>
      </c>
      <c r="T607" t="s">
        <v>2165</v>
      </c>
      <c r="U607" t="s">
        <v>2226</v>
      </c>
      <c r="V607" t="s">
        <v>2350</v>
      </c>
    </row>
    <row r="608" spans="1:22" x14ac:dyDescent="0.2">
      <c r="A608" t="s">
        <v>708</v>
      </c>
      <c r="B608" t="s">
        <v>108</v>
      </c>
      <c r="C608" t="s">
        <v>1962</v>
      </c>
      <c r="D608" t="s">
        <v>28</v>
      </c>
      <c r="E608" t="s">
        <v>696</v>
      </c>
      <c r="F608" t="s">
        <v>77</v>
      </c>
      <c r="G608" t="s">
        <v>836</v>
      </c>
      <c r="H608" t="s">
        <v>2112</v>
      </c>
      <c r="I608" t="s">
        <v>697</v>
      </c>
      <c r="J608" t="s">
        <v>78</v>
      </c>
      <c r="K608" t="s">
        <v>693</v>
      </c>
      <c r="L608" t="s">
        <v>2111</v>
      </c>
      <c r="M608" t="s">
        <v>2099</v>
      </c>
      <c r="N608" t="s">
        <v>2100</v>
      </c>
      <c r="O608" t="s">
        <v>2117</v>
      </c>
      <c r="P608" t="s">
        <v>2116</v>
      </c>
      <c r="Q608" t="s">
        <v>449</v>
      </c>
      <c r="R608" t="s">
        <v>1093</v>
      </c>
      <c r="S608" t="s">
        <v>2089</v>
      </c>
      <c r="T608" t="s">
        <v>2211</v>
      </c>
    </row>
    <row r="609" spans="1:20" x14ac:dyDescent="0.2">
      <c r="A609" t="s">
        <v>708</v>
      </c>
      <c r="B609" t="s">
        <v>108</v>
      </c>
      <c r="C609" t="s">
        <v>1963</v>
      </c>
      <c r="D609" t="s">
        <v>30</v>
      </c>
      <c r="E609" t="s">
        <v>696</v>
      </c>
      <c r="F609" t="s">
        <v>77</v>
      </c>
      <c r="G609" t="s">
        <v>836</v>
      </c>
      <c r="H609" t="s">
        <v>2119</v>
      </c>
      <c r="I609" t="s">
        <v>697</v>
      </c>
      <c r="J609" t="s">
        <v>78</v>
      </c>
      <c r="K609" t="s">
        <v>693</v>
      </c>
      <c r="L609" t="s">
        <v>2118</v>
      </c>
      <c r="M609" t="s">
        <v>2091</v>
      </c>
      <c r="N609" t="s">
        <v>2092</v>
      </c>
      <c r="O609" t="s">
        <v>2110</v>
      </c>
      <c r="P609" t="s">
        <v>2109</v>
      </c>
      <c r="Q609" t="s">
        <v>449</v>
      </c>
      <c r="R609" t="s">
        <v>1094</v>
      </c>
      <c r="S609" t="s">
        <v>2097</v>
      </c>
      <c r="T609" t="s">
        <v>2211</v>
      </c>
    </row>
    <row r="610" spans="1:20" x14ac:dyDescent="0.2">
      <c r="A610" t="s">
        <v>708</v>
      </c>
      <c r="B610" t="s">
        <v>108</v>
      </c>
      <c r="C610" t="s">
        <v>1964</v>
      </c>
      <c r="D610" t="s">
        <v>28</v>
      </c>
      <c r="E610" t="s">
        <v>696</v>
      </c>
      <c r="F610" t="s">
        <v>77</v>
      </c>
      <c r="G610" t="s">
        <v>836</v>
      </c>
      <c r="H610" t="s">
        <v>2096</v>
      </c>
      <c r="I610" t="s">
        <v>697</v>
      </c>
      <c r="J610" t="s">
        <v>78</v>
      </c>
      <c r="K610" t="s">
        <v>693</v>
      </c>
      <c r="L610" t="s">
        <v>2095</v>
      </c>
      <c r="M610" t="s">
        <v>2114</v>
      </c>
      <c r="N610" t="s">
        <v>2115</v>
      </c>
      <c r="O610" t="s">
        <v>2102</v>
      </c>
      <c r="P610" t="s">
        <v>2101</v>
      </c>
      <c r="Q610" t="s">
        <v>736</v>
      </c>
      <c r="R610" t="s">
        <v>1097</v>
      </c>
      <c r="S610" t="s">
        <v>2105</v>
      </c>
      <c r="T610" t="s">
        <v>2167</v>
      </c>
    </row>
    <row r="611" spans="1:20" x14ac:dyDescent="0.2">
      <c r="A611" t="s">
        <v>708</v>
      </c>
      <c r="B611" t="s">
        <v>108</v>
      </c>
      <c r="C611" t="s">
        <v>1965</v>
      </c>
      <c r="D611" t="s">
        <v>30</v>
      </c>
      <c r="E611" t="s">
        <v>696</v>
      </c>
      <c r="F611" t="s">
        <v>77</v>
      </c>
      <c r="G611" t="s">
        <v>836</v>
      </c>
      <c r="H611" t="s">
        <v>2104</v>
      </c>
      <c r="I611" t="s">
        <v>697</v>
      </c>
      <c r="J611" t="s">
        <v>78</v>
      </c>
      <c r="K611" t="s">
        <v>693</v>
      </c>
      <c r="L611" t="s">
        <v>2103</v>
      </c>
      <c r="M611" t="s">
        <v>2107</v>
      </c>
      <c r="N611" t="s">
        <v>2108</v>
      </c>
      <c r="O611" t="s">
        <v>2094</v>
      </c>
      <c r="P611" t="s">
        <v>2093</v>
      </c>
      <c r="Q611" t="s">
        <v>727</v>
      </c>
      <c r="R611" t="s">
        <v>1096</v>
      </c>
      <c r="S611" t="s">
        <v>2113</v>
      </c>
      <c r="T611" t="s">
        <v>2212</v>
      </c>
    </row>
    <row r="612" spans="1:20" x14ac:dyDescent="0.2">
      <c r="A612" t="s">
        <v>708</v>
      </c>
      <c r="B612" t="s">
        <v>108</v>
      </c>
      <c r="C612" t="s">
        <v>1966</v>
      </c>
      <c r="D612" t="s">
        <v>28</v>
      </c>
      <c r="E612" t="s">
        <v>696</v>
      </c>
      <c r="F612" t="s">
        <v>77</v>
      </c>
      <c r="G612" t="s">
        <v>836</v>
      </c>
      <c r="H612" t="s">
        <v>2142</v>
      </c>
      <c r="I612" t="s">
        <v>699</v>
      </c>
      <c r="J612" t="s">
        <v>79</v>
      </c>
      <c r="K612" t="s">
        <v>809</v>
      </c>
      <c r="L612" t="s">
        <v>2132</v>
      </c>
      <c r="M612" t="s">
        <v>2129</v>
      </c>
      <c r="N612" t="s">
        <v>2149</v>
      </c>
      <c r="O612" t="s">
        <v>2138</v>
      </c>
      <c r="P612" t="s">
        <v>2147</v>
      </c>
      <c r="Q612" t="s">
        <v>249</v>
      </c>
      <c r="R612" t="s">
        <v>1083</v>
      </c>
      <c r="S612" t="s">
        <v>2120</v>
      </c>
      <c r="T612" t="s">
        <v>2217</v>
      </c>
    </row>
    <row r="613" spans="1:20" x14ac:dyDescent="0.2">
      <c r="A613" t="s">
        <v>708</v>
      </c>
      <c r="B613" t="s">
        <v>108</v>
      </c>
      <c r="C613" t="s">
        <v>1967</v>
      </c>
      <c r="D613" t="s">
        <v>30</v>
      </c>
      <c r="E613" t="s">
        <v>696</v>
      </c>
      <c r="F613" t="s">
        <v>77</v>
      </c>
      <c r="G613" t="s">
        <v>836</v>
      </c>
      <c r="H613" t="s">
        <v>2150</v>
      </c>
      <c r="I613" t="s">
        <v>699</v>
      </c>
      <c r="J613" t="s">
        <v>79</v>
      </c>
      <c r="K613" t="s">
        <v>809</v>
      </c>
      <c r="L613" t="s">
        <v>2125</v>
      </c>
      <c r="M613" t="s">
        <v>2122</v>
      </c>
      <c r="N613" t="s">
        <v>2141</v>
      </c>
      <c r="O613" t="s">
        <v>2146</v>
      </c>
      <c r="P613" t="s">
        <v>2139</v>
      </c>
      <c r="Q613" t="s">
        <v>249</v>
      </c>
      <c r="R613" t="s">
        <v>1084</v>
      </c>
      <c r="S613" t="s">
        <v>2128</v>
      </c>
      <c r="T613" t="s">
        <v>2217</v>
      </c>
    </row>
    <row r="614" spans="1:20" x14ac:dyDescent="0.2">
      <c r="A614" t="s">
        <v>708</v>
      </c>
      <c r="B614" t="s">
        <v>108</v>
      </c>
      <c r="C614" t="s">
        <v>1968</v>
      </c>
      <c r="D614" t="s">
        <v>28</v>
      </c>
      <c r="E614" t="s">
        <v>696</v>
      </c>
      <c r="F614" t="s">
        <v>77</v>
      </c>
      <c r="G614" t="s">
        <v>836</v>
      </c>
      <c r="H614" t="s">
        <v>2127</v>
      </c>
      <c r="I614" t="s">
        <v>699</v>
      </c>
      <c r="J614" t="s">
        <v>79</v>
      </c>
      <c r="K614" t="s">
        <v>809</v>
      </c>
      <c r="L614" t="s">
        <v>2148</v>
      </c>
      <c r="M614" t="s">
        <v>2145</v>
      </c>
      <c r="N614" t="s">
        <v>2133</v>
      </c>
      <c r="O614" t="s">
        <v>2123</v>
      </c>
      <c r="P614" t="s">
        <v>2131</v>
      </c>
      <c r="Q614" t="s">
        <v>250</v>
      </c>
      <c r="R614" t="s">
        <v>1085</v>
      </c>
      <c r="S614" t="s">
        <v>2135</v>
      </c>
      <c r="T614" t="s">
        <v>2218</v>
      </c>
    </row>
    <row r="615" spans="1:20" x14ac:dyDescent="0.2">
      <c r="A615" t="s">
        <v>708</v>
      </c>
      <c r="B615" t="s">
        <v>108</v>
      </c>
      <c r="C615" t="s">
        <v>1969</v>
      </c>
      <c r="D615" t="s">
        <v>30</v>
      </c>
      <c r="E615" t="s">
        <v>696</v>
      </c>
      <c r="F615" t="s">
        <v>77</v>
      </c>
      <c r="G615" t="s">
        <v>836</v>
      </c>
      <c r="H615" t="s">
        <v>2134</v>
      </c>
      <c r="I615" t="s">
        <v>699</v>
      </c>
      <c r="J615" t="s">
        <v>79</v>
      </c>
      <c r="K615" t="s">
        <v>809</v>
      </c>
      <c r="L615" t="s">
        <v>2140</v>
      </c>
      <c r="M615" t="s">
        <v>2137</v>
      </c>
      <c r="N615" t="s">
        <v>2126</v>
      </c>
      <c r="O615" t="s">
        <v>2130</v>
      </c>
      <c r="P615" t="s">
        <v>2124</v>
      </c>
      <c r="Q615" t="s">
        <v>434</v>
      </c>
      <c r="R615" t="s">
        <v>1088</v>
      </c>
      <c r="S615" t="s">
        <v>2143</v>
      </c>
      <c r="T615" t="s">
        <v>2190</v>
      </c>
    </row>
    <row r="616" spans="1:20" x14ac:dyDescent="0.2">
      <c r="A616" t="s">
        <v>708</v>
      </c>
      <c r="B616" t="s">
        <v>108</v>
      </c>
      <c r="C616" t="s">
        <v>1970</v>
      </c>
      <c r="D616" t="s">
        <v>28</v>
      </c>
      <c r="E616" t="s">
        <v>698</v>
      </c>
      <c r="F616" t="s">
        <v>76</v>
      </c>
      <c r="G616" t="s">
        <v>692</v>
      </c>
      <c r="H616" t="s">
        <v>2101</v>
      </c>
      <c r="I616" t="s">
        <v>697</v>
      </c>
      <c r="J616" t="s">
        <v>78</v>
      </c>
      <c r="K616" t="s">
        <v>693</v>
      </c>
      <c r="L616" t="s">
        <v>2111</v>
      </c>
      <c r="M616" t="s">
        <v>2099</v>
      </c>
      <c r="N616" t="s">
        <v>2100</v>
      </c>
      <c r="O616" t="s">
        <v>2117</v>
      </c>
      <c r="P616" t="s">
        <v>2096</v>
      </c>
      <c r="Q616" t="s">
        <v>209</v>
      </c>
      <c r="R616" t="s">
        <v>782</v>
      </c>
      <c r="S616" t="s">
        <v>2089</v>
      </c>
      <c r="T616" t="s">
        <v>2176</v>
      </c>
    </row>
    <row r="617" spans="1:20" x14ac:dyDescent="0.2">
      <c r="A617" t="s">
        <v>708</v>
      </c>
      <c r="B617" t="s">
        <v>108</v>
      </c>
      <c r="C617" t="s">
        <v>1971</v>
      </c>
      <c r="D617" t="s">
        <v>30</v>
      </c>
      <c r="E617" t="s">
        <v>698</v>
      </c>
      <c r="F617" t="s">
        <v>76</v>
      </c>
      <c r="G617" t="s">
        <v>692</v>
      </c>
      <c r="H617" t="s">
        <v>2093</v>
      </c>
      <c r="I617" t="s">
        <v>697</v>
      </c>
      <c r="J617" t="s">
        <v>78</v>
      </c>
      <c r="K617" t="s">
        <v>693</v>
      </c>
      <c r="L617" t="s">
        <v>2118</v>
      </c>
      <c r="M617" t="s">
        <v>2091</v>
      </c>
      <c r="N617" t="s">
        <v>2092</v>
      </c>
      <c r="O617" t="s">
        <v>2110</v>
      </c>
      <c r="P617" t="s">
        <v>2104</v>
      </c>
      <c r="Q617" t="s">
        <v>209</v>
      </c>
      <c r="R617" t="s">
        <v>783</v>
      </c>
      <c r="S617" t="s">
        <v>2097</v>
      </c>
      <c r="T617" t="s">
        <v>2176</v>
      </c>
    </row>
    <row r="618" spans="1:20" x14ac:dyDescent="0.2">
      <c r="A618" t="s">
        <v>708</v>
      </c>
      <c r="B618" t="s">
        <v>108</v>
      </c>
      <c r="C618" t="s">
        <v>1972</v>
      </c>
      <c r="D618" t="s">
        <v>28</v>
      </c>
      <c r="E618" t="s">
        <v>698</v>
      </c>
      <c r="F618" t="s">
        <v>76</v>
      </c>
      <c r="G618" t="s">
        <v>692</v>
      </c>
      <c r="H618" t="s">
        <v>2116</v>
      </c>
      <c r="I618" t="s">
        <v>697</v>
      </c>
      <c r="J618" t="s">
        <v>78</v>
      </c>
      <c r="K618" t="s">
        <v>693</v>
      </c>
      <c r="L618" t="s">
        <v>2095</v>
      </c>
      <c r="M618" t="s">
        <v>2114</v>
      </c>
      <c r="N618" t="s">
        <v>2115</v>
      </c>
      <c r="O618" t="s">
        <v>2102</v>
      </c>
      <c r="P618" t="s">
        <v>2112</v>
      </c>
      <c r="Q618" t="s">
        <v>211</v>
      </c>
      <c r="R618" t="s">
        <v>786</v>
      </c>
      <c r="S618" t="s">
        <v>2105</v>
      </c>
      <c r="T618" t="s">
        <v>2152</v>
      </c>
    </row>
    <row r="619" spans="1:20" x14ac:dyDescent="0.2">
      <c r="A619" t="s">
        <v>708</v>
      </c>
      <c r="B619" t="s">
        <v>108</v>
      </c>
      <c r="C619" t="s">
        <v>1973</v>
      </c>
      <c r="D619" t="s">
        <v>30</v>
      </c>
      <c r="E619" t="s">
        <v>698</v>
      </c>
      <c r="F619" t="s">
        <v>76</v>
      </c>
      <c r="G619" t="s">
        <v>692</v>
      </c>
      <c r="H619" t="s">
        <v>2109</v>
      </c>
      <c r="I619" t="s">
        <v>697</v>
      </c>
      <c r="J619" t="s">
        <v>78</v>
      </c>
      <c r="K619" t="s">
        <v>693</v>
      </c>
      <c r="L619" t="s">
        <v>2103</v>
      </c>
      <c r="M619" t="s">
        <v>2107</v>
      </c>
      <c r="N619" t="s">
        <v>2108</v>
      </c>
      <c r="O619" t="s">
        <v>2094</v>
      </c>
      <c r="P619" t="s">
        <v>2119</v>
      </c>
      <c r="Q619" t="s">
        <v>210</v>
      </c>
      <c r="R619" t="s">
        <v>785</v>
      </c>
      <c r="S619" t="s">
        <v>2113</v>
      </c>
      <c r="T619" t="s">
        <v>2179</v>
      </c>
    </row>
    <row r="620" spans="1:20" x14ac:dyDescent="0.2">
      <c r="A620" t="s">
        <v>708</v>
      </c>
      <c r="B620" t="s">
        <v>108</v>
      </c>
      <c r="C620" t="s">
        <v>1974</v>
      </c>
      <c r="D620" t="s">
        <v>28</v>
      </c>
      <c r="E620" t="s">
        <v>698</v>
      </c>
      <c r="F620" t="s">
        <v>76</v>
      </c>
      <c r="G620" t="s">
        <v>692</v>
      </c>
      <c r="H620" t="s">
        <v>2131</v>
      </c>
      <c r="I620" t="s">
        <v>699</v>
      </c>
      <c r="J620" t="s">
        <v>79</v>
      </c>
      <c r="K620" t="s">
        <v>809</v>
      </c>
      <c r="L620" t="s">
        <v>2132</v>
      </c>
      <c r="M620" t="s">
        <v>2129</v>
      </c>
      <c r="N620" t="s">
        <v>2149</v>
      </c>
      <c r="O620" t="s">
        <v>2138</v>
      </c>
      <c r="P620" t="s">
        <v>2127</v>
      </c>
      <c r="Q620" t="s">
        <v>219</v>
      </c>
      <c r="R620" t="s">
        <v>1061</v>
      </c>
      <c r="S620" t="s">
        <v>2120</v>
      </c>
      <c r="T620" t="s">
        <v>2170</v>
      </c>
    </row>
    <row r="621" spans="1:20" x14ac:dyDescent="0.2">
      <c r="A621" t="s">
        <v>708</v>
      </c>
      <c r="B621" t="s">
        <v>108</v>
      </c>
      <c r="C621" t="s">
        <v>1975</v>
      </c>
      <c r="D621" t="s">
        <v>30</v>
      </c>
      <c r="E621" t="s">
        <v>698</v>
      </c>
      <c r="F621" t="s">
        <v>76</v>
      </c>
      <c r="G621" t="s">
        <v>692</v>
      </c>
      <c r="H621" t="s">
        <v>2124</v>
      </c>
      <c r="I621" t="s">
        <v>699</v>
      </c>
      <c r="J621" t="s">
        <v>79</v>
      </c>
      <c r="K621" t="s">
        <v>809</v>
      </c>
      <c r="L621" t="s">
        <v>2125</v>
      </c>
      <c r="M621" t="s">
        <v>2122</v>
      </c>
      <c r="N621" t="s">
        <v>2141</v>
      </c>
      <c r="O621" t="s">
        <v>2146</v>
      </c>
      <c r="P621" t="s">
        <v>2134</v>
      </c>
      <c r="Q621" t="s">
        <v>219</v>
      </c>
      <c r="R621" t="s">
        <v>1004</v>
      </c>
      <c r="S621" t="s">
        <v>2128</v>
      </c>
      <c r="T621" t="s">
        <v>2170</v>
      </c>
    </row>
    <row r="622" spans="1:20" x14ac:dyDescent="0.2">
      <c r="A622" t="s">
        <v>708</v>
      </c>
      <c r="B622" t="s">
        <v>108</v>
      </c>
      <c r="C622" t="s">
        <v>1976</v>
      </c>
      <c r="D622" t="s">
        <v>28</v>
      </c>
      <c r="E622" t="s">
        <v>698</v>
      </c>
      <c r="F622" t="s">
        <v>76</v>
      </c>
      <c r="G622" t="s">
        <v>692</v>
      </c>
      <c r="H622" t="s">
        <v>2147</v>
      </c>
      <c r="I622" t="s">
        <v>699</v>
      </c>
      <c r="J622" t="s">
        <v>79</v>
      </c>
      <c r="K622" t="s">
        <v>809</v>
      </c>
      <c r="L622" t="s">
        <v>2148</v>
      </c>
      <c r="M622" t="s">
        <v>2145</v>
      </c>
      <c r="N622" t="s">
        <v>2133</v>
      </c>
      <c r="O622" t="s">
        <v>2123</v>
      </c>
      <c r="P622" t="s">
        <v>2142</v>
      </c>
      <c r="Q622" t="s">
        <v>220</v>
      </c>
      <c r="R622" t="s">
        <v>1006</v>
      </c>
      <c r="S622" t="s">
        <v>2135</v>
      </c>
      <c r="T622" t="s">
        <v>2173</v>
      </c>
    </row>
    <row r="623" spans="1:20" x14ac:dyDescent="0.2">
      <c r="A623" t="s">
        <v>708</v>
      </c>
      <c r="B623" t="s">
        <v>108</v>
      </c>
      <c r="C623" t="s">
        <v>1977</v>
      </c>
      <c r="D623" t="s">
        <v>30</v>
      </c>
      <c r="E623" t="s">
        <v>698</v>
      </c>
      <c r="F623" t="s">
        <v>76</v>
      </c>
      <c r="G623" t="s">
        <v>692</v>
      </c>
      <c r="H623" t="s">
        <v>2139</v>
      </c>
      <c r="I623" t="s">
        <v>699</v>
      </c>
      <c r="J623" t="s">
        <v>79</v>
      </c>
      <c r="K623" t="s">
        <v>809</v>
      </c>
      <c r="L623" t="s">
        <v>2140</v>
      </c>
      <c r="M623" t="s">
        <v>2137</v>
      </c>
      <c r="N623" t="s">
        <v>2126</v>
      </c>
      <c r="O623" t="s">
        <v>2130</v>
      </c>
      <c r="P623" t="s">
        <v>2150</v>
      </c>
      <c r="Q623" t="s">
        <v>221</v>
      </c>
      <c r="R623" t="s">
        <v>1062</v>
      </c>
      <c r="S623" t="s">
        <v>2143</v>
      </c>
      <c r="T623" t="s">
        <v>2090</v>
      </c>
    </row>
    <row r="624" spans="1:20" x14ac:dyDescent="0.2">
      <c r="A624" t="s">
        <v>708</v>
      </c>
      <c r="B624" t="s">
        <v>108</v>
      </c>
      <c r="C624" t="s">
        <v>1978</v>
      </c>
      <c r="D624" t="s">
        <v>28</v>
      </c>
      <c r="E624" t="s">
        <v>696</v>
      </c>
      <c r="F624" t="s">
        <v>77</v>
      </c>
      <c r="G624" t="s">
        <v>836</v>
      </c>
      <c r="H624" t="s">
        <v>2112</v>
      </c>
      <c r="I624" t="s">
        <v>700</v>
      </c>
      <c r="J624" t="s">
        <v>776</v>
      </c>
      <c r="K624" t="s">
        <v>810</v>
      </c>
      <c r="L624" t="s">
        <v>2129</v>
      </c>
      <c r="M624" t="s">
        <v>2123</v>
      </c>
      <c r="N624" t="s">
        <v>2094</v>
      </c>
      <c r="O624" t="s">
        <v>2108</v>
      </c>
      <c r="P624" t="s">
        <v>2116</v>
      </c>
      <c r="Q624" t="s">
        <v>734</v>
      </c>
      <c r="R624" t="s">
        <v>1114</v>
      </c>
      <c r="S624" t="s">
        <v>2089</v>
      </c>
      <c r="T624" t="s">
        <v>2219</v>
      </c>
    </row>
    <row r="625" spans="1:20" x14ac:dyDescent="0.2">
      <c r="A625" t="s">
        <v>708</v>
      </c>
      <c r="B625" t="s">
        <v>108</v>
      </c>
      <c r="C625" t="s">
        <v>1979</v>
      </c>
      <c r="D625" t="s">
        <v>30</v>
      </c>
      <c r="E625" t="s">
        <v>696</v>
      </c>
      <c r="F625" t="s">
        <v>77</v>
      </c>
      <c r="G625" t="s">
        <v>836</v>
      </c>
      <c r="H625" t="s">
        <v>2119</v>
      </c>
      <c r="I625" t="s">
        <v>700</v>
      </c>
      <c r="J625" t="s">
        <v>776</v>
      </c>
      <c r="K625" t="s">
        <v>810</v>
      </c>
      <c r="L625" t="s">
        <v>2122</v>
      </c>
      <c r="M625" t="s">
        <v>2130</v>
      </c>
      <c r="N625" t="s">
        <v>2102</v>
      </c>
      <c r="O625" t="s">
        <v>2115</v>
      </c>
      <c r="P625" t="s">
        <v>2109</v>
      </c>
      <c r="Q625" t="s">
        <v>734</v>
      </c>
      <c r="R625" t="s">
        <v>1115</v>
      </c>
      <c r="S625" t="s">
        <v>2097</v>
      </c>
      <c r="T625" t="s">
        <v>2219</v>
      </c>
    </row>
    <row r="626" spans="1:20" x14ac:dyDescent="0.2">
      <c r="A626" t="s">
        <v>708</v>
      </c>
      <c r="B626" t="s">
        <v>108</v>
      </c>
      <c r="C626" t="s">
        <v>1980</v>
      </c>
      <c r="D626" t="s">
        <v>28</v>
      </c>
      <c r="E626" t="s">
        <v>696</v>
      </c>
      <c r="F626" t="s">
        <v>77</v>
      </c>
      <c r="G626" t="s">
        <v>836</v>
      </c>
      <c r="H626" t="s">
        <v>2096</v>
      </c>
      <c r="I626" t="s">
        <v>700</v>
      </c>
      <c r="J626" t="s">
        <v>776</v>
      </c>
      <c r="K626" t="s">
        <v>810</v>
      </c>
      <c r="L626" t="s">
        <v>2145</v>
      </c>
      <c r="M626" t="s">
        <v>2138</v>
      </c>
      <c r="N626" t="s">
        <v>2110</v>
      </c>
      <c r="O626" t="s">
        <v>2092</v>
      </c>
      <c r="P626" t="s">
        <v>2101</v>
      </c>
      <c r="Q626" t="s">
        <v>738</v>
      </c>
      <c r="R626" t="s">
        <v>1118</v>
      </c>
      <c r="S626" t="s">
        <v>2105</v>
      </c>
      <c r="T626" t="s">
        <v>2194</v>
      </c>
    </row>
    <row r="627" spans="1:20" x14ac:dyDescent="0.2">
      <c r="A627" t="s">
        <v>708</v>
      </c>
      <c r="B627" t="s">
        <v>108</v>
      </c>
      <c r="C627" t="s">
        <v>1981</v>
      </c>
      <c r="D627" t="s">
        <v>30</v>
      </c>
      <c r="E627" t="s">
        <v>696</v>
      </c>
      <c r="F627" t="s">
        <v>77</v>
      </c>
      <c r="G627" t="s">
        <v>836</v>
      </c>
      <c r="H627" t="s">
        <v>2104</v>
      </c>
      <c r="I627" t="s">
        <v>700</v>
      </c>
      <c r="J627" t="s">
        <v>776</v>
      </c>
      <c r="K627" t="s">
        <v>810</v>
      </c>
      <c r="L627" t="s">
        <v>2137</v>
      </c>
      <c r="M627" t="s">
        <v>2146</v>
      </c>
      <c r="N627" t="s">
        <v>2117</v>
      </c>
      <c r="O627" t="s">
        <v>2100</v>
      </c>
      <c r="P627" t="s">
        <v>2093</v>
      </c>
      <c r="Q627" t="s">
        <v>735</v>
      </c>
      <c r="R627" t="s">
        <v>1117</v>
      </c>
      <c r="S627" t="s">
        <v>2113</v>
      </c>
      <c r="T627" t="s">
        <v>2220</v>
      </c>
    </row>
    <row r="628" spans="1:20" x14ac:dyDescent="0.2">
      <c r="A628" t="s">
        <v>708</v>
      </c>
      <c r="B628" t="s">
        <v>108</v>
      </c>
      <c r="C628" t="s">
        <v>1982</v>
      </c>
      <c r="D628" t="s">
        <v>28</v>
      </c>
      <c r="E628" t="s">
        <v>696</v>
      </c>
      <c r="F628" t="s">
        <v>77</v>
      </c>
      <c r="G628" t="s">
        <v>836</v>
      </c>
      <c r="H628" t="s">
        <v>2142</v>
      </c>
      <c r="I628" t="s">
        <v>701</v>
      </c>
      <c r="J628" t="s">
        <v>777</v>
      </c>
      <c r="K628" t="s">
        <v>835</v>
      </c>
      <c r="L628" t="s">
        <v>2141</v>
      </c>
      <c r="M628" t="s">
        <v>2111</v>
      </c>
      <c r="N628" t="s">
        <v>2125</v>
      </c>
      <c r="O628" t="s">
        <v>2114</v>
      </c>
      <c r="P628" t="s">
        <v>2147</v>
      </c>
      <c r="Q628" t="s">
        <v>730</v>
      </c>
      <c r="R628" t="s">
        <v>1105</v>
      </c>
      <c r="S628" t="s">
        <v>2120</v>
      </c>
      <c r="T628" t="s">
        <v>2215</v>
      </c>
    </row>
    <row r="629" spans="1:20" x14ac:dyDescent="0.2">
      <c r="A629" t="s">
        <v>708</v>
      </c>
      <c r="B629" t="s">
        <v>108</v>
      </c>
      <c r="C629" t="s">
        <v>1983</v>
      </c>
      <c r="D629" t="s">
        <v>30</v>
      </c>
      <c r="E629" t="s">
        <v>696</v>
      </c>
      <c r="F629" t="s">
        <v>77</v>
      </c>
      <c r="G629" t="s">
        <v>836</v>
      </c>
      <c r="H629" t="s">
        <v>2150</v>
      </c>
      <c r="I629" t="s">
        <v>701</v>
      </c>
      <c r="J629" t="s">
        <v>777</v>
      </c>
      <c r="K629" t="s">
        <v>835</v>
      </c>
      <c r="L629" t="s">
        <v>2149</v>
      </c>
      <c r="M629" t="s">
        <v>2118</v>
      </c>
      <c r="N629" t="s">
        <v>2132</v>
      </c>
      <c r="O629" t="s">
        <v>2107</v>
      </c>
      <c r="P629" t="s">
        <v>2139</v>
      </c>
      <c r="Q629" t="s">
        <v>730</v>
      </c>
      <c r="R629" t="s">
        <v>1104</v>
      </c>
      <c r="S629" t="s">
        <v>2128</v>
      </c>
      <c r="T629" t="s">
        <v>2215</v>
      </c>
    </row>
    <row r="630" spans="1:20" x14ac:dyDescent="0.2">
      <c r="A630" t="s">
        <v>708</v>
      </c>
      <c r="B630" t="s">
        <v>108</v>
      </c>
      <c r="C630" t="s">
        <v>1984</v>
      </c>
      <c r="D630" t="s">
        <v>28</v>
      </c>
      <c r="E630" t="s">
        <v>696</v>
      </c>
      <c r="F630" t="s">
        <v>77</v>
      </c>
      <c r="G630" t="s">
        <v>836</v>
      </c>
      <c r="H630" t="s">
        <v>2127</v>
      </c>
      <c r="I630" t="s">
        <v>701</v>
      </c>
      <c r="J630" t="s">
        <v>777</v>
      </c>
      <c r="K630" t="s">
        <v>835</v>
      </c>
      <c r="L630" t="s">
        <v>2126</v>
      </c>
      <c r="M630" t="s">
        <v>2095</v>
      </c>
      <c r="N630" t="s">
        <v>2140</v>
      </c>
      <c r="O630" t="s">
        <v>2099</v>
      </c>
      <c r="P630" t="s">
        <v>2131</v>
      </c>
      <c r="Q630" t="s">
        <v>731</v>
      </c>
      <c r="R630" t="s">
        <v>1107</v>
      </c>
      <c r="S630" t="s">
        <v>2135</v>
      </c>
      <c r="T630" t="s">
        <v>2216</v>
      </c>
    </row>
    <row r="631" spans="1:20" x14ac:dyDescent="0.2">
      <c r="A631" t="s">
        <v>708</v>
      </c>
      <c r="B631" t="s">
        <v>108</v>
      </c>
      <c r="C631" t="s">
        <v>1985</v>
      </c>
      <c r="D631" t="s">
        <v>30</v>
      </c>
      <c r="E631" t="s">
        <v>696</v>
      </c>
      <c r="F631" t="s">
        <v>77</v>
      </c>
      <c r="G631" t="s">
        <v>836</v>
      </c>
      <c r="H631" t="s">
        <v>2134</v>
      </c>
      <c r="I631" t="s">
        <v>701</v>
      </c>
      <c r="J631" t="s">
        <v>777</v>
      </c>
      <c r="K631" t="s">
        <v>835</v>
      </c>
      <c r="L631" t="s">
        <v>2133</v>
      </c>
      <c r="M631" t="s">
        <v>2103</v>
      </c>
      <c r="N631" t="s">
        <v>2148</v>
      </c>
      <c r="O631" t="s">
        <v>2091</v>
      </c>
      <c r="P631" t="s">
        <v>2124</v>
      </c>
      <c r="Q631" t="s">
        <v>737</v>
      </c>
      <c r="R631" t="s">
        <v>1108</v>
      </c>
      <c r="S631" t="s">
        <v>2143</v>
      </c>
      <c r="T631" t="s">
        <v>2191</v>
      </c>
    </row>
    <row r="632" spans="1:20" x14ac:dyDescent="0.2">
      <c r="A632" t="s">
        <v>708</v>
      </c>
      <c r="B632" t="s">
        <v>108</v>
      </c>
      <c r="C632" t="s">
        <v>1986</v>
      </c>
      <c r="D632" t="s">
        <v>28</v>
      </c>
      <c r="E632" t="s">
        <v>698</v>
      </c>
      <c r="F632" t="s">
        <v>76</v>
      </c>
      <c r="G632" t="s">
        <v>692</v>
      </c>
      <c r="H632" t="s">
        <v>2101</v>
      </c>
      <c r="I632" t="s">
        <v>700</v>
      </c>
      <c r="J632" t="s">
        <v>776</v>
      </c>
      <c r="K632" t="s">
        <v>810</v>
      </c>
      <c r="L632" t="s">
        <v>2129</v>
      </c>
      <c r="M632" t="s">
        <v>2123</v>
      </c>
      <c r="N632" t="s">
        <v>2094</v>
      </c>
      <c r="O632" t="s">
        <v>2108</v>
      </c>
      <c r="P632" t="s">
        <v>2096</v>
      </c>
      <c r="Q632" t="s">
        <v>226</v>
      </c>
      <c r="R632" t="s">
        <v>986</v>
      </c>
      <c r="S632" t="s">
        <v>2089</v>
      </c>
      <c r="T632" t="s">
        <v>2136</v>
      </c>
    </row>
    <row r="633" spans="1:20" x14ac:dyDescent="0.2">
      <c r="A633" t="s">
        <v>708</v>
      </c>
      <c r="B633" t="s">
        <v>108</v>
      </c>
      <c r="C633" t="s">
        <v>1987</v>
      </c>
      <c r="D633" t="s">
        <v>30</v>
      </c>
      <c r="E633" t="s">
        <v>698</v>
      </c>
      <c r="F633" t="s">
        <v>76</v>
      </c>
      <c r="G633" t="s">
        <v>692</v>
      </c>
      <c r="H633" t="s">
        <v>2093</v>
      </c>
      <c r="I633" t="s">
        <v>700</v>
      </c>
      <c r="J633" t="s">
        <v>776</v>
      </c>
      <c r="K633" t="s">
        <v>810</v>
      </c>
      <c r="L633" t="s">
        <v>2122</v>
      </c>
      <c r="M633" t="s">
        <v>2130</v>
      </c>
      <c r="N633" t="s">
        <v>2102</v>
      </c>
      <c r="O633" t="s">
        <v>2115</v>
      </c>
      <c r="P633" t="s">
        <v>2104</v>
      </c>
      <c r="Q633" t="s">
        <v>222</v>
      </c>
      <c r="R633" t="s">
        <v>985</v>
      </c>
      <c r="S633" t="s">
        <v>2097</v>
      </c>
      <c r="T633" t="s">
        <v>2121</v>
      </c>
    </row>
    <row r="634" spans="1:20" x14ac:dyDescent="0.2">
      <c r="A634" t="s">
        <v>708</v>
      </c>
      <c r="B634" t="s">
        <v>108</v>
      </c>
      <c r="C634" t="s">
        <v>1988</v>
      </c>
      <c r="D634" t="s">
        <v>28</v>
      </c>
      <c r="E634" t="s">
        <v>698</v>
      </c>
      <c r="F634" t="s">
        <v>76</v>
      </c>
      <c r="G634" t="s">
        <v>692</v>
      </c>
      <c r="H634" t="s">
        <v>2116</v>
      </c>
      <c r="I634" t="s">
        <v>700</v>
      </c>
      <c r="J634" t="s">
        <v>776</v>
      </c>
      <c r="K634" t="s">
        <v>810</v>
      </c>
      <c r="L634" t="s">
        <v>2145</v>
      </c>
      <c r="M634" t="s">
        <v>2138</v>
      </c>
      <c r="N634" t="s">
        <v>2110</v>
      </c>
      <c r="O634" t="s">
        <v>2092</v>
      </c>
      <c r="P634" t="s">
        <v>2112</v>
      </c>
      <c r="Q634" t="s">
        <v>223</v>
      </c>
      <c r="R634" t="s">
        <v>1064</v>
      </c>
      <c r="S634" t="s">
        <v>2105</v>
      </c>
      <c r="T634" t="s">
        <v>2144</v>
      </c>
    </row>
    <row r="635" spans="1:20" x14ac:dyDescent="0.2">
      <c r="A635" t="s">
        <v>708</v>
      </c>
      <c r="B635" t="s">
        <v>108</v>
      </c>
      <c r="C635" t="s">
        <v>1989</v>
      </c>
      <c r="D635" t="s">
        <v>30</v>
      </c>
      <c r="E635" t="s">
        <v>698</v>
      </c>
      <c r="F635" t="s">
        <v>76</v>
      </c>
      <c r="G635" t="s">
        <v>692</v>
      </c>
      <c r="H635" t="s">
        <v>2109</v>
      </c>
      <c r="I635" t="s">
        <v>700</v>
      </c>
      <c r="J635" t="s">
        <v>776</v>
      </c>
      <c r="K635" t="s">
        <v>810</v>
      </c>
      <c r="L635" t="s">
        <v>2137</v>
      </c>
      <c r="M635" t="s">
        <v>2146</v>
      </c>
      <c r="N635" t="s">
        <v>2117</v>
      </c>
      <c r="O635" t="s">
        <v>2100</v>
      </c>
      <c r="P635" t="s">
        <v>2119</v>
      </c>
      <c r="Q635" t="s">
        <v>223</v>
      </c>
      <c r="R635" t="s">
        <v>987</v>
      </c>
      <c r="S635" t="s">
        <v>2113</v>
      </c>
      <c r="T635" t="s">
        <v>2144</v>
      </c>
    </row>
    <row r="636" spans="1:20" x14ac:dyDescent="0.2">
      <c r="A636" t="s">
        <v>708</v>
      </c>
      <c r="B636" t="s">
        <v>108</v>
      </c>
      <c r="C636" t="s">
        <v>1990</v>
      </c>
      <c r="D636" t="s">
        <v>28</v>
      </c>
      <c r="E636" t="s">
        <v>698</v>
      </c>
      <c r="F636" t="s">
        <v>76</v>
      </c>
      <c r="G636" t="s">
        <v>692</v>
      </c>
      <c r="H636" t="s">
        <v>2131</v>
      </c>
      <c r="I636" t="s">
        <v>701</v>
      </c>
      <c r="J636" t="s">
        <v>777</v>
      </c>
      <c r="K636" t="s">
        <v>835</v>
      </c>
      <c r="L636" t="s">
        <v>2141</v>
      </c>
      <c r="M636" t="s">
        <v>2111</v>
      </c>
      <c r="N636" t="s">
        <v>2125</v>
      </c>
      <c r="O636" t="s">
        <v>2114</v>
      </c>
      <c r="P636" t="s">
        <v>2127</v>
      </c>
      <c r="Q636" t="s">
        <v>227</v>
      </c>
      <c r="R636" t="s">
        <v>996</v>
      </c>
      <c r="S636" t="s">
        <v>2120</v>
      </c>
      <c r="T636" t="s">
        <v>2157</v>
      </c>
    </row>
    <row r="637" spans="1:20" x14ac:dyDescent="0.2">
      <c r="A637" t="s">
        <v>708</v>
      </c>
      <c r="B637" t="s">
        <v>108</v>
      </c>
      <c r="C637" t="s">
        <v>1991</v>
      </c>
      <c r="D637" t="s">
        <v>30</v>
      </c>
      <c r="E637" t="s">
        <v>698</v>
      </c>
      <c r="F637" t="s">
        <v>76</v>
      </c>
      <c r="G637" t="s">
        <v>692</v>
      </c>
      <c r="H637" t="s">
        <v>2124</v>
      </c>
      <c r="I637" t="s">
        <v>701</v>
      </c>
      <c r="J637" t="s">
        <v>777</v>
      </c>
      <c r="K637" t="s">
        <v>835</v>
      </c>
      <c r="L637" t="s">
        <v>2149</v>
      </c>
      <c r="M637" t="s">
        <v>2118</v>
      </c>
      <c r="N637" t="s">
        <v>2132</v>
      </c>
      <c r="O637" t="s">
        <v>2107</v>
      </c>
      <c r="P637" t="s">
        <v>2134</v>
      </c>
      <c r="Q637" t="s">
        <v>231</v>
      </c>
      <c r="R637" t="s">
        <v>997</v>
      </c>
      <c r="S637" t="s">
        <v>2128</v>
      </c>
      <c r="T637" t="s">
        <v>2158</v>
      </c>
    </row>
    <row r="638" spans="1:20" x14ac:dyDescent="0.2">
      <c r="A638" t="s">
        <v>708</v>
      </c>
      <c r="B638" t="s">
        <v>108</v>
      </c>
      <c r="C638" t="s">
        <v>1992</v>
      </c>
      <c r="D638" t="s">
        <v>28</v>
      </c>
      <c r="E638" t="s">
        <v>698</v>
      </c>
      <c r="F638" t="s">
        <v>76</v>
      </c>
      <c r="G638" t="s">
        <v>692</v>
      </c>
      <c r="H638" t="s">
        <v>2147</v>
      </c>
      <c r="I638" t="s">
        <v>701</v>
      </c>
      <c r="J638" t="s">
        <v>777</v>
      </c>
      <c r="K638" t="s">
        <v>835</v>
      </c>
      <c r="L638" t="s">
        <v>2126</v>
      </c>
      <c r="M638" t="s">
        <v>2095</v>
      </c>
      <c r="N638" t="s">
        <v>2140</v>
      </c>
      <c r="O638" t="s">
        <v>2099</v>
      </c>
      <c r="P638" t="s">
        <v>2142</v>
      </c>
      <c r="Q638" t="s">
        <v>228</v>
      </c>
      <c r="R638" t="s">
        <v>998</v>
      </c>
      <c r="S638" t="s">
        <v>2135</v>
      </c>
      <c r="T638" t="s">
        <v>2159</v>
      </c>
    </row>
    <row r="639" spans="1:20" x14ac:dyDescent="0.2">
      <c r="A639" t="s">
        <v>708</v>
      </c>
      <c r="B639" t="s">
        <v>108</v>
      </c>
      <c r="C639" t="s">
        <v>1993</v>
      </c>
      <c r="D639" t="s">
        <v>30</v>
      </c>
      <c r="E639" t="s">
        <v>698</v>
      </c>
      <c r="F639" t="s">
        <v>76</v>
      </c>
      <c r="G639" t="s">
        <v>692</v>
      </c>
      <c r="H639" t="s">
        <v>2139</v>
      </c>
      <c r="I639" t="s">
        <v>701</v>
      </c>
      <c r="J639" t="s">
        <v>777</v>
      </c>
      <c r="K639" t="s">
        <v>835</v>
      </c>
      <c r="L639" t="s">
        <v>2133</v>
      </c>
      <c r="M639" t="s">
        <v>2103</v>
      </c>
      <c r="N639" t="s">
        <v>2148</v>
      </c>
      <c r="O639" t="s">
        <v>2091</v>
      </c>
      <c r="P639" t="s">
        <v>2150</v>
      </c>
      <c r="Q639" t="s">
        <v>228</v>
      </c>
      <c r="R639" t="s">
        <v>999</v>
      </c>
      <c r="S639" t="s">
        <v>2143</v>
      </c>
      <c r="T639" t="s">
        <v>2159</v>
      </c>
    </row>
    <row r="640" spans="1:20" x14ac:dyDescent="0.2">
      <c r="A640" t="s">
        <v>708</v>
      </c>
      <c r="B640" t="s">
        <v>108</v>
      </c>
      <c r="C640" t="s">
        <v>1994</v>
      </c>
      <c r="D640" t="s">
        <v>28</v>
      </c>
      <c r="E640" t="s">
        <v>697</v>
      </c>
      <c r="F640" t="s">
        <v>78</v>
      </c>
      <c r="G640" t="s">
        <v>693</v>
      </c>
      <c r="H640" t="s">
        <v>2130</v>
      </c>
      <c r="I640" t="s">
        <v>696</v>
      </c>
      <c r="J640" t="s">
        <v>77</v>
      </c>
      <c r="K640" t="s">
        <v>836</v>
      </c>
      <c r="L640" t="s">
        <v>2150</v>
      </c>
      <c r="M640" t="s">
        <v>2099</v>
      </c>
      <c r="N640" t="s">
        <v>2100</v>
      </c>
      <c r="O640" t="s">
        <v>2139</v>
      </c>
      <c r="P640" t="s">
        <v>2140</v>
      </c>
      <c r="Q640" t="s">
        <v>439</v>
      </c>
      <c r="R640" t="s">
        <v>1090</v>
      </c>
      <c r="S640" t="s">
        <v>2169</v>
      </c>
      <c r="T640" t="s">
        <v>2166</v>
      </c>
    </row>
    <row r="641" spans="1:20" x14ac:dyDescent="0.2">
      <c r="A641" t="s">
        <v>708</v>
      </c>
      <c r="B641" t="s">
        <v>108</v>
      </c>
      <c r="C641" t="s">
        <v>1995</v>
      </c>
      <c r="D641" t="s">
        <v>30</v>
      </c>
      <c r="E641" t="s">
        <v>697</v>
      </c>
      <c r="F641" t="s">
        <v>78</v>
      </c>
      <c r="G641" t="s">
        <v>693</v>
      </c>
      <c r="H641" t="s">
        <v>2123</v>
      </c>
      <c r="I641" t="s">
        <v>696</v>
      </c>
      <c r="J641" t="s">
        <v>77</v>
      </c>
      <c r="K641" t="s">
        <v>836</v>
      </c>
      <c r="L641" t="s">
        <v>2142</v>
      </c>
      <c r="M641" t="s">
        <v>2091</v>
      </c>
      <c r="N641" t="s">
        <v>2092</v>
      </c>
      <c r="O641" t="s">
        <v>2147</v>
      </c>
      <c r="P641" t="s">
        <v>2148</v>
      </c>
      <c r="Q641" t="s">
        <v>439</v>
      </c>
      <c r="R641" t="s">
        <v>1089</v>
      </c>
      <c r="S641" t="s">
        <v>2171</v>
      </c>
      <c r="T641" t="s">
        <v>2166</v>
      </c>
    </row>
    <row r="642" spans="1:20" x14ac:dyDescent="0.2">
      <c r="A642" t="s">
        <v>708</v>
      </c>
      <c r="B642" t="s">
        <v>108</v>
      </c>
      <c r="C642" t="s">
        <v>1996</v>
      </c>
      <c r="D642" t="s">
        <v>28</v>
      </c>
      <c r="E642" t="s">
        <v>697</v>
      </c>
      <c r="F642" t="s">
        <v>78</v>
      </c>
      <c r="G642" t="s">
        <v>693</v>
      </c>
      <c r="H642" t="s">
        <v>2146</v>
      </c>
      <c r="I642" t="s">
        <v>696</v>
      </c>
      <c r="J642" t="s">
        <v>77</v>
      </c>
      <c r="K642" t="s">
        <v>836</v>
      </c>
      <c r="L642" t="s">
        <v>2134</v>
      </c>
      <c r="M642" t="s">
        <v>2114</v>
      </c>
      <c r="N642" t="s">
        <v>2115</v>
      </c>
      <c r="O642" t="s">
        <v>2124</v>
      </c>
      <c r="P642" t="s">
        <v>2125</v>
      </c>
      <c r="Q642" t="s">
        <v>736</v>
      </c>
      <c r="R642" t="s">
        <v>1098</v>
      </c>
      <c r="S642" t="s">
        <v>2172</v>
      </c>
      <c r="T642" t="s">
        <v>2167</v>
      </c>
    </row>
    <row r="643" spans="1:20" x14ac:dyDescent="0.2">
      <c r="A643" t="s">
        <v>708</v>
      </c>
      <c r="B643" t="s">
        <v>108</v>
      </c>
      <c r="C643" t="s">
        <v>1997</v>
      </c>
      <c r="D643" t="s">
        <v>30</v>
      </c>
      <c r="E643" t="s">
        <v>697</v>
      </c>
      <c r="F643" t="s">
        <v>78</v>
      </c>
      <c r="G643" t="s">
        <v>693</v>
      </c>
      <c r="H643" t="s">
        <v>2138</v>
      </c>
      <c r="I643" t="s">
        <v>696</v>
      </c>
      <c r="J643" t="s">
        <v>77</v>
      </c>
      <c r="K643" t="s">
        <v>836</v>
      </c>
      <c r="L643" t="s">
        <v>2127</v>
      </c>
      <c r="M643" t="s">
        <v>2107</v>
      </c>
      <c r="N643" t="s">
        <v>2108</v>
      </c>
      <c r="O643" t="s">
        <v>2131</v>
      </c>
      <c r="P643" t="s">
        <v>2132</v>
      </c>
      <c r="Q643" t="s">
        <v>444</v>
      </c>
      <c r="R643" t="s">
        <v>1091</v>
      </c>
      <c r="S643" t="s">
        <v>2174</v>
      </c>
      <c r="T643" t="s">
        <v>2168</v>
      </c>
    </row>
    <row r="644" spans="1:20" x14ac:dyDescent="0.2">
      <c r="A644" t="s">
        <v>708</v>
      </c>
      <c r="B644" t="s">
        <v>108</v>
      </c>
      <c r="C644" t="s">
        <v>1998</v>
      </c>
      <c r="D644" t="s">
        <v>28</v>
      </c>
      <c r="E644" t="s">
        <v>697</v>
      </c>
      <c r="F644" t="s">
        <v>78</v>
      </c>
      <c r="G644" t="s">
        <v>693</v>
      </c>
      <c r="H644" t="s">
        <v>2118</v>
      </c>
      <c r="I644" t="s">
        <v>698</v>
      </c>
      <c r="J644" t="s">
        <v>76</v>
      </c>
      <c r="K644" t="s">
        <v>692</v>
      </c>
      <c r="L644" t="s">
        <v>2093</v>
      </c>
      <c r="M644" t="s">
        <v>2129</v>
      </c>
      <c r="N644" t="s">
        <v>2149</v>
      </c>
      <c r="O644" t="s">
        <v>2104</v>
      </c>
      <c r="P644" t="s">
        <v>2110</v>
      </c>
      <c r="Q644" t="s">
        <v>207</v>
      </c>
      <c r="R644" t="s">
        <v>787</v>
      </c>
      <c r="S644" t="s">
        <v>2175</v>
      </c>
      <c r="T644" t="s">
        <v>2151</v>
      </c>
    </row>
    <row r="645" spans="1:20" x14ac:dyDescent="0.2">
      <c r="A645" t="s">
        <v>708</v>
      </c>
      <c r="B645" t="s">
        <v>108</v>
      </c>
      <c r="C645" t="s">
        <v>1999</v>
      </c>
      <c r="D645" t="s">
        <v>30</v>
      </c>
      <c r="E645" t="s">
        <v>697</v>
      </c>
      <c r="F645" t="s">
        <v>78</v>
      </c>
      <c r="G645" t="s">
        <v>693</v>
      </c>
      <c r="H645" t="s">
        <v>2111</v>
      </c>
      <c r="I645" t="s">
        <v>698</v>
      </c>
      <c r="J645" t="s">
        <v>76</v>
      </c>
      <c r="K645" t="s">
        <v>692</v>
      </c>
      <c r="L645" t="s">
        <v>2101</v>
      </c>
      <c r="M645" t="s">
        <v>2122</v>
      </c>
      <c r="N645" t="s">
        <v>2141</v>
      </c>
      <c r="O645" t="s">
        <v>2096</v>
      </c>
      <c r="P645" t="s">
        <v>2117</v>
      </c>
      <c r="Q645" t="s">
        <v>207</v>
      </c>
      <c r="R645" t="s">
        <v>779</v>
      </c>
      <c r="S645" t="s">
        <v>2177</v>
      </c>
      <c r="T645" t="s">
        <v>2151</v>
      </c>
    </row>
    <row r="646" spans="1:20" x14ac:dyDescent="0.2">
      <c r="A646" t="s">
        <v>708</v>
      </c>
      <c r="B646" t="s">
        <v>108</v>
      </c>
      <c r="C646" t="s">
        <v>2000</v>
      </c>
      <c r="D646" t="s">
        <v>28</v>
      </c>
      <c r="E646" t="s">
        <v>697</v>
      </c>
      <c r="F646" t="s">
        <v>78</v>
      </c>
      <c r="G646" t="s">
        <v>693</v>
      </c>
      <c r="H646" t="s">
        <v>2103</v>
      </c>
      <c r="I646" t="s">
        <v>698</v>
      </c>
      <c r="J646" t="s">
        <v>76</v>
      </c>
      <c r="K646" t="s">
        <v>692</v>
      </c>
      <c r="L646" t="s">
        <v>2109</v>
      </c>
      <c r="M646" t="s">
        <v>2145</v>
      </c>
      <c r="N646" t="s">
        <v>2133</v>
      </c>
      <c r="O646" t="s">
        <v>2119</v>
      </c>
      <c r="P646" t="s">
        <v>2094</v>
      </c>
      <c r="Q646" t="s">
        <v>208</v>
      </c>
      <c r="R646" t="s">
        <v>780</v>
      </c>
      <c r="S646" t="s">
        <v>2178</v>
      </c>
      <c r="T646" t="s">
        <v>2153</v>
      </c>
    </row>
    <row r="647" spans="1:20" x14ac:dyDescent="0.2">
      <c r="A647" t="s">
        <v>708</v>
      </c>
      <c r="B647" t="s">
        <v>108</v>
      </c>
      <c r="C647" t="s">
        <v>2001</v>
      </c>
      <c r="D647" t="s">
        <v>30</v>
      </c>
      <c r="E647" t="s">
        <v>697</v>
      </c>
      <c r="F647" t="s">
        <v>78</v>
      </c>
      <c r="G647" t="s">
        <v>693</v>
      </c>
      <c r="H647" t="s">
        <v>2095</v>
      </c>
      <c r="I647" t="s">
        <v>698</v>
      </c>
      <c r="J647" t="s">
        <v>76</v>
      </c>
      <c r="K647" t="s">
        <v>692</v>
      </c>
      <c r="L647" t="s">
        <v>2116</v>
      </c>
      <c r="M647" t="s">
        <v>2137</v>
      </c>
      <c r="N647" t="s">
        <v>2126</v>
      </c>
      <c r="O647" t="s">
        <v>2112</v>
      </c>
      <c r="P647" t="s">
        <v>2102</v>
      </c>
      <c r="Q647" t="s">
        <v>211</v>
      </c>
      <c r="R647" t="s">
        <v>786</v>
      </c>
      <c r="S647" t="s">
        <v>2180</v>
      </c>
      <c r="T647" t="s">
        <v>2152</v>
      </c>
    </row>
    <row r="648" spans="1:20" x14ac:dyDescent="0.2">
      <c r="A648" t="s">
        <v>708</v>
      </c>
      <c r="B648" t="s">
        <v>108</v>
      </c>
      <c r="C648" t="s">
        <v>2002</v>
      </c>
      <c r="D648" t="s">
        <v>28</v>
      </c>
      <c r="E648" t="s">
        <v>699</v>
      </c>
      <c r="F648" t="s">
        <v>79</v>
      </c>
      <c r="G648" t="s">
        <v>809</v>
      </c>
      <c r="H648" t="s">
        <v>2125</v>
      </c>
      <c r="I648" t="s">
        <v>696</v>
      </c>
      <c r="J648" t="s">
        <v>77</v>
      </c>
      <c r="K648" t="s">
        <v>836</v>
      </c>
      <c r="L648" t="s">
        <v>2150</v>
      </c>
      <c r="M648" t="s">
        <v>2099</v>
      </c>
      <c r="N648" t="s">
        <v>2100</v>
      </c>
      <c r="O648" t="s">
        <v>2139</v>
      </c>
      <c r="P648" t="s">
        <v>2146</v>
      </c>
      <c r="Q648" t="s">
        <v>247</v>
      </c>
      <c r="R648" t="s">
        <v>1080</v>
      </c>
      <c r="S648" t="s">
        <v>2169</v>
      </c>
      <c r="T648" t="s">
        <v>2188</v>
      </c>
    </row>
    <row r="649" spans="1:20" x14ac:dyDescent="0.2">
      <c r="A649" t="s">
        <v>708</v>
      </c>
      <c r="B649" t="s">
        <v>108</v>
      </c>
      <c r="C649" t="s">
        <v>2003</v>
      </c>
      <c r="D649" t="s">
        <v>30</v>
      </c>
      <c r="E649" t="s">
        <v>699</v>
      </c>
      <c r="F649" t="s">
        <v>79</v>
      </c>
      <c r="G649" t="s">
        <v>809</v>
      </c>
      <c r="H649" t="s">
        <v>2132</v>
      </c>
      <c r="I649" t="s">
        <v>696</v>
      </c>
      <c r="J649" t="s">
        <v>77</v>
      </c>
      <c r="K649" t="s">
        <v>836</v>
      </c>
      <c r="L649" t="s">
        <v>2142</v>
      </c>
      <c r="M649" t="s">
        <v>2091</v>
      </c>
      <c r="N649" t="s">
        <v>2092</v>
      </c>
      <c r="O649" t="s">
        <v>2147</v>
      </c>
      <c r="P649" t="s">
        <v>2138</v>
      </c>
      <c r="Q649" t="s">
        <v>247</v>
      </c>
      <c r="R649" t="s">
        <v>1079</v>
      </c>
      <c r="S649" t="s">
        <v>2171</v>
      </c>
      <c r="T649" t="s">
        <v>2188</v>
      </c>
    </row>
    <row r="650" spans="1:20" x14ac:dyDescent="0.2">
      <c r="A650" t="s">
        <v>708</v>
      </c>
      <c r="B650" t="s">
        <v>108</v>
      </c>
      <c r="C650" t="s">
        <v>2004</v>
      </c>
      <c r="D650" t="s">
        <v>28</v>
      </c>
      <c r="E650" t="s">
        <v>699</v>
      </c>
      <c r="F650" t="s">
        <v>79</v>
      </c>
      <c r="G650" t="s">
        <v>809</v>
      </c>
      <c r="H650" t="s">
        <v>2140</v>
      </c>
      <c r="I650" t="s">
        <v>696</v>
      </c>
      <c r="J650" t="s">
        <v>77</v>
      </c>
      <c r="K650" t="s">
        <v>836</v>
      </c>
      <c r="L650" t="s">
        <v>2134</v>
      </c>
      <c r="M650" t="s">
        <v>2114</v>
      </c>
      <c r="N650" t="s">
        <v>2115</v>
      </c>
      <c r="O650" t="s">
        <v>2124</v>
      </c>
      <c r="P650" t="s">
        <v>2130</v>
      </c>
      <c r="Q650" t="s">
        <v>434</v>
      </c>
      <c r="R650" t="s">
        <v>1088</v>
      </c>
      <c r="S650" t="s">
        <v>2172</v>
      </c>
      <c r="T650" t="s">
        <v>2190</v>
      </c>
    </row>
    <row r="651" spans="1:20" x14ac:dyDescent="0.2">
      <c r="A651" t="s">
        <v>708</v>
      </c>
      <c r="B651" t="s">
        <v>108</v>
      </c>
      <c r="C651" t="s">
        <v>2005</v>
      </c>
      <c r="D651" t="s">
        <v>30</v>
      </c>
      <c r="E651" t="s">
        <v>699</v>
      </c>
      <c r="F651" t="s">
        <v>79</v>
      </c>
      <c r="G651" t="s">
        <v>809</v>
      </c>
      <c r="H651" t="s">
        <v>2148</v>
      </c>
      <c r="I651" t="s">
        <v>696</v>
      </c>
      <c r="J651" t="s">
        <v>77</v>
      </c>
      <c r="K651" t="s">
        <v>836</v>
      </c>
      <c r="L651" t="s">
        <v>2127</v>
      </c>
      <c r="M651" t="s">
        <v>2107</v>
      </c>
      <c r="N651" t="s">
        <v>2108</v>
      </c>
      <c r="O651" t="s">
        <v>2131</v>
      </c>
      <c r="P651" t="s">
        <v>2123</v>
      </c>
      <c r="Q651" t="s">
        <v>248</v>
      </c>
      <c r="R651" t="s">
        <v>1081</v>
      </c>
      <c r="S651" t="s">
        <v>2174</v>
      </c>
      <c r="T651" t="s">
        <v>2189</v>
      </c>
    </row>
    <row r="652" spans="1:20" x14ac:dyDescent="0.2">
      <c r="A652" t="s">
        <v>708</v>
      </c>
      <c r="B652" t="s">
        <v>108</v>
      </c>
      <c r="C652" t="s">
        <v>2006</v>
      </c>
      <c r="D652" t="s">
        <v>28</v>
      </c>
      <c r="E652" t="s">
        <v>699</v>
      </c>
      <c r="F652" t="s">
        <v>79</v>
      </c>
      <c r="G652" t="s">
        <v>809</v>
      </c>
      <c r="H652" t="s">
        <v>2094</v>
      </c>
      <c r="I652" t="s">
        <v>698</v>
      </c>
      <c r="J652" t="s">
        <v>76</v>
      </c>
      <c r="K652" t="s">
        <v>692</v>
      </c>
      <c r="L652" t="s">
        <v>2093</v>
      </c>
      <c r="M652" t="s">
        <v>2129</v>
      </c>
      <c r="N652" t="s">
        <v>2149</v>
      </c>
      <c r="O652" t="s">
        <v>2104</v>
      </c>
      <c r="P652" t="s">
        <v>2103</v>
      </c>
      <c r="Q652" t="s">
        <v>217</v>
      </c>
      <c r="R652" t="s">
        <v>981</v>
      </c>
      <c r="S652" t="s">
        <v>2175</v>
      </c>
      <c r="T652" t="s">
        <v>2098</v>
      </c>
    </row>
    <row r="653" spans="1:20" x14ac:dyDescent="0.2">
      <c r="A653" t="s">
        <v>708</v>
      </c>
      <c r="B653" t="s">
        <v>108</v>
      </c>
      <c r="C653" t="s">
        <v>2007</v>
      </c>
      <c r="D653" t="s">
        <v>30</v>
      </c>
      <c r="E653" t="s">
        <v>699</v>
      </c>
      <c r="F653" t="s">
        <v>79</v>
      </c>
      <c r="G653" t="s">
        <v>809</v>
      </c>
      <c r="H653" t="s">
        <v>2102</v>
      </c>
      <c r="I653" t="s">
        <v>698</v>
      </c>
      <c r="J653" t="s">
        <v>76</v>
      </c>
      <c r="K653" t="s">
        <v>692</v>
      </c>
      <c r="L653" t="s">
        <v>2101</v>
      </c>
      <c r="M653" t="s">
        <v>2122</v>
      </c>
      <c r="N653" t="s">
        <v>2141</v>
      </c>
      <c r="O653" t="s">
        <v>2096</v>
      </c>
      <c r="P653" t="s">
        <v>2095</v>
      </c>
      <c r="Q653" t="s">
        <v>217</v>
      </c>
      <c r="R653" t="s">
        <v>1044</v>
      </c>
      <c r="S653" t="s">
        <v>2177</v>
      </c>
      <c r="T653" t="s">
        <v>2098</v>
      </c>
    </row>
    <row r="654" spans="1:20" x14ac:dyDescent="0.2">
      <c r="A654" t="s">
        <v>708</v>
      </c>
      <c r="B654" t="s">
        <v>108</v>
      </c>
      <c r="C654" t="s">
        <v>2008</v>
      </c>
      <c r="D654" t="s">
        <v>28</v>
      </c>
      <c r="E654" t="s">
        <v>699</v>
      </c>
      <c r="F654" t="s">
        <v>79</v>
      </c>
      <c r="G654" t="s">
        <v>809</v>
      </c>
      <c r="H654" t="s">
        <v>2110</v>
      </c>
      <c r="I654" t="s">
        <v>698</v>
      </c>
      <c r="J654" t="s">
        <v>76</v>
      </c>
      <c r="K654" t="s">
        <v>692</v>
      </c>
      <c r="L654" t="s">
        <v>2109</v>
      </c>
      <c r="M654" t="s">
        <v>2145</v>
      </c>
      <c r="N654" t="s">
        <v>2133</v>
      </c>
      <c r="O654" t="s">
        <v>2119</v>
      </c>
      <c r="P654" t="s">
        <v>2118</v>
      </c>
      <c r="Q654" t="s">
        <v>218</v>
      </c>
      <c r="R654" t="s">
        <v>983</v>
      </c>
      <c r="S654" t="s">
        <v>2178</v>
      </c>
      <c r="T654" t="s">
        <v>2106</v>
      </c>
    </row>
    <row r="655" spans="1:20" x14ac:dyDescent="0.2">
      <c r="A655" t="s">
        <v>708</v>
      </c>
      <c r="B655" t="s">
        <v>108</v>
      </c>
      <c r="C655" t="s">
        <v>2009</v>
      </c>
      <c r="D655" t="s">
        <v>30</v>
      </c>
      <c r="E655" t="s">
        <v>699</v>
      </c>
      <c r="F655" t="s">
        <v>79</v>
      </c>
      <c r="G655" t="s">
        <v>809</v>
      </c>
      <c r="H655" t="s">
        <v>2117</v>
      </c>
      <c r="I655" t="s">
        <v>698</v>
      </c>
      <c r="J655" t="s">
        <v>76</v>
      </c>
      <c r="K655" t="s">
        <v>692</v>
      </c>
      <c r="L655" t="s">
        <v>2116</v>
      </c>
      <c r="M655" t="s">
        <v>2137</v>
      </c>
      <c r="N655" t="s">
        <v>2126</v>
      </c>
      <c r="O655" t="s">
        <v>2112</v>
      </c>
      <c r="P655" t="s">
        <v>2111</v>
      </c>
      <c r="Q655" t="s">
        <v>221</v>
      </c>
      <c r="R655" t="s">
        <v>980</v>
      </c>
      <c r="S655" t="s">
        <v>2180</v>
      </c>
      <c r="T655" t="s">
        <v>2090</v>
      </c>
    </row>
    <row r="656" spans="1:20" x14ac:dyDescent="0.2">
      <c r="A656" t="s">
        <v>708</v>
      </c>
      <c r="B656" t="s">
        <v>108</v>
      </c>
      <c r="C656" t="s">
        <v>2010</v>
      </c>
      <c r="D656" t="s">
        <v>28</v>
      </c>
      <c r="E656" t="s">
        <v>697</v>
      </c>
      <c r="F656" t="s">
        <v>78</v>
      </c>
      <c r="G656" t="s">
        <v>693</v>
      </c>
      <c r="H656" t="s">
        <v>2130</v>
      </c>
      <c r="I656" t="s">
        <v>700</v>
      </c>
      <c r="J656" t="s">
        <v>776</v>
      </c>
      <c r="K656" t="s">
        <v>810</v>
      </c>
      <c r="L656" t="s">
        <v>2129</v>
      </c>
      <c r="M656" t="s">
        <v>2119</v>
      </c>
      <c r="N656" t="s">
        <v>2131</v>
      </c>
      <c r="O656" t="s">
        <v>2108</v>
      </c>
      <c r="P656" t="s">
        <v>2140</v>
      </c>
      <c r="Q656" t="s">
        <v>232</v>
      </c>
      <c r="R656" t="s">
        <v>992</v>
      </c>
      <c r="S656" t="s">
        <v>2169</v>
      </c>
      <c r="T656" t="s">
        <v>2154</v>
      </c>
    </row>
    <row r="657" spans="1:20" x14ac:dyDescent="0.2">
      <c r="A657" t="s">
        <v>708</v>
      </c>
      <c r="B657" t="s">
        <v>108</v>
      </c>
      <c r="C657" t="s">
        <v>2011</v>
      </c>
      <c r="D657" t="s">
        <v>30</v>
      </c>
      <c r="E657" t="s">
        <v>697</v>
      </c>
      <c r="F657" t="s">
        <v>78</v>
      </c>
      <c r="G657" t="s">
        <v>693</v>
      </c>
      <c r="H657" t="s">
        <v>2123</v>
      </c>
      <c r="I657" t="s">
        <v>700</v>
      </c>
      <c r="J657" t="s">
        <v>776</v>
      </c>
      <c r="K657" t="s">
        <v>810</v>
      </c>
      <c r="L657" t="s">
        <v>2122</v>
      </c>
      <c r="M657" t="s">
        <v>2112</v>
      </c>
      <c r="N657" t="s">
        <v>2124</v>
      </c>
      <c r="O657" t="s">
        <v>2115</v>
      </c>
      <c r="P657" t="s">
        <v>2148</v>
      </c>
      <c r="Q657" t="s">
        <v>232</v>
      </c>
      <c r="R657" t="s">
        <v>1045</v>
      </c>
      <c r="S657" t="s">
        <v>2171</v>
      </c>
      <c r="T657" t="s">
        <v>2154</v>
      </c>
    </row>
    <row r="658" spans="1:20" x14ac:dyDescent="0.2">
      <c r="A658" t="s">
        <v>708</v>
      </c>
      <c r="B658" t="s">
        <v>108</v>
      </c>
      <c r="C658" t="s">
        <v>2012</v>
      </c>
      <c r="D658" t="s">
        <v>28</v>
      </c>
      <c r="E658" t="s">
        <v>697</v>
      </c>
      <c r="F658" t="s">
        <v>78</v>
      </c>
      <c r="G658" t="s">
        <v>693</v>
      </c>
      <c r="H658" t="s">
        <v>2146</v>
      </c>
      <c r="I658" t="s">
        <v>700</v>
      </c>
      <c r="J658" t="s">
        <v>776</v>
      </c>
      <c r="K658" t="s">
        <v>810</v>
      </c>
      <c r="L658" t="s">
        <v>2145</v>
      </c>
      <c r="M658" t="s">
        <v>2104</v>
      </c>
      <c r="N658" t="s">
        <v>2147</v>
      </c>
      <c r="O658" t="s">
        <v>2092</v>
      </c>
      <c r="P658" t="s">
        <v>2125</v>
      </c>
      <c r="Q658" t="s">
        <v>236</v>
      </c>
      <c r="R658" t="s">
        <v>1015</v>
      </c>
      <c r="S658" t="s">
        <v>2172</v>
      </c>
      <c r="T658" t="s">
        <v>2155</v>
      </c>
    </row>
    <row r="659" spans="1:20" x14ac:dyDescent="0.2">
      <c r="A659" t="s">
        <v>708</v>
      </c>
      <c r="B659" t="s">
        <v>108</v>
      </c>
      <c r="C659" t="s">
        <v>2013</v>
      </c>
      <c r="D659" t="s">
        <v>30</v>
      </c>
      <c r="E659" t="s">
        <v>697</v>
      </c>
      <c r="F659" t="s">
        <v>78</v>
      </c>
      <c r="G659" t="s">
        <v>693</v>
      </c>
      <c r="H659" t="s">
        <v>2138</v>
      </c>
      <c r="I659" t="s">
        <v>700</v>
      </c>
      <c r="J659" t="s">
        <v>776</v>
      </c>
      <c r="K659" t="s">
        <v>810</v>
      </c>
      <c r="L659" t="s">
        <v>2137</v>
      </c>
      <c r="M659" t="s">
        <v>2096</v>
      </c>
      <c r="N659" t="s">
        <v>2139</v>
      </c>
      <c r="O659" t="s">
        <v>2100</v>
      </c>
      <c r="P659" t="s">
        <v>2132</v>
      </c>
      <c r="Q659" t="s">
        <v>233</v>
      </c>
      <c r="R659" t="s">
        <v>995</v>
      </c>
      <c r="S659" t="s">
        <v>2174</v>
      </c>
      <c r="T659" t="s">
        <v>2156</v>
      </c>
    </row>
    <row r="660" spans="1:20" x14ac:dyDescent="0.2">
      <c r="A660" t="s">
        <v>708</v>
      </c>
      <c r="B660" t="s">
        <v>108</v>
      </c>
      <c r="C660" t="s">
        <v>2014</v>
      </c>
      <c r="D660" t="s">
        <v>28</v>
      </c>
      <c r="E660" t="s">
        <v>697</v>
      </c>
      <c r="F660" t="s">
        <v>78</v>
      </c>
      <c r="G660" t="s">
        <v>693</v>
      </c>
      <c r="H660" t="s">
        <v>2118</v>
      </c>
      <c r="I660" t="s">
        <v>701</v>
      </c>
      <c r="J660" t="s">
        <v>777</v>
      </c>
      <c r="K660" t="s">
        <v>835</v>
      </c>
      <c r="L660" t="s">
        <v>2141</v>
      </c>
      <c r="M660" t="s">
        <v>2150</v>
      </c>
      <c r="N660" t="s">
        <v>2101</v>
      </c>
      <c r="O660" t="s">
        <v>2114</v>
      </c>
      <c r="P660" t="s">
        <v>2110</v>
      </c>
      <c r="Q660" t="s">
        <v>239</v>
      </c>
      <c r="R660" t="s">
        <v>1048</v>
      </c>
      <c r="S660" t="s">
        <v>2175</v>
      </c>
      <c r="T660" t="s">
        <v>2204</v>
      </c>
    </row>
    <row r="661" spans="1:20" x14ac:dyDescent="0.2">
      <c r="A661" t="s">
        <v>708</v>
      </c>
      <c r="B661" t="s">
        <v>108</v>
      </c>
      <c r="C661" t="s">
        <v>2015</v>
      </c>
      <c r="D661" t="s">
        <v>30</v>
      </c>
      <c r="E661" t="s">
        <v>697</v>
      </c>
      <c r="F661" t="s">
        <v>78</v>
      </c>
      <c r="G661" t="s">
        <v>693</v>
      </c>
      <c r="H661" t="s">
        <v>2111</v>
      </c>
      <c r="I661" t="s">
        <v>701</v>
      </c>
      <c r="J661" t="s">
        <v>777</v>
      </c>
      <c r="K661" t="s">
        <v>835</v>
      </c>
      <c r="L661" t="s">
        <v>2149</v>
      </c>
      <c r="M661" t="s">
        <v>2142</v>
      </c>
      <c r="N661" t="s">
        <v>2093</v>
      </c>
      <c r="O661" t="s">
        <v>2107</v>
      </c>
      <c r="P661" t="s">
        <v>2117</v>
      </c>
      <c r="Q661" t="s">
        <v>239</v>
      </c>
      <c r="R661" t="s">
        <v>1030</v>
      </c>
      <c r="S661" t="s">
        <v>2177</v>
      </c>
      <c r="T661" t="s">
        <v>2204</v>
      </c>
    </row>
    <row r="662" spans="1:20" x14ac:dyDescent="0.2">
      <c r="A662" t="s">
        <v>708</v>
      </c>
      <c r="B662" t="s">
        <v>108</v>
      </c>
      <c r="C662" t="s">
        <v>2016</v>
      </c>
      <c r="D662" t="s">
        <v>28</v>
      </c>
      <c r="E662" t="s">
        <v>697</v>
      </c>
      <c r="F662" t="s">
        <v>78</v>
      </c>
      <c r="G662" t="s">
        <v>693</v>
      </c>
      <c r="H662" t="s">
        <v>2103</v>
      </c>
      <c r="I662" t="s">
        <v>701</v>
      </c>
      <c r="J662" t="s">
        <v>777</v>
      </c>
      <c r="K662" t="s">
        <v>835</v>
      </c>
      <c r="L662" t="s">
        <v>2126</v>
      </c>
      <c r="M662" t="s">
        <v>2134</v>
      </c>
      <c r="N662" t="s">
        <v>2116</v>
      </c>
      <c r="O662" t="s">
        <v>2099</v>
      </c>
      <c r="P662" t="s">
        <v>2094</v>
      </c>
      <c r="Q662" t="s">
        <v>240</v>
      </c>
      <c r="R662" t="s">
        <v>1032</v>
      </c>
      <c r="S662" t="s">
        <v>2178</v>
      </c>
      <c r="T662" t="s">
        <v>2207</v>
      </c>
    </row>
    <row r="663" spans="1:20" x14ac:dyDescent="0.2">
      <c r="A663" t="s">
        <v>708</v>
      </c>
      <c r="B663" t="s">
        <v>108</v>
      </c>
      <c r="C663" t="s">
        <v>2017</v>
      </c>
      <c r="D663" t="s">
        <v>30</v>
      </c>
      <c r="E663" t="s">
        <v>697</v>
      </c>
      <c r="F663" t="s">
        <v>78</v>
      </c>
      <c r="G663" t="s">
        <v>693</v>
      </c>
      <c r="H663" t="s">
        <v>2095</v>
      </c>
      <c r="I663" t="s">
        <v>701</v>
      </c>
      <c r="J663" t="s">
        <v>777</v>
      </c>
      <c r="K663" t="s">
        <v>835</v>
      </c>
      <c r="L663" t="s">
        <v>2133</v>
      </c>
      <c r="M663" t="s">
        <v>2127</v>
      </c>
      <c r="N663" t="s">
        <v>2109</v>
      </c>
      <c r="O663" t="s">
        <v>2091</v>
      </c>
      <c r="P663" t="s">
        <v>2102</v>
      </c>
      <c r="Q663" t="s">
        <v>241</v>
      </c>
      <c r="R663" t="s">
        <v>1078</v>
      </c>
      <c r="S663" t="s">
        <v>2180</v>
      </c>
      <c r="T663" t="s">
        <v>2163</v>
      </c>
    </row>
    <row r="664" spans="1:20" x14ac:dyDescent="0.2">
      <c r="A664" t="s">
        <v>708</v>
      </c>
      <c r="B664" t="s">
        <v>108</v>
      </c>
      <c r="C664" t="s">
        <v>2018</v>
      </c>
      <c r="D664" t="s">
        <v>28</v>
      </c>
      <c r="E664" t="s">
        <v>699</v>
      </c>
      <c r="F664" t="s">
        <v>79</v>
      </c>
      <c r="G664" t="s">
        <v>809</v>
      </c>
      <c r="H664" t="s">
        <v>2125</v>
      </c>
      <c r="I664" t="s">
        <v>700</v>
      </c>
      <c r="J664" t="s">
        <v>776</v>
      </c>
      <c r="K664" t="s">
        <v>810</v>
      </c>
      <c r="L664" t="s">
        <v>2129</v>
      </c>
      <c r="M664" t="s">
        <v>2119</v>
      </c>
      <c r="N664" t="s">
        <v>2131</v>
      </c>
      <c r="O664" t="s">
        <v>2108</v>
      </c>
      <c r="P664" t="s">
        <v>2146</v>
      </c>
      <c r="Q664" t="s">
        <v>212</v>
      </c>
      <c r="R664" t="s">
        <v>1058</v>
      </c>
      <c r="S664" t="s">
        <v>2169</v>
      </c>
      <c r="T664" t="s">
        <v>2161</v>
      </c>
    </row>
    <row r="665" spans="1:20" x14ac:dyDescent="0.2">
      <c r="A665" t="s">
        <v>708</v>
      </c>
      <c r="B665" t="s">
        <v>108</v>
      </c>
      <c r="C665" t="s">
        <v>2019</v>
      </c>
      <c r="D665" t="s">
        <v>30</v>
      </c>
      <c r="E665" t="s">
        <v>699</v>
      </c>
      <c r="F665" t="s">
        <v>79</v>
      </c>
      <c r="G665" t="s">
        <v>809</v>
      </c>
      <c r="H665" t="s">
        <v>2132</v>
      </c>
      <c r="I665" t="s">
        <v>700</v>
      </c>
      <c r="J665" t="s">
        <v>776</v>
      </c>
      <c r="K665" t="s">
        <v>810</v>
      </c>
      <c r="L665" t="s">
        <v>2122</v>
      </c>
      <c r="M665" t="s">
        <v>2112</v>
      </c>
      <c r="N665" t="s">
        <v>2124</v>
      </c>
      <c r="O665" t="s">
        <v>2115</v>
      </c>
      <c r="P665" t="s">
        <v>2138</v>
      </c>
      <c r="Q665" t="s">
        <v>216</v>
      </c>
      <c r="R665" t="s">
        <v>1059</v>
      </c>
      <c r="S665" t="s">
        <v>2171</v>
      </c>
      <c r="T665" t="s">
        <v>2160</v>
      </c>
    </row>
    <row r="666" spans="1:20" x14ac:dyDescent="0.2">
      <c r="A666" t="s">
        <v>708</v>
      </c>
      <c r="B666" t="s">
        <v>108</v>
      </c>
      <c r="C666" t="s">
        <v>2020</v>
      </c>
      <c r="D666" t="s">
        <v>28</v>
      </c>
      <c r="E666" t="s">
        <v>699</v>
      </c>
      <c r="F666" t="s">
        <v>79</v>
      </c>
      <c r="G666" t="s">
        <v>809</v>
      </c>
      <c r="H666" t="s">
        <v>2140</v>
      </c>
      <c r="I666" t="s">
        <v>700</v>
      </c>
      <c r="J666" t="s">
        <v>776</v>
      </c>
      <c r="K666" t="s">
        <v>810</v>
      </c>
      <c r="L666" t="s">
        <v>2145</v>
      </c>
      <c r="M666" t="s">
        <v>2104</v>
      </c>
      <c r="N666" t="s">
        <v>2147</v>
      </c>
      <c r="O666" t="s">
        <v>2092</v>
      </c>
      <c r="P666" t="s">
        <v>2130</v>
      </c>
      <c r="Q666" t="s">
        <v>213</v>
      </c>
      <c r="R666" t="s">
        <v>1060</v>
      </c>
      <c r="S666" t="s">
        <v>2172</v>
      </c>
      <c r="T666" t="s">
        <v>2162</v>
      </c>
    </row>
    <row r="667" spans="1:20" x14ac:dyDescent="0.2">
      <c r="A667" t="s">
        <v>708</v>
      </c>
      <c r="B667" t="s">
        <v>108</v>
      </c>
      <c r="C667" t="s">
        <v>2021</v>
      </c>
      <c r="D667" t="s">
        <v>30</v>
      </c>
      <c r="E667" t="s">
        <v>699</v>
      </c>
      <c r="F667" t="s">
        <v>79</v>
      </c>
      <c r="G667" t="s">
        <v>809</v>
      </c>
      <c r="H667" t="s">
        <v>2148</v>
      </c>
      <c r="I667" t="s">
        <v>700</v>
      </c>
      <c r="J667" t="s">
        <v>776</v>
      </c>
      <c r="K667" t="s">
        <v>810</v>
      </c>
      <c r="L667" t="s">
        <v>2137</v>
      </c>
      <c r="M667" t="s">
        <v>2096</v>
      </c>
      <c r="N667" t="s">
        <v>2139</v>
      </c>
      <c r="O667" t="s">
        <v>2100</v>
      </c>
      <c r="P667" t="s">
        <v>2123</v>
      </c>
      <c r="Q667" t="s">
        <v>213</v>
      </c>
      <c r="R667" t="s">
        <v>1065</v>
      </c>
      <c r="S667" t="s">
        <v>2174</v>
      </c>
      <c r="T667" t="s">
        <v>2162</v>
      </c>
    </row>
    <row r="668" spans="1:20" x14ac:dyDescent="0.2">
      <c r="A668" t="s">
        <v>708</v>
      </c>
      <c r="B668" t="s">
        <v>108</v>
      </c>
      <c r="C668" t="s">
        <v>2022</v>
      </c>
      <c r="D668" t="s">
        <v>28</v>
      </c>
      <c r="E668" t="s">
        <v>699</v>
      </c>
      <c r="F668" t="s">
        <v>79</v>
      </c>
      <c r="G668" t="s">
        <v>809</v>
      </c>
      <c r="H668" t="s">
        <v>2094</v>
      </c>
      <c r="I668" t="s">
        <v>701</v>
      </c>
      <c r="J668" t="s">
        <v>777</v>
      </c>
      <c r="K668" t="s">
        <v>835</v>
      </c>
      <c r="L668" t="s">
        <v>2141</v>
      </c>
      <c r="M668" t="s">
        <v>2150</v>
      </c>
      <c r="N668" t="s">
        <v>2101</v>
      </c>
      <c r="O668" t="s">
        <v>2114</v>
      </c>
      <c r="P668" t="s">
        <v>2103</v>
      </c>
      <c r="Q668" t="s">
        <v>244</v>
      </c>
      <c r="R668" t="s">
        <v>1034</v>
      </c>
      <c r="S668" t="s">
        <v>2175</v>
      </c>
      <c r="T668" t="s">
        <v>2213</v>
      </c>
    </row>
    <row r="669" spans="1:20" x14ac:dyDescent="0.2">
      <c r="A669" t="s">
        <v>708</v>
      </c>
      <c r="B669" t="s">
        <v>108</v>
      </c>
      <c r="C669" t="s">
        <v>2023</v>
      </c>
      <c r="D669" t="s">
        <v>30</v>
      </c>
      <c r="E669" t="s">
        <v>699</v>
      </c>
      <c r="F669" t="s">
        <v>79</v>
      </c>
      <c r="G669" t="s">
        <v>809</v>
      </c>
      <c r="H669" t="s">
        <v>2102</v>
      </c>
      <c r="I669" t="s">
        <v>701</v>
      </c>
      <c r="J669" t="s">
        <v>777</v>
      </c>
      <c r="K669" t="s">
        <v>835</v>
      </c>
      <c r="L669" t="s">
        <v>2149</v>
      </c>
      <c r="M669" t="s">
        <v>2142</v>
      </c>
      <c r="N669" t="s">
        <v>2093</v>
      </c>
      <c r="O669" t="s">
        <v>2107</v>
      </c>
      <c r="P669" t="s">
        <v>2095</v>
      </c>
      <c r="Q669" t="s">
        <v>244</v>
      </c>
      <c r="R669" t="s">
        <v>1047</v>
      </c>
      <c r="S669" t="s">
        <v>2177</v>
      </c>
      <c r="T669" t="s">
        <v>2213</v>
      </c>
    </row>
    <row r="670" spans="1:20" x14ac:dyDescent="0.2">
      <c r="A670" t="s">
        <v>708</v>
      </c>
      <c r="B670" t="s">
        <v>108</v>
      </c>
      <c r="C670" t="s">
        <v>2024</v>
      </c>
      <c r="D670" t="s">
        <v>28</v>
      </c>
      <c r="E670" t="s">
        <v>699</v>
      </c>
      <c r="F670" t="s">
        <v>79</v>
      </c>
      <c r="G670" t="s">
        <v>809</v>
      </c>
      <c r="H670" t="s">
        <v>2110</v>
      </c>
      <c r="I670" t="s">
        <v>701</v>
      </c>
      <c r="J670" t="s">
        <v>777</v>
      </c>
      <c r="K670" t="s">
        <v>835</v>
      </c>
      <c r="L670" t="s">
        <v>2126</v>
      </c>
      <c r="M670" t="s">
        <v>2134</v>
      </c>
      <c r="N670" t="s">
        <v>2116</v>
      </c>
      <c r="O670" t="s">
        <v>2099</v>
      </c>
      <c r="P670" t="s">
        <v>2118</v>
      </c>
      <c r="Q670" t="s">
        <v>246</v>
      </c>
      <c r="R670" t="s">
        <v>1018</v>
      </c>
      <c r="S670" t="s">
        <v>2178</v>
      </c>
      <c r="T670" t="s">
        <v>2185</v>
      </c>
    </row>
    <row r="671" spans="1:20" x14ac:dyDescent="0.2">
      <c r="A671" t="s">
        <v>708</v>
      </c>
      <c r="B671" t="s">
        <v>108</v>
      </c>
      <c r="C671" t="s">
        <v>2025</v>
      </c>
      <c r="D671" t="s">
        <v>30</v>
      </c>
      <c r="E671" t="s">
        <v>699</v>
      </c>
      <c r="F671" t="s">
        <v>79</v>
      </c>
      <c r="G671" t="s">
        <v>809</v>
      </c>
      <c r="H671" t="s">
        <v>2117</v>
      </c>
      <c r="I671" t="s">
        <v>701</v>
      </c>
      <c r="J671" t="s">
        <v>777</v>
      </c>
      <c r="K671" t="s">
        <v>835</v>
      </c>
      <c r="L671" t="s">
        <v>2133</v>
      </c>
      <c r="M671" t="s">
        <v>2127</v>
      </c>
      <c r="N671" t="s">
        <v>2109</v>
      </c>
      <c r="O671" t="s">
        <v>2091</v>
      </c>
      <c r="P671" t="s">
        <v>2111</v>
      </c>
      <c r="Q671" t="s">
        <v>245</v>
      </c>
      <c r="R671" t="s">
        <v>1035</v>
      </c>
      <c r="S671" t="s">
        <v>2180</v>
      </c>
      <c r="T671" t="s">
        <v>2214</v>
      </c>
    </row>
    <row r="672" spans="1:20" x14ac:dyDescent="0.2">
      <c r="A672" t="s">
        <v>708</v>
      </c>
      <c r="B672" t="s">
        <v>108</v>
      </c>
      <c r="C672" t="s">
        <v>2026</v>
      </c>
      <c r="D672" t="s">
        <v>28</v>
      </c>
      <c r="E672" t="s">
        <v>700</v>
      </c>
      <c r="F672" t="s">
        <v>776</v>
      </c>
      <c r="G672" t="s">
        <v>810</v>
      </c>
      <c r="H672" t="s">
        <v>2091</v>
      </c>
      <c r="I672" t="s">
        <v>696</v>
      </c>
      <c r="J672" t="s">
        <v>77</v>
      </c>
      <c r="K672" t="s">
        <v>836</v>
      </c>
      <c r="L672" t="s">
        <v>2150</v>
      </c>
      <c r="M672" t="s">
        <v>2123</v>
      </c>
      <c r="N672" t="s">
        <v>2094</v>
      </c>
      <c r="O672" t="s">
        <v>2139</v>
      </c>
      <c r="P672" t="s">
        <v>2133</v>
      </c>
      <c r="Q672" t="s">
        <v>732</v>
      </c>
      <c r="R672" t="s">
        <v>1111</v>
      </c>
      <c r="S672" t="s">
        <v>2197</v>
      </c>
      <c r="T672" t="s">
        <v>2195</v>
      </c>
    </row>
    <row r="673" spans="1:20" x14ac:dyDescent="0.2">
      <c r="A673" t="s">
        <v>708</v>
      </c>
      <c r="B673" t="s">
        <v>108</v>
      </c>
      <c r="C673" t="s">
        <v>2027</v>
      </c>
      <c r="D673" t="s">
        <v>30</v>
      </c>
      <c r="E673" t="s">
        <v>700</v>
      </c>
      <c r="F673" t="s">
        <v>776</v>
      </c>
      <c r="G673" t="s">
        <v>810</v>
      </c>
      <c r="H673" t="s">
        <v>2099</v>
      </c>
      <c r="I673" t="s">
        <v>696</v>
      </c>
      <c r="J673" t="s">
        <v>77</v>
      </c>
      <c r="K673" t="s">
        <v>836</v>
      </c>
      <c r="L673" t="s">
        <v>2142</v>
      </c>
      <c r="M673" t="s">
        <v>2130</v>
      </c>
      <c r="N673" t="s">
        <v>2102</v>
      </c>
      <c r="O673" t="s">
        <v>2147</v>
      </c>
      <c r="P673" t="s">
        <v>2126</v>
      </c>
      <c r="Q673" t="s">
        <v>732</v>
      </c>
      <c r="R673" t="s">
        <v>1110</v>
      </c>
      <c r="S673" t="s">
        <v>2199</v>
      </c>
      <c r="T673" t="s">
        <v>2195</v>
      </c>
    </row>
    <row r="674" spans="1:20" x14ac:dyDescent="0.2">
      <c r="A674" t="s">
        <v>708</v>
      </c>
      <c r="B674" t="s">
        <v>108</v>
      </c>
      <c r="C674" t="s">
        <v>2028</v>
      </c>
      <c r="D674" t="s">
        <v>28</v>
      </c>
      <c r="E674" t="s">
        <v>700</v>
      </c>
      <c r="F674" t="s">
        <v>776</v>
      </c>
      <c r="G674" t="s">
        <v>810</v>
      </c>
      <c r="H674" t="s">
        <v>2107</v>
      </c>
      <c r="I674" t="s">
        <v>696</v>
      </c>
      <c r="J674" t="s">
        <v>77</v>
      </c>
      <c r="K674" t="s">
        <v>836</v>
      </c>
      <c r="L674" t="s">
        <v>2134</v>
      </c>
      <c r="M674" t="s">
        <v>2138</v>
      </c>
      <c r="N674" t="s">
        <v>2110</v>
      </c>
      <c r="O674" t="s">
        <v>2124</v>
      </c>
      <c r="P674" t="s">
        <v>2149</v>
      </c>
      <c r="Q674" t="s">
        <v>733</v>
      </c>
      <c r="R674" t="s">
        <v>1113</v>
      </c>
      <c r="S674" t="s">
        <v>2200</v>
      </c>
      <c r="T674" t="s">
        <v>2196</v>
      </c>
    </row>
    <row r="675" spans="1:20" x14ac:dyDescent="0.2">
      <c r="A675" t="s">
        <v>708</v>
      </c>
      <c r="B675" t="s">
        <v>108</v>
      </c>
      <c r="C675" t="s">
        <v>2029</v>
      </c>
      <c r="D675" t="s">
        <v>30</v>
      </c>
      <c r="E675" t="s">
        <v>700</v>
      </c>
      <c r="F675" t="s">
        <v>776</v>
      </c>
      <c r="G675" t="s">
        <v>810</v>
      </c>
      <c r="H675" t="s">
        <v>2114</v>
      </c>
      <c r="I675" t="s">
        <v>696</v>
      </c>
      <c r="J675" t="s">
        <v>77</v>
      </c>
      <c r="K675" t="s">
        <v>836</v>
      </c>
      <c r="L675" t="s">
        <v>2127</v>
      </c>
      <c r="M675" t="s">
        <v>2146</v>
      </c>
      <c r="N675" t="s">
        <v>2117</v>
      </c>
      <c r="O675" t="s">
        <v>2131</v>
      </c>
      <c r="P675" t="s">
        <v>2141</v>
      </c>
      <c r="Q675" t="s">
        <v>738</v>
      </c>
      <c r="R675" t="s">
        <v>1118</v>
      </c>
      <c r="S675" t="s">
        <v>2202</v>
      </c>
      <c r="T675" t="s">
        <v>2194</v>
      </c>
    </row>
    <row r="676" spans="1:20" x14ac:dyDescent="0.2">
      <c r="A676" t="s">
        <v>708</v>
      </c>
      <c r="B676" t="s">
        <v>108</v>
      </c>
      <c r="C676" t="s">
        <v>2030</v>
      </c>
      <c r="D676" t="s">
        <v>28</v>
      </c>
      <c r="E676" t="s">
        <v>700</v>
      </c>
      <c r="F676" t="s">
        <v>776</v>
      </c>
      <c r="G676" t="s">
        <v>810</v>
      </c>
      <c r="H676" t="s">
        <v>2122</v>
      </c>
      <c r="I676" t="s">
        <v>698</v>
      </c>
      <c r="J676" t="s">
        <v>76</v>
      </c>
      <c r="K676" t="s">
        <v>692</v>
      </c>
      <c r="L676" t="s">
        <v>2093</v>
      </c>
      <c r="M676" t="s">
        <v>2111</v>
      </c>
      <c r="N676" t="s">
        <v>2125</v>
      </c>
      <c r="O676" t="s">
        <v>2104</v>
      </c>
      <c r="P676" t="s">
        <v>2115</v>
      </c>
      <c r="Q676" t="s">
        <v>224</v>
      </c>
      <c r="R676" t="s">
        <v>1051</v>
      </c>
      <c r="S676" t="s">
        <v>2203</v>
      </c>
      <c r="T676" t="s">
        <v>2181</v>
      </c>
    </row>
    <row r="677" spans="1:20" x14ac:dyDescent="0.2">
      <c r="A677" t="s">
        <v>708</v>
      </c>
      <c r="B677" t="s">
        <v>108</v>
      </c>
      <c r="C677" t="s">
        <v>2031</v>
      </c>
      <c r="D677" t="s">
        <v>30</v>
      </c>
      <c r="E677" t="s">
        <v>700</v>
      </c>
      <c r="F677" t="s">
        <v>776</v>
      </c>
      <c r="G677" t="s">
        <v>810</v>
      </c>
      <c r="H677" t="s">
        <v>2129</v>
      </c>
      <c r="I677" t="s">
        <v>698</v>
      </c>
      <c r="J677" t="s">
        <v>76</v>
      </c>
      <c r="K677" t="s">
        <v>692</v>
      </c>
      <c r="L677" t="s">
        <v>2101</v>
      </c>
      <c r="M677" t="s">
        <v>2118</v>
      </c>
      <c r="N677" t="s">
        <v>2132</v>
      </c>
      <c r="O677" t="s">
        <v>2096</v>
      </c>
      <c r="P677" t="s">
        <v>2108</v>
      </c>
      <c r="Q677" t="s">
        <v>226</v>
      </c>
      <c r="R677" t="s">
        <v>986</v>
      </c>
      <c r="S677" t="s">
        <v>2205</v>
      </c>
      <c r="T677" t="s">
        <v>2136</v>
      </c>
    </row>
    <row r="678" spans="1:20" x14ac:dyDescent="0.2">
      <c r="A678" t="s">
        <v>708</v>
      </c>
      <c r="B678" t="s">
        <v>108</v>
      </c>
      <c r="C678" t="s">
        <v>2032</v>
      </c>
      <c r="D678" t="s">
        <v>28</v>
      </c>
      <c r="E678" t="s">
        <v>700</v>
      </c>
      <c r="F678" t="s">
        <v>776</v>
      </c>
      <c r="G678" t="s">
        <v>810</v>
      </c>
      <c r="H678" t="s">
        <v>2137</v>
      </c>
      <c r="I678" t="s">
        <v>698</v>
      </c>
      <c r="J678" t="s">
        <v>76</v>
      </c>
      <c r="K678" t="s">
        <v>692</v>
      </c>
      <c r="L678" t="s">
        <v>2109</v>
      </c>
      <c r="M678" t="s">
        <v>2095</v>
      </c>
      <c r="N678" t="s">
        <v>2140</v>
      </c>
      <c r="O678" t="s">
        <v>2119</v>
      </c>
      <c r="P678" t="s">
        <v>2100</v>
      </c>
      <c r="Q678" t="s">
        <v>225</v>
      </c>
      <c r="R678" t="s">
        <v>1012</v>
      </c>
      <c r="S678" t="s">
        <v>2206</v>
      </c>
      <c r="T678" t="s">
        <v>2182</v>
      </c>
    </row>
    <row r="679" spans="1:20" x14ac:dyDescent="0.2">
      <c r="A679" t="s">
        <v>708</v>
      </c>
      <c r="B679" t="s">
        <v>108</v>
      </c>
      <c r="C679" t="s">
        <v>2033</v>
      </c>
      <c r="D679" t="s">
        <v>30</v>
      </c>
      <c r="E679" t="s">
        <v>700</v>
      </c>
      <c r="F679" t="s">
        <v>776</v>
      </c>
      <c r="G679" t="s">
        <v>810</v>
      </c>
      <c r="H679" t="s">
        <v>2145</v>
      </c>
      <c r="I679" t="s">
        <v>698</v>
      </c>
      <c r="J679" t="s">
        <v>76</v>
      </c>
      <c r="K679" t="s">
        <v>692</v>
      </c>
      <c r="L679" t="s">
        <v>2116</v>
      </c>
      <c r="M679" t="s">
        <v>2103</v>
      </c>
      <c r="N679" t="s">
        <v>2148</v>
      </c>
      <c r="O679" t="s">
        <v>2112</v>
      </c>
      <c r="P679" t="s">
        <v>2092</v>
      </c>
      <c r="Q679" t="s">
        <v>225</v>
      </c>
      <c r="R679" t="s">
        <v>1013</v>
      </c>
      <c r="S679" t="s">
        <v>2208</v>
      </c>
      <c r="T679" t="s">
        <v>2182</v>
      </c>
    </row>
    <row r="680" spans="1:20" x14ac:dyDescent="0.2">
      <c r="A680" t="s">
        <v>708</v>
      </c>
      <c r="B680" t="s">
        <v>108</v>
      </c>
      <c r="C680" t="s">
        <v>2034</v>
      </c>
      <c r="D680" t="s">
        <v>28</v>
      </c>
      <c r="E680" t="s">
        <v>701</v>
      </c>
      <c r="F680" t="s">
        <v>777</v>
      </c>
      <c r="G680" t="s">
        <v>835</v>
      </c>
      <c r="H680" t="s">
        <v>2149</v>
      </c>
      <c r="I680" t="s">
        <v>696</v>
      </c>
      <c r="J680" t="s">
        <v>77</v>
      </c>
      <c r="K680" t="s">
        <v>836</v>
      </c>
      <c r="L680" t="s">
        <v>2150</v>
      </c>
      <c r="M680" t="s">
        <v>2123</v>
      </c>
      <c r="N680" t="s">
        <v>2094</v>
      </c>
      <c r="O680" t="s">
        <v>2139</v>
      </c>
      <c r="P680" t="s">
        <v>2107</v>
      </c>
      <c r="Q680" t="s">
        <v>728</v>
      </c>
      <c r="R680" t="s">
        <v>1099</v>
      </c>
      <c r="S680" t="s">
        <v>2197</v>
      </c>
      <c r="T680" t="s">
        <v>2192</v>
      </c>
    </row>
    <row r="681" spans="1:20" x14ac:dyDescent="0.2">
      <c r="A681" t="s">
        <v>708</v>
      </c>
      <c r="B681" t="s">
        <v>108</v>
      </c>
      <c r="C681" t="s">
        <v>2035</v>
      </c>
      <c r="D681" t="s">
        <v>30</v>
      </c>
      <c r="E681" t="s">
        <v>701</v>
      </c>
      <c r="F681" t="s">
        <v>777</v>
      </c>
      <c r="G681" t="s">
        <v>835</v>
      </c>
      <c r="H681" t="s">
        <v>2141</v>
      </c>
      <c r="I681" t="s">
        <v>696</v>
      </c>
      <c r="J681" t="s">
        <v>77</v>
      </c>
      <c r="K681" t="s">
        <v>836</v>
      </c>
      <c r="L681" t="s">
        <v>2142</v>
      </c>
      <c r="M681" t="s">
        <v>2130</v>
      </c>
      <c r="N681" t="s">
        <v>2102</v>
      </c>
      <c r="O681" t="s">
        <v>2147</v>
      </c>
      <c r="P681" t="s">
        <v>2114</v>
      </c>
      <c r="Q681" t="s">
        <v>728</v>
      </c>
      <c r="R681" t="s">
        <v>1100</v>
      </c>
      <c r="S681" t="s">
        <v>2199</v>
      </c>
      <c r="T681" t="s">
        <v>2192</v>
      </c>
    </row>
    <row r="682" spans="1:20" x14ac:dyDescent="0.2">
      <c r="A682" t="s">
        <v>708</v>
      </c>
      <c r="B682" t="s">
        <v>108</v>
      </c>
      <c r="C682" t="s">
        <v>2036</v>
      </c>
      <c r="D682" t="s">
        <v>28</v>
      </c>
      <c r="E682" t="s">
        <v>701</v>
      </c>
      <c r="F682" t="s">
        <v>777</v>
      </c>
      <c r="G682" t="s">
        <v>835</v>
      </c>
      <c r="H682" t="s">
        <v>2133</v>
      </c>
      <c r="I682" t="s">
        <v>696</v>
      </c>
      <c r="J682" t="s">
        <v>77</v>
      </c>
      <c r="K682" t="s">
        <v>836</v>
      </c>
      <c r="L682" t="s">
        <v>2134</v>
      </c>
      <c r="M682" t="s">
        <v>2138</v>
      </c>
      <c r="N682" t="s">
        <v>2110</v>
      </c>
      <c r="O682" t="s">
        <v>2124</v>
      </c>
      <c r="P682" t="s">
        <v>2091</v>
      </c>
      <c r="Q682" t="s">
        <v>729</v>
      </c>
      <c r="R682" t="s">
        <v>1102</v>
      </c>
      <c r="S682" t="s">
        <v>2200</v>
      </c>
      <c r="T682" t="s">
        <v>2193</v>
      </c>
    </row>
    <row r="683" spans="1:20" x14ac:dyDescent="0.2">
      <c r="A683" t="s">
        <v>708</v>
      </c>
      <c r="B683" t="s">
        <v>108</v>
      </c>
      <c r="C683" t="s">
        <v>2037</v>
      </c>
      <c r="D683" t="s">
        <v>30</v>
      </c>
      <c r="E683" t="s">
        <v>701</v>
      </c>
      <c r="F683" t="s">
        <v>777</v>
      </c>
      <c r="G683" t="s">
        <v>835</v>
      </c>
      <c r="H683" t="s">
        <v>2126</v>
      </c>
      <c r="I683" t="s">
        <v>696</v>
      </c>
      <c r="J683" t="s">
        <v>77</v>
      </c>
      <c r="K683" t="s">
        <v>836</v>
      </c>
      <c r="L683" t="s">
        <v>2127</v>
      </c>
      <c r="M683" t="s">
        <v>2146</v>
      </c>
      <c r="N683" t="s">
        <v>2117</v>
      </c>
      <c r="O683" t="s">
        <v>2131</v>
      </c>
      <c r="P683" t="s">
        <v>2099</v>
      </c>
      <c r="Q683" t="s">
        <v>737</v>
      </c>
      <c r="R683" t="s">
        <v>1109</v>
      </c>
      <c r="S683" t="s">
        <v>2202</v>
      </c>
      <c r="T683" t="s">
        <v>2191</v>
      </c>
    </row>
    <row r="684" spans="1:20" x14ac:dyDescent="0.2">
      <c r="A684" t="s">
        <v>708</v>
      </c>
      <c r="B684" t="s">
        <v>108</v>
      </c>
      <c r="C684" t="s">
        <v>2038</v>
      </c>
      <c r="D684" t="s">
        <v>28</v>
      </c>
      <c r="E684" t="s">
        <v>701</v>
      </c>
      <c r="F684" t="s">
        <v>777</v>
      </c>
      <c r="G684" t="s">
        <v>835</v>
      </c>
      <c r="H684" t="s">
        <v>2100</v>
      </c>
      <c r="I684" t="s">
        <v>698</v>
      </c>
      <c r="J684" t="s">
        <v>76</v>
      </c>
      <c r="K684" t="s">
        <v>692</v>
      </c>
      <c r="L684" t="s">
        <v>2093</v>
      </c>
      <c r="M684" t="s">
        <v>2111</v>
      </c>
      <c r="N684" t="s">
        <v>2125</v>
      </c>
      <c r="O684" t="s">
        <v>2104</v>
      </c>
      <c r="P684" t="s">
        <v>2137</v>
      </c>
      <c r="Q684" t="s">
        <v>229</v>
      </c>
      <c r="R684" t="s">
        <v>1026</v>
      </c>
      <c r="S684" t="s">
        <v>2203</v>
      </c>
      <c r="T684" t="s">
        <v>2198</v>
      </c>
    </row>
    <row r="685" spans="1:20" x14ac:dyDescent="0.2">
      <c r="A685" t="s">
        <v>708</v>
      </c>
      <c r="B685" t="s">
        <v>108</v>
      </c>
      <c r="C685" t="s">
        <v>2039</v>
      </c>
      <c r="D685" t="s">
        <v>30</v>
      </c>
      <c r="E685" t="s">
        <v>701</v>
      </c>
      <c r="F685" t="s">
        <v>777</v>
      </c>
      <c r="G685" t="s">
        <v>835</v>
      </c>
      <c r="H685" t="s">
        <v>2092</v>
      </c>
      <c r="I685" t="s">
        <v>698</v>
      </c>
      <c r="J685" t="s">
        <v>76</v>
      </c>
      <c r="K685" t="s">
        <v>692</v>
      </c>
      <c r="L685" t="s">
        <v>2101</v>
      </c>
      <c r="M685" t="s">
        <v>2118</v>
      </c>
      <c r="N685" t="s">
        <v>2132</v>
      </c>
      <c r="O685" t="s">
        <v>2096</v>
      </c>
      <c r="P685" t="s">
        <v>2145</v>
      </c>
      <c r="Q685" t="s">
        <v>231</v>
      </c>
      <c r="R685" t="s">
        <v>1027</v>
      </c>
      <c r="S685" t="s">
        <v>2205</v>
      </c>
      <c r="T685" t="s">
        <v>2158</v>
      </c>
    </row>
    <row r="686" spans="1:20" x14ac:dyDescent="0.2">
      <c r="A686" t="s">
        <v>708</v>
      </c>
      <c r="B686" t="s">
        <v>108</v>
      </c>
      <c r="C686" t="s">
        <v>2040</v>
      </c>
      <c r="D686" t="s">
        <v>28</v>
      </c>
      <c r="E686" t="s">
        <v>701</v>
      </c>
      <c r="F686" t="s">
        <v>777</v>
      </c>
      <c r="G686" t="s">
        <v>835</v>
      </c>
      <c r="H686" t="s">
        <v>2115</v>
      </c>
      <c r="I686" t="s">
        <v>698</v>
      </c>
      <c r="J686" t="s">
        <v>76</v>
      </c>
      <c r="K686" t="s">
        <v>692</v>
      </c>
      <c r="L686" t="s">
        <v>2109</v>
      </c>
      <c r="M686" t="s">
        <v>2095</v>
      </c>
      <c r="N686" t="s">
        <v>2140</v>
      </c>
      <c r="O686" t="s">
        <v>2119</v>
      </c>
      <c r="P686" t="s">
        <v>2122</v>
      </c>
      <c r="Q686" t="s">
        <v>230</v>
      </c>
      <c r="R686" t="s">
        <v>1028</v>
      </c>
      <c r="S686" t="s">
        <v>2206</v>
      </c>
      <c r="T686" t="s">
        <v>2201</v>
      </c>
    </row>
    <row r="687" spans="1:20" x14ac:dyDescent="0.2">
      <c r="A687" t="s">
        <v>708</v>
      </c>
      <c r="B687" t="s">
        <v>108</v>
      </c>
      <c r="C687" t="s">
        <v>2041</v>
      </c>
      <c r="D687" t="s">
        <v>30</v>
      </c>
      <c r="E687" t="s">
        <v>701</v>
      </c>
      <c r="F687" t="s">
        <v>777</v>
      </c>
      <c r="G687" t="s">
        <v>835</v>
      </c>
      <c r="H687" t="s">
        <v>2108</v>
      </c>
      <c r="I687" t="s">
        <v>698</v>
      </c>
      <c r="J687" t="s">
        <v>76</v>
      </c>
      <c r="K687" t="s">
        <v>692</v>
      </c>
      <c r="L687" t="s">
        <v>2116</v>
      </c>
      <c r="M687" t="s">
        <v>2103</v>
      </c>
      <c r="N687" t="s">
        <v>2148</v>
      </c>
      <c r="O687" t="s">
        <v>2112</v>
      </c>
      <c r="P687" t="s">
        <v>2129</v>
      </c>
      <c r="Q687" t="s">
        <v>230</v>
      </c>
      <c r="R687" t="s">
        <v>1029</v>
      </c>
      <c r="S687" t="s">
        <v>2208</v>
      </c>
      <c r="T687" t="s">
        <v>2201</v>
      </c>
    </row>
    <row r="688" spans="1:20" x14ac:dyDescent="0.2">
      <c r="A688" t="s">
        <v>708</v>
      </c>
      <c r="B688" t="s">
        <v>108</v>
      </c>
      <c r="C688" t="s">
        <v>2042</v>
      </c>
      <c r="D688" t="s">
        <v>28</v>
      </c>
      <c r="E688" t="s">
        <v>700</v>
      </c>
      <c r="F688" t="s">
        <v>776</v>
      </c>
      <c r="G688" t="s">
        <v>810</v>
      </c>
      <c r="H688" t="s">
        <v>2091</v>
      </c>
      <c r="I688" t="s">
        <v>697</v>
      </c>
      <c r="J688" t="s">
        <v>78</v>
      </c>
      <c r="K688" t="s">
        <v>693</v>
      </c>
      <c r="L688" t="s">
        <v>2111</v>
      </c>
      <c r="M688" t="s">
        <v>2119</v>
      </c>
      <c r="N688" t="s">
        <v>2131</v>
      </c>
      <c r="O688" t="s">
        <v>2117</v>
      </c>
      <c r="P688" t="s">
        <v>2133</v>
      </c>
      <c r="Q688" t="s">
        <v>234</v>
      </c>
      <c r="R688" t="s">
        <v>1014</v>
      </c>
      <c r="S688" t="s">
        <v>2197</v>
      </c>
      <c r="T688" t="s">
        <v>2183</v>
      </c>
    </row>
    <row r="689" spans="1:20" x14ac:dyDescent="0.2">
      <c r="A689" t="s">
        <v>708</v>
      </c>
      <c r="B689" t="s">
        <v>108</v>
      </c>
      <c r="C689" t="s">
        <v>2043</v>
      </c>
      <c r="D689" t="s">
        <v>30</v>
      </c>
      <c r="E689" t="s">
        <v>700</v>
      </c>
      <c r="F689" t="s">
        <v>776</v>
      </c>
      <c r="G689" t="s">
        <v>810</v>
      </c>
      <c r="H689" t="s">
        <v>2099</v>
      </c>
      <c r="I689" t="s">
        <v>697</v>
      </c>
      <c r="J689" t="s">
        <v>78</v>
      </c>
      <c r="K689" t="s">
        <v>693</v>
      </c>
      <c r="L689" t="s">
        <v>2118</v>
      </c>
      <c r="M689" t="s">
        <v>2112</v>
      </c>
      <c r="N689" t="s">
        <v>2124</v>
      </c>
      <c r="O689" t="s">
        <v>2110</v>
      </c>
      <c r="P689" t="s">
        <v>2126</v>
      </c>
      <c r="Q689" t="s">
        <v>234</v>
      </c>
      <c r="R689" t="s">
        <v>1046</v>
      </c>
      <c r="S689" t="s">
        <v>2199</v>
      </c>
      <c r="T689" t="s">
        <v>2183</v>
      </c>
    </row>
    <row r="690" spans="1:20" x14ac:dyDescent="0.2">
      <c r="A690" t="s">
        <v>708</v>
      </c>
      <c r="B690" t="s">
        <v>108</v>
      </c>
      <c r="C690" t="s">
        <v>2044</v>
      </c>
      <c r="D690" t="s">
        <v>28</v>
      </c>
      <c r="E690" t="s">
        <v>700</v>
      </c>
      <c r="F690" t="s">
        <v>776</v>
      </c>
      <c r="G690" t="s">
        <v>810</v>
      </c>
      <c r="H690" t="s">
        <v>2107</v>
      </c>
      <c r="I690" t="s">
        <v>697</v>
      </c>
      <c r="J690" t="s">
        <v>78</v>
      </c>
      <c r="K690" t="s">
        <v>693</v>
      </c>
      <c r="L690" t="s">
        <v>2095</v>
      </c>
      <c r="M690" t="s">
        <v>2104</v>
      </c>
      <c r="N690" t="s">
        <v>2147</v>
      </c>
      <c r="O690" t="s">
        <v>2102</v>
      </c>
      <c r="P690" t="s">
        <v>2149</v>
      </c>
      <c r="Q690" t="s">
        <v>236</v>
      </c>
      <c r="R690" t="s">
        <v>993</v>
      </c>
      <c r="S690" t="s">
        <v>2200</v>
      </c>
      <c r="T690" t="s">
        <v>2155</v>
      </c>
    </row>
    <row r="691" spans="1:20" x14ac:dyDescent="0.2">
      <c r="A691" t="s">
        <v>708</v>
      </c>
      <c r="B691" t="s">
        <v>108</v>
      </c>
      <c r="C691" t="s">
        <v>2045</v>
      </c>
      <c r="D691" t="s">
        <v>30</v>
      </c>
      <c r="E691" t="s">
        <v>700</v>
      </c>
      <c r="F691" t="s">
        <v>776</v>
      </c>
      <c r="G691" t="s">
        <v>810</v>
      </c>
      <c r="H691" t="s">
        <v>2114</v>
      </c>
      <c r="I691" t="s">
        <v>697</v>
      </c>
      <c r="J691" t="s">
        <v>78</v>
      </c>
      <c r="K691" t="s">
        <v>693</v>
      </c>
      <c r="L691" t="s">
        <v>2103</v>
      </c>
      <c r="M691" t="s">
        <v>2096</v>
      </c>
      <c r="N691" t="s">
        <v>2139</v>
      </c>
      <c r="O691" t="s">
        <v>2094</v>
      </c>
      <c r="P691" t="s">
        <v>2141</v>
      </c>
      <c r="Q691" t="s">
        <v>235</v>
      </c>
      <c r="R691" t="s">
        <v>1017</v>
      </c>
      <c r="S691" t="s">
        <v>2202</v>
      </c>
      <c r="T691" t="s">
        <v>2184</v>
      </c>
    </row>
    <row r="692" spans="1:20" x14ac:dyDescent="0.2">
      <c r="A692" t="s">
        <v>708</v>
      </c>
      <c r="B692" t="s">
        <v>108</v>
      </c>
      <c r="C692" t="s">
        <v>2046</v>
      </c>
      <c r="D692" t="s">
        <v>28</v>
      </c>
      <c r="E692" t="s">
        <v>700</v>
      </c>
      <c r="F692" t="s">
        <v>776</v>
      </c>
      <c r="G692" t="s">
        <v>810</v>
      </c>
      <c r="H692" t="s">
        <v>2122</v>
      </c>
      <c r="I692" t="s">
        <v>699</v>
      </c>
      <c r="J692" t="s">
        <v>79</v>
      </c>
      <c r="K692" t="s">
        <v>809</v>
      </c>
      <c r="L692" t="s">
        <v>2132</v>
      </c>
      <c r="M692" t="s">
        <v>2150</v>
      </c>
      <c r="N692" t="s">
        <v>2101</v>
      </c>
      <c r="O692" t="s">
        <v>2138</v>
      </c>
      <c r="P692" t="s">
        <v>2115</v>
      </c>
      <c r="Q692" t="s">
        <v>216</v>
      </c>
      <c r="R692" t="s">
        <v>1059</v>
      </c>
      <c r="S692" t="s">
        <v>2203</v>
      </c>
      <c r="T692" t="s">
        <v>2160</v>
      </c>
    </row>
    <row r="693" spans="1:20" x14ac:dyDescent="0.2">
      <c r="A693" t="s">
        <v>708</v>
      </c>
      <c r="B693" t="s">
        <v>108</v>
      </c>
      <c r="C693" t="s">
        <v>2047</v>
      </c>
      <c r="D693" t="s">
        <v>30</v>
      </c>
      <c r="E693" t="s">
        <v>700</v>
      </c>
      <c r="F693" t="s">
        <v>776</v>
      </c>
      <c r="G693" t="s">
        <v>810</v>
      </c>
      <c r="H693" t="s">
        <v>2129</v>
      </c>
      <c r="I693" t="s">
        <v>699</v>
      </c>
      <c r="J693" t="s">
        <v>79</v>
      </c>
      <c r="K693" t="s">
        <v>809</v>
      </c>
      <c r="L693" t="s">
        <v>2125</v>
      </c>
      <c r="M693" t="s">
        <v>2142</v>
      </c>
      <c r="N693" t="s">
        <v>2093</v>
      </c>
      <c r="O693" t="s">
        <v>2146</v>
      </c>
      <c r="P693" t="s">
        <v>2108</v>
      </c>
      <c r="Q693" t="s">
        <v>214</v>
      </c>
      <c r="R693" t="s">
        <v>1053</v>
      </c>
      <c r="S693" t="s">
        <v>2205</v>
      </c>
      <c r="T693" t="s">
        <v>2209</v>
      </c>
    </row>
    <row r="694" spans="1:20" x14ac:dyDescent="0.2">
      <c r="A694" t="s">
        <v>708</v>
      </c>
      <c r="B694" t="s">
        <v>108</v>
      </c>
      <c r="C694" t="s">
        <v>2048</v>
      </c>
      <c r="D694" t="s">
        <v>28</v>
      </c>
      <c r="E694" t="s">
        <v>700</v>
      </c>
      <c r="F694" t="s">
        <v>776</v>
      </c>
      <c r="G694" t="s">
        <v>810</v>
      </c>
      <c r="H694" t="s">
        <v>2137</v>
      </c>
      <c r="I694" t="s">
        <v>699</v>
      </c>
      <c r="J694" t="s">
        <v>79</v>
      </c>
      <c r="K694" t="s">
        <v>809</v>
      </c>
      <c r="L694" t="s">
        <v>2148</v>
      </c>
      <c r="M694" t="s">
        <v>2134</v>
      </c>
      <c r="N694" t="s">
        <v>2116</v>
      </c>
      <c r="O694" t="s">
        <v>2123</v>
      </c>
      <c r="P694" t="s">
        <v>2100</v>
      </c>
      <c r="Q694" t="s">
        <v>215</v>
      </c>
      <c r="R694" t="s">
        <v>1056</v>
      </c>
      <c r="S694" t="s">
        <v>2206</v>
      </c>
      <c r="T694" t="s">
        <v>2210</v>
      </c>
    </row>
    <row r="695" spans="1:20" x14ac:dyDescent="0.2">
      <c r="A695" t="s">
        <v>708</v>
      </c>
      <c r="B695" t="s">
        <v>108</v>
      </c>
      <c r="C695" t="s">
        <v>2049</v>
      </c>
      <c r="D695" t="s">
        <v>30</v>
      </c>
      <c r="E695" t="s">
        <v>700</v>
      </c>
      <c r="F695" t="s">
        <v>776</v>
      </c>
      <c r="G695" t="s">
        <v>810</v>
      </c>
      <c r="H695" t="s">
        <v>2145</v>
      </c>
      <c r="I695" t="s">
        <v>699</v>
      </c>
      <c r="J695" t="s">
        <v>79</v>
      </c>
      <c r="K695" t="s">
        <v>809</v>
      </c>
      <c r="L695" t="s">
        <v>2140</v>
      </c>
      <c r="M695" t="s">
        <v>2127</v>
      </c>
      <c r="N695" t="s">
        <v>2109</v>
      </c>
      <c r="O695" t="s">
        <v>2130</v>
      </c>
      <c r="P695" t="s">
        <v>2092</v>
      </c>
      <c r="Q695" t="s">
        <v>215</v>
      </c>
      <c r="R695" t="s">
        <v>1063</v>
      </c>
      <c r="S695" t="s">
        <v>2208</v>
      </c>
      <c r="T695" t="s">
        <v>2210</v>
      </c>
    </row>
    <row r="696" spans="1:20" x14ac:dyDescent="0.2">
      <c r="A696" t="s">
        <v>708</v>
      </c>
      <c r="B696" t="s">
        <v>108</v>
      </c>
      <c r="C696" t="s">
        <v>2050</v>
      </c>
      <c r="D696" t="s">
        <v>28</v>
      </c>
      <c r="E696" t="s">
        <v>701</v>
      </c>
      <c r="F696" t="s">
        <v>777</v>
      </c>
      <c r="G696" t="s">
        <v>835</v>
      </c>
      <c r="H696" t="s">
        <v>2149</v>
      </c>
      <c r="I696" t="s">
        <v>697</v>
      </c>
      <c r="J696" t="s">
        <v>78</v>
      </c>
      <c r="K696" t="s">
        <v>693</v>
      </c>
      <c r="L696" t="s">
        <v>2111</v>
      </c>
      <c r="M696" t="s">
        <v>2119</v>
      </c>
      <c r="N696" t="s">
        <v>2131</v>
      </c>
      <c r="O696" t="s">
        <v>2117</v>
      </c>
      <c r="P696" t="s">
        <v>2107</v>
      </c>
      <c r="Q696" t="s">
        <v>237</v>
      </c>
      <c r="R696" t="s">
        <v>1001</v>
      </c>
      <c r="S696" t="s">
        <v>2197</v>
      </c>
      <c r="T696" t="s">
        <v>2164</v>
      </c>
    </row>
    <row r="697" spans="1:20" x14ac:dyDescent="0.2">
      <c r="A697" t="s">
        <v>708</v>
      </c>
      <c r="B697" t="s">
        <v>108</v>
      </c>
      <c r="C697" t="s">
        <v>2051</v>
      </c>
      <c r="D697" t="s">
        <v>30</v>
      </c>
      <c r="E697" t="s">
        <v>701</v>
      </c>
      <c r="F697" t="s">
        <v>777</v>
      </c>
      <c r="G697" t="s">
        <v>835</v>
      </c>
      <c r="H697" t="s">
        <v>2141</v>
      </c>
      <c r="I697" t="s">
        <v>697</v>
      </c>
      <c r="J697" t="s">
        <v>78</v>
      </c>
      <c r="K697" t="s">
        <v>693</v>
      </c>
      <c r="L697" t="s">
        <v>2118</v>
      </c>
      <c r="M697" t="s">
        <v>2112</v>
      </c>
      <c r="N697" t="s">
        <v>2124</v>
      </c>
      <c r="O697" t="s">
        <v>2110</v>
      </c>
      <c r="P697" t="s">
        <v>2114</v>
      </c>
      <c r="Q697" t="s">
        <v>237</v>
      </c>
      <c r="R697" t="s">
        <v>1049</v>
      </c>
      <c r="S697" t="s">
        <v>2199</v>
      </c>
      <c r="T697" t="s">
        <v>2164</v>
      </c>
    </row>
    <row r="698" spans="1:20" x14ac:dyDescent="0.2">
      <c r="A698" t="s">
        <v>708</v>
      </c>
      <c r="B698" t="s">
        <v>108</v>
      </c>
      <c r="C698" t="s">
        <v>2052</v>
      </c>
      <c r="D698" t="s">
        <v>28</v>
      </c>
      <c r="E698" t="s">
        <v>701</v>
      </c>
      <c r="F698" t="s">
        <v>777</v>
      </c>
      <c r="G698" t="s">
        <v>835</v>
      </c>
      <c r="H698" t="s">
        <v>2133</v>
      </c>
      <c r="I698" t="s">
        <v>697</v>
      </c>
      <c r="J698" t="s">
        <v>78</v>
      </c>
      <c r="K698" t="s">
        <v>693</v>
      </c>
      <c r="L698" t="s">
        <v>2095</v>
      </c>
      <c r="M698" t="s">
        <v>2104</v>
      </c>
      <c r="N698" t="s">
        <v>2147</v>
      </c>
      <c r="O698" t="s">
        <v>2102</v>
      </c>
      <c r="P698" t="s">
        <v>2091</v>
      </c>
      <c r="Q698" t="s">
        <v>241</v>
      </c>
      <c r="R698" t="s">
        <v>1078</v>
      </c>
      <c r="S698" t="s">
        <v>2200</v>
      </c>
      <c r="T698" t="s">
        <v>2163</v>
      </c>
    </row>
    <row r="699" spans="1:20" x14ac:dyDescent="0.2">
      <c r="A699" t="s">
        <v>708</v>
      </c>
      <c r="B699" t="s">
        <v>108</v>
      </c>
      <c r="C699" t="s">
        <v>2053</v>
      </c>
      <c r="D699" t="s">
        <v>30</v>
      </c>
      <c r="E699" t="s">
        <v>701</v>
      </c>
      <c r="F699" t="s">
        <v>777</v>
      </c>
      <c r="G699" t="s">
        <v>835</v>
      </c>
      <c r="H699" t="s">
        <v>2126</v>
      </c>
      <c r="I699" t="s">
        <v>697</v>
      </c>
      <c r="J699" t="s">
        <v>78</v>
      </c>
      <c r="K699" t="s">
        <v>693</v>
      </c>
      <c r="L699" t="s">
        <v>2103</v>
      </c>
      <c r="M699" t="s">
        <v>2096</v>
      </c>
      <c r="N699" t="s">
        <v>2139</v>
      </c>
      <c r="O699" t="s">
        <v>2094</v>
      </c>
      <c r="P699" t="s">
        <v>2099</v>
      </c>
      <c r="Q699" t="s">
        <v>238</v>
      </c>
      <c r="R699" t="s">
        <v>1002</v>
      </c>
      <c r="S699" t="s">
        <v>2202</v>
      </c>
      <c r="T699" t="s">
        <v>2165</v>
      </c>
    </row>
    <row r="700" spans="1:20" x14ac:dyDescent="0.2">
      <c r="A700" t="s">
        <v>708</v>
      </c>
      <c r="B700" t="s">
        <v>108</v>
      </c>
      <c r="C700" t="s">
        <v>2054</v>
      </c>
      <c r="D700" t="s">
        <v>28</v>
      </c>
      <c r="E700" t="s">
        <v>701</v>
      </c>
      <c r="F700" t="s">
        <v>777</v>
      </c>
      <c r="G700" t="s">
        <v>835</v>
      </c>
      <c r="H700" t="s">
        <v>2100</v>
      </c>
      <c r="I700" t="s">
        <v>699</v>
      </c>
      <c r="J700" t="s">
        <v>79</v>
      </c>
      <c r="K700" t="s">
        <v>809</v>
      </c>
      <c r="L700" t="s">
        <v>2132</v>
      </c>
      <c r="M700" t="s">
        <v>2150</v>
      </c>
      <c r="N700" t="s">
        <v>2101</v>
      </c>
      <c r="O700" t="s">
        <v>2138</v>
      </c>
      <c r="P700" t="s">
        <v>2137</v>
      </c>
      <c r="Q700" t="s">
        <v>242</v>
      </c>
      <c r="R700" t="s">
        <v>1019</v>
      </c>
      <c r="S700" t="s">
        <v>2203</v>
      </c>
      <c r="T700" t="s">
        <v>2186</v>
      </c>
    </row>
    <row r="701" spans="1:20" x14ac:dyDescent="0.2">
      <c r="A701" t="s">
        <v>708</v>
      </c>
      <c r="B701" t="s">
        <v>108</v>
      </c>
      <c r="C701" t="s">
        <v>2055</v>
      </c>
      <c r="D701" t="s">
        <v>30</v>
      </c>
      <c r="E701" t="s">
        <v>701</v>
      </c>
      <c r="F701" t="s">
        <v>777</v>
      </c>
      <c r="G701" t="s">
        <v>835</v>
      </c>
      <c r="H701" t="s">
        <v>2092</v>
      </c>
      <c r="I701" t="s">
        <v>699</v>
      </c>
      <c r="J701" t="s">
        <v>79</v>
      </c>
      <c r="K701" t="s">
        <v>809</v>
      </c>
      <c r="L701" t="s">
        <v>2125</v>
      </c>
      <c r="M701" t="s">
        <v>2142</v>
      </c>
      <c r="N701" t="s">
        <v>2093</v>
      </c>
      <c r="O701" t="s">
        <v>2146</v>
      </c>
      <c r="P701" t="s">
        <v>2145</v>
      </c>
      <c r="Q701" t="s">
        <v>242</v>
      </c>
      <c r="R701" t="s">
        <v>1042</v>
      </c>
      <c r="S701" t="s">
        <v>2205</v>
      </c>
      <c r="T701" t="s">
        <v>2186</v>
      </c>
    </row>
    <row r="702" spans="1:20" x14ac:dyDescent="0.2">
      <c r="A702" t="s">
        <v>708</v>
      </c>
      <c r="B702" t="s">
        <v>108</v>
      </c>
      <c r="C702" t="s">
        <v>2056</v>
      </c>
      <c r="D702" t="s">
        <v>28</v>
      </c>
      <c r="E702" t="s">
        <v>701</v>
      </c>
      <c r="F702" t="s">
        <v>777</v>
      </c>
      <c r="G702" t="s">
        <v>835</v>
      </c>
      <c r="H702" t="s">
        <v>2115</v>
      </c>
      <c r="I702" t="s">
        <v>699</v>
      </c>
      <c r="J702" t="s">
        <v>79</v>
      </c>
      <c r="K702" t="s">
        <v>809</v>
      </c>
      <c r="L702" t="s">
        <v>2148</v>
      </c>
      <c r="M702" t="s">
        <v>2134</v>
      </c>
      <c r="N702" t="s">
        <v>2116</v>
      </c>
      <c r="O702" t="s">
        <v>2123</v>
      </c>
      <c r="P702" t="s">
        <v>2122</v>
      </c>
      <c r="Q702" t="s">
        <v>246</v>
      </c>
      <c r="R702" t="s">
        <v>1033</v>
      </c>
      <c r="S702" t="s">
        <v>2206</v>
      </c>
      <c r="T702" t="s">
        <v>2185</v>
      </c>
    </row>
    <row r="703" spans="1:20" x14ac:dyDescent="0.2">
      <c r="A703" t="s">
        <v>708</v>
      </c>
      <c r="B703" t="s">
        <v>108</v>
      </c>
      <c r="C703" t="s">
        <v>2057</v>
      </c>
      <c r="D703" t="s">
        <v>30</v>
      </c>
      <c r="E703" t="s">
        <v>701</v>
      </c>
      <c r="F703" t="s">
        <v>777</v>
      </c>
      <c r="G703" t="s">
        <v>835</v>
      </c>
      <c r="H703" t="s">
        <v>2108</v>
      </c>
      <c r="I703" t="s">
        <v>699</v>
      </c>
      <c r="J703" t="s">
        <v>79</v>
      </c>
      <c r="K703" t="s">
        <v>809</v>
      </c>
      <c r="L703" t="s">
        <v>2140</v>
      </c>
      <c r="M703" t="s">
        <v>2127</v>
      </c>
      <c r="N703" t="s">
        <v>2109</v>
      </c>
      <c r="O703" t="s">
        <v>2130</v>
      </c>
      <c r="P703" t="s">
        <v>2129</v>
      </c>
      <c r="Q703" t="s">
        <v>243</v>
      </c>
      <c r="R703" t="s">
        <v>1020</v>
      </c>
      <c r="S703" t="s">
        <v>2208</v>
      </c>
      <c r="T703" t="s">
        <v>2187</v>
      </c>
    </row>
    <row r="704" spans="1:20" x14ac:dyDescent="0.2">
      <c r="A704" t="s">
        <v>708</v>
      </c>
      <c r="B704" t="s">
        <v>43</v>
      </c>
      <c r="C704" t="s">
        <v>2068</v>
      </c>
      <c r="D704" t="s">
        <v>28</v>
      </c>
      <c r="E704" t="s">
        <v>696</v>
      </c>
      <c r="F704" t="s">
        <v>77</v>
      </c>
      <c r="G704" t="s">
        <v>836</v>
      </c>
      <c r="H704" t="s">
        <v>2112</v>
      </c>
      <c r="I704" t="s">
        <v>697</v>
      </c>
      <c r="J704" t="s">
        <v>78</v>
      </c>
      <c r="K704" t="s">
        <v>693</v>
      </c>
      <c r="L704" t="s">
        <v>2111</v>
      </c>
      <c r="M704" t="s">
        <v>2093</v>
      </c>
      <c r="N704" t="s">
        <v>2094</v>
      </c>
      <c r="O704" t="s">
        <v>2145</v>
      </c>
      <c r="P704" t="s">
        <v>2133</v>
      </c>
      <c r="Q704" t="s">
        <v>727</v>
      </c>
      <c r="R704" t="s">
        <v>1095</v>
      </c>
      <c r="S704" t="s">
        <v>2197</v>
      </c>
      <c r="T704" t="s">
        <v>2212</v>
      </c>
    </row>
    <row r="705" spans="1:20" x14ac:dyDescent="0.2">
      <c r="A705" t="s">
        <v>708</v>
      </c>
      <c r="B705" t="s">
        <v>43</v>
      </c>
      <c r="C705" t="s">
        <v>2069</v>
      </c>
      <c r="D705" t="s">
        <v>30</v>
      </c>
      <c r="E705" t="s">
        <v>698</v>
      </c>
      <c r="F705" t="s">
        <v>76</v>
      </c>
      <c r="G705" t="s">
        <v>692</v>
      </c>
      <c r="H705" t="s">
        <v>2093</v>
      </c>
      <c r="I705" t="s">
        <v>699</v>
      </c>
      <c r="J705" t="s">
        <v>79</v>
      </c>
      <c r="K705" t="s">
        <v>809</v>
      </c>
      <c r="L705" t="s">
        <v>2094</v>
      </c>
      <c r="M705" t="s">
        <v>2096</v>
      </c>
      <c r="N705" t="s">
        <v>2095</v>
      </c>
      <c r="O705" t="s">
        <v>2137</v>
      </c>
      <c r="P705" t="s">
        <v>2126</v>
      </c>
      <c r="Q705" t="s">
        <v>220</v>
      </c>
      <c r="R705" t="s">
        <v>1005</v>
      </c>
      <c r="S705" t="s">
        <v>2199</v>
      </c>
      <c r="T705" t="s">
        <v>2173</v>
      </c>
    </row>
    <row r="706" spans="1:20" x14ac:dyDescent="0.2">
      <c r="A706" t="s">
        <v>708</v>
      </c>
      <c r="B706" t="s">
        <v>43</v>
      </c>
      <c r="C706" t="s">
        <v>2070</v>
      </c>
      <c r="D706" t="s">
        <v>28</v>
      </c>
      <c r="E706" t="s">
        <v>697</v>
      </c>
      <c r="F706" t="s">
        <v>78</v>
      </c>
      <c r="G706" t="s">
        <v>693</v>
      </c>
      <c r="H706" t="s">
        <v>2146</v>
      </c>
      <c r="I706" t="s">
        <v>696</v>
      </c>
      <c r="J706" t="s">
        <v>77</v>
      </c>
      <c r="K706" t="s">
        <v>836</v>
      </c>
      <c r="L706" t="s">
        <v>2134</v>
      </c>
      <c r="M706" t="s">
        <v>2109</v>
      </c>
      <c r="N706" t="s">
        <v>2110</v>
      </c>
      <c r="O706" t="s">
        <v>2129</v>
      </c>
      <c r="P706" t="s">
        <v>2149</v>
      </c>
      <c r="Q706" t="s">
        <v>444</v>
      </c>
      <c r="R706" t="s">
        <v>1092</v>
      </c>
      <c r="S706" t="s">
        <v>2200</v>
      </c>
      <c r="T706" t="s">
        <v>2168</v>
      </c>
    </row>
    <row r="707" spans="1:20" x14ac:dyDescent="0.2">
      <c r="A707" t="s">
        <v>708</v>
      </c>
      <c r="B707" t="s">
        <v>43</v>
      </c>
      <c r="C707" t="s">
        <v>2071</v>
      </c>
      <c r="D707" t="s">
        <v>30</v>
      </c>
      <c r="E707" t="s">
        <v>699</v>
      </c>
      <c r="F707" t="s">
        <v>79</v>
      </c>
      <c r="G707" t="s">
        <v>809</v>
      </c>
      <c r="H707" t="s">
        <v>2148</v>
      </c>
      <c r="I707" t="s">
        <v>698</v>
      </c>
      <c r="J707" t="s">
        <v>76</v>
      </c>
      <c r="K707" t="s">
        <v>692</v>
      </c>
      <c r="L707" t="s">
        <v>2147</v>
      </c>
      <c r="M707" t="s">
        <v>2112</v>
      </c>
      <c r="N707" t="s">
        <v>2111</v>
      </c>
      <c r="O707" t="s">
        <v>2122</v>
      </c>
      <c r="P707" t="s">
        <v>2141</v>
      </c>
      <c r="Q707" t="s">
        <v>218</v>
      </c>
      <c r="R707" t="s">
        <v>982</v>
      </c>
      <c r="S707" t="s">
        <v>2202</v>
      </c>
      <c r="T707" t="s">
        <v>2106</v>
      </c>
    </row>
    <row r="708" spans="1:20" x14ac:dyDescent="0.2">
      <c r="A708" t="s">
        <v>708</v>
      </c>
      <c r="B708" t="s">
        <v>43</v>
      </c>
      <c r="C708" t="s">
        <v>2072</v>
      </c>
      <c r="D708" t="s">
        <v>28</v>
      </c>
      <c r="E708" t="s">
        <v>700</v>
      </c>
      <c r="F708" t="s">
        <v>776</v>
      </c>
      <c r="G708" t="s">
        <v>810</v>
      </c>
      <c r="H708" t="s">
        <v>2091</v>
      </c>
      <c r="I708" t="s">
        <v>697</v>
      </c>
      <c r="J708" t="s">
        <v>78</v>
      </c>
      <c r="K708" t="s">
        <v>693</v>
      </c>
      <c r="L708" t="s">
        <v>2111</v>
      </c>
      <c r="M708" t="s">
        <v>2119</v>
      </c>
      <c r="N708" t="s">
        <v>2131</v>
      </c>
      <c r="O708" t="s">
        <v>2148</v>
      </c>
      <c r="P708" t="s">
        <v>2115</v>
      </c>
      <c r="Q708" t="s">
        <v>235</v>
      </c>
      <c r="R708" t="s">
        <v>1016</v>
      </c>
      <c r="S708" t="s">
        <v>2089</v>
      </c>
      <c r="T708" t="s">
        <v>2184</v>
      </c>
    </row>
    <row r="709" spans="1:20" x14ac:dyDescent="0.2">
      <c r="A709" t="s">
        <v>708</v>
      </c>
      <c r="B709" t="s">
        <v>43</v>
      </c>
      <c r="C709" t="s">
        <v>2073</v>
      </c>
      <c r="D709" t="s">
        <v>30</v>
      </c>
      <c r="E709" t="s">
        <v>700</v>
      </c>
      <c r="F709" t="s">
        <v>776</v>
      </c>
      <c r="G709" t="s">
        <v>810</v>
      </c>
      <c r="H709" t="s">
        <v>2099</v>
      </c>
      <c r="I709" t="s">
        <v>698</v>
      </c>
      <c r="J709" t="s">
        <v>76</v>
      </c>
      <c r="K709" t="s">
        <v>692</v>
      </c>
      <c r="L709" t="s">
        <v>2131</v>
      </c>
      <c r="M709" t="s">
        <v>2096</v>
      </c>
      <c r="N709" t="s">
        <v>2095</v>
      </c>
      <c r="O709" t="s">
        <v>2110</v>
      </c>
      <c r="P709" t="s">
        <v>2145</v>
      </c>
      <c r="Q709" t="s">
        <v>224</v>
      </c>
      <c r="R709" t="s">
        <v>1011</v>
      </c>
      <c r="S709" t="s">
        <v>2171</v>
      </c>
      <c r="T709" t="s">
        <v>2181</v>
      </c>
    </row>
    <row r="710" spans="1:20" x14ac:dyDescent="0.2">
      <c r="A710" t="s">
        <v>708</v>
      </c>
      <c r="B710" t="s">
        <v>43</v>
      </c>
      <c r="C710" t="s">
        <v>2074</v>
      </c>
      <c r="D710" t="s">
        <v>28</v>
      </c>
      <c r="E710" t="s">
        <v>701</v>
      </c>
      <c r="F710" t="s">
        <v>777</v>
      </c>
      <c r="G710" t="s">
        <v>835</v>
      </c>
      <c r="H710" t="s">
        <v>2133</v>
      </c>
      <c r="I710" t="s">
        <v>699</v>
      </c>
      <c r="J710" t="s">
        <v>79</v>
      </c>
      <c r="K710" t="s">
        <v>809</v>
      </c>
      <c r="L710" t="s">
        <v>2117</v>
      </c>
      <c r="M710" t="s">
        <v>2104</v>
      </c>
      <c r="N710" t="s">
        <v>2147</v>
      </c>
      <c r="O710" t="s">
        <v>2111</v>
      </c>
      <c r="P710" t="s">
        <v>2091</v>
      </c>
      <c r="Q710" t="s">
        <v>243</v>
      </c>
      <c r="R710" t="s">
        <v>1021</v>
      </c>
      <c r="S710" t="s">
        <v>2105</v>
      </c>
      <c r="T710" t="s">
        <v>2187</v>
      </c>
    </row>
    <row r="711" spans="1:20" x14ac:dyDescent="0.2">
      <c r="A711" t="s">
        <v>708</v>
      </c>
      <c r="B711" t="s">
        <v>43</v>
      </c>
      <c r="C711" t="s">
        <v>2075</v>
      </c>
      <c r="D711" t="s">
        <v>30</v>
      </c>
      <c r="E711" t="s">
        <v>701</v>
      </c>
      <c r="F711" t="s">
        <v>777</v>
      </c>
      <c r="G711" t="s">
        <v>835</v>
      </c>
      <c r="H711" t="s">
        <v>2126</v>
      </c>
      <c r="I711" t="s">
        <v>696</v>
      </c>
      <c r="J711" t="s">
        <v>77</v>
      </c>
      <c r="K711" t="s">
        <v>836</v>
      </c>
      <c r="L711" t="s">
        <v>2127</v>
      </c>
      <c r="M711" t="s">
        <v>2101</v>
      </c>
      <c r="N711" t="s">
        <v>2111</v>
      </c>
      <c r="O711" t="s">
        <v>2094</v>
      </c>
      <c r="P711" t="s">
        <v>2099</v>
      </c>
      <c r="Q711" t="s">
        <v>729</v>
      </c>
      <c r="R711" t="s">
        <v>1103</v>
      </c>
      <c r="S711" t="s">
        <v>2174</v>
      </c>
      <c r="T711" t="s">
        <v>2193</v>
      </c>
    </row>
    <row r="712" spans="1:20" x14ac:dyDescent="0.2">
      <c r="A712" t="s">
        <v>708</v>
      </c>
      <c r="B712" t="s">
        <v>32</v>
      </c>
      <c r="C712" t="s">
        <v>2058</v>
      </c>
      <c r="D712" t="s">
        <v>28</v>
      </c>
      <c r="E712" t="s">
        <v>696</v>
      </c>
      <c r="F712" t="s">
        <v>77</v>
      </c>
      <c r="G712" t="s">
        <v>836</v>
      </c>
      <c r="H712" t="s">
        <v>2127</v>
      </c>
      <c r="I712" t="s">
        <v>700</v>
      </c>
      <c r="J712" t="s">
        <v>776</v>
      </c>
      <c r="K712" t="s">
        <v>810</v>
      </c>
      <c r="L712" t="s">
        <v>2114</v>
      </c>
      <c r="M712" t="s">
        <v>2101</v>
      </c>
      <c r="N712" t="s">
        <v>2111</v>
      </c>
      <c r="O712" t="s">
        <v>2140</v>
      </c>
      <c r="P712" t="s">
        <v>2108</v>
      </c>
      <c r="Q712" t="s">
        <v>735</v>
      </c>
      <c r="R712" t="s">
        <v>1116</v>
      </c>
      <c r="S712" t="s">
        <v>2097</v>
      </c>
      <c r="T712" t="s">
        <v>2220</v>
      </c>
    </row>
    <row r="713" spans="1:20" x14ac:dyDescent="0.2">
      <c r="A713" t="s">
        <v>708</v>
      </c>
      <c r="B713" t="s">
        <v>32</v>
      </c>
      <c r="C713" t="s">
        <v>2059</v>
      </c>
      <c r="D713" t="s">
        <v>30</v>
      </c>
      <c r="E713" t="s">
        <v>696</v>
      </c>
      <c r="F713" t="s">
        <v>77</v>
      </c>
      <c r="G713" t="s">
        <v>836</v>
      </c>
      <c r="H713" t="s">
        <v>2134</v>
      </c>
      <c r="I713" t="s">
        <v>701</v>
      </c>
      <c r="J713" t="s">
        <v>777</v>
      </c>
      <c r="K713" t="s">
        <v>835</v>
      </c>
      <c r="L713" t="s">
        <v>2133</v>
      </c>
      <c r="M713" t="s">
        <v>2093</v>
      </c>
      <c r="N713" t="s">
        <v>2118</v>
      </c>
      <c r="O713" t="s">
        <v>2148</v>
      </c>
      <c r="P713" t="s">
        <v>2137</v>
      </c>
      <c r="Q713" t="s">
        <v>731</v>
      </c>
      <c r="R713" t="s">
        <v>1106</v>
      </c>
      <c r="S713" t="s">
        <v>2089</v>
      </c>
      <c r="T713" t="s">
        <v>2216</v>
      </c>
    </row>
    <row r="714" spans="1:20" x14ac:dyDescent="0.2">
      <c r="A714" t="s">
        <v>708</v>
      </c>
      <c r="B714" t="s">
        <v>32</v>
      </c>
      <c r="C714" t="s">
        <v>2060</v>
      </c>
      <c r="D714" t="s">
        <v>28</v>
      </c>
      <c r="E714" t="s">
        <v>698</v>
      </c>
      <c r="F714" t="s">
        <v>76</v>
      </c>
      <c r="G714" t="s">
        <v>692</v>
      </c>
      <c r="H714" t="s">
        <v>2116</v>
      </c>
      <c r="I714" t="s">
        <v>697</v>
      </c>
      <c r="J714" t="s">
        <v>78</v>
      </c>
      <c r="K714" t="s">
        <v>693</v>
      </c>
      <c r="L714" t="s">
        <v>2095</v>
      </c>
      <c r="M714" t="s">
        <v>2112</v>
      </c>
      <c r="N714" t="s">
        <v>2102</v>
      </c>
      <c r="O714" t="s">
        <v>2122</v>
      </c>
      <c r="P714" t="s">
        <v>2141</v>
      </c>
      <c r="Q714" t="s">
        <v>210</v>
      </c>
      <c r="R714" t="s">
        <v>784</v>
      </c>
      <c r="S714" t="s">
        <v>2113</v>
      </c>
      <c r="T714" t="s">
        <v>2179</v>
      </c>
    </row>
    <row r="715" spans="1:20" x14ac:dyDescent="0.2">
      <c r="A715" t="s">
        <v>708</v>
      </c>
      <c r="B715" t="s">
        <v>32</v>
      </c>
      <c r="C715" t="s">
        <v>2061</v>
      </c>
      <c r="D715" t="s">
        <v>30</v>
      </c>
      <c r="E715" t="s">
        <v>698</v>
      </c>
      <c r="F715" t="s">
        <v>76</v>
      </c>
      <c r="G715" t="s">
        <v>692</v>
      </c>
      <c r="H715" t="s">
        <v>2109</v>
      </c>
      <c r="I715" t="s">
        <v>701</v>
      </c>
      <c r="J715" t="s">
        <v>777</v>
      </c>
      <c r="K715" t="s">
        <v>835</v>
      </c>
      <c r="L715" t="s">
        <v>2115</v>
      </c>
      <c r="M715" t="s">
        <v>2150</v>
      </c>
      <c r="N715" t="s">
        <v>2130</v>
      </c>
      <c r="O715" t="s">
        <v>2132</v>
      </c>
      <c r="P715" t="s">
        <v>2122</v>
      </c>
      <c r="Q715" t="s">
        <v>227</v>
      </c>
      <c r="R715" t="s">
        <v>1077</v>
      </c>
      <c r="S715" t="s">
        <v>2105</v>
      </c>
      <c r="T715" t="s">
        <v>2157</v>
      </c>
    </row>
    <row r="716" spans="1:20" x14ac:dyDescent="0.2">
      <c r="A716" t="s">
        <v>708</v>
      </c>
      <c r="B716" t="s">
        <v>32</v>
      </c>
      <c r="C716" t="s">
        <v>2062</v>
      </c>
      <c r="D716" t="s">
        <v>28</v>
      </c>
      <c r="E716" t="s">
        <v>697</v>
      </c>
      <c r="F716" t="s">
        <v>78</v>
      </c>
      <c r="G716" t="s">
        <v>693</v>
      </c>
      <c r="H716" t="s">
        <v>2130</v>
      </c>
      <c r="I716" t="s">
        <v>700</v>
      </c>
      <c r="J716" t="s">
        <v>776</v>
      </c>
      <c r="K716" t="s">
        <v>810</v>
      </c>
      <c r="L716" t="s">
        <v>2129</v>
      </c>
      <c r="M716" t="s">
        <v>2142</v>
      </c>
      <c r="N716" t="s">
        <v>2093</v>
      </c>
      <c r="O716" t="s">
        <v>2140</v>
      </c>
      <c r="P716" t="s">
        <v>2108</v>
      </c>
      <c r="Q716" t="s">
        <v>233</v>
      </c>
      <c r="R716" t="s">
        <v>994</v>
      </c>
      <c r="S716" t="s">
        <v>2174</v>
      </c>
      <c r="T716" t="s">
        <v>2156</v>
      </c>
    </row>
    <row r="717" spans="1:20" x14ac:dyDescent="0.2">
      <c r="A717" t="s">
        <v>708</v>
      </c>
      <c r="B717" t="s">
        <v>32</v>
      </c>
      <c r="C717" t="s">
        <v>2063</v>
      </c>
      <c r="D717" t="s">
        <v>30</v>
      </c>
      <c r="E717" t="s">
        <v>697</v>
      </c>
      <c r="F717" t="s">
        <v>78</v>
      </c>
      <c r="G717" t="s">
        <v>693</v>
      </c>
      <c r="H717" t="s">
        <v>2123</v>
      </c>
      <c r="I717" t="s">
        <v>701</v>
      </c>
      <c r="J717" t="s">
        <v>777</v>
      </c>
      <c r="K717" t="s">
        <v>835</v>
      </c>
      <c r="L717" t="s">
        <v>2100</v>
      </c>
      <c r="M717" t="s">
        <v>2150</v>
      </c>
      <c r="N717" t="s">
        <v>2101</v>
      </c>
      <c r="O717" t="s">
        <v>2148</v>
      </c>
      <c r="P717" t="s">
        <v>2137</v>
      </c>
      <c r="Q717" t="s">
        <v>240</v>
      </c>
      <c r="R717" t="s">
        <v>1031</v>
      </c>
      <c r="S717" t="s">
        <v>2172</v>
      </c>
      <c r="T717" t="s">
        <v>2207</v>
      </c>
    </row>
    <row r="718" spans="1:20" x14ac:dyDescent="0.2">
      <c r="A718" t="s">
        <v>708</v>
      </c>
      <c r="B718" t="s">
        <v>32</v>
      </c>
      <c r="C718" t="s">
        <v>2064</v>
      </c>
      <c r="D718" t="s">
        <v>28</v>
      </c>
      <c r="E718" t="s">
        <v>699</v>
      </c>
      <c r="F718" t="s">
        <v>79</v>
      </c>
      <c r="G718" t="s">
        <v>809</v>
      </c>
      <c r="H718" t="s">
        <v>2094</v>
      </c>
      <c r="I718" t="s">
        <v>701</v>
      </c>
      <c r="J718" t="s">
        <v>777</v>
      </c>
      <c r="K718" t="s">
        <v>835</v>
      </c>
      <c r="L718" t="s">
        <v>2141</v>
      </c>
      <c r="M718" t="s">
        <v>2096</v>
      </c>
      <c r="N718" t="s">
        <v>2139</v>
      </c>
      <c r="O718" t="s">
        <v>2103</v>
      </c>
      <c r="P718" t="s">
        <v>2114</v>
      </c>
      <c r="Q718" t="s">
        <v>245</v>
      </c>
      <c r="R718" t="s">
        <v>1036</v>
      </c>
      <c r="S718" t="s">
        <v>2177</v>
      </c>
      <c r="T718" t="s">
        <v>2214</v>
      </c>
    </row>
    <row r="719" spans="1:20" x14ac:dyDescent="0.2">
      <c r="A719" t="s">
        <v>708</v>
      </c>
      <c r="B719" t="s">
        <v>32</v>
      </c>
      <c r="C719" t="s">
        <v>2065</v>
      </c>
      <c r="D719" t="s">
        <v>30</v>
      </c>
      <c r="E719" t="s">
        <v>699</v>
      </c>
      <c r="F719" t="s">
        <v>79</v>
      </c>
      <c r="G719" t="s">
        <v>809</v>
      </c>
      <c r="H719" t="s">
        <v>2102</v>
      </c>
      <c r="I719" t="s">
        <v>700</v>
      </c>
      <c r="J719" t="s">
        <v>776</v>
      </c>
      <c r="K719" t="s">
        <v>810</v>
      </c>
      <c r="L719" t="s">
        <v>2091</v>
      </c>
      <c r="M719" t="s">
        <v>2134</v>
      </c>
      <c r="N719" t="s">
        <v>2116</v>
      </c>
      <c r="O719" t="s">
        <v>2138</v>
      </c>
      <c r="P719" t="s">
        <v>2115</v>
      </c>
      <c r="Q719" t="s">
        <v>212</v>
      </c>
      <c r="R719" t="s">
        <v>1057</v>
      </c>
      <c r="S719" t="s">
        <v>2175</v>
      </c>
      <c r="T719" t="s">
        <v>2161</v>
      </c>
    </row>
    <row r="720" spans="1:20" x14ac:dyDescent="0.2">
      <c r="A720" t="s">
        <v>708</v>
      </c>
      <c r="B720" t="s">
        <v>32</v>
      </c>
      <c r="C720" t="s">
        <v>2066</v>
      </c>
      <c r="D720" t="s">
        <v>28</v>
      </c>
      <c r="E720" t="s">
        <v>700</v>
      </c>
      <c r="F720" t="s">
        <v>776</v>
      </c>
      <c r="G720" t="s">
        <v>810</v>
      </c>
      <c r="H720" t="s">
        <v>2137</v>
      </c>
      <c r="I720" t="s">
        <v>699</v>
      </c>
      <c r="J720" t="s">
        <v>79</v>
      </c>
      <c r="K720" t="s">
        <v>809</v>
      </c>
      <c r="L720" t="s">
        <v>2148</v>
      </c>
      <c r="M720" t="s">
        <v>2112</v>
      </c>
      <c r="N720" t="s">
        <v>2124</v>
      </c>
      <c r="O720" t="s">
        <v>2146</v>
      </c>
      <c r="P720" t="s">
        <v>2108</v>
      </c>
      <c r="Q720" t="s">
        <v>214</v>
      </c>
      <c r="R720" t="s">
        <v>1054</v>
      </c>
      <c r="S720" t="s">
        <v>2199</v>
      </c>
      <c r="T720" t="s">
        <v>2209</v>
      </c>
    </row>
    <row r="721" spans="1:20" x14ac:dyDescent="0.2">
      <c r="A721" t="s">
        <v>708</v>
      </c>
      <c r="B721" t="s">
        <v>32</v>
      </c>
      <c r="C721" t="s">
        <v>2067</v>
      </c>
      <c r="D721" t="s">
        <v>30</v>
      </c>
      <c r="E721" t="s">
        <v>701</v>
      </c>
      <c r="F721" t="s">
        <v>777</v>
      </c>
      <c r="G721" t="s">
        <v>835</v>
      </c>
      <c r="H721" t="s">
        <v>2092</v>
      </c>
      <c r="I721" t="s">
        <v>698</v>
      </c>
      <c r="J721" t="s">
        <v>76</v>
      </c>
      <c r="K721" t="s">
        <v>692</v>
      </c>
      <c r="L721" t="s">
        <v>2101</v>
      </c>
      <c r="M721" t="s">
        <v>2119</v>
      </c>
      <c r="N721" t="s">
        <v>2118</v>
      </c>
      <c r="O721" t="s">
        <v>2148</v>
      </c>
      <c r="P721" t="s">
        <v>2137</v>
      </c>
      <c r="Q721" t="s">
        <v>229</v>
      </c>
      <c r="R721" t="s">
        <v>1052</v>
      </c>
      <c r="S721" t="s">
        <v>2200</v>
      </c>
      <c r="T721" t="s">
        <v>2198</v>
      </c>
    </row>
  </sheetData>
  <autoFilter ref="A1:T721" xr:uid="{E5C7D985-7700-4EBE-9E86-1A26B19A243C}"/>
  <sortState xmlns:xlrd2="http://schemas.microsoft.com/office/spreadsheetml/2017/richdata2" ref="A2:V721">
    <sortCondition ref="A2:A721"/>
    <sortCondition ref="B2:B721" customList="PR,CR,FP,FD"/>
    <sortCondition ref="C2:C721"/>
  </sortState>
  <conditionalFormatting sqref="A1:B1">
    <cfRule type="cellIs" dxfId="420" priority="1" operator="equal">
      <formula>"he/him"</formula>
    </cfRule>
    <cfRule type="cellIs" dxfId="419" priority="2" operator="equal">
      <formula>"he"</formula>
    </cfRule>
    <cfRule type="cellIs" dxfId="418" priority="3" operator="equal">
      <formula>"she/her"</formula>
    </cfRule>
    <cfRule type="cellIs" dxfId="417" priority="4" operator="equal">
      <formula>"she"</formula>
    </cfRule>
    <cfRule type="cellIs" dxfId="416" priority="5" operator="equal">
      <formula>"they/them"</formula>
    </cfRule>
    <cfRule type="cellIs" dxfId="415" priority="6" operator="equal">
      <formula>"they1"</formula>
    </cfRule>
    <cfRule type="cellIs" dxfId="414" priority="7" operator="equal">
      <formula>"they2"</formula>
    </cfRule>
    <cfRule type="cellIs" dxfId="413" priority="8" operator="equal">
      <formula>"red"</formula>
    </cfRule>
    <cfRule type="cellIs" dxfId="412" priority="9" operator="equal">
      <formula>"yellow"</formula>
    </cfRule>
    <cfRule type="cellIs" dxfId="411" priority="10" operator="equal">
      <formula>"green"</formula>
    </cfRule>
    <cfRule type="cellIs" dxfId="410" priority="11" operator="equal">
      <formula>"blue"</formula>
    </cfRule>
    <cfRule type="cellIs" dxfId="409" priority="12" operator="equal">
      <formula>"triangle"</formula>
    </cfRule>
    <cfRule type="cellIs" dxfId="408" priority="13" operator="equal">
      <formula>"square"</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97FA-0C8E-4381-AB9F-ECB91CF22549}">
  <dimension ref="A1:AF69"/>
  <sheetViews>
    <sheetView zoomScale="113" workbookViewId="0">
      <selection activeCell="I19" sqref="I19"/>
    </sheetView>
  </sheetViews>
  <sheetFormatPr defaultRowHeight="14.25" x14ac:dyDescent="0.2"/>
  <cols>
    <col min="1" max="1" width="2.25" customWidth="1"/>
    <col min="2" max="2" width="14.75" customWidth="1"/>
    <col min="4" max="4" width="10.375" customWidth="1"/>
    <col min="5" max="5" width="8.625" customWidth="1"/>
    <col min="7" max="7" width="11" customWidth="1"/>
    <col min="8" max="8" width="10.75" customWidth="1"/>
    <col min="9" max="10" width="12.875" style="6" customWidth="1"/>
    <col min="11" max="11" width="4.125" customWidth="1"/>
    <col min="13" max="13" width="10.375" customWidth="1"/>
    <col min="14" max="19" width="5.75" customWidth="1"/>
    <col min="20" max="20" width="4.125" customWidth="1"/>
    <col min="21" max="21" width="11.375" bestFit="1" customWidth="1"/>
    <col min="22" max="22" width="6.375" bestFit="1" customWidth="1"/>
    <col min="23" max="23" width="4.125" customWidth="1"/>
    <col min="24" max="24" width="11.375" bestFit="1" customWidth="1"/>
    <col min="25" max="25" width="6.375" bestFit="1" customWidth="1"/>
    <col min="26" max="26" width="4.125" customWidth="1"/>
    <col min="27" max="27" width="11.375" bestFit="1" customWidth="1"/>
    <col min="28" max="28" width="6.375" bestFit="1" customWidth="1"/>
    <col min="29" max="29" width="4.125" customWidth="1"/>
  </cols>
  <sheetData>
    <row r="1" spans="1:32" ht="15.75" thickBot="1" x14ac:dyDescent="0.3">
      <c r="A1" s="221"/>
      <c r="B1" s="221"/>
      <c r="C1" s="221"/>
      <c r="D1" s="221"/>
      <c r="E1" s="221"/>
      <c r="F1" s="221"/>
      <c r="G1" s="221"/>
      <c r="H1" s="221"/>
      <c r="I1" s="221"/>
      <c r="J1" s="221"/>
      <c r="K1" s="221"/>
      <c r="L1" s="221"/>
      <c r="M1" s="221"/>
      <c r="N1" s="221"/>
      <c r="O1" s="221"/>
      <c r="P1" s="221"/>
      <c r="Q1" s="221"/>
      <c r="R1" s="221"/>
      <c r="S1" s="221"/>
      <c r="T1" s="221"/>
      <c r="U1" s="221"/>
      <c r="V1" s="239"/>
      <c r="W1" s="239"/>
      <c r="X1" s="239"/>
      <c r="Y1" s="239"/>
      <c r="Z1" s="239"/>
      <c r="AA1" s="221"/>
      <c r="AB1" s="221"/>
      <c r="AC1" s="221"/>
      <c r="AD1" s="221"/>
      <c r="AE1" s="221"/>
      <c r="AF1" s="221"/>
    </row>
    <row r="2" spans="1:32" ht="28.9" customHeight="1" thickBot="1" x14ac:dyDescent="0.25">
      <c r="A2" s="7"/>
      <c r="B2" s="237" t="s">
        <v>84</v>
      </c>
      <c r="C2" s="240"/>
      <c r="D2" s="240"/>
      <c r="E2" s="240"/>
      <c r="F2" s="240"/>
      <c r="G2" s="240"/>
      <c r="H2" s="240"/>
      <c r="I2" s="240"/>
      <c r="J2" s="238"/>
      <c r="K2" s="8"/>
      <c r="L2" s="237" t="s">
        <v>483</v>
      </c>
      <c r="M2" s="240"/>
      <c r="N2" s="240"/>
      <c r="O2" s="240"/>
      <c r="P2" s="240"/>
      <c r="Q2" s="240"/>
      <c r="R2" s="240"/>
      <c r="S2" s="238"/>
      <c r="T2" s="8"/>
      <c r="U2" s="237" t="s">
        <v>85</v>
      </c>
      <c r="V2" s="238"/>
      <c r="W2" s="7"/>
      <c r="X2" s="237" t="s">
        <v>484</v>
      </c>
      <c r="Y2" s="238"/>
      <c r="Z2" s="9"/>
      <c r="AA2" s="237" t="s">
        <v>489</v>
      </c>
      <c r="AB2" s="238"/>
      <c r="AC2" s="8"/>
      <c r="AD2" s="8"/>
      <c r="AE2" s="8"/>
      <c r="AF2" s="8"/>
    </row>
    <row r="3" spans="1:32" ht="15" x14ac:dyDescent="0.25">
      <c r="A3" s="5"/>
      <c r="B3" s="142" t="s">
        <v>488</v>
      </c>
      <c r="C3" s="139" t="s">
        <v>69</v>
      </c>
      <c r="D3" s="139" t="s">
        <v>67</v>
      </c>
      <c r="E3" s="139" t="s">
        <v>70</v>
      </c>
      <c r="F3" s="139" t="s">
        <v>71</v>
      </c>
      <c r="G3" s="139" t="s">
        <v>706</v>
      </c>
      <c r="H3" s="141" t="s">
        <v>72</v>
      </c>
      <c r="I3" s="177" t="s">
        <v>2359</v>
      </c>
      <c r="J3" s="177" t="s">
        <v>2360</v>
      </c>
      <c r="K3" s="14"/>
      <c r="L3" s="138"/>
      <c r="M3" s="139"/>
      <c r="N3" s="139" t="s">
        <v>80</v>
      </c>
      <c r="O3" s="140" t="s">
        <v>81</v>
      </c>
      <c r="P3" s="140" t="s">
        <v>82</v>
      </c>
      <c r="Q3" s="139" t="s">
        <v>83</v>
      </c>
      <c r="R3" s="139" t="s">
        <v>707</v>
      </c>
      <c r="S3" s="141" t="s">
        <v>708</v>
      </c>
      <c r="T3" s="14"/>
      <c r="U3" s="20" t="s">
        <v>66</v>
      </c>
      <c r="V3" t="s">
        <v>56</v>
      </c>
      <c r="W3" s="93"/>
      <c r="X3" s="20" t="s">
        <v>66</v>
      </c>
      <c r="Y3" t="s">
        <v>56</v>
      </c>
      <c r="AA3" s="20" t="s">
        <v>66</v>
      </c>
      <c r="AB3" t="s">
        <v>56</v>
      </c>
    </row>
    <row r="4" spans="1:32" x14ac:dyDescent="0.2">
      <c r="A4" s="5"/>
      <c r="B4" s="102" t="str">
        <f>_xlfn.CONCAT($C4,"_",$D4)</f>
        <v>L01_he/him 1</v>
      </c>
      <c r="C4" s="27" t="s">
        <v>80</v>
      </c>
      <c r="D4" s="103" t="s">
        <v>696</v>
      </c>
      <c r="E4" s="104" t="s">
        <v>22</v>
      </c>
      <c r="F4" s="27" t="s">
        <v>776</v>
      </c>
      <c r="G4" s="104" t="s">
        <v>73</v>
      </c>
      <c r="H4" s="33" t="s">
        <v>692</v>
      </c>
      <c r="I4" s="178" t="s">
        <v>2361</v>
      </c>
      <c r="J4" s="178" t="s">
        <v>2367</v>
      </c>
      <c r="K4" s="14"/>
      <c r="L4" s="22" t="s">
        <v>696</v>
      </c>
      <c r="M4" s="25" t="s">
        <v>697</v>
      </c>
      <c r="N4" s="27" t="str">
        <f>_xlfn.CONCAT($G$4,$G$6)</f>
        <v>AC</v>
      </c>
      <c r="O4" s="27" t="str">
        <f>_xlfn.CONCAT($G$10,$G$12)</f>
        <v>BD</v>
      </c>
      <c r="P4" s="27" t="str">
        <f>_xlfn.CONCAT($G$16,$G$18)</f>
        <v>CE</v>
      </c>
      <c r="Q4" s="27" t="str">
        <f>_xlfn.CONCAT($G$22,$G$24)</f>
        <v>DF</v>
      </c>
      <c r="R4" s="27" t="str">
        <f>_xlfn.CONCAT($G$28,$G$30)</f>
        <v>EA</v>
      </c>
      <c r="S4" s="33" t="str">
        <f>_xlfn.CONCAT($G$34,$G$36)</f>
        <v>FB</v>
      </c>
      <c r="T4" s="14"/>
      <c r="U4" s="6" t="s">
        <v>692</v>
      </c>
      <c r="V4">
        <v>6</v>
      </c>
      <c r="W4" s="93"/>
      <c r="X4" s="6" t="s">
        <v>22</v>
      </c>
      <c r="Y4">
        <v>12</v>
      </c>
      <c r="AA4" s="6" t="s">
        <v>776</v>
      </c>
      <c r="AB4">
        <v>6</v>
      </c>
    </row>
    <row r="5" spans="1:32" x14ac:dyDescent="0.2">
      <c r="A5" s="5"/>
      <c r="B5" s="105" t="str">
        <f t="shared" ref="B5:B39" si="0">_xlfn.CONCAT($C5,"_",$D5)</f>
        <v>L01_he/him 2</v>
      </c>
      <c r="C5" s="5" t="s">
        <v>80</v>
      </c>
      <c r="D5" s="10" t="s">
        <v>698</v>
      </c>
      <c r="E5" s="93" t="s">
        <v>22</v>
      </c>
      <c r="F5" s="5" t="s">
        <v>77</v>
      </c>
      <c r="G5" s="93" t="s">
        <v>74</v>
      </c>
      <c r="H5" s="34" t="s">
        <v>693</v>
      </c>
      <c r="I5" s="179" t="s">
        <v>2362</v>
      </c>
      <c r="J5" s="179" t="s">
        <v>2368</v>
      </c>
      <c r="K5" s="14"/>
      <c r="L5" s="23" t="s">
        <v>696</v>
      </c>
      <c r="M5" t="s">
        <v>699</v>
      </c>
      <c r="N5" s="5" t="str">
        <f>_xlfn.CONCAT($G$4,$G$7)</f>
        <v>AD</v>
      </c>
      <c r="O5" s="5" t="str">
        <f>_xlfn.CONCAT($G$10,$G$13)</f>
        <v>BE</v>
      </c>
      <c r="P5" s="5" t="str">
        <f>_xlfn.CONCAT($G$16,$G$19)</f>
        <v>CF</v>
      </c>
      <c r="Q5" s="5" t="str">
        <f>_xlfn.CONCAT($G$22,$G$25)</f>
        <v>DA</v>
      </c>
      <c r="R5" s="5" t="str">
        <f>_xlfn.CONCAT($G$28,$G$31)</f>
        <v>EB</v>
      </c>
      <c r="S5" s="34" t="str">
        <f>_xlfn.CONCAT($G$34,$G$37)</f>
        <v>FC</v>
      </c>
      <c r="T5" s="14"/>
      <c r="U5" s="18" t="s">
        <v>22</v>
      </c>
      <c r="V5">
        <v>2</v>
      </c>
      <c r="W5" s="93"/>
      <c r="X5" s="18" t="s">
        <v>776</v>
      </c>
      <c r="Y5">
        <v>4</v>
      </c>
      <c r="AA5" s="18" t="s">
        <v>692</v>
      </c>
      <c r="AB5">
        <v>1</v>
      </c>
    </row>
    <row r="6" spans="1:32" x14ac:dyDescent="0.2">
      <c r="A6" s="5"/>
      <c r="B6" s="105" t="str">
        <f t="shared" si="0"/>
        <v>L01_she/her 1</v>
      </c>
      <c r="C6" s="5" t="s">
        <v>80</v>
      </c>
      <c r="D6" s="10" t="s">
        <v>697</v>
      </c>
      <c r="E6" s="93" t="s">
        <v>23</v>
      </c>
      <c r="F6" s="5" t="s">
        <v>777</v>
      </c>
      <c r="G6" s="93" t="s">
        <v>21</v>
      </c>
      <c r="H6" s="34" t="s">
        <v>809</v>
      </c>
      <c r="I6" s="179" t="s">
        <v>2373</v>
      </c>
      <c r="J6" s="179" t="s">
        <v>2371</v>
      </c>
      <c r="K6" s="14"/>
      <c r="L6" s="23" t="s">
        <v>698</v>
      </c>
      <c r="M6" t="s">
        <v>697</v>
      </c>
      <c r="N6" s="5" t="str">
        <f>_xlfn.CONCAT($G$5,$G$6)</f>
        <v>BC</v>
      </c>
      <c r="O6" s="5" t="str">
        <f>_xlfn.CONCAT($G$11,$G$12)</f>
        <v>CD</v>
      </c>
      <c r="P6" s="5" t="str">
        <f>_xlfn.CONCAT($G$17,$G$18)</f>
        <v>DE</v>
      </c>
      <c r="Q6" s="5" t="str">
        <f>_xlfn.CONCAT($G$23,$G$24)</f>
        <v>EF</v>
      </c>
      <c r="R6" s="5" t="str">
        <f>_xlfn.CONCAT($G$29,$G$30)</f>
        <v>FA</v>
      </c>
      <c r="S6" s="34" t="str">
        <f>_xlfn.CONCAT($G$35,$G$36)</f>
        <v>AB</v>
      </c>
      <c r="T6" s="14"/>
      <c r="U6" s="18" t="s">
        <v>23</v>
      </c>
      <c r="V6">
        <v>2</v>
      </c>
      <c r="W6" s="93"/>
      <c r="X6" s="18" t="s">
        <v>77</v>
      </c>
      <c r="Y6">
        <v>4</v>
      </c>
      <c r="AA6" s="18" t="s">
        <v>693</v>
      </c>
      <c r="AB6">
        <v>1</v>
      </c>
    </row>
    <row r="7" spans="1:32" x14ac:dyDescent="0.2">
      <c r="A7" s="5"/>
      <c r="B7" s="105" t="str">
        <f t="shared" si="0"/>
        <v>L01_she/her 2</v>
      </c>
      <c r="C7" s="5" t="s">
        <v>80</v>
      </c>
      <c r="D7" s="10" t="s">
        <v>699</v>
      </c>
      <c r="E7" s="93" t="s">
        <v>23</v>
      </c>
      <c r="F7" s="5" t="s">
        <v>78</v>
      </c>
      <c r="G7" s="93" t="s">
        <v>75</v>
      </c>
      <c r="H7" s="34" t="s">
        <v>810</v>
      </c>
      <c r="I7" s="179" t="s">
        <v>2374</v>
      </c>
      <c r="J7" s="179" t="s">
        <v>2370</v>
      </c>
      <c r="K7" s="14"/>
      <c r="L7" s="23" t="s">
        <v>698</v>
      </c>
      <c r="M7" t="s">
        <v>699</v>
      </c>
      <c r="N7" s="5" t="str">
        <f>_xlfn.CONCAT($G$5,$G$7)</f>
        <v>BD</v>
      </c>
      <c r="O7" s="5" t="str">
        <f>_xlfn.CONCAT($G$11,$G$13)</f>
        <v>CE</v>
      </c>
      <c r="P7" s="5" t="str">
        <f>_xlfn.CONCAT($G$17,$G$19)</f>
        <v>DF</v>
      </c>
      <c r="Q7" s="5" t="str">
        <f>_xlfn.CONCAT($G$23,$G$25)</f>
        <v>EA</v>
      </c>
      <c r="R7" s="5" t="str">
        <f>_xlfn.CONCAT($G$29,$G$31)</f>
        <v>FB</v>
      </c>
      <c r="S7" s="34" t="str">
        <f>_xlfn.CONCAT($G$35,$G$37)</f>
        <v>AC</v>
      </c>
      <c r="T7" s="14"/>
      <c r="U7" s="18" t="s">
        <v>702</v>
      </c>
      <c r="V7">
        <v>2</v>
      </c>
      <c r="W7" s="93"/>
      <c r="X7" s="18" t="s">
        <v>76</v>
      </c>
      <c r="Y7">
        <v>4</v>
      </c>
      <c r="AA7" s="18" t="s">
        <v>751</v>
      </c>
      <c r="AB7">
        <v>1</v>
      </c>
    </row>
    <row r="8" spans="1:32" x14ac:dyDescent="0.2">
      <c r="A8" s="5"/>
      <c r="B8" s="105" t="str">
        <f t="shared" si="0"/>
        <v>L01_they/them 1</v>
      </c>
      <c r="C8" s="5" t="s">
        <v>80</v>
      </c>
      <c r="D8" s="10" t="s">
        <v>700</v>
      </c>
      <c r="E8" s="93" t="s">
        <v>702</v>
      </c>
      <c r="F8" s="5" t="s">
        <v>76</v>
      </c>
      <c r="G8" s="93" t="s">
        <v>709</v>
      </c>
      <c r="H8" s="34" t="s">
        <v>835</v>
      </c>
      <c r="I8" s="179" t="s">
        <v>2375</v>
      </c>
      <c r="J8" s="179" t="s">
        <v>2372</v>
      </c>
      <c r="K8" s="14"/>
      <c r="L8" s="23" t="s">
        <v>696</v>
      </c>
      <c r="M8" t="s">
        <v>700</v>
      </c>
      <c r="N8" s="5" t="str">
        <f>_xlfn.CONCAT($G$4,$G$8)</f>
        <v>AE</v>
      </c>
      <c r="O8" s="5" t="str">
        <f>_xlfn.CONCAT($G$10,$G$14)</f>
        <v>BF</v>
      </c>
      <c r="P8" s="5" t="str">
        <f>_xlfn.CONCAT($G$16,$G$20)</f>
        <v>CA</v>
      </c>
      <c r="Q8" s="5" t="str">
        <f>_xlfn.CONCAT($G$22,$G$26)</f>
        <v>DB</v>
      </c>
      <c r="R8" s="5" t="str">
        <f>_xlfn.CONCAT($G$28,$G$32)</f>
        <v>EC</v>
      </c>
      <c r="S8" s="34" t="str">
        <f>_xlfn.CONCAT($G$34,$G$38)</f>
        <v>FD</v>
      </c>
      <c r="T8" s="14"/>
      <c r="U8" s="6" t="s">
        <v>693</v>
      </c>
      <c r="V8">
        <v>6</v>
      </c>
      <c r="W8" s="93"/>
      <c r="X8" s="6" t="s">
        <v>23</v>
      </c>
      <c r="Y8">
        <v>12</v>
      </c>
      <c r="AA8" s="18" t="s">
        <v>809</v>
      </c>
      <c r="AB8">
        <v>1</v>
      </c>
    </row>
    <row r="9" spans="1:32" x14ac:dyDescent="0.2">
      <c r="A9" s="5"/>
      <c r="B9" s="106" t="str">
        <f t="shared" si="0"/>
        <v>L01_they/them 2</v>
      </c>
      <c r="C9" s="28" t="s">
        <v>80</v>
      </c>
      <c r="D9" s="107" t="s">
        <v>701</v>
      </c>
      <c r="E9" s="108" t="s">
        <v>702</v>
      </c>
      <c r="F9" s="28" t="s">
        <v>79</v>
      </c>
      <c r="G9" s="108" t="s">
        <v>710</v>
      </c>
      <c r="H9" s="35" t="s">
        <v>836</v>
      </c>
      <c r="I9" s="180" t="s">
        <v>2376</v>
      </c>
      <c r="J9" s="180" t="s">
        <v>2369</v>
      </c>
      <c r="K9" s="14"/>
      <c r="L9" s="23" t="s">
        <v>696</v>
      </c>
      <c r="M9" t="s">
        <v>701</v>
      </c>
      <c r="N9" s="5" t="str">
        <f>_xlfn.CONCAT($G$4,$G$9)</f>
        <v>AF</v>
      </c>
      <c r="O9" s="5" t="str">
        <f>_xlfn.CONCAT($G$10,$G$15)</f>
        <v>BA</v>
      </c>
      <c r="P9" s="5" t="str">
        <f>_xlfn.CONCAT($G$16,$G$21)</f>
        <v>CB</v>
      </c>
      <c r="Q9" s="5" t="str">
        <f>_xlfn.CONCAT($G$22,$G$27)</f>
        <v>DC</v>
      </c>
      <c r="R9" s="5" t="str">
        <f>_xlfn.CONCAT($G$28,$G$33)</f>
        <v>ED</v>
      </c>
      <c r="S9" s="34" t="str">
        <f>_xlfn.CONCAT($G$34,$G$39)</f>
        <v>FE</v>
      </c>
      <c r="T9" s="14"/>
      <c r="U9" s="18" t="s">
        <v>22</v>
      </c>
      <c r="V9">
        <v>2</v>
      </c>
      <c r="W9" s="93"/>
      <c r="X9" s="18" t="s">
        <v>777</v>
      </c>
      <c r="Y9">
        <v>4</v>
      </c>
      <c r="AA9" s="18" t="s">
        <v>810</v>
      </c>
      <c r="AB9">
        <v>2</v>
      </c>
    </row>
    <row r="10" spans="1:32" x14ac:dyDescent="0.2">
      <c r="A10" s="5"/>
      <c r="B10" s="102" t="str">
        <f t="shared" si="0"/>
        <v>L02_he/him 1</v>
      </c>
      <c r="C10" s="27" t="s">
        <v>81</v>
      </c>
      <c r="D10" s="103" t="s">
        <v>696</v>
      </c>
      <c r="E10" s="104" t="s">
        <v>22</v>
      </c>
      <c r="F10" s="27" t="s">
        <v>776</v>
      </c>
      <c r="G10" s="104" t="s">
        <v>74</v>
      </c>
      <c r="H10" s="33" t="s">
        <v>693</v>
      </c>
      <c r="I10" s="178" t="s">
        <v>2375</v>
      </c>
      <c r="J10" s="178" t="s">
        <v>2369</v>
      </c>
      <c r="K10" s="14"/>
      <c r="L10" s="23" t="s">
        <v>698</v>
      </c>
      <c r="M10" t="s">
        <v>700</v>
      </c>
      <c r="N10" s="5" t="str">
        <f>_xlfn.CONCAT($G$5,$G$8)</f>
        <v>BE</v>
      </c>
      <c r="O10" s="5" t="str">
        <f>_xlfn.CONCAT($G$11,$G$14)</f>
        <v>CF</v>
      </c>
      <c r="P10" s="5" t="str">
        <f>_xlfn.CONCAT($G$17,$G$20)</f>
        <v>DA</v>
      </c>
      <c r="Q10" s="5" t="str">
        <f>_xlfn.CONCAT($G$23,$G$26)</f>
        <v>EB</v>
      </c>
      <c r="R10" s="5" t="str">
        <f>_xlfn.CONCAT($G$29,$G$32)</f>
        <v>FC</v>
      </c>
      <c r="S10" s="34" t="str">
        <f>_xlfn.CONCAT($G$35,$G$38)</f>
        <v>AD</v>
      </c>
      <c r="T10" s="14"/>
      <c r="U10" s="18" t="s">
        <v>23</v>
      </c>
      <c r="V10">
        <v>2</v>
      </c>
      <c r="W10" s="93"/>
      <c r="X10" s="18" t="s">
        <v>78</v>
      </c>
      <c r="Y10">
        <v>4</v>
      </c>
      <c r="AA10" s="6" t="s">
        <v>77</v>
      </c>
      <c r="AB10">
        <v>6</v>
      </c>
    </row>
    <row r="11" spans="1:32" ht="13.9" customHeight="1" x14ac:dyDescent="0.2">
      <c r="A11" s="5"/>
      <c r="B11" s="105" t="str">
        <f t="shared" si="0"/>
        <v>L02_he/him 2</v>
      </c>
      <c r="C11" s="5" t="s">
        <v>81</v>
      </c>
      <c r="D11" s="10" t="s">
        <v>698</v>
      </c>
      <c r="E11" s="93" t="s">
        <v>22</v>
      </c>
      <c r="F11" s="5" t="s">
        <v>77</v>
      </c>
      <c r="G11" s="93" t="s">
        <v>21</v>
      </c>
      <c r="H11" s="34" t="s">
        <v>809</v>
      </c>
      <c r="I11" s="179" t="s">
        <v>2376</v>
      </c>
      <c r="J11" s="179" t="s">
        <v>2367</v>
      </c>
      <c r="K11" s="14"/>
      <c r="L11" s="23" t="s">
        <v>698</v>
      </c>
      <c r="M11" t="s">
        <v>701</v>
      </c>
      <c r="N11" s="5" t="str">
        <f>_xlfn.CONCAT($G$5,$G$9)</f>
        <v>BF</v>
      </c>
      <c r="O11" s="5" t="str">
        <f>_xlfn.CONCAT($G$11,$G$15)</f>
        <v>CA</v>
      </c>
      <c r="P11" s="5" t="str">
        <f>_xlfn.CONCAT($G$17,$G$21)</f>
        <v>DB</v>
      </c>
      <c r="Q11" s="5" t="str">
        <f>_xlfn.CONCAT($G$23,$G$27)</f>
        <v>EC</v>
      </c>
      <c r="R11" s="5" t="str">
        <f>_xlfn.CONCAT($G$29,$G$33)</f>
        <v>FD</v>
      </c>
      <c r="S11" s="34" t="str">
        <f>_xlfn.CONCAT($G$35,$G$39)</f>
        <v>AE</v>
      </c>
      <c r="T11" s="14"/>
      <c r="U11" s="18" t="s">
        <v>702</v>
      </c>
      <c r="V11">
        <v>2</v>
      </c>
      <c r="W11" s="93"/>
      <c r="X11" s="18" t="s">
        <v>79</v>
      </c>
      <c r="Y11">
        <v>4</v>
      </c>
      <c r="AA11" s="18" t="s">
        <v>692</v>
      </c>
      <c r="AB11">
        <v>1</v>
      </c>
    </row>
    <row r="12" spans="1:32" ht="13.9" customHeight="1" x14ac:dyDescent="0.2">
      <c r="A12" s="5"/>
      <c r="B12" s="105" t="str">
        <f t="shared" si="0"/>
        <v>L02_she/her 1</v>
      </c>
      <c r="C12" s="5" t="s">
        <v>81</v>
      </c>
      <c r="D12" s="10" t="s">
        <v>697</v>
      </c>
      <c r="E12" s="93" t="s">
        <v>23</v>
      </c>
      <c r="F12" s="5" t="s">
        <v>777</v>
      </c>
      <c r="G12" s="93" t="s">
        <v>75</v>
      </c>
      <c r="H12" s="34" t="s">
        <v>810</v>
      </c>
      <c r="I12" s="179" t="s">
        <v>2361</v>
      </c>
      <c r="J12" s="179" t="s">
        <v>2368</v>
      </c>
      <c r="K12" s="14"/>
      <c r="L12" s="23" t="s">
        <v>697</v>
      </c>
      <c r="M12" t="s">
        <v>700</v>
      </c>
      <c r="N12" s="5" t="str">
        <f>_xlfn.CONCAT($G$6,$G$8)</f>
        <v>CE</v>
      </c>
      <c r="O12" s="5" t="str">
        <f>_xlfn.CONCAT($G$12,$G$14)</f>
        <v>DF</v>
      </c>
      <c r="P12" s="5" t="str">
        <f>_xlfn.CONCAT($G$18,$G$20)</f>
        <v>EA</v>
      </c>
      <c r="Q12" s="5" t="str">
        <f>_xlfn.CONCAT($G$24,$G$26)</f>
        <v>FB</v>
      </c>
      <c r="R12" s="5" t="str">
        <f>_xlfn.CONCAT($G$30,$G$32)</f>
        <v>AC</v>
      </c>
      <c r="S12" s="34" t="str">
        <f>_xlfn.CONCAT($G$36,$G$38)</f>
        <v>BD</v>
      </c>
      <c r="T12" s="14"/>
      <c r="U12" s="6" t="s">
        <v>751</v>
      </c>
      <c r="V12">
        <v>6</v>
      </c>
      <c r="W12" s="93"/>
      <c r="X12" s="6" t="s">
        <v>702</v>
      </c>
      <c r="Y12">
        <v>12</v>
      </c>
      <c r="AA12" s="18" t="s">
        <v>693</v>
      </c>
      <c r="AB12">
        <v>2</v>
      </c>
    </row>
    <row r="13" spans="1:32" ht="13.9" customHeight="1" x14ac:dyDescent="0.2">
      <c r="A13" s="5"/>
      <c r="B13" s="105" t="str">
        <f t="shared" si="0"/>
        <v>L02_she/her 2</v>
      </c>
      <c r="C13" s="5" t="s">
        <v>81</v>
      </c>
      <c r="D13" s="10" t="s">
        <v>699</v>
      </c>
      <c r="E13" s="93" t="s">
        <v>23</v>
      </c>
      <c r="F13" s="5" t="s">
        <v>78</v>
      </c>
      <c r="G13" s="93" t="s">
        <v>709</v>
      </c>
      <c r="H13" s="34" t="s">
        <v>835</v>
      </c>
      <c r="I13" s="179" t="s">
        <v>2362</v>
      </c>
      <c r="J13" s="179" t="s">
        <v>2371</v>
      </c>
      <c r="K13" s="14"/>
      <c r="L13" s="23" t="s">
        <v>697</v>
      </c>
      <c r="M13" t="s">
        <v>701</v>
      </c>
      <c r="N13" s="5" t="str">
        <f>_xlfn.CONCAT($G$6,$G$9)</f>
        <v>CF</v>
      </c>
      <c r="O13" s="5" t="str">
        <f>_xlfn.CONCAT($G$12,$G$15)</f>
        <v>DA</v>
      </c>
      <c r="P13" s="5" t="str">
        <f>_xlfn.CONCAT($G$18,$G$21)</f>
        <v>EB</v>
      </c>
      <c r="Q13" s="5" t="str">
        <f>_xlfn.CONCAT($G$24,$G$27)</f>
        <v>FC</v>
      </c>
      <c r="R13" s="5" t="str">
        <f>_xlfn.CONCAT($G$30,$G$33)</f>
        <v>AD</v>
      </c>
      <c r="S13" s="34" t="str">
        <f>_xlfn.CONCAT($G$36,$G$39)</f>
        <v>BE</v>
      </c>
      <c r="T13" s="14"/>
      <c r="U13" s="18" t="s">
        <v>22</v>
      </c>
      <c r="V13">
        <v>2</v>
      </c>
      <c r="W13" s="93"/>
      <c r="X13" s="18" t="s">
        <v>776</v>
      </c>
      <c r="Y13">
        <v>2</v>
      </c>
      <c r="AA13" s="18" t="s">
        <v>751</v>
      </c>
      <c r="AB13">
        <v>1</v>
      </c>
    </row>
    <row r="14" spans="1:32" ht="13.9" customHeight="1" x14ac:dyDescent="0.2">
      <c r="A14" s="5"/>
      <c r="B14" s="105" t="str">
        <f t="shared" si="0"/>
        <v>L02_they/them 1</v>
      </c>
      <c r="C14" s="5" t="s">
        <v>81</v>
      </c>
      <c r="D14" s="10" t="s">
        <v>700</v>
      </c>
      <c r="E14" s="93" t="s">
        <v>702</v>
      </c>
      <c r="F14" s="5" t="s">
        <v>76</v>
      </c>
      <c r="G14" s="93" t="s">
        <v>710</v>
      </c>
      <c r="H14" s="34" t="s">
        <v>836</v>
      </c>
      <c r="I14" s="179" t="s">
        <v>2373</v>
      </c>
      <c r="J14" s="179" t="s">
        <v>2370</v>
      </c>
      <c r="K14" s="14"/>
      <c r="L14" s="23" t="s">
        <v>699</v>
      </c>
      <c r="M14" t="s">
        <v>700</v>
      </c>
      <c r="N14" s="5" t="str">
        <f>_xlfn.CONCAT($G$7,$G$8)</f>
        <v>DE</v>
      </c>
      <c r="O14" s="5" t="str">
        <f>_xlfn.CONCAT($G$13,$G$14)</f>
        <v>EF</v>
      </c>
      <c r="P14" s="5" t="str">
        <f>_xlfn.CONCAT($G$19,$G$20)</f>
        <v>FA</v>
      </c>
      <c r="Q14" s="5" t="str">
        <f>_xlfn.CONCAT($G$25,$G$26)</f>
        <v>AB</v>
      </c>
      <c r="R14" s="5" t="str">
        <f>_xlfn.CONCAT($G$31,$G$32)</f>
        <v>BC</v>
      </c>
      <c r="S14" s="34" t="str">
        <f>_xlfn.CONCAT($G$37,$G$38)</f>
        <v>CD</v>
      </c>
      <c r="T14" s="14"/>
      <c r="U14" s="18" t="s">
        <v>23</v>
      </c>
      <c r="V14">
        <v>2</v>
      </c>
      <c r="W14" s="93"/>
      <c r="X14" s="18" t="s">
        <v>77</v>
      </c>
      <c r="Y14">
        <v>2</v>
      </c>
      <c r="AA14" s="18" t="s">
        <v>752</v>
      </c>
      <c r="AB14">
        <v>1</v>
      </c>
    </row>
    <row r="15" spans="1:32" ht="13.9" customHeight="1" x14ac:dyDescent="0.2">
      <c r="A15" s="5"/>
      <c r="B15" s="106" t="str">
        <f t="shared" si="0"/>
        <v>L02_they/them 2</v>
      </c>
      <c r="C15" s="28" t="s">
        <v>81</v>
      </c>
      <c r="D15" s="107" t="s">
        <v>701</v>
      </c>
      <c r="E15" s="108" t="s">
        <v>702</v>
      </c>
      <c r="F15" s="28" t="s">
        <v>79</v>
      </c>
      <c r="G15" s="108" t="s">
        <v>73</v>
      </c>
      <c r="H15" s="35" t="s">
        <v>692</v>
      </c>
      <c r="I15" s="180" t="s">
        <v>2374</v>
      </c>
      <c r="J15" s="180" t="s">
        <v>2372</v>
      </c>
      <c r="K15" s="14"/>
      <c r="L15" s="24" t="s">
        <v>699</v>
      </c>
      <c r="M15" s="26" t="s">
        <v>701</v>
      </c>
      <c r="N15" s="28" t="str">
        <f>_xlfn.CONCAT($G$7,$G$9)</f>
        <v>DF</v>
      </c>
      <c r="O15" s="28" t="str">
        <f>_xlfn.CONCAT($G$13,$G$15)</f>
        <v>EA</v>
      </c>
      <c r="P15" s="28" t="str">
        <f>_xlfn.CONCAT($G$19,$G$21)</f>
        <v>FB</v>
      </c>
      <c r="Q15" s="28" t="str">
        <f>_xlfn.CONCAT($G$25,$G$27)</f>
        <v>AC</v>
      </c>
      <c r="R15" s="28" t="str">
        <f>_xlfn.CONCAT($G$31,$G$33)</f>
        <v>BD</v>
      </c>
      <c r="S15" s="35" t="str">
        <f>_xlfn.CONCAT($G$37,$G$39)</f>
        <v>CE</v>
      </c>
      <c r="T15" s="14"/>
      <c r="U15" s="18" t="s">
        <v>702</v>
      </c>
      <c r="V15">
        <v>2</v>
      </c>
      <c r="W15" s="93"/>
      <c r="X15" s="18" t="s">
        <v>76</v>
      </c>
      <c r="Y15">
        <v>2</v>
      </c>
      <c r="AA15" s="18" t="s">
        <v>809</v>
      </c>
      <c r="AB15">
        <v>1</v>
      </c>
    </row>
    <row r="16" spans="1:32" ht="13.9" customHeight="1" x14ac:dyDescent="0.2">
      <c r="A16" s="5"/>
      <c r="B16" s="102" t="str">
        <f t="shared" si="0"/>
        <v>L03_he/him 1</v>
      </c>
      <c r="C16" s="27" t="s">
        <v>82</v>
      </c>
      <c r="D16" s="103" t="s">
        <v>696</v>
      </c>
      <c r="E16" s="104" t="s">
        <v>22</v>
      </c>
      <c r="F16" s="27" t="s">
        <v>76</v>
      </c>
      <c r="G16" s="104" t="s">
        <v>21</v>
      </c>
      <c r="H16" s="33" t="s">
        <v>809</v>
      </c>
      <c r="I16" s="178" t="s">
        <v>2373</v>
      </c>
      <c r="J16" s="178" t="s">
        <v>2372</v>
      </c>
      <c r="K16" s="14"/>
      <c r="P16" s="13"/>
      <c r="Q16" s="13"/>
      <c r="R16" s="13"/>
      <c r="S16" s="13"/>
      <c r="T16" s="14"/>
      <c r="U16" s="6" t="s">
        <v>752</v>
      </c>
      <c r="V16">
        <v>6</v>
      </c>
      <c r="W16" s="93"/>
      <c r="X16" s="18" t="s">
        <v>777</v>
      </c>
      <c r="Y16">
        <v>2</v>
      </c>
      <c r="AA16" s="6" t="s">
        <v>76</v>
      </c>
      <c r="AB16">
        <v>6</v>
      </c>
    </row>
    <row r="17" spans="1:28" ht="13.9" customHeight="1" x14ac:dyDescent="0.25">
      <c r="A17" s="5"/>
      <c r="B17" s="105" t="str">
        <f t="shared" si="0"/>
        <v>L03_he/him 2</v>
      </c>
      <c r="C17" s="5" t="s">
        <v>82</v>
      </c>
      <c r="D17" s="10" t="s">
        <v>698</v>
      </c>
      <c r="E17" s="93" t="s">
        <v>22</v>
      </c>
      <c r="F17" s="5" t="s">
        <v>776</v>
      </c>
      <c r="G17" s="93" t="s">
        <v>75</v>
      </c>
      <c r="H17" s="34" t="s">
        <v>810</v>
      </c>
      <c r="I17" s="179" t="s">
        <v>2374</v>
      </c>
      <c r="J17" s="179" t="s">
        <v>2369</v>
      </c>
      <c r="K17" s="14"/>
      <c r="L17" s="100" t="s">
        <v>775</v>
      </c>
      <c r="M17" s="101" t="s">
        <v>496</v>
      </c>
      <c r="O17" s="243" t="s">
        <v>812</v>
      </c>
      <c r="P17" s="243"/>
      <c r="Q17" s="243"/>
      <c r="R17" s="243"/>
      <c r="S17" s="243"/>
      <c r="T17" s="14"/>
      <c r="U17" s="18" t="s">
        <v>22</v>
      </c>
      <c r="V17">
        <v>2</v>
      </c>
      <c r="W17" s="93"/>
      <c r="X17" s="18" t="s">
        <v>78</v>
      </c>
      <c r="Y17">
        <v>2</v>
      </c>
      <c r="AA17" s="18" t="s">
        <v>692</v>
      </c>
      <c r="AB17">
        <v>1</v>
      </c>
    </row>
    <row r="18" spans="1:28" x14ac:dyDescent="0.2">
      <c r="A18" s="5"/>
      <c r="B18" s="105" t="str">
        <f t="shared" si="0"/>
        <v>L03_she/her 1</v>
      </c>
      <c r="C18" s="5" t="s">
        <v>82</v>
      </c>
      <c r="D18" s="10" t="s">
        <v>697</v>
      </c>
      <c r="E18" s="93" t="s">
        <v>23</v>
      </c>
      <c r="F18" s="5" t="s">
        <v>79</v>
      </c>
      <c r="G18" s="93" t="s">
        <v>709</v>
      </c>
      <c r="H18" s="34" t="s">
        <v>835</v>
      </c>
      <c r="I18" s="179" t="s">
        <v>2375</v>
      </c>
      <c r="J18" s="179" t="s">
        <v>2367</v>
      </c>
      <c r="K18" s="14"/>
      <c r="L18" s="115" t="s">
        <v>490</v>
      </c>
      <c r="M18" s="33" cm="1">
        <f t="array" ref="M18">SUM(COUNTIFS($N$4:$S$15, {"AB","BA"})) *10</f>
        <v>30</v>
      </c>
      <c r="O18" s="243"/>
      <c r="P18" s="243"/>
      <c r="Q18" s="243"/>
      <c r="R18" s="243"/>
      <c r="S18" s="243"/>
      <c r="T18" s="14"/>
      <c r="U18" s="18" t="s">
        <v>23</v>
      </c>
      <c r="V18">
        <v>2</v>
      </c>
      <c r="W18" s="93"/>
      <c r="X18" s="18" t="s">
        <v>79</v>
      </c>
      <c r="Y18">
        <v>2</v>
      </c>
      <c r="AA18" s="18" t="s">
        <v>751</v>
      </c>
      <c r="AB18">
        <v>1</v>
      </c>
    </row>
    <row r="19" spans="1:28" x14ac:dyDescent="0.2">
      <c r="A19" s="5"/>
      <c r="B19" s="105" t="str">
        <f t="shared" si="0"/>
        <v>L03_she/her 2</v>
      </c>
      <c r="C19" s="5" t="s">
        <v>82</v>
      </c>
      <c r="D19" s="10" t="s">
        <v>699</v>
      </c>
      <c r="E19" s="93" t="s">
        <v>23</v>
      </c>
      <c r="F19" s="5" t="s">
        <v>777</v>
      </c>
      <c r="G19" s="93" t="s">
        <v>710</v>
      </c>
      <c r="H19" s="34" t="s">
        <v>836</v>
      </c>
      <c r="I19" s="179" t="s">
        <v>2376</v>
      </c>
      <c r="J19" s="179" t="s">
        <v>2368</v>
      </c>
      <c r="K19" s="12"/>
      <c r="L19" s="116" t="s">
        <v>491</v>
      </c>
      <c r="M19" s="34" cm="1">
        <f t="array" ref="M19">SUM(COUNTIFS($N$4:$S$15, {"AC","CA"})) *10</f>
        <v>60</v>
      </c>
      <c r="O19" s="243"/>
      <c r="P19" s="243"/>
      <c r="Q19" s="243"/>
      <c r="R19" s="243"/>
      <c r="S19" s="243"/>
      <c r="T19" s="12"/>
      <c r="U19" s="18" t="s">
        <v>702</v>
      </c>
      <c r="V19">
        <v>2</v>
      </c>
      <c r="W19" s="93"/>
      <c r="X19" s="6" t="s">
        <v>59</v>
      </c>
      <c r="Y19">
        <v>36</v>
      </c>
      <c r="AA19" s="18" t="s">
        <v>752</v>
      </c>
      <c r="AB19">
        <v>2</v>
      </c>
    </row>
    <row r="20" spans="1:28" x14ac:dyDescent="0.2">
      <c r="A20" s="5"/>
      <c r="B20" s="105" t="str">
        <f t="shared" si="0"/>
        <v>L03_they/them 1</v>
      </c>
      <c r="C20" s="5" t="s">
        <v>82</v>
      </c>
      <c r="D20" s="10" t="s">
        <v>700</v>
      </c>
      <c r="E20" s="93" t="s">
        <v>702</v>
      </c>
      <c r="F20" s="5" t="s">
        <v>77</v>
      </c>
      <c r="G20" s="93" t="s">
        <v>73</v>
      </c>
      <c r="H20" s="34" t="s">
        <v>692</v>
      </c>
      <c r="I20" s="179" t="s">
        <v>2361</v>
      </c>
      <c r="J20" s="179" t="s">
        <v>2371</v>
      </c>
      <c r="K20" s="12"/>
      <c r="L20" s="117" t="s">
        <v>492</v>
      </c>
      <c r="M20" s="34" cm="1">
        <f t="array" ref="M20">SUM(COUNTIFS($N$4:$S$15, {"AD","DA"})) *10</f>
        <v>60</v>
      </c>
      <c r="P20" s="13"/>
      <c r="Q20" s="13"/>
      <c r="R20" s="13"/>
      <c r="S20" s="13"/>
      <c r="T20" s="12"/>
      <c r="U20" s="6" t="s">
        <v>809</v>
      </c>
      <c r="V20">
        <v>6</v>
      </c>
      <c r="W20" s="93"/>
      <c r="AA20" s="18" t="s">
        <v>809</v>
      </c>
      <c r="AB20">
        <v>1</v>
      </c>
    </row>
    <row r="21" spans="1:28" x14ac:dyDescent="0.2">
      <c r="A21" s="5"/>
      <c r="B21" s="106" t="str">
        <f t="shared" si="0"/>
        <v>L03_they/them 2</v>
      </c>
      <c r="C21" s="28" t="s">
        <v>82</v>
      </c>
      <c r="D21" s="107" t="s">
        <v>701</v>
      </c>
      <c r="E21" s="108" t="s">
        <v>702</v>
      </c>
      <c r="F21" s="28" t="s">
        <v>78</v>
      </c>
      <c r="G21" s="108" t="s">
        <v>74</v>
      </c>
      <c r="H21" s="35" t="s">
        <v>693</v>
      </c>
      <c r="I21" s="180" t="s">
        <v>2362</v>
      </c>
      <c r="J21" s="180" t="s">
        <v>2370</v>
      </c>
      <c r="K21" s="12"/>
      <c r="L21" s="116" t="s">
        <v>711</v>
      </c>
      <c r="M21" s="34" cm="1">
        <f t="array" ref="M21">SUM(COUNTIFS($N$4:$S$15, {"AE","EA"})) *10</f>
        <v>60</v>
      </c>
      <c r="P21" s="13"/>
      <c r="Q21" s="13"/>
      <c r="R21" s="13"/>
      <c r="S21" s="13"/>
      <c r="T21" s="12"/>
      <c r="U21" s="18" t="s">
        <v>22</v>
      </c>
      <c r="V21">
        <v>2</v>
      </c>
      <c r="W21" s="93"/>
      <c r="X21" s="213" t="s">
        <v>814</v>
      </c>
      <c r="Y21" s="213"/>
      <c r="AA21" s="18" t="s">
        <v>810</v>
      </c>
      <c r="AB21">
        <v>1</v>
      </c>
    </row>
    <row r="22" spans="1:28" ht="13.9" customHeight="1" x14ac:dyDescent="0.2">
      <c r="A22" s="5"/>
      <c r="B22" s="102" t="str">
        <f t="shared" si="0"/>
        <v>L04_he/him 1</v>
      </c>
      <c r="C22" s="27" t="s">
        <v>83</v>
      </c>
      <c r="D22" s="103" t="s">
        <v>696</v>
      </c>
      <c r="E22" s="104" t="s">
        <v>22</v>
      </c>
      <c r="F22" s="27" t="s">
        <v>76</v>
      </c>
      <c r="G22" s="104" t="s">
        <v>75</v>
      </c>
      <c r="H22" s="33" t="s">
        <v>810</v>
      </c>
      <c r="I22" s="178" t="s">
        <v>2361</v>
      </c>
      <c r="J22" s="178" t="s">
        <v>2370</v>
      </c>
      <c r="K22" s="12"/>
      <c r="L22" s="117" t="s">
        <v>712</v>
      </c>
      <c r="M22" s="34" cm="1">
        <f t="array" ref="M22">SUM(COUNTIFS($N$4:$S$15, {"AF","FA"})) *10</f>
        <v>30</v>
      </c>
      <c r="O22" s="13"/>
      <c r="T22" s="12"/>
      <c r="U22" s="18" t="s">
        <v>23</v>
      </c>
      <c r="V22">
        <v>2</v>
      </c>
      <c r="W22" s="93"/>
      <c r="X22" s="213"/>
      <c r="Y22" s="213"/>
      <c r="AA22" s="6" t="s">
        <v>777</v>
      </c>
      <c r="AB22">
        <v>6</v>
      </c>
    </row>
    <row r="23" spans="1:28" ht="13.9" customHeight="1" x14ac:dyDescent="0.2">
      <c r="A23" s="5"/>
      <c r="B23" s="105" t="str">
        <f t="shared" si="0"/>
        <v>L04_he/him 2</v>
      </c>
      <c r="C23" s="5" t="s">
        <v>83</v>
      </c>
      <c r="D23" s="10" t="s">
        <v>698</v>
      </c>
      <c r="E23" s="93" t="s">
        <v>22</v>
      </c>
      <c r="F23" s="5" t="s">
        <v>776</v>
      </c>
      <c r="G23" s="93" t="s">
        <v>709</v>
      </c>
      <c r="H23" s="34" t="s">
        <v>835</v>
      </c>
      <c r="I23" s="179" t="s">
        <v>2362</v>
      </c>
      <c r="J23" s="179" t="s">
        <v>2372</v>
      </c>
      <c r="K23" s="12"/>
      <c r="L23" s="116" t="s">
        <v>493</v>
      </c>
      <c r="M23" s="34" cm="1">
        <f t="array" ref="M23">SUM(COUNTIFS($N$4:$S$15, {"BC","CB"})) *10</f>
        <v>30</v>
      </c>
      <c r="Q23" s="13"/>
      <c r="R23" s="13"/>
      <c r="S23" s="13"/>
      <c r="T23" s="12"/>
      <c r="U23" s="18" t="s">
        <v>702</v>
      </c>
      <c r="V23">
        <v>2</v>
      </c>
      <c r="W23" s="93"/>
      <c r="X23" s="213"/>
      <c r="Y23" s="213"/>
      <c r="AA23" s="18" t="s">
        <v>692</v>
      </c>
      <c r="AB23">
        <v>1</v>
      </c>
    </row>
    <row r="24" spans="1:28" ht="13.9" customHeight="1" x14ac:dyDescent="0.2">
      <c r="A24" s="5"/>
      <c r="B24" s="105" t="str">
        <f t="shared" si="0"/>
        <v>L04_she/her 1</v>
      </c>
      <c r="C24" s="5" t="s">
        <v>83</v>
      </c>
      <c r="D24" s="10" t="s">
        <v>697</v>
      </c>
      <c r="E24" s="93" t="s">
        <v>23</v>
      </c>
      <c r="F24" s="5" t="s">
        <v>79</v>
      </c>
      <c r="G24" s="93" t="s">
        <v>710</v>
      </c>
      <c r="H24" s="34" t="s">
        <v>836</v>
      </c>
      <c r="I24" s="179" t="s">
        <v>2373</v>
      </c>
      <c r="J24" s="179" t="s">
        <v>2369</v>
      </c>
      <c r="K24" s="12"/>
      <c r="L24" s="117" t="s">
        <v>494</v>
      </c>
      <c r="M24" s="34" cm="1">
        <f t="array" ref="M24">SUM(COUNTIFS($N$4:$S$15, {"BD","DB"})) *10</f>
        <v>60</v>
      </c>
      <c r="P24" s="13"/>
      <c r="T24" s="12"/>
      <c r="U24" s="6" t="s">
        <v>810</v>
      </c>
      <c r="V24">
        <v>6</v>
      </c>
      <c r="W24" s="93"/>
      <c r="X24" s="213"/>
      <c r="Y24" s="213"/>
      <c r="AA24" s="18" t="s">
        <v>751</v>
      </c>
      <c r="AB24">
        <v>1</v>
      </c>
    </row>
    <row r="25" spans="1:28" ht="14.25" customHeight="1" x14ac:dyDescent="0.2">
      <c r="A25" s="5"/>
      <c r="B25" s="105" t="str">
        <f t="shared" si="0"/>
        <v>L04_she/her 2</v>
      </c>
      <c r="C25" s="5" t="s">
        <v>83</v>
      </c>
      <c r="D25" s="10" t="s">
        <v>699</v>
      </c>
      <c r="E25" s="93" t="s">
        <v>23</v>
      </c>
      <c r="F25" s="5" t="s">
        <v>777</v>
      </c>
      <c r="G25" s="93" t="s">
        <v>73</v>
      </c>
      <c r="H25" s="34" t="s">
        <v>692</v>
      </c>
      <c r="I25" s="179" t="s">
        <v>2374</v>
      </c>
      <c r="J25" s="179" t="s">
        <v>2367</v>
      </c>
      <c r="K25" s="12"/>
      <c r="L25" s="116" t="s">
        <v>713</v>
      </c>
      <c r="M25" s="34" cm="1">
        <f t="array" ref="M25">SUM(COUNTIFS($N$4:$S$15, {"BE","EB"})) *10</f>
        <v>60</v>
      </c>
      <c r="O25" s="13"/>
      <c r="P25" s="13"/>
      <c r="T25" s="12"/>
      <c r="U25" s="18" t="s">
        <v>22</v>
      </c>
      <c r="V25">
        <v>2</v>
      </c>
      <c r="W25" s="93"/>
      <c r="AA25" s="18" t="s">
        <v>752</v>
      </c>
      <c r="AB25">
        <v>1</v>
      </c>
    </row>
    <row r="26" spans="1:28" ht="13.9" customHeight="1" x14ac:dyDescent="0.2">
      <c r="A26" s="5"/>
      <c r="B26" s="105" t="str">
        <f t="shared" si="0"/>
        <v>L04_they/them 1</v>
      </c>
      <c r="C26" s="5" t="s">
        <v>83</v>
      </c>
      <c r="D26" s="10" t="s">
        <v>700</v>
      </c>
      <c r="E26" s="93" t="s">
        <v>702</v>
      </c>
      <c r="F26" s="5" t="s">
        <v>77</v>
      </c>
      <c r="G26" s="93" t="s">
        <v>74</v>
      </c>
      <c r="H26" s="34" t="s">
        <v>693</v>
      </c>
      <c r="I26" s="179" t="s">
        <v>2375</v>
      </c>
      <c r="J26" s="179" t="s">
        <v>2368</v>
      </c>
      <c r="K26" s="12"/>
      <c r="L26" s="117" t="s">
        <v>714</v>
      </c>
      <c r="M26" s="34" cm="1">
        <f t="array" ref="M26">SUM(COUNTIFS($N$4:$S$15, {"BF","FB"})) *10</f>
        <v>60</v>
      </c>
      <c r="T26" s="12"/>
      <c r="U26" s="18" t="s">
        <v>23</v>
      </c>
      <c r="V26">
        <v>2</v>
      </c>
      <c r="W26" s="93"/>
      <c r="AA26" s="18" t="s">
        <v>809</v>
      </c>
      <c r="AB26">
        <v>1</v>
      </c>
    </row>
    <row r="27" spans="1:28" ht="13.9" customHeight="1" x14ac:dyDescent="0.2">
      <c r="A27" s="5"/>
      <c r="B27" s="106" t="str">
        <f t="shared" si="0"/>
        <v>L04_they/them 2</v>
      </c>
      <c r="C27" s="28" t="s">
        <v>83</v>
      </c>
      <c r="D27" s="107" t="s">
        <v>701</v>
      </c>
      <c r="E27" s="108" t="s">
        <v>702</v>
      </c>
      <c r="F27" s="28" t="s">
        <v>78</v>
      </c>
      <c r="G27" s="108" t="s">
        <v>21</v>
      </c>
      <c r="H27" s="35" t="s">
        <v>809</v>
      </c>
      <c r="I27" s="180" t="s">
        <v>2376</v>
      </c>
      <c r="J27" s="180" t="s">
        <v>2371</v>
      </c>
      <c r="K27" s="12"/>
      <c r="L27" s="116" t="s">
        <v>495</v>
      </c>
      <c r="M27" s="34" cm="1">
        <f t="array" ref="M27">SUM(COUNTIFS($N$4:$S$15, {"CD","DC"})) *10</f>
        <v>30</v>
      </c>
      <c r="O27" s="13"/>
      <c r="Q27" s="13"/>
      <c r="R27" s="13"/>
      <c r="S27" s="13"/>
      <c r="T27" s="12"/>
      <c r="U27" s="18" t="s">
        <v>702</v>
      </c>
      <c r="V27">
        <v>2</v>
      </c>
      <c r="W27" s="93"/>
      <c r="AA27" s="18" t="s">
        <v>810</v>
      </c>
      <c r="AB27">
        <v>2</v>
      </c>
    </row>
    <row r="28" spans="1:28" x14ac:dyDescent="0.2">
      <c r="A28" s="5"/>
      <c r="B28" s="102" t="str">
        <f t="shared" si="0"/>
        <v>L05_he/him 1</v>
      </c>
      <c r="C28" s="27" t="s">
        <v>707</v>
      </c>
      <c r="D28" s="103" t="s">
        <v>696</v>
      </c>
      <c r="E28" s="104" t="s">
        <v>22</v>
      </c>
      <c r="F28" s="27" t="s">
        <v>77</v>
      </c>
      <c r="G28" s="104" t="s">
        <v>709</v>
      </c>
      <c r="H28" s="34" t="s">
        <v>835</v>
      </c>
      <c r="I28" s="178" t="s">
        <v>2375</v>
      </c>
      <c r="J28" s="179" t="s">
        <v>2371</v>
      </c>
      <c r="K28" s="12"/>
      <c r="L28" s="117" t="s">
        <v>715</v>
      </c>
      <c r="M28" s="34" cm="1">
        <f t="array" ref="M28">SUM(COUNTIFS($N$4:$S$15, {"CE","EC"})) *10</f>
        <v>60</v>
      </c>
      <c r="O28" s="13"/>
      <c r="T28" s="12"/>
      <c r="U28" s="6" t="s">
        <v>59</v>
      </c>
      <c r="V28">
        <v>36</v>
      </c>
      <c r="W28" s="93"/>
      <c r="AA28" s="6" t="s">
        <v>78</v>
      </c>
      <c r="AB28">
        <v>6</v>
      </c>
    </row>
    <row r="29" spans="1:28" ht="13.9" customHeight="1" x14ac:dyDescent="0.2">
      <c r="A29" s="5"/>
      <c r="B29" s="105" t="str">
        <f t="shared" si="0"/>
        <v>L05_he/him 2</v>
      </c>
      <c r="C29" s="5" t="s">
        <v>707</v>
      </c>
      <c r="D29" s="10" t="s">
        <v>698</v>
      </c>
      <c r="E29" s="93" t="s">
        <v>22</v>
      </c>
      <c r="F29" s="5" t="s">
        <v>76</v>
      </c>
      <c r="G29" s="93" t="s">
        <v>710</v>
      </c>
      <c r="H29" s="34" t="s">
        <v>836</v>
      </c>
      <c r="I29" s="179" t="s">
        <v>2376</v>
      </c>
      <c r="J29" s="179" t="s">
        <v>2370</v>
      </c>
      <c r="K29" s="12"/>
      <c r="L29" s="116" t="s">
        <v>716</v>
      </c>
      <c r="M29" s="34" cm="1">
        <f t="array" ref="M29">SUM(COUNTIFS($N$4:$S$15, {"CF","FC"})) *10</f>
        <v>60</v>
      </c>
      <c r="T29" s="12"/>
      <c r="W29" s="93"/>
      <c r="AA29" s="18" t="s">
        <v>692</v>
      </c>
      <c r="AB29">
        <v>1</v>
      </c>
    </row>
    <row r="30" spans="1:28" ht="14.25" customHeight="1" x14ac:dyDescent="0.2">
      <c r="A30" s="5"/>
      <c r="B30" s="105" t="str">
        <f t="shared" si="0"/>
        <v>L05_she/her 1</v>
      </c>
      <c r="C30" s="5" t="s">
        <v>707</v>
      </c>
      <c r="D30" s="10" t="s">
        <v>697</v>
      </c>
      <c r="E30" s="93" t="s">
        <v>23</v>
      </c>
      <c r="F30" s="5" t="s">
        <v>78</v>
      </c>
      <c r="G30" s="93" t="s">
        <v>73</v>
      </c>
      <c r="H30" s="34" t="s">
        <v>692</v>
      </c>
      <c r="I30" s="179" t="s">
        <v>2361</v>
      </c>
      <c r="J30" s="179" t="s">
        <v>2372</v>
      </c>
      <c r="K30" s="12"/>
      <c r="L30" s="117" t="s">
        <v>717</v>
      </c>
      <c r="M30" s="34" cm="1">
        <f t="array" ref="M30">SUM(COUNTIFS($N$4:$S$15, {"DE","ED"})) *10</f>
        <v>30</v>
      </c>
      <c r="O30" s="13"/>
      <c r="T30" s="12"/>
      <c r="U30" s="213" t="s">
        <v>813</v>
      </c>
      <c r="V30" s="213"/>
      <c r="W30" s="93"/>
      <c r="AA30" s="18" t="s">
        <v>693</v>
      </c>
      <c r="AB30">
        <v>2</v>
      </c>
    </row>
    <row r="31" spans="1:28" ht="13.9" customHeight="1" x14ac:dyDescent="0.2">
      <c r="A31" s="5"/>
      <c r="B31" s="105" t="str">
        <f t="shared" si="0"/>
        <v>L05_she/her 2</v>
      </c>
      <c r="C31" s="5" t="s">
        <v>707</v>
      </c>
      <c r="D31" s="10" t="s">
        <v>699</v>
      </c>
      <c r="E31" s="93" t="s">
        <v>23</v>
      </c>
      <c r="F31" s="5" t="s">
        <v>79</v>
      </c>
      <c r="G31" s="93" t="s">
        <v>74</v>
      </c>
      <c r="H31" s="34" t="s">
        <v>693</v>
      </c>
      <c r="I31" s="179" t="s">
        <v>2362</v>
      </c>
      <c r="J31" s="179" t="s">
        <v>2369</v>
      </c>
      <c r="K31" s="12"/>
      <c r="L31" s="116" t="s">
        <v>719</v>
      </c>
      <c r="M31" s="34" cm="1">
        <f t="array" ref="M31">SUM(COUNTIFS($N$4:$S$15, {"DF","FD"})) *10</f>
        <v>60</v>
      </c>
      <c r="Q31" s="13"/>
      <c r="R31" s="13"/>
      <c r="S31" s="13"/>
      <c r="T31" s="12"/>
      <c r="U31" s="213"/>
      <c r="V31" s="213"/>
      <c r="W31" s="93"/>
      <c r="AA31" s="18" t="s">
        <v>751</v>
      </c>
      <c r="AB31">
        <v>1</v>
      </c>
    </row>
    <row r="32" spans="1:28" x14ac:dyDescent="0.2">
      <c r="A32" s="5"/>
      <c r="B32" s="105" t="str">
        <f t="shared" si="0"/>
        <v>L05_they/them 1</v>
      </c>
      <c r="C32" s="5" t="s">
        <v>707</v>
      </c>
      <c r="D32" s="10" t="s">
        <v>700</v>
      </c>
      <c r="E32" s="93" t="s">
        <v>702</v>
      </c>
      <c r="F32" s="5" t="s">
        <v>776</v>
      </c>
      <c r="G32" s="93" t="s">
        <v>21</v>
      </c>
      <c r="H32" s="34" t="s">
        <v>809</v>
      </c>
      <c r="I32" s="179" t="s">
        <v>2373</v>
      </c>
      <c r="J32" s="179" t="s">
        <v>2367</v>
      </c>
      <c r="K32" s="12"/>
      <c r="L32" s="118" t="s">
        <v>718</v>
      </c>
      <c r="M32" s="35" cm="1">
        <f t="array" ref="M32">SUM(COUNTIFS($N$4:$S$15, {"EF","FE"})) *10</f>
        <v>30</v>
      </c>
      <c r="P32" s="13"/>
      <c r="T32" s="12"/>
      <c r="U32" s="213"/>
      <c r="V32" s="213"/>
      <c r="W32" s="93"/>
      <c r="AA32" s="18" t="s">
        <v>809</v>
      </c>
      <c r="AB32">
        <v>1</v>
      </c>
    </row>
    <row r="33" spans="1:28" x14ac:dyDescent="0.2">
      <c r="A33" s="5"/>
      <c r="B33" s="106" t="str">
        <f t="shared" si="0"/>
        <v>L05_they/them 2</v>
      </c>
      <c r="C33" s="28" t="s">
        <v>707</v>
      </c>
      <c r="D33" s="107" t="s">
        <v>701</v>
      </c>
      <c r="E33" s="108" t="s">
        <v>702</v>
      </c>
      <c r="F33" s="28" t="s">
        <v>777</v>
      </c>
      <c r="G33" s="108" t="s">
        <v>75</v>
      </c>
      <c r="H33" s="35" t="s">
        <v>810</v>
      </c>
      <c r="I33" s="180" t="s">
        <v>2374</v>
      </c>
      <c r="J33" s="180" t="s">
        <v>2368</v>
      </c>
      <c r="K33" s="12"/>
      <c r="O33" s="13"/>
      <c r="P33" s="13"/>
      <c r="T33" s="12"/>
      <c r="W33" s="93"/>
      <c r="AA33" s="18" t="s">
        <v>810</v>
      </c>
      <c r="AB33">
        <v>1</v>
      </c>
    </row>
    <row r="34" spans="1:28" x14ac:dyDescent="0.2">
      <c r="A34" s="5"/>
      <c r="B34" s="102" t="str">
        <f t="shared" si="0"/>
        <v>L06_he/him 1</v>
      </c>
      <c r="C34" s="27" t="s">
        <v>708</v>
      </c>
      <c r="D34" s="103" t="s">
        <v>696</v>
      </c>
      <c r="E34" s="104" t="s">
        <v>22</v>
      </c>
      <c r="F34" s="27" t="s">
        <v>77</v>
      </c>
      <c r="G34" s="104" t="s">
        <v>710</v>
      </c>
      <c r="H34" s="33" t="s">
        <v>836</v>
      </c>
      <c r="I34" s="178" t="s">
        <v>2373</v>
      </c>
      <c r="J34" s="178" t="s">
        <v>2368</v>
      </c>
      <c r="K34" s="12"/>
      <c r="L34" s="13"/>
      <c r="P34" s="13"/>
      <c r="T34" s="12"/>
      <c r="W34" s="93"/>
      <c r="AA34" s="6" t="s">
        <v>79</v>
      </c>
      <c r="AB34">
        <v>6</v>
      </c>
    </row>
    <row r="35" spans="1:28" x14ac:dyDescent="0.2">
      <c r="A35" s="5"/>
      <c r="B35" s="105" t="str">
        <f t="shared" si="0"/>
        <v>L06_he/him 2</v>
      </c>
      <c r="C35" s="5" t="s">
        <v>708</v>
      </c>
      <c r="D35" s="10" t="s">
        <v>698</v>
      </c>
      <c r="E35" s="93" t="s">
        <v>22</v>
      </c>
      <c r="F35" s="5" t="s">
        <v>76</v>
      </c>
      <c r="G35" s="93" t="s">
        <v>73</v>
      </c>
      <c r="H35" s="34" t="s">
        <v>692</v>
      </c>
      <c r="I35" s="179" t="s">
        <v>2374</v>
      </c>
      <c r="J35" s="179" t="s">
        <v>2371</v>
      </c>
      <c r="K35" s="12"/>
      <c r="O35" s="13"/>
      <c r="P35" s="13"/>
      <c r="Q35" s="13"/>
      <c r="R35" s="13"/>
      <c r="S35" s="13"/>
      <c r="T35" s="12"/>
      <c r="W35" s="93"/>
      <c r="AA35" s="18" t="s">
        <v>692</v>
      </c>
      <c r="AB35">
        <v>1</v>
      </c>
    </row>
    <row r="36" spans="1:28" x14ac:dyDescent="0.2">
      <c r="A36" s="5"/>
      <c r="B36" s="105" t="str">
        <f t="shared" si="0"/>
        <v>L06_she/her 1</v>
      </c>
      <c r="C36" s="5" t="s">
        <v>708</v>
      </c>
      <c r="D36" s="10" t="s">
        <v>697</v>
      </c>
      <c r="E36" s="93" t="s">
        <v>23</v>
      </c>
      <c r="F36" s="5" t="s">
        <v>78</v>
      </c>
      <c r="G36" s="93" t="s">
        <v>74</v>
      </c>
      <c r="H36" s="34" t="s">
        <v>693</v>
      </c>
      <c r="I36" s="179" t="s">
        <v>2375</v>
      </c>
      <c r="J36" s="179" t="s">
        <v>2370</v>
      </c>
      <c r="K36" s="12"/>
      <c r="L36" s="13"/>
      <c r="O36" s="13"/>
      <c r="P36" s="13"/>
      <c r="T36" s="12"/>
      <c r="W36" s="93"/>
      <c r="AA36" s="18" t="s">
        <v>693</v>
      </c>
      <c r="AB36">
        <v>1</v>
      </c>
    </row>
    <row r="37" spans="1:28" x14ac:dyDescent="0.2">
      <c r="A37" s="5"/>
      <c r="B37" s="105" t="str">
        <f t="shared" si="0"/>
        <v>L06_she/her 2</v>
      </c>
      <c r="C37" s="5" t="s">
        <v>708</v>
      </c>
      <c r="D37" s="10" t="s">
        <v>699</v>
      </c>
      <c r="E37" s="93" t="s">
        <v>23</v>
      </c>
      <c r="F37" s="5" t="s">
        <v>79</v>
      </c>
      <c r="G37" s="93" t="s">
        <v>21</v>
      </c>
      <c r="H37" s="34" t="s">
        <v>809</v>
      </c>
      <c r="I37" s="179" t="s">
        <v>2376</v>
      </c>
      <c r="J37" s="179" t="s">
        <v>2372</v>
      </c>
      <c r="K37" s="12"/>
      <c r="L37" s="13"/>
      <c r="O37" s="13"/>
      <c r="P37" s="13"/>
      <c r="T37" s="12"/>
      <c r="W37" s="93"/>
      <c r="X37" s="213" t="s">
        <v>815</v>
      </c>
      <c r="Y37" s="213"/>
      <c r="AA37" s="18" t="s">
        <v>751</v>
      </c>
      <c r="AB37">
        <v>1</v>
      </c>
    </row>
    <row r="38" spans="1:28" x14ac:dyDescent="0.2">
      <c r="A38" s="5"/>
      <c r="B38" s="105" t="str">
        <f t="shared" si="0"/>
        <v>L06_they/them 1</v>
      </c>
      <c r="C38" s="5" t="s">
        <v>708</v>
      </c>
      <c r="D38" s="10" t="s">
        <v>700</v>
      </c>
      <c r="E38" s="93" t="s">
        <v>702</v>
      </c>
      <c r="F38" s="5" t="s">
        <v>776</v>
      </c>
      <c r="G38" s="93" t="s">
        <v>75</v>
      </c>
      <c r="H38" s="34" t="s">
        <v>810</v>
      </c>
      <c r="I38" s="179" t="s">
        <v>2361</v>
      </c>
      <c r="J38" s="179" t="s">
        <v>2369</v>
      </c>
      <c r="K38" s="12"/>
      <c r="L38" s="13"/>
      <c r="O38" s="13"/>
      <c r="P38" s="13"/>
      <c r="T38" s="12"/>
      <c r="W38" s="93"/>
      <c r="X38" s="213"/>
      <c r="Y38" s="213"/>
      <c r="AA38" s="18" t="s">
        <v>752</v>
      </c>
      <c r="AB38">
        <v>2</v>
      </c>
    </row>
    <row r="39" spans="1:28" x14ac:dyDescent="0.2">
      <c r="A39" s="5"/>
      <c r="B39" s="106" t="str">
        <f t="shared" si="0"/>
        <v>L06_they/them 2</v>
      </c>
      <c r="C39" s="28" t="s">
        <v>708</v>
      </c>
      <c r="D39" s="107" t="s">
        <v>701</v>
      </c>
      <c r="E39" s="108" t="s">
        <v>702</v>
      </c>
      <c r="F39" s="28" t="s">
        <v>777</v>
      </c>
      <c r="G39" s="108" t="s">
        <v>709</v>
      </c>
      <c r="H39" s="35" t="s">
        <v>835</v>
      </c>
      <c r="I39" s="180" t="s">
        <v>2362</v>
      </c>
      <c r="J39" s="180" t="s">
        <v>2367</v>
      </c>
      <c r="K39" s="12"/>
      <c r="L39" s="13"/>
      <c r="O39" s="13"/>
      <c r="P39" s="13"/>
      <c r="T39" s="12"/>
      <c r="W39" s="93"/>
      <c r="X39" s="213"/>
      <c r="Y39" s="213"/>
      <c r="AA39" s="18" t="s">
        <v>809</v>
      </c>
      <c r="AB39">
        <v>1</v>
      </c>
    </row>
    <row r="40" spans="1:28" x14ac:dyDescent="0.2">
      <c r="A40" s="5"/>
      <c r="B40" s="5"/>
      <c r="C40" s="5"/>
      <c r="D40" s="10"/>
      <c r="E40" s="10"/>
      <c r="F40" s="94"/>
      <c r="G40" s="93"/>
      <c r="H40" s="96"/>
      <c r="I40" s="181"/>
      <c r="J40" s="181"/>
      <c r="K40" s="12"/>
      <c r="L40" s="13"/>
      <c r="O40" s="13"/>
      <c r="P40" s="13"/>
      <c r="T40" s="12"/>
      <c r="W40" s="93"/>
      <c r="X40" s="213"/>
      <c r="Y40" s="213"/>
      <c r="AA40" s="6" t="s">
        <v>59</v>
      </c>
      <c r="AB40">
        <v>36</v>
      </c>
    </row>
    <row r="41" spans="1:28" ht="14.45" customHeight="1" x14ac:dyDescent="0.2">
      <c r="A41" s="5"/>
      <c r="B41" s="241" t="s">
        <v>811</v>
      </c>
      <c r="C41" s="242"/>
      <c r="D41" s="242"/>
      <c r="E41" s="242"/>
      <c r="F41" s="242"/>
      <c r="G41" s="242"/>
      <c r="H41" s="242"/>
      <c r="I41" s="242"/>
      <c r="J41" s="242"/>
      <c r="K41" s="14"/>
      <c r="L41" s="13"/>
      <c r="O41" s="13"/>
      <c r="P41" s="13"/>
      <c r="T41" s="14"/>
      <c r="W41" s="93"/>
    </row>
    <row r="42" spans="1:28" ht="13.9" customHeight="1" x14ac:dyDescent="0.2">
      <c r="A42" s="5"/>
      <c r="B42" s="119"/>
      <c r="K42" s="14"/>
      <c r="L42" s="13"/>
      <c r="O42" s="13"/>
      <c r="P42" s="13"/>
      <c r="T42" s="14"/>
      <c r="W42" s="93"/>
    </row>
    <row r="43" spans="1:28" ht="13.9" customHeight="1" x14ac:dyDescent="0.2">
      <c r="A43" s="5"/>
      <c r="B43" s="119"/>
      <c r="C43" s="119"/>
      <c r="D43" s="119"/>
      <c r="E43" s="119"/>
      <c r="F43" s="119"/>
      <c r="G43" s="119"/>
      <c r="H43" s="119"/>
      <c r="I43" s="172"/>
      <c r="J43" s="172"/>
      <c r="K43" s="14"/>
      <c r="T43" s="14"/>
      <c r="W43" s="93"/>
    </row>
    <row r="44" spans="1:28" ht="13.9" customHeight="1" x14ac:dyDescent="0.2">
      <c r="A44" s="5"/>
      <c r="B44" s="5"/>
      <c r="C44" s="5"/>
      <c r="D44" s="10"/>
      <c r="E44" s="10"/>
      <c r="F44" s="95"/>
      <c r="G44" s="93"/>
      <c r="H44" s="94"/>
      <c r="I44" s="182"/>
      <c r="J44" s="182"/>
      <c r="K44" s="14"/>
      <c r="L44" s="13"/>
      <c r="O44" s="13"/>
      <c r="P44" s="13"/>
      <c r="T44" s="14"/>
      <c r="W44" s="93"/>
    </row>
    <row r="45" spans="1:28" ht="13.9" customHeight="1" x14ac:dyDescent="0.2">
      <c r="A45" s="5"/>
      <c r="B45" s="5"/>
      <c r="C45" s="5"/>
      <c r="D45" s="10"/>
      <c r="E45" s="10"/>
      <c r="F45" s="95"/>
      <c r="G45" s="93"/>
      <c r="H45" s="94"/>
      <c r="I45" s="182"/>
      <c r="J45" s="182"/>
      <c r="K45" s="14"/>
      <c r="P45" s="13"/>
      <c r="T45" s="14"/>
      <c r="W45" s="93"/>
    </row>
    <row r="46" spans="1:28" ht="13.9" customHeight="1" x14ac:dyDescent="0.2">
      <c r="A46" s="5"/>
      <c r="B46" s="5"/>
      <c r="C46" s="5"/>
      <c r="D46" s="10"/>
      <c r="E46" s="10"/>
      <c r="F46" s="95"/>
      <c r="G46" s="93"/>
      <c r="H46" s="94"/>
      <c r="I46" s="182"/>
      <c r="J46" s="182"/>
      <c r="K46" s="14"/>
      <c r="L46" s="13"/>
      <c r="T46" s="14"/>
      <c r="W46" s="93"/>
    </row>
    <row r="47" spans="1:28" ht="13.9" customHeight="1" x14ac:dyDescent="0.2">
      <c r="A47" s="5"/>
      <c r="B47" s="5"/>
      <c r="C47" s="5"/>
      <c r="D47" s="10"/>
      <c r="E47" s="10"/>
      <c r="F47" s="95"/>
      <c r="G47" s="93"/>
      <c r="H47" s="94"/>
      <c r="I47" s="182"/>
      <c r="J47" s="182"/>
      <c r="K47" s="14"/>
      <c r="O47" s="13"/>
      <c r="Q47" s="13"/>
      <c r="R47" s="13"/>
      <c r="S47" s="13"/>
      <c r="T47" s="14"/>
      <c r="U47" s="14"/>
      <c r="V47" s="5"/>
      <c r="W47" s="93"/>
    </row>
    <row r="48" spans="1:28" x14ac:dyDescent="0.2">
      <c r="A48" s="5"/>
      <c r="B48" s="5"/>
      <c r="C48" s="5"/>
      <c r="D48" s="10"/>
      <c r="E48" s="10"/>
      <c r="F48" s="95"/>
      <c r="G48" s="93"/>
      <c r="H48" s="94"/>
      <c r="I48" s="182"/>
      <c r="J48" s="182"/>
      <c r="K48" s="14"/>
      <c r="L48" s="13"/>
      <c r="P48" s="13"/>
      <c r="T48" s="14"/>
      <c r="U48" s="14"/>
      <c r="V48" s="5"/>
      <c r="W48" s="93"/>
    </row>
    <row r="49" spans="1:23" x14ac:dyDescent="0.2">
      <c r="A49" s="5"/>
      <c r="B49" s="5"/>
      <c r="C49" s="5"/>
      <c r="D49" s="10"/>
      <c r="E49" s="10"/>
      <c r="F49" s="95"/>
      <c r="G49" s="93"/>
      <c r="H49" s="94"/>
      <c r="I49" s="182"/>
      <c r="J49" s="182"/>
      <c r="K49" s="14"/>
      <c r="O49" s="13"/>
      <c r="T49" s="14"/>
      <c r="U49" s="14"/>
      <c r="V49" s="5"/>
      <c r="W49" s="93"/>
    </row>
    <row r="50" spans="1:23" x14ac:dyDescent="0.2">
      <c r="A50" s="5"/>
      <c r="B50" s="5"/>
      <c r="C50" s="5"/>
      <c r="D50" s="10"/>
      <c r="E50" s="10"/>
      <c r="F50" s="95"/>
      <c r="G50" s="93"/>
      <c r="H50" s="94"/>
      <c r="I50" s="182"/>
      <c r="J50" s="182"/>
      <c r="K50" s="14"/>
      <c r="L50" s="13"/>
      <c r="O50" s="13"/>
      <c r="P50" s="13"/>
      <c r="T50" s="14"/>
      <c r="U50" s="14"/>
      <c r="V50" s="5"/>
      <c r="W50" s="93"/>
    </row>
    <row r="51" spans="1:23" x14ac:dyDescent="0.2">
      <c r="A51" s="5"/>
      <c r="B51" s="5"/>
      <c r="C51" s="5"/>
      <c r="D51" s="10"/>
      <c r="E51" s="10"/>
      <c r="F51" s="95"/>
      <c r="G51" s="93"/>
      <c r="H51" s="94"/>
      <c r="I51" s="182"/>
      <c r="J51" s="182"/>
      <c r="K51" s="14"/>
      <c r="Q51" s="13"/>
      <c r="R51" s="13"/>
      <c r="S51" s="13"/>
      <c r="T51" s="14"/>
      <c r="U51" s="14"/>
      <c r="V51" s="5"/>
      <c r="W51" s="93"/>
    </row>
    <row r="52" spans="1:23" x14ac:dyDescent="0.2">
      <c r="A52" s="5"/>
      <c r="B52" s="5"/>
      <c r="C52" s="5"/>
      <c r="D52" s="10"/>
      <c r="E52" s="10"/>
      <c r="F52" s="95"/>
      <c r="G52" s="93"/>
      <c r="H52" s="94"/>
      <c r="I52" s="182"/>
      <c r="J52" s="182"/>
      <c r="K52" s="14"/>
      <c r="L52" s="13"/>
      <c r="Q52" s="13"/>
      <c r="R52" s="13"/>
      <c r="S52" s="13"/>
      <c r="T52" s="14"/>
      <c r="U52" s="14"/>
      <c r="V52" s="5"/>
      <c r="W52" s="93"/>
    </row>
    <row r="53" spans="1:23" x14ac:dyDescent="0.2">
      <c r="A53" s="5"/>
      <c r="B53" s="5"/>
      <c r="C53" s="5"/>
      <c r="D53" s="10"/>
      <c r="E53" s="10"/>
      <c r="F53" s="95"/>
      <c r="G53" s="93"/>
      <c r="H53" s="94"/>
      <c r="I53" s="182"/>
      <c r="J53" s="182"/>
      <c r="K53" s="14"/>
      <c r="Q53" s="13"/>
      <c r="R53" s="13"/>
      <c r="S53" s="13"/>
      <c r="T53" s="14"/>
      <c r="U53" s="14"/>
      <c r="V53" s="5"/>
      <c r="W53" s="93"/>
    </row>
    <row r="54" spans="1:23" x14ac:dyDescent="0.2">
      <c r="A54" s="5"/>
      <c r="B54" s="5"/>
      <c r="C54" s="5"/>
      <c r="D54" s="10"/>
      <c r="E54" s="10"/>
      <c r="F54" s="95"/>
      <c r="G54" s="93"/>
      <c r="H54" s="94"/>
      <c r="I54" s="182"/>
      <c r="J54" s="182"/>
      <c r="K54" s="14"/>
      <c r="L54" s="13"/>
      <c r="Q54" s="13"/>
      <c r="R54" s="13"/>
      <c r="S54" s="13"/>
      <c r="T54" s="14"/>
      <c r="U54" s="14"/>
      <c r="V54" s="5"/>
      <c r="W54" s="93"/>
    </row>
    <row r="55" spans="1:23" x14ac:dyDescent="0.2">
      <c r="A55" s="5"/>
      <c r="B55" s="5"/>
      <c r="C55" s="5"/>
      <c r="D55" s="10"/>
      <c r="E55" s="10"/>
      <c r="F55" s="95"/>
      <c r="G55" s="93"/>
      <c r="H55" s="94"/>
      <c r="I55" s="182"/>
      <c r="J55" s="182"/>
      <c r="K55" s="14"/>
      <c r="Q55" s="13"/>
      <c r="R55" s="13"/>
      <c r="S55" s="13"/>
      <c r="T55" s="14"/>
      <c r="U55" s="14"/>
      <c r="V55" s="5"/>
      <c r="W55" s="93"/>
    </row>
    <row r="56" spans="1:23" x14ac:dyDescent="0.2">
      <c r="A56" s="5"/>
      <c r="B56" s="5"/>
      <c r="C56" s="5"/>
      <c r="D56" s="10"/>
      <c r="E56" s="10"/>
      <c r="F56" s="95"/>
      <c r="G56" s="93"/>
      <c r="H56" s="94"/>
      <c r="I56" s="182"/>
      <c r="J56" s="182"/>
      <c r="K56" s="14"/>
      <c r="L56" s="13"/>
      <c r="Q56" s="13"/>
      <c r="R56" s="13"/>
      <c r="S56" s="13"/>
      <c r="T56" s="14"/>
      <c r="U56" s="14"/>
      <c r="V56" s="5"/>
      <c r="W56" s="93"/>
    </row>
    <row r="57" spans="1:23" x14ac:dyDescent="0.2">
      <c r="A57" s="5"/>
      <c r="B57" s="5"/>
      <c r="C57" s="5"/>
      <c r="D57" s="10"/>
      <c r="E57" s="10"/>
      <c r="F57" s="95"/>
      <c r="G57" s="93"/>
      <c r="H57" s="96"/>
      <c r="I57" s="181"/>
      <c r="J57" s="181"/>
      <c r="K57" s="11"/>
      <c r="Q57" s="13"/>
      <c r="R57" s="13"/>
      <c r="S57" s="13"/>
      <c r="T57" s="11"/>
      <c r="U57" s="14"/>
      <c r="V57" s="5"/>
      <c r="W57" s="93"/>
    </row>
    <row r="58" spans="1:23" x14ac:dyDescent="0.2">
      <c r="A58" s="5"/>
      <c r="B58" s="5"/>
      <c r="C58" s="5"/>
      <c r="D58" s="10"/>
      <c r="E58" s="10"/>
      <c r="F58" s="95"/>
      <c r="G58" s="93"/>
      <c r="H58" s="96"/>
      <c r="I58" s="181"/>
      <c r="J58" s="181"/>
      <c r="K58" s="11"/>
      <c r="L58" s="13"/>
      <c r="Q58" s="13"/>
      <c r="R58" s="13"/>
      <c r="S58" s="13"/>
      <c r="T58" s="11"/>
      <c r="U58" s="14"/>
      <c r="V58" s="5"/>
      <c r="W58" s="93"/>
    </row>
    <row r="59" spans="1:23" x14ac:dyDescent="0.2">
      <c r="A59" s="5"/>
      <c r="B59" s="5"/>
      <c r="C59" s="5"/>
      <c r="D59" s="10"/>
      <c r="E59" s="10"/>
      <c r="F59" s="95"/>
      <c r="G59" s="93"/>
      <c r="H59" s="96"/>
      <c r="I59" s="181"/>
      <c r="J59" s="181"/>
      <c r="K59" s="11"/>
      <c r="Q59" s="13"/>
      <c r="R59" s="13"/>
      <c r="S59" s="13"/>
      <c r="T59" s="11"/>
      <c r="U59" s="14"/>
      <c r="V59" s="5"/>
      <c r="W59" s="93"/>
    </row>
    <row r="60" spans="1:23" x14ac:dyDescent="0.2">
      <c r="A60" s="5"/>
      <c r="B60" s="5"/>
      <c r="C60" s="5"/>
      <c r="D60" s="10"/>
      <c r="E60" s="10"/>
      <c r="F60" s="95"/>
      <c r="G60" s="93"/>
      <c r="H60" s="96"/>
      <c r="I60" s="181"/>
      <c r="J60" s="181"/>
      <c r="K60" s="11"/>
      <c r="L60" s="13"/>
      <c r="O60" s="13"/>
      <c r="P60" s="13"/>
      <c r="T60" s="11"/>
      <c r="U60" s="14"/>
      <c r="V60" s="5"/>
      <c r="W60" s="93"/>
    </row>
    <row r="61" spans="1:23" x14ac:dyDescent="0.2">
      <c r="A61" s="5"/>
      <c r="B61" s="5"/>
      <c r="C61" s="5"/>
      <c r="D61" s="10"/>
      <c r="E61" s="10"/>
      <c r="F61" s="95"/>
      <c r="G61" s="93"/>
      <c r="H61" s="96"/>
      <c r="I61" s="181"/>
      <c r="J61" s="181"/>
      <c r="K61" s="11"/>
      <c r="P61" s="13"/>
      <c r="T61" s="11"/>
      <c r="U61" s="14"/>
      <c r="V61" s="5"/>
      <c r="W61" s="93"/>
    </row>
    <row r="62" spans="1:23" x14ac:dyDescent="0.2">
      <c r="A62" s="5"/>
      <c r="B62" s="5"/>
      <c r="C62" s="5"/>
      <c r="D62" s="10"/>
      <c r="E62" s="10"/>
      <c r="F62" s="95"/>
      <c r="G62" s="93"/>
      <c r="H62" s="96"/>
      <c r="I62" s="181"/>
      <c r="J62" s="181"/>
      <c r="K62" s="11"/>
      <c r="L62" s="13"/>
      <c r="T62" s="11"/>
      <c r="U62" s="14"/>
      <c r="V62" s="5"/>
      <c r="W62" s="93"/>
    </row>
    <row r="63" spans="1:23" x14ac:dyDescent="0.2">
      <c r="A63" s="5"/>
      <c r="B63" s="5"/>
      <c r="C63" s="5"/>
      <c r="D63" s="10"/>
      <c r="E63" s="10"/>
      <c r="F63" s="95"/>
      <c r="G63" s="93"/>
      <c r="H63" s="96"/>
      <c r="I63" s="181"/>
      <c r="J63" s="181"/>
      <c r="K63" s="11"/>
      <c r="O63" s="13"/>
      <c r="Q63" s="13"/>
      <c r="R63" s="13"/>
      <c r="S63" s="13"/>
      <c r="T63" s="11"/>
      <c r="U63" s="14"/>
      <c r="V63" s="5"/>
      <c r="W63" s="93"/>
    </row>
    <row r="64" spans="1:23" x14ac:dyDescent="0.2">
      <c r="A64" s="5"/>
      <c r="B64" s="5"/>
      <c r="C64" s="5"/>
      <c r="D64" s="10"/>
      <c r="E64" s="10"/>
      <c r="F64" s="95"/>
      <c r="G64" s="93"/>
      <c r="H64" s="96"/>
      <c r="I64" s="181"/>
      <c r="J64" s="181"/>
      <c r="K64" s="11"/>
      <c r="L64" s="13"/>
      <c r="P64" s="13"/>
      <c r="T64" s="11"/>
      <c r="U64" s="14"/>
      <c r="V64" s="5"/>
      <c r="W64" s="93"/>
    </row>
    <row r="65" spans="1:23" x14ac:dyDescent="0.2">
      <c r="A65" s="5"/>
      <c r="B65" s="5"/>
      <c r="C65" s="5"/>
      <c r="D65" s="10"/>
      <c r="E65" s="10"/>
      <c r="F65" s="95"/>
      <c r="G65" s="93"/>
      <c r="H65" s="96"/>
      <c r="I65" s="181"/>
      <c r="J65" s="181"/>
      <c r="K65" s="11"/>
      <c r="O65" s="13"/>
      <c r="T65" s="11"/>
      <c r="U65" s="14"/>
      <c r="V65" s="5"/>
      <c r="W65" s="93"/>
    </row>
    <row r="66" spans="1:23" x14ac:dyDescent="0.2">
      <c r="A66" s="5"/>
      <c r="B66" s="5"/>
      <c r="C66" s="5"/>
      <c r="D66" s="10"/>
      <c r="E66" s="10"/>
      <c r="F66" s="95"/>
      <c r="G66" s="93"/>
      <c r="H66" s="96"/>
      <c r="I66" s="181"/>
      <c r="J66" s="181"/>
      <c r="K66" s="11"/>
      <c r="L66" s="13"/>
      <c r="O66" s="13"/>
      <c r="T66" s="11"/>
      <c r="U66" s="14"/>
      <c r="V66" s="5"/>
      <c r="W66" s="93"/>
    </row>
    <row r="67" spans="1:23" x14ac:dyDescent="0.2">
      <c r="P67" s="13"/>
      <c r="Q67" s="13"/>
      <c r="R67" s="13"/>
      <c r="S67" s="13"/>
    </row>
    <row r="68" spans="1:23" x14ac:dyDescent="0.2">
      <c r="L68" s="13"/>
      <c r="O68" s="13"/>
    </row>
    <row r="69" spans="1:23" x14ac:dyDescent="0.2">
      <c r="Q69" s="13"/>
      <c r="R69" s="13"/>
      <c r="S69" s="13"/>
    </row>
  </sheetData>
  <mergeCells count="15">
    <mergeCell ref="X21:Y24"/>
    <mergeCell ref="X37:Y40"/>
    <mergeCell ref="B41:J41"/>
    <mergeCell ref="O17:S19"/>
    <mergeCell ref="U30:V32"/>
    <mergeCell ref="AD1:AF1"/>
    <mergeCell ref="AA1:AC1"/>
    <mergeCell ref="AA2:AB2"/>
    <mergeCell ref="A1:C1"/>
    <mergeCell ref="D1:U1"/>
    <mergeCell ref="V1:Z1"/>
    <mergeCell ref="B2:J2"/>
    <mergeCell ref="U2:V2"/>
    <mergeCell ref="L2:S2"/>
    <mergeCell ref="X2:Y2"/>
  </mergeCells>
  <conditionalFormatting sqref="AG1:XFD66 T67:XFD1048576 L70:S1048576 A67:K1048576">
    <cfRule type="cellIs" dxfId="407" priority="16" operator="equal">
      <formula>"he/him"</formula>
    </cfRule>
    <cfRule type="cellIs" dxfId="406" priority="17" operator="equal">
      <formula>"he"</formula>
    </cfRule>
    <cfRule type="cellIs" dxfId="405" priority="18" operator="equal">
      <formula>"she/her"</formula>
    </cfRule>
    <cfRule type="cellIs" dxfId="404" priority="19" operator="equal">
      <formula>"she"</formula>
    </cfRule>
    <cfRule type="cellIs" dxfId="403" priority="20" operator="equal">
      <formula>"they/them"</formula>
    </cfRule>
    <cfRule type="cellIs" dxfId="402" priority="21" operator="equal">
      <formula>"they1"</formula>
    </cfRule>
    <cfRule type="cellIs" dxfId="401" priority="22" operator="equal">
      <formula>"they2"</formula>
    </cfRule>
  </conditionalFormatting>
  <conditionalFormatting sqref="A2:B2 T2:U2 W43:AC46 T4:U30 T47:AC66 L2 K1:K66 W2:X2 AD4:AF66 L3:M15 L33:M69 N3:S16 L1:AF1 L19:L32 M18:M32 W4:X21 Z4:AA21 Z23:AA28 Z22 T3:AF3 Z2:AA2 W29:AA36 AC4:AC42 AC2:AF2 A41:B43 N20:S69 N17:O17 N18:N19 T33:U46 T31:T32 W25:X28 W22:W24 W41:AA42 W37:X37 W38:W40 Z37:AA40 A1:J1 A44:J66 A3:J40">
    <cfRule type="cellIs" dxfId="400" priority="1" operator="equal">
      <formula>"he"</formula>
    </cfRule>
    <cfRule type="cellIs" dxfId="399" priority="2" operator="equal">
      <formula>"he/him 1"</formula>
    </cfRule>
    <cfRule type="cellIs" dxfId="398" priority="3" operator="equal">
      <formula>"he/him 2"</formula>
    </cfRule>
    <cfRule type="cellIs" dxfId="397" priority="4" operator="equal">
      <formula>"she"</formula>
    </cfRule>
    <cfRule type="cellIs" dxfId="396" priority="5" operator="equal">
      <formula>"she/her 1"</formula>
    </cfRule>
    <cfRule type="cellIs" dxfId="395" priority="6" operator="equal">
      <formula>"she/her 2"</formula>
    </cfRule>
    <cfRule type="cellIs" dxfId="394" priority="7" operator="equal">
      <formula>"they"</formula>
    </cfRule>
    <cfRule type="cellIs" dxfId="393" priority="8" operator="equal">
      <formula>"they/them 1"</formula>
    </cfRule>
    <cfRule type="cellIs" dxfId="392" priority="9" operator="equal">
      <formula>"they/them 2"</formula>
    </cfRule>
    <cfRule type="cellIs" dxfId="391" priority="10" operator="equal">
      <formula>"red"</formula>
    </cfRule>
    <cfRule type="cellIs" dxfId="390" priority="11" operator="equal">
      <formula>"yellow"</formula>
    </cfRule>
    <cfRule type="cellIs" dxfId="389" priority="12" operator="equal">
      <formula>"green"</formula>
    </cfRule>
    <cfRule type="cellIs" dxfId="388" priority="13" operator="equal">
      <formula>"blue"</formula>
    </cfRule>
    <cfRule type="cellIs" dxfId="387" priority="14" operator="equal">
      <formula>"triangle"</formula>
    </cfRule>
    <cfRule type="cellIs" dxfId="386" priority="15" operator="equal">
      <formula>"square"</formula>
    </cfRule>
  </conditionalFormatting>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D555A-EE13-4071-935D-A64EED5C9600}">
  <dimension ref="A1:Q37"/>
  <sheetViews>
    <sheetView workbookViewId="0">
      <selection activeCell="C9" sqref="A1:J37"/>
    </sheetView>
  </sheetViews>
  <sheetFormatPr defaultRowHeight="14.25" x14ac:dyDescent="0.2"/>
  <cols>
    <col min="3" max="4" width="10.5" customWidth="1"/>
    <col min="7" max="7" width="12.625" customWidth="1"/>
    <col min="8" max="8" width="14.75" customWidth="1"/>
    <col min="9" max="9" width="22" customWidth="1"/>
    <col min="10" max="10" width="23.625" customWidth="1"/>
  </cols>
  <sheetData>
    <row r="1" spans="1:17" ht="30" x14ac:dyDescent="0.2">
      <c r="A1" s="1" t="s">
        <v>93</v>
      </c>
      <c r="B1" s="1" t="s">
        <v>0</v>
      </c>
      <c r="C1" s="1" t="s">
        <v>2363</v>
      </c>
      <c r="D1" s="1" t="s">
        <v>2353</v>
      </c>
      <c r="E1" s="2" t="s">
        <v>2354</v>
      </c>
      <c r="F1" s="2" t="s">
        <v>2355</v>
      </c>
      <c r="G1" s="2" t="s">
        <v>2356</v>
      </c>
      <c r="H1" s="2" t="s">
        <v>2377</v>
      </c>
      <c r="I1" s="2" t="s">
        <v>2357</v>
      </c>
      <c r="J1" s="2" t="s">
        <v>2358</v>
      </c>
      <c r="K1" s="2"/>
      <c r="L1" s="2"/>
      <c r="M1" s="2"/>
      <c r="N1" s="2"/>
      <c r="O1" s="2"/>
      <c r="P1" s="2"/>
      <c r="Q1" s="2"/>
    </row>
    <row r="2" spans="1:17" x14ac:dyDescent="0.2">
      <c r="A2" s="155" t="s">
        <v>80</v>
      </c>
      <c r="B2" s="155" t="s">
        <v>2352</v>
      </c>
      <c r="C2" s="10" t="s">
        <v>696</v>
      </c>
      <c r="D2" s="37" t="s">
        <v>2364</v>
      </c>
      <c r="E2" t="str">
        <f>VLOOKUP($A2&amp;"_"&amp;$C2,'Character Sets'!$B$3:$J$39,5,FALSE)</f>
        <v>HT1</v>
      </c>
      <c r="F2" t="str">
        <f>VLOOKUP($A2&amp;"_"&amp;$C2,'Character Sets'!$B$3:$J$39,7,FALSE)</f>
        <v>Alex</v>
      </c>
      <c r="G2" t="str">
        <f>_xlfn.CONCAT("This is ", $F2, ".")</f>
        <v>This is Alex.</v>
      </c>
      <c r="H2" t="str">
        <f>_xlfn.CONCAT(LOWER($D2), IF($D2="They"," are "," is "),, $F2, ".")</f>
        <v>he is Alex.</v>
      </c>
      <c r="I2" t="str">
        <f>_xlfn.CONCAT($D2, IF($D2="They"," like"," likes")," to ", VLOOKUP($A2&amp;"_"&amp;$C2,'Character Sets'!$B$3:$J$39,8,FALSE), ".")</f>
        <v>He likes to play the piano.</v>
      </c>
      <c r="J2" t="str">
        <f>_xlfn.CONCAT($D2,IF($D2="They"," work"," works")," as ",VLOOKUP($A2&amp;"_"&amp;$C2,'Character Sets'!$B$3:$J$39,9,FALSE),".")</f>
        <v>He works as an engineer.</v>
      </c>
    </row>
    <row r="3" spans="1:17" x14ac:dyDescent="0.2">
      <c r="A3" s="155" t="s">
        <v>80</v>
      </c>
      <c r="B3" s="155" t="s">
        <v>2352</v>
      </c>
      <c r="C3" s="10" t="s">
        <v>698</v>
      </c>
      <c r="D3" s="37" t="s">
        <v>2364</v>
      </c>
      <c r="E3" t="str">
        <f>VLOOKUP($A3&amp;"_"&amp;$C3,'Character Sets'!$B$3:$J$39,5,FALSE)</f>
        <v>HT2</v>
      </c>
      <c r="F3" t="str">
        <f>VLOOKUP($A3&amp;"_"&amp;$C3,'Character Sets'!$B$3:$J$39,7,FALSE)</f>
        <v>Sam</v>
      </c>
      <c r="G3" t="str">
        <f t="shared" ref="G3:G37" si="0">_xlfn.CONCAT("This is ", $F3, ".")</f>
        <v>This is Sam.</v>
      </c>
      <c r="H3" t="str">
        <f t="shared" ref="H3:H37" si="1">_xlfn.CONCAT(LOWER($D3), IF($D3="They"," are "," is "),, $F3, ".")</f>
        <v>he is Sam.</v>
      </c>
      <c r="I3" t="str">
        <f>_xlfn.CONCAT($D3, IF($D3="They"," like"," likes")," to ", VLOOKUP($A3&amp;"_"&amp;$C3,'Character Sets'!$B$3:$J$39,8,FALSE), ".")</f>
        <v>He likes to rock climb.</v>
      </c>
      <c r="J3" t="str">
        <f>_xlfn.CONCAT($D3,IF($D3="They"," work"," works")," as ",VLOOKUP($A3&amp;"_"&amp;$C3,'Character Sets'!$B$3:$J$39,9,FALSE),".")</f>
        <v>He works as a nurse.</v>
      </c>
    </row>
    <row r="4" spans="1:17" x14ac:dyDescent="0.2">
      <c r="A4" s="155" t="s">
        <v>80</v>
      </c>
      <c r="B4" s="155" t="s">
        <v>2352</v>
      </c>
      <c r="C4" s="10" t="s">
        <v>697</v>
      </c>
      <c r="D4" s="93" t="s">
        <v>2365</v>
      </c>
      <c r="E4" t="str">
        <f>VLOOKUP($A4&amp;"_"&amp;$C4,'Character Sets'!$B$3:$J$39,5,FALSE)</f>
        <v>ST1</v>
      </c>
      <c r="F4" t="str">
        <f>VLOOKUP($A4&amp;"_"&amp;$C4,'Character Sets'!$B$3:$J$39,7,FALSE)</f>
        <v>Jordan</v>
      </c>
      <c r="G4" t="str">
        <f t="shared" si="0"/>
        <v>This is Jordan.</v>
      </c>
      <c r="H4" t="str">
        <f t="shared" si="1"/>
        <v>she is Jordan.</v>
      </c>
      <c r="I4" t="str">
        <f>_xlfn.CONCAT($D4, IF($D4="They"," like"," likes")," to ", VLOOKUP($A4&amp;"_"&amp;$C4,'Character Sets'!$B$3:$J$39,8,FALSE), ".")</f>
        <v>She likes to write stories.</v>
      </c>
      <c r="J4" t="str">
        <f>_xlfn.CONCAT($D4,IF($D4="They"," work"," works")," as ",VLOOKUP($A4&amp;"_"&amp;$C4,'Character Sets'!$B$3:$J$39,9,FALSE),".")</f>
        <v>She works as a teacher.</v>
      </c>
    </row>
    <row r="5" spans="1:17" x14ac:dyDescent="0.2">
      <c r="A5" s="155" t="s">
        <v>80</v>
      </c>
      <c r="B5" s="155" t="s">
        <v>2352</v>
      </c>
      <c r="C5" s="10" t="s">
        <v>699</v>
      </c>
      <c r="D5" s="93" t="s">
        <v>2365</v>
      </c>
      <c r="E5" t="str">
        <f>VLOOKUP($A5&amp;"_"&amp;$C5,'Character Sets'!$B$3:$J$39,5,FALSE)</f>
        <v>ST2</v>
      </c>
      <c r="F5" t="str">
        <f>VLOOKUP($A5&amp;"_"&amp;$C5,'Character Sets'!$B$3:$J$39,7,FALSE)</f>
        <v>Taylor</v>
      </c>
      <c r="G5" t="str">
        <f t="shared" si="0"/>
        <v>This is Taylor.</v>
      </c>
      <c r="H5" t="str">
        <f t="shared" si="1"/>
        <v>she is Taylor.</v>
      </c>
      <c r="I5" t="str">
        <f>_xlfn.CONCAT($D5, IF($D5="They"," like"," likes")," to ", VLOOKUP($A5&amp;"_"&amp;$C5,'Character Sets'!$B$3:$J$39,8,FALSE), ".")</f>
        <v>She likes to dance.</v>
      </c>
      <c r="J5" t="str">
        <f>_xlfn.CONCAT($D5,IF($D5="They"," work"," works")," as ",VLOOKUP($A5&amp;"_"&amp;$C5,'Character Sets'!$B$3:$J$39,9,FALSE),".")</f>
        <v>She works as a mechanic.</v>
      </c>
    </row>
    <row r="6" spans="1:17" x14ac:dyDescent="0.2">
      <c r="A6" s="155" t="s">
        <v>80</v>
      </c>
      <c r="B6" s="155" t="s">
        <v>2352</v>
      </c>
      <c r="C6" s="10" t="s">
        <v>700</v>
      </c>
      <c r="D6" s="93" t="s">
        <v>2366</v>
      </c>
      <c r="E6" t="str">
        <f>VLOOKUP($A6&amp;"_"&amp;$C6,'Character Sets'!$B$3:$J$39,5,FALSE)</f>
        <v>HT3</v>
      </c>
      <c r="F6" t="str">
        <f>VLOOKUP($A6&amp;"_"&amp;$C6,'Character Sets'!$B$3:$J$39,7,FALSE)</f>
        <v>Casey</v>
      </c>
      <c r="G6" t="str">
        <f t="shared" si="0"/>
        <v>This is Casey.</v>
      </c>
      <c r="H6" t="str">
        <f t="shared" si="1"/>
        <v>they are Casey.</v>
      </c>
      <c r="I6" t="str">
        <f>_xlfn.CONCAT($D6, IF($D6="They"," like"," likes")," to ", VLOOKUP($A6&amp;"_"&amp;$C6,'Character Sets'!$B$3:$J$39,8,FALSE), ".")</f>
        <v>They like to play soccer.</v>
      </c>
      <c r="J6" t="str">
        <f>_xlfn.CONCAT($D6,IF($D6="They"," work"," works")," as ",VLOOKUP($A6&amp;"_"&amp;$C6,'Character Sets'!$B$3:$J$39,9,FALSE),".")</f>
        <v>They work as a salesperson.</v>
      </c>
    </row>
    <row r="7" spans="1:17" x14ac:dyDescent="0.2">
      <c r="A7" s="155" t="s">
        <v>80</v>
      </c>
      <c r="B7" s="155" t="s">
        <v>2352</v>
      </c>
      <c r="C7" s="10" t="s">
        <v>701</v>
      </c>
      <c r="D7" s="93" t="s">
        <v>2366</v>
      </c>
      <c r="E7" t="str">
        <f>VLOOKUP($A7&amp;"_"&amp;$C7,'Character Sets'!$B$3:$J$39,5,FALSE)</f>
        <v>ST3</v>
      </c>
      <c r="F7" t="str">
        <f>VLOOKUP($A7&amp;"_"&amp;$C7,'Character Sets'!$B$3:$J$39,7,FALSE)</f>
        <v>Jaime</v>
      </c>
      <c r="G7" t="str">
        <f t="shared" si="0"/>
        <v>This is Jaime.</v>
      </c>
      <c r="H7" t="str">
        <f t="shared" si="1"/>
        <v>they are Jaime.</v>
      </c>
      <c r="I7" t="str">
        <f>_xlfn.CONCAT($D7, IF($D7="They"," like"," likes")," to ", VLOOKUP($A7&amp;"_"&amp;$C7,'Character Sets'!$B$3:$J$39,8,FALSE), ".")</f>
        <v>They like to play video games.</v>
      </c>
      <c r="J7" t="str">
        <f>_xlfn.CONCAT($D7,IF($D7="They"," work"," works")," as ",VLOOKUP($A7&amp;"_"&amp;$C7,'Character Sets'!$B$3:$J$39,9,FALSE),".")</f>
        <v>They work as a cook.</v>
      </c>
    </row>
    <row r="8" spans="1:17" x14ac:dyDescent="0.2">
      <c r="A8" s="155" t="s">
        <v>81</v>
      </c>
      <c r="B8" s="155" t="s">
        <v>2352</v>
      </c>
      <c r="C8" s="10" t="s">
        <v>696</v>
      </c>
      <c r="D8" s="37" t="s">
        <v>2364</v>
      </c>
      <c r="E8" t="str">
        <f>VLOOKUP($A8&amp;"_"&amp;$C8,'Character Sets'!$B$3:$J$39,5,FALSE)</f>
        <v>HT1</v>
      </c>
      <c r="F8" t="str">
        <f>VLOOKUP($A8&amp;"_"&amp;$C8,'Character Sets'!$B$3:$J$39,7,FALSE)</f>
        <v>Sam</v>
      </c>
      <c r="G8" t="str">
        <f t="shared" si="0"/>
        <v>This is Sam.</v>
      </c>
      <c r="H8" t="str">
        <f t="shared" si="1"/>
        <v>he is Sam.</v>
      </c>
      <c r="I8" t="str">
        <f>_xlfn.CONCAT($D8, IF($D8="They"," like"," likes")," to ", VLOOKUP($A8&amp;"_"&amp;$C8,'Character Sets'!$B$3:$J$39,8,FALSE), ".")</f>
        <v>He likes to play soccer.</v>
      </c>
      <c r="J8" t="str">
        <f>_xlfn.CONCAT($D8,IF($D8="They"," work"," works")," as ",VLOOKUP($A8&amp;"_"&amp;$C8,'Character Sets'!$B$3:$J$39,9,FALSE),".")</f>
        <v>He works as a cook.</v>
      </c>
    </row>
    <row r="9" spans="1:17" x14ac:dyDescent="0.2">
      <c r="A9" s="155" t="s">
        <v>81</v>
      </c>
      <c r="B9" s="155" t="s">
        <v>2352</v>
      </c>
      <c r="C9" s="10" t="s">
        <v>698</v>
      </c>
      <c r="D9" s="37" t="s">
        <v>2364</v>
      </c>
      <c r="E9" t="str">
        <f>VLOOKUP($A9&amp;"_"&amp;$C9,'Character Sets'!$B$3:$J$39,5,FALSE)</f>
        <v>HT2</v>
      </c>
      <c r="F9" t="str">
        <f>VLOOKUP($A9&amp;"_"&amp;$C9,'Character Sets'!$B$3:$J$39,7,FALSE)</f>
        <v>Jordan</v>
      </c>
      <c r="G9" t="str">
        <f t="shared" si="0"/>
        <v>This is Jordan.</v>
      </c>
      <c r="H9" t="str">
        <f t="shared" si="1"/>
        <v>he is Jordan.</v>
      </c>
      <c r="I9" t="str">
        <f>_xlfn.CONCAT($D9, IF($D9="They"," like"," likes")," to ", VLOOKUP($A9&amp;"_"&amp;$C9,'Character Sets'!$B$3:$J$39,8,FALSE), ".")</f>
        <v>He likes to play video games.</v>
      </c>
      <c r="J9" t="str">
        <f>_xlfn.CONCAT($D9,IF($D9="They"," work"," works")," as ",VLOOKUP($A9&amp;"_"&amp;$C9,'Character Sets'!$B$3:$J$39,9,FALSE),".")</f>
        <v>He works as an engineer.</v>
      </c>
    </row>
    <row r="10" spans="1:17" x14ac:dyDescent="0.2">
      <c r="A10" s="155" t="s">
        <v>81</v>
      </c>
      <c r="B10" s="155" t="s">
        <v>2352</v>
      </c>
      <c r="C10" s="10" t="s">
        <v>697</v>
      </c>
      <c r="D10" s="93" t="s">
        <v>2365</v>
      </c>
      <c r="E10" t="str">
        <f>VLOOKUP($A10&amp;"_"&amp;$C10,'Character Sets'!$B$3:$J$39,5,FALSE)</f>
        <v>ST1</v>
      </c>
      <c r="F10" t="str">
        <f>VLOOKUP($A10&amp;"_"&amp;$C10,'Character Sets'!$B$3:$J$39,7,FALSE)</f>
        <v>Taylor</v>
      </c>
      <c r="G10" t="str">
        <f t="shared" si="0"/>
        <v>This is Taylor.</v>
      </c>
      <c r="H10" t="str">
        <f t="shared" si="1"/>
        <v>she is Taylor.</v>
      </c>
      <c r="I10" t="str">
        <f>_xlfn.CONCAT($D10, IF($D10="They"," like"," likes")," to ", VLOOKUP($A10&amp;"_"&amp;$C10,'Character Sets'!$B$3:$J$39,8,FALSE), ".")</f>
        <v>She likes to play the piano.</v>
      </c>
      <c r="J10" t="str">
        <f>_xlfn.CONCAT($D10,IF($D10="They"," work"," works")," as ",VLOOKUP($A10&amp;"_"&amp;$C10,'Character Sets'!$B$3:$J$39,9,FALSE),".")</f>
        <v>She works as a nurse.</v>
      </c>
    </row>
    <row r="11" spans="1:17" x14ac:dyDescent="0.2">
      <c r="A11" s="155" t="s">
        <v>81</v>
      </c>
      <c r="B11" s="155" t="s">
        <v>2352</v>
      </c>
      <c r="C11" s="10" t="s">
        <v>699</v>
      </c>
      <c r="D11" s="93" t="s">
        <v>2365</v>
      </c>
      <c r="E11" t="str">
        <f>VLOOKUP($A11&amp;"_"&amp;$C11,'Character Sets'!$B$3:$J$39,5,FALSE)</f>
        <v>ST2</v>
      </c>
      <c r="F11" t="str">
        <f>VLOOKUP($A11&amp;"_"&amp;$C11,'Character Sets'!$B$3:$J$39,7,FALSE)</f>
        <v>Casey</v>
      </c>
      <c r="G11" t="str">
        <f t="shared" si="0"/>
        <v>This is Casey.</v>
      </c>
      <c r="H11" t="str">
        <f t="shared" si="1"/>
        <v>she is Casey.</v>
      </c>
      <c r="I11" t="str">
        <f>_xlfn.CONCAT($D11, IF($D11="They"," like"," likes")," to ", VLOOKUP($A11&amp;"_"&amp;$C11,'Character Sets'!$B$3:$J$39,8,FALSE), ".")</f>
        <v>She likes to rock climb.</v>
      </c>
      <c r="J11" t="str">
        <f>_xlfn.CONCAT($D11,IF($D11="They"," work"," works")," as ",VLOOKUP($A11&amp;"_"&amp;$C11,'Character Sets'!$B$3:$J$39,9,FALSE),".")</f>
        <v>She works as a teacher.</v>
      </c>
    </row>
    <row r="12" spans="1:17" x14ac:dyDescent="0.2">
      <c r="A12" s="155" t="s">
        <v>81</v>
      </c>
      <c r="B12" s="155" t="s">
        <v>2352</v>
      </c>
      <c r="C12" s="10" t="s">
        <v>700</v>
      </c>
      <c r="D12" s="93" t="s">
        <v>2366</v>
      </c>
      <c r="E12" t="str">
        <f>VLOOKUP($A12&amp;"_"&amp;$C12,'Character Sets'!$B$3:$J$39,5,FALSE)</f>
        <v>HT3</v>
      </c>
      <c r="F12" t="str">
        <f>VLOOKUP($A12&amp;"_"&amp;$C12,'Character Sets'!$B$3:$J$39,7,FALSE)</f>
        <v>Jaime</v>
      </c>
      <c r="G12" t="str">
        <f t="shared" si="0"/>
        <v>This is Jaime.</v>
      </c>
      <c r="H12" t="str">
        <f t="shared" si="1"/>
        <v>they are Jaime.</v>
      </c>
      <c r="I12" t="str">
        <f>_xlfn.CONCAT($D12, IF($D12="They"," like"," likes")," to ", VLOOKUP($A12&amp;"_"&amp;$C12,'Character Sets'!$B$3:$J$39,8,FALSE), ".")</f>
        <v>They like to write stories.</v>
      </c>
      <c r="J12" t="str">
        <f>_xlfn.CONCAT($D12,IF($D12="They"," work"," works")," as ",VLOOKUP($A12&amp;"_"&amp;$C12,'Character Sets'!$B$3:$J$39,9,FALSE),".")</f>
        <v>They work as a mechanic.</v>
      </c>
    </row>
    <row r="13" spans="1:17" x14ac:dyDescent="0.2">
      <c r="A13" s="155" t="s">
        <v>81</v>
      </c>
      <c r="B13" s="155" t="s">
        <v>2352</v>
      </c>
      <c r="C13" s="10" t="s">
        <v>701</v>
      </c>
      <c r="D13" s="93" t="s">
        <v>2366</v>
      </c>
      <c r="E13" t="str">
        <f>VLOOKUP($A13&amp;"_"&amp;$C13,'Character Sets'!$B$3:$J$39,5,FALSE)</f>
        <v>ST3</v>
      </c>
      <c r="F13" t="str">
        <f>VLOOKUP($A13&amp;"_"&amp;$C13,'Character Sets'!$B$3:$J$39,7,FALSE)</f>
        <v>Alex</v>
      </c>
      <c r="G13" t="str">
        <f t="shared" si="0"/>
        <v>This is Alex.</v>
      </c>
      <c r="H13" t="str">
        <f t="shared" si="1"/>
        <v>they are Alex.</v>
      </c>
      <c r="I13" t="str">
        <f>_xlfn.CONCAT($D13, IF($D13="They"," like"," likes")," to ", VLOOKUP($A13&amp;"_"&amp;$C13,'Character Sets'!$B$3:$J$39,8,FALSE), ".")</f>
        <v>They like to dance.</v>
      </c>
      <c r="J13" t="str">
        <f>_xlfn.CONCAT($D13,IF($D13="They"," work"," works")," as ",VLOOKUP($A13&amp;"_"&amp;$C13,'Character Sets'!$B$3:$J$39,9,FALSE),".")</f>
        <v>They work as a salesperson.</v>
      </c>
    </row>
    <row r="14" spans="1:17" x14ac:dyDescent="0.2">
      <c r="A14" s="155" t="s">
        <v>82</v>
      </c>
      <c r="B14" s="155" t="s">
        <v>2352</v>
      </c>
      <c r="C14" s="10" t="s">
        <v>696</v>
      </c>
      <c r="D14" s="37" t="s">
        <v>2364</v>
      </c>
      <c r="E14" t="str">
        <f>VLOOKUP($A14&amp;"_"&amp;$C14,'Character Sets'!$B$3:$J$39,5,FALSE)</f>
        <v>HT3</v>
      </c>
      <c r="F14" t="str">
        <f>VLOOKUP($A14&amp;"_"&amp;$C14,'Character Sets'!$B$3:$J$39,7,FALSE)</f>
        <v>Jordan</v>
      </c>
      <c r="G14" t="str">
        <f t="shared" si="0"/>
        <v>This is Jordan.</v>
      </c>
      <c r="H14" t="str">
        <f t="shared" si="1"/>
        <v>he is Jordan.</v>
      </c>
      <c r="I14" t="str">
        <f>_xlfn.CONCAT($D14, IF($D14="They"," like"," likes")," to ", VLOOKUP($A14&amp;"_"&amp;$C14,'Character Sets'!$B$3:$J$39,8,FALSE), ".")</f>
        <v>He likes to write stories.</v>
      </c>
      <c r="J14" t="str">
        <f>_xlfn.CONCAT($D14,IF($D14="They"," work"," works")," as ",VLOOKUP($A14&amp;"_"&amp;$C14,'Character Sets'!$B$3:$J$39,9,FALSE),".")</f>
        <v>He works as a salesperson.</v>
      </c>
    </row>
    <row r="15" spans="1:17" x14ac:dyDescent="0.2">
      <c r="A15" s="155" t="s">
        <v>82</v>
      </c>
      <c r="B15" s="155" t="s">
        <v>2352</v>
      </c>
      <c r="C15" s="10" t="s">
        <v>698</v>
      </c>
      <c r="D15" s="37" t="s">
        <v>2364</v>
      </c>
      <c r="E15" t="str">
        <f>VLOOKUP($A15&amp;"_"&amp;$C15,'Character Sets'!$B$3:$J$39,5,FALSE)</f>
        <v>HT1</v>
      </c>
      <c r="F15" t="str">
        <f>VLOOKUP($A15&amp;"_"&amp;$C15,'Character Sets'!$B$3:$J$39,7,FALSE)</f>
        <v>Taylor</v>
      </c>
      <c r="G15" t="str">
        <f t="shared" si="0"/>
        <v>This is Taylor.</v>
      </c>
      <c r="H15" t="str">
        <f t="shared" si="1"/>
        <v>he is Taylor.</v>
      </c>
      <c r="I15" t="str">
        <f>_xlfn.CONCAT($D15, IF($D15="They"," like"," likes")," to ", VLOOKUP($A15&amp;"_"&amp;$C15,'Character Sets'!$B$3:$J$39,8,FALSE), ".")</f>
        <v>He likes to dance.</v>
      </c>
      <c r="J15" t="str">
        <f>_xlfn.CONCAT($D15,IF($D15="They"," work"," works")," as ",VLOOKUP($A15&amp;"_"&amp;$C15,'Character Sets'!$B$3:$J$39,9,FALSE),".")</f>
        <v>He works as a cook.</v>
      </c>
    </row>
    <row r="16" spans="1:17" x14ac:dyDescent="0.2">
      <c r="A16" s="155" t="s">
        <v>82</v>
      </c>
      <c r="B16" s="155" t="s">
        <v>2352</v>
      </c>
      <c r="C16" s="10" t="s">
        <v>697</v>
      </c>
      <c r="D16" s="93" t="s">
        <v>2365</v>
      </c>
      <c r="E16" t="str">
        <f>VLOOKUP($A16&amp;"_"&amp;$C16,'Character Sets'!$B$3:$J$39,5,FALSE)</f>
        <v>ST3</v>
      </c>
      <c r="F16" t="str">
        <f>VLOOKUP($A16&amp;"_"&amp;$C16,'Character Sets'!$B$3:$J$39,7,FALSE)</f>
        <v>Casey</v>
      </c>
      <c r="G16" t="str">
        <f t="shared" si="0"/>
        <v>This is Casey.</v>
      </c>
      <c r="H16" t="str">
        <f t="shared" si="1"/>
        <v>she is Casey.</v>
      </c>
      <c r="I16" t="str">
        <f>_xlfn.CONCAT($D16, IF($D16="They"," like"," likes")," to ", VLOOKUP($A16&amp;"_"&amp;$C16,'Character Sets'!$B$3:$J$39,8,FALSE), ".")</f>
        <v>She likes to play soccer.</v>
      </c>
      <c r="J16" t="str">
        <f>_xlfn.CONCAT($D16,IF($D16="They"," work"," works")," as ",VLOOKUP($A16&amp;"_"&amp;$C16,'Character Sets'!$B$3:$J$39,9,FALSE),".")</f>
        <v>She works as an engineer.</v>
      </c>
    </row>
    <row r="17" spans="1:10" x14ac:dyDescent="0.2">
      <c r="A17" s="155" t="s">
        <v>82</v>
      </c>
      <c r="B17" s="155" t="s">
        <v>2352</v>
      </c>
      <c r="C17" s="10" t="s">
        <v>699</v>
      </c>
      <c r="D17" s="93" t="s">
        <v>2365</v>
      </c>
      <c r="E17" t="str">
        <f>VLOOKUP($A17&amp;"_"&amp;$C17,'Character Sets'!$B$3:$J$39,5,FALSE)</f>
        <v>ST1</v>
      </c>
      <c r="F17" t="str">
        <f>VLOOKUP($A17&amp;"_"&amp;$C17,'Character Sets'!$B$3:$J$39,7,FALSE)</f>
        <v>Jaime</v>
      </c>
      <c r="G17" t="str">
        <f t="shared" si="0"/>
        <v>This is Jaime.</v>
      </c>
      <c r="H17" t="str">
        <f t="shared" si="1"/>
        <v>she is Jaime.</v>
      </c>
      <c r="I17" t="str">
        <f>_xlfn.CONCAT($D17, IF($D17="They"," like"," likes")," to ", VLOOKUP($A17&amp;"_"&amp;$C17,'Character Sets'!$B$3:$J$39,8,FALSE), ".")</f>
        <v>She likes to play video games.</v>
      </c>
      <c r="J17" t="str">
        <f>_xlfn.CONCAT($D17,IF($D17="They"," work"," works")," as ",VLOOKUP($A17&amp;"_"&amp;$C17,'Character Sets'!$B$3:$J$39,9,FALSE),".")</f>
        <v>She works as a nurse.</v>
      </c>
    </row>
    <row r="18" spans="1:10" x14ac:dyDescent="0.2">
      <c r="A18" s="155" t="s">
        <v>82</v>
      </c>
      <c r="B18" s="155" t="s">
        <v>2352</v>
      </c>
      <c r="C18" s="10" t="s">
        <v>700</v>
      </c>
      <c r="D18" s="93" t="s">
        <v>2366</v>
      </c>
      <c r="E18" t="str">
        <f>VLOOKUP($A18&amp;"_"&amp;$C18,'Character Sets'!$B$3:$J$39,5,FALSE)</f>
        <v>HT2</v>
      </c>
      <c r="F18" t="str">
        <f>VLOOKUP($A18&amp;"_"&amp;$C18,'Character Sets'!$B$3:$J$39,7,FALSE)</f>
        <v>Alex</v>
      </c>
      <c r="G18" t="str">
        <f t="shared" si="0"/>
        <v>This is Alex.</v>
      </c>
      <c r="H18" t="str">
        <f t="shared" si="1"/>
        <v>they are Alex.</v>
      </c>
      <c r="I18" t="str">
        <f>_xlfn.CONCAT($D18, IF($D18="They"," like"," likes")," to ", VLOOKUP($A18&amp;"_"&amp;$C18,'Character Sets'!$B$3:$J$39,8,FALSE), ".")</f>
        <v>They like to play the piano.</v>
      </c>
      <c r="J18" t="str">
        <f>_xlfn.CONCAT($D18,IF($D18="They"," work"," works")," as ",VLOOKUP($A18&amp;"_"&amp;$C18,'Character Sets'!$B$3:$J$39,9,FALSE),".")</f>
        <v>They work as a teacher.</v>
      </c>
    </row>
    <row r="19" spans="1:10" x14ac:dyDescent="0.2">
      <c r="A19" s="155" t="s">
        <v>82</v>
      </c>
      <c r="B19" s="155" t="s">
        <v>2352</v>
      </c>
      <c r="C19" s="10" t="s">
        <v>701</v>
      </c>
      <c r="D19" s="93" t="s">
        <v>2366</v>
      </c>
      <c r="E19" t="str">
        <f>VLOOKUP($A19&amp;"_"&amp;$C19,'Character Sets'!$B$3:$J$39,5,FALSE)</f>
        <v>ST2</v>
      </c>
      <c r="F19" t="str">
        <f>VLOOKUP($A19&amp;"_"&amp;$C19,'Character Sets'!$B$3:$J$39,7,FALSE)</f>
        <v>Sam</v>
      </c>
      <c r="G19" t="str">
        <f t="shared" si="0"/>
        <v>This is Sam.</v>
      </c>
      <c r="H19" t="str">
        <f t="shared" si="1"/>
        <v>they are Sam.</v>
      </c>
      <c r="I19" t="str">
        <f>_xlfn.CONCAT($D19, IF($D19="They"," like"," likes")," to ", VLOOKUP($A19&amp;"_"&amp;$C19,'Character Sets'!$B$3:$J$39,8,FALSE), ".")</f>
        <v>They like to rock climb.</v>
      </c>
      <c r="J19" t="str">
        <f>_xlfn.CONCAT($D19,IF($D19="They"," work"," works")," as ",VLOOKUP($A19&amp;"_"&amp;$C19,'Character Sets'!$B$3:$J$39,9,FALSE),".")</f>
        <v>They work as a mechanic.</v>
      </c>
    </row>
    <row r="20" spans="1:10" x14ac:dyDescent="0.2">
      <c r="A20" s="155" t="s">
        <v>83</v>
      </c>
      <c r="B20" s="155" t="s">
        <v>2352</v>
      </c>
      <c r="C20" s="10" t="s">
        <v>696</v>
      </c>
      <c r="D20" s="37" t="s">
        <v>2364</v>
      </c>
      <c r="E20" t="str">
        <f>VLOOKUP($A20&amp;"_"&amp;$C20,'Character Sets'!$B$3:$J$39,5,FALSE)</f>
        <v>HT3</v>
      </c>
      <c r="F20" t="str">
        <f>VLOOKUP($A20&amp;"_"&amp;$C20,'Character Sets'!$B$3:$J$39,7,FALSE)</f>
        <v>Taylor</v>
      </c>
      <c r="G20" t="str">
        <f t="shared" si="0"/>
        <v>This is Taylor.</v>
      </c>
      <c r="H20" t="str">
        <f t="shared" si="1"/>
        <v>he is Taylor.</v>
      </c>
      <c r="I20" t="str">
        <f>_xlfn.CONCAT($D20, IF($D20="They"," like"," likes")," to ", VLOOKUP($A20&amp;"_"&amp;$C20,'Character Sets'!$B$3:$J$39,8,FALSE), ".")</f>
        <v>He likes to play the piano.</v>
      </c>
      <c r="J20" t="str">
        <f>_xlfn.CONCAT($D20,IF($D20="They"," work"," works")," as ",VLOOKUP($A20&amp;"_"&amp;$C20,'Character Sets'!$B$3:$J$39,9,FALSE),".")</f>
        <v>He works as a mechanic.</v>
      </c>
    </row>
    <row r="21" spans="1:10" x14ac:dyDescent="0.2">
      <c r="A21" s="155" t="s">
        <v>83</v>
      </c>
      <c r="B21" s="155" t="s">
        <v>2352</v>
      </c>
      <c r="C21" s="10" t="s">
        <v>698</v>
      </c>
      <c r="D21" s="37" t="s">
        <v>2364</v>
      </c>
      <c r="E21" t="str">
        <f>VLOOKUP($A21&amp;"_"&amp;$C21,'Character Sets'!$B$3:$J$39,5,FALSE)</f>
        <v>HT1</v>
      </c>
      <c r="F21" t="str">
        <f>VLOOKUP($A21&amp;"_"&amp;$C21,'Character Sets'!$B$3:$J$39,7,FALSE)</f>
        <v>Casey</v>
      </c>
      <c r="G21" t="str">
        <f t="shared" si="0"/>
        <v>This is Casey.</v>
      </c>
      <c r="H21" t="str">
        <f t="shared" si="1"/>
        <v>he is Casey.</v>
      </c>
      <c r="I21" t="str">
        <f>_xlfn.CONCAT($D21, IF($D21="They"," like"," likes")," to ", VLOOKUP($A21&amp;"_"&amp;$C21,'Character Sets'!$B$3:$J$39,8,FALSE), ".")</f>
        <v>He likes to rock climb.</v>
      </c>
      <c r="J21" t="str">
        <f>_xlfn.CONCAT($D21,IF($D21="They"," work"," works")," as ",VLOOKUP($A21&amp;"_"&amp;$C21,'Character Sets'!$B$3:$J$39,9,FALSE),".")</f>
        <v>He works as a salesperson.</v>
      </c>
    </row>
    <row r="22" spans="1:10" x14ac:dyDescent="0.2">
      <c r="A22" s="155" t="s">
        <v>83</v>
      </c>
      <c r="B22" s="155" t="s">
        <v>2352</v>
      </c>
      <c r="C22" s="10" t="s">
        <v>697</v>
      </c>
      <c r="D22" s="93" t="s">
        <v>2365</v>
      </c>
      <c r="E22" t="str">
        <f>VLOOKUP($A22&amp;"_"&amp;$C22,'Character Sets'!$B$3:$J$39,5,FALSE)</f>
        <v>ST3</v>
      </c>
      <c r="F22" t="str">
        <f>VLOOKUP($A22&amp;"_"&amp;$C22,'Character Sets'!$B$3:$J$39,7,FALSE)</f>
        <v>Jaime</v>
      </c>
      <c r="G22" t="str">
        <f t="shared" si="0"/>
        <v>This is Jaime.</v>
      </c>
      <c r="H22" t="str">
        <f t="shared" si="1"/>
        <v>she is Jaime.</v>
      </c>
      <c r="I22" t="str">
        <f>_xlfn.CONCAT($D22, IF($D22="They"," like"," likes")," to ", VLOOKUP($A22&amp;"_"&amp;$C22,'Character Sets'!$B$3:$J$39,8,FALSE), ".")</f>
        <v>She likes to write stories.</v>
      </c>
      <c r="J22" t="str">
        <f>_xlfn.CONCAT($D22,IF($D22="They"," work"," works")," as ",VLOOKUP($A22&amp;"_"&amp;$C22,'Character Sets'!$B$3:$J$39,9,FALSE),".")</f>
        <v>She works as a cook.</v>
      </c>
    </row>
    <row r="23" spans="1:10" x14ac:dyDescent="0.2">
      <c r="A23" s="155" t="s">
        <v>83</v>
      </c>
      <c r="B23" s="155" t="s">
        <v>2352</v>
      </c>
      <c r="C23" s="10" t="s">
        <v>699</v>
      </c>
      <c r="D23" s="93" t="s">
        <v>2365</v>
      </c>
      <c r="E23" t="str">
        <f>VLOOKUP($A23&amp;"_"&amp;$C23,'Character Sets'!$B$3:$J$39,5,FALSE)</f>
        <v>ST1</v>
      </c>
      <c r="F23" t="str">
        <f>VLOOKUP($A23&amp;"_"&amp;$C23,'Character Sets'!$B$3:$J$39,7,FALSE)</f>
        <v>Alex</v>
      </c>
      <c r="G23" t="str">
        <f t="shared" si="0"/>
        <v>This is Alex.</v>
      </c>
      <c r="H23" t="str">
        <f t="shared" si="1"/>
        <v>she is Alex.</v>
      </c>
      <c r="I23" t="str">
        <f>_xlfn.CONCAT($D23, IF($D23="They"," like"," likes")," to ", VLOOKUP($A23&amp;"_"&amp;$C23,'Character Sets'!$B$3:$J$39,8,FALSE), ".")</f>
        <v>She likes to dance.</v>
      </c>
      <c r="J23" t="str">
        <f>_xlfn.CONCAT($D23,IF($D23="They"," work"," works")," as ",VLOOKUP($A23&amp;"_"&amp;$C23,'Character Sets'!$B$3:$J$39,9,FALSE),".")</f>
        <v>She works as an engineer.</v>
      </c>
    </row>
    <row r="24" spans="1:10" x14ac:dyDescent="0.2">
      <c r="A24" s="155" t="s">
        <v>83</v>
      </c>
      <c r="B24" s="155" t="s">
        <v>2352</v>
      </c>
      <c r="C24" s="10" t="s">
        <v>700</v>
      </c>
      <c r="D24" s="93" t="s">
        <v>2366</v>
      </c>
      <c r="E24" t="str">
        <f>VLOOKUP($A24&amp;"_"&amp;$C24,'Character Sets'!$B$3:$J$39,5,FALSE)</f>
        <v>HT2</v>
      </c>
      <c r="F24" t="str">
        <f>VLOOKUP($A24&amp;"_"&amp;$C24,'Character Sets'!$B$3:$J$39,7,FALSE)</f>
        <v>Sam</v>
      </c>
      <c r="G24" t="str">
        <f t="shared" si="0"/>
        <v>This is Sam.</v>
      </c>
      <c r="H24" t="str">
        <f t="shared" si="1"/>
        <v>they are Sam.</v>
      </c>
      <c r="I24" t="str">
        <f>_xlfn.CONCAT($D24, IF($D24="They"," like"," likes")," to ", VLOOKUP($A24&amp;"_"&amp;$C24,'Character Sets'!$B$3:$J$39,8,FALSE), ".")</f>
        <v>They like to play soccer.</v>
      </c>
      <c r="J24" t="str">
        <f>_xlfn.CONCAT($D24,IF($D24="They"," work"," works")," as ",VLOOKUP($A24&amp;"_"&amp;$C24,'Character Sets'!$B$3:$J$39,9,FALSE),".")</f>
        <v>They work as a nurse.</v>
      </c>
    </row>
    <row r="25" spans="1:10" x14ac:dyDescent="0.2">
      <c r="A25" s="155" t="s">
        <v>83</v>
      </c>
      <c r="B25" s="155" t="s">
        <v>2352</v>
      </c>
      <c r="C25" s="10" t="s">
        <v>701</v>
      </c>
      <c r="D25" s="93" t="s">
        <v>2366</v>
      </c>
      <c r="E25" t="str">
        <f>VLOOKUP($A25&amp;"_"&amp;$C25,'Character Sets'!$B$3:$J$39,5,FALSE)</f>
        <v>ST2</v>
      </c>
      <c r="F25" t="str">
        <f>VLOOKUP($A25&amp;"_"&amp;$C25,'Character Sets'!$B$3:$J$39,7,FALSE)</f>
        <v>Jordan</v>
      </c>
      <c r="G25" t="str">
        <f t="shared" si="0"/>
        <v>This is Jordan.</v>
      </c>
      <c r="H25" t="str">
        <f t="shared" si="1"/>
        <v>they are Jordan.</v>
      </c>
      <c r="I25" t="str">
        <f>_xlfn.CONCAT($D25, IF($D25="They"," like"," likes")," to ", VLOOKUP($A25&amp;"_"&amp;$C25,'Character Sets'!$B$3:$J$39,8,FALSE), ".")</f>
        <v>They like to play video games.</v>
      </c>
      <c r="J25" t="str">
        <f>_xlfn.CONCAT($D25,IF($D25="They"," work"," works")," as ",VLOOKUP($A25&amp;"_"&amp;$C25,'Character Sets'!$B$3:$J$39,9,FALSE),".")</f>
        <v>They work as a teacher.</v>
      </c>
    </row>
    <row r="26" spans="1:10" x14ac:dyDescent="0.2">
      <c r="A26" s="155" t="s">
        <v>707</v>
      </c>
      <c r="B26" s="155" t="s">
        <v>2352</v>
      </c>
      <c r="C26" s="10" t="s">
        <v>696</v>
      </c>
      <c r="D26" s="37" t="s">
        <v>2364</v>
      </c>
      <c r="E26" t="str">
        <f>VLOOKUP($A26&amp;"_"&amp;$C26,'Character Sets'!$B$3:$J$39,5,FALSE)</f>
        <v>HT2</v>
      </c>
      <c r="F26" t="str">
        <f>VLOOKUP($A26&amp;"_"&amp;$C26,'Character Sets'!$B$3:$J$39,7,FALSE)</f>
        <v>Casey</v>
      </c>
      <c r="G26" t="str">
        <f t="shared" si="0"/>
        <v>This is Casey.</v>
      </c>
      <c r="H26" t="str">
        <f t="shared" si="1"/>
        <v>he is Casey.</v>
      </c>
      <c r="I26" t="str">
        <f>_xlfn.CONCAT($D26, IF($D26="They"," like"," likes")," to ", VLOOKUP($A26&amp;"_"&amp;$C26,'Character Sets'!$B$3:$J$39,8,FALSE), ".")</f>
        <v>He likes to play soccer.</v>
      </c>
      <c r="J26" t="str">
        <f>_xlfn.CONCAT($D26,IF($D26="They"," work"," works")," as ",VLOOKUP($A26&amp;"_"&amp;$C26,'Character Sets'!$B$3:$J$39,9,FALSE),".")</f>
        <v>He works as a teacher.</v>
      </c>
    </row>
    <row r="27" spans="1:10" x14ac:dyDescent="0.2">
      <c r="A27" s="155" t="s">
        <v>707</v>
      </c>
      <c r="B27" s="155" t="s">
        <v>2352</v>
      </c>
      <c r="C27" s="10" t="s">
        <v>698</v>
      </c>
      <c r="D27" s="37" t="s">
        <v>2364</v>
      </c>
      <c r="E27" t="str">
        <f>VLOOKUP($A27&amp;"_"&amp;$C27,'Character Sets'!$B$3:$J$39,5,FALSE)</f>
        <v>HT3</v>
      </c>
      <c r="F27" t="str">
        <f>VLOOKUP($A27&amp;"_"&amp;$C27,'Character Sets'!$B$3:$J$39,7,FALSE)</f>
        <v>Jaime</v>
      </c>
      <c r="G27" t="str">
        <f t="shared" si="0"/>
        <v>This is Jaime.</v>
      </c>
      <c r="H27" t="str">
        <f t="shared" si="1"/>
        <v>he is Jaime.</v>
      </c>
      <c r="I27" t="str">
        <f>_xlfn.CONCAT($D27, IF($D27="They"," like"," likes")," to ", VLOOKUP($A27&amp;"_"&amp;$C27,'Character Sets'!$B$3:$J$39,8,FALSE), ".")</f>
        <v>He likes to play video games.</v>
      </c>
      <c r="J27" t="str">
        <f>_xlfn.CONCAT($D27,IF($D27="They"," work"," works")," as ",VLOOKUP($A27&amp;"_"&amp;$C27,'Character Sets'!$B$3:$J$39,9,FALSE),".")</f>
        <v>He works as a mechanic.</v>
      </c>
    </row>
    <row r="28" spans="1:10" x14ac:dyDescent="0.2">
      <c r="A28" s="155" t="s">
        <v>707</v>
      </c>
      <c r="B28" s="155" t="s">
        <v>2352</v>
      </c>
      <c r="C28" s="10" t="s">
        <v>697</v>
      </c>
      <c r="D28" s="93" t="s">
        <v>2365</v>
      </c>
      <c r="E28" t="str">
        <f>VLOOKUP($A28&amp;"_"&amp;$C28,'Character Sets'!$B$3:$J$39,5,FALSE)</f>
        <v>ST2</v>
      </c>
      <c r="F28" t="str">
        <f>VLOOKUP($A28&amp;"_"&amp;$C28,'Character Sets'!$B$3:$J$39,7,FALSE)</f>
        <v>Alex</v>
      </c>
      <c r="G28" t="str">
        <f t="shared" si="0"/>
        <v>This is Alex.</v>
      </c>
      <c r="H28" t="str">
        <f t="shared" si="1"/>
        <v>she is Alex.</v>
      </c>
      <c r="I28" t="str">
        <f>_xlfn.CONCAT($D28, IF($D28="They"," like"," likes")," to ", VLOOKUP($A28&amp;"_"&amp;$C28,'Character Sets'!$B$3:$J$39,8,FALSE), ".")</f>
        <v>She likes to play the piano.</v>
      </c>
      <c r="J28" t="str">
        <f>_xlfn.CONCAT($D28,IF($D28="They"," work"," works")," as ",VLOOKUP($A28&amp;"_"&amp;$C28,'Character Sets'!$B$3:$J$39,9,FALSE),".")</f>
        <v>She works as a salesperson.</v>
      </c>
    </row>
    <row r="29" spans="1:10" x14ac:dyDescent="0.2">
      <c r="A29" s="155" t="s">
        <v>707</v>
      </c>
      <c r="B29" s="155" t="s">
        <v>2352</v>
      </c>
      <c r="C29" s="10" t="s">
        <v>699</v>
      </c>
      <c r="D29" s="93" t="s">
        <v>2365</v>
      </c>
      <c r="E29" t="str">
        <f>VLOOKUP($A29&amp;"_"&amp;$C29,'Character Sets'!$B$3:$J$39,5,FALSE)</f>
        <v>ST3</v>
      </c>
      <c r="F29" t="str">
        <f>VLOOKUP($A29&amp;"_"&amp;$C29,'Character Sets'!$B$3:$J$39,7,FALSE)</f>
        <v>Sam</v>
      </c>
      <c r="G29" t="str">
        <f t="shared" si="0"/>
        <v>This is Sam.</v>
      </c>
      <c r="H29" t="str">
        <f t="shared" si="1"/>
        <v>she is Sam.</v>
      </c>
      <c r="I29" t="str">
        <f>_xlfn.CONCAT($D29, IF($D29="They"," like"," likes")," to ", VLOOKUP($A29&amp;"_"&amp;$C29,'Character Sets'!$B$3:$J$39,8,FALSE), ".")</f>
        <v>She likes to rock climb.</v>
      </c>
      <c r="J29" t="str">
        <f>_xlfn.CONCAT($D29,IF($D29="They"," work"," works")," as ",VLOOKUP($A29&amp;"_"&amp;$C29,'Character Sets'!$B$3:$J$39,9,FALSE),".")</f>
        <v>She works as a cook.</v>
      </c>
    </row>
    <row r="30" spans="1:10" x14ac:dyDescent="0.2">
      <c r="A30" s="155" t="s">
        <v>707</v>
      </c>
      <c r="B30" s="155" t="s">
        <v>2352</v>
      </c>
      <c r="C30" s="10" t="s">
        <v>700</v>
      </c>
      <c r="D30" s="93" t="s">
        <v>2366</v>
      </c>
      <c r="E30" t="str">
        <f>VLOOKUP($A30&amp;"_"&amp;$C30,'Character Sets'!$B$3:$J$39,5,FALSE)</f>
        <v>HT1</v>
      </c>
      <c r="F30" t="str">
        <f>VLOOKUP($A30&amp;"_"&amp;$C30,'Character Sets'!$B$3:$J$39,7,FALSE)</f>
        <v>Jordan</v>
      </c>
      <c r="G30" t="str">
        <f t="shared" si="0"/>
        <v>This is Jordan.</v>
      </c>
      <c r="H30" t="str">
        <f t="shared" si="1"/>
        <v>they are Jordan.</v>
      </c>
      <c r="I30" t="str">
        <f>_xlfn.CONCAT($D30, IF($D30="They"," like"," likes")," to ", VLOOKUP($A30&amp;"_"&amp;$C30,'Character Sets'!$B$3:$J$39,8,FALSE), ".")</f>
        <v>They like to write stories.</v>
      </c>
      <c r="J30" t="str">
        <f>_xlfn.CONCAT($D30,IF($D30="They"," work"," works")," as ",VLOOKUP($A30&amp;"_"&amp;$C30,'Character Sets'!$B$3:$J$39,9,FALSE),".")</f>
        <v>They work as an engineer.</v>
      </c>
    </row>
    <row r="31" spans="1:10" x14ac:dyDescent="0.2">
      <c r="A31" s="155" t="s">
        <v>707</v>
      </c>
      <c r="B31" s="155" t="s">
        <v>2352</v>
      </c>
      <c r="C31" s="10" t="s">
        <v>701</v>
      </c>
      <c r="D31" s="93" t="s">
        <v>2366</v>
      </c>
      <c r="E31" t="str">
        <f>VLOOKUP($A31&amp;"_"&amp;$C31,'Character Sets'!$B$3:$J$39,5,FALSE)</f>
        <v>ST1</v>
      </c>
      <c r="F31" t="str">
        <f>VLOOKUP($A31&amp;"_"&amp;$C31,'Character Sets'!$B$3:$J$39,7,FALSE)</f>
        <v>Taylor</v>
      </c>
      <c r="G31" t="str">
        <f t="shared" si="0"/>
        <v>This is Taylor.</v>
      </c>
      <c r="H31" t="str">
        <f t="shared" si="1"/>
        <v>they are Taylor.</v>
      </c>
      <c r="I31" t="str">
        <f>_xlfn.CONCAT($D31, IF($D31="They"," like"," likes")," to ", VLOOKUP($A31&amp;"_"&amp;$C31,'Character Sets'!$B$3:$J$39,8,FALSE), ".")</f>
        <v>They like to dance.</v>
      </c>
      <c r="J31" t="str">
        <f>_xlfn.CONCAT($D31,IF($D31="They"," work"," works")," as ",VLOOKUP($A31&amp;"_"&amp;$C31,'Character Sets'!$B$3:$J$39,9,FALSE),".")</f>
        <v>They work as a nurse.</v>
      </c>
    </row>
    <row r="32" spans="1:10" x14ac:dyDescent="0.2">
      <c r="A32" s="155" t="s">
        <v>708</v>
      </c>
      <c r="B32" s="155" t="s">
        <v>2352</v>
      </c>
      <c r="C32" s="10" t="s">
        <v>696</v>
      </c>
      <c r="D32" s="37" t="s">
        <v>2364</v>
      </c>
      <c r="E32" t="str">
        <f>VLOOKUP($A32&amp;"_"&amp;$C32,'Character Sets'!$B$3:$J$39,5,FALSE)</f>
        <v>HT2</v>
      </c>
      <c r="F32" t="str">
        <f>VLOOKUP($A32&amp;"_"&amp;$C32,'Character Sets'!$B$3:$J$39,7,FALSE)</f>
        <v>Jaime</v>
      </c>
      <c r="G32" t="str">
        <f t="shared" si="0"/>
        <v>This is Jaime.</v>
      </c>
      <c r="H32" t="str">
        <f t="shared" si="1"/>
        <v>he is Jaime.</v>
      </c>
      <c r="I32" t="str">
        <f>_xlfn.CONCAT($D32, IF($D32="They"," like"," likes")," to ", VLOOKUP($A32&amp;"_"&amp;$C32,'Character Sets'!$B$3:$J$39,8,FALSE), ".")</f>
        <v>He likes to write stories.</v>
      </c>
      <c r="J32" t="str">
        <f>_xlfn.CONCAT($D32,IF($D32="They"," work"," works")," as ",VLOOKUP($A32&amp;"_"&amp;$C32,'Character Sets'!$B$3:$J$39,9,FALSE),".")</f>
        <v>He works as a nurse.</v>
      </c>
    </row>
    <row r="33" spans="1:10" x14ac:dyDescent="0.2">
      <c r="A33" s="155" t="s">
        <v>708</v>
      </c>
      <c r="B33" s="155" t="s">
        <v>2352</v>
      </c>
      <c r="C33" s="10" t="s">
        <v>698</v>
      </c>
      <c r="D33" s="37" t="s">
        <v>2364</v>
      </c>
      <c r="E33" t="str">
        <f>VLOOKUP($A33&amp;"_"&amp;$C33,'Character Sets'!$B$3:$J$39,5,FALSE)</f>
        <v>HT3</v>
      </c>
      <c r="F33" t="str">
        <f>VLOOKUP($A33&amp;"_"&amp;$C33,'Character Sets'!$B$3:$J$39,7,FALSE)</f>
        <v>Alex</v>
      </c>
      <c r="G33" t="str">
        <f t="shared" si="0"/>
        <v>This is Alex.</v>
      </c>
      <c r="H33" t="str">
        <f t="shared" si="1"/>
        <v>he is Alex.</v>
      </c>
      <c r="I33" t="str">
        <f>_xlfn.CONCAT($D33, IF($D33="They"," like"," likes")," to ", VLOOKUP($A33&amp;"_"&amp;$C33,'Character Sets'!$B$3:$J$39,8,FALSE), ".")</f>
        <v>He likes to dance.</v>
      </c>
      <c r="J33" t="str">
        <f>_xlfn.CONCAT($D33,IF($D33="They"," work"," works")," as ",VLOOKUP($A33&amp;"_"&amp;$C33,'Character Sets'!$B$3:$J$39,9,FALSE),".")</f>
        <v>He works as a teacher.</v>
      </c>
    </row>
    <row r="34" spans="1:10" x14ac:dyDescent="0.2">
      <c r="A34" s="155" t="s">
        <v>708</v>
      </c>
      <c r="B34" s="155" t="s">
        <v>2352</v>
      </c>
      <c r="C34" s="10" t="s">
        <v>697</v>
      </c>
      <c r="D34" s="93" t="s">
        <v>2365</v>
      </c>
      <c r="E34" t="str">
        <f>VLOOKUP($A34&amp;"_"&amp;$C34,'Character Sets'!$B$3:$J$39,5,FALSE)</f>
        <v>ST2</v>
      </c>
      <c r="F34" t="str">
        <f>VLOOKUP($A34&amp;"_"&amp;$C34,'Character Sets'!$B$3:$J$39,7,FALSE)</f>
        <v>Sam</v>
      </c>
      <c r="G34" t="str">
        <f t="shared" si="0"/>
        <v>This is Sam.</v>
      </c>
      <c r="H34" t="str">
        <f t="shared" si="1"/>
        <v>she is Sam.</v>
      </c>
      <c r="I34" t="str">
        <f>_xlfn.CONCAT($D34, IF($D34="They"," like"," likes")," to ", VLOOKUP($A34&amp;"_"&amp;$C34,'Character Sets'!$B$3:$J$39,8,FALSE), ".")</f>
        <v>She likes to play soccer.</v>
      </c>
      <c r="J34" t="str">
        <f>_xlfn.CONCAT($D34,IF($D34="They"," work"," works")," as ",VLOOKUP($A34&amp;"_"&amp;$C34,'Character Sets'!$B$3:$J$39,9,FALSE),".")</f>
        <v>She works as a mechanic.</v>
      </c>
    </row>
    <row r="35" spans="1:10" x14ac:dyDescent="0.2">
      <c r="A35" s="155" t="s">
        <v>708</v>
      </c>
      <c r="B35" s="155" t="s">
        <v>2352</v>
      </c>
      <c r="C35" s="10" t="s">
        <v>699</v>
      </c>
      <c r="D35" s="93" t="s">
        <v>2365</v>
      </c>
      <c r="E35" t="str">
        <f>VLOOKUP($A35&amp;"_"&amp;$C35,'Character Sets'!$B$3:$J$39,5,FALSE)</f>
        <v>ST3</v>
      </c>
      <c r="F35" t="str">
        <f>VLOOKUP($A35&amp;"_"&amp;$C35,'Character Sets'!$B$3:$J$39,7,FALSE)</f>
        <v>Jordan</v>
      </c>
      <c r="G35" t="str">
        <f t="shared" si="0"/>
        <v>This is Jordan.</v>
      </c>
      <c r="H35" t="str">
        <f t="shared" si="1"/>
        <v>she is Jordan.</v>
      </c>
      <c r="I35" t="str">
        <f>_xlfn.CONCAT($D35, IF($D35="They"," like"," likes")," to ", VLOOKUP($A35&amp;"_"&amp;$C35,'Character Sets'!$B$3:$J$39,8,FALSE), ".")</f>
        <v>She likes to play video games.</v>
      </c>
      <c r="J35" t="str">
        <f>_xlfn.CONCAT($D35,IF($D35="They"," work"," works")," as ",VLOOKUP($A35&amp;"_"&amp;$C35,'Character Sets'!$B$3:$J$39,9,FALSE),".")</f>
        <v>She works as a salesperson.</v>
      </c>
    </row>
    <row r="36" spans="1:10" x14ac:dyDescent="0.2">
      <c r="A36" s="155" t="s">
        <v>708</v>
      </c>
      <c r="B36" s="155" t="s">
        <v>2352</v>
      </c>
      <c r="C36" s="10" t="s">
        <v>700</v>
      </c>
      <c r="D36" s="93" t="s">
        <v>2366</v>
      </c>
      <c r="E36" t="str">
        <f>VLOOKUP($A36&amp;"_"&amp;$C36,'Character Sets'!$B$3:$J$39,5,FALSE)</f>
        <v>HT1</v>
      </c>
      <c r="F36" t="str">
        <f>VLOOKUP($A36&amp;"_"&amp;$C36,'Character Sets'!$B$3:$J$39,7,FALSE)</f>
        <v>Taylor</v>
      </c>
      <c r="G36" t="str">
        <f t="shared" si="0"/>
        <v>This is Taylor.</v>
      </c>
      <c r="H36" t="str">
        <f t="shared" si="1"/>
        <v>they are Taylor.</v>
      </c>
      <c r="I36" t="str">
        <f>_xlfn.CONCAT($D36, IF($D36="They"," like"," likes")," to ", VLOOKUP($A36&amp;"_"&amp;$C36,'Character Sets'!$B$3:$J$39,8,FALSE), ".")</f>
        <v>They like to play the piano.</v>
      </c>
      <c r="J36" t="str">
        <f>_xlfn.CONCAT($D36,IF($D36="They"," work"," works")," as ",VLOOKUP($A36&amp;"_"&amp;$C36,'Character Sets'!$B$3:$J$39,9,FALSE),".")</f>
        <v>They work as a cook.</v>
      </c>
    </row>
    <row r="37" spans="1:10" x14ac:dyDescent="0.2">
      <c r="A37" s="155" t="s">
        <v>708</v>
      </c>
      <c r="B37" s="155" t="s">
        <v>2352</v>
      </c>
      <c r="C37" s="10" t="s">
        <v>701</v>
      </c>
      <c r="D37" s="93" t="s">
        <v>2366</v>
      </c>
      <c r="E37" t="str">
        <f>VLOOKUP($A37&amp;"_"&amp;$C37,'Character Sets'!$B$3:$J$39,5,FALSE)</f>
        <v>ST1</v>
      </c>
      <c r="F37" t="str">
        <f>VLOOKUP($A37&amp;"_"&amp;$C37,'Character Sets'!$B$3:$J$39,7,FALSE)</f>
        <v>Casey</v>
      </c>
      <c r="G37" t="str">
        <f t="shared" si="0"/>
        <v>This is Casey.</v>
      </c>
      <c r="H37" t="str">
        <f t="shared" si="1"/>
        <v>they are Casey.</v>
      </c>
      <c r="I37" t="str">
        <f>_xlfn.CONCAT($D37, IF($D37="They"," like"," likes")," to ", VLOOKUP($A37&amp;"_"&amp;$C37,'Character Sets'!$B$3:$J$39,8,FALSE), ".")</f>
        <v>They like to rock climb.</v>
      </c>
      <c r="J37" t="str">
        <f>_xlfn.CONCAT($D37,IF($D37="They"," work"," works")," as ",VLOOKUP($A37&amp;"_"&amp;$C37,'Character Sets'!$B$3:$J$39,9,FALSE),".")</f>
        <v>They work as an engineer.</v>
      </c>
    </row>
  </sheetData>
  <autoFilter ref="A1:J37" xr:uid="{179D555A-EE13-4071-935D-A64EED5C9600}"/>
  <conditionalFormatting sqref="A1:B1">
    <cfRule type="cellIs" dxfId="385" priority="374" operator="equal">
      <formula>"he/him"</formula>
    </cfRule>
    <cfRule type="cellIs" dxfId="384" priority="375" operator="equal">
      <formula>"he"</formula>
    </cfRule>
    <cfRule type="cellIs" dxfId="383" priority="376" operator="equal">
      <formula>"she/her"</formula>
    </cfRule>
    <cfRule type="cellIs" dxfId="382" priority="377" operator="equal">
      <formula>"she"</formula>
    </cfRule>
    <cfRule type="cellIs" dxfId="381" priority="378" operator="equal">
      <formula>"they/them"</formula>
    </cfRule>
    <cfRule type="cellIs" dxfId="380" priority="379" operator="equal">
      <formula>"they1"</formula>
    </cfRule>
    <cfRule type="cellIs" dxfId="379" priority="380" operator="equal">
      <formula>"they2"</formula>
    </cfRule>
    <cfRule type="cellIs" dxfId="378" priority="381" operator="equal">
      <formula>"red"</formula>
    </cfRule>
    <cfRule type="cellIs" dxfId="377" priority="382" operator="equal">
      <formula>"yellow"</formula>
    </cfRule>
    <cfRule type="cellIs" dxfId="376" priority="383" operator="equal">
      <formula>"green"</formula>
    </cfRule>
    <cfRule type="cellIs" dxfId="375" priority="384" operator="equal">
      <formula>"blue"</formula>
    </cfRule>
    <cfRule type="cellIs" dxfId="374" priority="385" operator="equal">
      <formula>"triangle"</formula>
    </cfRule>
    <cfRule type="cellIs" dxfId="373" priority="386" operator="equal">
      <formula>"square"</formula>
    </cfRule>
  </conditionalFormatting>
  <conditionalFormatting sqref="C1:Q1">
    <cfRule type="cellIs" dxfId="372" priority="361" operator="equal">
      <formula>"he/him"</formula>
    </cfRule>
    <cfRule type="cellIs" dxfId="371" priority="362" operator="equal">
      <formula>"he"</formula>
    </cfRule>
    <cfRule type="cellIs" dxfId="370" priority="363" operator="equal">
      <formula>"she/her"</formula>
    </cfRule>
    <cfRule type="cellIs" dxfId="369" priority="364" operator="equal">
      <formula>"she"</formula>
    </cfRule>
    <cfRule type="cellIs" dxfId="368" priority="365" operator="equal">
      <formula>"they/them"</formula>
    </cfRule>
    <cfRule type="cellIs" dxfId="367" priority="366" operator="equal">
      <formula>"they1"</formula>
    </cfRule>
    <cfRule type="cellIs" dxfId="366" priority="367" operator="equal">
      <formula>"they2"</formula>
    </cfRule>
    <cfRule type="cellIs" dxfId="365" priority="368" operator="equal">
      <formula>"red"</formula>
    </cfRule>
    <cfRule type="cellIs" dxfId="364" priority="369" operator="equal">
      <formula>"yellow"</formula>
    </cfRule>
    <cfRule type="cellIs" dxfId="363" priority="370" operator="equal">
      <formula>"green"</formula>
    </cfRule>
    <cfRule type="cellIs" dxfId="362" priority="371" operator="equal">
      <formula>"blue"</formula>
    </cfRule>
    <cfRule type="cellIs" dxfId="361" priority="372" operator="equal">
      <formula>"triangle"</formula>
    </cfRule>
    <cfRule type="cellIs" dxfId="360" priority="373" operator="equal">
      <formula>"square"</formula>
    </cfRule>
  </conditionalFormatting>
  <conditionalFormatting sqref="C2:C7">
    <cfRule type="cellIs" dxfId="359" priority="346" operator="equal">
      <formula>"he"</formula>
    </cfRule>
    <cfRule type="cellIs" dxfId="358" priority="347" operator="equal">
      <formula>"he/him 1"</formula>
    </cfRule>
    <cfRule type="cellIs" dxfId="357" priority="348" operator="equal">
      <formula>"he/him 2"</formula>
    </cfRule>
    <cfRule type="cellIs" dxfId="356" priority="349" operator="equal">
      <formula>"she"</formula>
    </cfRule>
    <cfRule type="cellIs" dxfId="355" priority="350" operator="equal">
      <formula>"she/her 1"</formula>
    </cfRule>
    <cfRule type="cellIs" dxfId="354" priority="351" operator="equal">
      <formula>"she/her 2"</formula>
    </cfRule>
    <cfRule type="cellIs" dxfId="353" priority="352" operator="equal">
      <formula>"they"</formula>
    </cfRule>
    <cfRule type="cellIs" dxfId="352" priority="353" operator="equal">
      <formula>"they/them 1"</formula>
    </cfRule>
    <cfRule type="cellIs" dxfId="351" priority="354" operator="equal">
      <formula>"they/them 2"</formula>
    </cfRule>
    <cfRule type="cellIs" dxfId="350" priority="355" operator="equal">
      <formula>"red"</formula>
    </cfRule>
    <cfRule type="cellIs" dxfId="349" priority="356" operator="equal">
      <formula>"yellow"</formula>
    </cfRule>
    <cfRule type="cellIs" dxfId="348" priority="357" operator="equal">
      <formula>"green"</formula>
    </cfRule>
    <cfRule type="cellIs" dxfId="347" priority="358" operator="equal">
      <formula>"blue"</formula>
    </cfRule>
    <cfRule type="cellIs" dxfId="346" priority="359" operator="equal">
      <formula>"triangle"</formula>
    </cfRule>
    <cfRule type="cellIs" dxfId="345" priority="360" operator="equal">
      <formula>"square"</formula>
    </cfRule>
  </conditionalFormatting>
  <conditionalFormatting sqref="C8:C13">
    <cfRule type="cellIs" dxfId="344" priority="331" operator="equal">
      <formula>"he"</formula>
    </cfRule>
    <cfRule type="cellIs" dxfId="343" priority="332" operator="equal">
      <formula>"he/him 1"</formula>
    </cfRule>
    <cfRule type="cellIs" dxfId="342" priority="333" operator="equal">
      <formula>"he/him 2"</formula>
    </cfRule>
    <cfRule type="cellIs" dxfId="341" priority="334" operator="equal">
      <formula>"she"</formula>
    </cfRule>
    <cfRule type="cellIs" dxfId="340" priority="335" operator="equal">
      <formula>"she/her 1"</formula>
    </cfRule>
    <cfRule type="cellIs" dxfId="339" priority="336" operator="equal">
      <formula>"she/her 2"</formula>
    </cfRule>
    <cfRule type="cellIs" dxfId="338" priority="337" operator="equal">
      <formula>"they"</formula>
    </cfRule>
    <cfRule type="cellIs" dxfId="337" priority="338" operator="equal">
      <formula>"they/them 1"</formula>
    </cfRule>
    <cfRule type="cellIs" dxfId="336" priority="339" operator="equal">
      <formula>"they/them 2"</formula>
    </cfRule>
    <cfRule type="cellIs" dxfId="335" priority="340" operator="equal">
      <formula>"red"</formula>
    </cfRule>
    <cfRule type="cellIs" dxfId="334" priority="341" operator="equal">
      <formula>"yellow"</formula>
    </cfRule>
    <cfRule type="cellIs" dxfId="333" priority="342" operator="equal">
      <formula>"green"</formula>
    </cfRule>
    <cfRule type="cellIs" dxfId="332" priority="343" operator="equal">
      <formula>"blue"</formula>
    </cfRule>
    <cfRule type="cellIs" dxfId="331" priority="344" operator="equal">
      <formula>"triangle"</formula>
    </cfRule>
    <cfRule type="cellIs" dxfId="330" priority="345" operator="equal">
      <formula>"square"</formula>
    </cfRule>
  </conditionalFormatting>
  <conditionalFormatting sqref="C14:C19">
    <cfRule type="cellIs" dxfId="329" priority="316" operator="equal">
      <formula>"he"</formula>
    </cfRule>
    <cfRule type="cellIs" dxfId="328" priority="317" operator="equal">
      <formula>"he/him 1"</formula>
    </cfRule>
    <cfRule type="cellIs" dxfId="327" priority="318" operator="equal">
      <formula>"he/him 2"</formula>
    </cfRule>
    <cfRule type="cellIs" dxfId="326" priority="319" operator="equal">
      <formula>"she"</formula>
    </cfRule>
    <cfRule type="cellIs" dxfId="325" priority="320" operator="equal">
      <formula>"she/her 1"</formula>
    </cfRule>
    <cfRule type="cellIs" dxfId="324" priority="321" operator="equal">
      <formula>"she/her 2"</formula>
    </cfRule>
    <cfRule type="cellIs" dxfId="323" priority="322" operator="equal">
      <formula>"they"</formula>
    </cfRule>
    <cfRule type="cellIs" dxfId="322" priority="323" operator="equal">
      <formula>"they/them 1"</formula>
    </cfRule>
    <cfRule type="cellIs" dxfId="321" priority="324" operator="equal">
      <formula>"they/them 2"</formula>
    </cfRule>
    <cfRule type="cellIs" dxfId="320" priority="325" operator="equal">
      <formula>"red"</formula>
    </cfRule>
    <cfRule type="cellIs" dxfId="319" priority="326" operator="equal">
      <formula>"yellow"</formula>
    </cfRule>
    <cfRule type="cellIs" dxfId="318" priority="327" operator="equal">
      <formula>"green"</formula>
    </cfRule>
    <cfRule type="cellIs" dxfId="317" priority="328" operator="equal">
      <formula>"blue"</formula>
    </cfRule>
    <cfRule type="cellIs" dxfId="316" priority="329" operator="equal">
      <formula>"triangle"</formula>
    </cfRule>
    <cfRule type="cellIs" dxfId="315" priority="330" operator="equal">
      <formula>"square"</formula>
    </cfRule>
  </conditionalFormatting>
  <conditionalFormatting sqref="C20:C25">
    <cfRule type="cellIs" dxfId="314" priority="301" operator="equal">
      <formula>"he"</formula>
    </cfRule>
    <cfRule type="cellIs" dxfId="313" priority="302" operator="equal">
      <formula>"he/him 1"</formula>
    </cfRule>
    <cfRule type="cellIs" dxfId="312" priority="303" operator="equal">
      <formula>"he/him 2"</formula>
    </cfRule>
    <cfRule type="cellIs" dxfId="311" priority="304" operator="equal">
      <formula>"she"</formula>
    </cfRule>
    <cfRule type="cellIs" dxfId="310" priority="305" operator="equal">
      <formula>"she/her 1"</formula>
    </cfRule>
    <cfRule type="cellIs" dxfId="309" priority="306" operator="equal">
      <formula>"she/her 2"</formula>
    </cfRule>
    <cfRule type="cellIs" dxfId="308" priority="307" operator="equal">
      <formula>"they"</formula>
    </cfRule>
    <cfRule type="cellIs" dxfId="307" priority="308" operator="equal">
      <formula>"they/them 1"</formula>
    </cfRule>
    <cfRule type="cellIs" dxfId="306" priority="309" operator="equal">
      <formula>"they/them 2"</formula>
    </cfRule>
    <cfRule type="cellIs" dxfId="305" priority="310" operator="equal">
      <formula>"red"</formula>
    </cfRule>
    <cfRule type="cellIs" dxfId="304" priority="311" operator="equal">
      <formula>"yellow"</formula>
    </cfRule>
    <cfRule type="cellIs" dxfId="303" priority="312" operator="equal">
      <formula>"green"</formula>
    </cfRule>
    <cfRule type="cellIs" dxfId="302" priority="313" operator="equal">
      <formula>"blue"</formula>
    </cfRule>
    <cfRule type="cellIs" dxfId="301" priority="314" operator="equal">
      <formula>"triangle"</formula>
    </cfRule>
    <cfRule type="cellIs" dxfId="300" priority="315" operator="equal">
      <formula>"square"</formula>
    </cfRule>
  </conditionalFormatting>
  <conditionalFormatting sqref="C26:C31">
    <cfRule type="cellIs" dxfId="299" priority="286" operator="equal">
      <formula>"he"</formula>
    </cfRule>
    <cfRule type="cellIs" dxfId="298" priority="287" operator="equal">
      <formula>"he/him 1"</formula>
    </cfRule>
    <cfRule type="cellIs" dxfId="297" priority="288" operator="equal">
      <formula>"he/him 2"</formula>
    </cfRule>
    <cfRule type="cellIs" dxfId="296" priority="289" operator="equal">
      <formula>"she"</formula>
    </cfRule>
    <cfRule type="cellIs" dxfId="295" priority="290" operator="equal">
      <formula>"she/her 1"</formula>
    </cfRule>
    <cfRule type="cellIs" dxfId="294" priority="291" operator="equal">
      <formula>"she/her 2"</formula>
    </cfRule>
    <cfRule type="cellIs" dxfId="293" priority="292" operator="equal">
      <formula>"they"</formula>
    </cfRule>
    <cfRule type="cellIs" dxfId="292" priority="293" operator="equal">
      <formula>"they/them 1"</formula>
    </cfRule>
    <cfRule type="cellIs" dxfId="291" priority="294" operator="equal">
      <formula>"they/them 2"</formula>
    </cfRule>
    <cfRule type="cellIs" dxfId="290" priority="295" operator="equal">
      <formula>"red"</formula>
    </cfRule>
    <cfRule type="cellIs" dxfId="289" priority="296" operator="equal">
      <formula>"yellow"</formula>
    </cfRule>
    <cfRule type="cellIs" dxfId="288" priority="297" operator="equal">
      <formula>"green"</formula>
    </cfRule>
    <cfRule type="cellIs" dxfId="287" priority="298" operator="equal">
      <formula>"blue"</formula>
    </cfRule>
    <cfRule type="cellIs" dxfId="286" priority="299" operator="equal">
      <formula>"triangle"</formula>
    </cfRule>
    <cfRule type="cellIs" dxfId="285" priority="300" operator="equal">
      <formula>"square"</formula>
    </cfRule>
  </conditionalFormatting>
  <conditionalFormatting sqref="C32:C37">
    <cfRule type="cellIs" dxfId="284" priority="271" operator="equal">
      <formula>"he"</formula>
    </cfRule>
    <cfRule type="cellIs" dxfId="283" priority="272" operator="equal">
      <formula>"he/him 1"</formula>
    </cfRule>
    <cfRule type="cellIs" dxfId="282" priority="273" operator="equal">
      <formula>"he/him 2"</formula>
    </cfRule>
    <cfRule type="cellIs" dxfId="281" priority="274" operator="equal">
      <formula>"she"</formula>
    </cfRule>
    <cfRule type="cellIs" dxfId="280" priority="275" operator="equal">
      <formula>"she/her 1"</formula>
    </cfRule>
    <cfRule type="cellIs" dxfId="279" priority="276" operator="equal">
      <formula>"she/her 2"</formula>
    </cfRule>
    <cfRule type="cellIs" dxfId="278" priority="277" operator="equal">
      <formula>"they"</formula>
    </cfRule>
    <cfRule type="cellIs" dxfId="277" priority="278" operator="equal">
      <formula>"they/them 1"</formula>
    </cfRule>
    <cfRule type="cellIs" dxfId="276" priority="279" operator="equal">
      <formula>"they/them 2"</formula>
    </cfRule>
    <cfRule type="cellIs" dxfId="275" priority="280" operator="equal">
      <formula>"red"</formula>
    </cfRule>
    <cfRule type="cellIs" dxfId="274" priority="281" operator="equal">
      <formula>"yellow"</formula>
    </cfRule>
    <cfRule type="cellIs" dxfId="273" priority="282" operator="equal">
      <formula>"green"</formula>
    </cfRule>
    <cfRule type="cellIs" dxfId="272" priority="283" operator="equal">
      <formula>"blue"</formula>
    </cfRule>
    <cfRule type="cellIs" dxfId="271" priority="284" operator="equal">
      <formula>"triangle"</formula>
    </cfRule>
    <cfRule type="cellIs" dxfId="270" priority="285" operator="equal">
      <formula>"square"</formula>
    </cfRule>
  </conditionalFormatting>
  <conditionalFormatting sqref="D2">
    <cfRule type="cellIs" dxfId="269" priority="256" operator="equal">
      <formula>"he"</formula>
    </cfRule>
    <cfRule type="cellIs" dxfId="268" priority="257" operator="equal">
      <formula>"he/him 1"</formula>
    </cfRule>
    <cfRule type="cellIs" dxfId="267" priority="258" operator="equal">
      <formula>"he/him 2"</formula>
    </cfRule>
    <cfRule type="cellIs" dxfId="266" priority="259" operator="equal">
      <formula>"she"</formula>
    </cfRule>
    <cfRule type="cellIs" dxfId="265" priority="260" operator="equal">
      <formula>"she/her 1"</formula>
    </cfRule>
    <cfRule type="cellIs" dxfId="264" priority="261" operator="equal">
      <formula>"she/her 2"</formula>
    </cfRule>
    <cfRule type="cellIs" dxfId="263" priority="262" operator="equal">
      <formula>"they"</formula>
    </cfRule>
    <cfRule type="cellIs" dxfId="262" priority="263" operator="equal">
      <formula>"they/them 1"</formula>
    </cfRule>
    <cfRule type="cellIs" dxfId="261" priority="264" operator="equal">
      <formula>"they/them 2"</formula>
    </cfRule>
    <cfRule type="cellIs" dxfId="260" priority="265" operator="equal">
      <formula>"red"</formula>
    </cfRule>
    <cfRule type="cellIs" dxfId="259" priority="266" operator="equal">
      <formula>"yellow"</formula>
    </cfRule>
    <cfRule type="cellIs" dxfId="258" priority="267" operator="equal">
      <formula>"green"</formula>
    </cfRule>
    <cfRule type="cellIs" dxfId="257" priority="268" operator="equal">
      <formula>"blue"</formula>
    </cfRule>
    <cfRule type="cellIs" dxfId="256" priority="269" operator="equal">
      <formula>"triangle"</formula>
    </cfRule>
    <cfRule type="cellIs" dxfId="255" priority="270" operator="equal">
      <formula>"square"</formula>
    </cfRule>
  </conditionalFormatting>
  <conditionalFormatting sqref="D3">
    <cfRule type="cellIs" dxfId="254" priority="241" operator="equal">
      <formula>"he"</formula>
    </cfRule>
    <cfRule type="cellIs" dxfId="253" priority="242" operator="equal">
      <formula>"he/him 1"</formula>
    </cfRule>
    <cfRule type="cellIs" dxfId="252" priority="243" operator="equal">
      <formula>"he/him 2"</formula>
    </cfRule>
    <cfRule type="cellIs" dxfId="251" priority="244" operator="equal">
      <formula>"she"</formula>
    </cfRule>
    <cfRule type="cellIs" dxfId="250" priority="245" operator="equal">
      <formula>"she/her 1"</formula>
    </cfRule>
    <cfRule type="cellIs" dxfId="249" priority="246" operator="equal">
      <formula>"she/her 2"</formula>
    </cfRule>
    <cfRule type="cellIs" dxfId="248" priority="247" operator="equal">
      <formula>"they"</formula>
    </cfRule>
    <cfRule type="cellIs" dxfId="247" priority="248" operator="equal">
      <formula>"they/them 1"</formula>
    </cfRule>
    <cfRule type="cellIs" dxfId="246" priority="249" operator="equal">
      <formula>"they/them 2"</formula>
    </cfRule>
    <cfRule type="cellIs" dxfId="245" priority="250" operator="equal">
      <formula>"red"</formula>
    </cfRule>
    <cfRule type="cellIs" dxfId="244" priority="251" operator="equal">
      <formula>"yellow"</formula>
    </cfRule>
    <cfRule type="cellIs" dxfId="243" priority="252" operator="equal">
      <formula>"green"</formula>
    </cfRule>
    <cfRule type="cellIs" dxfId="242" priority="253" operator="equal">
      <formula>"blue"</formula>
    </cfRule>
    <cfRule type="cellIs" dxfId="241" priority="254" operator="equal">
      <formula>"triangle"</formula>
    </cfRule>
    <cfRule type="cellIs" dxfId="240" priority="255" operator="equal">
      <formula>"square"</formula>
    </cfRule>
  </conditionalFormatting>
  <conditionalFormatting sqref="D4:D7">
    <cfRule type="cellIs" dxfId="239" priority="226" operator="equal">
      <formula>"he"</formula>
    </cfRule>
    <cfRule type="cellIs" dxfId="238" priority="227" operator="equal">
      <formula>"he/him 1"</formula>
    </cfRule>
    <cfRule type="cellIs" dxfId="237" priority="228" operator="equal">
      <formula>"he/him 2"</formula>
    </cfRule>
    <cfRule type="cellIs" dxfId="236" priority="229" operator="equal">
      <formula>"she"</formula>
    </cfRule>
    <cfRule type="cellIs" dxfId="235" priority="230" operator="equal">
      <formula>"she/her 1"</formula>
    </cfRule>
    <cfRule type="cellIs" dxfId="234" priority="231" operator="equal">
      <formula>"she/her 2"</formula>
    </cfRule>
    <cfRule type="cellIs" dxfId="233" priority="232" operator="equal">
      <formula>"they"</formula>
    </cfRule>
    <cfRule type="cellIs" dxfId="232" priority="233" operator="equal">
      <formula>"they/them 1"</formula>
    </cfRule>
    <cfRule type="cellIs" dxfId="231" priority="234" operator="equal">
      <formula>"they/them 2"</formula>
    </cfRule>
    <cfRule type="cellIs" dxfId="230" priority="235" operator="equal">
      <formula>"red"</formula>
    </cfRule>
    <cfRule type="cellIs" dxfId="229" priority="236" operator="equal">
      <formula>"yellow"</formula>
    </cfRule>
    <cfRule type="cellIs" dxfId="228" priority="237" operator="equal">
      <formula>"green"</formula>
    </cfRule>
    <cfRule type="cellIs" dxfId="227" priority="238" operator="equal">
      <formula>"blue"</formula>
    </cfRule>
    <cfRule type="cellIs" dxfId="226" priority="239" operator="equal">
      <formula>"triangle"</formula>
    </cfRule>
    <cfRule type="cellIs" dxfId="225" priority="240" operator="equal">
      <formula>"square"</formula>
    </cfRule>
  </conditionalFormatting>
  <conditionalFormatting sqref="D8">
    <cfRule type="cellIs" dxfId="224" priority="211" operator="equal">
      <formula>"he"</formula>
    </cfRule>
    <cfRule type="cellIs" dxfId="223" priority="212" operator="equal">
      <formula>"he/him 1"</formula>
    </cfRule>
    <cfRule type="cellIs" dxfId="222" priority="213" operator="equal">
      <formula>"he/him 2"</formula>
    </cfRule>
    <cfRule type="cellIs" dxfId="221" priority="214" operator="equal">
      <formula>"she"</formula>
    </cfRule>
    <cfRule type="cellIs" dxfId="220" priority="215" operator="equal">
      <formula>"she/her 1"</formula>
    </cfRule>
    <cfRule type="cellIs" dxfId="219" priority="216" operator="equal">
      <formula>"she/her 2"</formula>
    </cfRule>
    <cfRule type="cellIs" dxfId="218" priority="217" operator="equal">
      <formula>"they"</formula>
    </cfRule>
    <cfRule type="cellIs" dxfId="217" priority="218" operator="equal">
      <formula>"they/them 1"</formula>
    </cfRule>
    <cfRule type="cellIs" dxfId="216" priority="219" operator="equal">
      <formula>"they/them 2"</formula>
    </cfRule>
    <cfRule type="cellIs" dxfId="215" priority="220" operator="equal">
      <formula>"red"</formula>
    </cfRule>
    <cfRule type="cellIs" dxfId="214" priority="221" operator="equal">
      <formula>"yellow"</formula>
    </cfRule>
    <cfRule type="cellIs" dxfId="213" priority="222" operator="equal">
      <formula>"green"</formula>
    </cfRule>
    <cfRule type="cellIs" dxfId="212" priority="223" operator="equal">
      <formula>"blue"</formula>
    </cfRule>
    <cfRule type="cellIs" dxfId="211" priority="224" operator="equal">
      <formula>"triangle"</formula>
    </cfRule>
    <cfRule type="cellIs" dxfId="210" priority="225" operator="equal">
      <formula>"square"</formula>
    </cfRule>
  </conditionalFormatting>
  <conditionalFormatting sqref="D9">
    <cfRule type="cellIs" dxfId="209" priority="196" operator="equal">
      <formula>"he"</formula>
    </cfRule>
    <cfRule type="cellIs" dxfId="208" priority="197" operator="equal">
      <formula>"he/him 1"</formula>
    </cfRule>
    <cfRule type="cellIs" dxfId="207" priority="198" operator="equal">
      <formula>"he/him 2"</formula>
    </cfRule>
    <cfRule type="cellIs" dxfId="206" priority="199" operator="equal">
      <formula>"she"</formula>
    </cfRule>
    <cfRule type="cellIs" dxfId="205" priority="200" operator="equal">
      <formula>"she/her 1"</formula>
    </cfRule>
    <cfRule type="cellIs" dxfId="204" priority="201" operator="equal">
      <formula>"she/her 2"</formula>
    </cfRule>
    <cfRule type="cellIs" dxfId="203" priority="202" operator="equal">
      <formula>"they"</formula>
    </cfRule>
    <cfRule type="cellIs" dxfId="202" priority="203" operator="equal">
      <formula>"they/them 1"</formula>
    </cfRule>
    <cfRule type="cellIs" dxfId="201" priority="204" operator="equal">
      <formula>"they/them 2"</formula>
    </cfRule>
    <cfRule type="cellIs" dxfId="200" priority="205" operator="equal">
      <formula>"red"</formula>
    </cfRule>
    <cfRule type="cellIs" dxfId="199" priority="206" operator="equal">
      <formula>"yellow"</formula>
    </cfRule>
    <cfRule type="cellIs" dxfId="198" priority="207" operator="equal">
      <formula>"green"</formula>
    </cfRule>
    <cfRule type="cellIs" dxfId="197" priority="208" operator="equal">
      <formula>"blue"</formula>
    </cfRule>
    <cfRule type="cellIs" dxfId="196" priority="209" operator="equal">
      <formula>"triangle"</formula>
    </cfRule>
    <cfRule type="cellIs" dxfId="195" priority="210" operator="equal">
      <formula>"square"</formula>
    </cfRule>
  </conditionalFormatting>
  <conditionalFormatting sqref="D10:D13">
    <cfRule type="cellIs" dxfId="194" priority="181" operator="equal">
      <formula>"he"</formula>
    </cfRule>
    <cfRule type="cellIs" dxfId="193" priority="182" operator="equal">
      <formula>"he/him 1"</formula>
    </cfRule>
    <cfRule type="cellIs" dxfId="192" priority="183" operator="equal">
      <formula>"he/him 2"</formula>
    </cfRule>
    <cfRule type="cellIs" dxfId="191" priority="184" operator="equal">
      <formula>"she"</formula>
    </cfRule>
    <cfRule type="cellIs" dxfId="190" priority="185" operator="equal">
      <formula>"she/her 1"</formula>
    </cfRule>
    <cfRule type="cellIs" dxfId="189" priority="186" operator="equal">
      <formula>"she/her 2"</formula>
    </cfRule>
    <cfRule type="cellIs" dxfId="188" priority="187" operator="equal">
      <formula>"they"</formula>
    </cfRule>
    <cfRule type="cellIs" dxfId="187" priority="188" operator="equal">
      <formula>"they/them 1"</formula>
    </cfRule>
    <cfRule type="cellIs" dxfId="186" priority="189" operator="equal">
      <formula>"they/them 2"</formula>
    </cfRule>
    <cfRule type="cellIs" dxfId="185" priority="190" operator="equal">
      <formula>"red"</formula>
    </cfRule>
    <cfRule type="cellIs" dxfId="184" priority="191" operator="equal">
      <formula>"yellow"</formula>
    </cfRule>
    <cfRule type="cellIs" dxfId="183" priority="192" operator="equal">
      <formula>"green"</formula>
    </cfRule>
    <cfRule type="cellIs" dxfId="182" priority="193" operator="equal">
      <formula>"blue"</formula>
    </cfRule>
    <cfRule type="cellIs" dxfId="181" priority="194" operator="equal">
      <formula>"triangle"</formula>
    </cfRule>
    <cfRule type="cellIs" dxfId="180" priority="195" operator="equal">
      <formula>"square"</formula>
    </cfRule>
  </conditionalFormatting>
  <conditionalFormatting sqref="D14">
    <cfRule type="cellIs" dxfId="179" priority="166" operator="equal">
      <formula>"he"</formula>
    </cfRule>
    <cfRule type="cellIs" dxfId="178" priority="167" operator="equal">
      <formula>"he/him 1"</formula>
    </cfRule>
    <cfRule type="cellIs" dxfId="177" priority="168" operator="equal">
      <formula>"he/him 2"</formula>
    </cfRule>
    <cfRule type="cellIs" dxfId="176" priority="169" operator="equal">
      <formula>"she"</formula>
    </cfRule>
    <cfRule type="cellIs" dxfId="175" priority="170" operator="equal">
      <formula>"she/her 1"</formula>
    </cfRule>
    <cfRule type="cellIs" dxfId="174" priority="171" operator="equal">
      <formula>"she/her 2"</formula>
    </cfRule>
    <cfRule type="cellIs" dxfId="173" priority="172" operator="equal">
      <formula>"they"</formula>
    </cfRule>
    <cfRule type="cellIs" dxfId="172" priority="173" operator="equal">
      <formula>"they/them 1"</formula>
    </cfRule>
    <cfRule type="cellIs" dxfId="171" priority="174" operator="equal">
      <formula>"they/them 2"</formula>
    </cfRule>
    <cfRule type="cellIs" dxfId="170" priority="175" operator="equal">
      <formula>"red"</formula>
    </cfRule>
    <cfRule type="cellIs" dxfId="169" priority="176" operator="equal">
      <formula>"yellow"</formula>
    </cfRule>
    <cfRule type="cellIs" dxfId="168" priority="177" operator="equal">
      <formula>"green"</formula>
    </cfRule>
    <cfRule type="cellIs" dxfId="167" priority="178" operator="equal">
      <formula>"blue"</formula>
    </cfRule>
    <cfRule type="cellIs" dxfId="166" priority="179" operator="equal">
      <formula>"triangle"</formula>
    </cfRule>
    <cfRule type="cellIs" dxfId="165" priority="180" operator="equal">
      <formula>"square"</formula>
    </cfRule>
  </conditionalFormatting>
  <conditionalFormatting sqref="D15">
    <cfRule type="cellIs" dxfId="164" priority="151" operator="equal">
      <formula>"he"</formula>
    </cfRule>
    <cfRule type="cellIs" dxfId="163" priority="152" operator="equal">
      <formula>"he/him 1"</formula>
    </cfRule>
    <cfRule type="cellIs" dxfId="162" priority="153" operator="equal">
      <formula>"he/him 2"</formula>
    </cfRule>
    <cfRule type="cellIs" dxfId="161" priority="154" operator="equal">
      <formula>"she"</formula>
    </cfRule>
    <cfRule type="cellIs" dxfId="160" priority="155" operator="equal">
      <formula>"she/her 1"</formula>
    </cfRule>
    <cfRule type="cellIs" dxfId="159" priority="156" operator="equal">
      <formula>"she/her 2"</formula>
    </cfRule>
    <cfRule type="cellIs" dxfId="158" priority="157" operator="equal">
      <formula>"they"</formula>
    </cfRule>
    <cfRule type="cellIs" dxfId="157" priority="158" operator="equal">
      <formula>"they/them 1"</formula>
    </cfRule>
    <cfRule type="cellIs" dxfId="156" priority="159" operator="equal">
      <formula>"they/them 2"</formula>
    </cfRule>
    <cfRule type="cellIs" dxfId="155" priority="160" operator="equal">
      <formula>"red"</formula>
    </cfRule>
    <cfRule type="cellIs" dxfId="154" priority="161" operator="equal">
      <formula>"yellow"</formula>
    </cfRule>
    <cfRule type="cellIs" dxfId="153" priority="162" operator="equal">
      <formula>"green"</formula>
    </cfRule>
    <cfRule type="cellIs" dxfId="152" priority="163" operator="equal">
      <formula>"blue"</formula>
    </cfRule>
    <cfRule type="cellIs" dxfId="151" priority="164" operator="equal">
      <formula>"triangle"</formula>
    </cfRule>
    <cfRule type="cellIs" dxfId="150" priority="165" operator="equal">
      <formula>"square"</formula>
    </cfRule>
  </conditionalFormatting>
  <conditionalFormatting sqref="D16:D19">
    <cfRule type="cellIs" dxfId="149" priority="136" operator="equal">
      <formula>"he"</formula>
    </cfRule>
    <cfRule type="cellIs" dxfId="148" priority="137" operator="equal">
      <formula>"he/him 1"</formula>
    </cfRule>
    <cfRule type="cellIs" dxfId="147" priority="138" operator="equal">
      <formula>"he/him 2"</formula>
    </cfRule>
    <cfRule type="cellIs" dxfId="146" priority="139" operator="equal">
      <formula>"she"</formula>
    </cfRule>
    <cfRule type="cellIs" dxfId="145" priority="140" operator="equal">
      <formula>"she/her 1"</formula>
    </cfRule>
    <cfRule type="cellIs" dxfId="144" priority="141" operator="equal">
      <formula>"she/her 2"</formula>
    </cfRule>
    <cfRule type="cellIs" dxfId="143" priority="142" operator="equal">
      <formula>"they"</formula>
    </cfRule>
    <cfRule type="cellIs" dxfId="142" priority="143" operator="equal">
      <formula>"they/them 1"</formula>
    </cfRule>
    <cfRule type="cellIs" dxfId="141" priority="144" operator="equal">
      <formula>"they/them 2"</formula>
    </cfRule>
    <cfRule type="cellIs" dxfId="140" priority="145" operator="equal">
      <formula>"red"</formula>
    </cfRule>
    <cfRule type="cellIs" dxfId="139" priority="146" operator="equal">
      <formula>"yellow"</formula>
    </cfRule>
    <cfRule type="cellIs" dxfId="138" priority="147" operator="equal">
      <formula>"green"</formula>
    </cfRule>
    <cfRule type="cellIs" dxfId="137" priority="148" operator="equal">
      <formula>"blue"</formula>
    </cfRule>
    <cfRule type="cellIs" dxfId="136" priority="149" operator="equal">
      <formula>"triangle"</formula>
    </cfRule>
    <cfRule type="cellIs" dxfId="135" priority="150" operator="equal">
      <formula>"square"</formula>
    </cfRule>
  </conditionalFormatting>
  <conditionalFormatting sqref="D20">
    <cfRule type="cellIs" dxfId="134" priority="121" operator="equal">
      <formula>"he"</formula>
    </cfRule>
    <cfRule type="cellIs" dxfId="133" priority="122" operator="equal">
      <formula>"he/him 1"</formula>
    </cfRule>
    <cfRule type="cellIs" dxfId="132" priority="123" operator="equal">
      <formula>"he/him 2"</formula>
    </cfRule>
    <cfRule type="cellIs" dxfId="131" priority="124" operator="equal">
      <formula>"she"</formula>
    </cfRule>
    <cfRule type="cellIs" dxfId="130" priority="125" operator="equal">
      <formula>"she/her 1"</formula>
    </cfRule>
    <cfRule type="cellIs" dxfId="129" priority="126" operator="equal">
      <formula>"she/her 2"</formula>
    </cfRule>
    <cfRule type="cellIs" dxfId="128" priority="127" operator="equal">
      <formula>"they"</formula>
    </cfRule>
    <cfRule type="cellIs" dxfId="127" priority="128" operator="equal">
      <formula>"they/them 1"</formula>
    </cfRule>
    <cfRule type="cellIs" dxfId="126" priority="129" operator="equal">
      <formula>"they/them 2"</formula>
    </cfRule>
    <cfRule type="cellIs" dxfId="125" priority="130" operator="equal">
      <formula>"red"</formula>
    </cfRule>
    <cfRule type="cellIs" dxfId="124" priority="131" operator="equal">
      <formula>"yellow"</formula>
    </cfRule>
    <cfRule type="cellIs" dxfId="123" priority="132" operator="equal">
      <formula>"green"</formula>
    </cfRule>
    <cfRule type="cellIs" dxfId="122" priority="133" operator="equal">
      <formula>"blue"</formula>
    </cfRule>
    <cfRule type="cellIs" dxfId="121" priority="134" operator="equal">
      <formula>"triangle"</formula>
    </cfRule>
    <cfRule type="cellIs" dxfId="120" priority="135" operator="equal">
      <formula>"square"</formula>
    </cfRule>
  </conditionalFormatting>
  <conditionalFormatting sqref="D21">
    <cfRule type="cellIs" dxfId="119" priority="106" operator="equal">
      <formula>"he"</formula>
    </cfRule>
    <cfRule type="cellIs" dxfId="118" priority="107" operator="equal">
      <formula>"he/him 1"</formula>
    </cfRule>
    <cfRule type="cellIs" dxfId="117" priority="108" operator="equal">
      <formula>"he/him 2"</formula>
    </cfRule>
    <cfRule type="cellIs" dxfId="116" priority="109" operator="equal">
      <formula>"she"</formula>
    </cfRule>
    <cfRule type="cellIs" dxfId="115" priority="110" operator="equal">
      <formula>"she/her 1"</formula>
    </cfRule>
    <cfRule type="cellIs" dxfId="114" priority="111" operator="equal">
      <formula>"she/her 2"</formula>
    </cfRule>
    <cfRule type="cellIs" dxfId="113" priority="112" operator="equal">
      <formula>"they"</formula>
    </cfRule>
    <cfRule type="cellIs" dxfId="112" priority="113" operator="equal">
      <formula>"they/them 1"</formula>
    </cfRule>
    <cfRule type="cellIs" dxfId="111" priority="114" operator="equal">
      <formula>"they/them 2"</formula>
    </cfRule>
    <cfRule type="cellIs" dxfId="110" priority="115" operator="equal">
      <formula>"red"</formula>
    </cfRule>
    <cfRule type="cellIs" dxfId="109" priority="116" operator="equal">
      <formula>"yellow"</formula>
    </cfRule>
    <cfRule type="cellIs" dxfId="108" priority="117" operator="equal">
      <formula>"green"</formula>
    </cfRule>
    <cfRule type="cellIs" dxfId="107" priority="118" operator="equal">
      <formula>"blue"</formula>
    </cfRule>
    <cfRule type="cellIs" dxfId="106" priority="119" operator="equal">
      <formula>"triangle"</formula>
    </cfRule>
    <cfRule type="cellIs" dxfId="105" priority="120" operator="equal">
      <formula>"square"</formula>
    </cfRule>
  </conditionalFormatting>
  <conditionalFormatting sqref="D22:D25">
    <cfRule type="cellIs" dxfId="104" priority="91" operator="equal">
      <formula>"he"</formula>
    </cfRule>
    <cfRule type="cellIs" dxfId="103" priority="92" operator="equal">
      <formula>"he/him 1"</formula>
    </cfRule>
    <cfRule type="cellIs" dxfId="102" priority="93" operator="equal">
      <formula>"he/him 2"</formula>
    </cfRule>
    <cfRule type="cellIs" dxfId="101" priority="94" operator="equal">
      <formula>"she"</formula>
    </cfRule>
    <cfRule type="cellIs" dxfId="100" priority="95" operator="equal">
      <formula>"she/her 1"</formula>
    </cfRule>
    <cfRule type="cellIs" dxfId="99" priority="96" operator="equal">
      <formula>"she/her 2"</formula>
    </cfRule>
    <cfRule type="cellIs" dxfId="98" priority="97" operator="equal">
      <formula>"they"</formula>
    </cfRule>
    <cfRule type="cellIs" dxfId="97" priority="98" operator="equal">
      <formula>"they/them 1"</formula>
    </cfRule>
    <cfRule type="cellIs" dxfId="96" priority="99" operator="equal">
      <formula>"they/them 2"</formula>
    </cfRule>
    <cfRule type="cellIs" dxfId="95" priority="100" operator="equal">
      <formula>"red"</formula>
    </cfRule>
    <cfRule type="cellIs" dxfId="94" priority="101" operator="equal">
      <formula>"yellow"</formula>
    </cfRule>
    <cfRule type="cellIs" dxfId="93" priority="102" operator="equal">
      <formula>"green"</formula>
    </cfRule>
    <cfRule type="cellIs" dxfId="92" priority="103" operator="equal">
      <formula>"blue"</formula>
    </cfRule>
    <cfRule type="cellIs" dxfId="91" priority="104" operator="equal">
      <formula>"triangle"</formula>
    </cfRule>
    <cfRule type="cellIs" dxfId="90" priority="105" operator="equal">
      <formula>"square"</formula>
    </cfRule>
  </conditionalFormatting>
  <conditionalFormatting sqref="D26">
    <cfRule type="cellIs" dxfId="89" priority="76" operator="equal">
      <formula>"he"</formula>
    </cfRule>
    <cfRule type="cellIs" dxfId="88" priority="77" operator="equal">
      <formula>"he/him 1"</formula>
    </cfRule>
    <cfRule type="cellIs" dxfId="87" priority="78" operator="equal">
      <formula>"he/him 2"</formula>
    </cfRule>
    <cfRule type="cellIs" dxfId="86" priority="79" operator="equal">
      <formula>"she"</formula>
    </cfRule>
    <cfRule type="cellIs" dxfId="85" priority="80" operator="equal">
      <formula>"she/her 1"</formula>
    </cfRule>
    <cfRule type="cellIs" dxfId="84" priority="81" operator="equal">
      <formula>"she/her 2"</formula>
    </cfRule>
    <cfRule type="cellIs" dxfId="83" priority="82" operator="equal">
      <formula>"they"</formula>
    </cfRule>
    <cfRule type="cellIs" dxfId="82" priority="83" operator="equal">
      <formula>"they/them 1"</formula>
    </cfRule>
    <cfRule type="cellIs" dxfId="81" priority="84" operator="equal">
      <formula>"they/them 2"</formula>
    </cfRule>
    <cfRule type="cellIs" dxfId="80" priority="85" operator="equal">
      <formula>"red"</formula>
    </cfRule>
    <cfRule type="cellIs" dxfId="79" priority="86" operator="equal">
      <formula>"yellow"</formula>
    </cfRule>
    <cfRule type="cellIs" dxfId="78" priority="87" operator="equal">
      <formula>"green"</formula>
    </cfRule>
    <cfRule type="cellIs" dxfId="77" priority="88" operator="equal">
      <formula>"blue"</formula>
    </cfRule>
    <cfRule type="cellIs" dxfId="76" priority="89" operator="equal">
      <formula>"triangle"</formula>
    </cfRule>
    <cfRule type="cellIs" dxfId="75" priority="90" operator="equal">
      <formula>"square"</formula>
    </cfRule>
  </conditionalFormatting>
  <conditionalFormatting sqref="D27">
    <cfRule type="cellIs" dxfId="74" priority="61" operator="equal">
      <formula>"he"</formula>
    </cfRule>
    <cfRule type="cellIs" dxfId="73" priority="62" operator="equal">
      <formula>"he/him 1"</formula>
    </cfRule>
    <cfRule type="cellIs" dxfId="72" priority="63" operator="equal">
      <formula>"he/him 2"</formula>
    </cfRule>
    <cfRule type="cellIs" dxfId="71" priority="64" operator="equal">
      <formula>"she"</formula>
    </cfRule>
    <cfRule type="cellIs" dxfId="70" priority="65" operator="equal">
      <formula>"she/her 1"</formula>
    </cfRule>
    <cfRule type="cellIs" dxfId="69" priority="66" operator="equal">
      <formula>"she/her 2"</formula>
    </cfRule>
    <cfRule type="cellIs" dxfId="68" priority="67" operator="equal">
      <formula>"they"</formula>
    </cfRule>
    <cfRule type="cellIs" dxfId="67" priority="68" operator="equal">
      <formula>"they/them 1"</formula>
    </cfRule>
    <cfRule type="cellIs" dxfId="66" priority="69" operator="equal">
      <formula>"they/them 2"</formula>
    </cfRule>
    <cfRule type="cellIs" dxfId="65" priority="70" operator="equal">
      <formula>"red"</formula>
    </cfRule>
    <cfRule type="cellIs" dxfId="64" priority="71" operator="equal">
      <formula>"yellow"</formula>
    </cfRule>
    <cfRule type="cellIs" dxfId="63" priority="72" operator="equal">
      <formula>"green"</formula>
    </cfRule>
    <cfRule type="cellIs" dxfId="62" priority="73" operator="equal">
      <formula>"blue"</formula>
    </cfRule>
    <cfRule type="cellIs" dxfId="61" priority="74" operator="equal">
      <formula>"triangle"</formula>
    </cfRule>
    <cfRule type="cellIs" dxfId="60" priority="75" operator="equal">
      <formula>"square"</formula>
    </cfRule>
  </conditionalFormatting>
  <conditionalFormatting sqref="D28:D31">
    <cfRule type="cellIs" dxfId="59" priority="46" operator="equal">
      <formula>"he"</formula>
    </cfRule>
    <cfRule type="cellIs" dxfId="58" priority="47" operator="equal">
      <formula>"he/him 1"</formula>
    </cfRule>
    <cfRule type="cellIs" dxfId="57" priority="48" operator="equal">
      <formula>"he/him 2"</formula>
    </cfRule>
    <cfRule type="cellIs" dxfId="56" priority="49" operator="equal">
      <formula>"she"</formula>
    </cfRule>
    <cfRule type="cellIs" dxfId="55" priority="50" operator="equal">
      <formula>"she/her 1"</formula>
    </cfRule>
    <cfRule type="cellIs" dxfId="54" priority="51" operator="equal">
      <formula>"she/her 2"</formula>
    </cfRule>
    <cfRule type="cellIs" dxfId="53" priority="52" operator="equal">
      <formula>"they"</formula>
    </cfRule>
    <cfRule type="cellIs" dxfId="52" priority="53" operator="equal">
      <formula>"they/them 1"</formula>
    </cfRule>
    <cfRule type="cellIs" dxfId="51" priority="54" operator="equal">
      <formula>"they/them 2"</formula>
    </cfRule>
    <cfRule type="cellIs" dxfId="50" priority="55" operator="equal">
      <formula>"red"</formula>
    </cfRule>
    <cfRule type="cellIs" dxfId="49" priority="56" operator="equal">
      <formula>"yellow"</formula>
    </cfRule>
    <cfRule type="cellIs" dxfId="48" priority="57" operator="equal">
      <formula>"green"</formula>
    </cfRule>
    <cfRule type="cellIs" dxfId="47" priority="58" operator="equal">
      <formula>"blue"</formula>
    </cfRule>
    <cfRule type="cellIs" dxfId="46" priority="59" operator="equal">
      <formula>"triangle"</formula>
    </cfRule>
    <cfRule type="cellIs" dxfId="45" priority="60" operator="equal">
      <formula>"square"</formula>
    </cfRule>
  </conditionalFormatting>
  <conditionalFormatting sqref="D32">
    <cfRule type="cellIs" dxfId="44" priority="31" operator="equal">
      <formula>"he"</formula>
    </cfRule>
    <cfRule type="cellIs" dxfId="43" priority="32" operator="equal">
      <formula>"he/him 1"</formula>
    </cfRule>
    <cfRule type="cellIs" dxfId="42" priority="33" operator="equal">
      <formula>"he/him 2"</formula>
    </cfRule>
    <cfRule type="cellIs" dxfId="41" priority="34" operator="equal">
      <formula>"she"</formula>
    </cfRule>
    <cfRule type="cellIs" dxfId="40" priority="35" operator="equal">
      <formula>"she/her 1"</formula>
    </cfRule>
    <cfRule type="cellIs" dxfId="39" priority="36" operator="equal">
      <formula>"she/her 2"</formula>
    </cfRule>
    <cfRule type="cellIs" dxfId="38" priority="37" operator="equal">
      <formula>"they"</formula>
    </cfRule>
    <cfRule type="cellIs" dxfId="37" priority="38" operator="equal">
      <formula>"they/them 1"</formula>
    </cfRule>
    <cfRule type="cellIs" dxfId="36" priority="39" operator="equal">
      <formula>"they/them 2"</formula>
    </cfRule>
    <cfRule type="cellIs" dxfId="35" priority="40" operator="equal">
      <formula>"red"</formula>
    </cfRule>
    <cfRule type="cellIs" dxfId="34" priority="41" operator="equal">
      <formula>"yellow"</formula>
    </cfRule>
    <cfRule type="cellIs" dxfId="33" priority="42" operator="equal">
      <formula>"green"</formula>
    </cfRule>
    <cfRule type="cellIs" dxfId="32" priority="43" operator="equal">
      <formula>"blue"</formula>
    </cfRule>
    <cfRule type="cellIs" dxfId="31" priority="44" operator="equal">
      <formula>"triangle"</formula>
    </cfRule>
    <cfRule type="cellIs" dxfId="30" priority="45" operator="equal">
      <formula>"square"</formula>
    </cfRule>
  </conditionalFormatting>
  <conditionalFormatting sqref="D33">
    <cfRule type="cellIs" dxfId="29" priority="16" operator="equal">
      <formula>"he"</formula>
    </cfRule>
    <cfRule type="cellIs" dxfId="28" priority="17" operator="equal">
      <formula>"he/him 1"</formula>
    </cfRule>
    <cfRule type="cellIs" dxfId="27" priority="18" operator="equal">
      <formula>"he/him 2"</formula>
    </cfRule>
    <cfRule type="cellIs" dxfId="26" priority="19" operator="equal">
      <formula>"she"</formula>
    </cfRule>
    <cfRule type="cellIs" dxfId="25" priority="20" operator="equal">
      <formula>"she/her 1"</formula>
    </cfRule>
    <cfRule type="cellIs" dxfId="24" priority="21" operator="equal">
      <formula>"she/her 2"</formula>
    </cfRule>
    <cfRule type="cellIs" dxfId="23" priority="22" operator="equal">
      <formula>"they"</formula>
    </cfRule>
    <cfRule type="cellIs" dxfId="22" priority="23" operator="equal">
      <formula>"they/them 1"</formula>
    </cfRule>
    <cfRule type="cellIs" dxfId="21" priority="24" operator="equal">
      <formula>"they/them 2"</formula>
    </cfRule>
    <cfRule type="cellIs" dxfId="20" priority="25" operator="equal">
      <formula>"red"</formula>
    </cfRule>
    <cfRule type="cellIs" dxfId="19" priority="26" operator="equal">
      <formula>"yellow"</formula>
    </cfRule>
    <cfRule type="cellIs" dxfId="18" priority="27" operator="equal">
      <formula>"green"</formula>
    </cfRule>
    <cfRule type="cellIs" dxfId="17" priority="28" operator="equal">
      <formula>"blue"</formula>
    </cfRule>
    <cfRule type="cellIs" dxfId="16" priority="29" operator="equal">
      <formula>"triangle"</formula>
    </cfRule>
    <cfRule type="cellIs" dxfId="15" priority="30" operator="equal">
      <formula>"square"</formula>
    </cfRule>
  </conditionalFormatting>
  <conditionalFormatting sqref="D34:D37">
    <cfRule type="cellIs" dxfId="14" priority="1" operator="equal">
      <formula>"he"</formula>
    </cfRule>
    <cfRule type="cellIs" dxfId="13" priority="2" operator="equal">
      <formula>"he/him 1"</formula>
    </cfRule>
    <cfRule type="cellIs" dxfId="12" priority="3" operator="equal">
      <formula>"he/him 2"</formula>
    </cfRule>
    <cfRule type="cellIs" dxfId="11" priority="4" operator="equal">
      <formula>"she"</formula>
    </cfRule>
    <cfRule type="cellIs" dxfId="10" priority="5" operator="equal">
      <formula>"she/her 1"</formula>
    </cfRule>
    <cfRule type="cellIs" dxfId="9" priority="6" operator="equal">
      <formula>"she/her 2"</formula>
    </cfRule>
    <cfRule type="cellIs" dxfId="8" priority="7" operator="equal">
      <formula>"they"</formula>
    </cfRule>
    <cfRule type="cellIs" dxfId="7" priority="8" operator="equal">
      <formula>"they/them 1"</formula>
    </cfRule>
    <cfRule type="cellIs" dxfId="6" priority="9" operator="equal">
      <formula>"they/them 2"</formula>
    </cfRule>
    <cfRule type="cellIs" dxfId="5" priority="10" operator="equal">
      <formula>"red"</formula>
    </cfRule>
    <cfRule type="cellIs" dxfId="4" priority="11" operator="equal">
      <formula>"yellow"</formula>
    </cfRule>
    <cfRule type="cellIs" dxfId="3" priority="12" operator="equal">
      <formula>"green"</formula>
    </cfRule>
    <cfRule type="cellIs" dxfId="2" priority="13" operator="equal">
      <formula>"blue"</formula>
    </cfRule>
    <cfRule type="cellIs" dxfId="1" priority="14" operator="equal">
      <formula>"triangle"</formula>
    </cfRule>
    <cfRule type="cellIs" dxfId="0" priority="15" operator="equal">
      <formula>"square"</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C900E-D510-44DC-B1F5-6FC1BD9B34FF}">
  <dimension ref="A1:P127"/>
  <sheetViews>
    <sheetView topLeftCell="A122" workbookViewId="0">
      <selection activeCell="C126" sqref="C126"/>
    </sheetView>
  </sheetViews>
  <sheetFormatPr defaultColWidth="8.75" defaultRowHeight="14.25" x14ac:dyDescent="0.2"/>
  <cols>
    <col min="1" max="2" width="8.75" style="31"/>
    <col min="3" max="3" width="20.75" style="31" customWidth="1"/>
    <col min="4" max="4" width="8.75" style="31"/>
    <col min="5" max="5" width="30.75" style="31" customWidth="1"/>
    <col min="6" max="6" width="8.75" style="31"/>
    <col min="7" max="7" width="20.75" style="31" customWidth="1"/>
    <col min="8" max="8" width="8.75" style="31"/>
    <col min="9" max="9" width="20.75" style="31" customWidth="1"/>
    <col min="10" max="10" width="8.75" style="31"/>
    <col min="11" max="13" width="20.75" style="31" customWidth="1"/>
    <col min="14" max="14" width="8.75" style="31"/>
    <col min="15" max="15" width="20.75" style="31" customWidth="1"/>
    <col min="16" max="16384" width="8.75" style="31"/>
  </cols>
  <sheetData>
    <row r="1" spans="1:16" x14ac:dyDescent="0.2">
      <c r="A1" s="38" t="s">
        <v>498</v>
      </c>
      <c r="B1" s="39" t="s">
        <v>499</v>
      </c>
      <c r="C1" s="40" t="s">
        <v>500</v>
      </c>
      <c r="D1" s="41">
        <v>5.7249999999999996</v>
      </c>
      <c r="E1" s="40" t="s">
        <v>500</v>
      </c>
      <c r="F1" s="42">
        <v>6</v>
      </c>
      <c r="G1" s="40" t="s">
        <v>500</v>
      </c>
      <c r="H1" s="43">
        <v>9.0500000000000007</v>
      </c>
      <c r="I1" s="40" t="s">
        <v>500</v>
      </c>
      <c r="J1" s="43">
        <v>8.65</v>
      </c>
      <c r="K1" s="17"/>
      <c r="L1" s="17"/>
      <c r="M1" s="40" t="s">
        <v>500</v>
      </c>
      <c r="N1" s="43">
        <v>11.5</v>
      </c>
      <c r="O1" s="40" t="s">
        <v>500</v>
      </c>
      <c r="P1" s="43">
        <v>10.316666666666666</v>
      </c>
    </row>
    <row r="2" spans="1:16" ht="15" thickBot="1" x14ac:dyDescent="0.25">
      <c r="A2" s="44"/>
      <c r="B2" s="45" t="s">
        <v>501</v>
      </c>
      <c r="C2" s="46" t="s">
        <v>502</v>
      </c>
      <c r="D2" s="47">
        <v>1.7134981614717555</v>
      </c>
      <c r="E2" s="46" t="s">
        <v>502</v>
      </c>
      <c r="F2" s="48">
        <v>1.5824237866799167</v>
      </c>
      <c r="G2" s="46" t="s">
        <v>502</v>
      </c>
      <c r="H2" s="49">
        <v>1.7853127939248912</v>
      </c>
      <c r="I2" s="46" t="s">
        <v>502</v>
      </c>
      <c r="J2" s="49">
        <v>1.7083580991577783</v>
      </c>
      <c r="K2" s="17"/>
      <c r="L2" s="17"/>
      <c r="M2" s="46" t="s">
        <v>502</v>
      </c>
      <c r="N2" s="49">
        <v>2.2725661622987605</v>
      </c>
      <c r="O2" s="46" t="s">
        <v>502</v>
      </c>
      <c r="P2" s="49">
        <v>2.0291296032483275</v>
      </c>
    </row>
    <row r="3" spans="1:16" ht="90.75" thickBot="1" x14ac:dyDescent="0.25">
      <c r="A3" s="50" t="s">
        <v>454</v>
      </c>
      <c r="B3" s="51" t="s">
        <v>503</v>
      </c>
      <c r="C3" s="50" t="s">
        <v>504</v>
      </c>
      <c r="D3" s="52" t="s">
        <v>505</v>
      </c>
      <c r="E3" s="52" t="s">
        <v>506</v>
      </c>
      <c r="F3" s="53" t="s">
        <v>507</v>
      </c>
      <c r="G3" s="50" t="s">
        <v>508</v>
      </c>
      <c r="H3" s="52" t="s">
        <v>505</v>
      </c>
      <c r="I3" s="51" t="s">
        <v>509</v>
      </c>
      <c r="J3" s="53" t="s">
        <v>510</v>
      </c>
      <c r="K3" s="50" t="s">
        <v>511</v>
      </c>
      <c r="L3" s="54" t="s">
        <v>512</v>
      </c>
      <c r="M3" s="50" t="s">
        <v>513</v>
      </c>
      <c r="N3" s="52" t="s">
        <v>505</v>
      </c>
      <c r="O3" s="51" t="s">
        <v>514</v>
      </c>
      <c r="P3" s="53" t="s">
        <v>515</v>
      </c>
    </row>
    <row r="4" spans="1:16" ht="28.5" x14ac:dyDescent="0.2">
      <c r="A4" s="55" t="s">
        <v>516</v>
      </c>
      <c r="B4" s="56">
        <v>1</v>
      </c>
      <c r="C4" s="57" t="s">
        <v>517</v>
      </c>
      <c r="D4" s="58">
        <v>7</v>
      </c>
      <c r="E4" s="59" t="s">
        <v>258</v>
      </c>
      <c r="F4" s="60">
        <v>7</v>
      </c>
      <c r="G4" s="57" t="s">
        <v>518</v>
      </c>
      <c r="H4" s="58">
        <v>9</v>
      </c>
      <c r="I4" s="59" t="s">
        <v>260</v>
      </c>
      <c r="J4" s="60">
        <v>9</v>
      </c>
      <c r="K4" s="57" t="s">
        <v>519</v>
      </c>
      <c r="L4" s="61" t="s">
        <v>460</v>
      </c>
      <c r="M4" s="57" t="s">
        <v>520</v>
      </c>
      <c r="N4" s="58">
        <v>8</v>
      </c>
      <c r="O4" s="62" t="s">
        <v>261</v>
      </c>
      <c r="P4" s="56">
        <v>8</v>
      </c>
    </row>
    <row r="5" spans="1:16" ht="28.5" x14ac:dyDescent="0.2">
      <c r="A5" s="63" t="s">
        <v>516</v>
      </c>
      <c r="B5" s="64"/>
      <c r="C5" s="65"/>
      <c r="D5" s="36">
        <v>7</v>
      </c>
      <c r="E5" s="21" t="s">
        <v>259</v>
      </c>
      <c r="F5" s="66">
        <v>7</v>
      </c>
      <c r="G5" s="67"/>
      <c r="H5" s="36">
        <v>9</v>
      </c>
      <c r="I5" s="21" t="s">
        <v>260</v>
      </c>
      <c r="J5" s="66">
        <v>9</v>
      </c>
      <c r="K5" s="65"/>
      <c r="L5" s="68" t="s">
        <v>462</v>
      </c>
      <c r="M5" s="65"/>
      <c r="N5" s="36">
        <v>8</v>
      </c>
      <c r="O5" s="69" t="s">
        <v>261</v>
      </c>
      <c r="P5" s="64">
        <v>8</v>
      </c>
    </row>
    <row r="6" spans="1:16" ht="42.75" x14ac:dyDescent="0.2">
      <c r="A6" s="63" t="s">
        <v>521</v>
      </c>
      <c r="B6" s="64">
        <v>2</v>
      </c>
      <c r="C6" s="65" t="s">
        <v>522</v>
      </c>
      <c r="D6" s="36">
        <v>7</v>
      </c>
      <c r="E6" s="21" t="s">
        <v>262</v>
      </c>
      <c r="F6" s="66">
        <v>7</v>
      </c>
      <c r="G6" s="65" t="s">
        <v>523</v>
      </c>
      <c r="H6" s="36">
        <v>8</v>
      </c>
      <c r="I6" s="21" t="s">
        <v>264</v>
      </c>
      <c r="J6" s="66">
        <v>8</v>
      </c>
      <c r="K6" s="65" t="s">
        <v>524</v>
      </c>
      <c r="L6" s="68" t="s">
        <v>459</v>
      </c>
      <c r="M6" s="65" t="s">
        <v>525</v>
      </c>
      <c r="N6" s="36">
        <v>17</v>
      </c>
      <c r="O6" s="21" t="s">
        <v>265</v>
      </c>
      <c r="P6" s="64">
        <v>17</v>
      </c>
    </row>
    <row r="7" spans="1:16" ht="42.75" x14ac:dyDescent="0.2">
      <c r="A7" s="63" t="s">
        <v>521</v>
      </c>
      <c r="B7" s="64"/>
      <c r="C7" s="65"/>
      <c r="D7" s="36">
        <v>7</v>
      </c>
      <c r="E7" s="21" t="s">
        <v>263</v>
      </c>
      <c r="F7" s="66">
        <v>7</v>
      </c>
      <c r="G7" s="67"/>
      <c r="H7" s="36">
        <v>8</v>
      </c>
      <c r="I7" s="21" t="s">
        <v>264</v>
      </c>
      <c r="J7" s="66">
        <v>8</v>
      </c>
      <c r="K7" s="65"/>
      <c r="L7" s="68" t="s">
        <v>461</v>
      </c>
      <c r="M7" s="65"/>
      <c r="N7" s="36">
        <v>17</v>
      </c>
      <c r="O7" s="21" t="s">
        <v>265</v>
      </c>
      <c r="P7" s="64">
        <v>17</v>
      </c>
    </row>
    <row r="8" spans="1:16" ht="28.5" x14ac:dyDescent="0.2">
      <c r="A8" s="63" t="s">
        <v>526</v>
      </c>
      <c r="B8" s="64">
        <v>3</v>
      </c>
      <c r="C8" s="65" t="s">
        <v>527</v>
      </c>
      <c r="D8" s="36">
        <v>7</v>
      </c>
      <c r="E8" s="21" t="s">
        <v>266</v>
      </c>
      <c r="F8" s="66">
        <v>6</v>
      </c>
      <c r="G8" s="65" t="s">
        <v>528</v>
      </c>
      <c r="H8" s="36">
        <v>9</v>
      </c>
      <c r="I8" s="21" t="s">
        <v>268</v>
      </c>
      <c r="J8" s="66">
        <v>9</v>
      </c>
      <c r="K8" s="65" t="s">
        <v>529</v>
      </c>
      <c r="L8" s="68" t="s">
        <v>464</v>
      </c>
      <c r="M8" s="65" t="s">
        <v>530</v>
      </c>
      <c r="N8" s="36">
        <v>9</v>
      </c>
      <c r="O8" s="69" t="s">
        <v>269</v>
      </c>
      <c r="P8" s="64">
        <v>11</v>
      </c>
    </row>
    <row r="9" spans="1:16" ht="28.5" x14ac:dyDescent="0.2">
      <c r="A9" s="63" t="s">
        <v>526</v>
      </c>
      <c r="B9" s="64"/>
      <c r="C9" s="65"/>
      <c r="D9" s="36">
        <v>7</v>
      </c>
      <c r="E9" s="21" t="s">
        <v>267</v>
      </c>
      <c r="F9" s="66">
        <v>6</v>
      </c>
      <c r="G9" s="67"/>
      <c r="H9" s="36">
        <v>9</v>
      </c>
      <c r="I9" s="21" t="s">
        <v>268</v>
      </c>
      <c r="J9" s="66">
        <v>9</v>
      </c>
      <c r="K9" s="65"/>
      <c r="L9" s="68" t="s">
        <v>465</v>
      </c>
      <c r="M9" s="65"/>
      <c r="N9" s="36">
        <v>9</v>
      </c>
      <c r="O9" s="69" t="s">
        <v>269</v>
      </c>
      <c r="P9" s="64">
        <v>11</v>
      </c>
    </row>
    <row r="10" spans="1:16" ht="42.75" x14ac:dyDescent="0.2">
      <c r="A10" s="63" t="s">
        <v>531</v>
      </c>
      <c r="B10" s="64">
        <v>4</v>
      </c>
      <c r="C10" s="65" t="s">
        <v>532</v>
      </c>
      <c r="D10" s="36">
        <v>6</v>
      </c>
      <c r="E10" s="21" t="s">
        <v>270</v>
      </c>
      <c r="F10" s="66">
        <v>6</v>
      </c>
      <c r="G10" s="65" t="s">
        <v>533</v>
      </c>
      <c r="H10" s="36">
        <v>13</v>
      </c>
      <c r="I10" s="21" t="s">
        <v>272</v>
      </c>
      <c r="J10" s="66">
        <v>13</v>
      </c>
      <c r="K10" s="65" t="s">
        <v>519</v>
      </c>
      <c r="L10" s="68" t="s">
        <v>463</v>
      </c>
      <c r="M10" s="65" t="s">
        <v>534</v>
      </c>
      <c r="N10" s="36">
        <v>13</v>
      </c>
      <c r="O10" s="21" t="s">
        <v>273</v>
      </c>
      <c r="P10" s="64">
        <v>13</v>
      </c>
    </row>
    <row r="11" spans="1:16" ht="28.5" x14ac:dyDescent="0.2">
      <c r="A11" s="63" t="s">
        <v>531</v>
      </c>
      <c r="B11" s="64"/>
      <c r="C11" s="65"/>
      <c r="D11" s="36">
        <v>6</v>
      </c>
      <c r="E11" s="21" t="s">
        <v>271</v>
      </c>
      <c r="F11" s="66">
        <v>6</v>
      </c>
      <c r="G11" s="67"/>
      <c r="H11" s="36">
        <v>13</v>
      </c>
      <c r="I11" s="21" t="s">
        <v>272</v>
      </c>
      <c r="J11" s="66">
        <v>13</v>
      </c>
      <c r="K11" s="65"/>
      <c r="L11" s="68" t="s">
        <v>466</v>
      </c>
      <c r="M11" s="65"/>
      <c r="N11" s="36">
        <v>13</v>
      </c>
      <c r="O11" s="21" t="s">
        <v>273</v>
      </c>
      <c r="P11" s="64">
        <v>13</v>
      </c>
    </row>
    <row r="12" spans="1:16" ht="42.75" x14ac:dyDescent="0.2">
      <c r="A12" s="63" t="s">
        <v>535</v>
      </c>
      <c r="B12" s="64">
        <v>5</v>
      </c>
      <c r="C12" s="65" t="s">
        <v>536</v>
      </c>
      <c r="D12" s="36">
        <v>4</v>
      </c>
      <c r="E12" s="21" t="s">
        <v>274</v>
      </c>
      <c r="F12" s="66">
        <v>4</v>
      </c>
      <c r="G12" s="65" t="s">
        <v>537</v>
      </c>
      <c r="H12" s="36">
        <v>8</v>
      </c>
      <c r="I12" s="21" t="s">
        <v>276</v>
      </c>
      <c r="J12" s="66">
        <v>8</v>
      </c>
      <c r="K12" s="65" t="s">
        <v>524</v>
      </c>
      <c r="L12" s="68" t="s">
        <v>461</v>
      </c>
      <c r="M12" s="65" t="s">
        <v>538</v>
      </c>
      <c r="N12" s="36">
        <v>16</v>
      </c>
      <c r="O12" s="69" t="s">
        <v>277</v>
      </c>
      <c r="P12" s="64">
        <v>7</v>
      </c>
    </row>
    <row r="13" spans="1:16" ht="28.5" x14ac:dyDescent="0.2">
      <c r="A13" s="63" t="s">
        <v>535</v>
      </c>
      <c r="B13" s="64"/>
      <c r="C13" s="65"/>
      <c r="D13" s="36">
        <v>4</v>
      </c>
      <c r="E13" s="21" t="s">
        <v>275</v>
      </c>
      <c r="F13" s="66">
        <v>4</v>
      </c>
      <c r="G13" s="67"/>
      <c r="H13" s="36">
        <v>8</v>
      </c>
      <c r="I13" s="21" t="s">
        <v>276</v>
      </c>
      <c r="J13" s="66">
        <v>8</v>
      </c>
      <c r="K13" s="65"/>
      <c r="L13" s="68" t="s">
        <v>459</v>
      </c>
      <c r="M13" s="65"/>
      <c r="N13" s="36">
        <v>16</v>
      </c>
      <c r="O13" s="69" t="s">
        <v>277</v>
      </c>
      <c r="P13" s="64">
        <v>7</v>
      </c>
    </row>
    <row r="14" spans="1:16" ht="42.75" x14ac:dyDescent="0.2">
      <c r="A14" s="63" t="s">
        <v>539</v>
      </c>
      <c r="B14" s="64">
        <v>6</v>
      </c>
      <c r="C14" s="65" t="s">
        <v>540</v>
      </c>
      <c r="D14" s="36">
        <v>5</v>
      </c>
      <c r="E14" s="21" t="s">
        <v>278</v>
      </c>
      <c r="F14" s="66">
        <v>5</v>
      </c>
      <c r="G14" s="65" t="s">
        <v>541</v>
      </c>
      <c r="H14" s="36">
        <v>10</v>
      </c>
      <c r="I14" s="21" t="s">
        <v>280</v>
      </c>
      <c r="J14" s="66">
        <v>10</v>
      </c>
      <c r="K14" s="65" t="s">
        <v>529</v>
      </c>
      <c r="L14" s="68" t="s">
        <v>462</v>
      </c>
      <c r="M14" s="65" t="s">
        <v>542</v>
      </c>
      <c r="N14" s="36">
        <v>14</v>
      </c>
      <c r="O14" s="69" t="s">
        <v>281</v>
      </c>
      <c r="P14" s="64">
        <v>11</v>
      </c>
    </row>
    <row r="15" spans="1:16" ht="28.5" x14ac:dyDescent="0.2">
      <c r="A15" s="63" t="s">
        <v>539</v>
      </c>
      <c r="B15" s="64"/>
      <c r="C15" s="65"/>
      <c r="D15" s="36">
        <v>5</v>
      </c>
      <c r="E15" s="21" t="s">
        <v>279</v>
      </c>
      <c r="F15" s="66">
        <v>5</v>
      </c>
      <c r="G15" s="67"/>
      <c r="H15" s="36">
        <v>10</v>
      </c>
      <c r="I15" s="21" t="s">
        <v>280</v>
      </c>
      <c r="J15" s="66">
        <v>10</v>
      </c>
      <c r="K15" s="65"/>
      <c r="L15" s="68" t="s">
        <v>460</v>
      </c>
      <c r="M15" s="65"/>
      <c r="N15" s="36">
        <v>14</v>
      </c>
      <c r="O15" s="69" t="s">
        <v>281</v>
      </c>
      <c r="P15" s="64">
        <v>11</v>
      </c>
    </row>
    <row r="16" spans="1:16" ht="42.75" x14ac:dyDescent="0.2">
      <c r="A16" s="63" t="s">
        <v>543</v>
      </c>
      <c r="B16" s="64">
        <v>7</v>
      </c>
      <c r="C16" s="65" t="s">
        <v>544</v>
      </c>
      <c r="D16" s="36">
        <v>5</v>
      </c>
      <c r="E16" s="21" t="s">
        <v>282</v>
      </c>
      <c r="F16" s="66">
        <v>5</v>
      </c>
      <c r="G16" s="65" t="s">
        <v>545</v>
      </c>
      <c r="H16" s="36">
        <v>14</v>
      </c>
      <c r="I16" s="21" t="s">
        <v>284</v>
      </c>
      <c r="J16" s="66">
        <v>14</v>
      </c>
      <c r="K16" s="65" t="s">
        <v>546</v>
      </c>
      <c r="L16" s="68" t="s">
        <v>466</v>
      </c>
      <c r="M16" s="65" t="s">
        <v>547</v>
      </c>
      <c r="N16" s="36">
        <v>12</v>
      </c>
      <c r="O16" s="21" t="s">
        <v>285</v>
      </c>
      <c r="P16" s="64">
        <v>12</v>
      </c>
    </row>
    <row r="17" spans="1:16" ht="42.75" x14ac:dyDescent="0.2">
      <c r="A17" s="63" t="s">
        <v>543</v>
      </c>
      <c r="B17" s="64"/>
      <c r="C17" s="65"/>
      <c r="D17" s="36">
        <v>5</v>
      </c>
      <c r="E17" s="21" t="s">
        <v>283</v>
      </c>
      <c r="F17" s="66">
        <v>5</v>
      </c>
      <c r="G17" s="67"/>
      <c r="H17" s="36">
        <v>14</v>
      </c>
      <c r="I17" s="21" t="s">
        <v>284</v>
      </c>
      <c r="J17" s="66">
        <v>14</v>
      </c>
      <c r="K17" s="65"/>
      <c r="L17" s="68" t="s">
        <v>463</v>
      </c>
      <c r="M17" s="65"/>
      <c r="N17" s="36">
        <v>12</v>
      </c>
      <c r="O17" s="21" t="s">
        <v>285</v>
      </c>
      <c r="P17" s="64">
        <v>12</v>
      </c>
    </row>
    <row r="18" spans="1:16" ht="28.5" x14ac:dyDescent="0.2">
      <c r="A18" s="63" t="s">
        <v>548</v>
      </c>
      <c r="B18" s="64">
        <v>8</v>
      </c>
      <c r="C18" s="65" t="s">
        <v>549</v>
      </c>
      <c r="D18" s="36">
        <v>7</v>
      </c>
      <c r="E18" s="21" t="s">
        <v>286</v>
      </c>
      <c r="F18" s="66">
        <v>7</v>
      </c>
      <c r="G18" s="65" t="s">
        <v>550</v>
      </c>
      <c r="H18" s="36">
        <v>7</v>
      </c>
      <c r="I18" s="21" t="s">
        <v>288</v>
      </c>
      <c r="J18" s="66">
        <v>7</v>
      </c>
      <c r="K18" s="65" t="s">
        <v>546</v>
      </c>
      <c r="L18" s="68" t="s">
        <v>465</v>
      </c>
      <c r="M18" s="65" t="s">
        <v>551</v>
      </c>
      <c r="N18" s="36">
        <v>10</v>
      </c>
      <c r="O18" s="69" t="s">
        <v>289</v>
      </c>
      <c r="P18" s="64">
        <v>9</v>
      </c>
    </row>
    <row r="19" spans="1:16" ht="28.5" x14ac:dyDescent="0.2">
      <c r="A19" s="63" t="s">
        <v>548</v>
      </c>
      <c r="B19" s="64"/>
      <c r="C19" s="65"/>
      <c r="D19" s="36">
        <v>7</v>
      </c>
      <c r="E19" s="21" t="s">
        <v>287</v>
      </c>
      <c r="F19" s="66">
        <v>7</v>
      </c>
      <c r="G19" s="67"/>
      <c r="H19" s="36">
        <v>7</v>
      </c>
      <c r="I19" s="21" t="s">
        <v>288</v>
      </c>
      <c r="J19" s="66">
        <v>7</v>
      </c>
      <c r="K19" s="65"/>
      <c r="L19" s="68" t="s">
        <v>464</v>
      </c>
      <c r="M19" s="65"/>
      <c r="N19" s="36">
        <v>10</v>
      </c>
      <c r="O19" s="69" t="s">
        <v>289</v>
      </c>
      <c r="P19" s="64">
        <v>9</v>
      </c>
    </row>
    <row r="20" spans="1:16" ht="42.75" x14ac:dyDescent="0.2">
      <c r="A20" s="63" t="s">
        <v>552</v>
      </c>
      <c r="B20" s="64">
        <v>9</v>
      </c>
      <c r="C20" s="65" t="s">
        <v>553</v>
      </c>
      <c r="D20" s="36">
        <v>5</v>
      </c>
      <c r="E20" s="21" t="s">
        <v>290</v>
      </c>
      <c r="F20" s="66">
        <v>5</v>
      </c>
      <c r="G20" s="65" t="s">
        <v>554</v>
      </c>
      <c r="H20" s="36">
        <v>6</v>
      </c>
      <c r="I20" s="21" t="s">
        <v>292</v>
      </c>
      <c r="J20" s="66">
        <v>6</v>
      </c>
      <c r="K20" s="65" t="s">
        <v>524</v>
      </c>
      <c r="L20" s="68" t="s">
        <v>460</v>
      </c>
      <c r="M20" s="65" t="s">
        <v>555</v>
      </c>
      <c r="N20" s="36">
        <v>14</v>
      </c>
      <c r="O20" s="69" t="s">
        <v>293</v>
      </c>
      <c r="P20" s="64">
        <v>7</v>
      </c>
    </row>
    <row r="21" spans="1:16" ht="28.5" x14ac:dyDescent="0.2">
      <c r="A21" s="63" t="s">
        <v>552</v>
      </c>
      <c r="B21" s="64"/>
      <c r="C21" s="65"/>
      <c r="D21" s="36">
        <v>5</v>
      </c>
      <c r="E21" s="21" t="s">
        <v>291</v>
      </c>
      <c r="F21" s="66">
        <v>5</v>
      </c>
      <c r="G21" s="67"/>
      <c r="H21" s="36">
        <v>6</v>
      </c>
      <c r="I21" s="21" t="s">
        <v>292</v>
      </c>
      <c r="J21" s="66">
        <v>6</v>
      </c>
      <c r="K21" s="65"/>
      <c r="L21" s="68" t="s">
        <v>462</v>
      </c>
      <c r="M21" s="65"/>
      <c r="N21" s="36">
        <v>14</v>
      </c>
      <c r="O21" s="69" t="s">
        <v>293</v>
      </c>
      <c r="P21" s="64">
        <v>7</v>
      </c>
    </row>
    <row r="22" spans="1:16" ht="42.75" x14ac:dyDescent="0.2">
      <c r="A22" s="70">
        <v>10</v>
      </c>
      <c r="B22" s="64">
        <v>10</v>
      </c>
      <c r="C22" s="65" t="s">
        <v>556</v>
      </c>
      <c r="D22" s="36">
        <v>6</v>
      </c>
      <c r="E22" s="21" t="s">
        <v>294</v>
      </c>
      <c r="F22" s="66">
        <v>6</v>
      </c>
      <c r="G22" s="65" t="s">
        <v>557</v>
      </c>
      <c r="H22" s="36">
        <v>10</v>
      </c>
      <c r="I22" s="21" t="s">
        <v>296</v>
      </c>
      <c r="J22" s="66">
        <v>10</v>
      </c>
      <c r="K22" s="65" t="s">
        <v>524</v>
      </c>
      <c r="L22" s="68" t="s">
        <v>459</v>
      </c>
      <c r="M22" s="65" t="s">
        <v>558</v>
      </c>
      <c r="N22" s="36">
        <v>8</v>
      </c>
      <c r="O22" s="69" t="s">
        <v>297</v>
      </c>
      <c r="P22" s="64">
        <v>11</v>
      </c>
    </row>
    <row r="23" spans="1:16" ht="42.75" x14ac:dyDescent="0.2">
      <c r="A23" s="70">
        <v>10</v>
      </c>
      <c r="B23" s="64"/>
      <c r="C23" s="65"/>
      <c r="D23" s="36">
        <v>6</v>
      </c>
      <c r="E23" s="21" t="s">
        <v>295</v>
      </c>
      <c r="F23" s="66">
        <v>6</v>
      </c>
      <c r="G23" s="67"/>
      <c r="H23" s="36">
        <v>10</v>
      </c>
      <c r="I23" s="21" t="s">
        <v>296</v>
      </c>
      <c r="J23" s="66">
        <v>10</v>
      </c>
      <c r="K23" s="65"/>
      <c r="L23" s="68" t="s">
        <v>461</v>
      </c>
      <c r="M23" s="65"/>
      <c r="N23" s="36">
        <v>8</v>
      </c>
      <c r="O23" s="69" t="s">
        <v>297</v>
      </c>
      <c r="P23" s="64">
        <v>11</v>
      </c>
    </row>
    <row r="24" spans="1:16" ht="28.5" x14ac:dyDescent="0.2">
      <c r="A24" s="70">
        <v>11</v>
      </c>
      <c r="B24" s="64">
        <v>11</v>
      </c>
      <c r="C24" s="65" t="s">
        <v>559</v>
      </c>
      <c r="D24" s="36">
        <v>4</v>
      </c>
      <c r="E24" s="21" t="s">
        <v>298</v>
      </c>
      <c r="F24" s="66">
        <v>4</v>
      </c>
      <c r="G24" s="65" t="s">
        <v>560</v>
      </c>
      <c r="H24" s="36">
        <v>10</v>
      </c>
      <c r="I24" s="21" t="s">
        <v>300</v>
      </c>
      <c r="J24" s="66">
        <v>10</v>
      </c>
      <c r="K24" s="65" t="s">
        <v>524</v>
      </c>
      <c r="L24" s="68" t="s">
        <v>464</v>
      </c>
      <c r="M24" s="65" t="s">
        <v>561</v>
      </c>
      <c r="N24" s="36">
        <v>9</v>
      </c>
      <c r="O24" s="69" t="s">
        <v>301</v>
      </c>
      <c r="P24" s="64">
        <v>8</v>
      </c>
    </row>
    <row r="25" spans="1:16" ht="28.5" x14ac:dyDescent="0.2">
      <c r="A25" s="70">
        <v>11</v>
      </c>
      <c r="B25" s="64"/>
      <c r="C25" s="65"/>
      <c r="D25" s="36">
        <v>4</v>
      </c>
      <c r="E25" s="21" t="s">
        <v>299</v>
      </c>
      <c r="F25" s="66">
        <v>4</v>
      </c>
      <c r="G25" s="67"/>
      <c r="H25" s="36">
        <v>10</v>
      </c>
      <c r="I25" s="21" t="s">
        <v>300</v>
      </c>
      <c r="J25" s="66">
        <v>10</v>
      </c>
      <c r="K25" s="65"/>
      <c r="L25" s="68" t="s">
        <v>465</v>
      </c>
      <c r="M25" s="65"/>
      <c r="N25" s="36">
        <v>9</v>
      </c>
      <c r="O25" s="69" t="s">
        <v>301</v>
      </c>
      <c r="P25" s="64">
        <v>8</v>
      </c>
    </row>
    <row r="26" spans="1:16" ht="42.75" x14ac:dyDescent="0.2">
      <c r="A26" s="70">
        <v>12</v>
      </c>
      <c r="B26" s="64">
        <v>12</v>
      </c>
      <c r="C26" s="65" t="s">
        <v>562</v>
      </c>
      <c r="D26" s="36">
        <v>10</v>
      </c>
      <c r="E26" s="21" t="s">
        <v>302</v>
      </c>
      <c r="F26" s="66">
        <v>10</v>
      </c>
      <c r="G26" s="65" t="s">
        <v>563</v>
      </c>
      <c r="H26" s="36">
        <v>12</v>
      </c>
      <c r="I26" s="21" t="s">
        <v>304</v>
      </c>
      <c r="J26" s="66">
        <v>12</v>
      </c>
      <c r="K26" s="65" t="s">
        <v>524</v>
      </c>
      <c r="L26" s="68" t="s">
        <v>463</v>
      </c>
      <c r="M26" s="65" t="s">
        <v>564</v>
      </c>
      <c r="N26" s="36">
        <v>11</v>
      </c>
      <c r="O26" s="69" t="s">
        <v>305</v>
      </c>
      <c r="P26" s="64">
        <v>10</v>
      </c>
    </row>
    <row r="27" spans="1:16" ht="28.5" x14ac:dyDescent="0.2">
      <c r="A27" s="70">
        <v>12</v>
      </c>
      <c r="B27" s="64"/>
      <c r="C27" s="65"/>
      <c r="D27" s="36">
        <v>10</v>
      </c>
      <c r="E27" s="21" t="s">
        <v>303</v>
      </c>
      <c r="F27" s="66">
        <v>10</v>
      </c>
      <c r="G27" s="67"/>
      <c r="H27" s="36">
        <v>12</v>
      </c>
      <c r="I27" s="21" t="s">
        <v>304</v>
      </c>
      <c r="J27" s="66">
        <v>12</v>
      </c>
      <c r="K27" s="65"/>
      <c r="L27" s="68" t="s">
        <v>466</v>
      </c>
      <c r="M27" s="65"/>
      <c r="N27" s="36">
        <v>11</v>
      </c>
      <c r="O27" s="69" t="s">
        <v>305</v>
      </c>
      <c r="P27" s="64">
        <v>10</v>
      </c>
    </row>
    <row r="28" spans="1:16" ht="28.5" x14ac:dyDescent="0.2">
      <c r="A28" s="70">
        <v>13</v>
      </c>
      <c r="B28" s="64">
        <v>13</v>
      </c>
      <c r="C28" s="65" t="s">
        <v>565</v>
      </c>
      <c r="D28" s="36">
        <v>7</v>
      </c>
      <c r="E28" s="21" t="s">
        <v>306</v>
      </c>
      <c r="F28" s="66">
        <v>7</v>
      </c>
      <c r="G28" s="65" t="s">
        <v>566</v>
      </c>
      <c r="H28" s="36">
        <v>8</v>
      </c>
      <c r="I28" s="21" t="s">
        <v>308</v>
      </c>
      <c r="J28" s="66">
        <v>8</v>
      </c>
      <c r="K28" s="65" t="s">
        <v>529</v>
      </c>
      <c r="L28" s="68" t="s">
        <v>461</v>
      </c>
      <c r="M28" s="65" t="s">
        <v>567</v>
      </c>
      <c r="N28" s="36">
        <v>10</v>
      </c>
      <c r="O28" s="69" t="s">
        <v>309</v>
      </c>
      <c r="P28" s="64">
        <v>8</v>
      </c>
    </row>
    <row r="29" spans="1:16" ht="28.5" x14ac:dyDescent="0.2">
      <c r="A29" s="70">
        <v>13</v>
      </c>
      <c r="B29" s="64"/>
      <c r="C29" s="65"/>
      <c r="D29" s="36">
        <v>7</v>
      </c>
      <c r="E29" s="21" t="s">
        <v>307</v>
      </c>
      <c r="F29" s="66">
        <v>7</v>
      </c>
      <c r="G29" s="67"/>
      <c r="H29" s="36">
        <v>8</v>
      </c>
      <c r="I29" s="21" t="s">
        <v>308</v>
      </c>
      <c r="J29" s="66">
        <v>8</v>
      </c>
      <c r="K29" s="65"/>
      <c r="L29" s="68" t="s">
        <v>459</v>
      </c>
      <c r="M29" s="65"/>
      <c r="N29" s="36">
        <v>10</v>
      </c>
      <c r="O29" s="69" t="s">
        <v>309</v>
      </c>
      <c r="P29" s="64">
        <v>8</v>
      </c>
    </row>
    <row r="30" spans="1:16" ht="28.5" x14ac:dyDescent="0.2">
      <c r="A30" s="70">
        <v>14</v>
      </c>
      <c r="B30" s="64">
        <v>14</v>
      </c>
      <c r="C30" s="65" t="s">
        <v>568</v>
      </c>
      <c r="D30" s="36">
        <v>4</v>
      </c>
      <c r="E30" s="21" t="s">
        <v>310</v>
      </c>
      <c r="F30" s="66">
        <v>4</v>
      </c>
      <c r="G30" s="65" t="s">
        <v>569</v>
      </c>
      <c r="H30" s="36">
        <v>7</v>
      </c>
      <c r="I30" s="21" t="s">
        <v>312</v>
      </c>
      <c r="J30" s="66">
        <v>7</v>
      </c>
      <c r="K30" s="65" t="s">
        <v>546</v>
      </c>
      <c r="L30" s="68" t="s">
        <v>462</v>
      </c>
      <c r="M30" s="65" t="s">
        <v>570</v>
      </c>
      <c r="N30" s="36">
        <v>12</v>
      </c>
      <c r="O30" s="69" t="s">
        <v>313</v>
      </c>
      <c r="P30" s="64">
        <v>10</v>
      </c>
    </row>
    <row r="31" spans="1:16" ht="28.5" x14ac:dyDescent="0.2">
      <c r="A31" s="70">
        <v>14</v>
      </c>
      <c r="B31" s="64"/>
      <c r="C31" s="65"/>
      <c r="D31" s="36">
        <v>4</v>
      </c>
      <c r="E31" s="21" t="s">
        <v>311</v>
      </c>
      <c r="F31" s="66">
        <v>4</v>
      </c>
      <c r="G31" s="67"/>
      <c r="H31" s="36">
        <v>7</v>
      </c>
      <c r="I31" s="21" t="s">
        <v>312</v>
      </c>
      <c r="J31" s="66">
        <v>7</v>
      </c>
      <c r="K31" s="65"/>
      <c r="L31" s="68" t="s">
        <v>460</v>
      </c>
      <c r="M31" s="65"/>
      <c r="N31" s="36">
        <v>12</v>
      </c>
      <c r="O31" s="69" t="s">
        <v>313</v>
      </c>
      <c r="P31" s="64">
        <v>10</v>
      </c>
    </row>
    <row r="32" spans="1:16" ht="28.5" x14ac:dyDescent="0.2">
      <c r="A32" s="70">
        <v>15</v>
      </c>
      <c r="B32" s="64">
        <v>15</v>
      </c>
      <c r="C32" s="65" t="s">
        <v>571</v>
      </c>
      <c r="D32" s="36">
        <v>4</v>
      </c>
      <c r="E32" s="21" t="s">
        <v>314</v>
      </c>
      <c r="F32" s="66">
        <v>4</v>
      </c>
      <c r="G32" s="65" t="s">
        <v>572</v>
      </c>
      <c r="H32" s="36">
        <v>10</v>
      </c>
      <c r="I32" s="21" t="s">
        <v>316</v>
      </c>
      <c r="J32" s="66">
        <v>10</v>
      </c>
      <c r="K32" s="65" t="s">
        <v>524</v>
      </c>
      <c r="L32" s="68" t="s">
        <v>466</v>
      </c>
      <c r="M32" s="65" t="s">
        <v>573</v>
      </c>
      <c r="N32" s="36">
        <v>12</v>
      </c>
      <c r="O32" s="21" t="s">
        <v>317</v>
      </c>
      <c r="P32" s="64">
        <v>12</v>
      </c>
    </row>
    <row r="33" spans="1:16" ht="28.5" x14ac:dyDescent="0.2">
      <c r="A33" s="70">
        <v>15</v>
      </c>
      <c r="B33" s="64"/>
      <c r="C33" s="65"/>
      <c r="D33" s="36">
        <v>4</v>
      </c>
      <c r="E33" s="21" t="s">
        <v>315</v>
      </c>
      <c r="F33" s="66">
        <v>4</v>
      </c>
      <c r="G33" s="67"/>
      <c r="H33" s="36">
        <v>10</v>
      </c>
      <c r="I33" s="21" t="s">
        <v>316</v>
      </c>
      <c r="J33" s="66">
        <v>10</v>
      </c>
      <c r="K33" s="65"/>
      <c r="L33" s="68" t="s">
        <v>463</v>
      </c>
      <c r="M33" s="65"/>
      <c r="N33" s="36">
        <v>12</v>
      </c>
      <c r="O33" s="21" t="s">
        <v>317</v>
      </c>
      <c r="P33" s="64">
        <v>12</v>
      </c>
    </row>
    <row r="34" spans="1:16" ht="28.5" x14ac:dyDescent="0.2">
      <c r="A34" s="70">
        <v>16</v>
      </c>
      <c r="B34" s="64">
        <v>16</v>
      </c>
      <c r="C34" s="65" t="s">
        <v>574</v>
      </c>
      <c r="D34" s="36">
        <v>5</v>
      </c>
      <c r="E34" s="21" t="s">
        <v>318</v>
      </c>
      <c r="F34" s="66">
        <v>5</v>
      </c>
      <c r="G34" s="65" t="s">
        <v>575</v>
      </c>
      <c r="H34" s="36">
        <v>9</v>
      </c>
      <c r="I34" s="21" t="s">
        <v>320</v>
      </c>
      <c r="J34" s="66">
        <v>9</v>
      </c>
      <c r="K34" s="65" t="s">
        <v>546</v>
      </c>
      <c r="L34" s="68" t="s">
        <v>465</v>
      </c>
      <c r="M34" s="65" t="s">
        <v>576</v>
      </c>
      <c r="N34" s="36">
        <v>11</v>
      </c>
      <c r="O34" s="21" t="s">
        <v>321</v>
      </c>
      <c r="P34" s="64">
        <v>11</v>
      </c>
    </row>
    <row r="35" spans="1:16" ht="28.5" x14ac:dyDescent="0.2">
      <c r="A35" s="70">
        <v>16</v>
      </c>
      <c r="B35" s="64"/>
      <c r="C35" s="65"/>
      <c r="D35" s="36">
        <v>5</v>
      </c>
      <c r="E35" s="21" t="s">
        <v>319</v>
      </c>
      <c r="F35" s="66">
        <v>5</v>
      </c>
      <c r="G35" s="67"/>
      <c r="H35" s="36">
        <v>9</v>
      </c>
      <c r="I35" s="21" t="s">
        <v>320</v>
      </c>
      <c r="J35" s="66">
        <v>9</v>
      </c>
      <c r="K35" s="65"/>
      <c r="L35" s="68" t="s">
        <v>464</v>
      </c>
      <c r="M35" s="65"/>
      <c r="N35" s="36">
        <v>11</v>
      </c>
      <c r="O35" s="21" t="s">
        <v>321</v>
      </c>
      <c r="P35" s="64">
        <v>11</v>
      </c>
    </row>
    <row r="36" spans="1:16" ht="28.5" x14ac:dyDescent="0.2">
      <c r="A36" s="70">
        <v>17</v>
      </c>
      <c r="B36" s="64">
        <v>17</v>
      </c>
      <c r="C36" s="65" t="s">
        <v>577</v>
      </c>
      <c r="D36" s="36">
        <v>6</v>
      </c>
      <c r="E36" s="21" t="s">
        <v>322</v>
      </c>
      <c r="F36" s="66">
        <v>6</v>
      </c>
      <c r="G36" s="65" t="s">
        <v>578</v>
      </c>
      <c r="H36" s="36">
        <v>8</v>
      </c>
      <c r="I36" s="21" t="s">
        <v>324</v>
      </c>
      <c r="J36" s="66">
        <v>8</v>
      </c>
      <c r="K36" s="65" t="s">
        <v>519</v>
      </c>
      <c r="L36" s="68" t="s">
        <v>467</v>
      </c>
      <c r="M36" s="65" t="s">
        <v>579</v>
      </c>
      <c r="N36" s="36">
        <v>11</v>
      </c>
      <c r="O36" s="69" t="s">
        <v>325</v>
      </c>
      <c r="P36" s="64">
        <v>11</v>
      </c>
    </row>
    <row r="37" spans="1:16" ht="28.5" x14ac:dyDescent="0.2">
      <c r="A37" s="70">
        <v>17</v>
      </c>
      <c r="B37" s="64"/>
      <c r="C37" s="65"/>
      <c r="D37" s="36">
        <v>6</v>
      </c>
      <c r="E37" s="21" t="s">
        <v>323</v>
      </c>
      <c r="F37" s="66">
        <v>6</v>
      </c>
      <c r="G37" s="67"/>
      <c r="H37" s="36">
        <v>8</v>
      </c>
      <c r="I37" s="21" t="s">
        <v>324</v>
      </c>
      <c r="J37" s="66">
        <v>8</v>
      </c>
      <c r="K37" s="65"/>
      <c r="L37" s="68" t="s">
        <v>470</v>
      </c>
      <c r="M37" s="65"/>
      <c r="N37" s="36">
        <v>11</v>
      </c>
      <c r="O37" s="69" t="s">
        <v>325</v>
      </c>
      <c r="P37" s="64">
        <v>11</v>
      </c>
    </row>
    <row r="38" spans="1:16" ht="28.5" x14ac:dyDescent="0.2">
      <c r="A38" s="70">
        <v>18</v>
      </c>
      <c r="B38" s="64">
        <v>18</v>
      </c>
      <c r="C38" s="65" t="s">
        <v>580</v>
      </c>
      <c r="D38" s="36">
        <v>6</v>
      </c>
      <c r="E38" s="21" t="s">
        <v>326</v>
      </c>
      <c r="F38" s="66">
        <v>6</v>
      </c>
      <c r="G38" s="65" t="s">
        <v>581</v>
      </c>
      <c r="H38" s="36">
        <v>9</v>
      </c>
      <c r="I38" s="21" t="s">
        <v>328</v>
      </c>
      <c r="J38" s="66">
        <v>9</v>
      </c>
      <c r="K38" s="65" t="s">
        <v>529</v>
      </c>
      <c r="L38" s="68" t="s">
        <v>468</v>
      </c>
      <c r="M38" s="65" t="s">
        <v>582</v>
      </c>
      <c r="N38" s="36">
        <v>10</v>
      </c>
      <c r="O38" s="69" t="s">
        <v>329</v>
      </c>
      <c r="P38" s="64">
        <v>10</v>
      </c>
    </row>
    <row r="39" spans="1:16" ht="28.5" x14ac:dyDescent="0.2">
      <c r="A39" s="70">
        <v>18</v>
      </c>
      <c r="B39" s="64"/>
      <c r="C39" s="65"/>
      <c r="D39" s="36">
        <v>6</v>
      </c>
      <c r="E39" s="21" t="s">
        <v>327</v>
      </c>
      <c r="F39" s="66">
        <v>6</v>
      </c>
      <c r="G39" s="67"/>
      <c r="H39" s="36">
        <v>9</v>
      </c>
      <c r="I39" s="21" t="s">
        <v>328</v>
      </c>
      <c r="J39" s="66">
        <v>9</v>
      </c>
      <c r="K39" s="65"/>
      <c r="L39" s="68" t="s">
        <v>469</v>
      </c>
      <c r="M39" s="65"/>
      <c r="N39" s="36">
        <v>10</v>
      </c>
      <c r="O39" s="69" t="s">
        <v>329</v>
      </c>
      <c r="P39" s="64">
        <v>10</v>
      </c>
    </row>
    <row r="40" spans="1:16" ht="28.5" x14ac:dyDescent="0.2">
      <c r="A40" s="70">
        <v>19</v>
      </c>
      <c r="B40" s="64">
        <v>19</v>
      </c>
      <c r="C40" s="65" t="s">
        <v>583</v>
      </c>
      <c r="D40" s="36">
        <v>10</v>
      </c>
      <c r="E40" s="21" t="s">
        <v>330</v>
      </c>
      <c r="F40" s="66">
        <v>10</v>
      </c>
      <c r="G40" s="65" t="s">
        <v>584</v>
      </c>
      <c r="H40" s="36">
        <v>5</v>
      </c>
      <c r="I40" s="21" t="s">
        <v>332</v>
      </c>
      <c r="J40" s="66">
        <v>5</v>
      </c>
      <c r="K40" s="65" t="s">
        <v>519</v>
      </c>
      <c r="L40" s="68" t="s">
        <v>472</v>
      </c>
      <c r="M40" s="65" t="s">
        <v>585</v>
      </c>
      <c r="N40" s="36">
        <v>13</v>
      </c>
      <c r="O40" s="21" t="s">
        <v>333</v>
      </c>
      <c r="P40" s="64">
        <v>13</v>
      </c>
    </row>
    <row r="41" spans="1:16" ht="28.5" x14ac:dyDescent="0.2">
      <c r="A41" s="70">
        <v>19</v>
      </c>
      <c r="B41" s="64"/>
      <c r="C41" s="65"/>
      <c r="D41" s="36">
        <v>10</v>
      </c>
      <c r="E41" s="21" t="s">
        <v>331</v>
      </c>
      <c r="F41" s="66">
        <v>10</v>
      </c>
      <c r="G41" s="67"/>
      <c r="H41" s="36">
        <v>5</v>
      </c>
      <c r="I41" s="21" t="s">
        <v>332</v>
      </c>
      <c r="J41" s="66">
        <v>5</v>
      </c>
      <c r="K41" s="65"/>
      <c r="L41" s="68" t="s">
        <v>473</v>
      </c>
      <c r="M41" s="65"/>
      <c r="N41" s="36">
        <v>13</v>
      </c>
      <c r="O41" s="21" t="s">
        <v>333</v>
      </c>
      <c r="P41" s="64">
        <v>13</v>
      </c>
    </row>
    <row r="42" spans="1:16" ht="28.5" x14ac:dyDescent="0.2">
      <c r="A42" s="70">
        <v>20</v>
      </c>
      <c r="B42" s="64">
        <v>20</v>
      </c>
      <c r="C42" s="65" t="s">
        <v>586</v>
      </c>
      <c r="D42" s="36">
        <v>4</v>
      </c>
      <c r="E42" s="21" t="s">
        <v>334</v>
      </c>
      <c r="F42" s="66">
        <v>4</v>
      </c>
      <c r="G42" s="65" t="s">
        <v>587</v>
      </c>
      <c r="H42" s="36">
        <v>10</v>
      </c>
      <c r="I42" s="21" t="s">
        <v>336</v>
      </c>
      <c r="J42" s="66">
        <v>10</v>
      </c>
      <c r="K42" s="65" t="s">
        <v>519</v>
      </c>
      <c r="L42" s="68" t="s">
        <v>471</v>
      </c>
      <c r="M42" s="65" t="s">
        <v>588</v>
      </c>
      <c r="N42" s="36">
        <v>12</v>
      </c>
      <c r="O42" s="69" t="s">
        <v>337</v>
      </c>
      <c r="P42" s="64">
        <v>11</v>
      </c>
    </row>
    <row r="43" spans="1:16" ht="28.5" x14ac:dyDescent="0.2">
      <c r="A43" s="70">
        <v>20</v>
      </c>
      <c r="B43" s="64"/>
      <c r="C43" s="65"/>
      <c r="D43" s="36">
        <v>4</v>
      </c>
      <c r="E43" s="21" t="s">
        <v>335</v>
      </c>
      <c r="F43" s="66">
        <v>4</v>
      </c>
      <c r="G43" s="67"/>
      <c r="H43" s="36">
        <v>10</v>
      </c>
      <c r="I43" s="21" t="s">
        <v>336</v>
      </c>
      <c r="J43" s="66">
        <v>10</v>
      </c>
      <c r="K43" s="65"/>
      <c r="L43" s="68" t="s">
        <v>474</v>
      </c>
      <c r="M43" s="65"/>
      <c r="N43" s="36">
        <v>12</v>
      </c>
      <c r="O43" s="69" t="s">
        <v>337</v>
      </c>
      <c r="P43" s="64">
        <v>11</v>
      </c>
    </row>
    <row r="44" spans="1:16" ht="28.5" x14ac:dyDescent="0.2">
      <c r="A44" s="70">
        <v>21</v>
      </c>
      <c r="B44" s="64">
        <v>21</v>
      </c>
      <c r="C44" s="65" t="s">
        <v>589</v>
      </c>
      <c r="D44" s="36">
        <v>7</v>
      </c>
      <c r="E44" s="21" t="s">
        <v>338</v>
      </c>
      <c r="F44" s="66">
        <v>7</v>
      </c>
      <c r="G44" s="65" t="s">
        <v>590</v>
      </c>
      <c r="H44" s="36">
        <v>10</v>
      </c>
      <c r="I44" s="21" t="s">
        <v>340</v>
      </c>
      <c r="J44" s="66">
        <v>10</v>
      </c>
      <c r="K44" s="65" t="s">
        <v>529</v>
      </c>
      <c r="L44" s="68" t="s">
        <v>469</v>
      </c>
      <c r="M44" s="65" t="s">
        <v>591</v>
      </c>
      <c r="N44" s="36">
        <v>13</v>
      </c>
      <c r="O44" s="21" t="s">
        <v>341</v>
      </c>
      <c r="P44" s="64">
        <v>13</v>
      </c>
    </row>
    <row r="45" spans="1:16" ht="28.5" x14ac:dyDescent="0.2">
      <c r="A45" s="70">
        <v>21</v>
      </c>
      <c r="B45" s="64"/>
      <c r="C45" s="65"/>
      <c r="D45" s="36">
        <v>7</v>
      </c>
      <c r="E45" s="21" t="s">
        <v>339</v>
      </c>
      <c r="F45" s="66">
        <v>7</v>
      </c>
      <c r="G45" s="67"/>
      <c r="H45" s="36">
        <v>10</v>
      </c>
      <c r="I45" s="21" t="s">
        <v>340</v>
      </c>
      <c r="J45" s="66">
        <v>10</v>
      </c>
      <c r="K45" s="65"/>
      <c r="L45" s="68" t="s">
        <v>468</v>
      </c>
      <c r="M45" s="65"/>
      <c r="N45" s="36">
        <v>13</v>
      </c>
      <c r="O45" s="21" t="s">
        <v>341</v>
      </c>
      <c r="P45" s="64">
        <v>13</v>
      </c>
    </row>
    <row r="46" spans="1:16" ht="28.5" x14ac:dyDescent="0.2">
      <c r="A46" s="70">
        <v>22</v>
      </c>
      <c r="B46" s="64">
        <v>22</v>
      </c>
      <c r="C46" s="65" t="s">
        <v>592</v>
      </c>
      <c r="D46" s="36">
        <v>8</v>
      </c>
      <c r="E46" s="21" t="s">
        <v>342</v>
      </c>
      <c r="F46" s="66">
        <v>8</v>
      </c>
      <c r="G46" s="65" t="s">
        <v>593</v>
      </c>
      <c r="H46" s="36">
        <v>9</v>
      </c>
      <c r="I46" s="21" t="s">
        <v>344</v>
      </c>
      <c r="J46" s="66">
        <v>9</v>
      </c>
      <c r="K46" s="65" t="s">
        <v>546</v>
      </c>
      <c r="L46" s="68" t="s">
        <v>470</v>
      </c>
      <c r="M46" s="65" t="s">
        <v>594</v>
      </c>
      <c r="N46" s="36">
        <v>10</v>
      </c>
      <c r="O46" s="21" t="s">
        <v>345</v>
      </c>
      <c r="P46" s="64">
        <v>10</v>
      </c>
    </row>
    <row r="47" spans="1:16" ht="28.5" x14ac:dyDescent="0.2">
      <c r="A47" s="70">
        <v>22</v>
      </c>
      <c r="B47" s="64"/>
      <c r="C47" s="65"/>
      <c r="D47" s="36">
        <v>8</v>
      </c>
      <c r="E47" s="21" t="s">
        <v>343</v>
      </c>
      <c r="F47" s="66">
        <v>8</v>
      </c>
      <c r="G47" s="67"/>
      <c r="H47" s="36">
        <v>9</v>
      </c>
      <c r="I47" s="21" t="s">
        <v>344</v>
      </c>
      <c r="J47" s="66">
        <v>9</v>
      </c>
      <c r="K47" s="65"/>
      <c r="L47" s="68" t="s">
        <v>467</v>
      </c>
      <c r="M47" s="65"/>
      <c r="N47" s="36">
        <v>10</v>
      </c>
      <c r="O47" s="21" t="s">
        <v>345</v>
      </c>
      <c r="P47" s="64">
        <v>10</v>
      </c>
    </row>
    <row r="48" spans="1:16" ht="28.5" x14ac:dyDescent="0.2">
      <c r="A48" s="70">
        <v>23</v>
      </c>
      <c r="B48" s="64">
        <v>23</v>
      </c>
      <c r="C48" s="65" t="s">
        <v>595</v>
      </c>
      <c r="D48" s="36">
        <v>4</v>
      </c>
      <c r="E48" s="21" t="s">
        <v>346</v>
      </c>
      <c r="F48" s="66">
        <v>4</v>
      </c>
      <c r="G48" s="65" t="s">
        <v>596</v>
      </c>
      <c r="H48" s="36">
        <v>10</v>
      </c>
      <c r="I48" s="21" t="s">
        <v>348</v>
      </c>
      <c r="J48" s="66">
        <v>10</v>
      </c>
      <c r="K48" s="65" t="s">
        <v>597</v>
      </c>
      <c r="L48" s="68" t="s">
        <v>474</v>
      </c>
      <c r="M48" s="65" t="s">
        <v>598</v>
      </c>
      <c r="N48" s="36">
        <v>10</v>
      </c>
      <c r="O48" s="69" t="s">
        <v>349</v>
      </c>
      <c r="P48" s="64">
        <v>10</v>
      </c>
    </row>
    <row r="49" spans="1:16" ht="28.5" x14ac:dyDescent="0.2">
      <c r="A49" s="70">
        <v>23</v>
      </c>
      <c r="B49" s="64"/>
      <c r="C49" s="65"/>
      <c r="D49" s="36">
        <v>4</v>
      </c>
      <c r="E49" s="21" t="s">
        <v>347</v>
      </c>
      <c r="F49" s="66">
        <v>4</v>
      </c>
      <c r="G49" s="67"/>
      <c r="H49" s="36">
        <v>10</v>
      </c>
      <c r="I49" s="21" t="s">
        <v>348</v>
      </c>
      <c r="J49" s="66">
        <v>10</v>
      </c>
      <c r="K49" s="65"/>
      <c r="L49" s="68" t="s">
        <v>471</v>
      </c>
      <c r="M49" s="65"/>
      <c r="N49" s="36">
        <v>10</v>
      </c>
      <c r="O49" s="69" t="s">
        <v>349</v>
      </c>
      <c r="P49" s="64">
        <v>10</v>
      </c>
    </row>
    <row r="50" spans="1:16" ht="28.5" x14ac:dyDescent="0.2">
      <c r="A50" s="70">
        <v>24</v>
      </c>
      <c r="B50" s="64">
        <v>24</v>
      </c>
      <c r="C50" s="65" t="s">
        <v>599</v>
      </c>
      <c r="D50" s="36">
        <v>4</v>
      </c>
      <c r="E50" s="21" t="s">
        <v>350</v>
      </c>
      <c r="F50" s="66">
        <v>4</v>
      </c>
      <c r="G50" s="65" t="s">
        <v>600</v>
      </c>
      <c r="H50" s="36">
        <v>8</v>
      </c>
      <c r="I50" s="21" t="s">
        <v>352</v>
      </c>
      <c r="J50" s="66">
        <v>8</v>
      </c>
      <c r="K50" s="65" t="s">
        <v>529</v>
      </c>
      <c r="L50" s="68" t="s">
        <v>473</v>
      </c>
      <c r="M50" s="65" t="s">
        <v>601</v>
      </c>
      <c r="N50" s="36">
        <v>8</v>
      </c>
      <c r="O50" s="69" t="s">
        <v>353</v>
      </c>
      <c r="P50" s="64">
        <v>10</v>
      </c>
    </row>
    <row r="51" spans="1:16" ht="28.5" x14ac:dyDescent="0.2">
      <c r="A51" s="70">
        <v>24</v>
      </c>
      <c r="B51" s="64"/>
      <c r="C51" s="65"/>
      <c r="D51" s="36">
        <v>4</v>
      </c>
      <c r="E51" s="21" t="s">
        <v>351</v>
      </c>
      <c r="F51" s="66">
        <v>4</v>
      </c>
      <c r="G51" s="67"/>
      <c r="H51" s="36">
        <v>8</v>
      </c>
      <c r="I51" s="21" t="s">
        <v>352</v>
      </c>
      <c r="J51" s="66">
        <v>8</v>
      </c>
      <c r="K51" s="65"/>
      <c r="L51" s="68" t="s">
        <v>472</v>
      </c>
      <c r="M51" s="65"/>
      <c r="N51" s="36">
        <v>8</v>
      </c>
      <c r="O51" s="69" t="s">
        <v>353</v>
      </c>
      <c r="P51" s="64">
        <v>10</v>
      </c>
    </row>
    <row r="52" spans="1:16" ht="28.5" x14ac:dyDescent="0.2">
      <c r="A52" s="70">
        <v>25</v>
      </c>
      <c r="B52" s="64">
        <v>25</v>
      </c>
      <c r="C52" s="65" t="s">
        <v>602</v>
      </c>
      <c r="D52" s="36">
        <v>4</v>
      </c>
      <c r="E52" s="21" t="s">
        <v>354</v>
      </c>
      <c r="F52" s="66">
        <v>4</v>
      </c>
      <c r="G52" s="65" t="s">
        <v>603</v>
      </c>
      <c r="H52" s="36">
        <v>11</v>
      </c>
      <c r="I52" s="21" t="s">
        <v>356</v>
      </c>
      <c r="J52" s="66">
        <v>11</v>
      </c>
      <c r="K52" s="65" t="s">
        <v>546</v>
      </c>
      <c r="L52" s="68" t="s">
        <v>467</v>
      </c>
      <c r="M52" s="65" t="s">
        <v>604</v>
      </c>
      <c r="N52" s="36">
        <v>10</v>
      </c>
      <c r="O52" s="69" t="s">
        <v>357</v>
      </c>
      <c r="P52" s="64">
        <v>12</v>
      </c>
    </row>
    <row r="53" spans="1:16" ht="28.5" x14ac:dyDescent="0.2">
      <c r="A53" s="70">
        <v>25</v>
      </c>
      <c r="B53" s="64"/>
      <c r="C53" s="65"/>
      <c r="D53" s="36">
        <v>4</v>
      </c>
      <c r="E53" s="21" t="s">
        <v>355</v>
      </c>
      <c r="F53" s="66">
        <v>4</v>
      </c>
      <c r="G53" s="67"/>
      <c r="H53" s="36">
        <v>11</v>
      </c>
      <c r="I53" s="21" t="s">
        <v>356</v>
      </c>
      <c r="J53" s="66">
        <v>11</v>
      </c>
      <c r="K53" s="65"/>
      <c r="L53" s="68" t="s">
        <v>470</v>
      </c>
      <c r="M53" s="65"/>
      <c r="N53" s="36">
        <v>10</v>
      </c>
      <c r="O53" s="69" t="s">
        <v>357</v>
      </c>
      <c r="P53" s="64">
        <v>12</v>
      </c>
    </row>
    <row r="54" spans="1:16" ht="28.5" x14ac:dyDescent="0.2">
      <c r="A54" s="70">
        <v>26</v>
      </c>
      <c r="B54" s="64">
        <v>26</v>
      </c>
      <c r="C54" s="65" t="s">
        <v>605</v>
      </c>
      <c r="D54" s="36">
        <v>6</v>
      </c>
      <c r="E54" s="21" t="s">
        <v>358</v>
      </c>
      <c r="F54" s="66">
        <v>6</v>
      </c>
      <c r="G54" s="65" t="s">
        <v>606</v>
      </c>
      <c r="H54" s="36">
        <v>11</v>
      </c>
      <c r="I54" s="21" t="s">
        <v>360</v>
      </c>
      <c r="J54" s="66">
        <v>11</v>
      </c>
      <c r="K54" s="65" t="s">
        <v>546</v>
      </c>
      <c r="L54" s="68" t="s">
        <v>468</v>
      </c>
      <c r="M54" s="65" t="s">
        <v>607</v>
      </c>
      <c r="N54" s="36">
        <v>11</v>
      </c>
      <c r="O54" s="69" t="s">
        <v>361</v>
      </c>
      <c r="P54" s="64">
        <v>8</v>
      </c>
    </row>
    <row r="55" spans="1:16" ht="28.5" x14ac:dyDescent="0.2">
      <c r="A55" s="70">
        <v>26</v>
      </c>
      <c r="B55" s="64"/>
      <c r="C55" s="65"/>
      <c r="D55" s="36">
        <v>6</v>
      </c>
      <c r="E55" s="21" t="s">
        <v>359</v>
      </c>
      <c r="F55" s="66">
        <v>6</v>
      </c>
      <c r="G55" s="67"/>
      <c r="H55" s="36">
        <v>11</v>
      </c>
      <c r="I55" s="21" t="s">
        <v>360</v>
      </c>
      <c r="J55" s="66">
        <v>11</v>
      </c>
      <c r="K55" s="65"/>
      <c r="L55" s="68" t="s">
        <v>469</v>
      </c>
      <c r="M55" s="65"/>
      <c r="N55" s="36">
        <v>11</v>
      </c>
      <c r="O55" s="69" t="s">
        <v>361</v>
      </c>
      <c r="P55" s="64">
        <v>8</v>
      </c>
    </row>
    <row r="56" spans="1:16" ht="28.5" x14ac:dyDescent="0.2">
      <c r="A56" s="70">
        <v>27</v>
      </c>
      <c r="B56" s="64">
        <v>27</v>
      </c>
      <c r="C56" s="65" t="s">
        <v>608</v>
      </c>
      <c r="D56" s="36">
        <v>4</v>
      </c>
      <c r="E56" s="21" t="s">
        <v>362</v>
      </c>
      <c r="F56" s="66">
        <v>4</v>
      </c>
      <c r="G56" s="65" t="s">
        <v>609</v>
      </c>
      <c r="H56" s="36">
        <v>11</v>
      </c>
      <c r="I56" s="21" t="s">
        <v>364</v>
      </c>
      <c r="J56" s="66">
        <v>11</v>
      </c>
      <c r="K56" s="65" t="s">
        <v>546</v>
      </c>
      <c r="L56" s="68" t="s">
        <v>472</v>
      </c>
      <c r="M56" s="65" t="s">
        <v>610</v>
      </c>
      <c r="N56" s="36">
        <v>11</v>
      </c>
      <c r="O56" s="69" t="s">
        <v>365</v>
      </c>
      <c r="P56" s="64">
        <v>10</v>
      </c>
    </row>
    <row r="57" spans="1:16" ht="28.5" x14ac:dyDescent="0.2">
      <c r="A57" s="70">
        <v>27</v>
      </c>
      <c r="B57" s="64"/>
      <c r="C57" s="65"/>
      <c r="D57" s="36">
        <v>4</v>
      </c>
      <c r="E57" s="21" t="s">
        <v>363</v>
      </c>
      <c r="F57" s="66">
        <v>4</v>
      </c>
      <c r="G57" s="67"/>
      <c r="H57" s="36">
        <v>11</v>
      </c>
      <c r="I57" s="21" t="s">
        <v>364</v>
      </c>
      <c r="J57" s="66">
        <v>11</v>
      </c>
      <c r="K57" s="65"/>
      <c r="L57" s="68" t="s">
        <v>473</v>
      </c>
      <c r="M57" s="65"/>
      <c r="N57" s="36">
        <v>11</v>
      </c>
      <c r="O57" s="69" t="s">
        <v>365</v>
      </c>
      <c r="P57" s="64">
        <v>10</v>
      </c>
    </row>
    <row r="58" spans="1:16" ht="28.5" x14ac:dyDescent="0.2">
      <c r="A58" s="70">
        <v>28</v>
      </c>
      <c r="B58" s="64">
        <v>28</v>
      </c>
      <c r="C58" s="65" t="s">
        <v>611</v>
      </c>
      <c r="D58" s="36">
        <v>8</v>
      </c>
      <c r="E58" s="21" t="s">
        <v>366</v>
      </c>
      <c r="F58" s="66">
        <v>8</v>
      </c>
      <c r="G58" s="65" t="s">
        <v>612</v>
      </c>
      <c r="H58" s="36">
        <v>8</v>
      </c>
      <c r="I58" s="21" t="s">
        <v>368</v>
      </c>
      <c r="J58" s="66">
        <v>8</v>
      </c>
      <c r="K58" s="65" t="s">
        <v>529</v>
      </c>
      <c r="L58" s="68" t="s">
        <v>471</v>
      </c>
      <c r="M58" s="65" t="s">
        <v>613</v>
      </c>
      <c r="N58" s="36">
        <v>9</v>
      </c>
      <c r="O58" s="21" t="s">
        <v>369</v>
      </c>
      <c r="P58" s="66">
        <v>9</v>
      </c>
    </row>
    <row r="59" spans="1:16" ht="28.5" x14ac:dyDescent="0.2">
      <c r="A59" s="70">
        <v>28</v>
      </c>
      <c r="B59" s="64"/>
      <c r="C59" s="65"/>
      <c r="D59" s="36">
        <v>8</v>
      </c>
      <c r="E59" s="21" t="s">
        <v>367</v>
      </c>
      <c r="F59" s="66">
        <v>8</v>
      </c>
      <c r="G59" s="67"/>
      <c r="H59" s="36">
        <v>8</v>
      </c>
      <c r="I59" s="21" t="s">
        <v>368</v>
      </c>
      <c r="J59" s="66">
        <v>8</v>
      </c>
      <c r="K59" s="65"/>
      <c r="L59" s="68" t="s">
        <v>474</v>
      </c>
      <c r="M59" s="65"/>
      <c r="N59" s="36">
        <v>9</v>
      </c>
      <c r="O59" s="21" t="s">
        <v>369</v>
      </c>
      <c r="P59" s="66">
        <v>9</v>
      </c>
    </row>
    <row r="60" spans="1:16" ht="42.75" x14ac:dyDescent="0.2">
      <c r="A60" s="70">
        <v>29</v>
      </c>
      <c r="B60" s="64">
        <v>29</v>
      </c>
      <c r="C60" s="65" t="s">
        <v>614</v>
      </c>
      <c r="D60" s="36">
        <v>7</v>
      </c>
      <c r="E60" s="21" t="s">
        <v>370</v>
      </c>
      <c r="F60" s="66">
        <v>7</v>
      </c>
      <c r="G60" s="65" t="s">
        <v>615</v>
      </c>
      <c r="H60" s="36">
        <v>10</v>
      </c>
      <c r="I60" s="21" t="s">
        <v>372</v>
      </c>
      <c r="J60" s="66">
        <v>10</v>
      </c>
      <c r="K60" s="65" t="s">
        <v>524</v>
      </c>
      <c r="L60" s="68" t="s">
        <v>469</v>
      </c>
      <c r="M60" s="65" t="s">
        <v>616</v>
      </c>
      <c r="N60" s="36">
        <v>10</v>
      </c>
      <c r="O60" s="21" t="s">
        <v>373</v>
      </c>
      <c r="P60" s="66">
        <v>10</v>
      </c>
    </row>
    <row r="61" spans="1:16" ht="42.75" x14ac:dyDescent="0.2">
      <c r="A61" s="70">
        <v>29</v>
      </c>
      <c r="B61" s="64"/>
      <c r="C61" s="65"/>
      <c r="D61" s="36">
        <v>7</v>
      </c>
      <c r="E61" s="21" t="s">
        <v>371</v>
      </c>
      <c r="F61" s="66">
        <v>7</v>
      </c>
      <c r="G61" s="67"/>
      <c r="H61" s="36">
        <v>10</v>
      </c>
      <c r="I61" s="21" t="s">
        <v>372</v>
      </c>
      <c r="J61" s="66">
        <v>10</v>
      </c>
      <c r="K61" s="65"/>
      <c r="L61" s="68" t="s">
        <v>468</v>
      </c>
      <c r="M61" s="65"/>
      <c r="N61" s="36">
        <v>10</v>
      </c>
      <c r="O61" s="21" t="s">
        <v>373</v>
      </c>
      <c r="P61" s="66">
        <v>10</v>
      </c>
    </row>
    <row r="62" spans="1:16" ht="42.75" x14ac:dyDescent="0.2">
      <c r="A62" s="70">
        <v>30</v>
      </c>
      <c r="B62" s="64">
        <v>30</v>
      </c>
      <c r="C62" s="65" t="s">
        <v>617</v>
      </c>
      <c r="D62" s="36">
        <v>8</v>
      </c>
      <c r="E62" s="21" t="s">
        <v>374</v>
      </c>
      <c r="F62" s="66">
        <v>8</v>
      </c>
      <c r="G62" s="65" t="s">
        <v>618</v>
      </c>
      <c r="H62" s="36">
        <v>8</v>
      </c>
      <c r="I62" s="21" t="s">
        <v>376</v>
      </c>
      <c r="J62" s="66">
        <v>8</v>
      </c>
      <c r="K62" s="65" t="s">
        <v>519</v>
      </c>
      <c r="L62" s="68" t="s">
        <v>470</v>
      </c>
      <c r="M62" s="71" t="s">
        <v>619</v>
      </c>
      <c r="N62" s="72">
        <v>11</v>
      </c>
      <c r="O62" s="73" t="s">
        <v>377</v>
      </c>
      <c r="P62" s="74">
        <v>11</v>
      </c>
    </row>
    <row r="63" spans="1:16" ht="42.75" x14ac:dyDescent="0.2">
      <c r="A63" s="70">
        <v>30</v>
      </c>
      <c r="B63" s="64"/>
      <c r="C63" s="65"/>
      <c r="D63" s="36">
        <v>8</v>
      </c>
      <c r="E63" s="21" t="s">
        <v>375</v>
      </c>
      <c r="F63" s="66">
        <v>8</v>
      </c>
      <c r="G63" s="67"/>
      <c r="H63" s="36">
        <v>8</v>
      </c>
      <c r="I63" s="21" t="s">
        <v>376</v>
      </c>
      <c r="J63" s="66">
        <v>8</v>
      </c>
      <c r="K63" s="65"/>
      <c r="L63" s="68" t="s">
        <v>467</v>
      </c>
      <c r="M63" s="71"/>
      <c r="N63" s="72">
        <v>11</v>
      </c>
      <c r="O63" s="73" t="s">
        <v>377</v>
      </c>
      <c r="P63" s="74">
        <v>11</v>
      </c>
    </row>
    <row r="64" spans="1:16" ht="28.5" x14ac:dyDescent="0.2">
      <c r="A64" s="70">
        <v>31</v>
      </c>
      <c r="B64" s="64">
        <v>31</v>
      </c>
      <c r="C64" s="65" t="s">
        <v>620</v>
      </c>
      <c r="D64" s="36">
        <v>7</v>
      </c>
      <c r="E64" s="21" t="s">
        <v>378</v>
      </c>
      <c r="F64" s="66">
        <v>7</v>
      </c>
      <c r="G64" s="65" t="s">
        <v>621</v>
      </c>
      <c r="H64" s="36">
        <v>7</v>
      </c>
      <c r="I64" s="21" t="s">
        <v>380</v>
      </c>
      <c r="J64" s="66">
        <v>7</v>
      </c>
      <c r="K64" s="65" t="s">
        <v>529</v>
      </c>
      <c r="L64" s="68" t="s">
        <v>474</v>
      </c>
      <c r="M64" s="71" t="s">
        <v>622</v>
      </c>
      <c r="N64" s="72">
        <v>14</v>
      </c>
      <c r="O64" s="69" t="s">
        <v>381</v>
      </c>
      <c r="P64" s="64">
        <v>10</v>
      </c>
    </row>
    <row r="65" spans="1:16" ht="28.5" x14ac:dyDescent="0.2">
      <c r="A65" s="70">
        <v>31</v>
      </c>
      <c r="B65" s="64"/>
      <c r="C65" s="65"/>
      <c r="D65" s="36">
        <v>7</v>
      </c>
      <c r="E65" s="21" t="s">
        <v>379</v>
      </c>
      <c r="F65" s="66">
        <v>7</v>
      </c>
      <c r="G65" s="67"/>
      <c r="H65" s="36">
        <v>7</v>
      </c>
      <c r="I65" s="21" t="s">
        <v>380</v>
      </c>
      <c r="J65" s="66">
        <v>7</v>
      </c>
      <c r="K65" s="65"/>
      <c r="L65" s="68" t="s">
        <v>471</v>
      </c>
      <c r="M65" s="71"/>
      <c r="N65" s="72">
        <v>14</v>
      </c>
      <c r="O65" s="69" t="s">
        <v>381</v>
      </c>
      <c r="P65" s="64">
        <v>10</v>
      </c>
    </row>
    <row r="66" spans="1:16" ht="28.5" x14ac:dyDescent="0.2">
      <c r="A66" s="70">
        <v>32</v>
      </c>
      <c r="B66" s="64">
        <v>32</v>
      </c>
      <c r="C66" s="65" t="s">
        <v>623</v>
      </c>
      <c r="D66" s="36">
        <v>4</v>
      </c>
      <c r="E66" s="21" t="s">
        <v>382</v>
      </c>
      <c r="F66" s="66">
        <v>4</v>
      </c>
      <c r="G66" s="65" t="s">
        <v>624</v>
      </c>
      <c r="H66" s="36">
        <v>8</v>
      </c>
      <c r="I66" s="21" t="s">
        <v>384</v>
      </c>
      <c r="J66" s="66">
        <v>8</v>
      </c>
      <c r="K66" s="65" t="s">
        <v>519</v>
      </c>
      <c r="L66" s="68" t="s">
        <v>473</v>
      </c>
      <c r="M66" s="71" t="s">
        <v>625</v>
      </c>
      <c r="N66" s="72">
        <v>11</v>
      </c>
      <c r="O66" s="73" t="s">
        <v>385</v>
      </c>
      <c r="P66" s="64">
        <v>11</v>
      </c>
    </row>
    <row r="67" spans="1:16" ht="28.5" x14ac:dyDescent="0.2">
      <c r="A67" s="70">
        <v>32</v>
      </c>
      <c r="B67" s="64"/>
      <c r="C67" s="65"/>
      <c r="D67" s="36">
        <v>4</v>
      </c>
      <c r="E67" s="21" t="s">
        <v>383</v>
      </c>
      <c r="F67" s="66">
        <v>4</v>
      </c>
      <c r="G67" s="67"/>
      <c r="H67" s="36">
        <v>8</v>
      </c>
      <c r="I67" s="21" t="s">
        <v>384</v>
      </c>
      <c r="J67" s="66">
        <v>8</v>
      </c>
      <c r="K67" s="65"/>
      <c r="L67" s="68" t="s">
        <v>472</v>
      </c>
      <c r="M67" s="71"/>
      <c r="N67" s="72">
        <v>11</v>
      </c>
      <c r="O67" s="73" t="s">
        <v>385</v>
      </c>
      <c r="P67" s="64">
        <v>11</v>
      </c>
    </row>
    <row r="68" spans="1:16" ht="28.5" x14ac:dyDescent="0.2">
      <c r="A68" s="70">
        <v>33</v>
      </c>
      <c r="B68" s="64">
        <v>33</v>
      </c>
      <c r="C68" s="71" t="s">
        <v>626</v>
      </c>
      <c r="D68" s="72">
        <v>3</v>
      </c>
      <c r="E68" s="75" t="s">
        <v>386</v>
      </c>
      <c r="F68" s="66">
        <v>3</v>
      </c>
      <c r="G68" s="76" t="s">
        <v>388</v>
      </c>
      <c r="H68" s="36">
        <v>7</v>
      </c>
      <c r="I68" s="17" t="s">
        <v>388</v>
      </c>
      <c r="J68" s="66">
        <v>7</v>
      </c>
      <c r="K68" s="65" t="s">
        <v>519</v>
      </c>
      <c r="L68" s="68" t="s">
        <v>475</v>
      </c>
      <c r="M68" s="71" t="s">
        <v>627</v>
      </c>
      <c r="N68" s="72">
        <v>10</v>
      </c>
      <c r="O68" s="69" t="s">
        <v>389</v>
      </c>
      <c r="P68" s="64">
        <v>11</v>
      </c>
    </row>
    <row r="69" spans="1:16" ht="28.5" x14ac:dyDescent="0.2">
      <c r="A69" s="70">
        <v>33</v>
      </c>
      <c r="B69" s="64"/>
      <c r="C69" s="71"/>
      <c r="D69" s="72">
        <v>3</v>
      </c>
      <c r="E69" s="75" t="s">
        <v>387</v>
      </c>
      <c r="F69" s="66">
        <v>3</v>
      </c>
      <c r="G69" s="67"/>
      <c r="H69" s="36">
        <v>7</v>
      </c>
      <c r="I69" s="17" t="s">
        <v>388</v>
      </c>
      <c r="J69" s="66">
        <v>7</v>
      </c>
      <c r="K69" s="65"/>
      <c r="L69" s="68" t="s">
        <v>478</v>
      </c>
      <c r="M69" s="71"/>
      <c r="N69" s="72">
        <v>10</v>
      </c>
      <c r="O69" s="69" t="s">
        <v>389</v>
      </c>
      <c r="P69" s="64">
        <v>11</v>
      </c>
    </row>
    <row r="70" spans="1:16" ht="42.75" x14ac:dyDescent="0.2">
      <c r="A70" s="70">
        <v>34</v>
      </c>
      <c r="B70" s="64">
        <v>34</v>
      </c>
      <c r="C70" s="71" t="s">
        <v>628</v>
      </c>
      <c r="D70" s="72">
        <v>6</v>
      </c>
      <c r="E70" s="21" t="s">
        <v>390</v>
      </c>
      <c r="F70" s="66">
        <v>6</v>
      </c>
      <c r="G70" s="76" t="s">
        <v>392</v>
      </c>
      <c r="H70" s="36">
        <v>7</v>
      </c>
      <c r="I70" s="17" t="s">
        <v>392</v>
      </c>
      <c r="J70" s="66">
        <v>7</v>
      </c>
      <c r="K70" s="65" t="s">
        <v>524</v>
      </c>
      <c r="L70" s="68" t="s">
        <v>476</v>
      </c>
      <c r="M70" s="71" t="s">
        <v>629</v>
      </c>
      <c r="N70" s="72">
        <v>13</v>
      </c>
      <c r="O70" s="73" t="s">
        <v>393</v>
      </c>
      <c r="P70" s="74">
        <v>13</v>
      </c>
    </row>
    <row r="71" spans="1:16" ht="42.75" x14ac:dyDescent="0.2">
      <c r="A71" s="70">
        <v>34</v>
      </c>
      <c r="B71" s="64"/>
      <c r="C71" s="71"/>
      <c r="D71" s="72">
        <v>6</v>
      </c>
      <c r="E71" s="21" t="s">
        <v>391</v>
      </c>
      <c r="F71" s="66">
        <v>6</v>
      </c>
      <c r="G71" s="67"/>
      <c r="H71" s="36">
        <v>7</v>
      </c>
      <c r="I71" s="17" t="s">
        <v>392</v>
      </c>
      <c r="J71" s="66">
        <v>7</v>
      </c>
      <c r="K71" s="65"/>
      <c r="L71" s="68" t="s">
        <v>477</v>
      </c>
      <c r="M71" s="71"/>
      <c r="N71" s="72">
        <v>13</v>
      </c>
      <c r="O71" s="73" t="s">
        <v>393</v>
      </c>
      <c r="P71" s="74">
        <v>13</v>
      </c>
    </row>
    <row r="72" spans="1:16" ht="28.5" x14ac:dyDescent="0.2">
      <c r="A72" s="70">
        <v>35</v>
      </c>
      <c r="B72" s="64">
        <v>35</v>
      </c>
      <c r="C72" s="71" t="s">
        <v>630</v>
      </c>
      <c r="D72" s="72">
        <v>4</v>
      </c>
      <c r="E72" s="21" t="s">
        <v>394</v>
      </c>
      <c r="F72" s="66">
        <v>4</v>
      </c>
      <c r="G72" s="76" t="s">
        <v>396</v>
      </c>
      <c r="H72" s="36">
        <v>8</v>
      </c>
      <c r="I72" s="17" t="s">
        <v>396</v>
      </c>
      <c r="J72" s="66">
        <v>8</v>
      </c>
      <c r="K72" s="65" t="s">
        <v>529</v>
      </c>
      <c r="L72" s="68" t="s">
        <v>480</v>
      </c>
      <c r="M72" s="71" t="s">
        <v>631</v>
      </c>
      <c r="N72" s="72">
        <v>10</v>
      </c>
      <c r="O72" s="73" t="s">
        <v>397</v>
      </c>
      <c r="P72" s="74">
        <v>10</v>
      </c>
    </row>
    <row r="73" spans="1:16" ht="28.5" x14ac:dyDescent="0.2">
      <c r="A73" s="70">
        <v>35</v>
      </c>
      <c r="B73" s="64"/>
      <c r="C73" s="71"/>
      <c r="D73" s="72">
        <v>4</v>
      </c>
      <c r="E73" s="21" t="s">
        <v>395</v>
      </c>
      <c r="F73" s="66">
        <v>4</v>
      </c>
      <c r="G73" s="67"/>
      <c r="H73" s="36">
        <v>8</v>
      </c>
      <c r="I73" s="17" t="s">
        <v>396</v>
      </c>
      <c r="J73" s="66">
        <v>8</v>
      </c>
      <c r="K73" s="65"/>
      <c r="L73" s="68" t="s">
        <v>481</v>
      </c>
      <c r="M73" s="71"/>
      <c r="N73" s="72">
        <v>10</v>
      </c>
      <c r="O73" s="73" t="s">
        <v>397</v>
      </c>
      <c r="P73" s="74">
        <v>10</v>
      </c>
    </row>
    <row r="74" spans="1:16" ht="42.75" x14ac:dyDescent="0.2">
      <c r="A74" s="70">
        <v>36</v>
      </c>
      <c r="B74" s="64">
        <v>36</v>
      </c>
      <c r="C74" s="71" t="s">
        <v>632</v>
      </c>
      <c r="D74" s="72">
        <v>6</v>
      </c>
      <c r="E74" s="21" t="s">
        <v>398</v>
      </c>
      <c r="F74" s="66">
        <v>6</v>
      </c>
      <c r="G74" s="76" t="s">
        <v>400</v>
      </c>
      <c r="H74" s="36">
        <v>10</v>
      </c>
      <c r="I74" s="17" t="s">
        <v>400</v>
      </c>
      <c r="J74" s="66">
        <v>10</v>
      </c>
      <c r="K74" s="65" t="s">
        <v>546</v>
      </c>
      <c r="L74" s="68" t="s">
        <v>479</v>
      </c>
      <c r="M74" s="71" t="s">
        <v>401</v>
      </c>
      <c r="N74" s="72">
        <v>15</v>
      </c>
      <c r="O74" s="73" t="s">
        <v>401</v>
      </c>
      <c r="P74" s="74">
        <v>15</v>
      </c>
    </row>
    <row r="75" spans="1:16" ht="42.75" x14ac:dyDescent="0.2">
      <c r="A75" s="70">
        <v>36</v>
      </c>
      <c r="B75" s="64"/>
      <c r="C75" s="71"/>
      <c r="D75" s="72">
        <v>6</v>
      </c>
      <c r="E75" s="21" t="s">
        <v>399</v>
      </c>
      <c r="F75" s="66">
        <v>6</v>
      </c>
      <c r="G75" s="67"/>
      <c r="H75" s="36">
        <v>10</v>
      </c>
      <c r="I75" s="17" t="s">
        <v>400</v>
      </c>
      <c r="J75" s="66">
        <v>10</v>
      </c>
      <c r="K75" s="65"/>
      <c r="L75" s="68" t="s">
        <v>482</v>
      </c>
      <c r="M75" s="71"/>
      <c r="N75" s="72">
        <v>15</v>
      </c>
      <c r="O75" s="73" t="s">
        <v>401</v>
      </c>
      <c r="P75" s="74">
        <v>15</v>
      </c>
    </row>
    <row r="76" spans="1:16" ht="42.75" x14ac:dyDescent="0.2">
      <c r="A76" s="70">
        <v>37</v>
      </c>
      <c r="B76" s="64">
        <v>37</v>
      </c>
      <c r="C76" s="71" t="s">
        <v>633</v>
      </c>
      <c r="D76" s="72">
        <v>4</v>
      </c>
      <c r="E76" s="21" t="s">
        <v>402</v>
      </c>
      <c r="F76" s="66">
        <v>4</v>
      </c>
      <c r="G76" s="76" t="s">
        <v>404</v>
      </c>
      <c r="H76" s="36">
        <v>9</v>
      </c>
      <c r="I76" s="17" t="s">
        <v>404</v>
      </c>
      <c r="J76" s="66">
        <v>9</v>
      </c>
      <c r="K76" s="65" t="s">
        <v>519</v>
      </c>
      <c r="L76" s="68" t="s">
        <v>477</v>
      </c>
      <c r="M76" s="71" t="s">
        <v>634</v>
      </c>
      <c r="N76" s="72">
        <v>13</v>
      </c>
      <c r="O76" s="69" t="s">
        <v>405</v>
      </c>
      <c r="P76" s="64">
        <v>8</v>
      </c>
    </row>
    <row r="77" spans="1:16" ht="28.5" x14ac:dyDescent="0.2">
      <c r="A77" s="70">
        <v>37</v>
      </c>
      <c r="B77" s="64"/>
      <c r="C77" s="71"/>
      <c r="D77" s="72">
        <v>4</v>
      </c>
      <c r="E77" s="21" t="s">
        <v>403</v>
      </c>
      <c r="F77" s="66">
        <v>4</v>
      </c>
      <c r="G77" s="67"/>
      <c r="H77" s="36">
        <v>9</v>
      </c>
      <c r="I77" s="17" t="s">
        <v>404</v>
      </c>
      <c r="J77" s="66">
        <v>9</v>
      </c>
      <c r="K77" s="65"/>
      <c r="L77" s="68" t="s">
        <v>476</v>
      </c>
      <c r="M77" s="76"/>
      <c r="N77" s="44">
        <v>13</v>
      </c>
      <c r="O77" s="69" t="s">
        <v>405</v>
      </c>
      <c r="P77" s="64">
        <v>8</v>
      </c>
    </row>
    <row r="78" spans="1:16" ht="42.75" x14ac:dyDescent="0.2">
      <c r="A78" s="70"/>
      <c r="B78" s="77">
        <v>38</v>
      </c>
      <c r="C78" s="71" t="s">
        <v>635</v>
      </c>
      <c r="D78" s="72">
        <v>4</v>
      </c>
      <c r="E78" s="78"/>
      <c r="F78" s="66">
        <v>4</v>
      </c>
      <c r="G78" s="76" t="s">
        <v>636</v>
      </c>
      <c r="H78" s="36">
        <v>9</v>
      </c>
      <c r="I78" s="78"/>
      <c r="J78" s="66"/>
      <c r="K78" s="65" t="s">
        <v>524</v>
      </c>
      <c r="L78" s="79"/>
      <c r="M78" s="76" t="s">
        <v>637</v>
      </c>
      <c r="N78" s="44">
        <v>16</v>
      </c>
      <c r="O78" s="78"/>
      <c r="P78" s="64"/>
    </row>
    <row r="79" spans="1:16" x14ac:dyDescent="0.2">
      <c r="A79" s="70"/>
      <c r="B79" s="77"/>
      <c r="C79" s="71"/>
      <c r="D79" s="72">
        <v>4</v>
      </c>
      <c r="E79" s="17"/>
      <c r="F79" s="66">
        <v>4</v>
      </c>
      <c r="G79" s="76"/>
      <c r="H79" s="36">
        <v>9</v>
      </c>
      <c r="I79" s="17"/>
      <c r="J79" s="66"/>
      <c r="K79" s="65"/>
      <c r="L79" s="68"/>
      <c r="M79" s="76"/>
      <c r="N79" s="44">
        <v>16</v>
      </c>
      <c r="O79" s="17"/>
      <c r="P79" s="64"/>
    </row>
    <row r="80" spans="1:16" ht="42.75" x14ac:dyDescent="0.2">
      <c r="A80" s="70"/>
      <c r="B80" s="77">
        <v>39</v>
      </c>
      <c r="C80" s="71" t="s">
        <v>638</v>
      </c>
      <c r="D80" s="72">
        <v>7</v>
      </c>
      <c r="E80" s="78"/>
      <c r="F80" s="66">
        <v>9</v>
      </c>
      <c r="G80" s="76" t="s">
        <v>639</v>
      </c>
      <c r="H80" s="36">
        <v>9</v>
      </c>
      <c r="I80" s="78"/>
      <c r="J80" s="66"/>
      <c r="K80" s="65" t="s">
        <v>529</v>
      </c>
      <c r="L80" s="79"/>
      <c r="M80" s="76" t="s">
        <v>640</v>
      </c>
      <c r="N80" s="44">
        <v>14</v>
      </c>
      <c r="O80" s="78"/>
      <c r="P80" s="64"/>
    </row>
    <row r="81" spans="1:16" x14ac:dyDescent="0.2">
      <c r="A81" s="70"/>
      <c r="B81" s="77"/>
      <c r="C81" s="71"/>
      <c r="D81" s="72">
        <v>7</v>
      </c>
      <c r="E81" s="73"/>
      <c r="F81" s="66">
        <v>9</v>
      </c>
      <c r="G81" s="67"/>
      <c r="H81" s="36">
        <v>9</v>
      </c>
      <c r="I81" s="17"/>
      <c r="J81" s="66"/>
      <c r="K81" s="76"/>
      <c r="L81" s="68"/>
      <c r="M81" s="76"/>
      <c r="N81" s="44">
        <v>14</v>
      </c>
      <c r="O81" s="17"/>
      <c r="P81" s="64"/>
    </row>
    <row r="82" spans="1:16" ht="28.5" x14ac:dyDescent="0.2">
      <c r="A82" s="70">
        <v>38</v>
      </c>
      <c r="B82" s="64">
        <v>40</v>
      </c>
      <c r="C82" s="71" t="s">
        <v>641</v>
      </c>
      <c r="D82" s="72">
        <v>5</v>
      </c>
      <c r="E82" s="21" t="s">
        <v>406</v>
      </c>
      <c r="F82" s="66">
        <v>5</v>
      </c>
      <c r="G82" s="76" t="s">
        <v>408</v>
      </c>
      <c r="H82" s="36">
        <v>10</v>
      </c>
      <c r="I82" s="17" t="s">
        <v>408</v>
      </c>
      <c r="J82" s="66">
        <v>10</v>
      </c>
      <c r="K82" s="65" t="s">
        <v>546</v>
      </c>
      <c r="L82" s="68" t="s">
        <v>478</v>
      </c>
      <c r="M82" s="76" t="s">
        <v>642</v>
      </c>
      <c r="N82" s="44">
        <v>9</v>
      </c>
      <c r="O82" s="17" t="s">
        <v>409</v>
      </c>
      <c r="P82" s="64">
        <v>8</v>
      </c>
    </row>
    <row r="83" spans="1:16" ht="28.5" x14ac:dyDescent="0.2">
      <c r="A83" s="70">
        <v>38</v>
      </c>
      <c r="B83" s="64"/>
      <c r="C83" s="76"/>
      <c r="D83" s="44">
        <v>5</v>
      </c>
      <c r="E83" s="21" t="s">
        <v>407</v>
      </c>
      <c r="F83" s="66">
        <v>5</v>
      </c>
      <c r="G83" s="67"/>
      <c r="H83" s="36">
        <v>10</v>
      </c>
      <c r="I83" s="17" t="s">
        <v>408</v>
      </c>
      <c r="J83" s="66">
        <v>10</v>
      </c>
      <c r="K83" s="76"/>
      <c r="L83" s="68" t="s">
        <v>475</v>
      </c>
      <c r="M83" s="76" t="s">
        <v>642</v>
      </c>
      <c r="N83" s="44">
        <v>9</v>
      </c>
      <c r="O83" s="17" t="s">
        <v>409</v>
      </c>
      <c r="P83" s="64">
        <v>8</v>
      </c>
    </row>
    <row r="84" spans="1:16" ht="28.5" x14ac:dyDescent="0.2">
      <c r="A84" s="80">
        <v>39</v>
      </c>
      <c r="B84" s="64"/>
      <c r="C84" s="71"/>
      <c r="D84" s="72"/>
      <c r="E84" s="21" t="s">
        <v>410</v>
      </c>
      <c r="F84" s="66">
        <v>6</v>
      </c>
      <c r="G84" s="67"/>
      <c r="H84" s="36"/>
      <c r="I84" s="17" t="s">
        <v>412</v>
      </c>
      <c r="J84" s="66">
        <v>7</v>
      </c>
      <c r="K84" s="76"/>
      <c r="L84" s="68" t="s">
        <v>482</v>
      </c>
      <c r="M84" s="76"/>
      <c r="N84" s="44"/>
      <c r="O84" s="17" t="s">
        <v>413</v>
      </c>
      <c r="P84" s="64">
        <v>10</v>
      </c>
    </row>
    <row r="85" spans="1:16" ht="28.5" x14ac:dyDescent="0.2">
      <c r="A85" s="80">
        <v>39</v>
      </c>
      <c r="B85" s="64"/>
      <c r="C85" s="76"/>
      <c r="D85" s="44"/>
      <c r="E85" s="21" t="s">
        <v>411</v>
      </c>
      <c r="F85" s="66">
        <v>6</v>
      </c>
      <c r="G85" s="67"/>
      <c r="H85" s="36"/>
      <c r="I85" s="17" t="s">
        <v>412</v>
      </c>
      <c r="J85" s="66">
        <v>7</v>
      </c>
      <c r="K85" s="76"/>
      <c r="L85" s="68" t="s">
        <v>479</v>
      </c>
      <c r="M85" s="76"/>
      <c r="N85" s="44"/>
      <c r="O85" s="17" t="s">
        <v>413</v>
      </c>
      <c r="P85" s="64">
        <v>10</v>
      </c>
    </row>
    <row r="86" spans="1:16" ht="28.5" x14ac:dyDescent="0.2">
      <c r="A86" s="80">
        <v>40</v>
      </c>
      <c r="B86" s="64"/>
      <c r="C86" s="76"/>
      <c r="D86" s="44"/>
      <c r="E86" s="21" t="s">
        <v>414</v>
      </c>
      <c r="F86" s="66">
        <v>7</v>
      </c>
      <c r="G86" s="67"/>
      <c r="H86" s="36"/>
      <c r="I86" s="17" t="s">
        <v>416</v>
      </c>
      <c r="J86" s="66">
        <v>10</v>
      </c>
      <c r="K86" s="76"/>
      <c r="L86" s="68" t="s">
        <v>481</v>
      </c>
      <c r="M86" s="76"/>
      <c r="N86" s="44"/>
      <c r="O86" s="17" t="s">
        <v>417</v>
      </c>
      <c r="P86" s="64">
        <v>10</v>
      </c>
    </row>
    <row r="87" spans="1:16" ht="28.5" x14ac:dyDescent="0.2">
      <c r="A87" s="80">
        <v>40</v>
      </c>
      <c r="B87" s="64"/>
      <c r="C87" s="76"/>
      <c r="D87" s="44"/>
      <c r="E87" s="21" t="s">
        <v>415</v>
      </c>
      <c r="F87" s="66">
        <v>7</v>
      </c>
      <c r="G87" s="67"/>
      <c r="H87" s="36"/>
      <c r="I87" s="17" t="s">
        <v>416</v>
      </c>
      <c r="J87" s="66">
        <v>10</v>
      </c>
      <c r="K87" s="76"/>
      <c r="L87" s="68" t="s">
        <v>480</v>
      </c>
      <c r="M87" s="76"/>
      <c r="N87" s="44"/>
      <c r="O87" s="17" t="s">
        <v>417</v>
      </c>
      <c r="P87" s="64">
        <v>10</v>
      </c>
    </row>
    <row r="88" spans="1:16" ht="28.5" x14ac:dyDescent="0.2">
      <c r="A88" s="80">
        <v>41</v>
      </c>
      <c r="B88" s="64"/>
      <c r="C88" s="76"/>
      <c r="D88" s="44"/>
      <c r="E88" s="21" t="s">
        <v>418</v>
      </c>
      <c r="F88" s="66">
        <v>4</v>
      </c>
      <c r="G88" s="67"/>
      <c r="H88" s="36"/>
      <c r="I88" s="17" t="s">
        <v>420</v>
      </c>
      <c r="J88" s="66">
        <v>9</v>
      </c>
      <c r="K88" s="76"/>
      <c r="L88" s="68" t="s">
        <v>475</v>
      </c>
      <c r="M88" s="76"/>
      <c r="N88" s="44"/>
      <c r="O88" s="17" t="s">
        <v>421</v>
      </c>
      <c r="P88" s="64">
        <v>13</v>
      </c>
    </row>
    <row r="89" spans="1:16" ht="28.5" x14ac:dyDescent="0.2">
      <c r="A89" s="80">
        <v>41</v>
      </c>
      <c r="B89" s="64"/>
      <c r="C89" s="76"/>
      <c r="D89" s="44"/>
      <c r="E89" s="21" t="s">
        <v>419</v>
      </c>
      <c r="F89" s="66">
        <v>4</v>
      </c>
      <c r="G89" s="67"/>
      <c r="H89" s="36"/>
      <c r="I89" s="17" t="s">
        <v>420</v>
      </c>
      <c r="J89" s="66">
        <v>9</v>
      </c>
      <c r="K89" s="76"/>
      <c r="L89" s="68" t="s">
        <v>478</v>
      </c>
      <c r="M89" s="76"/>
      <c r="N89" s="44"/>
      <c r="O89" s="17" t="s">
        <v>421</v>
      </c>
      <c r="P89" s="64">
        <v>13</v>
      </c>
    </row>
    <row r="90" spans="1:16" ht="28.5" x14ac:dyDescent="0.2">
      <c r="A90" s="80">
        <v>42</v>
      </c>
      <c r="B90" s="64"/>
      <c r="C90" s="76"/>
      <c r="D90" s="44"/>
      <c r="E90" s="21" t="s">
        <v>422</v>
      </c>
      <c r="F90" s="66">
        <v>6</v>
      </c>
      <c r="G90" s="67"/>
      <c r="H90" s="36"/>
      <c r="I90" s="17" t="s">
        <v>424</v>
      </c>
      <c r="J90" s="66">
        <v>10</v>
      </c>
      <c r="K90" s="76"/>
      <c r="L90" s="68" t="s">
        <v>476</v>
      </c>
      <c r="M90" s="76"/>
      <c r="N90" s="44"/>
      <c r="O90" s="17" t="s">
        <v>425</v>
      </c>
      <c r="P90" s="64">
        <v>8</v>
      </c>
    </row>
    <row r="91" spans="1:16" ht="28.5" x14ac:dyDescent="0.2">
      <c r="A91" s="80">
        <v>42</v>
      </c>
      <c r="B91" s="64"/>
      <c r="C91" s="76"/>
      <c r="D91" s="44"/>
      <c r="E91" s="21" t="s">
        <v>423</v>
      </c>
      <c r="F91" s="66">
        <v>6</v>
      </c>
      <c r="G91" s="67"/>
      <c r="H91" s="36"/>
      <c r="I91" s="17" t="s">
        <v>424</v>
      </c>
      <c r="J91" s="66">
        <v>10</v>
      </c>
      <c r="K91" s="76"/>
      <c r="L91" s="68" t="s">
        <v>477</v>
      </c>
      <c r="M91" s="76"/>
      <c r="N91" s="44"/>
      <c r="O91" s="17" t="s">
        <v>425</v>
      </c>
      <c r="P91" s="64">
        <v>8</v>
      </c>
    </row>
    <row r="92" spans="1:16" ht="28.5" x14ac:dyDescent="0.2">
      <c r="A92" s="80">
        <v>43</v>
      </c>
      <c r="B92" s="64"/>
      <c r="C92" s="76"/>
      <c r="D92" s="44"/>
      <c r="E92" s="21" t="s">
        <v>426</v>
      </c>
      <c r="F92" s="66">
        <v>6</v>
      </c>
      <c r="G92" s="67"/>
      <c r="H92" s="36"/>
      <c r="I92" s="17" t="s">
        <v>428</v>
      </c>
      <c r="J92" s="66">
        <v>8</v>
      </c>
      <c r="K92" s="76"/>
      <c r="L92" s="68" t="s">
        <v>480</v>
      </c>
      <c r="M92" s="76"/>
      <c r="N92" s="44"/>
      <c r="O92" s="17" t="s">
        <v>429</v>
      </c>
      <c r="P92" s="64">
        <v>10</v>
      </c>
    </row>
    <row r="93" spans="1:16" ht="28.5" x14ac:dyDescent="0.2">
      <c r="A93" s="80">
        <v>43</v>
      </c>
      <c r="B93" s="64"/>
      <c r="C93" s="76"/>
      <c r="D93" s="44"/>
      <c r="E93" s="21" t="s">
        <v>427</v>
      </c>
      <c r="F93" s="66">
        <v>6</v>
      </c>
      <c r="G93" s="67"/>
      <c r="H93" s="36"/>
      <c r="I93" s="17" t="s">
        <v>428</v>
      </c>
      <c r="J93" s="66">
        <v>8</v>
      </c>
      <c r="K93" s="76"/>
      <c r="L93" s="68" t="s">
        <v>481</v>
      </c>
      <c r="M93" s="76"/>
      <c r="N93" s="44"/>
      <c r="O93" s="17" t="s">
        <v>429</v>
      </c>
      <c r="P93" s="64">
        <v>10</v>
      </c>
    </row>
    <row r="94" spans="1:16" ht="28.5" x14ac:dyDescent="0.2">
      <c r="A94" s="80">
        <v>44</v>
      </c>
      <c r="B94" s="64"/>
      <c r="C94" s="76"/>
      <c r="D94" s="44"/>
      <c r="E94" s="21" t="s">
        <v>430</v>
      </c>
      <c r="F94" s="66">
        <v>7</v>
      </c>
      <c r="G94" s="67"/>
      <c r="H94" s="36"/>
      <c r="I94" s="17" t="s">
        <v>432</v>
      </c>
      <c r="J94" s="66">
        <v>8</v>
      </c>
      <c r="K94" s="76"/>
      <c r="L94" s="68" t="s">
        <v>479</v>
      </c>
      <c r="M94" s="76"/>
      <c r="N94" s="44"/>
      <c r="O94" s="17" t="s">
        <v>433</v>
      </c>
      <c r="P94" s="64">
        <v>12</v>
      </c>
    </row>
    <row r="95" spans="1:16" ht="28.5" x14ac:dyDescent="0.2">
      <c r="A95" s="80">
        <v>44</v>
      </c>
      <c r="B95" s="64"/>
      <c r="C95" s="76"/>
      <c r="D95" s="44"/>
      <c r="E95" s="21" t="s">
        <v>431</v>
      </c>
      <c r="F95" s="66">
        <v>7</v>
      </c>
      <c r="G95" s="67"/>
      <c r="H95" s="36"/>
      <c r="I95" s="17" t="s">
        <v>432</v>
      </c>
      <c r="J95" s="66">
        <v>8</v>
      </c>
      <c r="K95" s="76"/>
      <c r="L95" s="68" t="s">
        <v>482</v>
      </c>
      <c r="M95" s="76"/>
      <c r="N95" s="44"/>
      <c r="O95" s="17" t="s">
        <v>433</v>
      </c>
      <c r="P95" s="64">
        <v>12</v>
      </c>
    </row>
    <row r="96" spans="1:16" ht="28.5" x14ac:dyDescent="0.2">
      <c r="A96" s="80">
        <v>45</v>
      </c>
      <c r="B96" s="64"/>
      <c r="C96" s="76"/>
      <c r="D96" s="44"/>
      <c r="E96" s="21" t="s">
        <v>435</v>
      </c>
      <c r="F96" s="66">
        <v>7</v>
      </c>
      <c r="G96" s="67"/>
      <c r="H96" s="36"/>
      <c r="I96" s="17" t="s">
        <v>437</v>
      </c>
      <c r="J96" s="66">
        <v>8</v>
      </c>
      <c r="K96" s="76"/>
      <c r="L96" s="68" t="s">
        <v>477</v>
      </c>
      <c r="M96" s="76"/>
      <c r="N96" s="44"/>
      <c r="O96" s="17" t="s">
        <v>438</v>
      </c>
      <c r="P96" s="64">
        <v>9</v>
      </c>
    </row>
    <row r="97" spans="1:16" ht="28.5" x14ac:dyDescent="0.2">
      <c r="A97" s="80">
        <v>45</v>
      </c>
      <c r="B97" s="64"/>
      <c r="C97" s="76"/>
      <c r="D97" s="44"/>
      <c r="E97" s="21" t="s">
        <v>436</v>
      </c>
      <c r="F97" s="66">
        <v>7</v>
      </c>
      <c r="G97" s="67"/>
      <c r="H97" s="36"/>
      <c r="I97" s="17" t="s">
        <v>437</v>
      </c>
      <c r="J97" s="66">
        <v>8</v>
      </c>
      <c r="K97" s="76"/>
      <c r="L97" s="68" t="s">
        <v>476</v>
      </c>
      <c r="M97" s="76"/>
      <c r="N97" s="44"/>
      <c r="O97" s="17" t="s">
        <v>438</v>
      </c>
      <c r="P97" s="64">
        <v>9</v>
      </c>
    </row>
    <row r="98" spans="1:16" ht="28.5" x14ac:dyDescent="0.2">
      <c r="A98" s="80">
        <v>46</v>
      </c>
      <c r="B98" s="64"/>
      <c r="C98" s="76"/>
      <c r="D98" s="44"/>
      <c r="E98" s="21" t="s">
        <v>440</v>
      </c>
      <c r="F98" s="66">
        <v>6</v>
      </c>
      <c r="G98" s="67"/>
      <c r="H98" s="36"/>
      <c r="I98" s="17" t="s">
        <v>442</v>
      </c>
      <c r="J98" s="66">
        <v>7</v>
      </c>
      <c r="K98" s="76"/>
      <c r="L98" s="68" t="s">
        <v>478</v>
      </c>
      <c r="M98" s="76"/>
      <c r="N98" s="44"/>
      <c r="O98" s="17" t="s">
        <v>443</v>
      </c>
      <c r="P98" s="64">
        <v>10</v>
      </c>
    </row>
    <row r="99" spans="1:16" ht="28.5" x14ac:dyDescent="0.2">
      <c r="A99" s="80">
        <v>46</v>
      </c>
      <c r="B99" s="64"/>
      <c r="C99" s="76"/>
      <c r="D99" s="44"/>
      <c r="E99" s="21" t="s">
        <v>441</v>
      </c>
      <c r="F99" s="66">
        <v>6</v>
      </c>
      <c r="G99" s="67"/>
      <c r="H99" s="36"/>
      <c r="I99" s="17" t="s">
        <v>442</v>
      </c>
      <c r="J99" s="66">
        <v>7</v>
      </c>
      <c r="K99" s="76"/>
      <c r="L99" s="68" t="s">
        <v>475</v>
      </c>
      <c r="M99" s="76"/>
      <c r="N99" s="44"/>
      <c r="O99" s="17" t="s">
        <v>443</v>
      </c>
      <c r="P99" s="64">
        <v>10</v>
      </c>
    </row>
    <row r="100" spans="1:16" ht="28.5" x14ac:dyDescent="0.2">
      <c r="A100" s="80">
        <v>47</v>
      </c>
      <c r="B100" s="64"/>
      <c r="C100" s="76"/>
      <c r="D100" s="44"/>
      <c r="E100" s="21" t="s">
        <v>445</v>
      </c>
      <c r="F100" s="66">
        <v>6</v>
      </c>
      <c r="G100" s="67"/>
      <c r="H100" s="36"/>
      <c r="I100" s="17" t="s">
        <v>447</v>
      </c>
      <c r="J100" s="66">
        <v>8</v>
      </c>
      <c r="K100" s="76"/>
      <c r="L100" s="68" t="s">
        <v>482</v>
      </c>
      <c r="M100" s="76"/>
      <c r="N100" s="44"/>
      <c r="O100" s="17" t="s">
        <v>448</v>
      </c>
      <c r="P100" s="64">
        <v>9</v>
      </c>
    </row>
    <row r="101" spans="1:16" ht="28.5" x14ac:dyDescent="0.2">
      <c r="A101" s="80">
        <v>47</v>
      </c>
      <c r="B101" s="64"/>
      <c r="C101" s="76"/>
      <c r="D101" s="44"/>
      <c r="E101" s="21" t="s">
        <v>446</v>
      </c>
      <c r="F101" s="66">
        <v>6</v>
      </c>
      <c r="G101" s="67"/>
      <c r="H101" s="36"/>
      <c r="I101" s="17" t="s">
        <v>447</v>
      </c>
      <c r="J101" s="66">
        <v>8</v>
      </c>
      <c r="K101" s="76"/>
      <c r="L101" s="68" t="s">
        <v>479</v>
      </c>
      <c r="M101" s="76"/>
      <c r="N101" s="44"/>
      <c r="O101" s="17" t="s">
        <v>448</v>
      </c>
      <c r="P101" s="64">
        <v>9</v>
      </c>
    </row>
    <row r="102" spans="1:16" ht="28.5" x14ac:dyDescent="0.2">
      <c r="A102" s="80">
        <v>48</v>
      </c>
      <c r="B102" s="64"/>
      <c r="C102" s="76"/>
      <c r="D102" s="44"/>
      <c r="E102" s="21" t="s">
        <v>450</v>
      </c>
      <c r="F102" s="66">
        <v>9</v>
      </c>
      <c r="G102" s="67"/>
      <c r="H102" s="36"/>
      <c r="I102" s="17" t="s">
        <v>452</v>
      </c>
      <c r="J102" s="66">
        <v>7</v>
      </c>
      <c r="K102" s="76"/>
      <c r="L102" s="68" t="s">
        <v>481</v>
      </c>
      <c r="M102" s="76"/>
      <c r="N102" s="44"/>
      <c r="O102" s="17" t="s">
        <v>453</v>
      </c>
      <c r="P102" s="64">
        <v>12</v>
      </c>
    </row>
    <row r="103" spans="1:16" ht="28.5" x14ac:dyDescent="0.2">
      <c r="A103" s="80">
        <v>48</v>
      </c>
      <c r="B103" s="64"/>
      <c r="C103" s="76"/>
      <c r="D103" s="44"/>
      <c r="E103" s="21" t="s">
        <v>451</v>
      </c>
      <c r="F103" s="66">
        <v>9</v>
      </c>
      <c r="G103" s="67"/>
      <c r="H103" s="36"/>
      <c r="I103" s="17" t="s">
        <v>452</v>
      </c>
      <c r="J103" s="66">
        <v>7</v>
      </c>
      <c r="K103" s="76"/>
      <c r="L103" s="68" t="s">
        <v>480</v>
      </c>
      <c r="M103" s="76"/>
      <c r="N103" s="44"/>
      <c r="O103" s="17" t="s">
        <v>453</v>
      </c>
      <c r="P103" s="64">
        <v>12</v>
      </c>
    </row>
    <row r="104" spans="1:16" ht="28.5" x14ac:dyDescent="0.2">
      <c r="A104" s="80">
        <v>49</v>
      </c>
      <c r="B104" s="64"/>
      <c r="C104" s="76"/>
      <c r="D104" s="44"/>
      <c r="E104" s="21" t="s">
        <v>643</v>
      </c>
      <c r="F104" s="66">
        <v>5</v>
      </c>
      <c r="G104" s="67"/>
      <c r="H104" s="36"/>
      <c r="I104" s="17" t="s">
        <v>644</v>
      </c>
      <c r="J104" s="66">
        <v>7</v>
      </c>
      <c r="K104" s="76"/>
      <c r="L104" s="81" t="s">
        <v>481</v>
      </c>
      <c r="M104" s="76"/>
      <c r="N104" s="44"/>
      <c r="O104" s="17" t="s">
        <v>645</v>
      </c>
      <c r="P104" s="64">
        <v>9</v>
      </c>
    </row>
    <row r="105" spans="1:16" ht="28.5" x14ac:dyDescent="0.2">
      <c r="A105" s="80">
        <v>49</v>
      </c>
      <c r="B105" s="64"/>
      <c r="C105" s="76"/>
      <c r="D105" s="44"/>
      <c r="E105" s="21" t="s">
        <v>646</v>
      </c>
      <c r="F105" s="66">
        <v>5</v>
      </c>
      <c r="G105" s="67"/>
      <c r="H105" s="36"/>
      <c r="I105" s="17" t="s">
        <v>644</v>
      </c>
      <c r="J105" s="66">
        <v>7</v>
      </c>
      <c r="K105" s="76"/>
      <c r="L105" s="81" t="s">
        <v>465</v>
      </c>
      <c r="M105" s="76"/>
      <c r="N105" s="44"/>
      <c r="O105" s="17" t="s">
        <v>645</v>
      </c>
      <c r="P105" s="64">
        <v>9</v>
      </c>
    </row>
    <row r="106" spans="1:16" ht="28.5" x14ac:dyDescent="0.2">
      <c r="A106" s="80">
        <v>50</v>
      </c>
      <c r="B106" s="64"/>
      <c r="C106" s="76"/>
      <c r="D106" s="44"/>
      <c r="E106" s="21" t="s">
        <v>647</v>
      </c>
      <c r="F106" s="66">
        <v>6</v>
      </c>
      <c r="G106" s="67"/>
      <c r="H106" s="36"/>
      <c r="I106" s="17" t="s">
        <v>648</v>
      </c>
      <c r="J106" s="66">
        <v>9</v>
      </c>
      <c r="K106" s="76"/>
      <c r="L106" s="81" t="s">
        <v>461</v>
      </c>
      <c r="M106" s="76"/>
      <c r="N106" s="44"/>
      <c r="O106" s="17" t="s">
        <v>649</v>
      </c>
      <c r="P106" s="64">
        <v>8</v>
      </c>
    </row>
    <row r="107" spans="1:16" ht="28.5" x14ac:dyDescent="0.2">
      <c r="A107" s="80">
        <v>50</v>
      </c>
      <c r="B107" s="64"/>
      <c r="C107" s="76"/>
      <c r="D107" s="44"/>
      <c r="E107" s="21" t="s">
        <v>650</v>
      </c>
      <c r="F107" s="66">
        <v>6</v>
      </c>
      <c r="G107" s="67"/>
      <c r="H107" s="36"/>
      <c r="I107" s="17" t="s">
        <v>648</v>
      </c>
      <c r="J107" s="66">
        <v>9</v>
      </c>
      <c r="K107" s="76"/>
      <c r="L107" s="81" t="s">
        <v>482</v>
      </c>
      <c r="M107" s="76"/>
      <c r="N107" s="44"/>
      <c r="O107" s="17" t="s">
        <v>649</v>
      </c>
      <c r="P107" s="64">
        <v>8</v>
      </c>
    </row>
    <row r="108" spans="1:16" ht="28.5" x14ac:dyDescent="0.2">
      <c r="A108" s="80">
        <v>51</v>
      </c>
      <c r="B108" s="64"/>
      <c r="C108" s="76"/>
      <c r="D108" s="44"/>
      <c r="E108" s="21" t="s">
        <v>651</v>
      </c>
      <c r="F108" s="66">
        <v>8</v>
      </c>
      <c r="G108" s="67"/>
      <c r="H108" s="36"/>
      <c r="I108" s="17" t="s">
        <v>652</v>
      </c>
      <c r="J108" s="66">
        <v>9</v>
      </c>
      <c r="K108" s="76"/>
      <c r="L108" s="81" t="s">
        <v>466</v>
      </c>
      <c r="M108" s="76"/>
      <c r="N108" s="44"/>
      <c r="O108" s="17" t="s">
        <v>653</v>
      </c>
      <c r="P108" s="64">
        <v>8</v>
      </c>
    </row>
    <row r="109" spans="1:16" ht="28.5" x14ac:dyDescent="0.2">
      <c r="A109" s="80">
        <v>51</v>
      </c>
      <c r="B109" s="64"/>
      <c r="C109" s="76"/>
      <c r="D109" s="44"/>
      <c r="E109" s="21" t="s">
        <v>654</v>
      </c>
      <c r="F109" s="66">
        <v>8</v>
      </c>
      <c r="G109" s="67"/>
      <c r="H109" s="36"/>
      <c r="I109" s="17" t="s">
        <v>652</v>
      </c>
      <c r="J109" s="66">
        <v>9</v>
      </c>
      <c r="K109" s="76"/>
      <c r="L109" s="81" t="s">
        <v>462</v>
      </c>
      <c r="M109" s="76"/>
      <c r="N109" s="44"/>
      <c r="O109" s="17" t="s">
        <v>653</v>
      </c>
      <c r="P109" s="64">
        <v>8</v>
      </c>
    </row>
    <row r="110" spans="1:16" ht="28.5" x14ac:dyDescent="0.2">
      <c r="A110" s="80">
        <v>52</v>
      </c>
      <c r="B110" s="64"/>
      <c r="C110" s="76"/>
      <c r="D110" s="44"/>
      <c r="E110" s="21" t="s">
        <v>655</v>
      </c>
      <c r="F110" s="66">
        <v>7</v>
      </c>
      <c r="G110" s="67"/>
      <c r="H110" s="36"/>
      <c r="I110" s="17" t="s">
        <v>656</v>
      </c>
      <c r="J110" s="66">
        <v>6</v>
      </c>
      <c r="K110" s="76"/>
      <c r="L110" s="81" t="s">
        <v>476</v>
      </c>
      <c r="M110" s="76"/>
      <c r="N110" s="44"/>
      <c r="O110" s="17" t="s">
        <v>657</v>
      </c>
      <c r="P110" s="64">
        <v>9</v>
      </c>
    </row>
    <row r="111" spans="1:16" ht="28.5" x14ac:dyDescent="0.2">
      <c r="A111" s="80">
        <v>52</v>
      </c>
      <c r="B111" s="64"/>
      <c r="C111" s="76"/>
      <c r="D111" s="44"/>
      <c r="E111" s="21" t="s">
        <v>658</v>
      </c>
      <c r="F111" s="66">
        <v>7</v>
      </c>
      <c r="G111" s="67"/>
      <c r="H111" s="36"/>
      <c r="I111" s="17" t="s">
        <v>656</v>
      </c>
      <c r="J111" s="66">
        <v>6</v>
      </c>
      <c r="K111" s="76"/>
      <c r="L111" s="81" t="s">
        <v>468</v>
      </c>
      <c r="M111" s="76"/>
      <c r="N111" s="44"/>
      <c r="O111" s="17" t="s">
        <v>657</v>
      </c>
      <c r="P111" s="64">
        <v>9</v>
      </c>
    </row>
    <row r="112" spans="1:16" ht="28.5" x14ac:dyDescent="0.2">
      <c r="A112" s="80">
        <v>53</v>
      </c>
      <c r="B112" s="64"/>
      <c r="C112" s="76"/>
      <c r="D112" s="44"/>
      <c r="E112" s="21" t="s">
        <v>659</v>
      </c>
      <c r="F112" s="66">
        <v>7</v>
      </c>
      <c r="G112" s="67"/>
      <c r="H112" s="36"/>
      <c r="I112" s="17" t="s">
        <v>660</v>
      </c>
      <c r="J112" s="66">
        <v>6</v>
      </c>
      <c r="K112" s="76"/>
      <c r="L112" s="81" t="s">
        <v>472</v>
      </c>
      <c r="M112" s="76"/>
      <c r="N112" s="44"/>
      <c r="O112" s="17" t="s">
        <v>661</v>
      </c>
      <c r="P112" s="64">
        <v>10</v>
      </c>
    </row>
    <row r="113" spans="1:16" ht="28.5" x14ac:dyDescent="0.2">
      <c r="A113" s="80">
        <v>53</v>
      </c>
      <c r="B113" s="64"/>
      <c r="C113" s="76"/>
      <c r="D113" s="44"/>
      <c r="E113" s="21" t="s">
        <v>662</v>
      </c>
      <c r="F113" s="66">
        <v>7</v>
      </c>
      <c r="G113" s="67"/>
      <c r="H113" s="36"/>
      <c r="I113" s="17" t="s">
        <v>660</v>
      </c>
      <c r="J113" s="66">
        <v>6</v>
      </c>
      <c r="K113" s="76"/>
      <c r="L113" s="81" t="s">
        <v>471</v>
      </c>
      <c r="M113" s="76"/>
      <c r="N113" s="44"/>
      <c r="O113" s="17" t="s">
        <v>661</v>
      </c>
      <c r="P113" s="64">
        <v>10</v>
      </c>
    </row>
    <row r="114" spans="1:16" ht="28.5" x14ac:dyDescent="0.2">
      <c r="A114" s="80">
        <v>54</v>
      </c>
      <c r="B114" s="64"/>
      <c r="C114" s="76"/>
      <c r="D114" s="44"/>
      <c r="E114" s="21" t="s">
        <v>663</v>
      </c>
      <c r="F114" s="66">
        <v>7</v>
      </c>
      <c r="G114" s="67"/>
      <c r="H114" s="36"/>
      <c r="I114" s="17" t="s">
        <v>664</v>
      </c>
      <c r="J114" s="66">
        <v>8</v>
      </c>
      <c r="K114" s="76"/>
      <c r="L114" s="68" t="s">
        <v>665</v>
      </c>
      <c r="M114" s="76"/>
      <c r="N114" s="44"/>
      <c r="O114" s="17" t="s">
        <v>666</v>
      </c>
      <c r="P114" s="64">
        <v>8</v>
      </c>
    </row>
    <row r="115" spans="1:16" ht="28.5" x14ac:dyDescent="0.2">
      <c r="A115" s="80">
        <v>54</v>
      </c>
      <c r="B115" s="64"/>
      <c r="C115" s="76"/>
      <c r="D115" s="44"/>
      <c r="E115" s="21" t="s">
        <v>667</v>
      </c>
      <c r="F115" s="66">
        <v>7</v>
      </c>
      <c r="G115" s="67"/>
      <c r="H115" s="36"/>
      <c r="I115" s="17" t="s">
        <v>664</v>
      </c>
      <c r="J115" s="66">
        <v>8</v>
      </c>
      <c r="K115" s="76"/>
      <c r="L115" s="68" t="s">
        <v>665</v>
      </c>
      <c r="M115" s="76"/>
      <c r="N115" s="44"/>
      <c r="O115" s="17" t="s">
        <v>666</v>
      </c>
      <c r="P115" s="64">
        <v>8</v>
      </c>
    </row>
    <row r="116" spans="1:16" ht="28.5" x14ac:dyDescent="0.2">
      <c r="A116" s="80">
        <v>55</v>
      </c>
      <c r="B116" s="64"/>
      <c r="C116" s="76"/>
      <c r="D116" s="44"/>
      <c r="E116" s="21" t="s">
        <v>668</v>
      </c>
      <c r="F116" s="66">
        <v>6</v>
      </c>
      <c r="G116" s="67"/>
      <c r="H116" s="36"/>
      <c r="I116" s="17" t="s">
        <v>669</v>
      </c>
      <c r="J116" s="66">
        <v>9</v>
      </c>
      <c r="K116" s="76"/>
      <c r="L116" s="68"/>
      <c r="M116" s="76"/>
      <c r="N116" s="44"/>
      <c r="O116" s="17" t="s">
        <v>670</v>
      </c>
      <c r="P116" s="64">
        <v>8</v>
      </c>
    </row>
    <row r="117" spans="1:16" ht="28.5" x14ac:dyDescent="0.2">
      <c r="A117" s="80">
        <v>55</v>
      </c>
      <c r="B117" s="64"/>
      <c r="C117" s="76"/>
      <c r="D117" s="44"/>
      <c r="E117" s="21" t="s">
        <v>671</v>
      </c>
      <c r="F117" s="66">
        <v>6</v>
      </c>
      <c r="G117" s="67"/>
      <c r="H117" s="36"/>
      <c r="I117" s="17" t="s">
        <v>669</v>
      </c>
      <c r="J117" s="66">
        <v>9</v>
      </c>
      <c r="K117" s="76"/>
      <c r="L117" s="68"/>
      <c r="M117" s="76"/>
      <c r="N117" s="44"/>
      <c r="O117" s="17" t="s">
        <v>670</v>
      </c>
      <c r="P117" s="64">
        <v>8</v>
      </c>
    </row>
    <row r="118" spans="1:16" ht="28.5" x14ac:dyDescent="0.2">
      <c r="A118" s="80">
        <v>56</v>
      </c>
      <c r="B118" s="64"/>
      <c r="C118" s="76"/>
      <c r="D118" s="44"/>
      <c r="E118" s="21" t="s">
        <v>672</v>
      </c>
      <c r="F118" s="66">
        <v>6</v>
      </c>
      <c r="G118" s="67"/>
      <c r="H118" s="36"/>
      <c r="I118" s="17" t="s">
        <v>673</v>
      </c>
      <c r="J118" s="66">
        <v>6</v>
      </c>
      <c r="K118" s="76"/>
      <c r="L118" s="68"/>
      <c r="M118" s="76"/>
      <c r="N118" s="44"/>
      <c r="O118" s="17" t="s">
        <v>674</v>
      </c>
      <c r="P118" s="64">
        <v>7</v>
      </c>
    </row>
    <row r="119" spans="1:16" ht="28.5" x14ac:dyDescent="0.2">
      <c r="A119" s="80">
        <v>56</v>
      </c>
      <c r="B119" s="64"/>
      <c r="C119" s="76"/>
      <c r="D119" s="44"/>
      <c r="E119" s="21" t="s">
        <v>675</v>
      </c>
      <c r="F119" s="66">
        <v>6</v>
      </c>
      <c r="G119" s="67"/>
      <c r="H119" s="36"/>
      <c r="I119" s="17" t="s">
        <v>673</v>
      </c>
      <c r="J119" s="66">
        <v>6</v>
      </c>
      <c r="K119" s="76"/>
      <c r="L119" s="68"/>
      <c r="M119" s="76"/>
      <c r="N119" s="44"/>
      <c r="O119" s="17" t="s">
        <v>674</v>
      </c>
      <c r="P119" s="64">
        <v>7</v>
      </c>
    </row>
    <row r="120" spans="1:16" ht="28.5" x14ac:dyDescent="0.2">
      <c r="A120" s="80">
        <v>57</v>
      </c>
      <c r="B120" s="64"/>
      <c r="C120" s="76"/>
      <c r="D120" s="44"/>
      <c r="E120" s="21" t="s">
        <v>676</v>
      </c>
      <c r="F120" s="66">
        <v>7</v>
      </c>
      <c r="G120" s="67"/>
      <c r="H120" s="36"/>
      <c r="I120" s="17" t="s">
        <v>677</v>
      </c>
      <c r="J120" s="66">
        <v>9</v>
      </c>
      <c r="K120" s="76"/>
      <c r="L120" s="68"/>
      <c r="M120" s="76"/>
      <c r="N120" s="44"/>
      <c r="O120" s="17" t="s">
        <v>678</v>
      </c>
      <c r="P120" s="64">
        <v>13</v>
      </c>
    </row>
    <row r="121" spans="1:16" ht="28.5" x14ac:dyDescent="0.2">
      <c r="A121" s="80">
        <v>57</v>
      </c>
      <c r="B121" s="64"/>
      <c r="C121" s="76"/>
      <c r="D121" s="44"/>
      <c r="E121" s="21" t="s">
        <v>679</v>
      </c>
      <c r="F121" s="66">
        <v>7</v>
      </c>
      <c r="G121" s="67"/>
      <c r="H121" s="36"/>
      <c r="I121" s="17" t="s">
        <v>677</v>
      </c>
      <c r="J121" s="66">
        <v>9</v>
      </c>
      <c r="K121" s="76"/>
      <c r="L121" s="68"/>
      <c r="M121" s="76"/>
      <c r="N121" s="44"/>
      <c r="O121" s="17" t="s">
        <v>678</v>
      </c>
      <c r="P121" s="64">
        <v>13</v>
      </c>
    </row>
    <row r="122" spans="1:16" ht="42.75" x14ac:dyDescent="0.2">
      <c r="A122" s="80">
        <v>58</v>
      </c>
      <c r="B122" s="64"/>
      <c r="C122" s="76"/>
      <c r="D122" s="44"/>
      <c r="E122" s="21" t="s">
        <v>680</v>
      </c>
      <c r="F122" s="66">
        <v>7</v>
      </c>
      <c r="G122" s="67"/>
      <c r="H122" s="36"/>
      <c r="I122" s="17" t="s">
        <v>681</v>
      </c>
      <c r="J122" s="66">
        <v>9</v>
      </c>
      <c r="K122" s="76"/>
      <c r="L122" s="68"/>
      <c r="M122" s="76"/>
      <c r="N122" s="44"/>
      <c r="O122" s="17" t="s">
        <v>682</v>
      </c>
      <c r="P122" s="64">
        <v>13</v>
      </c>
    </row>
    <row r="123" spans="1:16" ht="42.75" x14ac:dyDescent="0.2">
      <c r="A123" s="80">
        <v>58</v>
      </c>
      <c r="B123" s="64"/>
      <c r="C123" s="76"/>
      <c r="D123" s="44"/>
      <c r="E123" s="21" t="s">
        <v>683</v>
      </c>
      <c r="F123" s="66">
        <v>7</v>
      </c>
      <c r="G123" s="67"/>
      <c r="H123" s="36"/>
      <c r="I123" s="17" t="s">
        <v>681</v>
      </c>
      <c r="J123" s="66">
        <v>9</v>
      </c>
      <c r="K123" s="76"/>
      <c r="L123" s="68"/>
      <c r="M123" s="76"/>
      <c r="N123" s="44"/>
      <c r="O123" s="17" t="s">
        <v>682</v>
      </c>
      <c r="P123" s="64">
        <v>13</v>
      </c>
    </row>
    <row r="124" spans="1:16" ht="42.75" x14ac:dyDescent="0.2">
      <c r="A124" s="80">
        <v>59</v>
      </c>
      <c r="B124" s="64"/>
      <c r="C124" s="76"/>
      <c r="D124" s="44"/>
      <c r="E124" s="21" t="s">
        <v>684</v>
      </c>
      <c r="F124" s="66">
        <v>5</v>
      </c>
      <c r="G124" s="67"/>
      <c r="H124" s="36"/>
      <c r="I124" s="17" t="s">
        <v>685</v>
      </c>
      <c r="J124" s="66">
        <v>7</v>
      </c>
      <c r="K124" s="76"/>
      <c r="L124" s="68"/>
      <c r="M124" s="76"/>
      <c r="N124" s="44"/>
      <c r="O124" s="17" t="s">
        <v>686</v>
      </c>
      <c r="P124" s="64">
        <v>12</v>
      </c>
    </row>
    <row r="125" spans="1:16" ht="42.75" x14ac:dyDescent="0.2">
      <c r="A125" s="80">
        <v>59</v>
      </c>
      <c r="B125" s="64"/>
      <c r="C125" s="76"/>
      <c r="D125" s="44"/>
      <c r="E125" s="21" t="s">
        <v>687</v>
      </c>
      <c r="F125" s="66">
        <v>5</v>
      </c>
      <c r="G125" s="67"/>
      <c r="H125" s="36"/>
      <c r="I125" s="17" t="s">
        <v>685</v>
      </c>
      <c r="J125" s="66">
        <v>7</v>
      </c>
      <c r="K125" s="76"/>
      <c r="L125" s="68"/>
      <c r="M125" s="76"/>
      <c r="N125" s="44"/>
      <c r="O125" s="17" t="s">
        <v>686</v>
      </c>
      <c r="P125" s="64">
        <v>12</v>
      </c>
    </row>
    <row r="126" spans="1:16" ht="42.75" x14ac:dyDescent="0.2">
      <c r="A126" s="80">
        <v>60</v>
      </c>
      <c r="B126" s="64"/>
      <c r="C126" s="76"/>
      <c r="D126" s="44"/>
      <c r="E126" s="21" t="s">
        <v>688</v>
      </c>
      <c r="F126" s="66">
        <v>7</v>
      </c>
      <c r="G126" s="67"/>
      <c r="H126" s="36"/>
      <c r="I126" s="17" t="s">
        <v>689</v>
      </c>
      <c r="J126" s="66">
        <v>8</v>
      </c>
      <c r="K126" s="76"/>
      <c r="L126" s="68"/>
      <c r="M126" s="76"/>
      <c r="N126" s="44"/>
      <c r="O126" s="17" t="s">
        <v>690</v>
      </c>
      <c r="P126" s="64">
        <v>12</v>
      </c>
    </row>
    <row r="127" spans="1:16" ht="43.5" thickBot="1" x14ac:dyDescent="0.25">
      <c r="A127" s="82">
        <v>60</v>
      </c>
      <c r="B127" s="83"/>
      <c r="C127" s="84"/>
      <c r="D127" s="85"/>
      <c r="E127" s="86" t="s">
        <v>691</v>
      </c>
      <c r="F127" s="87">
        <v>7</v>
      </c>
      <c r="G127" s="88"/>
      <c r="H127" s="89"/>
      <c r="I127" s="90" t="s">
        <v>689</v>
      </c>
      <c r="J127" s="87">
        <v>8</v>
      </c>
      <c r="K127" s="84"/>
      <c r="L127" s="91"/>
      <c r="M127" s="84"/>
      <c r="N127" s="85"/>
      <c r="O127" s="90" t="s">
        <v>690</v>
      </c>
      <c r="P127" s="83">
        <v>12</v>
      </c>
    </row>
  </sheetData>
  <pageMargins left="0.7" right="0.7" top="0.75" bottom="0.75" header="0.3" footer="0.3"/>
  <ignoredErrors>
    <ignoredError sqref="A4:A15"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Trial Frames</vt:lpstr>
      <vt:lpstr>Trial Frames_Counterbalance</vt:lpstr>
      <vt:lpstr>Stories</vt:lpstr>
      <vt:lpstr>Stories_Counterbalance</vt:lpstr>
      <vt:lpstr>Audio</vt:lpstr>
      <vt:lpstr>Lists</vt:lpstr>
      <vt:lpstr>Lists_Check</vt:lpstr>
      <vt:lpstr>Lists_Matlab</vt:lpstr>
      <vt:lpstr>Character Sets</vt:lpstr>
      <vt:lpstr>Character Intros</vt:lpstr>
      <vt:lpstr>Edit from ProGradient3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Gardner</dc:creator>
  <cp:lastModifiedBy>Bethany Gardner</cp:lastModifiedBy>
  <dcterms:created xsi:type="dcterms:W3CDTF">2022-07-27T20:01:11Z</dcterms:created>
  <dcterms:modified xsi:type="dcterms:W3CDTF">2022-10-06T02:35:41Z</dcterms:modified>
</cp:coreProperties>
</file>