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mittelman/Desktop/CMR Lab/"/>
    </mc:Choice>
  </mc:AlternateContent>
  <xr:revisionPtr revIDLastSave="0" documentId="13_ncr:1_{AF334A5A-2D3B-6844-9E65-66720FE56F44}" xr6:coauthVersionLast="47" xr6:coauthVersionMax="47" xr10:uidLastSave="{00000000-0000-0000-0000-000000000000}"/>
  <bookViews>
    <workbookView xWindow="0" yWindow="0" windowWidth="28800" windowHeight="18000" xr2:uid="{ABC144AD-DC70-9344-9D6A-E555CEB60E0C}"/>
  </bookViews>
  <sheets>
    <sheet name="Sheet3" sheetId="3" r:id="rId1"/>
    <sheet name="Sheet1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6" i="3" l="1"/>
  <c r="B85" i="3"/>
  <c r="B84" i="3"/>
  <c r="B83" i="3"/>
  <c r="F65" i="3" s="1"/>
  <c r="B82" i="3"/>
  <c r="B81" i="3"/>
  <c r="B80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F68" i="3" s="1"/>
  <c r="B100" i="3"/>
  <c r="B101" i="3"/>
  <c r="B102" i="3"/>
  <c r="B103" i="3"/>
  <c r="B104" i="3"/>
  <c r="B105" i="3"/>
  <c r="G68" i="3"/>
  <c r="G67" i="3"/>
  <c r="G66" i="3"/>
  <c r="G65" i="3"/>
  <c r="G64" i="3"/>
  <c r="F64" i="3"/>
  <c r="F63" i="3"/>
  <c r="G63" i="3"/>
  <c r="G62" i="3"/>
  <c r="F62" i="3"/>
  <c r="G61" i="3"/>
  <c r="F61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3" i="3"/>
  <c r="B4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19" i="1" a="1"/>
  <c r="B19" i="1" s="1"/>
  <c r="F66" i="3" l="1"/>
  <c r="F6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<sst xmlns="http://schemas.openxmlformats.org/spreadsheetml/2006/main" count="10" uniqueCount="4">
  <si>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Date</t>
  </si>
  <si>
    <t>Thingiverse Views</t>
  </si>
  <si>
    <t>Website Users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</si>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</sst>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A5D8"/>
      <color rgb="FF305496"/>
      <color rgb="FF84D2F6"/>
      <color rgb="FF0353A4"/>
      <color rgb="FF0466C8"/>
      <color rgb="FF386FA4"/>
      <color rgb="FF133C55"/>
      <color rgb="FF053161"/>
      <color rgb="FF04284E"/>
      <color rgb="FF031E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0"/>
          <c:tx>
            <c:strRef>
              <c:f>Sheet3!$C$2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rgbClr val="59A5D8"/>
            </a:solidFill>
            <a:ln>
              <a:noFill/>
            </a:ln>
            <a:effectLst/>
          </c:spPr>
          <c:cat>
            <c:numRef>
              <c:f>Sheet3!$A$3:$A$44</c:f>
              <c:numCache>
                <c:formatCode>mmm\-yy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Sheet3!$C$3:$C$44</c:f>
              <c:numCache>
                <c:formatCode>General</c:formatCode>
                <c:ptCount val="42"/>
                <c:pt idx="0">
                  <c:v>256</c:v>
                </c:pt>
                <c:pt idx="1">
                  <c:v>264</c:v>
                </c:pt>
                <c:pt idx="2">
                  <c:v>199</c:v>
                </c:pt>
                <c:pt idx="3">
                  <c:v>240</c:v>
                </c:pt>
                <c:pt idx="4">
                  <c:v>260</c:v>
                </c:pt>
                <c:pt idx="5">
                  <c:v>287</c:v>
                </c:pt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  <c:pt idx="18">
                  <c:v>2771</c:v>
                </c:pt>
                <c:pt idx="19">
                  <c:v>2791</c:v>
                </c:pt>
                <c:pt idx="20">
                  <c:v>3564</c:v>
                </c:pt>
                <c:pt idx="21">
                  <c:v>2725</c:v>
                </c:pt>
                <c:pt idx="22">
                  <c:v>2254</c:v>
                </c:pt>
                <c:pt idx="23">
                  <c:v>1553</c:v>
                </c:pt>
                <c:pt idx="24">
                  <c:v>1693</c:v>
                </c:pt>
                <c:pt idx="25">
                  <c:v>1730</c:v>
                </c:pt>
                <c:pt idx="26">
                  <c:v>1864</c:v>
                </c:pt>
                <c:pt idx="27">
                  <c:v>2944</c:v>
                </c:pt>
                <c:pt idx="28">
                  <c:v>2430</c:v>
                </c:pt>
                <c:pt idx="29">
                  <c:v>2374</c:v>
                </c:pt>
                <c:pt idx="30">
                  <c:v>3435</c:v>
                </c:pt>
                <c:pt idx="31">
                  <c:v>3496</c:v>
                </c:pt>
                <c:pt idx="32">
                  <c:v>2400</c:v>
                </c:pt>
                <c:pt idx="33">
                  <c:v>2525</c:v>
                </c:pt>
                <c:pt idx="34">
                  <c:v>2298</c:v>
                </c:pt>
                <c:pt idx="35">
                  <c:v>1653</c:v>
                </c:pt>
                <c:pt idx="36">
                  <c:v>1671</c:v>
                </c:pt>
                <c:pt idx="37">
                  <c:v>1696</c:v>
                </c:pt>
                <c:pt idx="38">
                  <c:v>2019</c:v>
                </c:pt>
                <c:pt idx="39">
                  <c:v>1825</c:v>
                </c:pt>
                <c:pt idx="40">
                  <c:v>2184</c:v>
                </c:pt>
                <c:pt idx="41">
                  <c:v>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B-3849-9E75-014D9617F901}"/>
            </c:ext>
          </c:extLst>
        </c:ser>
        <c:ser>
          <c:idx val="2"/>
          <c:order val="1"/>
          <c:tx>
            <c:strRef>
              <c:f>Sheet3!$D$2</c:f>
              <c:strCache>
                <c:ptCount val="1"/>
                <c:pt idx="0">
                  <c:v>Website Users</c:v>
                </c:pt>
              </c:strCache>
            </c:strRef>
          </c:tx>
          <c:spPr>
            <a:solidFill>
              <a:srgbClr val="305496"/>
            </a:solidFill>
            <a:ln w="25400">
              <a:noFill/>
            </a:ln>
            <a:effectLst/>
          </c:spPr>
          <c:cat>
            <c:numRef>
              <c:f>Sheet3!$A$3:$A$44</c:f>
              <c:numCache>
                <c:formatCode>mmm\-yy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Sheet3!$D$3:$D$44</c:f>
              <c:numCache>
                <c:formatCode>General</c:formatCode>
                <c:ptCount val="42"/>
                <c:pt idx="0">
                  <c:v>320</c:v>
                </c:pt>
                <c:pt idx="1">
                  <c:v>400</c:v>
                </c:pt>
                <c:pt idx="2">
                  <c:v>290</c:v>
                </c:pt>
                <c:pt idx="3">
                  <c:v>353</c:v>
                </c:pt>
                <c:pt idx="4">
                  <c:v>410</c:v>
                </c:pt>
                <c:pt idx="5">
                  <c:v>282</c:v>
                </c:pt>
                <c:pt idx="6">
                  <c:v>405</c:v>
                </c:pt>
                <c:pt idx="7">
                  <c:v>597</c:v>
                </c:pt>
                <c:pt idx="8">
                  <c:v>29767</c:v>
                </c:pt>
                <c:pt idx="9">
                  <c:v>9372</c:v>
                </c:pt>
                <c:pt idx="10">
                  <c:v>7020</c:v>
                </c:pt>
                <c:pt idx="11">
                  <c:v>4944</c:v>
                </c:pt>
                <c:pt idx="12">
                  <c:v>8629</c:v>
                </c:pt>
                <c:pt idx="13">
                  <c:v>5980</c:v>
                </c:pt>
                <c:pt idx="14">
                  <c:v>7172</c:v>
                </c:pt>
                <c:pt idx="15">
                  <c:v>8852</c:v>
                </c:pt>
                <c:pt idx="16">
                  <c:v>4640</c:v>
                </c:pt>
                <c:pt idx="17">
                  <c:v>4501</c:v>
                </c:pt>
                <c:pt idx="18">
                  <c:v>4183</c:v>
                </c:pt>
                <c:pt idx="19">
                  <c:v>4622</c:v>
                </c:pt>
                <c:pt idx="20">
                  <c:v>6568</c:v>
                </c:pt>
                <c:pt idx="21">
                  <c:v>5948</c:v>
                </c:pt>
                <c:pt idx="22">
                  <c:v>4908</c:v>
                </c:pt>
                <c:pt idx="23">
                  <c:v>3707</c:v>
                </c:pt>
                <c:pt idx="24">
                  <c:v>4337</c:v>
                </c:pt>
                <c:pt idx="25">
                  <c:v>4388</c:v>
                </c:pt>
                <c:pt idx="26">
                  <c:v>4436</c:v>
                </c:pt>
                <c:pt idx="27">
                  <c:v>6111</c:v>
                </c:pt>
                <c:pt idx="28">
                  <c:v>3480</c:v>
                </c:pt>
                <c:pt idx="29">
                  <c:v>4409</c:v>
                </c:pt>
                <c:pt idx="30">
                  <c:v>6088</c:v>
                </c:pt>
                <c:pt idx="31">
                  <c:v>5661</c:v>
                </c:pt>
                <c:pt idx="32">
                  <c:v>4286</c:v>
                </c:pt>
                <c:pt idx="33">
                  <c:v>4366</c:v>
                </c:pt>
                <c:pt idx="34">
                  <c:v>3492</c:v>
                </c:pt>
                <c:pt idx="35">
                  <c:v>3379</c:v>
                </c:pt>
                <c:pt idx="36">
                  <c:v>3215</c:v>
                </c:pt>
                <c:pt idx="37">
                  <c:v>3314</c:v>
                </c:pt>
                <c:pt idx="38">
                  <c:v>3302</c:v>
                </c:pt>
                <c:pt idx="39">
                  <c:v>3403</c:v>
                </c:pt>
                <c:pt idx="40">
                  <c:v>3236</c:v>
                </c:pt>
                <c:pt idx="41">
                  <c:v>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4B-3849-9E75-014D9617F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399664"/>
        <c:axId val="401252480"/>
      </c:areaChart>
      <c:dateAx>
        <c:axId val="40139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="1"/>
                  <a:t>Date (Month-Year)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52480"/>
        <c:crosses val="autoZero"/>
        <c:auto val="1"/>
        <c:lblOffset val="100"/>
        <c:baseTimeUnit val="months"/>
      </c:dateAx>
      <c:valAx>
        <c:axId val="401252480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="1"/>
                  <a:t>Downloads,</a:t>
                </a:r>
                <a:r>
                  <a:rPr lang="en-US" sz="2200" b="1" baseline="0"/>
                  <a:t> Users (log scale)</a:t>
                </a:r>
                <a:endParaRPr lang="en-US" sz="2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9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Sheet3!$B$49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rgbClr val="59A5D8"/>
            </a:solidFill>
            <a:ln>
              <a:noFill/>
            </a:ln>
            <a:effectLst/>
          </c:spPr>
          <c:cat>
            <c:numRef>
              <c:f>Sheet3!$A$50:$A$105</c:f>
              <c:numCache>
                <c:formatCode>[$-409]d\-mmm;@</c:formatCode>
                <c:ptCount val="56"/>
                <c:pt idx="0">
                  <c:v>45168</c:v>
                </c:pt>
                <c:pt idx="1">
                  <c:v>45169</c:v>
                </c:pt>
                <c:pt idx="2">
                  <c:v>45170</c:v>
                </c:pt>
                <c:pt idx="3">
                  <c:v>45171</c:v>
                </c:pt>
                <c:pt idx="4">
                  <c:v>45172</c:v>
                </c:pt>
                <c:pt idx="5">
                  <c:v>45173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45178</c:v>
                </c:pt>
                <c:pt idx="11">
                  <c:v>45179</c:v>
                </c:pt>
                <c:pt idx="12">
                  <c:v>45180</c:v>
                </c:pt>
                <c:pt idx="13">
                  <c:v>45181</c:v>
                </c:pt>
                <c:pt idx="14">
                  <c:v>45182</c:v>
                </c:pt>
                <c:pt idx="15">
                  <c:v>45183</c:v>
                </c:pt>
                <c:pt idx="16">
                  <c:v>45184</c:v>
                </c:pt>
                <c:pt idx="17">
                  <c:v>45185</c:v>
                </c:pt>
                <c:pt idx="18">
                  <c:v>45186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45192</c:v>
                </c:pt>
                <c:pt idx="25">
                  <c:v>45193</c:v>
                </c:pt>
                <c:pt idx="26">
                  <c:v>45194</c:v>
                </c:pt>
                <c:pt idx="27">
                  <c:v>45195</c:v>
                </c:pt>
                <c:pt idx="28">
                  <c:v>45196</c:v>
                </c:pt>
                <c:pt idx="29">
                  <c:v>45197</c:v>
                </c:pt>
                <c:pt idx="30">
                  <c:v>45198</c:v>
                </c:pt>
                <c:pt idx="31">
                  <c:v>45199</c:v>
                </c:pt>
                <c:pt idx="32">
                  <c:v>45200</c:v>
                </c:pt>
                <c:pt idx="33">
                  <c:v>45201</c:v>
                </c:pt>
                <c:pt idx="34">
                  <c:v>45202</c:v>
                </c:pt>
                <c:pt idx="35">
                  <c:v>45203</c:v>
                </c:pt>
                <c:pt idx="36">
                  <c:v>45204</c:v>
                </c:pt>
                <c:pt idx="37">
                  <c:v>45205</c:v>
                </c:pt>
                <c:pt idx="38">
                  <c:v>45206</c:v>
                </c:pt>
                <c:pt idx="39">
                  <c:v>45207</c:v>
                </c:pt>
                <c:pt idx="40">
                  <c:v>45208</c:v>
                </c:pt>
                <c:pt idx="41">
                  <c:v>45209</c:v>
                </c:pt>
                <c:pt idx="42">
                  <c:v>45210</c:v>
                </c:pt>
                <c:pt idx="43">
                  <c:v>45211</c:v>
                </c:pt>
                <c:pt idx="44">
                  <c:v>45212</c:v>
                </c:pt>
                <c:pt idx="45">
                  <c:v>45213</c:v>
                </c:pt>
                <c:pt idx="46">
                  <c:v>45214</c:v>
                </c:pt>
                <c:pt idx="47">
                  <c:v>45215</c:v>
                </c:pt>
                <c:pt idx="48">
                  <c:v>45216</c:v>
                </c:pt>
                <c:pt idx="49">
                  <c:v>45217</c:v>
                </c:pt>
                <c:pt idx="50">
                  <c:v>45218</c:v>
                </c:pt>
                <c:pt idx="51">
                  <c:v>45219</c:v>
                </c:pt>
                <c:pt idx="52">
                  <c:v>45220</c:v>
                </c:pt>
                <c:pt idx="53">
                  <c:v>45221</c:v>
                </c:pt>
                <c:pt idx="54">
                  <c:v>45222</c:v>
                </c:pt>
                <c:pt idx="55">
                  <c:v>45223</c:v>
                </c:pt>
              </c:numCache>
            </c:numRef>
          </c:cat>
          <c:val>
            <c:numRef>
              <c:f>Sheet3!$B$50:$B$105</c:f>
              <c:numCache>
                <c:formatCode>0</c:formatCode>
                <c:ptCount val="56"/>
                <c:pt idx="0">
                  <c:v>36</c:v>
                </c:pt>
                <c:pt idx="1">
                  <c:v>56</c:v>
                </c:pt>
                <c:pt idx="2">
                  <c:v>100</c:v>
                </c:pt>
                <c:pt idx="3">
                  <c:v>77</c:v>
                </c:pt>
                <c:pt idx="4">
                  <c:v>64</c:v>
                </c:pt>
                <c:pt idx="5">
                  <c:v>62</c:v>
                </c:pt>
                <c:pt idx="6">
                  <c:v>66</c:v>
                </c:pt>
                <c:pt idx="7">
                  <c:v>30</c:v>
                </c:pt>
                <c:pt idx="8">
                  <c:v>42</c:v>
                </c:pt>
                <c:pt idx="9">
                  <c:v>33</c:v>
                </c:pt>
                <c:pt idx="10">
                  <c:v>43</c:v>
                </c:pt>
                <c:pt idx="11">
                  <c:v>31</c:v>
                </c:pt>
                <c:pt idx="12">
                  <c:v>38</c:v>
                </c:pt>
                <c:pt idx="13">
                  <c:v>48</c:v>
                </c:pt>
                <c:pt idx="14">
                  <c:v>62</c:v>
                </c:pt>
                <c:pt idx="15">
                  <c:v>65</c:v>
                </c:pt>
                <c:pt idx="16">
                  <c:v>116</c:v>
                </c:pt>
                <c:pt idx="17">
                  <c:v>82</c:v>
                </c:pt>
                <c:pt idx="18">
                  <c:v>48</c:v>
                </c:pt>
                <c:pt idx="19">
                  <c:v>70</c:v>
                </c:pt>
                <c:pt idx="20">
                  <c:v>64</c:v>
                </c:pt>
                <c:pt idx="21">
                  <c:v>114</c:v>
                </c:pt>
                <c:pt idx="22">
                  <c:v>149</c:v>
                </c:pt>
                <c:pt idx="23">
                  <c:v>87</c:v>
                </c:pt>
                <c:pt idx="24">
                  <c:v>74</c:v>
                </c:pt>
                <c:pt idx="25">
                  <c:v>112</c:v>
                </c:pt>
                <c:pt idx="26">
                  <c:v>116</c:v>
                </c:pt>
                <c:pt idx="27">
                  <c:v>89</c:v>
                </c:pt>
                <c:pt idx="28">
                  <c:v>97</c:v>
                </c:pt>
                <c:pt idx="29">
                  <c:v>172</c:v>
                </c:pt>
                <c:pt idx="30">
                  <c:v>164</c:v>
                </c:pt>
                <c:pt idx="31">
                  <c:v>6324</c:v>
                </c:pt>
                <c:pt idx="32">
                  <c:v>7548</c:v>
                </c:pt>
                <c:pt idx="33">
                  <c:v>5068</c:v>
                </c:pt>
                <c:pt idx="34">
                  <c:v>4431</c:v>
                </c:pt>
                <c:pt idx="35">
                  <c:v>4184</c:v>
                </c:pt>
                <c:pt idx="36">
                  <c:v>4176</c:v>
                </c:pt>
                <c:pt idx="37">
                  <c:v>4610</c:v>
                </c:pt>
                <c:pt idx="38">
                  <c:v>5376</c:v>
                </c:pt>
                <c:pt idx="39">
                  <c:v>5020</c:v>
                </c:pt>
                <c:pt idx="40">
                  <c:v>4601</c:v>
                </c:pt>
                <c:pt idx="41">
                  <c:v>4166</c:v>
                </c:pt>
                <c:pt idx="42">
                  <c:v>3873</c:v>
                </c:pt>
                <c:pt idx="43">
                  <c:v>3805</c:v>
                </c:pt>
                <c:pt idx="44">
                  <c:v>4180</c:v>
                </c:pt>
                <c:pt idx="45">
                  <c:v>4794</c:v>
                </c:pt>
                <c:pt idx="46">
                  <c:v>4347</c:v>
                </c:pt>
                <c:pt idx="47">
                  <c:v>3679</c:v>
                </c:pt>
                <c:pt idx="48">
                  <c:v>3530</c:v>
                </c:pt>
                <c:pt idx="49">
                  <c:v>3376</c:v>
                </c:pt>
                <c:pt idx="50">
                  <c:v>3159</c:v>
                </c:pt>
                <c:pt idx="51">
                  <c:v>3445</c:v>
                </c:pt>
                <c:pt idx="52">
                  <c:v>3412</c:v>
                </c:pt>
                <c:pt idx="53">
                  <c:v>3152</c:v>
                </c:pt>
                <c:pt idx="54">
                  <c:v>2562</c:v>
                </c:pt>
                <c:pt idx="55">
                  <c:v>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2-2444-ADF4-39167EE5E7A1}"/>
            </c:ext>
          </c:extLst>
        </c:ser>
        <c:ser>
          <c:idx val="1"/>
          <c:order val="1"/>
          <c:tx>
            <c:strRef>
              <c:f>Sheet3!$C$49</c:f>
              <c:strCache>
                <c:ptCount val="1"/>
                <c:pt idx="0">
                  <c:v>Website Users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cat>
            <c:numRef>
              <c:f>Sheet3!$A$50:$A$105</c:f>
              <c:numCache>
                <c:formatCode>[$-409]d\-mmm;@</c:formatCode>
                <c:ptCount val="56"/>
                <c:pt idx="0">
                  <c:v>45168</c:v>
                </c:pt>
                <c:pt idx="1">
                  <c:v>45169</c:v>
                </c:pt>
                <c:pt idx="2">
                  <c:v>45170</c:v>
                </c:pt>
                <c:pt idx="3">
                  <c:v>45171</c:v>
                </c:pt>
                <c:pt idx="4">
                  <c:v>45172</c:v>
                </c:pt>
                <c:pt idx="5">
                  <c:v>45173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45178</c:v>
                </c:pt>
                <c:pt idx="11">
                  <c:v>45179</c:v>
                </c:pt>
                <c:pt idx="12">
                  <c:v>45180</c:v>
                </c:pt>
                <c:pt idx="13">
                  <c:v>45181</c:v>
                </c:pt>
                <c:pt idx="14">
                  <c:v>45182</c:v>
                </c:pt>
                <c:pt idx="15">
                  <c:v>45183</c:v>
                </c:pt>
                <c:pt idx="16">
                  <c:v>45184</c:v>
                </c:pt>
                <c:pt idx="17">
                  <c:v>45185</c:v>
                </c:pt>
                <c:pt idx="18">
                  <c:v>45186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45192</c:v>
                </c:pt>
                <c:pt idx="25">
                  <c:v>45193</c:v>
                </c:pt>
                <c:pt idx="26">
                  <c:v>45194</c:v>
                </c:pt>
                <c:pt idx="27">
                  <c:v>45195</c:v>
                </c:pt>
                <c:pt idx="28">
                  <c:v>45196</c:v>
                </c:pt>
                <c:pt idx="29">
                  <c:v>45197</c:v>
                </c:pt>
                <c:pt idx="30">
                  <c:v>45198</c:v>
                </c:pt>
                <c:pt idx="31">
                  <c:v>45199</c:v>
                </c:pt>
                <c:pt idx="32">
                  <c:v>45200</c:v>
                </c:pt>
                <c:pt idx="33">
                  <c:v>45201</c:v>
                </c:pt>
                <c:pt idx="34">
                  <c:v>45202</c:v>
                </c:pt>
                <c:pt idx="35">
                  <c:v>45203</c:v>
                </c:pt>
                <c:pt idx="36">
                  <c:v>45204</c:v>
                </c:pt>
                <c:pt idx="37">
                  <c:v>45205</c:v>
                </c:pt>
                <c:pt idx="38">
                  <c:v>45206</c:v>
                </c:pt>
                <c:pt idx="39">
                  <c:v>45207</c:v>
                </c:pt>
                <c:pt idx="40">
                  <c:v>45208</c:v>
                </c:pt>
                <c:pt idx="41">
                  <c:v>45209</c:v>
                </c:pt>
                <c:pt idx="42">
                  <c:v>45210</c:v>
                </c:pt>
                <c:pt idx="43">
                  <c:v>45211</c:v>
                </c:pt>
                <c:pt idx="44">
                  <c:v>45212</c:v>
                </c:pt>
                <c:pt idx="45">
                  <c:v>45213</c:v>
                </c:pt>
                <c:pt idx="46">
                  <c:v>45214</c:v>
                </c:pt>
                <c:pt idx="47">
                  <c:v>45215</c:v>
                </c:pt>
                <c:pt idx="48">
                  <c:v>45216</c:v>
                </c:pt>
                <c:pt idx="49">
                  <c:v>45217</c:v>
                </c:pt>
                <c:pt idx="50">
                  <c:v>45218</c:v>
                </c:pt>
                <c:pt idx="51">
                  <c:v>45219</c:v>
                </c:pt>
                <c:pt idx="52">
                  <c:v>45220</c:v>
                </c:pt>
                <c:pt idx="53">
                  <c:v>45221</c:v>
                </c:pt>
                <c:pt idx="54">
                  <c:v>45222</c:v>
                </c:pt>
                <c:pt idx="55">
                  <c:v>45223</c:v>
                </c:pt>
              </c:numCache>
            </c:numRef>
          </c:cat>
          <c:val>
            <c:numRef>
              <c:f>Sheet3!$C$50:$C$105</c:f>
              <c:numCache>
                <c:formatCode>General</c:formatCode>
                <c:ptCount val="56"/>
                <c:pt idx="0">
                  <c:v>14</c:v>
                </c:pt>
                <c:pt idx="1">
                  <c:v>21</c:v>
                </c:pt>
                <c:pt idx="2">
                  <c:v>19</c:v>
                </c:pt>
                <c:pt idx="3">
                  <c:v>13</c:v>
                </c:pt>
                <c:pt idx="4">
                  <c:v>10</c:v>
                </c:pt>
                <c:pt idx="5">
                  <c:v>12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31</c:v>
                </c:pt>
                <c:pt idx="10">
                  <c:v>24</c:v>
                </c:pt>
                <c:pt idx="11">
                  <c:v>17</c:v>
                </c:pt>
                <c:pt idx="12">
                  <c:v>25</c:v>
                </c:pt>
                <c:pt idx="13">
                  <c:v>30</c:v>
                </c:pt>
                <c:pt idx="14">
                  <c:v>24</c:v>
                </c:pt>
                <c:pt idx="15">
                  <c:v>34</c:v>
                </c:pt>
                <c:pt idx="16">
                  <c:v>34</c:v>
                </c:pt>
                <c:pt idx="17">
                  <c:v>9</c:v>
                </c:pt>
                <c:pt idx="18">
                  <c:v>16</c:v>
                </c:pt>
                <c:pt idx="19">
                  <c:v>59</c:v>
                </c:pt>
                <c:pt idx="20">
                  <c:v>48</c:v>
                </c:pt>
                <c:pt idx="21">
                  <c:v>54</c:v>
                </c:pt>
                <c:pt idx="22">
                  <c:v>49</c:v>
                </c:pt>
                <c:pt idx="23">
                  <c:v>50</c:v>
                </c:pt>
                <c:pt idx="24">
                  <c:v>25</c:v>
                </c:pt>
                <c:pt idx="25">
                  <c:v>44</c:v>
                </c:pt>
                <c:pt idx="26">
                  <c:v>103</c:v>
                </c:pt>
                <c:pt idx="27">
                  <c:v>72</c:v>
                </c:pt>
                <c:pt idx="28">
                  <c:v>73</c:v>
                </c:pt>
                <c:pt idx="29">
                  <c:v>82</c:v>
                </c:pt>
                <c:pt idx="30">
                  <c:v>53</c:v>
                </c:pt>
                <c:pt idx="31">
                  <c:v>5093</c:v>
                </c:pt>
                <c:pt idx="32">
                  <c:v>2417</c:v>
                </c:pt>
                <c:pt idx="33">
                  <c:v>1620</c:v>
                </c:pt>
                <c:pt idx="34">
                  <c:v>818</c:v>
                </c:pt>
                <c:pt idx="35">
                  <c:v>867</c:v>
                </c:pt>
                <c:pt idx="36">
                  <c:v>914</c:v>
                </c:pt>
                <c:pt idx="37">
                  <c:v>890</c:v>
                </c:pt>
                <c:pt idx="38">
                  <c:v>723</c:v>
                </c:pt>
                <c:pt idx="39">
                  <c:v>609</c:v>
                </c:pt>
                <c:pt idx="40">
                  <c:v>595</c:v>
                </c:pt>
                <c:pt idx="41">
                  <c:v>614</c:v>
                </c:pt>
                <c:pt idx="42">
                  <c:v>575</c:v>
                </c:pt>
                <c:pt idx="43">
                  <c:v>470</c:v>
                </c:pt>
                <c:pt idx="44">
                  <c:v>499</c:v>
                </c:pt>
                <c:pt idx="45">
                  <c:v>419</c:v>
                </c:pt>
                <c:pt idx="46">
                  <c:v>370</c:v>
                </c:pt>
                <c:pt idx="47">
                  <c:v>388</c:v>
                </c:pt>
                <c:pt idx="48">
                  <c:v>353</c:v>
                </c:pt>
                <c:pt idx="49">
                  <c:v>368</c:v>
                </c:pt>
                <c:pt idx="50">
                  <c:v>282</c:v>
                </c:pt>
                <c:pt idx="51">
                  <c:v>291</c:v>
                </c:pt>
                <c:pt idx="52">
                  <c:v>254</c:v>
                </c:pt>
                <c:pt idx="53">
                  <c:v>262</c:v>
                </c:pt>
                <c:pt idx="54">
                  <c:v>261</c:v>
                </c:pt>
                <c:pt idx="55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2-2444-ADF4-39167EE5E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253439"/>
        <c:axId val="749038911"/>
      </c:areaChart>
      <c:dateAx>
        <c:axId val="749253439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38911"/>
        <c:crosses val="autoZero"/>
        <c:auto val="1"/>
        <c:lblOffset val="100"/>
        <c:baseTimeUnit val="days"/>
      </c:dateAx>
      <c:valAx>
        <c:axId val="749038911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5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Sheet3!$F$60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rgbClr val="59A5D8"/>
            </a:solidFill>
            <a:ln>
              <a:noFill/>
            </a:ln>
            <a:effectLst/>
          </c:spPr>
          <c:cat>
            <c:numRef>
              <c:f>Sheet3!$E$61:$E$68</c:f>
              <c:numCache>
                <c:formatCode>[$-409]d\-mmm;@</c:formatCode>
                <c:ptCount val="8"/>
                <c:pt idx="0">
                  <c:v>45168</c:v>
                </c:pt>
                <c:pt idx="1">
                  <c:v>45175</c:v>
                </c:pt>
                <c:pt idx="2">
                  <c:v>45182</c:v>
                </c:pt>
                <c:pt idx="3">
                  <c:v>45189</c:v>
                </c:pt>
                <c:pt idx="4">
                  <c:v>45196</c:v>
                </c:pt>
                <c:pt idx="5">
                  <c:v>45203</c:v>
                </c:pt>
                <c:pt idx="6">
                  <c:v>45210</c:v>
                </c:pt>
                <c:pt idx="7">
                  <c:v>45217</c:v>
                </c:pt>
              </c:numCache>
            </c:numRef>
          </c:cat>
          <c:val>
            <c:numRef>
              <c:f>Sheet3!$F$61:$F$68</c:f>
              <c:numCache>
                <c:formatCode>0</c:formatCode>
                <c:ptCount val="8"/>
                <c:pt idx="0">
                  <c:v>461</c:v>
                </c:pt>
                <c:pt idx="1">
                  <c:v>265</c:v>
                </c:pt>
                <c:pt idx="2">
                  <c:v>507</c:v>
                </c:pt>
                <c:pt idx="3">
                  <c:v>741</c:v>
                </c:pt>
                <c:pt idx="4">
                  <c:v>23804</c:v>
                </c:pt>
                <c:pt idx="5">
                  <c:v>32133</c:v>
                </c:pt>
                <c:pt idx="6">
                  <c:v>28208</c:v>
                </c:pt>
                <c:pt idx="7">
                  <c:v>21543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C-DE4A-9502-55DC94528E2E}"/>
            </c:ext>
          </c:extLst>
        </c:ser>
        <c:ser>
          <c:idx val="1"/>
          <c:order val="1"/>
          <c:tx>
            <c:strRef>
              <c:f>Sheet3!$G$60</c:f>
              <c:strCache>
                <c:ptCount val="1"/>
                <c:pt idx="0">
                  <c:v>Website Users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cat>
            <c:numRef>
              <c:f>Sheet3!$E$61:$E$68</c:f>
              <c:numCache>
                <c:formatCode>[$-409]d\-mmm;@</c:formatCode>
                <c:ptCount val="8"/>
                <c:pt idx="0">
                  <c:v>45168</c:v>
                </c:pt>
                <c:pt idx="1">
                  <c:v>45175</c:v>
                </c:pt>
                <c:pt idx="2">
                  <c:v>45182</c:v>
                </c:pt>
                <c:pt idx="3">
                  <c:v>45189</c:v>
                </c:pt>
                <c:pt idx="4">
                  <c:v>45196</c:v>
                </c:pt>
                <c:pt idx="5">
                  <c:v>45203</c:v>
                </c:pt>
                <c:pt idx="6">
                  <c:v>45210</c:v>
                </c:pt>
                <c:pt idx="7">
                  <c:v>45217</c:v>
                </c:pt>
              </c:numCache>
            </c:numRef>
          </c:cat>
          <c:val>
            <c:numRef>
              <c:f>Sheet3!$G$61:$G$68</c:f>
              <c:numCache>
                <c:formatCode>General</c:formatCode>
                <c:ptCount val="8"/>
                <c:pt idx="0">
                  <c:v>112</c:v>
                </c:pt>
                <c:pt idx="1">
                  <c:v>181</c:v>
                </c:pt>
                <c:pt idx="2">
                  <c:v>224</c:v>
                </c:pt>
                <c:pt idx="3">
                  <c:v>397</c:v>
                </c:pt>
                <c:pt idx="4">
                  <c:v>10156</c:v>
                </c:pt>
                <c:pt idx="5">
                  <c:v>5212</c:v>
                </c:pt>
                <c:pt idx="6">
                  <c:v>3074</c:v>
                </c:pt>
                <c:pt idx="7">
                  <c:v>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C-DE4A-9502-55DC94528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75887"/>
        <c:axId val="749980687"/>
      </c:areaChart>
      <c:dateAx>
        <c:axId val="25997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="1" baseline="0"/>
                  <a:t>Date (Day-Month in 2023)</a:t>
                </a:r>
                <a:endParaRPr lang="en-US" sz="2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80687"/>
        <c:crosses val="autoZero"/>
        <c:auto val="1"/>
        <c:lblOffset val="100"/>
        <c:baseTimeUnit val="days"/>
      </c:dateAx>
      <c:valAx>
        <c:axId val="749980687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="1"/>
                  <a:t>Dowloads, Users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cross"/>
        <c:minorTickMark val="cross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7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21427"/>
            </a:solidFill>
            <a:ln w="47625" cap="flat">
              <a:noFill/>
              <a:miter lim="800000"/>
            </a:ln>
            <a:effectLst/>
          </c:spPr>
          <c:invertIfNegative val="0"/>
          <c:trendline>
            <c:spPr>
              <a:ln w="1905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Sheet1!$A$4:$AQ$4</c:f>
              <c:numCache>
                <c:formatCode>General</c:formatCode>
                <c:ptCount val="43"/>
                <c:pt idx="0">
                  <c:v>256</c:v>
                </c:pt>
                <c:pt idx="1">
                  <c:v>264</c:v>
                </c:pt>
                <c:pt idx="2">
                  <c:v>199</c:v>
                </c:pt>
                <c:pt idx="3">
                  <c:v>240</c:v>
                </c:pt>
                <c:pt idx="4">
                  <c:v>260</c:v>
                </c:pt>
                <c:pt idx="5">
                  <c:v>287</c:v>
                </c:pt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  <c:pt idx="18">
                  <c:v>2771</c:v>
                </c:pt>
                <c:pt idx="19">
                  <c:v>2791</c:v>
                </c:pt>
                <c:pt idx="20">
                  <c:v>3564</c:v>
                </c:pt>
                <c:pt idx="21">
                  <c:v>2725</c:v>
                </c:pt>
                <c:pt idx="22">
                  <c:v>2254</c:v>
                </c:pt>
                <c:pt idx="23">
                  <c:v>1553</c:v>
                </c:pt>
                <c:pt idx="24">
                  <c:v>1693</c:v>
                </c:pt>
                <c:pt idx="25">
                  <c:v>1730</c:v>
                </c:pt>
                <c:pt idx="26">
                  <c:v>1864</c:v>
                </c:pt>
                <c:pt idx="27">
                  <c:v>2944</c:v>
                </c:pt>
                <c:pt idx="28">
                  <c:v>2430</c:v>
                </c:pt>
                <c:pt idx="29">
                  <c:v>2374</c:v>
                </c:pt>
                <c:pt idx="30">
                  <c:v>3435</c:v>
                </c:pt>
                <c:pt idx="31">
                  <c:v>3496</c:v>
                </c:pt>
                <c:pt idx="32">
                  <c:v>2400</c:v>
                </c:pt>
                <c:pt idx="33">
                  <c:v>2525</c:v>
                </c:pt>
                <c:pt idx="34">
                  <c:v>2298</c:v>
                </c:pt>
                <c:pt idx="35">
                  <c:v>1653</c:v>
                </c:pt>
                <c:pt idx="36">
                  <c:v>1671</c:v>
                </c:pt>
                <c:pt idx="37">
                  <c:v>1696</c:v>
                </c:pt>
                <c:pt idx="38">
                  <c:v>2019</c:v>
                </c:pt>
                <c:pt idx="39">
                  <c:v>1825</c:v>
                </c:pt>
                <c:pt idx="40">
                  <c:v>2184</c:v>
                </c:pt>
                <c:pt idx="41">
                  <c:v>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1-AE4F-8488-9DCCDB688571}"/>
            </c:ext>
          </c:extLst>
        </c:ser>
        <c:ser>
          <c:idx val="1"/>
          <c:order val="1"/>
          <c:spPr>
            <a:solidFill>
              <a:srgbClr val="031E3B"/>
            </a:solidFill>
            <a:ln>
              <a:noFill/>
            </a:ln>
            <a:effectLst/>
          </c:spPr>
          <c:invertIfNegative val="0"/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Sheet1!$A$5:$AQ$5</c:f>
              <c:numCache>
                <c:formatCode>General</c:formatCode>
                <c:ptCount val="43"/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D81-AE4F-8488-9DCCDB688571}"/>
            </c:ext>
          </c:extLst>
        </c:ser>
        <c:ser>
          <c:idx val="2"/>
          <c:order val="2"/>
          <c:spPr>
            <a:solidFill>
              <a:srgbClr val="04284E"/>
            </a:solidFill>
            <a:ln>
              <a:noFill/>
            </a:ln>
            <a:effectLst/>
          </c:spPr>
          <c:invertIfNegative val="0"/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Sheet1!$A$6:$AQ$6</c:f>
              <c:numCache>
                <c:formatCode>General</c:formatCode>
                <c:ptCount val="43"/>
                <c:pt idx="18">
                  <c:v>2771</c:v>
                </c:pt>
                <c:pt idx="19">
                  <c:v>2791</c:v>
                </c:pt>
                <c:pt idx="20">
                  <c:v>3564</c:v>
                </c:pt>
                <c:pt idx="21">
                  <c:v>2725</c:v>
                </c:pt>
                <c:pt idx="22">
                  <c:v>2254</c:v>
                </c:pt>
                <c:pt idx="23">
                  <c:v>1553</c:v>
                </c:pt>
                <c:pt idx="24">
                  <c:v>1693</c:v>
                </c:pt>
                <c:pt idx="25">
                  <c:v>1730</c:v>
                </c:pt>
                <c:pt idx="26">
                  <c:v>1864</c:v>
                </c:pt>
                <c:pt idx="27">
                  <c:v>2944</c:v>
                </c:pt>
                <c:pt idx="28">
                  <c:v>2430</c:v>
                </c:pt>
                <c:pt idx="29">
                  <c:v>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D81-AE4F-8488-9DCCDB688571}"/>
            </c:ext>
          </c:extLst>
        </c:ser>
        <c:ser>
          <c:idx val="3"/>
          <c:order val="3"/>
          <c:spPr>
            <a:solidFill>
              <a:srgbClr val="053161"/>
            </a:solidFill>
            <a:ln>
              <a:noFill/>
            </a:ln>
            <a:effectLst/>
          </c:spPr>
          <c:invertIfNegative val="0"/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Sheet1!$A$7:$AQ$7</c:f>
              <c:numCache>
                <c:formatCode>General</c:formatCode>
                <c:ptCount val="43"/>
                <c:pt idx="30">
                  <c:v>3435</c:v>
                </c:pt>
                <c:pt idx="31">
                  <c:v>3496</c:v>
                </c:pt>
                <c:pt idx="32">
                  <c:v>2400</c:v>
                </c:pt>
                <c:pt idx="33">
                  <c:v>2525</c:v>
                </c:pt>
                <c:pt idx="34">
                  <c:v>2298</c:v>
                </c:pt>
                <c:pt idx="35">
                  <c:v>1653</c:v>
                </c:pt>
                <c:pt idx="36">
                  <c:v>1671</c:v>
                </c:pt>
                <c:pt idx="37">
                  <c:v>1696</c:v>
                </c:pt>
                <c:pt idx="38">
                  <c:v>2019</c:v>
                </c:pt>
                <c:pt idx="39">
                  <c:v>1825</c:v>
                </c:pt>
                <c:pt idx="40">
                  <c:v>2184</c:v>
                </c:pt>
                <c:pt idx="41">
                  <c:v>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D81-AE4F-8488-9DCCDB688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9819216"/>
        <c:axId val="779827600"/>
      </c:barChart>
      <c:dateAx>
        <c:axId val="779819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27600"/>
        <c:crosses val="autoZero"/>
        <c:auto val="1"/>
        <c:lblOffset val="100"/>
        <c:baseTimeUnit val="months"/>
      </c:dateAx>
      <c:valAx>
        <c:axId val="779827600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724914613189094E-2"/>
          <c:y val="2.5446118192352259E-2"/>
          <c:w val="0.94220629603193384"/>
          <c:h val="0.813528343719491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Sheet1!$A$4:$AQ$4</c:f>
              <c:numCache>
                <c:formatCode>General</c:formatCode>
                <c:ptCount val="43"/>
                <c:pt idx="0">
                  <c:v>256</c:v>
                </c:pt>
                <c:pt idx="1">
                  <c:v>264</c:v>
                </c:pt>
                <c:pt idx="2">
                  <c:v>199</c:v>
                </c:pt>
                <c:pt idx="3">
                  <c:v>240</c:v>
                </c:pt>
                <c:pt idx="4">
                  <c:v>260</c:v>
                </c:pt>
                <c:pt idx="5">
                  <c:v>287</c:v>
                </c:pt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  <c:pt idx="18">
                  <c:v>2771</c:v>
                </c:pt>
                <c:pt idx="19">
                  <c:v>2791</c:v>
                </c:pt>
                <c:pt idx="20">
                  <c:v>3564</c:v>
                </c:pt>
                <c:pt idx="21">
                  <c:v>2725</c:v>
                </c:pt>
                <c:pt idx="22">
                  <c:v>2254</c:v>
                </c:pt>
                <c:pt idx="23">
                  <c:v>1553</c:v>
                </c:pt>
                <c:pt idx="24">
                  <c:v>1693</c:v>
                </c:pt>
                <c:pt idx="25">
                  <c:v>1730</c:v>
                </c:pt>
                <c:pt idx="26">
                  <c:v>1864</c:v>
                </c:pt>
                <c:pt idx="27">
                  <c:v>2944</c:v>
                </c:pt>
                <c:pt idx="28">
                  <c:v>2430</c:v>
                </c:pt>
                <c:pt idx="29">
                  <c:v>2374</c:v>
                </c:pt>
                <c:pt idx="30">
                  <c:v>3435</c:v>
                </c:pt>
                <c:pt idx="31">
                  <c:v>3496</c:v>
                </c:pt>
                <c:pt idx="32">
                  <c:v>2400</c:v>
                </c:pt>
                <c:pt idx="33">
                  <c:v>2525</c:v>
                </c:pt>
                <c:pt idx="34">
                  <c:v>2298</c:v>
                </c:pt>
                <c:pt idx="35">
                  <c:v>1653</c:v>
                </c:pt>
                <c:pt idx="36">
                  <c:v>1671</c:v>
                </c:pt>
                <c:pt idx="37">
                  <c:v>1696</c:v>
                </c:pt>
                <c:pt idx="38">
                  <c:v>2019</c:v>
                </c:pt>
                <c:pt idx="39">
                  <c:v>1825</c:v>
                </c:pt>
                <c:pt idx="40">
                  <c:v>2184</c:v>
                </c:pt>
                <c:pt idx="41">
                  <c:v>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F-3045-B853-0F3AFC792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0"/>
        <c:axId val="779819216"/>
        <c:axId val="779827600"/>
      </c:barChart>
      <c:dateAx>
        <c:axId val="779819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27600"/>
        <c:crosses val="autoZero"/>
        <c:auto val="1"/>
        <c:lblOffset val="100"/>
        <c:baseTimeUnit val="months"/>
      </c:dateAx>
      <c:valAx>
        <c:axId val="779827600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6"/>
            <c:invertIfNegative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4B-48E8-9FAD-AC2C7A61C1F5}"/>
              </c:ext>
            </c:extLst>
          </c:dPt>
          <c:val>
            <c:numRef>
              <c:f>Sheet1!$A$5:$AP$5</c:f>
              <c:numCache>
                <c:formatCode>General</c:formatCode>
                <c:ptCount val="42"/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C4-B14E-8A30-F59A834C43AD}"/>
            </c:ext>
          </c:extLst>
        </c:ser>
        <c:ser>
          <c:idx val="0"/>
          <c:order val="1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Sheet1!$A$3:$AQ$3</c:f>
              <c:numCache>
                <c:formatCode>mmm\-yy</c:formatCode>
                <c:ptCount val="43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  <c:pt idx="41">
                  <c:v>44531</c:v>
                </c:pt>
              </c:numCache>
            </c:numRef>
          </c:cat>
          <c:val>
            <c:numRef>
              <c:f>Sheet1!$A$4:$AQ$4</c:f>
              <c:numCache>
                <c:formatCode>General</c:formatCode>
                <c:ptCount val="43"/>
                <c:pt idx="0">
                  <c:v>256</c:v>
                </c:pt>
                <c:pt idx="1">
                  <c:v>264</c:v>
                </c:pt>
                <c:pt idx="2">
                  <c:v>199</c:v>
                </c:pt>
                <c:pt idx="3">
                  <c:v>240</c:v>
                </c:pt>
                <c:pt idx="4">
                  <c:v>260</c:v>
                </c:pt>
                <c:pt idx="5">
                  <c:v>287</c:v>
                </c:pt>
                <c:pt idx="6">
                  <c:v>290</c:v>
                </c:pt>
                <c:pt idx="7">
                  <c:v>383</c:v>
                </c:pt>
                <c:pt idx="8">
                  <c:v>20198</c:v>
                </c:pt>
                <c:pt idx="9">
                  <c:v>7586</c:v>
                </c:pt>
                <c:pt idx="10">
                  <c:v>5460</c:v>
                </c:pt>
                <c:pt idx="11">
                  <c:v>6937</c:v>
                </c:pt>
                <c:pt idx="12">
                  <c:v>6120</c:v>
                </c:pt>
                <c:pt idx="13">
                  <c:v>4660</c:v>
                </c:pt>
                <c:pt idx="14">
                  <c:v>4578</c:v>
                </c:pt>
                <c:pt idx="15">
                  <c:v>5204</c:v>
                </c:pt>
                <c:pt idx="16">
                  <c:v>2811</c:v>
                </c:pt>
                <c:pt idx="17">
                  <c:v>2883</c:v>
                </c:pt>
                <c:pt idx="18">
                  <c:v>2771</c:v>
                </c:pt>
                <c:pt idx="19">
                  <c:v>2791</c:v>
                </c:pt>
                <c:pt idx="20">
                  <c:v>3564</c:v>
                </c:pt>
                <c:pt idx="21">
                  <c:v>2725</c:v>
                </c:pt>
                <c:pt idx="22">
                  <c:v>2254</c:v>
                </c:pt>
                <c:pt idx="23">
                  <c:v>1553</c:v>
                </c:pt>
                <c:pt idx="24">
                  <c:v>1693</c:v>
                </c:pt>
                <c:pt idx="25">
                  <c:v>1730</c:v>
                </c:pt>
                <c:pt idx="26">
                  <c:v>1864</c:v>
                </c:pt>
                <c:pt idx="27">
                  <c:v>2944</c:v>
                </c:pt>
                <c:pt idx="28">
                  <c:v>2430</c:v>
                </c:pt>
                <c:pt idx="29">
                  <c:v>2374</c:v>
                </c:pt>
                <c:pt idx="30">
                  <c:v>3435</c:v>
                </c:pt>
                <c:pt idx="31">
                  <c:v>3496</c:v>
                </c:pt>
                <c:pt idx="32">
                  <c:v>2400</c:v>
                </c:pt>
                <c:pt idx="33">
                  <c:v>2525</c:v>
                </c:pt>
                <c:pt idx="34">
                  <c:v>2298</c:v>
                </c:pt>
                <c:pt idx="35">
                  <c:v>1653</c:v>
                </c:pt>
                <c:pt idx="36">
                  <c:v>1671</c:v>
                </c:pt>
                <c:pt idx="37">
                  <c:v>1696</c:v>
                </c:pt>
                <c:pt idx="38">
                  <c:v>2019</c:v>
                </c:pt>
                <c:pt idx="39">
                  <c:v>1825</c:v>
                </c:pt>
                <c:pt idx="40">
                  <c:v>2184</c:v>
                </c:pt>
                <c:pt idx="41">
                  <c:v>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4-B14E-8A30-F59A834C4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9819216"/>
        <c:axId val="779827600"/>
      </c:barChart>
      <c:catAx>
        <c:axId val="779819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27600"/>
        <c:crosses val="autoZero"/>
        <c:auto val="1"/>
        <c:lblAlgn val="ctr"/>
        <c:lblOffset val="100"/>
        <c:noMultiLvlLbl val="0"/>
      </c:catAx>
      <c:valAx>
        <c:axId val="779827600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  <a:headEnd type="none" w="sm" len="sm"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Sheet2!$A$1:$A$40</c:f>
              <c:numCache>
                <c:formatCode>mmm\-yy</c:formatCode>
                <c:ptCount val="40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  <c:pt idx="12">
                  <c:v>43739</c:v>
                </c:pt>
                <c:pt idx="13">
                  <c:v>43770</c:v>
                </c:pt>
                <c:pt idx="14">
                  <c:v>43800</c:v>
                </c:pt>
                <c:pt idx="15">
                  <c:v>43831</c:v>
                </c:pt>
                <c:pt idx="16">
                  <c:v>43862</c:v>
                </c:pt>
                <c:pt idx="17">
                  <c:v>43891</c:v>
                </c:pt>
                <c:pt idx="18">
                  <c:v>43922</c:v>
                </c:pt>
                <c:pt idx="19">
                  <c:v>43952</c:v>
                </c:pt>
                <c:pt idx="20">
                  <c:v>43983</c:v>
                </c:pt>
                <c:pt idx="21">
                  <c:v>44013</c:v>
                </c:pt>
                <c:pt idx="22">
                  <c:v>44044</c:v>
                </c:pt>
                <c:pt idx="23">
                  <c:v>44075</c:v>
                </c:pt>
                <c:pt idx="24">
                  <c:v>44105</c:v>
                </c:pt>
                <c:pt idx="25">
                  <c:v>44136</c:v>
                </c:pt>
                <c:pt idx="26">
                  <c:v>44166</c:v>
                </c:pt>
                <c:pt idx="27">
                  <c:v>44197</c:v>
                </c:pt>
                <c:pt idx="28">
                  <c:v>44228</c:v>
                </c:pt>
                <c:pt idx="29">
                  <c:v>44256</c:v>
                </c:pt>
                <c:pt idx="30">
                  <c:v>44287</c:v>
                </c:pt>
                <c:pt idx="31">
                  <c:v>44317</c:v>
                </c:pt>
                <c:pt idx="32">
                  <c:v>44348</c:v>
                </c:pt>
                <c:pt idx="33">
                  <c:v>44378</c:v>
                </c:pt>
                <c:pt idx="34">
                  <c:v>44409</c:v>
                </c:pt>
                <c:pt idx="35">
                  <c:v>44440</c:v>
                </c:pt>
                <c:pt idx="36">
                  <c:v>44470</c:v>
                </c:pt>
                <c:pt idx="37">
                  <c:v>44501</c:v>
                </c:pt>
                <c:pt idx="38">
                  <c:v>44531</c:v>
                </c:pt>
                <c:pt idx="39">
                  <c:v>44562</c:v>
                </c:pt>
              </c:numCache>
            </c:numRef>
          </c:cat>
          <c:val>
            <c:numRef>
              <c:f>Sheet2!$B$1:$B$40</c:f>
              <c:numCache>
                <c:formatCode>General</c:formatCode>
                <c:ptCount val="40"/>
                <c:pt idx="0">
                  <c:v>353</c:v>
                </c:pt>
                <c:pt idx="1">
                  <c:v>410</c:v>
                </c:pt>
                <c:pt idx="2">
                  <c:v>282</c:v>
                </c:pt>
                <c:pt idx="3">
                  <c:v>405</c:v>
                </c:pt>
                <c:pt idx="4">
                  <c:v>597</c:v>
                </c:pt>
                <c:pt idx="5">
                  <c:v>29767</c:v>
                </c:pt>
                <c:pt idx="6">
                  <c:v>9372</c:v>
                </c:pt>
                <c:pt idx="7">
                  <c:v>7020</c:v>
                </c:pt>
                <c:pt idx="8">
                  <c:v>4944</c:v>
                </c:pt>
                <c:pt idx="9">
                  <c:v>8629</c:v>
                </c:pt>
                <c:pt idx="10">
                  <c:v>5980</c:v>
                </c:pt>
                <c:pt idx="11">
                  <c:v>7172</c:v>
                </c:pt>
                <c:pt idx="12">
                  <c:v>8852</c:v>
                </c:pt>
                <c:pt idx="13">
                  <c:v>4640</c:v>
                </c:pt>
                <c:pt idx="14">
                  <c:v>4501</c:v>
                </c:pt>
                <c:pt idx="15">
                  <c:v>4183</c:v>
                </c:pt>
                <c:pt idx="16">
                  <c:v>4622</c:v>
                </c:pt>
                <c:pt idx="17">
                  <c:v>6568</c:v>
                </c:pt>
                <c:pt idx="18">
                  <c:v>5948</c:v>
                </c:pt>
                <c:pt idx="19">
                  <c:v>4908</c:v>
                </c:pt>
                <c:pt idx="20">
                  <c:v>3707</c:v>
                </c:pt>
                <c:pt idx="21">
                  <c:v>4337</c:v>
                </c:pt>
                <c:pt idx="22">
                  <c:v>4388</c:v>
                </c:pt>
                <c:pt idx="23">
                  <c:v>4436</c:v>
                </c:pt>
                <c:pt idx="24">
                  <c:v>6111</c:v>
                </c:pt>
                <c:pt idx="25">
                  <c:v>3480</c:v>
                </c:pt>
                <c:pt idx="26">
                  <c:v>4409</c:v>
                </c:pt>
                <c:pt idx="27">
                  <c:v>6088</c:v>
                </c:pt>
                <c:pt idx="28">
                  <c:v>5661</c:v>
                </c:pt>
                <c:pt idx="29">
                  <c:v>4286</c:v>
                </c:pt>
                <c:pt idx="30">
                  <c:v>4366</c:v>
                </c:pt>
                <c:pt idx="31">
                  <c:v>3492</c:v>
                </c:pt>
                <c:pt idx="32">
                  <c:v>3379</c:v>
                </c:pt>
                <c:pt idx="33">
                  <c:v>3215</c:v>
                </c:pt>
                <c:pt idx="34">
                  <c:v>3314</c:v>
                </c:pt>
                <c:pt idx="35">
                  <c:v>3302</c:v>
                </c:pt>
                <c:pt idx="36">
                  <c:v>3403</c:v>
                </c:pt>
                <c:pt idx="37">
                  <c:v>3236</c:v>
                </c:pt>
                <c:pt idx="38">
                  <c:v>3547</c:v>
                </c:pt>
                <c:pt idx="39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0-FF46-AFBC-294D0751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9819216"/>
        <c:axId val="779827600"/>
      </c:barChart>
      <c:dateAx>
        <c:axId val="779819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27600"/>
        <c:crosses val="autoZero"/>
        <c:auto val="1"/>
        <c:lblOffset val="100"/>
        <c:baseTimeUnit val="months"/>
      </c:dateAx>
      <c:valAx>
        <c:axId val="779827600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1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589280</xdr:colOff>
      <xdr:row>3</xdr:row>
      <xdr:rowOff>35608</xdr:rowOff>
    </xdr:from>
    <xdr:to>
      <xdr:col>19</xdr:col>
      <xdr:colOff>771496</xdr:colOff>
      <xdr:row>29</xdr:row>
      <xdr:rowOff>106823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025A14-5931-2C4C-9EDF-6B528BA53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101602</xdr:colOff>
      <xdr:row>34</xdr:row>
      <xdr:rowOff>162426</xdr:rowOff>
    </xdr:from>
    <xdr:to>
      <xdr:col>18</xdr:col>
      <xdr:colOff>774700</xdr:colOff>
      <xdr:row>55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5EDEE2-BAAE-1F7D-048F-C9B84FDD3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710250</xdr:colOff>
      <xdr:row>58</xdr:row>
      <xdr:rowOff>173074</xdr:rowOff>
    </xdr:from>
    <xdr:to>
      <xdr:col>18</xdr:col>
      <xdr:colOff>93189</xdr:colOff>
      <xdr:row>85</xdr:row>
      <xdr:rowOff>154681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103C06-5E4E-64E7-0D8A-3B05E942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513405</xdr:colOff>
      <xdr:row>7</xdr:row>
      <xdr:rowOff>21896</xdr:rowOff>
    </xdr:from>
    <xdr:to>
      <xdr:col>20</xdr:col>
      <xdr:colOff>147645</xdr:colOff>
      <xdr:row>24</xdr:row>
      <xdr:rowOff>67347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B483D7-570B-094F-A107-BBF065896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262467</xdr:colOff>
      <xdr:row>46</xdr:row>
      <xdr:rowOff>105523</xdr:rowOff>
    </xdr:from>
    <xdr:to>
      <xdr:col>17</xdr:col>
      <xdr:colOff>253576</xdr:colOff>
      <xdr:row>65</xdr:row>
      <xdr:rowOff>43572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63455A-F33C-D443-8E89-9C4D7D621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27</xdr:row>
      <xdr:rowOff>0</xdr:rowOff>
    </xdr:from>
    <xdr:to>
      <xdr:col>16</xdr:col>
      <xdr:colOff>4756</xdr:colOff>
      <xdr:row>44</xdr:row>
      <xdr:rowOff>45451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60FE2F2-B8C8-B147-855C-29B47F0FE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16</xdr:col>
      <xdr:colOff>551705</xdr:colOff>
      <xdr:row>18</xdr:row>
      <xdr:rowOff>65304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96459-A244-5C47-A507-2573FD8AC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7C43-B95D-3F46-80B9-AAD977351D19}">
  <dimension ref="A2:G107"/>
  <sheetViews>
    <sheetView tabSelected="1" topLeftCell="C20" zoomScale="56" zoomScaleNormal="177" workbookViewId="0">
      <selection activeCell="V84" sqref="V84"/>
    </sheetView>
  </sheetViews>
  <sheetFormatPr baseColWidth="10" defaultColWidth="11" defaultRowHeight="16" x14ac:dyDescent="0.2"/>
  <sheetData>
    <row r="2" spans="1:4" x14ac:dyDescent="0.2">
      <c r="A2" t="s">
        <v>0</v>
      </c>
      <c r="B2" t="s">
        <v>1</v>
      </c>
      <c r="C2" t="s">
        <v>3</v>
      </c>
      <c r="D2" t="s">
        <v>2</v>
      </c>
    </row>
    <row r="3" spans="1:4" x14ac:dyDescent="0.2">
      <c r="A3" s="1">
        <v>43282</v>
      </c>
      <c r="B3" s="4">
        <f t="shared" ref="B3:B5" si="0">C3*4.39</f>
        <v>1123.8399999999999</v>
      </c>
      <c r="C3">
        <v>256</v>
      </c>
      <c r="D3">
        <v>320</v>
      </c>
    </row>
    <row r="4" spans="1:4" x14ac:dyDescent="0.2">
      <c r="A4" s="1">
        <v>43313</v>
      </c>
      <c r="B4" s="4">
        <f t="shared" si="0"/>
        <v>1158.9599999999998</v>
      </c>
      <c r="C4">
        <v>264</v>
      </c>
      <c r="D4">
        <v>400</v>
      </c>
    </row>
    <row r="5" spans="1:4" x14ac:dyDescent="0.2">
      <c r="A5" s="1">
        <v>43344</v>
      </c>
      <c r="B5" s="4">
        <f t="shared" si="0"/>
        <v>873.6099999999999</v>
      </c>
      <c r="C5">
        <v>199</v>
      </c>
      <c r="D5">
        <v>290</v>
      </c>
    </row>
    <row r="6" spans="1:4" x14ac:dyDescent="0.2">
      <c r="A6" s="1">
        <v>43374</v>
      </c>
      <c r="B6" s="4">
        <f>C6*4.39</f>
        <v>1053.5999999999999</v>
      </c>
      <c r="C6" s="3">
        <v>240</v>
      </c>
      <c r="D6">
        <v>353</v>
      </c>
    </row>
    <row r="7" spans="1:4" x14ac:dyDescent="0.2">
      <c r="A7" s="1">
        <v>43405</v>
      </c>
      <c r="B7" s="4">
        <f t="shared" ref="B7:B44" si="1">C7*4.39</f>
        <v>1141.3999999999999</v>
      </c>
      <c r="C7" s="3">
        <v>260</v>
      </c>
      <c r="D7">
        <v>410</v>
      </c>
    </row>
    <row r="8" spans="1:4" x14ac:dyDescent="0.2">
      <c r="A8" s="1">
        <v>43435</v>
      </c>
      <c r="B8" s="4">
        <f t="shared" si="1"/>
        <v>1259.9299999999998</v>
      </c>
      <c r="C8" s="3">
        <v>287</v>
      </c>
      <c r="D8">
        <v>282</v>
      </c>
    </row>
    <row r="9" spans="1:4" x14ac:dyDescent="0.2">
      <c r="A9" s="1">
        <v>43466</v>
      </c>
      <c r="B9" s="4">
        <f t="shared" si="1"/>
        <v>1273.0999999999999</v>
      </c>
      <c r="C9" s="3">
        <v>290</v>
      </c>
      <c r="D9">
        <v>405</v>
      </c>
    </row>
    <row r="10" spans="1:4" x14ac:dyDescent="0.2">
      <c r="A10" s="1">
        <v>43497</v>
      </c>
      <c r="B10" s="4">
        <f t="shared" si="1"/>
        <v>1681.37</v>
      </c>
      <c r="C10" s="3">
        <v>383</v>
      </c>
      <c r="D10">
        <v>597</v>
      </c>
    </row>
    <row r="11" spans="1:4" x14ac:dyDescent="0.2">
      <c r="A11" s="1">
        <v>43525</v>
      </c>
      <c r="B11" s="4">
        <f t="shared" si="1"/>
        <v>88669.219999999987</v>
      </c>
      <c r="C11" s="3">
        <v>20198</v>
      </c>
      <c r="D11">
        <v>29767</v>
      </c>
    </row>
    <row r="12" spans="1:4" x14ac:dyDescent="0.2">
      <c r="A12" s="1">
        <v>43556</v>
      </c>
      <c r="B12" s="4">
        <f t="shared" si="1"/>
        <v>33302.54</v>
      </c>
      <c r="C12" s="3">
        <v>7586</v>
      </c>
      <c r="D12">
        <v>9372</v>
      </c>
    </row>
    <row r="13" spans="1:4" x14ac:dyDescent="0.2">
      <c r="A13" s="1">
        <v>43586</v>
      </c>
      <c r="B13" s="4">
        <f t="shared" si="1"/>
        <v>23969.399999999998</v>
      </c>
      <c r="C13" s="3">
        <v>5460</v>
      </c>
      <c r="D13">
        <v>7020</v>
      </c>
    </row>
    <row r="14" spans="1:4" x14ac:dyDescent="0.2">
      <c r="A14" s="1">
        <v>43617</v>
      </c>
      <c r="B14" s="4">
        <f t="shared" si="1"/>
        <v>30453.429999999997</v>
      </c>
      <c r="C14" s="3">
        <v>6937</v>
      </c>
      <c r="D14">
        <v>4944</v>
      </c>
    </row>
    <row r="15" spans="1:4" x14ac:dyDescent="0.2">
      <c r="A15" s="1">
        <v>43647</v>
      </c>
      <c r="B15" s="4">
        <f t="shared" si="1"/>
        <v>26866.799999999999</v>
      </c>
      <c r="C15" s="3">
        <v>6120</v>
      </c>
      <c r="D15">
        <v>8629</v>
      </c>
    </row>
    <row r="16" spans="1:4" x14ac:dyDescent="0.2">
      <c r="A16" s="1">
        <v>43678</v>
      </c>
      <c r="B16" s="4">
        <f t="shared" si="1"/>
        <v>20457.399999999998</v>
      </c>
      <c r="C16" s="3">
        <v>4660</v>
      </c>
      <c r="D16">
        <v>5980</v>
      </c>
    </row>
    <row r="17" spans="1:4" x14ac:dyDescent="0.2">
      <c r="A17" s="1">
        <v>43709</v>
      </c>
      <c r="B17" s="4">
        <f t="shared" si="1"/>
        <v>20097.419999999998</v>
      </c>
      <c r="C17" s="3">
        <v>4578</v>
      </c>
      <c r="D17">
        <v>7172</v>
      </c>
    </row>
    <row r="18" spans="1:4" x14ac:dyDescent="0.2">
      <c r="A18" s="1">
        <v>43739</v>
      </c>
      <c r="B18" s="4">
        <f t="shared" si="1"/>
        <v>22845.559999999998</v>
      </c>
      <c r="C18" s="3">
        <v>5204</v>
      </c>
      <c r="D18">
        <v>8852</v>
      </c>
    </row>
    <row r="19" spans="1:4" x14ac:dyDescent="0.2">
      <c r="A19" s="1">
        <v>43770</v>
      </c>
      <c r="B19" s="4">
        <f t="shared" si="1"/>
        <v>12340.289999999999</v>
      </c>
      <c r="C19" s="3">
        <v>2811</v>
      </c>
      <c r="D19">
        <v>4640</v>
      </c>
    </row>
    <row r="20" spans="1:4" x14ac:dyDescent="0.2">
      <c r="A20" s="1">
        <v>43800</v>
      </c>
      <c r="B20" s="4">
        <f t="shared" si="1"/>
        <v>12656.369999999999</v>
      </c>
      <c r="C20" s="3">
        <v>2883</v>
      </c>
      <c r="D20">
        <v>4501</v>
      </c>
    </row>
    <row r="21" spans="1:4" x14ac:dyDescent="0.2">
      <c r="A21" s="1">
        <v>43831</v>
      </c>
      <c r="B21" s="4">
        <f t="shared" si="1"/>
        <v>12164.689999999999</v>
      </c>
      <c r="C21" s="3">
        <v>2771</v>
      </c>
      <c r="D21">
        <v>4183</v>
      </c>
    </row>
    <row r="22" spans="1:4" x14ac:dyDescent="0.2">
      <c r="A22" s="1">
        <v>43862</v>
      </c>
      <c r="B22" s="4">
        <f t="shared" si="1"/>
        <v>12252.49</v>
      </c>
      <c r="C22" s="3">
        <v>2791</v>
      </c>
      <c r="D22">
        <v>4622</v>
      </c>
    </row>
    <row r="23" spans="1:4" x14ac:dyDescent="0.2">
      <c r="A23" s="1">
        <v>43891</v>
      </c>
      <c r="B23" s="4">
        <f t="shared" si="1"/>
        <v>15645.96</v>
      </c>
      <c r="C23" s="3">
        <v>3564</v>
      </c>
      <c r="D23">
        <v>6568</v>
      </c>
    </row>
    <row r="24" spans="1:4" x14ac:dyDescent="0.2">
      <c r="A24" s="1">
        <v>43922</v>
      </c>
      <c r="B24" s="4">
        <f t="shared" si="1"/>
        <v>11962.75</v>
      </c>
      <c r="C24" s="3">
        <v>2725</v>
      </c>
      <c r="D24">
        <v>5948</v>
      </c>
    </row>
    <row r="25" spans="1:4" x14ac:dyDescent="0.2">
      <c r="A25" s="1">
        <v>43952</v>
      </c>
      <c r="B25" s="4">
        <f t="shared" si="1"/>
        <v>9895.06</v>
      </c>
      <c r="C25" s="3">
        <v>2254</v>
      </c>
      <c r="D25">
        <v>4908</v>
      </c>
    </row>
    <row r="26" spans="1:4" x14ac:dyDescent="0.2">
      <c r="A26" s="1">
        <v>43983</v>
      </c>
      <c r="B26" s="4">
        <f t="shared" si="1"/>
        <v>6817.6699999999992</v>
      </c>
      <c r="C26" s="3">
        <v>1553</v>
      </c>
      <c r="D26">
        <v>3707</v>
      </c>
    </row>
    <row r="27" spans="1:4" x14ac:dyDescent="0.2">
      <c r="A27" s="1">
        <v>44013</v>
      </c>
      <c r="B27" s="4">
        <f t="shared" si="1"/>
        <v>7432.2699999999995</v>
      </c>
      <c r="C27" s="3">
        <v>1693</v>
      </c>
      <c r="D27">
        <v>4337</v>
      </c>
    </row>
    <row r="28" spans="1:4" x14ac:dyDescent="0.2">
      <c r="A28" s="1">
        <v>44044</v>
      </c>
      <c r="B28" s="4">
        <f t="shared" si="1"/>
        <v>7594.7</v>
      </c>
      <c r="C28" s="3">
        <v>1730</v>
      </c>
      <c r="D28">
        <v>4388</v>
      </c>
    </row>
    <row r="29" spans="1:4" x14ac:dyDescent="0.2">
      <c r="A29" s="1">
        <v>44075</v>
      </c>
      <c r="B29" s="4">
        <f t="shared" si="1"/>
        <v>8182.9599999999991</v>
      </c>
      <c r="C29" s="3">
        <v>1864</v>
      </c>
      <c r="D29">
        <v>4436</v>
      </c>
    </row>
    <row r="30" spans="1:4" x14ac:dyDescent="0.2">
      <c r="A30" s="1">
        <v>44105</v>
      </c>
      <c r="B30" s="4">
        <f t="shared" si="1"/>
        <v>12924.16</v>
      </c>
      <c r="C30" s="3">
        <v>2944</v>
      </c>
      <c r="D30">
        <v>6111</v>
      </c>
    </row>
    <row r="31" spans="1:4" x14ac:dyDescent="0.2">
      <c r="A31" s="1">
        <v>44136</v>
      </c>
      <c r="B31" s="4">
        <f t="shared" si="1"/>
        <v>10667.699999999999</v>
      </c>
      <c r="C31" s="3">
        <v>2430</v>
      </c>
      <c r="D31">
        <v>3480</v>
      </c>
    </row>
    <row r="32" spans="1:4" x14ac:dyDescent="0.2">
      <c r="A32" s="1">
        <v>44166</v>
      </c>
      <c r="B32" s="4">
        <f t="shared" si="1"/>
        <v>10421.859999999999</v>
      </c>
      <c r="C32" s="3">
        <v>2374</v>
      </c>
      <c r="D32">
        <v>4409</v>
      </c>
    </row>
    <row r="33" spans="1:4" x14ac:dyDescent="0.2">
      <c r="A33" s="1">
        <v>44197</v>
      </c>
      <c r="B33" s="4">
        <f t="shared" si="1"/>
        <v>15079.65</v>
      </c>
      <c r="C33" s="3">
        <v>3435</v>
      </c>
      <c r="D33">
        <v>6088</v>
      </c>
    </row>
    <row r="34" spans="1:4" x14ac:dyDescent="0.2">
      <c r="A34" s="1">
        <v>44228</v>
      </c>
      <c r="B34" s="4">
        <f t="shared" si="1"/>
        <v>15347.439999999999</v>
      </c>
      <c r="C34" s="3">
        <v>3496</v>
      </c>
      <c r="D34">
        <v>5661</v>
      </c>
    </row>
    <row r="35" spans="1:4" x14ac:dyDescent="0.2">
      <c r="A35" s="1">
        <v>44256</v>
      </c>
      <c r="B35" s="4">
        <f t="shared" si="1"/>
        <v>10536</v>
      </c>
      <c r="C35" s="3">
        <v>2400</v>
      </c>
      <c r="D35">
        <v>4286</v>
      </c>
    </row>
    <row r="36" spans="1:4" x14ac:dyDescent="0.2">
      <c r="A36" s="1">
        <v>44287</v>
      </c>
      <c r="B36" s="4">
        <f t="shared" si="1"/>
        <v>11084.75</v>
      </c>
      <c r="C36" s="3">
        <v>2525</v>
      </c>
      <c r="D36">
        <v>4366</v>
      </c>
    </row>
    <row r="37" spans="1:4" x14ac:dyDescent="0.2">
      <c r="A37" s="1">
        <v>44317</v>
      </c>
      <c r="B37" s="4">
        <f t="shared" si="1"/>
        <v>10088.219999999999</v>
      </c>
      <c r="C37" s="3">
        <v>2298</v>
      </c>
      <c r="D37">
        <v>3492</v>
      </c>
    </row>
    <row r="38" spans="1:4" x14ac:dyDescent="0.2">
      <c r="A38" s="1">
        <v>44348</v>
      </c>
      <c r="B38" s="4">
        <f t="shared" si="1"/>
        <v>7256.6699999999992</v>
      </c>
      <c r="C38" s="3">
        <v>1653</v>
      </c>
      <c r="D38">
        <v>3379</v>
      </c>
    </row>
    <row r="39" spans="1:4" x14ac:dyDescent="0.2">
      <c r="A39" s="1">
        <v>44378</v>
      </c>
      <c r="B39" s="4">
        <f t="shared" si="1"/>
        <v>7335.69</v>
      </c>
      <c r="C39" s="3">
        <v>1671</v>
      </c>
      <c r="D39">
        <v>3215</v>
      </c>
    </row>
    <row r="40" spans="1:4" x14ac:dyDescent="0.2">
      <c r="A40" s="1">
        <v>44409</v>
      </c>
      <c r="B40" s="4">
        <f t="shared" si="1"/>
        <v>7445.44</v>
      </c>
      <c r="C40" s="3">
        <v>1696</v>
      </c>
      <c r="D40">
        <v>3314</v>
      </c>
    </row>
    <row r="41" spans="1:4" x14ac:dyDescent="0.2">
      <c r="A41" s="1">
        <v>44440</v>
      </c>
      <c r="B41" s="4">
        <f t="shared" si="1"/>
        <v>8863.41</v>
      </c>
      <c r="C41" s="3">
        <v>2019</v>
      </c>
      <c r="D41">
        <v>3302</v>
      </c>
    </row>
    <row r="42" spans="1:4" x14ac:dyDescent="0.2">
      <c r="A42" s="1">
        <v>44470</v>
      </c>
      <c r="B42" s="4">
        <f t="shared" si="1"/>
        <v>8011.7499999999991</v>
      </c>
      <c r="C42" s="3">
        <v>1825</v>
      </c>
      <c r="D42">
        <v>3403</v>
      </c>
    </row>
    <row r="43" spans="1:4" x14ac:dyDescent="0.2">
      <c r="A43" s="1">
        <v>44501</v>
      </c>
      <c r="B43" s="4">
        <f t="shared" si="1"/>
        <v>9587.7599999999984</v>
      </c>
      <c r="C43" s="3">
        <v>2184</v>
      </c>
      <c r="D43">
        <v>3236</v>
      </c>
    </row>
    <row r="44" spans="1:4" x14ac:dyDescent="0.2">
      <c r="A44" s="1">
        <v>44531</v>
      </c>
      <c r="B44" s="4">
        <f t="shared" si="1"/>
        <v>19236.98</v>
      </c>
      <c r="C44" s="3">
        <v>4382</v>
      </c>
      <c r="D44">
        <v>3547</v>
      </c>
    </row>
    <row r="45" spans="1:4" x14ac:dyDescent="0.2">
      <c r="A45" s="1"/>
      <c r="B45" s="4"/>
    </row>
    <row r="46" spans="1:4" x14ac:dyDescent="0.2">
      <c r="A46" s="1"/>
      <c r="B46" s="4"/>
    </row>
    <row r="47" spans="1:4" x14ac:dyDescent="0.2">
      <c r="A47" s="1"/>
      <c r="B47" s="4"/>
    </row>
    <row r="48" spans="1:4" x14ac:dyDescent="0.2">
      <c r="A48" s="1"/>
      <c r="B48" s="4"/>
    </row>
    <row r="49" spans="1:7" x14ac:dyDescent="0.2">
      <c r="A49" s="1" t="s">
        <v>0</v>
      </c>
      <c r="B49" s="4" t="s">
        <v>3</v>
      </c>
      <c r="C49" t="s">
        <v>2</v>
      </c>
    </row>
    <row r="50" spans="1:7" x14ac:dyDescent="0.2">
      <c r="A50" s="5">
        <v>45168</v>
      </c>
      <c r="B50" s="4">
        <f>33+3</f>
        <v>36</v>
      </c>
      <c r="C50">
        <v>14</v>
      </c>
    </row>
    <row r="51" spans="1:7" x14ac:dyDescent="0.2">
      <c r="A51" s="5">
        <v>45169</v>
      </c>
      <c r="B51" s="4">
        <f>49+7</f>
        <v>56</v>
      </c>
      <c r="C51">
        <v>21</v>
      </c>
    </row>
    <row r="52" spans="1:7" x14ac:dyDescent="0.2">
      <c r="A52" s="5">
        <v>45170</v>
      </c>
      <c r="B52" s="4">
        <f>84+16</f>
        <v>100</v>
      </c>
      <c r="C52">
        <v>19</v>
      </c>
    </row>
    <row r="53" spans="1:7" x14ac:dyDescent="0.2">
      <c r="A53" s="5">
        <v>45171</v>
      </c>
      <c r="B53" s="4">
        <f>62+15</f>
        <v>77</v>
      </c>
      <c r="C53">
        <v>13</v>
      </c>
    </row>
    <row r="54" spans="1:7" x14ac:dyDescent="0.2">
      <c r="A54" s="5">
        <v>45172</v>
      </c>
      <c r="B54" s="4">
        <f>52+12</f>
        <v>64</v>
      </c>
      <c r="C54">
        <v>10</v>
      </c>
    </row>
    <row r="55" spans="1:7" x14ac:dyDescent="0.2">
      <c r="A55" s="5">
        <v>45173</v>
      </c>
      <c r="B55" s="4">
        <f>61+1</f>
        <v>62</v>
      </c>
      <c r="C55">
        <v>12</v>
      </c>
    </row>
    <row r="56" spans="1:7" x14ac:dyDescent="0.2">
      <c r="A56" s="5">
        <v>45174</v>
      </c>
      <c r="B56" s="4">
        <f>66+0</f>
        <v>66</v>
      </c>
      <c r="C56">
        <v>23</v>
      </c>
    </row>
    <row r="57" spans="1:7" x14ac:dyDescent="0.2">
      <c r="A57" s="5">
        <v>45175</v>
      </c>
      <c r="B57" s="4">
        <f>29+1</f>
        <v>30</v>
      </c>
      <c r="C57">
        <v>26</v>
      </c>
    </row>
    <row r="58" spans="1:7" x14ac:dyDescent="0.2">
      <c r="A58" s="5">
        <v>45176</v>
      </c>
      <c r="B58" s="4">
        <f>40+2</f>
        <v>42</v>
      </c>
      <c r="C58">
        <v>28</v>
      </c>
    </row>
    <row r="59" spans="1:7" x14ac:dyDescent="0.2">
      <c r="A59" s="5">
        <v>45177</v>
      </c>
      <c r="B59" s="4">
        <f>29+4</f>
        <v>33</v>
      </c>
      <c r="C59">
        <v>31</v>
      </c>
    </row>
    <row r="60" spans="1:7" x14ac:dyDescent="0.2">
      <c r="A60" s="5">
        <v>45178</v>
      </c>
      <c r="B60" s="4">
        <f>42+1</f>
        <v>43</v>
      </c>
      <c r="C60">
        <v>24</v>
      </c>
      <c r="E60" t="s">
        <v>0</v>
      </c>
      <c r="F60" t="s">
        <v>3</v>
      </c>
      <c r="G60" t="s">
        <v>2</v>
      </c>
    </row>
    <row r="61" spans="1:7" x14ac:dyDescent="0.2">
      <c r="A61" s="5">
        <v>45179</v>
      </c>
      <c r="B61" s="4">
        <f>31+0</f>
        <v>31</v>
      </c>
      <c r="C61">
        <v>17</v>
      </c>
      <c r="E61" s="5">
        <v>45168</v>
      </c>
      <c r="F61" s="4">
        <f>SUM(B50:B56)</f>
        <v>461</v>
      </c>
      <c r="G61">
        <f>SUM(C50:C56)</f>
        <v>112</v>
      </c>
    </row>
    <row r="62" spans="1:7" x14ac:dyDescent="0.2">
      <c r="A62" s="5">
        <v>45180</v>
      </c>
      <c r="B62" s="4">
        <f>34+4</f>
        <v>38</v>
      </c>
      <c r="C62">
        <v>25</v>
      </c>
      <c r="E62" s="5">
        <v>45175</v>
      </c>
      <c r="F62" s="4">
        <f>SUM(B57:B63)</f>
        <v>265</v>
      </c>
      <c r="G62">
        <f>SUM(C57:C63)</f>
        <v>181</v>
      </c>
    </row>
    <row r="63" spans="1:7" x14ac:dyDescent="0.2">
      <c r="A63" s="5">
        <v>45181</v>
      </c>
      <c r="B63" s="4">
        <f>46+2</f>
        <v>48</v>
      </c>
      <c r="C63">
        <v>30</v>
      </c>
      <c r="E63" s="5">
        <v>45182</v>
      </c>
      <c r="F63" s="4">
        <f>SUM(B64:B70)</f>
        <v>507</v>
      </c>
      <c r="G63">
        <f>SUM(C64:C70)</f>
        <v>224</v>
      </c>
    </row>
    <row r="64" spans="1:7" x14ac:dyDescent="0.2">
      <c r="A64" s="5">
        <v>45182</v>
      </c>
      <c r="B64" s="4">
        <f>60+2</f>
        <v>62</v>
      </c>
      <c r="C64">
        <v>24</v>
      </c>
      <c r="E64" s="5">
        <v>45189</v>
      </c>
      <c r="F64" s="4">
        <f>SUM(B71:B77)</f>
        <v>741</v>
      </c>
      <c r="G64">
        <f>SUM(C71:C77)</f>
        <v>397</v>
      </c>
    </row>
    <row r="65" spans="1:7" x14ac:dyDescent="0.2">
      <c r="A65" s="5">
        <v>45183</v>
      </c>
      <c r="B65" s="4">
        <f>64+1</f>
        <v>65</v>
      </c>
      <c r="C65">
        <v>34</v>
      </c>
      <c r="E65" s="5">
        <v>45196</v>
      </c>
      <c r="F65" s="4">
        <f>SUM(B78:B84)</f>
        <v>23804</v>
      </c>
      <c r="G65">
        <f>SUM(C78:C84)</f>
        <v>10156</v>
      </c>
    </row>
    <row r="66" spans="1:7" x14ac:dyDescent="0.2">
      <c r="A66" s="5">
        <v>45184</v>
      </c>
      <c r="B66" s="4">
        <f>107+9</f>
        <v>116</v>
      </c>
      <c r="C66">
        <v>34</v>
      </c>
      <c r="E66" s="5">
        <v>45203</v>
      </c>
      <c r="F66" s="4">
        <f>SUM(B85:B91)</f>
        <v>32133</v>
      </c>
      <c r="G66">
        <f>SUM(C85:C91)</f>
        <v>5212</v>
      </c>
    </row>
    <row r="67" spans="1:7" x14ac:dyDescent="0.2">
      <c r="A67" s="5">
        <v>45185</v>
      </c>
      <c r="B67" s="4">
        <f>73+9</f>
        <v>82</v>
      </c>
      <c r="C67">
        <v>9</v>
      </c>
      <c r="E67" s="5">
        <v>45210</v>
      </c>
      <c r="F67" s="4">
        <f>SUM(B92:B98)</f>
        <v>28208</v>
      </c>
      <c r="G67">
        <f>SUM(C92:C98)</f>
        <v>3074</v>
      </c>
    </row>
    <row r="68" spans="1:7" x14ac:dyDescent="0.2">
      <c r="A68" s="5">
        <v>45186</v>
      </c>
      <c r="B68" s="4">
        <f>47+1</f>
        <v>48</v>
      </c>
      <c r="C68">
        <v>16</v>
      </c>
      <c r="E68" s="5">
        <v>45217</v>
      </c>
      <c r="F68" s="4">
        <f>SUM(B99:B105)</f>
        <v>21543</v>
      </c>
      <c r="G68">
        <f>SUM(C99:C105)</f>
        <v>1827</v>
      </c>
    </row>
    <row r="69" spans="1:7" x14ac:dyDescent="0.2">
      <c r="A69" s="5">
        <v>45187</v>
      </c>
      <c r="B69" s="4">
        <f>60+10</f>
        <v>70</v>
      </c>
      <c r="C69">
        <v>59</v>
      </c>
    </row>
    <row r="70" spans="1:7" x14ac:dyDescent="0.2">
      <c r="A70" s="5">
        <v>45188</v>
      </c>
      <c r="B70" s="4">
        <f>40+24</f>
        <v>64</v>
      </c>
      <c r="C70">
        <v>48</v>
      </c>
    </row>
    <row r="71" spans="1:7" x14ac:dyDescent="0.2">
      <c r="A71" s="5">
        <v>45189</v>
      </c>
      <c r="B71" s="4">
        <f>103+11</f>
        <v>114</v>
      </c>
      <c r="C71">
        <v>54</v>
      </c>
    </row>
    <row r="72" spans="1:7" x14ac:dyDescent="0.2">
      <c r="A72" s="5">
        <v>45190</v>
      </c>
      <c r="B72" s="4">
        <f>140+9</f>
        <v>149</v>
      </c>
      <c r="C72">
        <v>49</v>
      </c>
    </row>
    <row r="73" spans="1:7" x14ac:dyDescent="0.2">
      <c r="A73" s="5">
        <v>45191</v>
      </c>
      <c r="B73" s="4">
        <f>80+7</f>
        <v>87</v>
      </c>
      <c r="C73">
        <v>50</v>
      </c>
    </row>
    <row r="74" spans="1:7" x14ac:dyDescent="0.2">
      <c r="A74" s="5">
        <v>45192</v>
      </c>
      <c r="B74" s="4">
        <f>51+23</f>
        <v>74</v>
      </c>
      <c r="C74">
        <v>25</v>
      </c>
    </row>
    <row r="75" spans="1:7" x14ac:dyDescent="0.2">
      <c r="A75" s="5">
        <v>45193</v>
      </c>
      <c r="B75" s="4">
        <f>84+28</f>
        <v>112</v>
      </c>
      <c r="C75">
        <v>44</v>
      </c>
    </row>
    <row r="76" spans="1:7" x14ac:dyDescent="0.2">
      <c r="A76" s="5">
        <v>45194</v>
      </c>
      <c r="B76" s="4">
        <f>100+16</f>
        <v>116</v>
      </c>
      <c r="C76">
        <v>103</v>
      </c>
    </row>
    <row r="77" spans="1:7" x14ac:dyDescent="0.2">
      <c r="A77" s="5">
        <v>45195</v>
      </c>
      <c r="B77" s="4">
        <f>79+10</f>
        <v>89</v>
      </c>
      <c r="C77">
        <v>72</v>
      </c>
    </row>
    <row r="78" spans="1:7" x14ac:dyDescent="0.2">
      <c r="A78" s="5">
        <v>45196</v>
      </c>
      <c r="B78" s="4">
        <f>88+9</f>
        <v>97</v>
      </c>
      <c r="C78">
        <v>73</v>
      </c>
    </row>
    <row r="79" spans="1:7" x14ac:dyDescent="0.2">
      <c r="A79" s="5">
        <v>45197</v>
      </c>
      <c r="B79" s="4">
        <f>161+11</f>
        <v>172</v>
      </c>
      <c r="C79">
        <v>82</v>
      </c>
    </row>
    <row r="80" spans="1:7" x14ac:dyDescent="0.2">
      <c r="A80" s="5">
        <v>45198</v>
      </c>
      <c r="B80" s="4">
        <f>145+19</f>
        <v>164</v>
      </c>
      <c r="C80">
        <v>53</v>
      </c>
    </row>
    <row r="81" spans="1:3" x14ac:dyDescent="0.2">
      <c r="A81" s="5">
        <v>45199</v>
      </c>
      <c r="B81" s="4">
        <f>5609+715</f>
        <v>6324</v>
      </c>
      <c r="C81">
        <v>5093</v>
      </c>
    </row>
    <row r="82" spans="1:3" x14ac:dyDescent="0.2">
      <c r="A82" s="5">
        <v>45200</v>
      </c>
      <c r="B82" s="4">
        <f>6769+779</f>
        <v>7548</v>
      </c>
      <c r="C82">
        <v>2417</v>
      </c>
    </row>
    <row r="83" spans="1:3" x14ac:dyDescent="0.2">
      <c r="A83" s="5">
        <v>45201</v>
      </c>
      <c r="B83" s="4">
        <f>4353+715</f>
        <v>5068</v>
      </c>
      <c r="C83">
        <v>1620</v>
      </c>
    </row>
    <row r="84" spans="1:3" x14ac:dyDescent="0.2">
      <c r="A84" s="5">
        <v>45202</v>
      </c>
      <c r="B84" s="4">
        <f>3779+652</f>
        <v>4431</v>
      </c>
      <c r="C84">
        <v>818</v>
      </c>
    </row>
    <row r="85" spans="1:3" x14ac:dyDescent="0.2">
      <c r="A85" s="5">
        <v>45203</v>
      </c>
      <c r="B85" s="4">
        <f>3487+697</f>
        <v>4184</v>
      </c>
      <c r="C85">
        <v>867</v>
      </c>
    </row>
    <row r="86" spans="1:3" x14ac:dyDescent="0.2">
      <c r="A86" s="5">
        <v>45204</v>
      </c>
      <c r="B86" s="4">
        <f>3406+770</f>
        <v>4176</v>
      </c>
      <c r="C86">
        <v>914</v>
      </c>
    </row>
    <row r="87" spans="1:3" x14ac:dyDescent="0.2">
      <c r="A87" s="5">
        <v>45205</v>
      </c>
      <c r="B87" s="4">
        <f>3915+695</f>
        <v>4610</v>
      </c>
      <c r="C87">
        <v>890</v>
      </c>
    </row>
    <row r="88" spans="1:3" x14ac:dyDescent="0.2">
      <c r="A88" s="5">
        <v>45206</v>
      </c>
      <c r="B88" s="4">
        <f>4617+759</f>
        <v>5376</v>
      </c>
      <c r="C88">
        <v>723</v>
      </c>
    </row>
    <row r="89" spans="1:3" x14ac:dyDescent="0.2">
      <c r="A89" s="5">
        <v>45207</v>
      </c>
      <c r="B89" s="4">
        <f>4312+708</f>
        <v>5020</v>
      </c>
      <c r="C89">
        <v>609</v>
      </c>
    </row>
    <row r="90" spans="1:3" x14ac:dyDescent="0.2">
      <c r="A90" s="5">
        <v>45208</v>
      </c>
      <c r="B90" s="4">
        <f>3965+636</f>
        <v>4601</v>
      </c>
      <c r="C90">
        <v>595</v>
      </c>
    </row>
    <row r="91" spans="1:3" x14ac:dyDescent="0.2">
      <c r="A91" s="5">
        <v>45209</v>
      </c>
      <c r="B91" s="4">
        <f>3590+576</f>
        <v>4166</v>
      </c>
      <c r="C91">
        <v>614</v>
      </c>
    </row>
    <row r="92" spans="1:3" x14ac:dyDescent="0.2">
      <c r="A92" s="5">
        <v>45210</v>
      </c>
      <c r="B92" s="4">
        <f>3388+485</f>
        <v>3873</v>
      </c>
      <c r="C92">
        <v>575</v>
      </c>
    </row>
    <row r="93" spans="1:3" x14ac:dyDescent="0.2">
      <c r="A93" s="5">
        <v>45211</v>
      </c>
      <c r="B93" s="4">
        <f>3277+528</f>
        <v>3805</v>
      </c>
      <c r="C93">
        <v>470</v>
      </c>
    </row>
    <row r="94" spans="1:3" x14ac:dyDescent="0.2">
      <c r="A94" s="5">
        <v>45212</v>
      </c>
      <c r="B94" s="4">
        <f>3620+560</f>
        <v>4180</v>
      </c>
      <c r="C94">
        <v>499</v>
      </c>
    </row>
    <row r="95" spans="1:3" x14ac:dyDescent="0.2">
      <c r="A95" s="5">
        <v>45213</v>
      </c>
      <c r="B95" s="4">
        <f>4192+602</f>
        <v>4794</v>
      </c>
      <c r="C95">
        <v>419</v>
      </c>
    </row>
    <row r="96" spans="1:3" x14ac:dyDescent="0.2">
      <c r="A96" s="5">
        <v>45214</v>
      </c>
      <c r="B96" s="4">
        <f>3758+589</f>
        <v>4347</v>
      </c>
      <c r="C96">
        <v>370</v>
      </c>
    </row>
    <row r="97" spans="1:3" x14ac:dyDescent="0.2">
      <c r="A97" s="5">
        <v>45215</v>
      </c>
      <c r="B97" s="4">
        <f>3158+521</f>
        <v>3679</v>
      </c>
      <c r="C97">
        <v>388</v>
      </c>
    </row>
    <row r="98" spans="1:3" x14ac:dyDescent="0.2">
      <c r="A98" s="5">
        <v>45216</v>
      </c>
      <c r="B98" s="4">
        <f>3089+441</f>
        <v>3530</v>
      </c>
      <c r="C98">
        <v>353</v>
      </c>
    </row>
    <row r="99" spans="1:3" x14ac:dyDescent="0.2">
      <c r="A99" s="5">
        <v>45217</v>
      </c>
      <c r="B99" s="4">
        <f>2981+395</f>
        <v>3376</v>
      </c>
      <c r="C99">
        <v>368</v>
      </c>
    </row>
    <row r="100" spans="1:3" x14ac:dyDescent="0.2">
      <c r="A100" s="5">
        <v>45218</v>
      </c>
      <c r="B100" s="4">
        <f>2768+391</f>
        <v>3159</v>
      </c>
      <c r="C100">
        <v>282</v>
      </c>
    </row>
    <row r="101" spans="1:3" x14ac:dyDescent="0.2">
      <c r="A101" s="5">
        <v>45219</v>
      </c>
      <c r="B101" s="4">
        <f>3084+361</f>
        <v>3445</v>
      </c>
      <c r="C101">
        <v>291</v>
      </c>
    </row>
    <row r="102" spans="1:3" x14ac:dyDescent="0.2">
      <c r="A102" s="5">
        <v>45220</v>
      </c>
      <c r="B102" s="4">
        <f>2962+450</f>
        <v>3412</v>
      </c>
      <c r="C102">
        <v>254</v>
      </c>
    </row>
    <row r="103" spans="1:3" x14ac:dyDescent="0.2">
      <c r="A103" s="5">
        <v>45221</v>
      </c>
      <c r="B103" s="4">
        <f>2769+383</f>
        <v>3152</v>
      </c>
      <c r="C103">
        <v>262</v>
      </c>
    </row>
    <row r="104" spans="1:3" x14ac:dyDescent="0.2">
      <c r="A104" s="5">
        <v>45222</v>
      </c>
      <c r="B104" s="4">
        <f>2285+277</f>
        <v>2562</v>
      </c>
      <c r="C104">
        <v>261</v>
      </c>
    </row>
    <row r="105" spans="1:3" x14ac:dyDescent="0.2">
      <c r="A105" s="5">
        <v>45223</v>
      </c>
      <c r="B105" s="4">
        <f>2330+107</f>
        <v>2437</v>
      </c>
      <c r="C105">
        <v>109</v>
      </c>
    </row>
    <row r="106" spans="1:3" x14ac:dyDescent="0.2">
      <c r="A106" s="5"/>
    </row>
    <row r="107" spans="1:3" x14ac:dyDescent="0.2">
      <c r="A107" s="5"/>
    </row>
  </sheetData>
  <pageMargins left="0.7" right="0.7" top="0.75" bottom="0.75" header="0.3" footer="0.3"/>
  <ignoredErrors>
    <ignoredError sqref="G61:G6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3C84-B2FE-AB4F-8FE2-0B97B40AD4CD}">
  <dimension ref="A3:AQ60"/>
  <sheetViews>
    <sheetView zoomScale="39" zoomScaleNormal="200" workbookViewId="0">
      <selection activeCell="E23" sqref="E23"/>
    </sheetView>
  </sheetViews>
  <sheetFormatPr baseColWidth="10" defaultColWidth="11" defaultRowHeight="16" x14ac:dyDescent="0.2"/>
  <sheetData>
    <row r="3" spans="1:43" x14ac:dyDescent="0.2">
      <c r="A3" s="1">
        <v>43282</v>
      </c>
      <c r="B3" s="1">
        <v>43313</v>
      </c>
      <c r="C3" s="1">
        <v>43344</v>
      </c>
      <c r="D3" s="1">
        <v>43374</v>
      </c>
      <c r="E3" s="1">
        <v>43405</v>
      </c>
      <c r="F3" s="1">
        <v>43435</v>
      </c>
      <c r="G3" s="1">
        <v>43466</v>
      </c>
      <c r="H3" s="1">
        <v>43497</v>
      </c>
      <c r="I3" s="1">
        <v>43525</v>
      </c>
      <c r="J3" s="1">
        <v>43556</v>
      </c>
      <c r="K3" s="1">
        <v>43586</v>
      </c>
      <c r="L3" s="1">
        <v>43617</v>
      </c>
      <c r="M3" s="1">
        <v>43647</v>
      </c>
      <c r="N3" s="1">
        <v>43678</v>
      </c>
      <c r="O3" s="1">
        <v>43709</v>
      </c>
      <c r="P3" s="1">
        <v>43739</v>
      </c>
      <c r="Q3" s="1">
        <v>43770</v>
      </c>
      <c r="R3" s="1">
        <v>43800</v>
      </c>
      <c r="S3" s="1">
        <v>43831</v>
      </c>
      <c r="T3" s="1">
        <v>43862</v>
      </c>
      <c r="U3" s="1">
        <v>43891</v>
      </c>
      <c r="V3" s="1">
        <v>43922</v>
      </c>
      <c r="W3" s="1">
        <v>43952</v>
      </c>
      <c r="X3" s="1">
        <v>43983</v>
      </c>
      <c r="Y3" s="1">
        <v>44013</v>
      </c>
      <c r="Z3" s="1">
        <v>44044</v>
      </c>
      <c r="AA3" s="1">
        <v>44075</v>
      </c>
      <c r="AB3" s="1">
        <v>44105</v>
      </c>
      <c r="AC3" s="1">
        <v>44136</v>
      </c>
      <c r="AD3" s="1">
        <v>44166</v>
      </c>
      <c r="AE3" s="1">
        <v>44197</v>
      </c>
      <c r="AF3" s="1">
        <v>44228</v>
      </c>
      <c r="AG3" s="1">
        <v>44256</v>
      </c>
      <c r="AH3" s="1">
        <v>44287</v>
      </c>
      <c r="AI3" s="1">
        <v>44317</v>
      </c>
      <c r="AJ3" s="1">
        <v>44348</v>
      </c>
      <c r="AK3" s="1">
        <v>44378</v>
      </c>
      <c r="AL3" s="1">
        <v>44409</v>
      </c>
      <c r="AM3" s="1">
        <v>44440</v>
      </c>
      <c r="AN3" s="1">
        <v>44470</v>
      </c>
      <c r="AO3" s="1">
        <v>44501</v>
      </c>
      <c r="AP3" s="1">
        <v>44531</v>
      </c>
      <c r="AQ3" s="1"/>
    </row>
    <row r="4" spans="1:43" x14ac:dyDescent="0.2">
      <c r="A4">
        <v>256</v>
      </c>
      <c r="B4">
        <v>264</v>
      </c>
      <c r="C4">
        <v>199</v>
      </c>
      <c r="D4">
        <v>240</v>
      </c>
      <c r="E4">
        <v>260</v>
      </c>
      <c r="F4">
        <v>287</v>
      </c>
      <c r="G4">
        <v>290</v>
      </c>
      <c r="H4">
        <v>383</v>
      </c>
      <c r="I4">
        <v>20198</v>
      </c>
      <c r="J4">
        <v>7586</v>
      </c>
      <c r="K4">
        <v>5460</v>
      </c>
      <c r="L4">
        <v>6937</v>
      </c>
      <c r="M4">
        <v>6120</v>
      </c>
      <c r="N4">
        <v>4660</v>
      </c>
      <c r="O4">
        <v>4578</v>
      </c>
      <c r="P4">
        <v>5204</v>
      </c>
      <c r="Q4">
        <v>2811</v>
      </c>
      <c r="R4">
        <v>2883</v>
      </c>
      <c r="S4">
        <v>2771</v>
      </c>
      <c r="T4">
        <v>2791</v>
      </c>
      <c r="U4">
        <v>3564</v>
      </c>
      <c r="V4">
        <v>2725</v>
      </c>
      <c r="W4">
        <v>2254</v>
      </c>
      <c r="X4">
        <v>1553</v>
      </c>
      <c r="Y4">
        <v>1693</v>
      </c>
      <c r="Z4">
        <v>1730</v>
      </c>
      <c r="AA4">
        <v>1864</v>
      </c>
      <c r="AB4">
        <v>2944</v>
      </c>
      <c r="AC4">
        <v>2430</v>
      </c>
      <c r="AD4">
        <v>2374</v>
      </c>
      <c r="AE4">
        <v>3435</v>
      </c>
      <c r="AF4">
        <v>3496</v>
      </c>
      <c r="AG4">
        <v>2400</v>
      </c>
      <c r="AH4">
        <v>2525</v>
      </c>
      <c r="AI4">
        <v>2298</v>
      </c>
      <c r="AJ4">
        <v>1653</v>
      </c>
      <c r="AK4">
        <v>1671</v>
      </c>
      <c r="AL4">
        <v>1696</v>
      </c>
      <c r="AM4">
        <v>2019</v>
      </c>
      <c r="AN4">
        <v>1825</v>
      </c>
      <c r="AO4">
        <v>2184</v>
      </c>
      <c r="AP4">
        <v>4382</v>
      </c>
    </row>
    <row r="5" spans="1:43" x14ac:dyDescent="0.2">
      <c r="G5">
        <v>290</v>
      </c>
      <c r="H5">
        <v>383</v>
      </c>
      <c r="I5">
        <v>20198</v>
      </c>
      <c r="J5">
        <v>7586</v>
      </c>
      <c r="K5">
        <v>5460</v>
      </c>
      <c r="L5">
        <v>6937</v>
      </c>
      <c r="M5">
        <v>6120</v>
      </c>
      <c r="N5">
        <v>4660</v>
      </c>
      <c r="O5">
        <v>4578</v>
      </c>
      <c r="P5">
        <v>5204</v>
      </c>
      <c r="Q5">
        <v>2811</v>
      </c>
      <c r="R5">
        <v>2883</v>
      </c>
    </row>
    <row r="6" spans="1:43" x14ac:dyDescent="0.2">
      <c r="S6">
        <v>2771</v>
      </c>
      <c r="T6">
        <v>2791</v>
      </c>
      <c r="U6">
        <v>3564</v>
      </c>
      <c r="V6">
        <v>2725</v>
      </c>
      <c r="W6">
        <v>2254</v>
      </c>
      <c r="X6">
        <v>1553</v>
      </c>
      <c r="Y6">
        <v>1693</v>
      </c>
      <c r="Z6">
        <v>1730</v>
      </c>
      <c r="AA6">
        <v>1864</v>
      </c>
      <c r="AB6">
        <v>2944</v>
      </c>
      <c r="AC6">
        <v>2430</v>
      </c>
      <c r="AD6">
        <v>2374</v>
      </c>
    </row>
    <row r="7" spans="1:43" x14ac:dyDescent="0.2">
      <c r="AE7">
        <v>3435</v>
      </c>
      <c r="AF7">
        <v>3496</v>
      </c>
      <c r="AG7">
        <v>2400</v>
      </c>
      <c r="AH7">
        <v>2525</v>
      </c>
      <c r="AI7">
        <v>2298</v>
      </c>
      <c r="AJ7">
        <v>1653</v>
      </c>
      <c r="AK7">
        <v>1671</v>
      </c>
      <c r="AL7">
        <v>1696</v>
      </c>
      <c r="AM7">
        <v>2019</v>
      </c>
      <c r="AN7">
        <v>1825</v>
      </c>
      <c r="AO7">
        <v>2184</v>
      </c>
      <c r="AP7">
        <v>4382</v>
      </c>
    </row>
    <row r="8" spans="1:43" x14ac:dyDescent="0.2">
      <c r="A8" s="1"/>
      <c r="B8" s="1"/>
    </row>
    <row r="10" spans="1:43" x14ac:dyDescent="0.2">
      <c r="B10" s="2">
        <v>44580</v>
      </c>
      <c r="C10" s="2">
        <v>44580</v>
      </c>
    </row>
    <row r="11" spans="1:43" x14ac:dyDescent="0.2">
      <c r="B11">
        <v>0</v>
      </c>
      <c r="C11">
        <v>100000</v>
      </c>
    </row>
    <row r="19" spans="2:2" x14ac:dyDescent="0.2">
      <c r="B19" cm="1">
        <f t="array" ref="B19:B60">TRANSPOSE(A4:AP4)</f>
        <v>256</v>
      </c>
    </row>
    <row r="20" spans="2:2" x14ac:dyDescent="0.2">
      <c r="B20">
        <v>264</v>
      </c>
    </row>
    <row r="21" spans="2:2" x14ac:dyDescent="0.2">
      <c r="B21">
        <v>199</v>
      </c>
    </row>
    <row r="22" spans="2:2" x14ac:dyDescent="0.2">
      <c r="B22">
        <v>240</v>
      </c>
    </row>
    <row r="23" spans="2:2" x14ac:dyDescent="0.2">
      <c r="B23">
        <v>260</v>
      </c>
    </row>
    <row r="24" spans="2:2" x14ac:dyDescent="0.2">
      <c r="B24">
        <v>287</v>
      </c>
    </row>
    <row r="25" spans="2:2" x14ac:dyDescent="0.2">
      <c r="B25">
        <v>290</v>
      </c>
    </row>
    <row r="26" spans="2:2" x14ac:dyDescent="0.2">
      <c r="B26">
        <v>383</v>
      </c>
    </row>
    <row r="27" spans="2:2" x14ac:dyDescent="0.2">
      <c r="B27">
        <v>20198</v>
      </c>
    </row>
    <row r="28" spans="2:2" x14ac:dyDescent="0.2">
      <c r="B28">
        <v>7586</v>
      </c>
    </row>
    <row r="29" spans="2:2" x14ac:dyDescent="0.2">
      <c r="B29">
        <v>5460</v>
      </c>
    </row>
    <row r="30" spans="2:2" x14ac:dyDescent="0.2">
      <c r="B30">
        <v>6937</v>
      </c>
    </row>
    <row r="31" spans="2:2" x14ac:dyDescent="0.2">
      <c r="B31">
        <v>6120</v>
      </c>
    </row>
    <row r="32" spans="2:2" x14ac:dyDescent="0.2">
      <c r="B32">
        <v>4660</v>
      </c>
    </row>
    <row r="33" spans="2:2" x14ac:dyDescent="0.2">
      <c r="B33">
        <v>4578</v>
      </c>
    </row>
    <row r="34" spans="2:2" x14ac:dyDescent="0.2">
      <c r="B34">
        <v>5204</v>
      </c>
    </row>
    <row r="35" spans="2:2" x14ac:dyDescent="0.2">
      <c r="B35">
        <v>2811</v>
      </c>
    </row>
    <row r="36" spans="2:2" x14ac:dyDescent="0.2">
      <c r="B36">
        <v>2883</v>
      </c>
    </row>
    <row r="37" spans="2:2" x14ac:dyDescent="0.2">
      <c r="B37">
        <v>2771</v>
      </c>
    </row>
    <row r="38" spans="2:2" x14ac:dyDescent="0.2">
      <c r="B38">
        <v>2791</v>
      </c>
    </row>
    <row r="39" spans="2:2" x14ac:dyDescent="0.2">
      <c r="B39">
        <v>3564</v>
      </c>
    </row>
    <row r="40" spans="2:2" x14ac:dyDescent="0.2">
      <c r="B40">
        <v>2725</v>
      </c>
    </row>
    <row r="41" spans="2:2" x14ac:dyDescent="0.2">
      <c r="B41">
        <v>2254</v>
      </c>
    </row>
    <row r="42" spans="2:2" x14ac:dyDescent="0.2">
      <c r="B42">
        <v>1553</v>
      </c>
    </row>
    <row r="43" spans="2:2" x14ac:dyDescent="0.2">
      <c r="B43">
        <v>1693</v>
      </c>
    </row>
    <row r="44" spans="2:2" x14ac:dyDescent="0.2">
      <c r="B44">
        <v>1730</v>
      </c>
    </row>
    <row r="45" spans="2:2" x14ac:dyDescent="0.2">
      <c r="B45">
        <v>1864</v>
      </c>
    </row>
    <row r="46" spans="2:2" x14ac:dyDescent="0.2">
      <c r="B46">
        <v>2944</v>
      </c>
    </row>
    <row r="47" spans="2:2" x14ac:dyDescent="0.2">
      <c r="B47">
        <v>2430</v>
      </c>
    </row>
    <row r="48" spans="2:2" x14ac:dyDescent="0.2">
      <c r="B48">
        <v>2374</v>
      </c>
    </row>
    <row r="49" spans="2:2" x14ac:dyDescent="0.2">
      <c r="B49">
        <v>3435</v>
      </c>
    </row>
    <row r="50" spans="2:2" x14ac:dyDescent="0.2">
      <c r="B50">
        <v>3496</v>
      </c>
    </row>
    <row r="51" spans="2:2" x14ac:dyDescent="0.2">
      <c r="B51">
        <v>2400</v>
      </c>
    </row>
    <row r="52" spans="2:2" x14ac:dyDescent="0.2">
      <c r="B52">
        <v>2525</v>
      </c>
    </row>
    <row r="53" spans="2:2" x14ac:dyDescent="0.2">
      <c r="B53">
        <v>2298</v>
      </c>
    </row>
    <row r="54" spans="2:2" x14ac:dyDescent="0.2">
      <c r="B54">
        <v>1653</v>
      </c>
    </row>
    <row r="55" spans="2:2" x14ac:dyDescent="0.2">
      <c r="B55">
        <v>1671</v>
      </c>
    </row>
    <row r="56" spans="2:2" x14ac:dyDescent="0.2">
      <c r="B56">
        <v>1696</v>
      </c>
    </row>
    <row r="57" spans="2:2" x14ac:dyDescent="0.2">
      <c r="B57">
        <v>2019</v>
      </c>
    </row>
    <row r="58" spans="2:2" x14ac:dyDescent="0.2">
      <c r="B58">
        <v>1825</v>
      </c>
    </row>
    <row r="59" spans="2:2" x14ac:dyDescent="0.2">
      <c r="B59">
        <v>2184</v>
      </c>
    </row>
    <row r="60" spans="2:2" x14ac:dyDescent="0.2">
      <c r="B60">
        <v>4382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C6F-10C3-694F-B3D8-B975F19B89E4}">
  <dimension ref="A1:B41"/>
  <sheetViews>
    <sheetView zoomScale="62" workbookViewId="0">
      <selection activeCell="E25" sqref="E25"/>
    </sheetView>
  </sheetViews>
  <sheetFormatPr baseColWidth="10" defaultColWidth="11" defaultRowHeight="16" x14ac:dyDescent="0.2"/>
  <sheetData>
    <row r="1" spans="1:2" x14ac:dyDescent="0.2">
      <c r="A1" s="1">
        <v>43374</v>
      </c>
      <c r="B1">
        <v>353</v>
      </c>
    </row>
    <row r="2" spans="1:2" x14ac:dyDescent="0.2">
      <c r="A2" s="1">
        <v>43405</v>
      </c>
      <c r="B2">
        <v>410</v>
      </c>
    </row>
    <row r="3" spans="1:2" x14ac:dyDescent="0.2">
      <c r="A3" s="1">
        <v>43435</v>
      </c>
      <c r="B3">
        <v>282</v>
      </c>
    </row>
    <row r="4" spans="1:2" x14ac:dyDescent="0.2">
      <c r="A4" s="1">
        <v>43466</v>
      </c>
      <c r="B4">
        <v>405</v>
      </c>
    </row>
    <row r="5" spans="1:2" x14ac:dyDescent="0.2">
      <c r="A5" s="1">
        <v>43497</v>
      </c>
      <c r="B5">
        <v>597</v>
      </c>
    </row>
    <row r="6" spans="1:2" x14ac:dyDescent="0.2">
      <c r="A6" s="1">
        <v>43525</v>
      </c>
      <c r="B6">
        <v>29767</v>
      </c>
    </row>
    <row r="7" spans="1:2" x14ac:dyDescent="0.2">
      <c r="A7" s="1">
        <v>43556</v>
      </c>
      <c r="B7">
        <v>9372</v>
      </c>
    </row>
    <row r="8" spans="1:2" x14ac:dyDescent="0.2">
      <c r="A8" s="1">
        <v>43586</v>
      </c>
      <c r="B8">
        <v>7020</v>
      </c>
    </row>
    <row r="9" spans="1:2" x14ac:dyDescent="0.2">
      <c r="A9" s="1">
        <v>43617</v>
      </c>
      <c r="B9">
        <v>4944</v>
      </c>
    </row>
    <row r="10" spans="1:2" x14ac:dyDescent="0.2">
      <c r="A10" s="1">
        <v>43647</v>
      </c>
      <c r="B10">
        <v>8629</v>
      </c>
    </row>
    <row r="11" spans="1:2" x14ac:dyDescent="0.2">
      <c r="A11" s="1">
        <v>43678</v>
      </c>
      <c r="B11">
        <v>5980</v>
      </c>
    </row>
    <row r="12" spans="1:2" x14ac:dyDescent="0.2">
      <c r="A12" s="1">
        <v>43709</v>
      </c>
      <c r="B12">
        <v>7172</v>
      </c>
    </row>
    <row r="13" spans="1:2" x14ac:dyDescent="0.2">
      <c r="A13" s="1">
        <v>43739</v>
      </c>
      <c r="B13">
        <v>8852</v>
      </c>
    </row>
    <row r="14" spans="1:2" x14ac:dyDescent="0.2">
      <c r="A14" s="1">
        <v>43770</v>
      </c>
      <c r="B14">
        <v>4640</v>
      </c>
    </row>
    <row r="15" spans="1:2" x14ac:dyDescent="0.2">
      <c r="A15" s="1">
        <v>43800</v>
      </c>
      <c r="B15">
        <v>4501</v>
      </c>
    </row>
    <row r="16" spans="1:2" x14ac:dyDescent="0.2">
      <c r="A16" s="1">
        <v>43831</v>
      </c>
      <c r="B16">
        <v>4183</v>
      </c>
    </row>
    <row r="17" spans="1:2" x14ac:dyDescent="0.2">
      <c r="A17" s="1">
        <v>43862</v>
      </c>
      <c r="B17">
        <v>4622</v>
      </c>
    </row>
    <row r="18" spans="1:2" x14ac:dyDescent="0.2">
      <c r="A18" s="1">
        <v>43891</v>
      </c>
      <c r="B18">
        <v>6568</v>
      </c>
    </row>
    <row r="19" spans="1:2" x14ac:dyDescent="0.2">
      <c r="A19" s="1">
        <v>43922</v>
      </c>
      <c r="B19">
        <v>5948</v>
      </c>
    </row>
    <row r="20" spans="1:2" x14ac:dyDescent="0.2">
      <c r="A20" s="1">
        <v>43952</v>
      </c>
      <c r="B20">
        <v>4908</v>
      </c>
    </row>
    <row r="21" spans="1:2" x14ac:dyDescent="0.2">
      <c r="A21" s="1">
        <v>43983</v>
      </c>
      <c r="B21">
        <v>3707</v>
      </c>
    </row>
    <row r="22" spans="1:2" x14ac:dyDescent="0.2">
      <c r="A22" s="1">
        <v>44013</v>
      </c>
      <c r="B22">
        <v>4337</v>
      </c>
    </row>
    <row r="23" spans="1:2" x14ac:dyDescent="0.2">
      <c r="A23" s="1">
        <v>44044</v>
      </c>
      <c r="B23">
        <v>4388</v>
      </c>
    </row>
    <row r="24" spans="1:2" x14ac:dyDescent="0.2">
      <c r="A24" s="1">
        <v>44075</v>
      </c>
      <c r="B24">
        <v>4436</v>
      </c>
    </row>
    <row r="25" spans="1:2" x14ac:dyDescent="0.2">
      <c r="A25" s="1">
        <v>44105</v>
      </c>
      <c r="B25">
        <v>6111</v>
      </c>
    </row>
    <row r="26" spans="1:2" x14ac:dyDescent="0.2">
      <c r="A26" s="1">
        <v>44136</v>
      </c>
      <c r="B26">
        <v>3480</v>
      </c>
    </row>
    <row r="27" spans="1:2" x14ac:dyDescent="0.2">
      <c r="A27" s="1">
        <v>44166</v>
      </c>
      <c r="B27">
        <v>4409</v>
      </c>
    </row>
    <row r="28" spans="1:2" x14ac:dyDescent="0.2">
      <c r="A28" s="1">
        <v>44197</v>
      </c>
      <c r="B28">
        <v>6088</v>
      </c>
    </row>
    <row r="29" spans="1:2" x14ac:dyDescent="0.2">
      <c r="A29" s="1">
        <v>44228</v>
      </c>
      <c r="B29">
        <v>5661</v>
      </c>
    </row>
    <row r="30" spans="1:2" x14ac:dyDescent="0.2">
      <c r="A30" s="1">
        <v>44256</v>
      </c>
      <c r="B30">
        <v>4286</v>
      </c>
    </row>
    <row r="31" spans="1:2" x14ac:dyDescent="0.2">
      <c r="A31" s="1">
        <v>44287</v>
      </c>
      <c r="B31">
        <v>4366</v>
      </c>
    </row>
    <row r="32" spans="1:2" x14ac:dyDescent="0.2">
      <c r="A32" s="1">
        <v>44317</v>
      </c>
      <c r="B32">
        <v>3492</v>
      </c>
    </row>
    <row r="33" spans="1:2" x14ac:dyDescent="0.2">
      <c r="A33" s="1">
        <v>44348</v>
      </c>
      <c r="B33">
        <v>3379</v>
      </c>
    </row>
    <row r="34" spans="1:2" x14ac:dyDescent="0.2">
      <c r="A34" s="1">
        <v>44378</v>
      </c>
      <c r="B34">
        <v>3215</v>
      </c>
    </row>
    <row r="35" spans="1:2" x14ac:dyDescent="0.2">
      <c r="A35" s="1">
        <v>44409</v>
      </c>
      <c r="B35">
        <v>3314</v>
      </c>
    </row>
    <row r="36" spans="1:2" x14ac:dyDescent="0.2">
      <c r="A36" s="1">
        <v>44440</v>
      </c>
      <c r="B36">
        <v>3302</v>
      </c>
    </row>
    <row r="37" spans="1:2" x14ac:dyDescent="0.2">
      <c r="A37" s="1">
        <v>44470</v>
      </c>
      <c r="B37">
        <v>3403</v>
      </c>
    </row>
    <row r="38" spans="1:2" x14ac:dyDescent="0.2">
      <c r="A38" s="1">
        <v>44501</v>
      </c>
      <c r="B38">
        <v>3236</v>
      </c>
    </row>
    <row r="39" spans="1:2" x14ac:dyDescent="0.2">
      <c r="A39" s="1">
        <v>44531</v>
      </c>
      <c r="B39">
        <v>3547</v>
      </c>
    </row>
    <row r="40" spans="1:2" x14ac:dyDescent="0.2">
      <c r="A40" s="1">
        <v>44562</v>
      </c>
      <c r="B40">
        <v>4076</v>
      </c>
    </row>
    <row r="41" spans="1:2" x14ac:dyDescent="0.2">
      <c r="B41">
        <v>204753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Sheffield</dc:creator>
  <cp:keywords/>
  <dc:description/>
  <cp:lastModifiedBy>Aliya Mittelman</cp:lastModifiedBy>
  <cp:revision/>
  <dcterms:created xsi:type="dcterms:W3CDTF">2022-02-24T17:02:43Z</dcterms:created>
  <dcterms:modified xsi:type="dcterms:W3CDTF">2023-11-16T23:29:10Z</dcterms:modified>
  <cp:category/>
  <cp:contentStatus/>
</cp:coreProperties>
</file>