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11070" activeTab="2"/>
  </bookViews>
  <sheets>
    <sheet name="DIRECT HEDGING" sheetId="1" r:id="rId1"/>
    <sheet name="INDIRECT HEDGING-SELECTION" sheetId="2" r:id="rId2"/>
    <sheet name="MULTI-FACTOR HEDGING" sheetId="3" r:id="rId3"/>
    <sheet name="IR" sheetId="4" r:id="rId4"/>
  </sheets>
  <calcPr calcId="162913"/>
</workbook>
</file>

<file path=xl/calcChain.xml><?xml version="1.0" encoding="utf-8"?>
<calcChain xmlns="http://schemas.openxmlformats.org/spreadsheetml/2006/main">
  <c r="J56" i="2" l="1"/>
  <c r="G56" i="2"/>
  <c r="H56" i="2" s="1"/>
  <c r="J55" i="2"/>
  <c r="G55" i="2"/>
  <c r="H55" i="2" s="1"/>
  <c r="J54" i="2"/>
  <c r="H54" i="2"/>
  <c r="G54" i="2"/>
  <c r="J53" i="2"/>
  <c r="H53" i="2"/>
  <c r="G53" i="2"/>
  <c r="J52" i="2"/>
  <c r="G52" i="2"/>
  <c r="H52" i="2" s="1"/>
  <c r="J51" i="2"/>
  <c r="G51" i="2"/>
  <c r="H51" i="2" s="1"/>
  <c r="J50" i="2"/>
  <c r="H50" i="2"/>
  <c r="G50" i="2"/>
  <c r="J49" i="2"/>
  <c r="H49" i="2"/>
  <c r="G49" i="2"/>
  <c r="J48" i="2"/>
  <c r="G48" i="2"/>
  <c r="H48" i="2" s="1"/>
  <c r="J47" i="2"/>
  <c r="G47" i="2"/>
  <c r="H47" i="2" s="1"/>
  <c r="J46" i="2"/>
  <c r="H46" i="2"/>
  <c r="G46" i="2"/>
  <c r="J45" i="2"/>
  <c r="H45" i="2"/>
  <c r="G45" i="2"/>
  <c r="J44" i="2"/>
  <c r="G44" i="2"/>
  <c r="H44" i="2" s="1"/>
  <c r="J43" i="2"/>
  <c r="G43" i="2"/>
  <c r="H43" i="2" s="1"/>
  <c r="J42" i="2"/>
  <c r="H42" i="2"/>
  <c r="G42" i="2"/>
  <c r="J41" i="2"/>
  <c r="H41" i="2"/>
  <c r="G41" i="2"/>
  <c r="J40" i="2"/>
  <c r="G40" i="2"/>
  <c r="H40" i="2" s="1"/>
  <c r="J39" i="2"/>
  <c r="G39" i="2"/>
  <c r="H39" i="2" s="1"/>
  <c r="J38" i="2"/>
  <c r="H38" i="2"/>
  <c r="K38" i="2" s="1"/>
  <c r="G38" i="2"/>
  <c r="G57" i="2" s="1"/>
  <c r="J37" i="2"/>
  <c r="I37" i="2"/>
  <c r="H37" i="2"/>
  <c r="I55" i="2" l="1"/>
  <c r="K39" i="2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I41" i="2"/>
  <c r="I40" i="2"/>
  <c r="I44" i="2"/>
  <c r="I48" i="2"/>
  <c r="I52" i="2"/>
  <c r="I56" i="2"/>
  <c r="I49" i="2"/>
  <c r="I53" i="2"/>
  <c r="I45" i="2"/>
  <c r="I38" i="2"/>
  <c r="I42" i="2"/>
  <c r="I46" i="2"/>
  <c r="I50" i="2"/>
  <c r="I54" i="2"/>
  <c r="I39" i="2"/>
  <c r="I43" i="2"/>
  <c r="I47" i="2"/>
  <c r="I51" i="2"/>
  <c r="F28" i="3"/>
  <c r="I27" i="3"/>
  <c r="G27" i="3"/>
  <c r="F27" i="3"/>
  <c r="I26" i="3"/>
  <c r="G26" i="3"/>
  <c r="F26" i="3"/>
  <c r="I25" i="3"/>
  <c r="F25" i="3"/>
  <c r="G25" i="3" s="1"/>
  <c r="I24" i="3"/>
  <c r="F24" i="3"/>
  <c r="G24" i="3" s="1"/>
  <c r="I23" i="3"/>
  <c r="G23" i="3"/>
  <c r="F23" i="3"/>
  <c r="I22" i="3"/>
  <c r="G22" i="3"/>
  <c r="F22" i="3"/>
  <c r="I21" i="3"/>
  <c r="F21" i="3"/>
  <c r="G21" i="3" s="1"/>
  <c r="I20" i="3"/>
  <c r="F20" i="3"/>
  <c r="G20" i="3" s="1"/>
  <c r="I19" i="3"/>
  <c r="G19" i="3"/>
  <c r="F19" i="3"/>
  <c r="I18" i="3"/>
  <c r="G18" i="3"/>
  <c r="F18" i="3"/>
  <c r="I17" i="3"/>
  <c r="F17" i="3"/>
  <c r="G17" i="3" s="1"/>
  <c r="I16" i="3"/>
  <c r="F16" i="3"/>
  <c r="G16" i="3" s="1"/>
  <c r="I15" i="3"/>
  <c r="G15" i="3"/>
  <c r="F15" i="3"/>
  <c r="I14" i="3"/>
  <c r="G14" i="3"/>
  <c r="F14" i="3"/>
  <c r="I13" i="3"/>
  <c r="F13" i="3"/>
  <c r="G13" i="3" s="1"/>
  <c r="I12" i="3"/>
  <c r="F12" i="3"/>
  <c r="G12" i="3" s="1"/>
  <c r="I11" i="3"/>
  <c r="G11" i="3"/>
  <c r="F11" i="3"/>
  <c r="I10" i="3"/>
  <c r="G10" i="3"/>
  <c r="F10" i="3"/>
  <c r="I9" i="3"/>
  <c r="F9" i="3"/>
  <c r="G9" i="3" s="1"/>
  <c r="I8" i="3"/>
  <c r="H8" i="3"/>
  <c r="G8" i="3"/>
  <c r="J31" i="2"/>
  <c r="H31" i="2"/>
  <c r="G31" i="2"/>
  <c r="J30" i="2"/>
  <c r="G30" i="2"/>
  <c r="H30" i="2" s="1"/>
  <c r="J29" i="2"/>
  <c r="G29" i="2"/>
  <c r="H29" i="2" s="1"/>
  <c r="J28" i="2"/>
  <c r="H28" i="2"/>
  <c r="G28" i="2"/>
  <c r="J27" i="2"/>
  <c r="H27" i="2"/>
  <c r="G27" i="2"/>
  <c r="J26" i="2"/>
  <c r="G26" i="2"/>
  <c r="H26" i="2" s="1"/>
  <c r="J25" i="2"/>
  <c r="G25" i="2"/>
  <c r="H25" i="2" s="1"/>
  <c r="J24" i="2"/>
  <c r="H24" i="2"/>
  <c r="G24" i="2"/>
  <c r="J23" i="2"/>
  <c r="H23" i="2"/>
  <c r="G23" i="2"/>
  <c r="J22" i="2"/>
  <c r="G22" i="2"/>
  <c r="H22" i="2" s="1"/>
  <c r="J21" i="2"/>
  <c r="G21" i="2"/>
  <c r="H21" i="2" s="1"/>
  <c r="J20" i="2"/>
  <c r="H20" i="2"/>
  <c r="G20" i="2"/>
  <c r="J19" i="2"/>
  <c r="H19" i="2"/>
  <c r="G19" i="2"/>
  <c r="J18" i="2"/>
  <c r="G18" i="2"/>
  <c r="H18" i="2" s="1"/>
  <c r="J17" i="2"/>
  <c r="G17" i="2"/>
  <c r="H17" i="2" s="1"/>
  <c r="J16" i="2"/>
  <c r="H16" i="2"/>
  <c r="G16" i="2"/>
  <c r="J15" i="2"/>
  <c r="H15" i="2"/>
  <c r="G15" i="2"/>
  <c r="J14" i="2"/>
  <c r="G14" i="2"/>
  <c r="H14" i="2" s="1"/>
  <c r="J13" i="2"/>
  <c r="G13" i="2"/>
  <c r="G32" i="2" s="1"/>
  <c r="J12" i="2"/>
  <c r="I12" i="2"/>
  <c r="H12" i="2"/>
  <c r="H17" i="3" l="1"/>
  <c r="H13" i="3"/>
  <c r="H9" i="3"/>
  <c r="H19" i="3"/>
  <c r="H15" i="3"/>
  <c r="H26" i="3"/>
  <c r="H22" i="3"/>
  <c r="H18" i="3"/>
  <c r="H14" i="3"/>
  <c r="H10" i="3"/>
  <c r="H27" i="3"/>
  <c r="H23" i="3"/>
  <c r="H11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H25" i="3"/>
  <c r="H12" i="3"/>
  <c r="H16" i="3"/>
  <c r="H20" i="3"/>
  <c r="H24" i="3"/>
  <c r="H21" i="3"/>
  <c r="I20" i="2"/>
  <c r="I24" i="2"/>
  <c r="I21" i="2"/>
  <c r="H13" i="2"/>
  <c r="I16" i="2" s="1"/>
  <c r="I14" i="2"/>
  <c r="I26" i="2" l="1"/>
  <c r="I17" i="2"/>
  <c r="I22" i="2"/>
  <c r="I29" i="2"/>
  <c r="I13" i="2"/>
  <c r="I31" i="2"/>
  <c r="I15" i="2"/>
  <c r="K13" i="2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I27" i="2"/>
  <c r="I23" i="2"/>
  <c r="I19" i="2"/>
  <c r="I18" i="2"/>
  <c r="I25" i="2"/>
  <c r="I28" i="2"/>
  <c r="I30" i="2"/>
</calcChain>
</file>

<file path=xl/sharedStrings.xml><?xml version="1.0" encoding="utf-8"?>
<sst xmlns="http://schemas.openxmlformats.org/spreadsheetml/2006/main" count="106" uniqueCount="74">
  <si>
    <t>Question Parts</t>
  </si>
  <si>
    <t>Answer to each parts</t>
  </si>
  <si>
    <t>Part A</t>
  </si>
  <si>
    <t>Part B</t>
  </si>
  <si>
    <t>Part C</t>
  </si>
  <si>
    <t>Part D</t>
  </si>
  <si>
    <t>The current price of stock A is $120 and the current price of stock B is $110. Therefore, the delta between stock A and stock B is $10.
This means that stock A is currently trading at a price that is $10 higher than stock B.</t>
  </si>
  <si>
    <t>QCOM</t>
  </si>
  <si>
    <t>Date</t>
  </si>
  <si>
    <t>Adj Close</t>
  </si>
  <si>
    <t>Gain/Loss</t>
  </si>
  <si>
    <t>% Change</t>
  </si>
  <si>
    <t>Partial Sum</t>
  </si>
  <si>
    <t>Daily Return/Share</t>
  </si>
  <si>
    <t>Cumulative Returns</t>
  </si>
  <si>
    <t>Starbucks (SBUX)</t>
  </si>
  <si>
    <t>Current Price:</t>
  </si>
  <si>
    <t xml:space="preserve"> $97.16</t>
  </si>
  <si>
    <t xml:space="preserve">Change: </t>
  </si>
  <si>
    <t>+0.24 (+0.25%)</t>
  </si>
  <si>
    <t xml:space="preserve">Volume: </t>
  </si>
  <si>
    <t>7.84M</t>
  </si>
  <si>
    <t>Previous Close:</t>
  </si>
  <si>
    <t xml:space="preserve"> $96.92</t>
  </si>
  <si>
    <t xml:space="preserve">Open: </t>
  </si>
  <si>
    <t>$96.44</t>
  </si>
  <si>
    <t xml:space="preserve">Bid: </t>
  </si>
  <si>
    <t>$96.25 x 1000</t>
  </si>
  <si>
    <t xml:space="preserve">Ask: </t>
  </si>
  <si>
    <t>$96.33 x 800</t>
  </si>
  <si>
    <t xml:space="preserve">Day's Range: </t>
  </si>
  <si>
    <t>$96.05 - $97.47</t>
  </si>
  <si>
    <t xml:space="preserve">52 Week Range: </t>
  </si>
  <si>
    <t>$82.43 - $115.48</t>
  </si>
  <si>
    <t>Market Cap:</t>
  </si>
  <si>
    <t xml:space="preserve"> $112.1B</t>
  </si>
  <si>
    <t xml:space="preserve">Beta: </t>
  </si>
  <si>
    <t xml:space="preserve">PE Ratio (TTM): </t>
  </si>
  <si>
    <t xml:space="preserve">EPS (TTM): </t>
  </si>
  <si>
    <t>$4.08</t>
  </si>
  <si>
    <t>Dividend Yield:</t>
  </si>
  <si>
    <t xml:space="preserve">Ex-Dividend Date: </t>
  </si>
  <si>
    <t xml:space="preserve">Payout Ratio: </t>
  </si>
  <si>
    <t>Part B I would hedge the stocks QCOM and Starbucks (SBUX) using Indirect Hedging – 
SELECTION by buying put options on both stocks. 
This would allow me to profit if the price of either stock falls below the strike price of the put options.</t>
  </si>
  <si>
    <t>NextEra is in a different industry (utilities) than QCOM (technology),
 and it has a low correlation to QCOM. 
This means that when QCOM goes down, Nextera is less likely to go down as well.</t>
  </si>
  <si>
    <t>NextEra Energy, Inc. (NEE)</t>
  </si>
  <si>
    <t xml:space="preserve">Current Price: </t>
  </si>
  <si>
    <t>$68.64</t>
  </si>
  <si>
    <t>-0.92 (-1.32%)</t>
  </si>
  <si>
    <t>6.81M</t>
  </si>
  <si>
    <t xml:space="preserve">Previous Close: </t>
  </si>
  <si>
    <t>$69.56</t>
  </si>
  <si>
    <t>$69.00</t>
  </si>
  <si>
    <t>$68.35 x 1000</t>
  </si>
  <si>
    <t>$68.43 x 800</t>
  </si>
  <si>
    <t>$68.00 - $69.60</t>
  </si>
  <si>
    <t>$60.45 - $77.90</t>
  </si>
  <si>
    <t xml:space="preserve">Market Cap: </t>
  </si>
  <si>
    <t>$150.5B</t>
  </si>
  <si>
    <t>$3.24</t>
  </si>
  <si>
    <t xml:space="preserve">Dividend Yield: </t>
  </si>
  <si>
    <t>Payout Ratio:</t>
  </si>
  <si>
    <t>IR Ratio = (Return - Risk-Free Rate) / Standard Deviation</t>
  </si>
  <si>
    <t>IR Ratio = (5.45% - 2%) / 12.72%</t>
  </si>
  <si>
    <t>IR Ratio = 0.27</t>
  </si>
  <si>
    <t>Return of the hedged portfolio:</t>
  </si>
  <si>
    <t>Return = (0.6 * Return of stock A) + (0.4 * Return of stock B)</t>
  </si>
  <si>
    <t>Return = (0.6 * 9.09%) + (0.4 * 0%)</t>
  </si>
  <si>
    <t>Return = 5.45%</t>
  </si>
  <si>
    <t>Standard Deviation of hedged portfolio = 12.72%</t>
  </si>
  <si>
    <t>Original return series of stock A: IR ratio = 0.36</t>
  </si>
  <si>
    <t>New hedged portfolio: IR ratio = 0.27</t>
  </si>
  <si>
    <t>MU</t>
  </si>
  <si>
    <t>The original return series of QCOM has a higher IR ratio than the new hedged portfolio.
 This means that the original return series is generating a higher return per unit of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</si>
</sst>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#,##0.00_);[Red]\!\(#,##0.00\!\)"/>
    <numFmt numFmtId="166" formatCode="0.000000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</font>
    <font>
      <sz val="12"/>
      <color rgb="FF000000"/>
      <name val="Times New Roman"/>
    </font>
    <font>
      <sz val="10"/>
      <color theme="1"/>
      <name val="Arial Unicode MS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0" fontId="4" fillId="0" borderId="1" xfId="1" applyNumberFormat="1" applyFont="1" applyBorder="1" applyAlignment="1" applyProtection="1">
      <alignment vertical="center"/>
    </xf>
    <xf numFmtId="165" fontId="4" fillId="0" borderId="1" xfId="0" applyNumberFormat="1" applyFont="1" applyBorder="1" applyAlignment="1">
      <alignment vertical="center"/>
    </xf>
    <xf numFmtId="166" fontId="4" fillId="0" borderId="1" xfId="1" applyNumberFormat="1" applyFont="1" applyBorder="1" applyAlignment="1" applyProtection="1">
      <alignment vertical="center"/>
    </xf>
    <xf numFmtId="166" fontId="4" fillId="0" borderId="1" xfId="0" applyNumberFormat="1" applyFont="1" applyBorder="1" applyAlignment="1">
      <alignment vertical="center"/>
    </xf>
    <xf numFmtId="10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0" fontId="0" fillId="3" borderId="1" xfId="0" applyFill="1" applyBorder="1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0" fontId="7" fillId="0" borderId="1" xfId="1" applyNumberFormat="1" applyFont="1" applyBorder="1" applyAlignment="1" applyProtection="1">
      <alignment vertical="center"/>
    </xf>
    <xf numFmtId="165" fontId="7" fillId="0" borderId="1" xfId="0" applyNumberFormat="1" applyFont="1" applyBorder="1" applyAlignment="1">
      <alignment vertical="center"/>
    </xf>
    <xf numFmtId="166" fontId="7" fillId="0" borderId="1" xfId="1" applyNumberFormat="1" applyFont="1" applyBorder="1" applyAlignment="1" applyProtection="1">
      <alignment vertical="center"/>
    </xf>
    <xf numFmtId="166" fontId="7" fillId="0" borderId="1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/>
  <cols>
    <col min="1" max="1" width="14.140625" bestFit="1" customWidth="1"/>
    <col min="2" max="2" width="35.28515625" customWidth="1"/>
  </cols>
  <sheetData>
    <row r="1" spans="1:2" s="1" customFormat="1">
      <c r="A1" s="1" t="s">
        <v>0</v>
      </c>
      <c r="B1" s="1" t="s">
        <v>1</v>
      </c>
    </row>
    <row r="2" spans="1:2" ht="120">
      <c r="A2" s="2" t="s">
        <v>2</v>
      </c>
      <c r="B2" s="1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B30" workbookViewId="0">
      <selection activeCell="M40" sqref="M40"/>
    </sheetView>
  </sheetViews>
  <sheetFormatPr defaultRowHeight="15"/>
  <cols>
    <col min="1" max="2" width="14.140625" bestFit="1" customWidth="1"/>
    <col min="3" max="3" width="19.7109375" bestFit="1" customWidth="1"/>
    <col min="5" max="5" width="10.140625" bestFit="1" customWidth="1"/>
    <col min="8" max="9" width="14.7109375" bestFit="1" customWidth="1"/>
    <col min="11" max="11" width="22.5703125" bestFit="1" customWidth="1"/>
    <col min="13" max="13" width="29.85546875" bestFit="1" customWidth="1"/>
    <col min="14" max="14" width="14.85546875" bestFit="1" customWidth="1"/>
  </cols>
  <sheetData>
    <row r="1" spans="1:14">
      <c r="A1" s="1" t="s">
        <v>0</v>
      </c>
      <c r="B1" s="1" t="s">
        <v>0</v>
      </c>
      <c r="C1" s="1"/>
    </row>
    <row r="2" spans="1:14" ht="120" customHeight="1">
      <c r="A2" s="2" t="s">
        <v>3</v>
      </c>
      <c r="B2" s="15" t="s">
        <v>43</v>
      </c>
      <c r="C2" s="15"/>
    </row>
    <row r="10" spans="1:14" ht="18.75">
      <c r="E10" s="14" t="s">
        <v>7</v>
      </c>
      <c r="F10" s="14"/>
      <c r="G10" s="14"/>
      <c r="H10" s="14"/>
      <c r="I10" s="14"/>
      <c r="J10" s="14"/>
      <c r="K10" s="14"/>
      <c r="M10" s="1" t="s">
        <v>15</v>
      </c>
    </row>
    <row r="11" spans="1:14" ht="18.75"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  <c r="J11" s="3" t="s">
        <v>13</v>
      </c>
      <c r="K11" s="4" t="s">
        <v>14</v>
      </c>
      <c r="M11" t="s">
        <v>16</v>
      </c>
      <c r="N11" t="s">
        <v>17</v>
      </c>
    </row>
    <row r="12" spans="1:14" ht="15.75">
      <c r="E12" s="5">
        <v>45149</v>
      </c>
      <c r="F12" s="6">
        <v>113.804169</v>
      </c>
      <c r="G12" s="6">
        <v>0</v>
      </c>
      <c r="H12" s="7">
        <f>0</f>
        <v>0</v>
      </c>
      <c r="I12" s="7">
        <f>0</f>
        <v>0</v>
      </c>
      <c r="J12" s="6">
        <f>0</f>
        <v>0</v>
      </c>
      <c r="K12" s="8">
        <v>700000</v>
      </c>
      <c r="M12" t="s">
        <v>18</v>
      </c>
      <c r="N12" t="s">
        <v>19</v>
      </c>
    </row>
    <row r="13" spans="1:14" ht="15.75">
      <c r="E13" s="5">
        <v>45152</v>
      </c>
      <c r="F13" s="6">
        <v>113.218315</v>
      </c>
      <c r="G13" s="6">
        <f>F13-F12</f>
        <v>-0.58585399999999765</v>
      </c>
      <c r="H13" s="9">
        <f>G13/F12</f>
        <v>-5.1479133422607532E-3</v>
      </c>
      <c r="I13" s="10">
        <f>SUM(H12:H13)</f>
        <v>-5.1479133422607532E-3</v>
      </c>
      <c r="J13" s="6">
        <f>F13-$D$5</f>
        <v>113.218315</v>
      </c>
      <c r="K13" s="8">
        <f>K12*(1+H13)</f>
        <v>696396.46066041745</v>
      </c>
      <c r="M13" t="s">
        <v>20</v>
      </c>
      <c r="N13" t="s">
        <v>21</v>
      </c>
    </row>
    <row r="14" spans="1:14" ht="15.75">
      <c r="E14" s="5">
        <v>45153</v>
      </c>
      <c r="F14" s="6">
        <v>110.894768</v>
      </c>
      <c r="G14" s="6">
        <f>F14-F13</f>
        <v>-2.3235470000000049</v>
      </c>
      <c r="H14" s="9">
        <f>G14/F13</f>
        <v>-2.0522713131704926E-2</v>
      </c>
      <c r="I14" s="10">
        <f>SUM(H12:H14)</f>
        <v>-2.5670626473965681E-2</v>
      </c>
      <c r="J14" s="6">
        <f>F14-$D$5</f>
        <v>110.894768</v>
      </c>
      <c r="K14" s="8">
        <f>K13*(1+H14)</f>
        <v>682104.51587234903</v>
      </c>
      <c r="M14" t="s">
        <v>22</v>
      </c>
      <c r="N14" t="s">
        <v>23</v>
      </c>
    </row>
    <row r="15" spans="1:14" ht="15.75">
      <c r="E15" s="5">
        <v>45154</v>
      </c>
      <c r="F15" s="6">
        <v>109.37552599999999</v>
      </c>
      <c r="G15" s="6">
        <f>F15-F14</f>
        <v>-1.5192420000000055</v>
      </c>
      <c r="H15" s="9">
        <f>G15/F14</f>
        <v>-1.3699852819025742E-2</v>
      </c>
      <c r="I15" s="10">
        <f>SUM(H12:H15)</f>
        <v>-3.9370479292991423E-2</v>
      </c>
      <c r="J15" s="6">
        <f>F15-$D$5</f>
        <v>109.37552599999999</v>
      </c>
      <c r="K15" s="8">
        <f t="shared" ref="K15:K31" si="0">K14*(1+H15)</f>
        <v>672759.78439770499</v>
      </c>
      <c r="M15" t="s">
        <v>24</v>
      </c>
      <c r="N15" t="s">
        <v>25</v>
      </c>
    </row>
    <row r="16" spans="1:14" ht="15.75">
      <c r="E16" s="5">
        <v>45155</v>
      </c>
      <c r="F16" s="6">
        <v>109.306023</v>
      </c>
      <c r="G16" s="6">
        <f t="shared" ref="G16:G31" si="1">F16-F15</f>
        <v>-6.9502999999997428E-2</v>
      </c>
      <c r="H16" s="9">
        <f t="shared" ref="H16:H31" si="2">G16/F15</f>
        <v>-6.3545294401598973E-4</v>
      </c>
      <c r="I16" s="10">
        <f>SUM(H12:H16)</f>
        <v>-4.0005932237007415E-2</v>
      </c>
      <c r="J16" s="6">
        <f>F16-$D$5</f>
        <v>109.306023</v>
      </c>
      <c r="K16" s="8">
        <f t="shared" si="0"/>
        <v>672332.27721209393</v>
      </c>
      <c r="M16" t="s">
        <v>26</v>
      </c>
      <c r="N16" t="s">
        <v>27</v>
      </c>
    </row>
    <row r="17" spans="5:14" ht="15.75">
      <c r="E17" s="5">
        <v>45156</v>
      </c>
      <c r="F17" s="6">
        <v>109.325874</v>
      </c>
      <c r="G17" s="6">
        <f t="shared" si="1"/>
        <v>1.9851000000002728E-2</v>
      </c>
      <c r="H17" s="9">
        <f t="shared" si="2"/>
        <v>1.8160938853298804E-4</v>
      </c>
      <c r="I17" s="10">
        <f>SUM(H12:H17)</f>
        <v>-3.9824322848474425E-2</v>
      </c>
      <c r="J17" s="6">
        <f>F17-$D$5</f>
        <v>109.325874</v>
      </c>
      <c r="K17" s="8">
        <f t="shared" si="0"/>
        <v>672454.37906584935</v>
      </c>
      <c r="M17" t="s">
        <v>28</v>
      </c>
      <c r="N17" t="s">
        <v>29</v>
      </c>
    </row>
    <row r="18" spans="5:14" ht="15.75">
      <c r="E18" s="5">
        <v>45159</v>
      </c>
      <c r="F18" s="6">
        <v>109.901802</v>
      </c>
      <c r="G18" s="6">
        <f t="shared" si="1"/>
        <v>0.57592800000000466</v>
      </c>
      <c r="H18" s="9">
        <f t="shared" si="2"/>
        <v>5.2679935584142197E-3</v>
      </c>
      <c r="I18" s="10">
        <f>SUM(H12:H18)</f>
        <v>-3.4556329290060209E-2</v>
      </c>
      <c r="J18" s="6">
        <f t="shared" ref="J18:J31" si="3">F18-$D$5</f>
        <v>109.901802</v>
      </c>
      <c r="K18" s="8">
        <f t="shared" si="0"/>
        <v>675996.86440309556</v>
      </c>
      <c r="M18" t="s">
        <v>30</v>
      </c>
      <c r="N18" t="s">
        <v>31</v>
      </c>
    </row>
    <row r="19" spans="5:14" ht="15.75">
      <c r="E19" s="5">
        <v>45160</v>
      </c>
      <c r="F19" s="6">
        <v>108.70031</v>
      </c>
      <c r="G19" s="6">
        <f t="shared" si="1"/>
        <v>-1.2014920000000018</v>
      </c>
      <c r="H19" s="9">
        <f t="shared" si="2"/>
        <v>-1.0932414010827609E-2</v>
      </c>
      <c r="I19" s="10">
        <f>SUM(H12:H19)</f>
        <v>-4.548874330088782E-2</v>
      </c>
      <c r="J19" s="6">
        <f t="shared" si="3"/>
        <v>108.70031</v>
      </c>
      <c r="K19" s="8">
        <f t="shared" si="0"/>
        <v>668606.58681141969</v>
      </c>
      <c r="M19" t="s">
        <v>32</v>
      </c>
      <c r="N19" t="s">
        <v>33</v>
      </c>
    </row>
    <row r="20" spans="5:14" ht="15.75">
      <c r="E20" s="5">
        <v>45161</v>
      </c>
      <c r="F20" s="6">
        <v>110.388351</v>
      </c>
      <c r="G20" s="6">
        <f t="shared" si="1"/>
        <v>1.6880409999999983</v>
      </c>
      <c r="H20" s="9">
        <f t="shared" si="2"/>
        <v>1.552931173793339E-2</v>
      </c>
      <c r="I20" s="10">
        <f>SUM(H12:H20)</f>
        <v>-2.9959431562954428E-2</v>
      </c>
      <c r="J20" s="6">
        <f t="shared" si="3"/>
        <v>110.388351</v>
      </c>
      <c r="K20" s="8">
        <f t="shared" si="0"/>
        <v>678989.5869280498</v>
      </c>
      <c r="M20" t="s">
        <v>34</v>
      </c>
      <c r="N20" t="s">
        <v>35</v>
      </c>
    </row>
    <row r="21" spans="5:14" ht="15.75">
      <c r="E21" s="5">
        <v>45162</v>
      </c>
      <c r="F21" s="6">
        <v>107.747063</v>
      </c>
      <c r="G21" s="6">
        <f t="shared" si="1"/>
        <v>-2.641288000000003</v>
      </c>
      <c r="H21" s="9">
        <f t="shared" si="2"/>
        <v>-2.3927234858323074E-2</v>
      </c>
      <c r="I21" s="10">
        <f>SUM(H12:H21)</f>
        <v>-5.3886666421277499E-2</v>
      </c>
      <c r="J21" s="6">
        <f t="shared" si="3"/>
        <v>107.747063</v>
      </c>
      <c r="K21" s="8">
        <f t="shared" si="0"/>
        <v>662743.24361526663</v>
      </c>
      <c r="M21" t="s">
        <v>36</v>
      </c>
      <c r="N21">
        <v>1.1499999999999999</v>
      </c>
    </row>
    <row r="22" spans="5:14" ht="15.75">
      <c r="E22" s="5">
        <v>45163</v>
      </c>
      <c r="F22" s="6">
        <v>109.54433400000001</v>
      </c>
      <c r="G22" s="6">
        <f t="shared" si="1"/>
        <v>1.7972710000000092</v>
      </c>
      <c r="H22" s="9">
        <f t="shared" si="2"/>
        <v>1.6680463949165919E-2</v>
      </c>
      <c r="I22" s="10">
        <f>SUM(H12:H22)</f>
        <v>-3.720620247211158E-2</v>
      </c>
      <c r="J22" s="6">
        <f t="shared" si="3"/>
        <v>109.54433400000001</v>
      </c>
      <c r="K22" s="8">
        <f t="shared" si="0"/>
        <v>673798.10839794448</v>
      </c>
      <c r="M22" t="s">
        <v>37</v>
      </c>
      <c r="N22">
        <v>23.79</v>
      </c>
    </row>
    <row r="23" spans="5:14" ht="15.75">
      <c r="E23" s="5">
        <v>45166</v>
      </c>
      <c r="F23" s="6">
        <v>110.894768</v>
      </c>
      <c r="G23" s="6">
        <f t="shared" si="1"/>
        <v>1.3504339999999928</v>
      </c>
      <c r="H23" s="9">
        <f t="shared" si="2"/>
        <v>1.2327739379017016E-2</v>
      </c>
      <c r="I23" s="10">
        <f>SUM(H12:H23)</f>
        <v>-2.4878463093094563E-2</v>
      </c>
      <c r="J23" s="6">
        <f t="shared" si="3"/>
        <v>110.894768</v>
      </c>
      <c r="K23" s="8">
        <f t="shared" si="0"/>
        <v>682104.51587234903</v>
      </c>
      <c r="M23" t="s">
        <v>38</v>
      </c>
      <c r="N23" t="s">
        <v>39</v>
      </c>
    </row>
    <row r="24" spans="5:14" ht="15.75">
      <c r="E24" s="5">
        <v>45167</v>
      </c>
      <c r="F24" s="6">
        <v>112.980003</v>
      </c>
      <c r="G24" s="6">
        <f t="shared" si="1"/>
        <v>2.0852349999999973</v>
      </c>
      <c r="H24" s="9">
        <f t="shared" si="2"/>
        <v>1.8803727512194238E-2</v>
      </c>
      <c r="I24" s="10">
        <f>SUM(H12:H24)</f>
        <v>-6.0747355809003256E-3</v>
      </c>
      <c r="J24" s="6">
        <f t="shared" si="3"/>
        <v>112.980003</v>
      </c>
      <c r="K24" s="8">
        <f t="shared" si="0"/>
        <v>694930.62332364975</v>
      </c>
      <c r="M24" t="s">
        <v>40</v>
      </c>
      <c r="N24" s="11">
        <v>2.4899999999999999E-2</v>
      </c>
    </row>
    <row r="25" spans="5:14" ht="15.75">
      <c r="E25" s="5">
        <v>45168</v>
      </c>
      <c r="F25" s="6">
        <v>113.269997</v>
      </c>
      <c r="G25" s="6">
        <f t="shared" si="1"/>
        <v>0.28999400000000719</v>
      </c>
      <c r="H25" s="9">
        <f t="shared" si="2"/>
        <v>2.5667728119993694E-3</v>
      </c>
      <c r="I25" s="10">
        <f>SUM(H12:H25)</f>
        <v>-3.5079627689009562E-3</v>
      </c>
      <c r="J25" s="6">
        <f t="shared" si="3"/>
        <v>113.269997</v>
      </c>
      <c r="K25" s="8">
        <f t="shared" si="0"/>
        <v>696714.35235382267</v>
      </c>
      <c r="M25" t="s">
        <v>41</v>
      </c>
      <c r="N25" s="12">
        <v>45184</v>
      </c>
    </row>
    <row r="26" spans="5:14" ht="15.75">
      <c r="E26" s="5">
        <v>45169</v>
      </c>
      <c r="F26" s="6">
        <v>114.529999</v>
      </c>
      <c r="G26" s="6">
        <f t="shared" si="1"/>
        <v>1.2600020000000001</v>
      </c>
      <c r="H26" s="9">
        <f t="shared" si="2"/>
        <v>1.1123881286939559E-2</v>
      </c>
      <c r="I26" s="10">
        <f>SUM(H12:H26)</f>
        <v>7.6159185180386026E-3</v>
      </c>
      <c r="J26" s="6">
        <f t="shared" si="3"/>
        <v>114.529999</v>
      </c>
      <c r="K26" s="8">
        <f t="shared" si="0"/>
        <v>704464.52010031359</v>
      </c>
      <c r="M26" t="s">
        <v>42</v>
      </c>
      <c r="N26" s="11">
        <v>0.61029999999999995</v>
      </c>
    </row>
    <row r="27" spans="5:14" ht="15.75">
      <c r="E27" s="5">
        <v>45170</v>
      </c>
      <c r="F27" s="6">
        <v>115.389999</v>
      </c>
      <c r="G27" s="6">
        <f t="shared" si="1"/>
        <v>0.85999999999999943</v>
      </c>
      <c r="H27" s="9">
        <f t="shared" si="2"/>
        <v>7.5089496857500141E-3</v>
      </c>
      <c r="I27" s="10">
        <f>SUM(H12:H27)</f>
        <v>1.5124868203788618E-2</v>
      </c>
      <c r="J27" s="6">
        <f t="shared" si="3"/>
        <v>115.389999</v>
      </c>
      <c r="K27" s="8">
        <f t="shared" si="0"/>
        <v>709754.30873714294</v>
      </c>
    </row>
    <row r="28" spans="5:14" ht="15.75">
      <c r="E28" s="5">
        <v>45174</v>
      </c>
      <c r="F28" s="6">
        <v>116.550003</v>
      </c>
      <c r="G28" s="6">
        <f t="shared" si="1"/>
        <v>1.1600040000000007</v>
      </c>
      <c r="H28" s="9">
        <f t="shared" si="2"/>
        <v>1.0052898951840712E-2</v>
      </c>
      <c r="I28" s="10">
        <f>SUM(H12:H28)</f>
        <v>2.5177767155629329E-2</v>
      </c>
      <c r="J28" s="6">
        <f t="shared" si="3"/>
        <v>116.550003</v>
      </c>
      <c r="K28" s="8">
        <f t="shared" si="0"/>
        <v>716889.39708351099</v>
      </c>
    </row>
    <row r="29" spans="5:14" ht="15.75">
      <c r="E29" s="5">
        <v>45175</v>
      </c>
      <c r="F29" s="6">
        <v>114.68</v>
      </c>
      <c r="G29" s="6">
        <f t="shared" si="1"/>
        <v>-1.870002999999997</v>
      </c>
      <c r="H29" s="9">
        <f t="shared" si="2"/>
        <v>-1.6044641371652277E-2</v>
      </c>
      <c r="I29" s="10">
        <f>SUM(H12:H29)</f>
        <v>9.1331257839770523E-3</v>
      </c>
      <c r="J29" s="6">
        <f t="shared" si="3"/>
        <v>114.68</v>
      </c>
      <c r="K29" s="8">
        <f t="shared" si="0"/>
        <v>705387.16380416602</v>
      </c>
    </row>
    <row r="30" spans="5:14" ht="15.75">
      <c r="E30" s="5">
        <v>45176</v>
      </c>
      <c r="F30" s="6">
        <v>106.400002</v>
      </c>
      <c r="G30" s="6">
        <f t="shared" si="1"/>
        <v>-8.2799980000000062</v>
      </c>
      <c r="H30" s="9">
        <f t="shared" si="2"/>
        <v>-7.220088943146151E-2</v>
      </c>
      <c r="I30" s="10">
        <f>SUM(H12:H30)</f>
        <v>-6.3067763647484454E-2</v>
      </c>
      <c r="J30" s="6">
        <f t="shared" si="3"/>
        <v>106.400002</v>
      </c>
      <c r="K30" s="8">
        <f>K29*(1+H30)</f>
        <v>654457.58318396914</v>
      </c>
    </row>
    <row r="31" spans="5:14" ht="15.75">
      <c r="E31" s="5">
        <v>45177</v>
      </c>
      <c r="F31" s="6">
        <v>106.139999</v>
      </c>
      <c r="G31" s="6">
        <f t="shared" si="1"/>
        <v>-0.26000299999999754</v>
      </c>
      <c r="H31" s="9">
        <f t="shared" si="2"/>
        <v>-2.4436371721120601E-3</v>
      </c>
      <c r="I31" s="10">
        <f>SUM(H12:H31)</f>
        <v>-6.5511400819596513E-2</v>
      </c>
      <c r="J31" s="6">
        <f t="shared" si="3"/>
        <v>106.139999</v>
      </c>
      <c r="K31" s="8">
        <f t="shared" si="0"/>
        <v>652858.32630613015</v>
      </c>
    </row>
    <row r="32" spans="5:14" ht="15.75">
      <c r="E32" s="6"/>
      <c r="F32" s="6"/>
      <c r="G32" s="6">
        <f>SUM(G12:G30)</f>
        <v>-7.4041670000000011</v>
      </c>
      <c r="H32" s="9"/>
      <c r="I32" s="6"/>
      <c r="J32" s="6"/>
      <c r="K32" s="8"/>
    </row>
    <row r="35" spans="5:11" ht="18.75">
      <c r="E35" s="21" t="s">
        <v>72</v>
      </c>
      <c r="F35" s="21"/>
      <c r="G35" s="21"/>
      <c r="H35" s="21"/>
      <c r="I35" s="21"/>
      <c r="J35" s="21"/>
      <c r="K35" s="21"/>
    </row>
    <row r="36" spans="5:11" ht="18.75">
      <c r="E36" s="22" t="s">
        <v>8</v>
      </c>
      <c r="F36" s="22" t="s">
        <v>9</v>
      </c>
      <c r="G36" s="22" t="s">
        <v>10</v>
      </c>
      <c r="H36" s="22" t="s">
        <v>11</v>
      </c>
      <c r="I36" s="22" t="s">
        <v>12</v>
      </c>
      <c r="J36" s="22" t="s">
        <v>13</v>
      </c>
      <c r="K36" s="23" t="s">
        <v>14</v>
      </c>
    </row>
    <row r="37" spans="5:11" ht="15.75">
      <c r="E37" s="24">
        <v>45149</v>
      </c>
      <c r="F37" s="25">
        <v>64.370002999999997</v>
      </c>
      <c r="G37" s="25">
        <v>0</v>
      </c>
      <c r="H37" s="26">
        <f>0</f>
        <v>0</v>
      </c>
      <c r="I37" s="26">
        <f>0</f>
        <v>0</v>
      </c>
      <c r="J37" s="25">
        <f>0</f>
        <v>0</v>
      </c>
      <c r="K37" s="27">
        <v>300000</v>
      </c>
    </row>
    <row r="38" spans="5:11" ht="15.75">
      <c r="E38" s="24">
        <v>45152</v>
      </c>
      <c r="F38" s="25">
        <v>68.279999000000004</v>
      </c>
      <c r="G38" s="25">
        <f>F38-F37</f>
        <v>3.9099960000000067</v>
      </c>
      <c r="H38" s="28">
        <f>G38/F37</f>
        <v>6.0742516976424667E-2</v>
      </c>
      <c r="I38" s="29">
        <f>SUM(H37:H38)</f>
        <v>6.0742516976424667E-2</v>
      </c>
      <c r="J38" s="25">
        <f>F38-$D$33</f>
        <v>68.279999000000004</v>
      </c>
      <c r="K38" s="27">
        <f>K37*(1+H38)</f>
        <v>318222.75509292737</v>
      </c>
    </row>
    <row r="39" spans="5:11" ht="15.75">
      <c r="E39" s="24">
        <v>45153</v>
      </c>
      <c r="F39" s="25">
        <v>65.330001999999993</v>
      </c>
      <c r="G39" s="25">
        <f>F39-F38</f>
        <v>-2.9499970000000104</v>
      </c>
      <c r="H39" s="28">
        <f>G39/F38</f>
        <v>-4.3204408951441405E-2</v>
      </c>
      <c r="I39" s="29">
        <f>SUM(H37:H39)</f>
        <v>1.7538108024983262E-2</v>
      </c>
      <c r="J39" s="25">
        <f t="shared" ref="J39:J56" si="4">F39-$D$33</f>
        <v>65.330001999999993</v>
      </c>
      <c r="K39" s="27">
        <f>K38*(1+H39)</f>
        <v>304474.12904423813</v>
      </c>
    </row>
    <row r="40" spans="5:11" ht="15.75">
      <c r="E40" s="24">
        <v>45154</v>
      </c>
      <c r="F40" s="25">
        <v>64.220000999999996</v>
      </c>
      <c r="G40" s="25">
        <f>F40-F39</f>
        <v>-1.1100009999999969</v>
      </c>
      <c r="H40" s="28">
        <f>G40/F39</f>
        <v>-1.699067757567185E-2</v>
      </c>
      <c r="I40" s="29">
        <f>SUM(H37:H40)</f>
        <v>5.4743044931141252E-4</v>
      </c>
      <c r="J40" s="25">
        <f t="shared" si="4"/>
        <v>64.220000999999996</v>
      </c>
      <c r="K40" s="27">
        <f t="shared" ref="K40:K56" si="5">K39*(1+H40)</f>
        <v>299300.90728751395</v>
      </c>
    </row>
    <row r="41" spans="5:11" ht="15.75">
      <c r="E41" s="24">
        <v>45155</v>
      </c>
      <c r="F41" s="25">
        <v>63.560001</v>
      </c>
      <c r="G41" s="25">
        <f t="shared" ref="G41:G56" si="6">F41-F40</f>
        <v>-0.65999999999999659</v>
      </c>
      <c r="H41" s="28">
        <f t="shared" ref="H41:H56" si="7">G41/F40</f>
        <v>-1.0277172060461299E-2</v>
      </c>
      <c r="I41" s="29">
        <f>SUM(H37:H41)</f>
        <v>-9.729741611149886E-3</v>
      </c>
      <c r="J41" s="25">
        <f t="shared" si="4"/>
        <v>63.560001</v>
      </c>
      <c r="K41" s="27">
        <f t="shared" si="5"/>
        <v>296224.94036546798</v>
      </c>
    </row>
    <row r="42" spans="5:11" ht="15.75">
      <c r="E42" s="24">
        <v>45156</v>
      </c>
      <c r="F42" s="25">
        <v>63.59</v>
      </c>
      <c r="G42" s="25">
        <f t="shared" si="6"/>
        <v>2.9999000000003662E-2</v>
      </c>
      <c r="H42" s="28">
        <f t="shared" si="7"/>
        <v>4.7197922479585329E-4</v>
      </c>
      <c r="I42" s="29">
        <f>SUM(H37:H42)</f>
        <v>-9.2577623863540331E-3</v>
      </c>
      <c r="J42" s="25">
        <f t="shared" si="4"/>
        <v>63.59</v>
      </c>
      <c r="K42" s="27">
        <f t="shared" si="5"/>
        <v>296364.75238318683</v>
      </c>
    </row>
    <row r="43" spans="5:11" ht="15.75">
      <c r="E43" s="24">
        <v>45159</v>
      </c>
      <c r="F43" s="25">
        <v>63.959999000000003</v>
      </c>
      <c r="G43" s="25">
        <f t="shared" si="6"/>
        <v>0.36999899999999997</v>
      </c>
      <c r="H43" s="28">
        <f t="shared" si="7"/>
        <v>5.8185091995596782E-3</v>
      </c>
      <c r="I43" s="29">
        <f>SUM(H37:H43)</f>
        <v>-3.4392531867943549E-3</v>
      </c>
      <c r="J43" s="25">
        <f t="shared" si="4"/>
        <v>63.959999000000003</v>
      </c>
      <c r="K43" s="27">
        <f t="shared" si="5"/>
        <v>298089.15342135367</v>
      </c>
    </row>
    <row r="44" spans="5:11" ht="15.75">
      <c r="E44" s="24">
        <v>45160</v>
      </c>
      <c r="F44" s="25">
        <v>63.41</v>
      </c>
      <c r="G44" s="25">
        <f t="shared" si="6"/>
        <v>-0.54999900000000679</v>
      </c>
      <c r="H44" s="28">
        <f t="shared" si="7"/>
        <v>-8.599108952456469E-3</v>
      </c>
      <c r="I44" s="29">
        <f>SUM(H37:H44)</f>
        <v>-1.2038362139250823E-2</v>
      </c>
      <c r="J44" s="25">
        <f t="shared" si="4"/>
        <v>63.41</v>
      </c>
      <c r="K44" s="27">
        <f t="shared" si="5"/>
        <v>295525.85231353797</v>
      </c>
    </row>
    <row r="45" spans="5:11" ht="15.75">
      <c r="E45" s="24">
        <v>45161</v>
      </c>
      <c r="F45" s="25">
        <v>65.190002000000007</v>
      </c>
      <c r="G45" s="25">
        <f t="shared" si="6"/>
        <v>1.7800020000000103</v>
      </c>
      <c r="H45" s="28">
        <f t="shared" si="7"/>
        <v>2.8071313672922416E-2</v>
      </c>
      <c r="I45" s="29">
        <f>SUM(H37:H45)</f>
        <v>1.6032951533671593E-2</v>
      </c>
      <c r="J45" s="25">
        <f t="shared" si="4"/>
        <v>65.190002000000007</v>
      </c>
      <c r="K45" s="27">
        <f t="shared" si="5"/>
        <v>303821.65121228906</v>
      </c>
    </row>
    <row r="46" spans="5:11" ht="15.75">
      <c r="E46" s="24">
        <v>45162</v>
      </c>
      <c r="F46" s="25">
        <v>63.689999</v>
      </c>
      <c r="G46" s="25">
        <f t="shared" si="6"/>
        <v>-1.5000030000000066</v>
      </c>
      <c r="H46" s="28">
        <f t="shared" si="7"/>
        <v>-2.3009709372305381E-2</v>
      </c>
      <c r="I46" s="29">
        <f>SUM(H37:H46)</f>
        <v>-6.9767578386337875E-3</v>
      </c>
      <c r="J46" s="25">
        <f t="shared" si="4"/>
        <v>63.689999</v>
      </c>
      <c r="K46" s="27">
        <f t="shared" si="5"/>
        <v>296830.80331688037</v>
      </c>
    </row>
    <row r="47" spans="5:11" ht="15.75">
      <c r="E47" s="24">
        <v>45163</v>
      </c>
      <c r="F47" s="25">
        <v>63.720001000000003</v>
      </c>
      <c r="G47" s="25">
        <f t="shared" si="6"/>
        <v>3.0002000000003193E-2</v>
      </c>
      <c r="H47" s="28">
        <f t="shared" si="7"/>
        <v>4.7106296861463594E-4</v>
      </c>
      <c r="I47" s="29">
        <f>SUM(H37:H47)</f>
        <v>-6.5056948700191516E-3</v>
      </c>
      <c r="J47" s="25">
        <f t="shared" si="4"/>
        <v>63.720001000000003</v>
      </c>
      <c r="K47" s="27">
        <f t="shared" si="5"/>
        <v>296970.62931626709</v>
      </c>
    </row>
    <row r="48" spans="5:11" ht="15.75">
      <c r="E48" s="24">
        <v>45166</v>
      </c>
      <c r="F48" s="25">
        <v>65.309997999999993</v>
      </c>
      <c r="G48" s="25">
        <f t="shared" si="6"/>
        <v>1.5899969999999897</v>
      </c>
      <c r="H48" s="28">
        <f t="shared" si="7"/>
        <v>2.4952871548134307E-2</v>
      </c>
      <c r="I48" s="29">
        <f>SUM(H37:H48)</f>
        <v>1.8447176678115157E-2</v>
      </c>
      <c r="J48" s="25">
        <f t="shared" si="4"/>
        <v>65.309997999999993</v>
      </c>
      <c r="K48" s="27">
        <f t="shared" si="5"/>
        <v>304380.89928316453</v>
      </c>
    </row>
    <row r="49" spans="5:11" ht="15.75">
      <c r="E49" s="24">
        <v>45167</v>
      </c>
      <c r="F49" s="25">
        <v>66.680000000000007</v>
      </c>
      <c r="G49" s="25">
        <f t="shared" si="6"/>
        <v>1.3700020000000137</v>
      </c>
      <c r="H49" s="28">
        <f t="shared" si="7"/>
        <v>2.097691076334153E-2</v>
      </c>
      <c r="I49" s="29">
        <f>SUM(H37:H49)</f>
        <v>3.9424087441456687E-2</v>
      </c>
      <c r="J49" s="25">
        <f t="shared" si="4"/>
        <v>66.680000000000007</v>
      </c>
      <c r="K49" s="27">
        <f t="shared" si="5"/>
        <v>310765.87024549313</v>
      </c>
    </row>
    <row r="50" spans="5:11" ht="15.75">
      <c r="E50" s="24">
        <v>45168</v>
      </c>
      <c r="F50" s="25">
        <v>68.089995999999999</v>
      </c>
      <c r="G50" s="25">
        <f t="shared" si="6"/>
        <v>1.4099959999999925</v>
      </c>
      <c r="H50" s="28">
        <f t="shared" si="7"/>
        <v>2.114571085782832E-2</v>
      </c>
      <c r="I50" s="29">
        <f>SUM(H37:H50)</f>
        <v>6.0569798299285008E-2</v>
      </c>
      <c r="J50" s="25">
        <f t="shared" si="4"/>
        <v>68.089995999999999</v>
      </c>
      <c r="K50" s="27">
        <f t="shared" si="5"/>
        <v>317337.23548218573</v>
      </c>
    </row>
    <row r="51" spans="5:11" ht="15.75">
      <c r="E51" s="24">
        <v>45169</v>
      </c>
      <c r="F51" s="25">
        <v>69.940002000000007</v>
      </c>
      <c r="G51" s="25">
        <f t="shared" si="6"/>
        <v>1.8500060000000076</v>
      </c>
      <c r="H51" s="28">
        <f t="shared" si="7"/>
        <v>2.7170011876634675E-2</v>
      </c>
      <c r="I51" s="29">
        <f>SUM(H37:H51)</f>
        <v>8.7739810175919683E-2</v>
      </c>
      <c r="J51" s="25">
        <f t="shared" si="4"/>
        <v>69.940002000000007</v>
      </c>
      <c r="K51" s="27">
        <f t="shared" si="5"/>
        <v>325959.29193913512</v>
      </c>
    </row>
    <row r="52" spans="5:11" ht="15.75">
      <c r="E52" s="24">
        <v>45170</v>
      </c>
      <c r="F52" s="25">
        <v>70.389999000000003</v>
      </c>
      <c r="G52" s="25">
        <f t="shared" si="6"/>
        <v>0.44999699999999621</v>
      </c>
      <c r="H52" s="28">
        <f t="shared" si="7"/>
        <v>6.4340432818402859E-3</v>
      </c>
      <c r="I52" s="29">
        <f>SUM(H37:H52)</f>
        <v>9.4173853457759971E-2</v>
      </c>
      <c r="J52" s="25">
        <f t="shared" si="4"/>
        <v>70.389999000000003</v>
      </c>
      <c r="K52" s="27">
        <f t="shared" si="5"/>
        <v>328056.52813158958</v>
      </c>
    </row>
    <row r="53" spans="5:11" ht="15.75">
      <c r="E53" s="24">
        <v>45174</v>
      </c>
      <c r="F53" s="25">
        <v>70.290001000000004</v>
      </c>
      <c r="G53" s="25">
        <f t="shared" si="6"/>
        <v>-9.9997999999999365E-2</v>
      </c>
      <c r="H53" s="28">
        <f t="shared" si="7"/>
        <v>-1.4206279502859398E-3</v>
      </c>
      <c r="I53" s="29">
        <f>SUM(H37:H53)</f>
        <v>9.275322550747403E-2</v>
      </c>
      <c r="J53" s="25">
        <f t="shared" si="4"/>
        <v>70.290001000000004</v>
      </c>
      <c r="K53" s="27">
        <f t="shared" si="5"/>
        <v>327590.48185845208</v>
      </c>
    </row>
    <row r="54" spans="5:11" ht="15.75">
      <c r="E54" s="24">
        <v>45175</v>
      </c>
      <c r="F54" s="25">
        <v>70.410004000000001</v>
      </c>
      <c r="G54" s="25">
        <f t="shared" si="6"/>
        <v>0.12000299999999697</v>
      </c>
      <c r="H54" s="28">
        <f t="shared" si="7"/>
        <v>1.7072556308541946E-3</v>
      </c>
      <c r="I54" s="29">
        <f>SUM(H37:H54)</f>
        <v>9.4460481138328223E-2</v>
      </c>
      <c r="J54" s="25">
        <f t="shared" si="4"/>
        <v>70.410004000000001</v>
      </c>
      <c r="K54" s="27">
        <f t="shared" si="5"/>
        <v>328149.76255321916</v>
      </c>
    </row>
    <row r="55" spans="5:11" ht="15.75">
      <c r="E55" s="24">
        <v>45176</v>
      </c>
      <c r="F55" s="25">
        <v>69.870002999999997</v>
      </c>
      <c r="G55" s="25">
        <f t="shared" si="6"/>
        <v>-0.54000100000000373</v>
      </c>
      <c r="H55" s="28">
        <f t="shared" si="7"/>
        <v>-7.6693789138259916E-3</v>
      </c>
      <c r="I55" s="29">
        <f>SUM(H37:H55)</f>
        <v>8.6791102224502231E-2</v>
      </c>
      <c r="J55" s="25">
        <f t="shared" si="4"/>
        <v>69.870002999999997</v>
      </c>
      <c r="K55" s="27">
        <f t="shared" si="5"/>
        <v>325633.05768371647</v>
      </c>
    </row>
    <row r="56" spans="5:11" ht="15.75">
      <c r="E56" s="24">
        <v>45177</v>
      </c>
      <c r="F56" s="25">
        <v>70.180000000000007</v>
      </c>
      <c r="G56" s="25">
        <f t="shared" si="6"/>
        <v>0.30999700000000985</v>
      </c>
      <c r="H56" s="28">
        <f t="shared" si="7"/>
        <v>4.4367680934550681E-3</v>
      </c>
      <c r="I56" s="29">
        <f>SUM(H37:H56)</f>
        <v>9.1227870317957302E-2</v>
      </c>
      <c r="J56" s="25">
        <f t="shared" si="4"/>
        <v>70.180000000000007</v>
      </c>
      <c r="K56" s="27">
        <f t="shared" si="5"/>
        <v>327077.81604422181</v>
      </c>
    </row>
    <row r="57" spans="5:11" ht="15.75">
      <c r="E57" s="25"/>
      <c r="F57" s="25"/>
      <c r="G57" s="25">
        <f>SUM(G37:G55)</f>
        <v>5.5</v>
      </c>
      <c r="H57" s="28"/>
      <c r="I57" s="25"/>
      <c r="J57" s="25"/>
      <c r="K57" s="25"/>
    </row>
  </sheetData>
  <mergeCells count="3">
    <mergeCell ref="E10:K10"/>
    <mergeCell ref="B2:C2"/>
    <mergeCell ref="E35:K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B3" workbookViewId="0">
      <selection activeCell="M28" sqref="M28"/>
    </sheetView>
  </sheetViews>
  <sheetFormatPr defaultRowHeight="15"/>
  <cols>
    <col min="2" max="2" width="19.7109375" bestFit="1" customWidth="1"/>
    <col min="4" max="4" width="10.140625" bestFit="1" customWidth="1"/>
    <col min="7" max="8" width="14.7109375" bestFit="1" customWidth="1"/>
    <col min="10" max="10" width="22.5703125" bestFit="1" customWidth="1"/>
    <col min="13" max="13" width="28.7109375" bestFit="1" customWidth="1"/>
    <col min="14" max="14" width="13.85546875" bestFit="1" customWidth="1"/>
  </cols>
  <sheetData>
    <row r="1" spans="1:14">
      <c r="A1" s="1" t="s">
        <v>0</v>
      </c>
      <c r="B1" s="1" t="s">
        <v>1</v>
      </c>
      <c r="C1" s="1"/>
    </row>
    <row r="2" spans="1:14" ht="180">
      <c r="A2" s="1" t="s">
        <v>4</v>
      </c>
      <c r="B2" s="13" t="s">
        <v>44</v>
      </c>
    </row>
    <row r="6" spans="1:14" ht="18.75">
      <c r="D6" s="14" t="s">
        <v>7</v>
      </c>
      <c r="E6" s="14"/>
      <c r="F6" s="14"/>
      <c r="G6" s="14"/>
      <c r="H6" s="14"/>
      <c r="I6" s="14"/>
      <c r="J6" s="14"/>
      <c r="M6" s="19" t="s">
        <v>45</v>
      </c>
      <c r="N6" s="16"/>
    </row>
    <row r="7" spans="1:14" ht="18.75"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4" t="s">
        <v>14</v>
      </c>
      <c r="M7" s="16" t="s">
        <v>46</v>
      </c>
      <c r="N7" s="16" t="s">
        <v>47</v>
      </c>
    </row>
    <row r="8" spans="1:14" ht="15.75">
      <c r="D8" s="5">
        <v>45149</v>
      </c>
      <c r="E8" s="6">
        <v>113.804169</v>
      </c>
      <c r="F8" s="6">
        <v>0</v>
      </c>
      <c r="G8" s="7">
        <f>0</f>
        <v>0</v>
      </c>
      <c r="H8" s="7">
        <f>0</f>
        <v>0</v>
      </c>
      <c r="I8" s="6">
        <f>0</f>
        <v>0</v>
      </c>
      <c r="J8" s="8">
        <v>700000</v>
      </c>
      <c r="M8" s="16" t="s">
        <v>18</v>
      </c>
      <c r="N8" s="16" t="s">
        <v>48</v>
      </c>
    </row>
    <row r="9" spans="1:14" ht="15.75">
      <c r="D9" s="5">
        <v>45152</v>
      </c>
      <c r="E9" s="6">
        <v>113.218315</v>
      </c>
      <c r="F9" s="6">
        <f>E9-E8</f>
        <v>-0.58585399999999765</v>
      </c>
      <c r="G9" s="9">
        <f>F9/E8</f>
        <v>-5.1479133422607532E-3</v>
      </c>
      <c r="H9" s="10">
        <f>SUM(G8:G9)</f>
        <v>-5.1479133422607532E-3</v>
      </c>
      <c r="I9" s="6">
        <f>E9-$D$5</f>
        <v>113.218315</v>
      </c>
      <c r="J9" s="8">
        <f>J8*(1+G9)</f>
        <v>696396.46066041745</v>
      </c>
      <c r="M9" s="16" t="s">
        <v>20</v>
      </c>
      <c r="N9" s="16" t="s">
        <v>49</v>
      </c>
    </row>
    <row r="10" spans="1:14" ht="15.75">
      <c r="D10" s="5">
        <v>45153</v>
      </c>
      <c r="E10" s="6">
        <v>110.894768</v>
      </c>
      <c r="F10" s="6">
        <f>E10-E9</f>
        <v>-2.3235470000000049</v>
      </c>
      <c r="G10" s="9">
        <f>F10/E9</f>
        <v>-2.0522713131704926E-2</v>
      </c>
      <c r="H10" s="10">
        <f>SUM(G8:G10)</f>
        <v>-2.5670626473965681E-2</v>
      </c>
      <c r="I10" s="6">
        <f>E10-$D$5</f>
        <v>110.894768</v>
      </c>
      <c r="J10" s="8">
        <f>J9*(1+G10)</f>
        <v>682104.51587234903</v>
      </c>
      <c r="M10" s="16" t="s">
        <v>50</v>
      </c>
      <c r="N10" s="16" t="s">
        <v>51</v>
      </c>
    </row>
    <row r="11" spans="1:14" ht="15.75">
      <c r="D11" s="5">
        <v>45154</v>
      </c>
      <c r="E11" s="6">
        <v>109.37552599999999</v>
      </c>
      <c r="F11" s="6">
        <f>E11-E10</f>
        <v>-1.5192420000000055</v>
      </c>
      <c r="G11" s="9">
        <f>F11/E10</f>
        <v>-1.3699852819025742E-2</v>
      </c>
      <c r="H11" s="10">
        <f>SUM(G8:G11)</f>
        <v>-3.9370479292991423E-2</v>
      </c>
      <c r="I11" s="6">
        <f>E11-$D$5</f>
        <v>109.37552599999999</v>
      </c>
      <c r="J11" s="8">
        <f t="shared" ref="J11:J27" si="0">J10*(1+G11)</f>
        <v>672759.78439770499</v>
      </c>
      <c r="M11" s="16" t="s">
        <v>24</v>
      </c>
      <c r="N11" s="16" t="s">
        <v>52</v>
      </c>
    </row>
    <row r="12" spans="1:14" ht="15.75">
      <c r="D12" s="5">
        <v>45155</v>
      </c>
      <c r="E12" s="6">
        <v>109.306023</v>
      </c>
      <c r="F12" s="6">
        <f t="shared" ref="F12:F27" si="1">E12-E11</f>
        <v>-6.9502999999997428E-2</v>
      </c>
      <c r="G12" s="9">
        <f t="shared" ref="G12:G27" si="2">F12/E11</f>
        <v>-6.3545294401598973E-4</v>
      </c>
      <c r="H12" s="10">
        <f>SUM(G8:G12)</f>
        <v>-4.0005932237007415E-2</v>
      </c>
      <c r="I12" s="6">
        <f>E12-$D$5</f>
        <v>109.306023</v>
      </c>
      <c r="J12" s="8">
        <f t="shared" si="0"/>
        <v>672332.27721209393</v>
      </c>
      <c r="M12" s="16" t="s">
        <v>26</v>
      </c>
      <c r="N12" s="16" t="s">
        <v>53</v>
      </c>
    </row>
    <row r="13" spans="1:14" ht="15.75">
      <c r="D13" s="5">
        <v>45156</v>
      </c>
      <c r="E13" s="6">
        <v>109.325874</v>
      </c>
      <c r="F13" s="6">
        <f t="shared" si="1"/>
        <v>1.9851000000002728E-2</v>
      </c>
      <c r="G13" s="9">
        <f t="shared" si="2"/>
        <v>1.8160938853298804E-4</v>
      </c>
      <c r="H13" s="10">
        <f>SUM(G8:G13)</f>
        <v>-3.9824322848474425E-2</v>
      </c>
      <c r="I13" s="6">
        <f>E13-$D$5</f>
        <v>109.325874</v>
      </c>
      <c r="J13" s="8">
        <f t="shared" si="0"/>
        <v>672454.37906584935</v>
      </c>
      <c r="M13" s="16" t="s">
        <v>28</v>
      </c>
      <c r="N13" s="16" t="s">
        <v>54</v>
      </c>
    </row>
    <row r="14" spans="1:14" ht="15.75">
      <c r="D14" s="5">
        <v>45159</v>
      </c>
      <c r="E14" s="6">
        <v>109.901802</v>
      </c>
      <c r="F14" s="6">
        <f t="shared" si="1"/>
        <v>0.57592800000000466</v>
      </c>
      <c r="G14" s="9">
        <f t="shared" si="2"/>
        <v>5.2679935584142197E-3</v>
      </c>
      <c r="H14" s="10">
        <f>SUM(G8:G14)</f>
        <v>-3.4556329290060209E-2</v>
      </c>
      <c r="I14" s="6">
        <f t="shared" ref="I14:I27" si="3">E14-$D$5</f>
        <v>109.901802</v>
      </c>
      <c r="J14" s="8">
        <f t="shared" si="0"/>
        <v>675996.86440309556</v>
      </c>
      <c r="M14" s="16" t="s">
        <v>30</v>
      </c>
      <c r="N14" s="16" t="s">
        <v>55</v>
      </c>
    </row>
    <row r="15" spans="1:14" ht="15.75">
      <c r="D15" s="5">
        <v>45160</v>
      </c>
      <c r="E15" s="6">
        <v>108.70031</v>
      </c>
      <c r="F15" s="6">
        <f t="shared" si="1"/>
        <v>-1.2014920000000018</v>
      </c>
      <c r="G15" s="9">
        <f t="shared" si="2"/>
        <v>-1.0932414010827609E-2</v>
      </c>
      <c r="H15" s="10">
        <f>SUM(G8:G15)</f>
        <v>-4.548874330088782E-2</v>
      </c>
      <c r="I15" s="6">
        <f t="shared" si="3"/>
        <v>108.70031</v>
      </c>
      <c r="J15" s="8">
        <f t="shared" si="0"/>
        <v>668606.58681141969</v>
      </c>
      <c r="M15" s="16" t="s">
        <v>32</v>
      </c>
      <c r="N15" s="16" t="s">
        <v>56</v>
      </c>
    </row>
    <row r="16" spans="1:14" ht="15.75">
      <c r="D16" s="5">
        <v>45161</v>
      </c>
      <c r="E16" s="6">
        <v>110.388351</v>
      </c>
      <c r="F16" s="6">
        <f t="shared" si="1"/>
        <v>1.6880409999999983</v>
      </c>
      <c r="G16" s="9">
        <f t="shared" si="2"/>
        <v>1.552931173793339E-2</v>
      </c>
      <c r="H16" s="10">
        <f>SUM(G8:G16)</f>
        <v>-2.9959431562954428E-2</v>
      </c>
      <c r="I16" s="6">
        <f t="shared" si="3"/>
        <v>110.388351</v>
      </c>
      <c r="J16" s="8">
        <f t="shared" si="0"/>
        <v>678989.5869280498</v>
      </c>
      <c r="M16" s="16" t="s">
        <v>57</v>
      </c>
      <c r="N16" s="16" t="s">
        <v>58</v>
      </c>
    </row>
    <row r="17" spans="4:14" ht="15.75">
      <c r="D17" s="5">
        <v>45162</v>
      </c>
      <c r="E17" s="6">
        <v>107.747063</v>
      </c>
      <c r="F17" s="6">
        <f t="shared" si="1"/>
        <v>-2.641288000000003</v>
      </c>
      <c r="G17" s="9">
        <f t="shared" si="2"/>
        <v>-2.3927234858323074E-2</v>
      </c>
      <c r="H17" s="10">
        <f>SUM(G8:G17)</f>
        <v>-5.3886666421277499E-2</v>
      </c>
      <c r="I17" s="6">
        <f t="shared" si="3"/>
        <v>107.747063</v>
      </c>
      <c r="J17" s="8">
        <f t="shared" si="0"/>
        <v>662743.24361526663</v>
      </c>
      <c r="M17" s="16" t="s">
        <v>36</v>
      </c>
      <c r="N17" s="16">
        <v>0.67</v>
      </c>
    </row>
    <row r="18" spans="4:14" ht="15.75">
      <c r="D18" s="5">
        <v>45163</v>
      </c>
      <c r="E18" s="6">
        <v>109.54433400000001</v>
      </c>
      <c r="F18" s="6">
        <f t="shared" si="1"/>
        <v>1.7972710000000092</v>
      </c>
      <c r="G18" s="9">
        <f t="shared" si="2"/>
        <v>1.6680463949165919E-2</v>
      </c>
      <c r="H18" s="10">
        <f>SUM(G8:G18)</f>
        <v>-3.720620247211158E-2</v>
      </c>
      <c r="I18" s="6">
        <f t="shared" si="3"/>
        <v>109.54433400000001</v>
      </c>
      <c r="J18" s="8">
        <f t="shared" si="0"/>
        <v>673798.10839794448</v>
      </c>
      <c r="M18" s="16" t="s">
        <v>37</v>
      </c>
      <c r="N18" s="16">
        <v>21.17</v>
      </c>
    </row>
    <row r="19" spans="4:14" ht="15.75">
      <c r="D19" s="5">
        <v>45166</v>
      </c>
      <c r="E19" s="6">
        <v>110.894768</v>
      </c>
      <c r="F19" s="6">
        <f t="shared" si="1"/>
        <v>1.3504339999999928</v>
      </c>
      <c r="G19" s="9">
        <f t="shared" si="2"/>
        <v>1.2327739379017016E-2</v>
      </c>
      <c r="H19" s="10">
        <f>SUM(G8:G19)</f>
        <v>-2.4878463093094563E-2</v>
      </c>
      <c r="I19" s="6">
        <f t="shared" si="3"/>
        <v>110.894768</v>
      </c>
      <c r="J19" s="8">
        <f t="shared" si="0"/>
        <v>682104.51587234903</v>
      </c>
      <c r="M19" s="16" t="s">
        <v>38</v>
      </c>
      <c r="N19" s="16" t="s">
        <v>59</v>
      </c>
    </row>
    <row r="20" spans="4:14" ht="15.75">
      <c r="D20" s="5">
        <v>45167</v>
      </c>
      <c r="E20" s="6">
        <v>112.980003</v>
      </c>
      <c r="F20" s="6">
        <f t="shared" si="1"/>
        <v>2.0852349999999973</v>
      </c>
      <c r="G20" s="9">
        <f t="shared" si="2"/>
        <v>1.8803727512194238E-2</v>
      </c>
      <c r="H20" s="10">
        <f>SUM(G8:G20)</f>
        <v>-6.0747355809003256E-3</v>
      </c>
      <c r="I20" s="6">
        <f t="shared" si="3"/>
        <v>112.980003</v>
      </c>
      <c r="J20" s="8">
        <f t="shared" si="0"/>
        <v>694930.62332364975</v>
      </c>
      <c r="M20" s="16" t="s">
        <v>60</v>
      </c>
      <c r="N20" s="17">
        <v>2.1000000000000001E-2</v>
      </c>
    </row>
    <row r="21" spans="4:14" ht="15.75">
      <c r="D21" s="5">
        <v>45168</v>
      </c>
      <c r="E21" s="6">
        <v>113.269997</v>
      </c>
      <c r="F21" s="6">
        <f t="shared" si="1"/>
        <v>0.28999400000000719</v>
      </c>
      <c r="G21" s="9">
        <f t="shared" si="2"/>
        <v>2.5667728119993694E-3</v>
      </c>
      <c r="H21" s="10">
        <f>SUM(G8:G21)</f>
        <v>-3.5079627689009562E-3</v>
      </c>
      <c r="I21" s="6">
        <f t="shared" si="3"/>
        <v>113.269997</v>
      </c>
      <c r="J21" s="8">
        <f t="shared" si="0"/>
        <v>696714.35235382267</v>
      </c>
      <c r="M21" s="16" t="s">
        <v>41</v>
      </c>
      <c r="N21" s="18">
        <v>45184</v>
      </c>
    </row>
    <row r="22" spans="4:14" ht="15.75">
      <c r="D22" s="5">
        <v>45169</v>
      </c>
      <c r="E22" s="6">
        <v>114.529999</v>
      </c>
      <c r="F22" s="6">
        <f t="shared" si="1"/>
        <v>1.2600020000000001</v>
      </c>
      <c r="G22" s="9">
        <f t="shared" si="2"/>
        <v>1.1123881286939559E-2</v>
      </c>
      <c r="H22" s="10">
        <f>SUM(G8:G22)</f>
        <v>7.6159185180386026E-3</v>
      </c>
      <c r="I22" s="6">
        <f t="shared" si="3"/>
        <v>114.529999</v>
      </c>
      <c r="J22" s="8">
        <f t="shared" si="0"/>
        <v>704464.52010031359</v>
      </c>
      <c r="M22" s="16" t="s">
        <v>61</v>
      </c>
      <c r="N22" s="17">
        <v>0.65710000000000002</v>
      </c>
    </row>
    <row r="23" spans="4:14" ht="15.75">
      <c r="D23" s="5">
        <v>45170</v>
      </c>
      <c r="E23" s="6">
        <v>115.389999</v>
      </c>
      <c r="F23" s="6">
        <f t="shared" si="1"/>
        <v>0.85999999999999943</v>
      </c>
      <c r="G23" s="9">
        <f t="shared" si="2"/>
        <v>7.5089496857500141E-3</v>
      </c>
      <c r="H23" s="10">
        <f>SUM(G8:G23)</f>
        <v>1.5124868203788618E-2</v>
      </c>
      <c r="I23" s="6">
        <f t="shared" si="3"/>
        <v>115.389999</v>
      </c>
      <c r="J23" s="8">
        <f t="shared" si="0"/>
        <v>709754.30873714294</v>
      </c>
    </row>
    <row r="24" spans="4:14" ht="15.75">
      <c r="D24" s="5">
        <v>45174</v>
      </c>
      <c r="E24" s="6">
        <v>116.550003</v>
      </c>
      <c r="F24" s="6">
        <f t="shared" si="1"/>
        <v>1.1600040000000007</v>
      </c>
      <c r="G24" s="9">
        <f t="shared" si="2"/>
        <v>1.0052898951840712E-2</v>
      </c>
      <c r="H24" s="10">
        <f>SUM(G8:G24)</f>
        <v>2.5177767155629329E-2</v>
      </c>
      <c r="I24" s="6">
        <f t="shared" si="3"/>
        <v>116.550003</v>
      </c>
      <c r="J24" s="8">
        <f t="shared" si="0"/>
        <v>716889.39708351099</v>
      </c>
    </row>
    <row r="25" spans="4:14" ht="15.75">
      <c r="D25" s="5">
        <v>45175</v>
      </c>
      <c r="E25" s="6">
        <v>114.68</v>
      </c>
      <c r="F25" s="6">
        <f t="shared" si="1"/>
        <v>-1.870002999999997</v>
      </c>
      <c r="G25" s="9">
        <f t="shared" si="2"/>
        <v>-1.6044641371652277E-2</v>
      </c>
      <c r="H25" s="10">
        <f>SUM(G8:G25)</f>
        <v>9.1331257839770523E-3</v>
      </c>
      <c r="I25" s="6">
        <f t="shared" si="3"/>
        <v>114.68</v>
      </c>
      <c r="J25" s="8">
        <f t="shared" si="0"/>
        <v>705387.16380416602</v>
      </c>
    </row>
    <row r="26" spans="4:14" ht="15.75">
      <c r="D26" s="5">
        <v>45176</v>
      </c>
      <c r="E26" s="6">
        <v>106.400002</v>
      </c>
      <c r="F26" s="6">
        <f t="shared" si="1"/>
        <v>-8.2799980000000062</v>
      </c>
      <c r="G26" s="9">
        <f t="shared" si="2"/>
        <v>-7.220088943146151E-2</v>
      </c>
      <c r="H26" s="10">
        <f>SUM(G8:G26)</f>
        <v>-6.3067763647484454E-2</v>
      </c>
      <c r="I26" s="6">
        <f t="shared" si="3"/>
        <v>106.400002</v>
      </c>
      <c r="J26" s="8">
        <f>J25*(1+G26)</f>
        <v>654457.58318396914</v>
      </c>
    </row>
    <row r="27" spans="4:14" ht="15.75">
      <c r="D27" s="5">
        <v>45177</v>
      </c>
      <c r="E27" s="6">
        <v>106.139999</v>
      </c>
      <c r="F27" s="6">
        <f t="shared" si="1"/>
        <v>-0.26000299999999754</v>
      </c>
      <c r="G27" s="9">
        <f t="shared" si="2"/>
        <v>-2.4436371721120601E-3</v>
      </c>
      <c r="H27" s="10">
        <f>SUM(G8:G27)</f>
        <v>-6.5511400819596513E-2</v>
      </c>
      <c r="I27" s="6">
        <f t="shared" si="3"/>
        <v>106.139999</v>
      </c>
      <c r="J27" s="8">
        <f t="shared" si="0"/>
        <v>652858.32630613015</v>
      </c>
    </row>
    <row r="28" spans="4:14" ht="15.75">
      <c r="D28" s="6"/>
      <c r="E28" s="6"/>
      <c r="F28" s="6">
        <f>SUM(F8:F26)</f>
        <v>-7.4041670000000011</v>
      </c>
      <c r="G28" s="9"/>
      <c r="H28" s="6"/>
      <c r="I28" s="6"/>
      <c r="J28" s="8"/>
    </row>
  </sheetData>
  <mergeCells count="1">
    <mergeCell ref="D6:J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RowHeight="15"/>
  <cols>
    <col min="2" max="2" width="19.7109375" bestFit="1" customWidth="1"/>
    <col min="8" max="8" width="53.7109375" bestFit="1" customWidth="1"/>
  </cols>
  <sheetData>
    <row r="1" spans="1:8">
      <c r="A1" s="1" t="s">
        <v>0</v>
      </c>
      <c r="B1" s="1" t="s">
        <v>1</v>
      </c>
      <c r="C1" s="1"/>
    </row>
    <row r="2" spans="1:8" ht="150">
      <c r="A2" s="1" t="s">
        <v>5</v>
      </c>
      <c r="B2" s="13" t="s">
        <v>73</v>
      </c>
    </row>
    <row r="4" spans="1:8">
      <c r="H4" s="20" t="s">
        <v>62</v>
      </c>
    </row>
    <row r="5" spans="1:8">
      <c r="H5" s="20" t="s">
        <v>63</v>
      </c>
    </row>
    <row r="6" spans="1:8">
      <c r="H6" s="20" t="s">
        <v>64</v>
      </c>
    </row>
    <row r="8" spans="1:8">
      <c r="H8" t="s">
        <v>69</v>
      </c>
    </row>
    <row r="10" spans="1:8">
      <c r="H10" t="s">
        <v>65</v>
      </c>
    </row>
    <row r="12" spans="1:8">
      <c r="H12" t="s">
        <v>66</v>
      </c>
    </row>
    <row r="13" spans="1:8">
      <c r="H13" t="s">
        <v>67</v>
      </c>
    </row>
    <row r="14" spans="1:8">
      <c r="H14" t="s">
        <v>68</v>
      </c>
    </row>
    <row r="16" spans="1:8">
      <c r="H16" t="s">
        <v>70</v>
      </c>
    </row>
    <row r="18" spans="8:8">
      <c r="H1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HEDGING</vt:lpstr>
      <vt:lpstr>INDIRECT HEDGING-SELECTION</vt:lpstr>
      <vt:lpstr>MULTI-FACTOR HEDGING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2023-09-17T21:18:07Z</dcterms:created>
  <dcterms:modified xsi:type="dcterms:W3CDTF">2023-09-18T09:06:06Z</dcterms:modified>
</cp:coreProperties>
</file>