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 de vent" sheetId="1" r:id="rId3"/>
    <sheet state="visible" name="Puissance des éoliennes" sheetId="2" r:id="rId4"/>
    <sheet state="visible" name="Calcul des productions annuelle" sheetId="3" r:id="rId5"/>
  </sheets>
  <definedNames/>
  <calcPr/>
</workbook>
</file>

<file path=xl/sharedStrings.xml><?xml version="1.0" encoding="utf-8"?>
<sst xmlns="http://schemas.openxmlformats.org/spreadsheetml/2006/main" count="43" uniqueCount="25">
  <si>
    <t>Vestas V82</t>
  </si>
  <si>
    <t>Alsthom Ecotecnia 74</t>
  </si>
  <si>
    <t>Alsthom Ecotecnia 100</t>
  </si>
  <si>
    <t>Enercon E82</t>
  </si>
  <si>
    <t>RE Power MM92</t>
  </si>
  <si>
    <t>General Electric SLe</t>
  </si>
  <si>
    <t>Vitesses du vent
(m/s)</t>
  </si>
  <si>
    <t>Nombre d'heure/année
(selon Weibull)</t>
  </si>
  <si>
    <t>Puissance
(kW)</t>
  </si>
  <si>
    <t>AEP
(kWh)</t>
  </si>
  <si>
    <t>Exigences du site</t>
  </si>
  <si>
    <t>Puissance max. (kW)</t>
  </si>
  <si>
    <t>Nombre max. d'éoliennes</t>
  </si>
  <si>
    <t>Modèle</t>
  </si>
  <si>
    <t>Puissance nominale
(kW)</t>
  </si>
  <si>
    <t>Quantité max.</t>
  </si>
  <si>
    <t>Puissance installée
(kW)</t>
  </si>
  <si>
    <t>AEP par Éolienne
(kWh)</t>
  </si>
  <si>
    <t>AEP du site
(MWh)</t>
  </si>
  <si>
    <t>Paramètres du site</t>
  </si>
  <si>
    <t>Vitesse moyenne (m/s)</t>
  </si>
  <si>
    <t>Facteur de forme K</t>
  </si>
  <si>
    <t>Facteur d'échelle C</t>
  </si>
  <si>
    <t>Probabilités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</si>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</sst>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5">
    <font>
      <sz val="10.0"/>
      <color rgb="FF000000"/>
      <name val="Arial"/>
    </font>
    <font>
      <b/>
      <color rgb="FFFFFFFF"/>
      <name val="Questrial"/>
    </font>
    <font>
      <name val="Questrial"/>
    </font>
    <font/>
    <font>
      <color rgb="FFFFFFFF"/>
      <name val="Questrial"/>
    </font>
  </fonts>
  <fills count="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45818E"/>
        <bgColor rgb="FF45818E"/>
      </patternFill>
    </fill>
    <fill>
      <patternFill patternType="solid">
        <fgColor rgb="FFFF9900"/>
        <bgColor rgb="FFFF9900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6" fillId="3" fontId="4" numFmtId="0" xfId="0" applyAlignment="1" applyBorder="1" applyFill="1" applyFont="1">
      <alignment horizontal="center" readingOrder="0" vertical="center"/>
    </xf>
    <xf borderId="6" fillId="3" fontId="4" numFmtId="4" xfId="0" applyAlignment="1" applyBorder="1" applyFont="1" applyNumberFormat="1">
      <alignment horizontal="center" vertical="center"/>
    </xf>
    <xf borderId="7" fillId="3" fontId="4" numFmtId="1" xfId="0" applyAlignment="1" applyBorder="1" applyFont="1" applyNumberFormat="1">
      <alignment horizontal="center" readingOrder="0" shrinkToFit="0" vertical="bottom" wrapText="0"/>
    </xf>
    <xf borderId="8" fillId="0" fontId="2" numFmtId="1" xfId="0" applyAlignment="1" applyBorder="1" applyFont="1" applyNumberFormat="1">
      <alignment horizontal="center" vertical="center"/>
    </xf>
    <xf borderId="8" fillId="0" fontId="2" numFmtId="1" xfId="0" applyAlignment="1" applyBorder="1" applyFont="1" applyNumberFormat="1">
      <alignment horizontal="center" readingOrder="0" vertical="center"/>
    </xf>
    <xf borderId="0" fillId="0" fontId="2" numFmtId="1" xfId="0" applyAlignment="1" applyFont="1" applyNumberFormat="1">
      <alignment horizontal="center" vertical="center"/>
    </xf>
    <xf borderId="5" fillId="0" fontId="3" numFmtId="0" xfId="0" applyBorder="1" applyFont="1"/>
    <xf borderId="9" fillId="0" fontId="2" numFmtId="0" xfId="0" applyAlignment="1" applyBorder="1" applyFont="1">
      <alignment horizontal="center" readingOrder="0" vertical="center"/>
    </xf>
    <xf borderId="10" fillId="0" fontId="3" numFmtId="0" xfId="0" applyBorder="1" applyFont="1"/>
    <xf borderId="10" fillId="2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2" fillId="0" fontId="2" numFmtId="1" xfId="0" applyAlignment="1" applyBorder="1" applyFont="1" applyNumberFormat="1">
      <alignment horizontal="center" vertical="center"/>
    </xf>
    <xf borderId="1" fillId="3" fontId="4" numFmtId="1" xfId="0" applyAlignment="1" applyBorder="1" applyFont="1" applyNumberFormat="1">
      <alignment horizontal="center" vertical="center"/>
    </xf>
    <xf borderId="12" fillId="0" fontId="2" numFmtId="1" xfId="0" applyAlignment="1" applyBorder="1" applyFont="1" applyNumberFormat="1">
      <alignment horizontal="center" vertical="center"/>
    </xf>
    <xf borderId="7" fillId="3" fontId="1" numFmtId="0" xfId="0" applyAlignment="1" applyBorder="1" applyFont="1">
      <alignment horizontal="center" readingOrder="0" vertical="center"/>
    </xf>
    <xf borderId="7" fillId="3" fontId="4" numFmtId="0" xfId="0" applyAlignment="1" applyBorder="1" applyFont="1">
      <alignment horizontal="center" readingOrder="0" vertical="center"/>
    </xf>
    <xf borderId="7" fillId="3" fontId="4" numFmtId="1" xfId="0" applyAlignment="1" applyBorder="1" applyFont="1" applyNumberFormat="1">
      <alignment horizontal="center" vertical="center"/>
    </xf>
    <xf borderId="7" fillId="3" fontId="4" numFmtId="1" xfId="0" applyAlignment="1" applyBorder="1" applyFont="1" applyNumberFormat="1">
      <alignment horizontal="center" readingOrder="0" shrinkToFit="0" vertical="center" wrapText="0"/>
    </xf>
    <xf borderId="13" fillId="3" fontId="1" numFmtId="0" xfId="0" applyAlignment="1" applyBorder="1" applyFont="1">
      <alignment horizontal="center" readingOrder="0" vertical="center"/>
    </xf>
    <xf borderId="13" fillId="3" fontId="4" numFmtId="0" xfId="0" applyAlignment="1" applyBorder="1" applyFont="1">
      <alignment horizontal="center" readingOrder="0" vertical="center"/>
    </xf>
    <xf borderId="13" fillId="3" fontId="4" numFmtId="1" xfId="0" applyAlignment="1" applyBorder="1" applyFont="1" applyNumberFormat="1">
      <alignment horizontal="center" vertical="center"/>
    </xf>
    <xf borderId="7" fillId="3" fontId="4" numFmtId="1" xfId="0" applyAlignment="1" applyBorder="1" applyFont="1" applyNumberFormat="1">
      <alignment horizontal="center" readingOrder="0" vertical="center"/>
    </xf>
    <xf borderId="14" fillId="3" fontId="4" numFmtId="0" xfId="0" applyAlignment="1" applyBorder="1" applyFont="1">
      <alignment horizontal="center" readingOrder="0" vertical="center"/>
    </xf>
    <xf borderId="14" fillId="3" fontId="4" numFmtId="4" xfId="0" applyAlignment="1" applyBorder="1" applyFont="1" applyNumberFormat="1">
      <alignment horizontal="center" vertical="center"/>
    </xf>
    <xf borderId="13" fillId="3" fontId="4" numFmtId="1" xfId="0" applyAlignment="1" applyBorder="1" applyFont="1" applyNumberFormat="1">
      <alignment horizontal="center" readingOrder="0" vertical="center"/>
    </xf>
    <xf borderId="3" fillId="4" fontId="1" numFmtId="1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2" fillId="2" fontId="1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14" fillId="2" fontId="1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vertical="center"/>
    </xf>
    <xf borderId="0" fillId="3" fontId="4" numFmtId="164" xfId="0" applyAlignment="1" applyFont="1" applyNumberFormat="1">
      <alignment horizontal="center" vertical="center"/>
    </xf>
    <xf borderId="8" fillId="0" fontId="2" numFmtId="4" xfId="0" applyAlignment="1" applyBorder="1" applyFont="1" applyNumberFormat="1">
      <alignment horizontal="center" readingOrder="0" vertical="center"/>
    </xf>
    <xf borderId="10" fillId="4" fontId="4" numFmtId="9" xfId="0" applyAlignment="1" applyBorder="1" applyFont="1" applyNumberFormat="1">
      <alignment horizontal="center" vertical="center"/>
    </xf>
    <xf borderId="5" fillId="4" fontId="4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t>Distribution de Weibull du site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7"/>
            <c:spPr>
              <a:solidFill>
                <a:srgbClr val="45818E"/>
              </a:solidFill>
              <a:ln cmpd="sng">
                <a:solidFill>
                  <a:srgbClr val="45818E"/>
                </a:solidFill>
              </a:ln>
            </c:spPr>
          </c:marker>
          <c:cat>
            <c:strRef>
              <c:f>'Distribution de vent'!$B$8:$B$38</c:f>
            </c:strRef>
          </c:cat>
          <c:val>
            <c:numRef>
              <c:f>'Distribution de vent'!$C$8:$C$38</c:f>
            </c:numRef>
          </c:val>
          <c:smooth val="1"/>
        </c:ser>
        <c:axId val="1569861054"/>
        <c:axId val="949019725"/>
      </c:lineChart>
      <c:catAx>
        <c:axId val="1569861054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Arial"/>
                  </a:defRPr>
                </a:pPr>
                <a:r>
                  <a:t>Vitesse du vent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222222"/>
                </a:solidFill>
                <a:latin typeface="Arial"/>
              </a:defRPr>
            </a:pPr>
          </a:p>
        </c:txPr>
        <c:crossAx val="949019725"/>
      </c:catAx>
      <c:valAx>
        <c:axId val="949019725"/>
        <c:scaling>
          <c:orientation val="minMax"/>
        </c:scaling>
        <c:delete val="0"/>
        <c:axPos val="l"/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Arial"/>
                  </a:defRPr>
                </a:pPr>
                <a:r>
                  <a:t>Probabilités 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69861054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t>Histogramme des vitesses de vent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'Distribution de vent'!$D$7</c:f>
            </c:strRef>
          </c:tx>
          <c:spPr>
            <a:solidFill>
              <a:srgbClr val="9900FF"/>
            </a:solidFill>
          </c:spPr>
          <c:cat>
            <c:strRef>
              <c:f>'Distribution de vent'!$B$8:$B$39</c:f>
            </c:strRef>
          </c:cat>
          <c:val>
            <c:numRef>
              <c:f>'Distribution de vent'!$D$8:$D$38</c:f>
            </c:numRef>
          </c:val>
        </c:ser>
        <c:axId val="1663340616"/>
        <c:axId val="1510928766"/>
      </c:barChart>
      <c:catAx>
        <c:axId val="166334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Roboto"/>
                  </a:defRPr>
                </a:pPr>
                <a:r>
                  <a:t>Vitesse du vent (m/s)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0928766"/>
      </c:catAx>
      <c:valAx>
        <c:axId val="1510928766"/>
        <c:scaling>
          <c:orientation val="minMax"/>
        </c:scaling>
        <c:delete val="0"/>
        <c:axPos val="l"/>
        <c:majorGridlines>
          <c:spPr>
            <a:ln>
              <a:solidFill>
                <a:srgbClr val="-10101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  <a:latin typeface="Roboto"/>
                  </a:defRPr>
                </a:pPr>
                <a:r>
                  <a:t>Nombre d'heures / année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33406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t>AEP pour chaque modèle d'éolienne</a:t>
            </a:r>
          </a:p>
        </c:rich>
      </c:tx>
      <c:overlay val="0"/>
    </c:title>
    <c:plotArea>
      <c:layout>
        <c:manualLayout>
          <c:xMode val="edge"/>
          <c:yMode val="edge"/>
          <c:x val="0.09244"/>
          <c:y val="0.12387000000000001"/>
          <c:w val="0.8394"/>
          <c:h val="0.80211"/>
        </c:manualLayout>
      </c:layout>
      <c:barChart>
        <c:barDir val="col"/>
        <c:ser>
          <c:idx val="0"/>
          <c:order val="0"/>
          <c:spPr>
            <a:solidFill>
              <a:srgbClr val="9900FF"/>
            </a:solidFill>
          </c:spPr>
          <c:cat>
            <c:strRef>
              <c:f>'Calcul des productions annuelle'!$B$7:$B$12</c:f>
            </c:strRef>
          </c:cat>
          <c:val>
            <c:numRef>
              <c:f>'Calcul des productions annuelle'!$G$7:$G$12</c:f>
            </c:numRef>
          </c:val>
        </c:ser>
        <c:axId val="1730633298"/>
        <c:axId val="593002183"/>
      </c:barChart>
      <c:catAx>
        <c:axId val="1730633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 rot="0"/>
          <a:lstStyle/>
          <a:p>
            <a:pPr lvl="0">
              <a:defRPr b="1" i="1" sz="1200">
                <a:solidFill>
                  <a:srgbClr val="222222"/>
                </a:solidFill>
                <a:latin typeface="Roboto"/>
              </a:defRPr>
            </a:pPr>
          </a:p>
        </c:txPr>
        <c:crossAx val="593002183"/>
      </c:catAx>
      <c:valAx>
        <c:axId val="59300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>AEP (MWh)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063329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342900</xdr:rowOff>
    </xdr:from>
    <xdr:ext cx="9601200" cy="4324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22</xdr:row>
      <xdr:rowOff>142875</xdr:rowOff>
    </xdr:from>
    <xdr:ext cx="9610725" cy="4324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15</xdr:row>
      <xdr:rowOff>85725</xdr:rowOff>
    </xdr:from>
    <xdr:ext cx="9877425" cy="610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3.14"/>
    <col customWidth="1" min="3" max="3" width="21.0"/>
    <col customWidth="1" min="4" max="4" width="24.57"/>
  </cols>
  <sheetData>
    <row r="1" ht="11.25" customHeight="1">
      <c r="A1" s="1"/>
      <c r="B1" s="1"/>
      <c r="C1" s="1"/>
      <c r="D1" s="3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7.75" customHeight="1">
      <c r="A2" s="1"/>
      <c r="B2" s="6" t="s">
        <v>19</v>
      </c>
      <c r="C2" s="15"/>
      <c r="D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39" t="s">
        <v>20</v>
      </c>
      <c r="C3" s="40">
        <v>7.0</v>
      </c>
      <c r="D3" s="3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41" t="s">
        <v>21</v>
      </c>
      <c r="C4" s="40">
        <v>2.0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42" t="s">
        <v>22</v>
      </c>
      <c r="C5" s="43">
        <f>C3*1.128</f>
        <v>7.896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2.25" customHeight="1">
      <c r="A7" s="1"/>
      <c r="B7" s="6" t="s">
        <v>6</v>
      </c>
      <c r="C7" s="18" t="s">
        <v>23</v>
      </c>
      <c r="D7" s="7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27">
        <v>0.1</v>
      </c>
      <c r="C8" s="44">
        <f t="shared" ref="C8:C38" si="1">($C$4/$C$5)*(B8/$C$5)^($C$4-1)*EXP(-((B8/$C$5)^$C$4))</f>
        <v>0.003207347813</v>
      </c>
      <c r="D8" s="45">
        <f t="shared" ref="D8:D38" si="2">8760*C8</f>
        <v>28.09636684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/>
      <c r="B9" s="27">
        <v>1.0</v>
      </c>
      <c r="C9" s="44">
        <f t="shared" si="1"/>
        <v>0.03156820818</v>
      </c>
      <c r="D9" s="45">
        <f t="shared" si="2"/>
        <v>276.5375036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/>
      <c r="B10" s="27">
        <v>2.0</v>
      </c>
      <c r="C10" s="44">
        <f t="shared" si="1"/>
        <v>0.06017035505</v>
      </c>
      <c r="D10" s="45">
        <f t="shared" si="2"/>
        <v>527.0923103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/>
      <c r="B11" s="27">
        <v>3.0</v>
      </c>
      <c r="C11" s="44">
        <f t="shared" si="1"/>
        <v>0.08329998265</v>
      </c>
      <c r="D11" s="45">
        <f t="shared" si="2"/>
        <v>729.707848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/>
      <c r="B12" s="27">
        <v>4.0</v>
      </c>
      <c r="C12" s="44">
        <f t="shared" si="1"/>
        <v>0.09927117363</v>
      </c>
      <c r="D12" s="45">
        <f t="shared" si="2"/>
        <v>869.615481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/>
      <c r="B13" s="27">
        <v>5.0</v>
      </c>
      <c r="C13" s="44">
        <f t="shared" si="1"/>
        <v>0.1074091078</v>
      </c>
      <c r="D13" s="45">
        <f t="shared" si="2"/>
        <v>940.9037846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/>
      <c r="B14" s="27">
        <v>6.0</v>
      </c>
      <c r="C14" s="44">
        <f t="shared" si="1"/>
        <v>0.1080435203</v>
      </c>
      <c r="D14" s="45">
        <f t="shared" si="2"/>
        <v>946.4612383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/>
      <c r="B15" s="27">
        <v>7.0</v>
      </c>
      <c r="C15" s="44">
        <f t="shared" si="1"/>
        <v>0.1023270179</v>
      </c>
      <c r="D15" s="45">
        <f t="shared" si="2"/>
        <v>896.3846772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/>
      <c r="B16" s="27">
        <v>8.0</v>
      </c>
      <c r="C16" s="44">
        <f t="shared" si="1"/>
        <v>0.09193809443</v>
      </c>
      <c r="D16" s="45">
        <f t="shared" si="2"/>
        <v>805.3777072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/>
      <c r="B17" s="27">
        <v>9.0</v>
      </c>
      <c r="C17" s="44">
        <f t="shared" si="1"/>
        <v>0.07874621435</v>
      </c>
      <c r="D17" s="45">
        <f t="shared" si="2"/>
        <v>689.8168377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/>
      <c r="B18" s="27">
        <v>10.0</v>
      </c>
      <c r="C18" s="44">
        <f t="shared" si="1"/>
        <v>0.06451151938</v>
      </c>
      <c r="D18" s="45">
        <f t="shared" si="2"/>
        <v>565.1209097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/>
      <c r="B19" s="27">
        <v>11.0</v>
      </c>
      <c r="C19" s="44">
        <f t="shared" si="1"/>
        <v>0.0506697174</v>
      </c>
      <c r="D19" s="45">
        <f t="shared" si="2"/>
        <v>443.8667244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27">
        <v>12.0</v>
      </c>
      <c r="C20" s="44">
        <f t="shared" si="1"/>
        <v>0.03822293223</v>
      </c>
      <c r="D20" s="45">
        <f t="shared" si="2"/>
        <v>334.8328863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/>
      <c r="B21" s="27">
        <v>13.0</v>
      </c>
      <c r="C21" s="44">
        <f t="shared" si="1"/>
        <v>0.0277294653</v>
      </c>
      <c r="D21" s="45">
        <f t="shared" si="2"/>
        <v>242.910116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/>
      <c r="B22" s="27">
        <v>14.0</v>
      </c>
      <c r="C22" s="44">
        <f t="shared" si="1"/>
        <v>0.01936644908</v>
      </c>
      <c r="D22" s="45">
        <f t="shared" si="2"/>
        <v>169.6500939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/>
      <c r="B23" s="27">
        <v>15.0</v>
      </c>
      <c r="C23" s="44">
        <f t="shared" si="1"/>
        <v>0.01303183199</v>
      </c>
      <c r="D23" s="45">
        <f t="shared" si="2"/>
        <v>114.1588482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/>
      <c r="B24" s="27">
        <v>16.0</v>
      </c>
      <c r="C24" s="44">
        <f t="shared" si="1"/>
        <v>0.008454635284</v>
      </c>
      <c r="D24" s="45">
        <f t="shared" si="2"/>
        <v>74.06260509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/>
      <c r="B25" s="27">
        <v>17.0</v>
      </c>
      <c r="C25" s="44">
        <f t="shared" si="1"/>
        <v>0.005291184792</v>
      </c>
      <c r="D25" s="45">
        <f t="shared" si="2"/>
        <v>46.35077878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/>
      <c r="B26" s="27">
        <v>18.0</v>
      </c>
      <c r="C26" s="44">
        <f t="shared" si="1"/>
        <v>0.003195759268</v>
      </c>
      <c r="D26" s="45">
        <f t="shared" si="2"/>
        <v>27.99485118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/>
      <c r="B27" s="27">
        <v>19.0</v>
      </c>
      <c r="C27" s="44">
        <f t="shared" si="1"/>
        <v>0.001863464518</v>
      </c>
      <c r="D27" s="45">
        <f t="shared" si="2"/>
        <v>16.32394918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/>
      <c r="B28" s="27">
        <v>20.0</v>
      </c>
      <c r="C28" s="44">
        <f t="shared" si="1"/>
        <v>0.001049377936</v>
      </c>
      <c r="D28" s="45">
        <f t="shared" si="2"/>
        <v>9.192550724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/>
      <c r="B29" s="27">
        <v>21.0</v>
      </c>
      <c r="C29" s="44">
        <f t="shared" si="1"/>
        <v>0.0005708527073</v>
      </c>
      <c r="D29" s="45">
        <f t="shared" si="2"/>
        <v>5.000669716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/>
      <c r="B30" s="27">
        <v>22.0</v>
      </c>
      <c r="C30" s="44">
        <f t="shared" si="1"/>
        <v>0.0003000535155</v>
      </c>
      <c r="D30" s="45">
        <f t="shared" si="2"/>
        <v>2.628468796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/>
      <c r="B31" s="27">
        <v>23.0</v>
      </c>
      <c r="C31" s="44">
        <f t="shared" si="1"/>
        <v>0.0001524205674</v>
      </c>
      <c r="D31" s="45">
        <f t="shared" si="2"/>
        <v>1.335204171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/>
      <c r="B32" s="27">
        <v>24.0</v>
      </c>
      <c r="C32" s="44">
        <f t="shared" si="1"/>
        <v>0.00007484022943</v>
      </c>
      <c r="D32" s="45">
        <f t="shared" si="2"/>
        <v>0.6556004098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/>
      <c r="B33" s="27">
        <v>25.0</v>
      </c>
      <c r="C33" s="44">
        <f t="shared" si="1"/>
        <v>0.0000355255196</v>
      </c>
      <c r="D33" s="45">
        <f t="shared" si="2"/>
        <v>0.3112035517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/>
      <c r="B34" s="27">
        <v>26.0</v>
      </c>
      <c r="C34" s="44">
        <f t="shared" si="1"/>
        <v>0.00001630492369</v>
      </c>
      <c r="D34" s="45">
        <f t="shared" si="2"/>
        <v>0.1428311316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8"/>
      <c r="B35" s="27">
        <v>27.0</v>
      </c>
      <c r="C35" s="44">
        <f t="shared" si="1"/>
        <v>0.00000723640076</v>
      </c>
      <c r="D35" s="45">
        <f t="shared" si="2"/>
        <v>0.06339087066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8"/>
      <c r="B36" s="27">
        <v>28.0</v>
      </c>
      <c r="C36" s="44">
        <f t="shared" si="1"/>
        <v>0.000003105980555</v>
      </c>
      <c r="D36" s="45">
        <f t="shared" si="2"/>
        <v>0.02720838967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8"/>
      <c r="B37" s="27">
        <v>29.0</v>
      </c>
      <c r="C37" s="44">
        <f t="shared" si="1"/>
        <v>0.000001289403916</v>
      </c>
      <c r="D37" s="45">
        <f t="shared" si="2"/>
        <v>0.01129517831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8"/>
      <c r="B38" s="27">
        <v>30.0</v>
      </c>
      <c r="C38" s="44">
        <f t="shared" si="1"/>
        <v>0.0000005177629366</v>
      </c>
      <c r="D38" s="45">
        <f t="shared" si="2"/>
        <v>0.004535603325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/>
      <c r="B39" s="5" t="s">
        <v>24</v>
      </c>
      <c r="C39" s="46">
        <f t="shared" ref="C39:D39" si="3">sum(C8:C38)</f>
        <v>1.000529506</v>
      </c>
      <c r="D39" s="47">
        <f t="shared" si="3"/>
        <v>8764.638476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1.14"/>
    <col customWidth="1" min="3" max="3" width="24.43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5.25" customHeight="1">
      <c r="A2" s="1"/>
      <c r="B2" s="1"/>
      <c r="C2" s="1"/>
      <c r="D2" s="3" t="s">
        <v>0</v>
      </c>
      <c r="E2" s="4"/>
      <c r="F2" s="3" t="s">
        <v>1</v>
      </c>
      <c r="G2" s="4"/>
      <c r="H2" s="3" t="s">
        <v>2</v>
      </c>
      <c r="I2" s="4"/>
      <c r="J2" s="3" t="s">
        <v>3</v>
      </c>
      <c r="K2" s="4"/>
      <c r="L2" s="3" t="s">
        <v>4</v>
      </c>
      <c r="M2" s="4"/>
      <c r="N2" s="3" t="s">
        <v>5</v>
      </c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35.25" customHeight="1">
      <c r="A3" s="1"/>
      <c r="B3" s="5" t="s">
        <v>6</v>
      </c>
      <c r="C3" s="5" t="s">
        <v>7</v>
      </c>
      <c r="D3" s="6" t="s">
        <v>8</v>
      </c>
      <c r="E3" s="7" t="s">
        <v>9</v>
      </c>
      <c r="F3" s="6" t="s">
        <v>8</v>
      </c>
      <c r="G3" s="7" t="s">
        <v>9</v>
      </c>
      <c r="H3" s="6" t="s">
        <v>8</v>
      </c>
      <c r="I3" s="7" t="s">
        <v>9</v>
      </c>
      <c r="J3" s="6" t="s">
        <v>8</v>
      </c>
      <c r="K3" s="7" t="s">
        <v>9</v>
      </c>
      <c r="L3" s="6" t="s">
        <v>8</v>
      </c>
      <c r="M3" s="7" t="s">
        <v>9</v>
      </c>
      <c r="N3" s="6" t="s">
        <v>8</v>
      </c>
      <c r="O3" s="7" t="s">
        <v>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/>
      <c r="B4" s="9">
        <v>0.1</v>
      </c>
      <c r="C4" s="10">
        <f>'Distribution de vent'!D8</f>
        <v>28.09636684</v>
      </c>
      <c r="D4" s="11">
        <v>0.0</v>
      </c>
      <c r="E4" s="12">
        <f t="shared" ref="E4:E34" si="1">D4*C4</f>
        <v>0</v>
      </c>
      <c r="F4" s="11">
        <v>0.0</v>
      </c>
      <c r="G4" s="13">
        <f t="shared" ref="G4:G34" si="2">C4*F4</f>
        <v>0</v>
      </c>
      <c r="H4" s="11">
        <v>0.0</v>
      </c>
      <c r="I4" s="13">
        <f t="shared" ref="I4:I34" si="3">H4*C4</f>
        <v>0</v>
      </c>
      <c r="J4" s="11">
        <v>0.0</v>
      </c>
      <c r="K4" s="12">
        <f t="shared" ref="K4:K34" si="4">J4*C4</f>
        <v>0</v>
      </c>
      <c r="L4" s="11">
        <v>0.0</v>
      </c>
      <c r="M4" s="12">
        <f t="shared" ref="M4:M34" si="5">L4*C4</f>
        <v>0</v>
      </c>
      <c r="N4" s="11">
        <v>0.0</v>
      </c>
      <c r="O4" s="13">
        <f t="shared" ref="O4:O34" si="6">C4*N4</f>
        <v>0</v>
      </c>
      <c r="P4" s="14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/>
      <c r="B5" s="9">
        <v>1.0</v>
      </c>
      <c r="C5" s="10">
        <f>'Distribution de vent'!D9</f>
        <v>276.5375036</v>
      </c>
      <c r="D5" s="11">
        <v>0.0</v>
      </c>
      <c r="E5" s="12">
        <f t="shared" si="1"/>
        <v>0</v>
      </c>
      <c r="F5" s="11">
        <v>0.0</v>
      </c>
      <c r="G5" s="13">
        <f t="shared" si="2"/>
        <v>0</v>
      </c>
      <c r="H5" s="11">
        <v>0.0</v>
      </c>
      <c r="I5" s="13">
        <f t="shared" si="3"/>
        <v>0</v>
      </c>
      <c r="J5" s="11">
        <v>0.0</v>
      </c>
      <c r="K5" s="12">
        <f t="shared" si="4"/>
        <v>0</v>
      </c>
      <c r="L5" s="11">
        <v>0.0</v>
      </c>
      <c r="M5" s="12">
        <f t="shared" si="5"/>
        <v>0</v>
      </c>
      <c r="N5" s="11">
        <v>0.0</v>
      </c>
      <c r="O5" s="13">
        <f t="shared" si="6"/>
        <v>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/>
      <c r="B6" s="9">
        <v>2.0</v>
      </c>
      <c r="C6" s="10">
        <f>'Distribution de vent'!D10</f>
        <v>527.0923103</v>
      </c>
      <c r="D6" s="11">
        <v>0.0</v>
      </c>
      <c r="E6" s="12">
        <f t="shared" si="1"/>
        <v>0</v>
      </c>
      <c r="F6" s="11">
        <v>0.0</v>
      </c>
      <c r="G6" s="13">
        <f t="shared" si="2"/>
        <v>0</v>
      </c>
      <c r="H6" s="11">
        <v>0.0</v>
      </c>
      <c r="I6" s="13">
        <f t="shared" si="3"/>
        <v>0</v>
      </c>
      <c r="J6" s="11">
        <v>3.0</v>
      </c>
      <c r="K6" s="12">
        <f t="shared" si="4"/>
        <v>1581.276931</v>
      </c>
      <c r="L6" s="11">
        <v>0.0</v>
      </c>
      <c r="M6" s="12">
        <f t="shared" si="5"/>
        <v>0</v>
      </c>
      <c r="N6" s="11">
        <v>0.0</v>
      </c>
      <c r="O6" s="13">
        <f t="shared" si="6"/>
        <v>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/>
      <c r="B7" s="9">
        <v>3.0</v>
      </c>
      <c r="C7" s="10">
        <f>'Distribution de vent'!D11</f>
        <v>729.707848</v>
      </c>
      <c r="D7" s="11">
        <v>0.0</v>
      </c>
      <c r="E7" s="12">
        <f t="shared" si="1"/>
        <v>0</v>
      </c>
      <c r="F7" s="11">
        <v>7.0</v>
      </c>
      <c r="G7" s="13">
        <f t="shared" si="2"/>
        <v>5107.954936</v>
      </c>
      <c r="H7" s="11">
        <v>16.0</v>
      </c>
      <c r="I7" s="13">
        <f t="shared" si="3"/>
        <v>11675.32557</v>
      </c>
      <c r="J7" s="11">
        <v>25.0</v>
      </c>
      <c r="K7" s="12">
        <f t="shared" si="4"/>
        <v>18242.6962</v>
      </c>
      <c r="L7" s="11">
        <v>20.0</v>
      </c>
      <c r="M7" s="12">
        <f t="shared" si="5"/>
        <v>14594.15696</v>
      </c>
      <c r="N7" s="11">
        <v>0.0</v>
      </c>
      <c r="O7" s="13">
        <f t="shared" si="6"/>
        <v>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/>
      <c r="B8" s="9">
        <v>4.0</v>
      </c>
      <c r="C8" s="10">
        <f>'Distribution de vent'!D12</f>
        <v>869.615481</v>
      </c>
      <c r="D8" s="11">
        <v>66.0</v>
      </c>
      <c r="E8" s="12">
        <f t="shared" si="1"/>
        <v>57394.62175</v>
      </c>
      <c r="F8" s="11">
        <v>50.0</v>
      </c>
      <c r="G8" s="13">
        <f t="shared" si="2"/>
        <v>43480.77405</v>
      </c>
      <c r="H8" s="11">
        <v>99.0</v>
      </c>
      <c r="I8" s="13">
        <f t="shared" si="3"/>
        <v>86091.93262</v>
      </c>
      <c r="J8" s="11">
        <v>82.0</v>
      </c>
      <c r="K8" s="12">
        <f t="shared" si="4"/>
        <v>71308.46944</v>
      </c>
      <c r="L8" s="11">
        <v>94.0</v>
      </c>
      <c r="M8" s="12">
        <f t="shared" si="5"/>
        <v>81743.85521</v>
      </c>
      <c r="N8" s="11">
        <v>43.0</v>
      </c>
      <c r="O8" s="13">
        <f t="shared" si="6"/>
        <v>37393.46568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/>
      <c r="B9" s="9">
        <v>5.0</v>
      </c>
      <c r="C9" s="10">
        <f>'Distribution de vent'!D13</f>
        <v>940.9037846</v>
      </c>
      <c r="D9" s="11">
        <v>147.0</v>
      </c>
      <c r="E9" s="12">
        <f t="shared" si="1"/>
        <v>138312.8563</v>
      </c>
      <c r="F9" s="11">
        <v>118.0</v>
      </c>
      <c r="G9" s="13">
        <f t="shared" si="2"/>
        <v>111026.6466</v>
      </c>
      <c r="H9" s="11">
        <v>236.0</v>
      </c>
      <c r="I9" s="13">
        <f t="shared" si="3"/>
        <v>222053.2932</v>
      </c>
      <c r="J9" s="11">
        <v>174.0</v>
      </c>
      <c r="K9" s="12">
        <f t="shared" si="4"/>
        <v>163717.2585</v>
      </c>
      <c r="L9" s="11">
        <v>205.0</v>
      </c>
      <c r="M9" s="12">
        <f t="shared" si="5"/>
        <v>192885.2758</v>
      </c>
      <c r="N9" s="11">
        <v>131.0</v>
      </c>
      <c r="O9" s="13">
        <f t="shared" si="6"/>
        <v>123258.3958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/>
      <c r="B10" s="9">
        <v>6.0</v>
      </c>
      <c r="C10" s="10">
        <f>'Distribution de vent'!D14</f>
        <v>946.4612383</v>
      </c>
      <c r="D10" s="11">
        <v>277.0</v>
      </c>
      <c r="E10" s="12">
        <f t="shared" si="1"/>
        <v>262169.763</v>
      </c>
      <c r="F10" s="11">
        <v>226.0</v>
      </c>
      <c r="G10" s="13">
        <f t="shared" si="2"/>
        <v>213900.2398</v>
      </c>
      <c r="H10" s="11">
        <v>444.0</v>
      </c>
      <c r="I10" s="13">
        <f t="shared" si="3"/>
        <v>420228.7898</v>
      </c>
      <c r="J10" s="11">
        <v>321.0</v>
      </c>
      <c r="K10" s="12">
        <f t="shared" si="4"/>
        <v>303814.0575</v>
      </c>
      <c r="L10" s="11">
        <v>391.0</v>
      </c>
      <c r="M10" s="12">
        <f t="shared" si="5"/>
        <v>370066.3442</v>
      </c>
      <c r="N10" s="11">
        <v>250.0</v>
      </c>
      <c r="O10" s="13">
        <f t="shared" si="6"/>
        <v>236615.3096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/>
      <c r="B11" s="9">
        <v>7.0</v>
      </c>
      <c r="C11" s="10">
        <f>'Distribution de vent'!D15</f>
        <v>896.3846772</v>
      </c>
      <c r="D11" s="11">
        <v>456.0</v>
      </c>
      <c r="E11" s="12">
        <f t="shared" si="1"/>
        <v>408751.4128</v>
      </c>
      <c r="F11" s="11">
        <v>378.0</v>
      </c>
      <c r="G11" s="13">
        <f t="shared" si="2"/>
        <v>338833.408</v>
      </c>
      <c r="H11" s="11">
        <v>727.0</v>
      </c>
      <c r="I11" s="13">
        <f t="shared" si="3"/>
        <v>651671.6603</v>
      </c>
      <c r="J11" s="11">
        <v>532.0</v>
      </c>
      <c r="K11" s="12">
        <f t="shared" si="4"/>
        <v>476876.6482</v>
      </c>
      <c r="L11" s="11">
        <v>645.0</v>
      </c>
      <c r="M11" s="12">
        <f t="shared" si="5"/>
        <v>578168.1168</v>
      </c>
      <c r="N11" s="11">
        <v>416.0</v>
      </c>
      <c r="O11" s="13">
        <f t="shared" si="6"/>
        <v>372896.0257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/>
      <c r="B12" s="9">
        <v>8.0</v>
      </c>
      <c r="C12" s="10">
        <f>'Distribution de vent'!D16</f>
        <v>805.3777072</v>
      </c>
      <c r="D12" s="11">
        <v>719.0</v>
      </c>
      <c r="E12" s="12">
        <f t="shared" si="1"/>
        <v>579066.5715</v>
      </c>
      <c r="F12" s="11">
        <v>580.0</v>
      </c>
      <c r="G12" s="13">
        <f t="shared" si="2"/>
        <v>467119.0702</v>
      </c>
      <c r="H12" s="11">
        <v>1104.0</v>
      </c>
      <c r="I12" s="13">
        <f t="shared" si="3"/>
        <v>889136.9887</v>
      </c>
      <c r="J12" s="11">
        <v>815.0</v>
      </c>
      <c r="K12" s="12">
        <f t="shared" si="4"/>
        <v>656382.8313</v>
      </c>
      <c r="L12" s="11">
        <v>979.0</v>
      </c>
      <c r="M12" s="12">
        <f t="shared" si="5"/>
        <v>788464.7753</v>
      </c>
      <c r="N12" s="11">
        <v>640.0</v>
      </c>
      <c r="O12" s="13">
        <f t="shared" si="6"/>
        <v>515441.7326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/>
      <c r="B13" s="9">
        <v>9.0</v>
      </c>
      <c r="C13" s="10">
        <f>'Distribution de vent'!D17</f>
        <v>689.8168377</v>
      </c>
      <c r="D13" s="11">
        <v>1025.0</v>
      </c>
      <c r="E13" s="12">
        <f t="shared" si="1"/>
        <v>707062.2587</v>
      </c>
      <c r="F13" s="11">
        <v>840.0</v>
      </c>
      <c r="G13" s="13">
        <f t="shared" si="2"/>
        <v>579446.1437</v>
      </c>
      <c r="H13" s="11">
        <v>1566.0</v>
      </c>
      <c r="I13" s="13">
        <f t="shared" si="3"/>
        <v>1080253.168</v>
      </c>
      <c r="J13" s="11">
        <v>1180.0</v>
      </c>
      <c r="K13" s="12">
        <f t="shared" si="4"/>
        <v>813983.8685</v>
      </c>
      <c r="L13" s="11">
        <v>1375.0</v>
      </c>
      <c r="M13" s="12">
        <f t="shared" si="5"/>
        <v>948498.1519</v>
      </c>
      <c r="N13" s="11">
        <v>924.0</v>
      </c>
      <c r="O13" s="13">
        <f t="shared" si="6"/>
        <v>637390.7581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/>
      <c r="B14" s="9">
        <v>10.0</v>
      </c>
      <c r="C14" s="10">
        <f>'Distribution de vent'!D18</f>
        <v>565.1209097</v>
      </c>
      <c r="D14" s="11">
        <v>1313.0</v>
      </c>
      <c r="E14" s="12">
        <f t="shared" si="1"/>
        <v>742003.7545</v>
      </c>
      <c r="F14" s="11">
        <v>1138.0</v>
      </c>
      <c r="G14" s="13">
        <f t="shared" si="2"/>
        <v>643107.5953</v>
      </c>
      <c r="H14" s="11">
        <v>2089.0</v>
      </c>
      <c r="I14" s="13">
        <f t="shared" si="3"/>
        <v>1180537.58</v>
      </c>
      <c r="J14" s="11">
        <v>1612.0</v>
      </c>
      <c r="K14" s="12">
        <f t="shared" si="4"/>
        <v>910974.9065</v>
      </c>
      <c r="L14" s="11">
        <v>1795.0</v>
      </c>
      <c r="M14" s="12">
        <f t="shared" si="5"/>
        <v>1014392.033</v>
      </c>
      <c r="N14" s="11">
        <v>1181.0</v>
      </c>
      <c r="O14" s="13">
        <f t="shared" si="6"/>
        <v>667407.7944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/>
      <c r="B15" s="9">
        <v>11.0</v>
      </c>
      <c r="C15" s="10">
        <f>'Distribution de vent'!D19</f>
        <v>443.8667244</v>
      </c>
      <c r="D15" s="11">
        <v>1523.0</v>
      </c>
      <c r="E15" s="12">
        <f t="shared" si="1"/>
        <v>676009.0212</v>
      </c>
      <c r="F15" s="11">
        <v>1463.0</v>
      </c>
      <c r="G15" s="13">
        <f t="shared" si="2"/>
        <v>649377.0178</v>
      </c>
      <c r="H15" s="11">
        <v>2614.0</v>
      </c>
      <c r="I15" s="13">
        <f t="shared" si="3"/>
        <v>1160267.618</v>
      </c>
      <c r="J15" s="11">
        <v>1890.0</v>
      </c>
      <c r="K15" s="12">
        <f t="shared" si="4"/>
        <v>838908.1091</v>
      </c>
      <c r="L15" s="11">
        <v>2000.0</v>
      </c>
      <c r="M15" s="12">
        <f t="shared" si="5"/>
        <v>887733.4488</v>
      </c>
      <c r="N15" s="11">
        <v>1359.0</v>
      </c>
      <c r="O15" s="13">
        <f t="shared" si="6"/>
        <v>603214.8784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/>
      <c r="B16" s="9">
        <v>12.0</v>
      </c>
      <c r="C16" s="10">
        <f>'Distribution de vent'!D20</f>
        <v>334.8328863</v>
      </c>
      <c r="D16" s="11">
        <v>1612.0</v>
      </c>
      <c r="E16" s="12">
        <f t="shared" si="1"/>
        <v>539750.6128</v>
      </c>
      <c r="F16" s="11">
        <v>1625.0</v>
      </c>
      <c r="G16" s="13">
        <f t="shared" si="2"/>
        <v>544103.4403</v>
      </c>
      <c r="H16" s="11">
        <v>2931.0</v>
      </c>
      <c r="I16" s="13">
        <f t="shared" si="3"/>
        <v>981395.1899</v>
      </c>
      <c r="J16" s="11">
        <v>2050.0</v>
      </c>
      <c r="K16" s="12">
        <f t="shared" si="4"/>
        <v>686407.417</v>
      </c>
      <c r="L16" s="11">
        <v>2000.0</v>
      </c>
      <c r="M16" s="12">
        <f t="shared" si="5"/>
        <v>669665.7727</v>
      </c>
      <c r="N16" s="11">
        <v>1436.0</v>
      </c>
      <c r="O16" s="13">
        <f t="shared" si="6"/>
        <v>480820.0248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/>
      <c r="B17" s="9">
        <v>13.0</v>
      </c>
      <c r="C17" s="10">
        <f>'Distribution de vent'!D21</f>
        <v>242.910116</v>
      </c>
      <c r="D17" s="11">
        <v>1646.0</v>
      </c>
      <c r="E17" s="12">
        <f t="shared" si="1"/>
        <v>399830.0509</v>
      </c>
      <c r="F17" s="11">
        <v>1670.0</v>
      </c>
      <c r="G17" s="13">
        <f t="shared" si="2"/>
        <v>405659.8937</v>
      </c>
      <c r="H17" s="11">
        <v>2996.0</v>
      </c>
      <c r="I17" s="13">
        <f t="shared" si="3"/>
        <v>727758.7076</v>
      </c>
      <c r="J17" s="11">
        <v>2050.0</v>
      </c>
      <c r="K17" s="12">
        <f t="shared" si="4"/>
        <v>497965.7378</v>
      </c>
      <c r="L17" s="11">
        <v>2000.0</v>
      </c>
      <c r="M17" s="12">
        <f t="shared" si="5"/>
        <v>485820.232</v>
      </c>
      <c r="N17" s="11">
        <v>1481.0</v>
      </c>
      <c r="O17" s="13">
        <f t="shared" si="6"/>
        <v>359749.8818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/>
      <c r="B18" s="9">
        <v>14.0</v>
      </c>
      <c r="C18" s="10">
        <f>'Distribution de vent'!D22</f>
        <v>169.6500939</v>
      </c>
      <c r="D18" s="11">
        <v>1650.0</v>
      </c>
      <c r="E18" s="12">
        <f t="shared" si="1"/>
        <v>279922.655</v>
      </c>
      <c r="F18" s="11">
        <v>1670.0</v>
      </c>
      <c r="G18" s="13">
        <f t="shared" si="2"/>
        <v>283315.6568</v>
      </c>
      <c r="H18" s="11">
        <v>3000.0</v>
      </c>
      <c r="I18" s="13">
        <f t="shared" si="3"/>
        <v>508950.2818</v>
      </c>
      <c r="J18" s="11">
        <v>2050.0</v>
      </c>
      <c r="K18" s="12">
        <f t="shared" si="4"/>
        <v>347782.6925</v>
      </c>
      <c r="L18" s="11">
        <v>2000.0</v>
      </c>
      <c r="M18" s="12">
        <f t="shared" si="5"/>
        <v>339300.1878</v>
      </c>
      <c r="N18" s="11">
        <v>1494.0</v>
      </c>
      <c r="O18" s="13">
        <f t="shared" si="6"/>
        <v>253457.2403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/>
      <c r="B19" s="9">
        <v>15.0</v>
      </c>
      <c r="C19" s="10">
        <f>'Distribution de vent'!D23</f>
        <v>114.1588482</v>
      </c>
      <c r="D19" s="11">
        <v>1650.0</v>
      </c>
      <c r="E19" s="12">
        <f t="shared" si="1"/>
        <v>188362.0996</v>
      </c>
      <c r="F19" s="11">
        <v>1670.0</v>
      </c>
      <c r="G19" s="13">
        <f t="shared" si="2"/>
        <v>190645.2766</v>
      </c>
      <c r="H19" s="11">
        <v>3000.0</v>
      </c>
      <c r="I19" s="13">
        <f t="shared" si="3"/>
        <v>342476.5447</v>
      </c>
      <c r="J19" s="11">
        <v>2050.0</v>
      </c>
      <c r="K19" s="12">
        <f t="shared" si="4"/>
        <v>234025.6389</v>
      </c>
      <c r="L19" s="11">
        <v>2000.0</v>
      </c>
      <c r="M19" s="12">
        <f t="shared" si="5"/>
        <v>228317.6965</v>
      </c>
      <c r="N19" s="11">
        <v>1500.0</v>
      </c>
      <c r="O19" s="13">
        <f t="shared" si="6"/>
        <v>171238.2724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/>
      <c r="B20" s="9">
        <v>16.0</v>
      </c>
      <c r="C20" s="10">
        <f>'Distribution de vent'!D24</f>
        <v>74.06260509</v>
      </c>
      <c r="D20" s="11">
        <v>1650.0</v>
      </c>
      <c r="E20" s="12">
        <f t="shared" si="1"/>
        <v>122203.2984</v>
      </c>
      <c r="F20" s="11">
        <v>1670.0</v>
      </c>
      <c r="G20" s="13">
        <f t="shared" si="2"/>
        <v>123684.5505</v>
      </c>
      <c r="H20" s="11">
        <v>3000.0</v>
      </c>
      <c r="I20" s="13">
        <f t="shared" si="3"/>
        <v>222187.8153</v>
      </c>
      <c r="J20" s="11">
        <v>2050.0</v>
      </c>
      <c r="K20" s="12">
        <f t="shared" si="4"/>
        <v>151828.3404</v>
      </c>
      <c r="L20" s="11">
        <v>2000.0</v>
      </c>
      <c r="M20" s="12">
        <f t="shared" si="5"/>
        <v>148125.2102</v>
      </c>
      <c r="N20" s="11">
        <v>1500.0</v>
      </c>
      <c r="O20" s="13">
        <f t="shared" si="6"/>
        <v>111093.9076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/>
      <c r="B21" s="9">
        <v>17.0</v>
      </c>
      <c r="C21" s="10">
        <f>'Distribution de vent'!D25</f>
        <v>46.35077878</v>
      </c>
      <c r="D21" s="11">
        <v>1650.0</v>
      </c>
      <c r="E21" s="12">
        <f t="shared" si="1"/>
        <v>76478.78499</v>
      </c>
      <c r="F21" s="11">
        <v>1670.0</v>
      </c>
      <c r="G21" s="13">
        <f t="shared" si="2"/>
        <v>77405.80056</v>
      </c>
      <c r="H21" s="11">
        <v>3000.0</v>
      </c>
      <c r="I21" s="13">
        <f t="shared" si="3"/>
        <v>139052.3363</v>
      </c>
      <c r="J21" s="11">
        <v>2050.0</v>
      </c>
      <c r="K21" s="12">
        <f t="shared" si="4"/>
        <v>95019.0965</v>
      </c>
      <c r="L21" s="11">
        <v>2000.0</v>
      </c>
      <c r="M21" s="12">
        <f t="shared" si="5"/>
        <v>92701.55756</v>
      </c>
      <c r="N21" s="11">
        <v>1500.0</v>
      </c>
      <c r="O21" s="13">
        <f t="shared" si="6"/>
        <v>69526.16817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/>
      <c r="B22" s="9">
        <v>18.0</v>
      </c>
      <c r="C22" s="10">
        <f>'Distribution de vent'!D26</f>
        <v>27.99485118</v>
      </c>
      <c r="D22" s="11">
        <v>1650.0</v>
      </c>
      <c r="E22" s="12">
        <f t="shared" si="1"/>
        <v>46191.50445</v>
      </c>
      <c r="F22" s="11">
        <v>1670.0</v>
      </c>
      <c r="G22" s="13">
        <f t="shared" si="2"/>
        <v>46751.40148</v>
      </c>
      <c r="H22" s="11">
        <v>3000.0</v>
      </c>
      <c r="I22" s="13">
        <f t="shared" si="3"/>
        <v>83984.55355</v>
      </c>
      <c r="J22" s="11">
        <v>2050.0</v>
      </c>
      <c r="K22" s="12">
        <f t="shared" si="4"/>
        <v>57389.44493</v>
      </c>
      <c r="L22" s="11">
        <v>2000.0</v>
      </c>
      <c r="M22" s="12">
        <f t="shared" si="5"/>
        <v>55989.70237</v>
      </c>
      <c r="N22" s="11">
        <v>1500.0</v>
      </c>
      <c r="O22" s="13">
        <f t="shared" si="6"/>
        <v>41992.27678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/>
      <c r="B23" s="9">
        <v>19.0</v>
      </c>
      <c r="C23" s="10">
        <f>'Distribution de vent'!D27</f>
        <v>16.32394918</v>
      </c>
      <c r="D23" s="11">
        <v>1650.0</v>
      </c>
      <c r="E23" s="12">
        <f t="shared" si="1"/>
        <v>26934.51615</v>
      </c>
      <c r="F23" s="11">
        <v>1670.0</v>
      </c>
      <c r="G23" s="13">
        <f t="shared" si="2"/>
        <v>27260.99513</v>
      </c>
      <c r="H23" s="11">
        <v>3000.0</v>
      </c>
      <c r="I23" s="13">
        <f t="shared" si="3"/>
        <v>48971.84755</v>
      </c>
      <c r="J23" s="11">
        <v>2050.0</v>
      </c>
      <c r="K23" s="12">
        <f t="shared" si="4"/>
        <v>33464.09582</v>
      </c>
      <c r="L23" s="11">
        <v>2000.0</v>
      </c>
      <c r="M23" s="12">
        <f t="shared" si="5"/>
        <v>32647.89836</v>
      </c>
      <c r="N23" s="11">
        <v>1500.0</v>
      </c>
      <c r="O23" s="13">
        <f t="shared" si="6"/>
        <v>24485.92377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/>
      <c r="B24" s="9">
        <v>20.0</v>
      </c>
      <c r="C24" s="10">
        <f>'Distribution de vent'!D28</f>
        <v>9.192550724</v>
      </c>
      <c r="D24" s="11">
        <v>1650.0</v>
      </c>
      <c r="E24" s="12">
        <f t="shared" si="1"/>
        <v>15167.70869</v>
      </c>
      <c r="F24" s="11">
        <v>1670.0</v>
      </c>
      <c r="G24" s="13">
        <f t="shared" si="2"/>
        <v>15351.55971</v>
      </c>
      <c r="H24" s="11">
        <v>3000.0</v>
      </c>
      <c r="I24" s="13">
        <f t="shared" si="3"/>
        <v>27577.65217</v>
      </c>
      <c r="J24" s="11">
        <v>2050.0</v>
      </c>
      <c r="K24" s="12">
        <f t="shared" si="4"/>
        <v>18844.72898</v>
      </c>
      <c r="L24" s="11">
        <v>2000.0</v>
      </c>
      <c r="M24" s="12">
        <f t="shared" si="5"/>
        <v>18385.10145</v>
      </c>
      <c r="N24" s="11">
        <v>1500.0</v>
      </c>
      <c r="O24" s="13">
        <f t="shared" si="6"/>
        <v>13788.82609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/>
      <c r="B25" s="9">
        <v>21.0</v>
      </c>
      <c r="C25" s="10">
        <f>'Distribution de vent'!D29</f>
        <v>5.000669716</v>
      </c>
      <c r="D25" s="29">
        <v>0.0</v>
      </c>
      <c r="E25" s="12">
        <f t="shared" si="1"/>
        <v>0</v>
      </c>
      <c r="F25" s="11">
        <v>1670.0</v>
      </c>
      <c r="G25" s="13">
        <f t="shared" si="2"/>
        <v>8351.118426</v>
      </c>
      <c r="H25" s="11">
        <v>3000.0</v>
      </c>
      <c r="I25" s="13">
        <f t="shared" si="3"/>
        <v>15002.00915</v>
      </c>
      <c r="J25" s="11">
        <v>2050.0</v>
      </c>
      <c r="K25" s="12">
        <f t="shared" si="4"/>
        <v>10251.37292</v>
      </c>
      <c r="L25" s="11">
        <v>2000.0</v>
      </c>
      <c r="M25" s="12">
        <f t="shared" si="5"/>
        <v>10001.33943</v>
      </c>
      <c r="N25" s="11">
        <v>1500.0</v>
      </c>
      <c r="O25" s="13">
        <f t="shared" si="6"/>
        <v>7501.004574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/>
      <c r="B26" s="9">
        <v>22.0</v>
      </c>
      <c r="C26" s="10">
        <f>'Distribution de vent'!D30</f>
        <v>2.628468796</v>
      </c>
      <c r="D26" s="29">
        <v>0.0</v>
      </c>
      <c r="E26" s="12">
        <f t="shared" si="1"/>
        <v>0</v>
      </c>
      <c r="F26" s="11">
        <v>1670.0</v>
      </c>
      <c r="G26" s="13">
        <f t="shared" si="2"/>
        <v>4389.542889</v>
      </c>
      <c r="H26" s="11">
        <v>3000.0</v>
      </c>
      <c r="I26" s="13">
        <f t="shared" si="3"/>
        <v>7885.406388</v>
      </c>
      <c r="J26" s="11">
        <v>2050.0</v>
      </c>
      <c r="K26" s="12">
        <f t="shared" si="4"/>
        <v>5388.361032</v>
      </c>
      <c r="L26" s="11">
        <v>2000.0</v>
      </c>
      <c r="M26" s="12">
        <f t="shared" si="5"/>
        <v>5256.937592</v>
      </c>
      <c r="N26" s="11">
        <v>1500.0</v>
      </c>
      <c r="O26" s="13">
        <f t="shared" si="6"/>
        <v>3942.703194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/>
      <c r="B27" s="9">
        <v>23.0</v>
      </c>
      <c r="C27" s="10">
        <f>'Distribution de vent'!D31</f>
        <v>1.335204171</v>
      </c>
      <c r="D27" s="29">
        <v>0.0</v>
      </c>
      <c r="E27" s="12">
        <f t="shared" si="1"/>
        <v>0</v>
      </c>
      <c r="F27" s="11">
        <v>1670.0</v>
      </c>
      <c r="G27" s="13">
        <f t="shared" si="2"/>
        <v>2229.790965</v>
      </c>
      <c r="H27" s="11">
        <v>3000.0</v>
      </c>
      <c r="I27" s="13">
        <f t="shared" si="3"/>
        <v>4005.612512</v>
      </c>
      <c r="J27" s="11">
        <v>2050.0</v>
      </c>
      <c r="K27" s="12">
        <f t="shared" si="4"/>
        <v>2737.16855</v>
      </c>
      <c r="L27" s="11">
        <v>2000.0</v>
      </c>
      <c r="M27" s="12">
        <f t="shared" si="5"/>
        <v>2670.408341</v>
      </c>
      <c r="N27" s="11">
        <v>1500.0</v>
      </c>
      <c r="O27" s="13">
        <f t="shared" si="6"/>
        <v>2002.806256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/>
      <c r="B28" s="9">
        <v>24.0</v>
      </c>
      <c r="C28" s="10">
        <f>'Distribution de vent'!D32</f>
        <v>0.6556004098</v>
      </c>
      <c r="D28" s="29">
        <v>0.0</v>
      </c>
      <c r="E28" s="12">
        <f t="shared" si="1"/>
        <v>0</v>
      </c>
      <c r="F28" s="11">
        <v>1670.0</v>
      </c>
      <c r="G28" s="13">
        <f t="shared" si="2"/>
        <v>1094.852684</v>
      </c>
      <c r="H28" s="11">
        <v>3000.0</v>
      </c>
      <c r="I28" s="13">
        <f t="shared" si="3"/>
        <v>1966.801229</v>
      </c>
      <c r="J28" s="11">
        <v>2050.0</v>
      </c>
      <c r="K28" s="12">
        <f t="shared" si="4"/>
        <v>1343.98084</v>
      </c>
      <c r="L28" s="11">
        <v>2000.0</v>
      </c>
      <c r="M28" s="12">
        <f t="shared" si="5"/>
        <v>1311.20082</v>
      </c>
      <c r="N28" s="11">
        <v>1500.0</v>
      </c>
      <c r="O28" s="13">
        <f t="shared" si="6"/>
        <v>983.4006147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/>
      <c r="B29" s="9">
        <v>25.0</v>
      </c>
      <c r="C29" s="10">
        <f>'Distribution de vent'!D33</f>
        <v>0.3112035517</v>
      </c>
      <c r="D29" s="29">
        <v>0.0</v>
      </c>
      <c r="E29" s="12">
        <f t="shared" si="1"/>
        <v>0</v>
      </c>
      <c r="F29" s="11">
        <v>1670.0</v>
      </c>
      <c r="G29" s="13">
        <f t="shared" si="2"/>
        <v>519.7099314</v>
      </c>
      <c r="H29" s="11">
        <v>3000.0</v>
      </c>
      <c r="I29" s="13">
        <f t="shared" si="3"/>
        <v>933.6106552</v>
      </c>
      <c r="J29" s="33">
        <v>0.0</v>
      </c>
      <c r="K29" s="12">
        <f t="shared" si="4"/>
        <v>0</v>
      </c>
      <c r="L29" s="11">
        <v>2000.0</v>
      </c>
      <c r="M29" s="12">
        <f t="shared" si="5"/>
        <v>622.4071034</v>
      </c>
      <c r="N29" s="11">
        <v>1500.0</v>
      </c>
      <c r="O29" s="13">
        <f t="shared" si="6"/>
        <v>466.8053276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/>
      <c r="B30" s="9">
        <v>26.0</v>
      </c>
      <c r="C30" s="10">
        <f>'Distribution de vent'!D34</f>
        <v>0.1428311316</v>
      </c>
      <c r="D30" s="33">
        <v>0.0</v>
      </c>
      <c r="E30" s="12">
        <f t="shared" si="1"/>
        <v>0</v>
      </c>
      <c r="F30" s="33">
        <v>0.0</v>
      </c>
      <c r="G30" s="13">
        <f t="shared" si="2"/>
        <v>0</v>
      </c>
      <c r="H30" s="33">
        <v>0.0</v>
      </c>
      <c r="I30" s="13">
        <f t="shared" si="3"/>
        <v>0</v>
      </c>
      <c r="J30" s="33">
        <v>0.0</v>
      </c>
      <c r="K30" s="12">
        <f t="shared" si="4"/>
        <v>0</v>
      </c>
      <c r="L30" s="33">
        <v>0.0</v>
      </c>
      <c r="M30" s="12">
        <f t="shared" si="5"/>
        <v>0</v>
      </c>
      <c r="N30" s="33">
        <v>0.0</v>
      </c>
      <c r="O30" s="13">
        <f t="shared" si="6"/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/>
      <c r="B31" s="9">
        <v>27.0</v>
      </c>
      <c r="C31" s="10">
        <f>'Distribution de vent'!D35</f>
        <v>0.06339087066</v>
      </c>
      <c r="D31" s="33">
        <v>0.0</v>
      </c>
      <c r="E31" s="12">
        <f t="shared" si="1"/>
        <v>0</v>
      </c>
      <c r="F31" s="33">
        <v>0.0</v>
      </c>
      <c r="G31" s="13">
        <f t="shared" si="2"/>
        <v>0</v>
      </c>
      <c r="H31" s="33">
        <v>0.0</v>
      </c>
      <c r="I31" s="13">
        <f t="shared" si="3"/>
        <v>0</v>
      </c>
      <c r="J31" s="33">
        <v>0.0</v>
      </c>
      <c r="K31" s="12">
        <f t="shared" si="4"/>
        <v>0</v>
      </c>
      <c r="L31" s="33">
        <v>0.0</v>
      </c>
      <c r="M31" s="12">
        <f t="shared" si="5"/>
        <v>0</v>
      </c>
      <c r="N31" s="33">
        <v>0.0</v>
      </c>
      <c r="O31" s="13">
        <f t="shared" si="6"/>
        <v>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/>
      <c r="B32" s="9">
        <v>28.0</v>
      </c>
      <c r="C32" s="10">
        <f>'Distribution de vent'!D36</f>
        <v>0.02720838967</v>
      </c>
      <c r="D32" s="33">
        <v>0.0</v>
      </c>
      <c r="E32" s="12">
        <f t="shared" si="1"/>
        <v>0</v>
      </c>
      <c r="F32" s="33">
        <v>0.0</v>
      </c>
      <c r="G32" s="13">
        <f t="shared" si="2"/>
        <v>0</v>
      </c>
      <c r="H32" s="33">
        <v>0.0</v>
      </c>
      <c r="I32" s="13">
        <f t="shared" si="3"/>
        <v>0</v>
      </c>
      <c r="J32" s="33">
        <v>0.0</v>
      </c>
      <c r="K32" s="12">
        <f t="shared" si="4"/>
        <v>0</v>
      </c>
      <c r="L32" s="33">
        <v>0.0</v>
      </c>
      <c r="M32" s="12">
        <f t="shared" si="5"/>
        <v>0</v>
      </c>
      <c r="N32" s="33">
        <v>0.0</v>
      </c>
      <c r="O32" s="13">
        <f t="shared" si="6"/>
        <v>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/>
      <c r="B33" s="9">
        <v>29.0</v>
      </c>
      <c r="C33" s="10">
        <f>'Distribution de vent'!D37</f>
        <v>0.01129517831</v>
      </c>
      <c r="D33" s="33">
        <v>0.0</v>
      </c>
      <c r="E33" s="12">
        <f t="shared" si="1"/>
        <v>0</v>
      </c>
      <c r="F33" s="33">
        <v>0.0</v>
      </c>
      <c r="G33" s="13">
        <f t="shared" si="2"/>
        <v>0</v>
      </c>
      <c r="H33" s="33">
        <v>0.0</v>
      </c>
      <c r="I33" s="13">
        <f t="shared" si="3"/>
        <v>0</v>
      </c>
      <c r="J33" s="33">
        <v>0.0</v>
      </c>
      <c r="K33" s="12">
        <f t="shared" si="4"/>
        <v>0</v>
      </c>
      <c r="L33" s="33">
        <v>0.0</v>
      </c>
      <c r="M33" s="12">
        <f t="shared" si="5"/>
        <v>0</v>
      </c>
      <c r="N33" s="33">
        <v>0.0</v>
      </c>
      <c r="O33" s="13">
        <f t="shared" si="6"/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/>
      <c r="B34" s="34">
        <v>30.0</v>
      </c>
      <c r="C34" s="35">
        <f>'Distribution de vent'!D38</f>
        <v>0.004535603325</v>
      </c>
      <c r="D34" s="36">
        <v>0.0</v>
      </c>
      <c r="E34" s="12">
        <f t="shared" si="1"/>
        <v>0</v>
      </c>
      <c r="F34" s="36">
        <v>0.0</v>
      </c>
      <c r="G34" s="13">
        <f t="shared" si="2"/>
        <v>0</v>
      </c>
      <c r="H34" s="36">
        <v>0.0</v>
      </c>
      <c r="I34" s="13">
        <f t="shared" si="3"/>
        <v>0</v>
      </c>
      <c r="J34" s="36">
        <v>0.0</v>
      </c>
      <c r="K34" s="12">
        <f t="shared" si="4"/>
        <v>0</v>
      </c>
      <c r="L34" s="36">
        <v>0.0</v>
      </c>
      <c r="M34" s="12">
        <f t="shared" si="5"/>
        <v>0</v>
      </c>
      <c r="N34" s="36">
        <v>0.0</v>
      </c>
      <c r="O34" s="13">
        <f t="shared" si="6"/>
        <v>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37">
        <f>SUM(E4:E34)</f>
        <v>5265611.491</v>
      </c>
      <c r="F35" s="2"/>
      <c r="G35" s="37">
        <f>SUM(G4:G34)</f>
        <v>4782162.44</v>
      </c>
      <c r="H35" s="2"/>
      <c r="I35" s="37">
        <f>SUM(I4:I34)</f>
        <v>8814064.725</v>
      </c>
      <c r="J35" s="2"/>
      <c r="K35" s="37">
        <f>SUM(K4:K34)</f>
        <v>6398238.199</v>
      </c>
      <c r="L35" s="2"/>
      <c r="M35" s="37">
        <f>SUM(M4:M34)</f>
        <v>6967361.81</v>
      </c>
      <c r="N35" s="2"/>
      <c r="O35" s="37">
        <f>SUM(O4:O34)</f>
        <v>4734667.602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6">
    <mergeCell ref="D2:E2"/>
    <mergeCell ref="F2:G2"/>
    <mergeCell ref="H2:I2"/>
    <mergeCell ref="J2:K2"/>
    <mergeCell ref="L2:M2"/>
    <mergeCell ref="N2:O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23.43"/>
    <col customWidth="1" min="3" max="3" width="21.29"/>
    <col customWidth="1" min="4" max="4" width="18.0"/>
    <col customWidth="1" min="5" max="5" width="20.14"/>
    <col customWidth="1" min="6" max="6" width="25.29"/>
  </cols>
  <sheetData>
    <row r="1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9.25" customHeight="1">
      <c r="A2" s="2"/>
      <c r="B2" s="6" t="s">
        <v>10</v>
      </c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2"/>
      <c r="B3" s="5" t="s">
        <v>11</v>
      </c>
      <c r="C3" s="16">
        <v>25000.0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1.5" customHeight="1">
      <c r="A5" s="2"/>
      <c r="B5" s="6" t="s">
        <v>12</v>
      </c>
      <c r="C5" s="17"/>
      <c r="D5" s="17"/>
      <c r="E5" s="17"/>
      <c r="F5" s="17"/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0" customHeight="1">
      <c r="A6" s="2"/>
      <c r="B6" s="6" t="s">
        <v>13</v>
      </c>
      <c r="C6" s="18" t="s">
        <v>14</v>
      </c>
      <c r="D6" s="19" t="s">
        <v>15</v>
      </c>
      <c r="E6" s="18" t="s">
        <v>16</v>
      </c>
      <c r="F6" s="18" t="s">
        <v>17</v>
      </c>
      <c r="G6" s="2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1" t="s">
        <v>0</v>
      </c>
      <c r="C7" s="22">
        <v>1650.0</v>
      </c>
      <c r="D7" s="23">
        <f t="shared" ref="D7:D12" si="1">ROUNDDOWN($C$3/C7)</f>
        <v>15</v>
      </c>
      <c r="E7" s="23">
        <f t="shared" ref="E7:E12" si="2">D7*C7</f>
        <v>24750</v>
      </c>
      <c r="F7" s="24">
        <f>'Puissance des éoliennes'!E35</f>
        <v>5265611.491</v>
      </c>
      <c r="G7" s="25">
        <f t="shared" ref="G7:G12" si="3">F7*D7/1000</f>
        <v>78984.17236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6" t="s">
        <v>1</v>
      </c>
      <c r="C8" s="27">
        <v>1670.0</v>
      </c>
      <c r="D8" s="23">
        <f t="shared" si="1"/>
        <v>14</v>
      </c>
      <c r="E8" s="23">
        <f t="shared" si="2"/>
        <v>23380</v>
      </c>
      <c r="F8" s="28">
        <f>'Puissance des éoliennes'!G35</f>
        <v>4782162.44</v>
      </c>
      <c r="G8" s="25">
        <f t="shared" si="3"/>
        <v>66950.27416</v>
      </c>
      <c r="H8" s="2"/>
      <c r="I8" s="2">
        <f>(H11*10-5000000)/12</f>
        <v>4460486.6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6" t="s">
        <v>2</v>
      </c>
      <c r="C9" s="27">
        <v>3000.0</v>
      </c>
      <c r="D9" s="23">
        <f t="shared" si="1"/>
        <v>8</v>
      </c>
      <c r="E9" s="23">
        <f t="shared" si="2"/>
        <v>24000</v>
      </c>
      <c r="F9" s="28">
        <f>'Puissance des éoliennes'!I35</f>
        <v>8814064.725</v>
      </c>
      <c r="G9" s="25">
        <f t="shared" si="3"/>
        <v>70512.5178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6" t="s">
        <v>3</v>
      </c>
      <c r="C10" s="27">
        <v>2050.0</v>
      </c>
      <c r="D10" s="23">
        <f t="shared" si="1"/>
        <v>12</v>
      </c>
      <c r="E10" s="23">
        <f t="shared" si="2"/>
        <v>24600</v>
      </c>
      <c r="F10" s="28">
        <f>'Puissance des éoliennes'!K35</f>
        <v>6398238.199</v>
      </c>
      <c r="G10" s="25">
        <f t="shared" si="3"/>
        <v>76778.85838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6" t="s">
        <v>4</v>
      </c>
      <c r="C11" s="27">
        <v>2000.0</v>
      </c>
      <c r="D11" s="23">
        <f t="shared" si="1"/>
        <v>12</v>
      </c>
      <c r="E11" s="23">
        <f t="shared" si="2"/>
        <v>24000</v>
      </c>
      <c r="F11" s="28">
        <f>'Puissance des éoliennes'!M35</f>
        <v>6967361.81</v>
      </c>
      <c r="G11" s="23">
        <f t="shared" si="3"/>
        <v>83608.34172</v>
      </c>
      <c r="H11" s="2">
        <f>G11*1000*0.07</f>
        <v>5852583.92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0" t="s">
        <v>5</v>
      </c>
      <c r="C12" s="31">
        <v>1500.0</v>
      </c>
      <c r="D12" s="23">
        <f t="shared" si="1"/>
        <v>16</v>
      </c>
      <c r="E12" s="23">
        <f t="shared" si="2"/>
        <v>24000</v>
      </c>
      <c r="F12" s="32">
        <f>'Puissance des éoliennes'!O35</f>
        <v>4734667.602</v>
      </c>
      <c r="G12" s="25">
        <f t="shared" si="3"/>
        <v>75754.68163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2">
    <mergeCell ref="B2:C2"/>
    <mergeCell ref="B5:G5"/>
  </mergeCells>
  <drawing r:id="rId1"/>
</worksheet>
</file>