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costal\Downloads\"/>
    </mc:Choice>
  </mc:AlternateContent>
  <bookViews>
    <workbookView xWindow="0" yWindow="0" windowWidth="25200" windowHeight="1188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G38" i="1" s="1"/>
  <c r="H38" i="1" s="1"/>
  <c r="E41" i="1"/>
  <c r="D41" i="1"/>
  <c r="C42" i="1" s="1"/>
  <c r="C41" i="1"/>
  <c r="D42" i="1" l="1"/>
  <c r="B17" i="1" s="1"/>
  <c r="C17" i="1" s="1"/>
  <c r="C32" i="1"/>
  <c r="D32" i="1"/>
  <c r="E32" i="1"/>
  <c r="F32" i="1"/>
  <c r="G32" i="1" l="1"/>
  <c r="H32" i="1" s="1"/>
  <c r="F17" i="1"/>
  <c r="E17" i="1"/>
  <c r="D17" i="1"/>
  <c r="C29" i="1"/>
  <c r="D29" i="1"/>
  <c r="E29" i="1"/>
  <c r="F29" i="1"/>
  <c r="C30" i="1"/>
  <c r="D30" i="1"/>
  <c r="E30" i="1"/>
  <c r="F30" i="1"/>
  <c r="C31" i="1"/>
  <c r="D31" i="1"/>
  <c r="E31" i="1"/>
  <c r="F31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27" i="1"/>
  <c r="D27" i="1"/>
  <c r="E27" i="1"/>
  <c r="F27" i="1"/>
  <c r="C28" i="1"/>
  <c r="F28" i="1"/>
  <c r="E28" i="1"/>
  <c r="D28" i="1"/>
  <c r="G17" i="1" l="1"/>
  <c r="H17" i="1" s="1"/>
  <c r="G34" i="1"/>
  <c r="H34" i="1" s="1"/>
  <c r="G30" i="1"/>
  <c r="H30" i="1" s="1"/>
  <c r="G33" i="1"/>
  <c r="H33" i="1" s="1"/>
  <c r="G31" i="1"/>
  <c r="H31" i="1" s="1"/>
  <c r="G27" i="1"/>
  <c r="H27" i="1" s="1"/>
  <c r="G36" i="1"/>
  <c r="H36" i="1" s="1"/>
  <c r="G37" i="1"/>
  <c r="H37" i="1" s="1"/>
  <c r="G35" i="1"/>
  <c r="H35" i="1" s="1"/>
  <c r="G29" i="1"/>
  <c r="H29" i="1" s="1"/>
  <c r="G28" i="1"/>
  <c r="H28" i="1" s="1"/>
  <c r="H43" i="1" l="1"/>
  <c r="D43" i="1" s="1"/>
  <c r="B18" i="1" l="1"/>
  <c r="D18" i="1" l="1"/>
  <c r="E18" i="1"/>
  <c r="C18" i="1"/>
  <c r="F18" i="1"/>
  <c r="G18" i="1" l="1"/>
  <c r="H18" i="1" s="1"/>
  <c r="H44" i="1" s="1"/>
  <c r="D44" i="1" s="1"/>
  <c r="B19" i="1" l="1"/>
  <c r="C19" i="1" s="1"/>
  <c r="E19" i="1" l="1"/>
  <c r="F19" i="1"/>
  <c r="D19" i="1"/>
  <c r="G19" i="1" l="1"/>
  <c r="H19" i="1" s="1"/>
  <c r="H45" i="1" s="1"/>
  <c r="D45" i="1" s="1"/>
  <c r="B20" i="1" l="1"/>
  <c r="C20" i="1" l="1"/>
  <c r="D20" i="1"/>
  <c r="F20" i="1"/>
  <c r="E20" i="1"/>
  <c r="G20" i="1" l="1"/>
  <c r="H20" i="1" s="1"/>
  <c r="H46" i="1" s="1"/>
  <c r="D46" i="1" s="1"/>
  <c r="B21" i="1" l="1"/>
  <c r="D21" i="1" l="1"/>
  <c r="C21" i="1"/>
  <c r="F21" i="1"/>
  <c r="E21" i="1"/>
  <c r="G21" i="1" l="1"/>
  <c r="H21" i="1" s="1"/>
  <c r="H47" i="1" s="1"/>
  <c r="D47" i="1" s="1"/>
  <c r="B22" i="1" l="1"/>
  <c r="D22" i="1" s="1"/>
  <c r="C22" i="1" l="1"/>
  <c r="F22" i="1"/>
  <c r="E22" i="1"/>
  <c r="G22" i="1" l="1"/>
  <c r="H22" i="1" s="1"/>
  <c r="H48" i="1" s="1"/>
  <c r="D48" i="1" s="1"/>
  <c r="B23" i="1" l="1"/>
  <c r="D23" i="1" s="1"/>
  <c r="C23" i="1" l="1"/>
  <c r="E23" i="1"/>
  <c r="F23" i="1"/>
  <c r="G23" i="1" l="1"/>
  <c r="H23" i="1" s="1"/>
  <c r="H49" i="1" s="1"/>
  <c r="D49" i="1" s="1"/>
  <c r="B24" i="1" s="1"/>
  <c r="D24" i="1" l="1"/>
  <c r="C24" i="1"/>
  <c r="E24" i="1"/>
  <c r="F24" i="1"/>
  <c r="G24" i="1" l="1"/>
  <c r="H24" i="1" s="1"/>
</calcChain>
</file>

<file path=xl/sharedStrings.xml><?xml version="1.0" encoding="utf-8"?>
<sst xmlns="http://schemas.openxmlformats.org/spreadsheetml/2006/main" count="32" uniqueCount="18">
  <si>
    <t>Límite Inferior</t>
  </si>
  <si>
    <t>Límite Superior</t>
  </si>
  <si>
    <t>Cuota Fija</t>
  </si>
  <si>
    <t>% sobre excedente de límite inferior</t>
  </si>
  <si>
    <t>En Adelante</t>
  </si>
  <si>
    <t>Percepcion</t>
  </si>
  <si>
    <t>Lim_inf</t>
  </si>
  <si>
    <t>Lim_Sup</t>
  </si>
  <si>
    <t>Cuota_Fija</t>
  </si>
  <si>
    <t>porc_excedente</t>
  </si>
  <si>
    <t>ISR</t>
  </si>
  <si>
    <t>Neto</t>
  </si>
  <si>
    <t>error</t>
  </si>
  <si>
    <t>D</t>
  </si>
  <si>
    <t>Ingreso Neto deseado</t>
  </si>
  <si>
    <t>Lim</t>
  </si>
  <si>
    <t>Cuota</t>
  </si>
  <si>
    <t>Porc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</si>
</sst>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ABAF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8" fontId="3" fillId="2" borderId="1" xfId="0" applyNumberFormat="1" applyFont="1" applyFill="1" applyBorder="1" applyAlignment="1">
      <alignment vertical="center" wrapText="1"/>
    </xf>
    <xf numFmtId="10" fontId="3" fillId="2" borderId="1" xfId="0" applyNumberFormat="1" applyFont="1" applyFill="1" applyBorder="1" applyAlignment="1">
      <alignment vertical="center" wrapText="1"/>
    </xf>
    <xf numFmtId="44" fontId="3" fillId="2" borderId="1" xfId="1" applyFont="1" applyFill="1" applyBorder="1" applyAlignment="1">
      <alignment vertical="center" wrapText="1"/>
    </xf>
    <xf numFmtId="44" fontId="3" fillId="2" borderId="0" xfId="1" applyFont="1" applyFill="1" applyBorder="1" applyAlignment="1">
      <alignment vertical="center" wrapText="1"/>
    </xf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8" fontId="3" fillId="2" borderId="1" xfId="1" applyNumberFormat="1" applyFont="1" applyFill="1" applyBorder="1" applyAlignment="1">
      <alignment vertical="center" wrapText="1"/>
    </xf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Hoja1!$G$26</c:f>
              <c:strCache>
                <c:ptCount val="1"/>
                <c:pt idx="0">
                  <c:v>ISR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Hoja1!$B$27:$B$37</c:f>
              <c:numCache>
                <c:formatCode>_("$"* #,##0.00_);_("$"* \(#,##0.00\);_("$"* "-"??_);_(@_)</c:formatCode>
                <c:ptCount val="11"/>
                <c:pt idx="0" formatCode="&quot;$&quot;#,##0.00_);[Red]\(&quot;$&quot;#,##0.00\)">
                  <c:v>1</c:v>
                </c:pt>
                <c:pt idx="1">
                  <c:v>578.53</c:v>
                </c:pt>
                <c:pt idx="2">
                  <c:v>4910.1899999999996</c:v>
                </c:pt>
                <c:pt idx="3">
                  <c:v>8629.2099999999991</c:v>
                </c:pt>
                <c:pt idx="4">
                  <c:v>10031.08</c:v>
                </c:pt>
                <c:pt idx="5">
                  <c:v>12009.95</c:v>
                </c:pt>
                <c:pt idx="6">
                  <c:v>24222.32</c:v>
                </c:pt>
                <c:pt idx="7">
                  <c:v>38177.699999999997</c:v>
                </c:pt>
                <c:pt idx="8">
                  <c:v>72887.509999999995</c:v>
                </c:pt>
                <c:pt idx="9">
                  <c:v>97183.34</c:v>
                </c:pt>
                <c:pt idx="10">
                  <c:v>291550.01</c:v>
                </c:pt>
              </c:numCache>
            </c:numRef>
          </c:xVal>
          <c:yVal>
            <c:numRef>
              <c:f>Hoja1!$G$27:$G$37</c:f>
              <c:numCache>
                <c:formatCode>_("$"* #,##0.00_);_("$"* \(#,##0.00\);_("$"* "-"??_);_(@_)</c:formatCode>
                <c:ptCount val="11"/>
                <c:pt idx="0">
                  <c:v>0</c:v>
                </c:pt>
                <c:pt idx="1">
                  <c:v>11.11</c:v>
                </c:pt>
                <c:pt idx="2">
                  <c:v>238.33</c:v>
                </c:pt>
                <c:pt idx="3">
                  <c:v>692.96</c:v>
                </c:pt>
                <c:pt idx="4">
                  <c:v>917.26</c:v>
                </c:pt>
                <c:pt idx="5">
                  <c:v>1271.8699999999999</c:v>
                </c:pt>
                <c:pt idx="6">
                  <c:v>3880.44</c:v>
                </c:pt>
                <c:pt idx="7">
                  <c:v>7162.74</c:v>
                </c:pt>
                <c:pt idx="8">
                  <c:v>17575.689999999999</c:v>
                </c:pt>
                <c:pt idx="9">
                  <c:v>25350.35</c:v>
                </c:pt>
                <c:pt idx="10">
                  <c:v>91435.02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1-45D0-BBF1-A2FBFEB06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14064"/>
        <c:axId val="493016032"/>
      </c:scatterChart>
      <c:valAx>
        <c:axId val="4930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3016032"/>
        <c:crosses val="autoZero"/>
        <c:crossBetween val="midCat"/>
      </c:valAx>
      <c:valAx>
        <c:axId val="4930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30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Hoja1!$H$26</c:f>
              <c:strCache>
                <c:ptCount val="1"/>
                <c:pt idx="0">
                  <c:v>Neto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Hoja1!$B$27:$B$37</c:f>
              <c:numCache>
                <c:formatCode>_("$"* #,##0.00_);_("$"* \(#,##0.00\);_("$"* "-"??_);_(@_)</c:formatCode>
                <c:ptCount val="11"/>
                <c:pt idx="0" formatCode="&quot;$&quot;#,##0.00_);[Red]\(&quot;$&quot;#,##0.00\)">
                  <c:v>1</c:v>
                </c:pt>
                <c:pt idx="1">
                  <c:v>578.53</c:v>
                </c:pt>
                <c:pt idx="2">
                  <c:v>4910.1899999999996</c:v>
                </c:pt>
                <c:pt idx="3">
                  <c:v>8629.2099999999991</c:v>
                </c:pt>
                <c:pt idx="4">
                  <c:v>10031.08</c:v>
                </c:pt>
                <c:pt idx="5">
                  <c:v>12009.95</c:v>
                </c:pt>
                <c:pt idx="6">
                  <c:v>24222.32</c:v>
                </c:pt>
                <c:pt idx="7">
                  <c:v>38177.699999999997</c:v>
                </c:pt>
                <c:pt idx="8">
                  <c:v>72887.509999999995</c:v>
                </c:pt>
                <c:pt idx="9">
                  <c:v>97183.34</c:v>
                </c:pt>
                <c:pt idx="10">
                  <c:v>291550.01</c:v>
                </c:pt>
              </c:numCache>
            </c:numRef>
          </c:xVal>
          <c:yVal>
            <c:numRef>
              <c:f>Hoja1!$H$27:$H$37</c:f>
              <c:numCache>
                <c:formatCode>_("$"* #,##0.00_);_("$"* \(#,##0.00\);_("$"* "-"??_);_(@_)</c:formatCode>
                <c:ptCount val="11"/>
                <c:pt idx="0">
                  <c:v>1</c:v>
                </c:pt>
                <c:pt idx="1">
                  <c:v>567.41999999999996</c:v>
                </c:pt>
                <c:pt idx="2">
                  <c:v>4671.8599999999997</c:v>
                </c:pt>
                <c:pt idx="3">
                  <c:v>7936.2499999999991</c:v>
                </c:pt>
                <c:pt idx="4">
                  <c:v>9113.82</c:v>
                </c:pt>
                <c:pt idx="5">
                  <c:v>10738.080000000002</c:v>
                </c:pt>
                <c:pt idx="6">
                  <c:v>20341.88</c:v>
                </c:pt>
                <c:pt idx="7">
                  <c:v>31014.959999999999</c:v>
                </c:pt>
                <c:pt idx="8">
                  <c:v>55311.819999999992</c:v>
                </c:pt>
                <c:pt idx="9">
                  <c:v>71832.989999999991</c:v>
                </c:pt>
                <c:pt idx="10">
                  <c:v>200114.99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E-4A3D-8942-B1CF26A4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18864"/>
        <c:axId val="494519520"/>
      </c:scatterChart>
      <c:valAx>
        <c:axId val="4945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4519520"/>
        <c:crosses val="autoZero"/>
        <c:crossBetween val="midCat"/>
      </c:valAx>
      <c:valAx>
        <c:axId val="4945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451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15</xdr:row>
      <xdr:rowOff>66675</xdr:rowOff>
    </xdr:from>
    <xdr:to>
      <xdr:col>17</xdr:col>
      <xdr:colOff>742950</xdr:colOff>
      <xdr:row>43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476249</xdr:colOff>
      <xdr:row>43</xdr:row>
      <xdr:rowOff>142875</xdr:rowOff>
    </xdr:from>
    <xdr:to>
      <xdr:col>17</xdr:col>
      <xdr:colOff>752474</xdr:colOff>
      <xdr:row>66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6"/>
  <sheetViews>
    <sheetView tabSelected="1" topLeftCell="A16" zoomScaleNormal="100" workbookViewId="0">
      <selection activeCell="D47" sqref="D47"/>
    </sheetView>
  </sheetViews>
  <sheetFormatPr baseColWidth="10" defaultRowHeight="15" x14ac:dyDescent="0.25"/>
  <cols>
    <col min="2" max="3" width="15.140625" bestFit="1" customWidth="1"/>
    <col min="4" max="4" width="13.85546875" bestFit="1" customWidth="1"/>
    <col min="6" max="6" width="15.28515625" bestFit="1" customWidth="1"/>
    <col min="7" max="7" width="12.5703125" bestFit="1" customWidth="1"/>
    <col min="8" max="8" width="12.42578125" bestFit="1" customWidth="1"/>
  </cols>
  <sheetData>
    <row r="3" spans="2:8" ht="78.7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8" x14ac:dyDescent="0.25">
      <c r="B4" s="10">
        <v>1</v>
      </c>
      <c r="C4" s="5">
        <v>578.52</v>
      </c>
      <c r="D4" s="5">
        <v>0</v>
      </c>
      <c r="E4" s="4">
        <v>1.9199999999999998E-2</v>
      </c>
    </row>
    <row r="5" spans="2:8" x14ac:dyDescent="0.25">
      <c r="B5" s="5">
        <v>578.53</v>
      </c>
      <c r="C5" s="5">
        <v>4910.18</v>
      </c>
      <c r="D5" s="5">
        <v>11.11</v>
      </c>
      <c r="E5" s="4">
        <v>6.4000000000000001E-2</v>
      </c>
    </row>
    <row r="6" spans="2:8" x14ac:dyDescent="0.25">
      <c r="B6" s="5">
        <v>4910.1899999999996</v>
      </c>
      <c r="C6" s="5">
        <v>8629.2000000000007</v>
      </c>
      <c r="D6" s="5">
        <v>238.33</v>
      </c>
      <c r="E6" s="4">
        <v>0.10879999999999999</v>
      </c>
    </row>
    <row r="7" spans="2:8" x14ac:dyDescent="0.25">
      <c r="B7" s="5">
        <v>8629.2099999999991</v>
      </c>
      <c r="C7" s="5">
        <v>10031.07</v>
      </c>
      <c r="D7" s="5">
        <v>692.96</v>
      </c>
      <c r="E7" s="4">
        <v>0.16</v>
      </c>
    </row>
    <row r="8" spans="2:8" x14ac:dyDescent="0.25">
      <c r="B8" s="5">
        <v>10031.08</v>
      </c>
      <c r="C8" s="5">
        <v>12009.94</v>
      </c>
      <c r="D8" s="5">
        <v>917.26</v>
      </c>
      <c r="E8" s="4">
        <v>0.1792</v>
      </c>
    </row>
    <row r="9" spans="2:8" x14ac:dyDescent="0.25">
      <c r="B9" s="5">
        <v>12009.95</v>
      </c>
      <c r="C9" s="5">
        <v>24222.31</v>
      </c>
      <c r="D9" s="5">
        <v>1271.8699999999999</v>
      </c>
      <c r="E9" s="4">
        <v>0.21360000000000001</v>
      </c>
    </row>
    <row r="10" spans="2:8" x14ac:dyDescent="0.25">
      <c r="B10" s="5">
        <v>24222.32</v>
      </c>
      <c r="C10" s="5">
        <v>38177.69</v>
      </c>
      <c r="D10" s="5">
        <v>3880.44</v>
      </c>
      <c r="E10" s="4">
        <v>0.23519999999999999</v>
      </c>
    </row>
    <row r="11" spans="2:8" x14ac:dyDescent="0.25">
      <c r="B11" s="5">
        <v>38177.699999999997</v>
      </c>
      <c r="C11" s="5">
        <v>72887.5</v>
      </c>
      <c r="D11" s="5">
        <v>7162.74</v>
      </c>
      <c r="E11" s="4">
        <v>0.3</v>
      </c>
    </row>
    <row r="12" spans="2:8" x14ac:dyDescent="0.25">
      <c r="B12" s="5">
        <v>72887.509999999995</v>
      </c>
      <c r="C12" s="5">
        <v>97183.33</v>
      </c>
      <c r="D12" s="5">
        <v>17575.689999999999</v>
      </c>
      <c r="E12" s="4">
        <v>0.32</v>
      </c>
    </row>
    <row r="13" spans="2:8" x14ac:dyDescent="0.25">
      <c r="B13" s="5">
        <v>97183.34</v>
      </c>
      <c r="C13" s="5">
        <v>291550</v>
      </c>
      <c r="D13" s="5">
        <v>25350.35</v>
      </c>
      <c r="E13" s="4">
        <v>0.34</v>
      </c>
    </row>
    <row r="14" spans="2:8" x14ac:dyDescent="0.25">
      <c r="B14" s="5">
        <v>291550.01</v>
      </c>
      <c r="C14" s="2" t="s">
        <v>4</v>
      </c>
      <c r="D14" s="3">
        <v>91435.02</v>
      </c>
      <c r="E14" s="4">
        <v>0.35</v>
      </c>
    </row>
    <row r="16" spans="2:8" x14ac:dyDescent="0.25">
      <c r="B16" t="s">
        <v>5</v>
      </c>
      <c r="C16" t="s">
        <v>6</v>
      </c>
      <c r="D16" t="s">
        <v>7</v>
      </c>
      <c r="E16" t="s">
        <v>8</v>
      </c>
      <c r="F16" t="s">
        <v>9</v>
      </c>
      <c r="G16" t="s">
        <v>10</v>
      </c>
      <c r="H16" t="s">
        <v>11</v>
      </c>
    </row>
    <row r="17" spans="1:8" x14ac:dyDescent="0.25">
      <c r="A17" t="s">
        <v>13</v>
      </c>
      <c r="B17" s="6">
        <f>D42</f>
        <v>264620.68181818182</v>
      </c>
      <c r="C17" s="8">
        <f t="shared" ref="C17:C24" si="0">LOOKUP($B17,$B$4:$B$14,$B$4:$B$14)</f>
        <v>97183.34</v>
      </c>
      <c r="D17" s="8">
        <f t="shared" ref="D17:D24" si="1">LOOKUP($B17,$B$4:$B$14,$C$4:$C$14)</f>
        <v>291550</v>
      </c>
      <c r="E17" s="8">
        <f t="shared" ref="E17:E24" si="2">LOOKUP($B17,$B$4:$B$14,$D$4:$D$14)</f>
        <v>25350.35</v>
      </c>
      <c r="F17" s="7">
        <f t="shared" ref="F17:F24" si="3">LOOKUP($B17,$B$4:$B$14,$E$4:$E$14)</f>
        <v>0.34</v>
      </c>
      <c r="G17" s="9">
        <f t="shared" ref="G17:G18" si="4">E17+F17*(B17-C17)</f>
        <v>82279.046218181815</v>
      </c>
      <c r="H17" s="9">
        <f t="shared" ref="H17:H18" si="5">B17-G17</f>
        <v>182341.63560000001</v>
      </c>
    </row>
    <row r="18" spans="1:8" x14ac:dyDescent="0.25">
      <c r="B18">
        <f>D43</f>
        <v>287984.52395479137</v>
      </c>
      <c r="C18" s="8">
        <f t="shared" si="0"/>
        <v>97183.34</v>
      </c>
      <c r="D18" s="8">
        <f t="shared" si="1"/>
        <v>291550</v>
      </c>
      <c r="E18" s="8">
        <f t="shared" si="2"/>
        <v>25350.35</v>
      </c>
      <c r="F18" s="7">
        <f t="shared" si="3"/>
        <v>0.34</v>
      </c>
      <c r="G18" s="9">
        <f t="shared" si="4"/>
        <v>90222.752544629067</v>
      </c>
      <c r="H18" s="9">
        <f t="shared" si="5"/>
        <v>197761.7714101623</v>
      </c>
    </row>
    <row r="19" spans="1:8" x14ac:dyDescent="0.25">
      <c r="B19">
        <f>D44</f>
        <v>291207.39992952341</v>
      </c>
      <c r="C19" s="8">
        <f t="shared" si="0"/>
        <v>97183.34</v>
      </c>
      <c r="D19" s="8">
        <f t="shared" si="1"/>
        <v>291550</v>
      </c>
      <c r="E19" s="8">
        <f t="shared" si="2"/>
        <v>25350.35</v>
      </c>
      <c r="F19" s="7">
        <f t="shared" si="3"/>
        <v>0.34</v>
      </c>
      <c r="G19" s="9">
        <f t="shared" ref="G19" si="6">E19+F19*(B19-C19)</f>
        <v>91318.530376037961</v>
      </c>
      <c r="H19" s="9">
        <f t="shared" ref="H19" si="7">B19-G19</f>
        <v>199888.86955348545</v>
      </c>
    </row>
    <row r="20" spans="1:8" x14ac:dyDescent="0.25">
      <c r="B20">
        <f>D45</f>
        <v>291369.20997143595</v>
      </c>
      <c r="C20" s="8">
        <f t="shared" si="0"/>
        <v>97183.34</v>
      </c>
      <c r="D20" s="8">
        <f t="shared" si="1"/>
        <v>291550</v>
      </c>
      <c r="E20" s="8">
        <f t="shared" si="2"/>
        <v>25350.35</v>
      </c>
      <c r="F20" s="7">
        <f t="shared" si="3"/>
        <v>0.34</v>
      </c>
      <c r="G20" s="9">
        <f t="shared" ref="G20" si="8">E20+F20*(B20-C20)</f>
        <v>91373.545790288219</v>
      </c>
      <c r="H20" s="9">
        <f t="shared" ref="H20" si="9">B20-G20</f>
        <v>199995.66418114773</v>
      </c>
    </row>
    <row r="21" spans="1:8" x14ac:dyDescent="0.25">
      <c r="B21">
        <f>D46</f>
        <v>291375.52659200376</v>
      </c>
      <c r="C21" s="8">
        <f t="shared" si="0"/>
        <v>97183.34</v>
      </c>
      <c r="D21" s="8">
        <f t="shared" si="1"/>
        <v>291550</v>
      </c>
      <c r="E21" s="8">
        <f t="shared" si="2"/>
        <v>25350.35</v>
      </c>
      <c r="F21" s="7">
        <f t="shared" si="3"/>
        <v>0.34</v>
      </c>
      <c r="G21" s="9">
        <f t="shared" ref="G21" si="10">E21+F21*(B21-C21)</f>
        <v>91375.69344128127</v>
      </c>
      <c r="H21" s="9">
        <f t="shared" ref="H21" si="11">B21-G21</f>
        <v>199999.83315072249</v>
      </c>
    </row>
    <row r="22" spans="1:8" x14ac:dyDescent="0.25">
      <c r="B22">
        <f>D47</f>
        <v>291375.76967098424</v>
      </c>
      <c r="C22" s="8">
        <f t="shared" si="0"/>
        <v>97183.34</v>
      </c>
      <c r="D22" s="8">
        <f t="shared" si="1"/>
        <v>291550</v>
      </c>
      <c r="E22" s="8">
        <f t="shared" si="2"/>
        <v>25350.35</v>
      </c>
      <c r="F22" s="7">
        <f t="shared" si="3"/>
        <v>0.34</v>
      </c>
      <c r="G22" s="9">
        <f t="shared" ref="G22" si="12">E22+F22*(B22-C22)</f>
        <v>91375.776088134648</v>
      </c>
      <c r="H22" s="9">
        <f t="shared" ref="H22" si="13">B22-G22</f>
        <v>199999.99358284959</v>
      </c>
    </row>
    <row r="23" spans="1:8" x14ac:dyDescent="0.25">
      <c r="B23">
        <f>D48</f>
        <v>291375.77901999495</v>
      </c>
      <c r="C23" s="8">
        <f t="shared" si="0"/>
        <v>97183.34</v>
      </c>
      <c r="D23" s="8">
        <f t="shared" si="1"/>
        <v>291550</v>
      </c>
      <c r="E23" s="8">
        <f t="shared" si="2"/>
        <v>25350.35</v>
      </c>
      <c r="F23" s="7">
        <f t="shared" si="3"/>
        <v>0.34</v>
      </c>
      <c r="G23" s="9">
        <f t="shared" ref="G23" si="14">E23+F23*(B23-C23)</f>
        <v>91375.779266798287</v>
      </c>
      <c r="H23" s="9">
        <f t="shared" ref="H23" si="15">B23-G23</f>
        <v>199999.99975319667</v>
      </c>
    </row>
    <row r="24" spans="1:8" x14ac:dyDescent="0.25">
      <c r="B24">
        <f>D49</f>
        <v>291375.77937955753</v>
      </c>
      <c r="C24" s="8">
        <f t="shared" si="0"/>
        <v>97183.34</v>
      </c>
      <c r="D24" s="8">
        <f t="shared" si="1"/>
        <v>291550</v>
      </c>
      <c r="E24" s="8">
        <f t="shared" si="2"/>
        <v>25350.35</v>
      </c>
      <c r="F24" s="7">
        <f t="shared" si="3"/>
        <v>0.34</v>
      </c>
      <c r="G24" s="9">
        <f t="shared" ref="G24" si="16">E24+F24*(B24-C24)</f>
        <v>91375.779389049567</v>
      </c>
      <c r="H24" s="9">
        <f t="shared" ref="H24" si="17">B24-G24</f>
        <v>199999.99999050796</v>
      </c>
    </row>
    <row r="26" spans="1:8" x14ac:dyDescent="0.25">
      <c r="B26" t="s">
        <v>5</v>
      </c>
      <c r="C26" t="s">
        <v>6</v>
      </c>
      <c r="D26" t="s">
        <v>7</v>
      </c>
      <c r="E26" t="s">
        <v>8</v>
      </c>
      <c r="F26" t="s">
        <v>9</v>
      </c>
      <c r="G26" t="s">
        <v>10</v>
      </c>
      <c r="H26" t="s">
        <v>11</v>
      </c>
    </row>
    <row r="27" spans="1:8" x14ac:dyDescent="0.25">
      <c r="B27" s="10">
        <v>1</v>
      </c>
      <c r="C27" s="8">
        <f t="shared" ref="C27:C37" si="18">LOOKUP($B27,$B$4:$B$14,$B$4:$B$14)</f>
        <v>1</v>
      </c>
      <c r="D27" s="8">
        <f t="shared" ref="D27:D37" si="19">LOOKUP($B27,$B$4:$B$14,$C$4:$C$14)</f>
        <v>578.52</v>
      </c>
      <c r="E27" s="8">
        <f t="shared" ref="E27:E37" si="20">LOOKUP($B27,$B$4:$B$14,$D$4:$D$14)</f>
        <v>0</v>
      </c>
      <c r="F27" s="7">
        <f t="shared" ref="F27:F37" si="21">LOOKUP($B27,$B$4:$B$14,$E$4:$E$14)</f>
        <v>1.9199999999999998E-2</v>
      </c>
      <c r="G27" s="9">
        <f t="shared" ref="G27:G37" si="22">E27+F27*(B27-C27)</f>
        <v>0</v>
      </c>
      <c r="H27" s="9">
        <f t="shared" ref="H27:H37" si="23">B27-G27</f>
        <v>1</v>
      </c>
    </row>
    <row r="28" spans="1:8" x14ac:dyDescent="0.25">
      <c r="B28" s="5">
        <v>578.53</v>
      </c>
      <c r="C28" s="8">
        <f t="shared" si="18"/>
        <v>578.53</v>
      </c>
      <c r="D28" s="8">
        <f t="shared" si="19"/>
        <v>4910.18</v>
      </c>
      <c r="E28" s="8">
        <f t="shared" si="20"/>
        <v>11.11</v>
      </c>
      <c r="F28" s="7">
        <f t="shared" si="21"/>
        <v>6.4000000000000001E-2</v>
      </c>
      <c r="G28" s="9">
        <f t="shared" si="22"/>
        <v>11.11</v>
      </c>
      <c r="H28" s="9">
        <f t="shared" si="23"/>
        <v>567.41999999999996</v>
      </c>
    </row>
    <row r="29" spans="1:8" x14ac:dyDescent="0.25">
      <c r="B29" s="5">
        <v>4910.1899999999996</v>
      </c>
      <c r="C29" s="8">
        <f t="shared" si="18"/>
        <v>4910.1899999999996</v>
      </c>
      <c r="D29" s="8">
        <f t="shared" si="19"/>
        <v>8629.2000000000007</v>
      </c>
      <c r="E29" s="8">
        <f t="shared" si="20"/>
        <v>238.33</v>
      </c>
      <c r="F29" s="7">
        <f t="shared" si="21"/>
        <v>0.10879999999999999</v>
      </c>
      <c r="G29" s="9">
        <f t="shared" si="22"/>
        <v>238.33</v>
      </c>
      <c r="H29" s="9">
        <f t="shared" si="23"/>
        <v>4671.8599999999997</v>
      </c>
    </row>
    <row r="30" spans="1:8" x14ac:dyDescent="0.25">
      <c r="B30" s="5">
        <v>8629.2099999999991</v>
      </c>
      <c r="C30" s="8">
        <f t="shared" si="18"/>
        <v>8629.2099999999991</v>
      </c>
      <c r="D30" s="8">
        <f t="shared" si="19"/>
        <v>10031.07</v>
      </c>
      <c r="E30" s="8">
        <f t="shared" si="20"/>
        <v>692.96</v>
      </c>
      <c r="F30" s="7">
        <f t="shared" si="21"/>
        <v>0.16</v>
      </c>
      <c r="G30" s="9">
        <f t="shared" si="22"/>
        <v>692.96</v>
      </c>
      <c r="H30" s="9">
        <f t="shared" si="23"/>
        <v>7936.2499999999991</v>
      </c>
    </row>
    <row r="31" spans="1:8" x14ac:dyDescent="0.25">
      <c r="B31" s="5">
        <v>10031.08</v>
      </c>
      <c r="C31" s="8">
        <f t="shared" si="18"/>
        <v>10031.08</v>
      </c>
      <c r="D31" s="8">
        <f t="shared" si="19"/>
        <v>12009.94</v>
      </c>
      <c r="E31" s="8">
        <f t="shared" si="20"/>
        <v>917.26</v>
      </c>
      <c r="F31" s="7">
        <f t="shared" si="21"/>
        <v>0.1792</v>
      </c>
      <c r="G31" s="9">
        <f t="shared" si="22"/>
        <v>917.26</v>
      </c>
      <c r="H31" s="9">
        <f t="shared" si="23"/>
        <v>9113.82</v>
      </c>
    </row>
    <row r="32" spans="1:8" x14ac:dyDescent="0.25">
      <c r="B32" s="5">
        <v>12009.95</v>
      </c>
      <c r="C32" s="8">
        <f t="shared" si="18"/>
        <v>12009.95</v>
      </c>
      <c r="D32" s="8">
        <f t="shared" si="19"/>
        <v>24222.31</v>
      </c>
      <c r="E32" s="8">
        <f t="shared" si="20"/>
        <v>1271.8699999999999</v>
      </c>
      <c r="F32" s="7">
        <f t="shared" si="21"/>
        <v>0.21360000000000001</v>
      </c>
      <c r="G32" s="9">
        <f t="shared" si="22"/>
        <v>1271.8699999999999</v>
      </c>
      <c r="H32" s="9">
        <f t="shared" si="23"/>
        <v>10738.080000000002</v>
      </c>
    </row>
    <row r="33" spans="2:8" x14ac:dyDescent="0.25">
      <c r="B33" s="5">
        <v>24222.32</v>
      </c>
      <c r="C33" s="8">
        <f t="shared" si="18"/>
        <v>24222.32</v>
      </c>
      <c r="D33" s="8">
        <f t="shared" si="19"/>
        <v>38177.69</v>
      </c>
      <c r="E33" s="8">
        <f t="shared" si="20"/>
        <v>3880.44</v>
      </c>
      <c r="F33" s="7">
        <f t="shared" si="21"/>
        <v>0.23519999999999999</v>
      </c>
      <c r="G33" s="9">
        <f t="shared" si="22"/>
        <v>3880.44</v>
      </c>
      <c r="H33" s="9">
        <f t="shared" si="23"/>
        <v>20341.88</v>
      </c>
    </row>
    <row r="34" spans="2:8" x14ac:dyDescent="0.25">
      <c r="B34" s="5">
        <v>38177.699999999997</v>
      </c>
      <c r="C34" s="8">
        <f t="shared" si="18"/>
        <v>38177.699999999997</v>
      </c>
      <c r="D34" s="8">
        <f t="shared" si="19"/>
        <v>72887.5</v>
      </c>
      <c r="E34" s="8">
        <f t="shared" si="20"/>
        <v>7162.74</v>
      </c>
      <c r="F34" s="7">
        <f t="shared" si="21"/>
        <v>0.3</v>
      </c>
      <c r="G34" s="9">
        <f t="shared" si="22"/>
        <v>7162.74</v>
      </c>
      <c r="H34" s="9">
        <f t="shared" si="23"/>
        <v>31014.959999999999</v>
      </c>
    </row>
    <row r="35" spans="2:8" x14ac:dyDescent="0.25">
      <c r="B35" s="5">
        <v>72887.509999999995</v>
      </c>
      <c r="C35" s="8">
        <f t="shared" si="18"/>
        <v>72887.509999999995</v>
      </c>
      <c r="D35" s="8">
        <f t="shared" si="19"/>
        <v>97183.33</v>
      </c>
      <c r="E35" s="8">
        <f t="shared" si="20"/>
        <v>17575.689999999999</v>
      </c>
      <c r="F35" s="7">
        <f t="shared" si="21"/>
        <v>0.32</v>
      </c>
      <c r="G35" s="9">
        <f t="shared" si="22"/>
        <v>17575.689999999999</v>
      </c>
      <c r="H35" s="9">
        <f t="shared" si="23"/>
        <v>55311.819999999992</v>
      </c>
    </row>
    <row r="36" spans="2:8" x14ac:dyDescent="0.25">
      <c r="B36" s="5">
        <v>97183.34</v>
      </c>
      <c r="C36" s="8">
        <f t="shared" si="18"/>
        <v>97183.34</v>
      </c>
      <c r="D36" s="8">
        <f t="shared" si="19"/>
        <v>291550</v>
      </c>
      <c r="E36" s="8">
        <f t="shared" si="20"/>
        <v>25350.35</v>
      </c>
      <c r="F36" s="7">
        <f t="shared" si="21"/>
        <v>0.34</v>
      </c>
      <c r="G36" s="9">
        <f t="shared" si="22"/>
        <v>25350.35</v>
      </c>
      <c r="H36" s="9">
        <f t="shared" si="23"/>
        <v>71832.989999999991</v>
      </c>
    </row>
    <row r="37" spans="2:8" x14ac:dyDescent="0.25">
      <c r="B37" s="5">
        <v>291550.01</v>
      </c>
      <c r="C37" s="8">
        <f t="shared" si="18"/>
        <v>291550.01</v>
      </c>
      <c r="D37" s="8" t="str">
        <f t="shared" si="19"/>
        <v>En Adelante</v>
      </c>
      <c r="E37" s="8">
        <f t="shared" si="20"/>
        <v>91435.02</v>
      </c>
      <c r="F37" s="7">
        <f t="shared" si="21"/>
        <v>0.35</v>
      </c>
      <c r="G37" s="9">
        <f t="shared" si="22"/>
        <v>91435.02</v>
      </c>
      <c r="H37" s="9">
        <f t="shared" si="23"/>
        <v>200114.99</v>
      </c>
    </row>
    <row r="38" spans="2:8" x14ac:dyDescent="0.25">
      <c r="B38" s="6">
        <v>17429.482044760935</v>
      </c>
      <c r="C38" s="8">
        <f>LOOKUP($B38,$B$4:$B$14,$B$4:$B$14)</f>
        <v>12009.95</v>
      </c>
      <c r="D38" s="8">
        <f>LOOKUP($B38,$B$4:$B$14,$C$4:$C$14)</f>
        <v>24222.31</v>
      </c>
      <c r="E38" s="8">
        <f>LOOKUP($B38,$B$4:$B$14,$D$4:$D$14)</f>
        <v>1271.8699999999999</v>
      </c>
      <c r="F38" s="7">
        <f>LOOKUP($B38,$B$4:$B$14,$E$4:$E$14)</f>
        <v>0.21360000000000001</v>
      </c>
      <c r="G38" s="9">
        <f>E38+F38*(B38-C38)</f>
        <v>2429.4820447609354</v>
      </c>
      <c r="H38" s="9">
        <f>B38-G38</f>
        <v>15000</v>
      </c>
    </row>
    <row r="40" spans="2:8" x14ac:dyDescent="0.25">
      <c r="C40" s="12" t="s">
        <v>15</v>
      </c>
      <c r="D40" s="12" t="s">
        <v>16</v>
      </c>
      <c r="E40" s="12" t="s">
        <v>17</v>
      </c>
    </row>
    <row r="41" spans="2:8" x14ac:dyDescent="0.25">
      <c r="B41">
        <v>200000</v>
      </c>
      <c r="C41" s="8">
        <f t="shared" ref="C41" si="24">LOOKUP($B41,$B$4:$B$14,$B$4:$B$14)</f>
        <v>97183.34</v>
      </c>
      <c r="D41" s="8">
        <f t="shared" ref="D41" si="25">LOOKUP($B41,$B$4:$B$14,$D$4:$D$14)</f>
        <v>25350.35</v>
      </c>
      <c r="E41" s="7">
        <f t="shared" ref="E41:E42" si="26">LOOKUP($B41,$B$4:$B$14,$E$4:$E$14)</f>
        <v>0.34</v>
      </c>
      <c r="F41" s="9"/>
    </row>
    <row r="42" spans="2:8" x14ac:dyDescent="0.25">
      <c r="C42" s="9">
        <f>B41-D41</f>
        <v>174649.65</v>
      </c>
      <c r="D42" s="9">
        <f>C42/(1-E41)</f>
        <v>264620.68181818182</v>
      </c>
      <c r="E42">
        <v>0.34</v>
      </c>
    </row>
    <row r="43" spans="2:8" x14ac:dyDescent="0.25">
      <c r="D43">
        <f>D42*(1+H43)</f>
        <v>287984.52395479137</v>
      </c>
      <c r="G43" t="s">
        <v>12</v>
      </c>
      <c r="H43">
        <f>($B$41-H17)/$B$41</f>
        <v>8.829182199999995E-2</v>
      </c>
    </row>
    <row r="44" spans="2:8" x14ac:dyDescent="0.25">
      <c r="D44">
        <f>D43*(1+H44)</f>
        <v>291207.39992952341</v>
      </c>
      <c r="H44">
        <f>($B$41-H18)/$B$41</f>
        <v>1.1191142949188507E-2</v>
      </c>
    </row>
    <row r="45" spans="2:8" x14ac:dyDescent="0.25">
      <c r="D45">
        <f>D44*(1+H45)</f>
        <v>291369.20997143595</v>
      </c>
      <c r="H45">
        <f>($B$41-H19)/$B$41</f>
        <v>5.5565223257275642E-4</v>
      </c>
    </row>
    <row r="46" spans="2:8" x14ac:dyDescent="0.25">
      <c r="D46">
        <f>D45*(1+H46)</f>
        <v>291375.52659200376</v>
      </c>
      <c r="H46">
        <f>($B$41-H20)/$B$41</f>
        <v>2.1679094261344288E-5</v>
      </c>
    </row>
    <row r="47" spans="2:8" x14ac:dyDescent="0.25">
      <c r="D47">
        <f>D46*(1+H47)</f>
        <v>291375.76967098424</v>
      </c>
      <c r="H47">
        <f>($B$41-H21)/$B$41</f>
        <v>8.3424638753058389E-7</v>
      </c>
    </row>
    <row r="48" spans="2:8" x14ac:dyDescent="0.25">
      <c r="D48">
        <f>D47*(1+H48)</f>
        <v>291375.77901999495</v>
      </c>
      <c r="H48">
        <f>($B$41-H22)/$B$41</f>
        <v>3.2085752027342098E-8</v>
      </c>
    </row>
    <row r="49" spans="4:19" x14ac:dyDescent="0.25">
      <c r="D49">
        <f>D48*(1+H49)</f>
        <v>291375.77937955753</v>
      </c>
      <c r="H49">
        <f>($B$41-H23)/$B$41</f>
        <v>1.2340166722424328E-9</v>
      </c>
    </row>
    <row r="56" spans="4:19" x14ac:dyDescent="0.25">
      <c r="S56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2" sqref="C2"/>
    </sheetView>
  </sheetViews>
  <sheetFormatPr baseColWidth="10" defaultRowHeight="15" x14ac:dyDescent="0.25"/>
  <sheetData>
    <row r="1" spans="1:9" x14ac:dyDescent="0.25">
      <c r="A1" s="13" t="s">
        <v>14</v>
      </c>
      <c r="B1" s="13"/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>
        <v>200000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ALBERTO ACOSTA LOPEZ</cp:lastModifiedBy>
  <dcterms:created xsi:type="dcterms:W3CDTF">2018-10-17T14:51:21Z</dcterms:created>
  <dcterms:modified xsi:type="dcterms:W3CDTF">2018-10-22T13:49:57Z</dcterms:modified>
</cp:coreProperties>
</file>