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Сварка\"/>
    </mc:Choice>
  </mc:AlternateContent>
  <xr:revisionPtr revIDLastSave="0" documentId="13_ncr:1_{972F7D02-1638-447A-A464-2349BAE58251}" xr6:coauthVersionLast="47" xr6:coauthVersionMax="47" xr10:uidLastSave="{00000000-0000-0000-0000-000000000000}"/>
  <bookViews>
    <workbookView xWindow="-120" yWindow="-120" windowWidth="29040" windowHeight="15720" tabRatio="819" firstSheet="1" activeTab="2" xr2:uid="{00000000-000D-0000-FFFF-FFFF00000000}"/>
  </bookViews>
  <sheets>
    <sheet name="Рассчеты (3)" sheetId="170" state="hidden" r:id="rId1"/>
    <sheet name="-" sheetId="176" r:id="rId2"/>
    <sheet name="ВИК стр. 1" sheetId="172" r:id="rId3"/>
    <sheet name="ВИК стр. 2" sheetId="171" r:id="rId4"/>
    <sheet name="ВИК стр. 3" sheetId="181" r:id="rId5"/>
    <sheet name="УЗК стр. 1" sheetId="179" r:id="rId6"/>
    <sheet name="УЗК стр. 2" sheetId="180" r:id="rId7"/>
  </sheets>
  <definedNames>
    <definedName name="_xlnm.Print_Area" localSheetId="2">'ВИК стр. 1'!$A$1:$Y$57</definedName>
    <definedName name="_xlnm.Print_Area" localSheetId="3">'ВИК стр. 2'!$A$1:$Y$119</definedName>
    <definedName name="_xlnm.Print_Area" localSheetId="4">'ВИК стр. 3'!$A$1:$Y$92</definedName>
    <definedName name="_xlnm.Print_Area" localSheetId="0">'Рассчеты (3)'!$A$1:$K$59</definedName>
    <definedName name="_xlnm.Print_Area" localSheetId="5">'УЗК стр. 1'!$A$1:$Y$55</definedName>
    <definedName name="_xlnm.Print_Area" localSheetId="6">'УЗК стр. 2'!$A$1:$Y$55</definedName>
  </definedNames>
  <calcPr calcId="191029"/>
</workbook>
</file>

<file path=xl/calcChain.xml><?xml version="1.0" encoding="utf-8"?>
<calcChain xmlns="http://schemas.openxmlformats.org/spreadsheetml/2006/main">
  <c r="A14" i="176" l="1"/>
  <c r="A13" i="176"/>
  <c r="A12" i="176"/>
  <c r="A7" i="176"/>
  <c r="A6" i="176"/>
  <c r="A5" i="176"/>
  <c r="A4" i="176"/>
  <c r="A3" i="176"/>
  <c r="A2" i="176"/>
  <c r="A42" i="172"/>
  <c r="A41" i="172"/>
  <c r="R13" i="179"/>
  <c r="G29" i="179"/>
  <c r="A39" i="179" s="1"/>
  <c r="G27" i="179"/>
  <c r="V109" i="171"/>
  <c r="V106" i="171"/>
  <c r="V103" i="171"/>
  <c r="V100" i="171"/>
  <c r="V97" i="171"/>
  <c r="V94" i="171"/>
  <c r="V91" i="171"/>
  <c r="V88" i="171"/>
  <c r="V85" i="171"/>
  <c r="V82" i="171"/>
  <c r="V79" i="171"/>
  <c r="V76" i="171"/>
  <c r="V73" i="171"/>
  <c r="V70" i="171"/>
  <c r="V60" i="171"/>
  <c r="V57" i="171"/>
  <c r="V54" i="171"/>
  <c r="V51" i="171"/>
  <c r="V48" i="171"/>
  <c r="V45" i="171"/>
  <c r="V42" i="171"/>
  <c r="V39" i="171"/>
  <c r="V36" i="171"/>
  <c r="V33" i="171"/>
  <c r="V30" i="171"/>
  <c r="V27" i="171"/>
  <c r="V24" i="171"/>
  <c r="V21" i="171"/>
  <c r="V18" i="171"/>
  <c r="A1" i="171" l="1"/>
  <c r="A207" i="181"/>
  <c r="J201" i="181"/>
  <c r="J200" i="181"/>
  <c r="M193" i="181"/>
  <c r="M192" i="181"/>
  <c r="A165" i="181"/>
  <c r="J159" i="181"/>
  <c r="J158" i="181"/>
  <c r="M151" i="181"/>
  <c r="M150" i="181"/>
  <c r="A123" i="181"/>
  <c r="J117" i="181"/>
  <c r="J116" i="181"/>
  <c r="M109" i="181"/>
  <c r="M108" i="181"/>
  <c r="V15" i="171"/>
  <c r="A41" i="179"/>
  <c r="D36" i="179"/>
  <c r="A15" i="179"/>
  <c r="R13" i="172"/>
  <c r="A15" i="172"/>
  <c r="A170" i="180" l="1"/>
  <c r="J164" i="180"/>
  <c r="J163" i="180"/>
  <c r="M156" i="180"/>
  <c r="M155" i="180"/>
  <c r="A128" i="180"/>
  <c r="J122" i="180"/>
  <c r="J121" i="180"/>
  <c r="M114" i="180"/>
  <c r="M113" i="180"/>
  <c r="A86" i="180"/>
  <c r="J80" i="180"/>
  <c r="J79" i="180"/>
  <c r="M72" i="180"/>
  <c r="M71" i="180"/>
  <c r="A43" i="180"/>
  <c r="A234" i="171"/>
  <c r="J228" i="171"/>
  <c r="J227" i="171"/>
  <c r="M220" i="171"/>
  <c r="M219" i="171"/>
  <c r="A192" i="171"/>
  <c r="J186" i="171"/>
  <c r="J185" i="171"/>
  <c r="M178" i="171"/>
  <c r="M177" i="171"/>
  <c r="A150" i="171"/>
  <c r="J144" i="171"/>
  <c r="J143" i="171"/>
  <c r="M136" i="171"/>
  <c r="M135" i="171"/>
  <c r="AC8" i="172" l="1"/>
  <c r="G37" i="172" s="1"/>
  <c r="AC5" i="172"/>
  <c r="B41" i="170" l="1"/>
  <c r="B40" i="170"/>
  <c r="B39" i="170"/>
  <c r="B38" i="170"/>
  <c r="B37" i="170"/>
  <c r="B36" i="170"/>
  <c r="B35" i="170"/>
  <c r="B34" i="170"/>
  <c r="B33" i="170"/>
  <c r="B32" i="170"/>
  <c r="N28" i="170"/>
  <c r="A46" i="170" l="1"/>
  <c r="C46" i="17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49E55-11A9-4E7D-BC5B-9CCB419565A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<sst xmlns="http://schemas.openxmlformats.org/spreadsheetml/2006/main" count="862" uniqueCount="219">
  <si>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</si>
  <si>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</si>
  <si>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</si>
  <si>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</si>
  <si>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</si>
  <si>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</si>
  <si>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</si>
  <si>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</si>
  <si>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</si>
  <si>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</si>
  <si>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</si>
  <si>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</si>
  <si>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</si>
  <si>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</si>
  <si>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</si>
  <si>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</si>
  <si>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</si>
  <si>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</si>
  <si>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</si>
  <si>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</si>
  <si>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</si>
  <si>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</si>
  <si>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</si>
  <si>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</si>
  <si>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</si>
  <si>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</si>
  <si>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</si>
  <si>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</si>
  <si>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</si>
  <si>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</si>
  <si>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</si>
  <si>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</si>
  <si>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</si>
  <si>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</si>
  <si>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</si>
  <si>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</si>
  <si>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</si>
  <si>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</si>
  <si>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</si>
  <si>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</si>
  <si>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</si>
  <si>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</si>
  <si>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</si>
  <si>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</si>
  <si>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</si>
  <si>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</si>
  <si>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</si>
  <si>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</si>
  <si>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</si>
  <si>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</si>
  <si>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</si>
  <si>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</si>
  <si>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</si>
  <si>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</si>
  <si>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</si>
  <si>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</si>
  <si>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</si>
  <si>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</si>
  <si>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Наименование объекта:</t>
  </si>
  <si>
    <t>Адрес объекта:</t>
  </si>
  <si>
    <t>Дата проведения испытаний:</t>
  </si>
  <si>
    <t>Исполнитель:</t>
  </si>
  <si>
    <t>ООО «ГЛАВЛАБГРУПП»</t>
  </si>
  <si>
    <t>ООО «АТЛАНТ»</t>
  </si>
  <si>
    <t>Квартал Издание. «Комплекс жилых домов переменной этажности со встроенно-пристроенными помещениями общественного назначения и подземной автостоянкой»</t>
  </si>
  <si>
    <t>г. Москва, внутригородское образование Нижегородское, шоссе Перовское, земельный участок с кадастровым номером 77:04:0002001:8601</t>
  </si>
  <si>
    <t>Симоров А.Ю.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</si>
  <si>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</si>
  <si>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</si>
  <si>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Методика испытаний:</t>
  </si>
  <si>
    <t>Используемое оборудование:</t>
  </si>
  <si>
    <t>Вид контроля:</t>
  </si>
  <si>
    <t>Визуальный и измерительный контроль сварных соединений</t>
  </si>
  <si>
    <t>ГОСТ Р ИСО 17637-2024 Неразрушающий контроль сварных швов. Визуальный контроль сварных соединений, выполненых сваркой плавлением.</t>
  </si>
  <si>
    <t xml:space="preserve">Уровень освещенности, лк: </t>
  </si>
  <si>
    <t>контроль выполнил дефектоскопист II уровня____________________Паршутин Р.Ю.
(удостоверение №0071-0278 (действительно до 09.2026)</t>
  </si>
  <si>
    <t>-</t>
  </si>
  <si>
    <t>Подрез</t>
  </si>
  <si>
    <t>Ширина шва</t>
  </si>
  <si>
    <t>ЛЮКСЫ БРАТЬ ТУТ</t>
  </si>
  <si>
    <t>На улице</t>
  </si>
  <si>
    <t xml:space="preserve"> лк</t>
  </si>
  <si>
    <t>В помещении</t>
  </si>
  <si>
    <t>№ п/п</t>
  </si>
  <si>
    <t>Контролируемый параметр</t>
  </si>
  <si>
    <t>Обозначение</t>
  </si>
  <si>
    <t>Высота усиления (выпуклость)</t>
  </si>
  <si>
    <t>e</t>
  </si>
  <si>
    <t>g</t>
  </si>
  <si>
    <t>h</t>
  </si>
  <si>
    <t>Да</t>
  </si>
  <si>
    <t>Не более 0,5 мм</t>
  </si>
  <si>
    <t xml:space="preserve">Требования НД </t>
  </si>
  <si>
    <t>20-25</t>
  </si>
  <si>
    <t>Таблица 2. Результаты измерительного контроля дефектов</t>
  </si>
  <si>
    <t xml:space="preserve">Объект контроля: </t>
  </si>
  <si>
    <t>Сварные соединения распорной системы в/о 1-10-А-Д с отм. -5,650 до отм. +2,360</t>
  </si>
  <si>
    <t>Наименование дефекта</t>
  </si>
  <si>
    <t>Тип сварных соединений:</t>
  </si>
  <si>
    <t>Пора одиночная</t>
  </si>
  <si>
    <t>Катет</t>
  </si>
  <si>
    <t>другие дефекты см. гост 5817-2025</t>
  </si>
  <si>
    <t xml:space="preserve">Допустимый размер (по НД) </t>
  </si>
  <si>
    <t>Трещина</t>
  </si>
  <si>
    <t>Не допускается</t>
  </si>
  <si>
    <t>не более 1 мм</t>
  </si>
  <si>
    <t>Размер (длина/диаметр/глубина, мм)</t>
  </si>
  <si>
    <t>Таблица 1. Параметры геометрии шва:</t>
  </si>
  <si>
    <t>Результаты измерений, мм</t>
  </si>
  <si>
    <t>Соответствует / 
не соответствует</t>
  </si>
  <si>
    <t>Соответствует</t>
  </si>
  <si>
    <t>С17 по ГОСТ 5264-80* или У4 по ГОСТ 14771-76 или другое</t>
  </si>
  <si>
    <t>Заключение:</t>
  </si>
  <si>
    <t>Оценка качества:</t>
  </si>
  <si>
    <t>Ультразвуковой контроль сварных соединений</t>
  </si>
  <si>
    <t>Таблица 1. Результаты измерительного контроля дефектов</t>
  </si>
  <si>
    <t>соответствует</t>
  </si>
  <si>
    <t>А, дБ</t>
  </si>
  <si>
    <t>У, мм</t>
  </si>
  <si>
    <t>X, мм</t>
  </si>
  <si>
    <t>Xc, мм</t>
  </si>
  <si>
    <t>l1, мм</t>
  </si>
  <si>
    <t>l2, мм</t>
  </si>
  <si>
    <t>l2-l1, мм</t>
  </si>
  <si>
    <t>Схема расположения индикаций</t>
  </si>
  <si>
    <t>позиция сканир-я</t>
  </si>
  <si>
    <t>Эскиз объекта контроля с указанием точки отсчета и направления координат:</t>
  </si>
  <si>
    <t>Приложение А. Результаты ультразвукового контроля</t>
  </si>
  <si>
    <t>Приложение А. Результаты визуального и измерительного контроля</t>
  </si>
  <si>
    <t>Влад</t>
  </si>
  <si>
    <t>Рус</t>
  </si>
  <si>
    <t>Офис</t>
  </si>
  <si>
    <t>Арм</t>
  </si>
  <si>
    <t>ГОСТ Р 55724-2013 Контроль неразрушающий. Соединения сварные. Методы ультразвуковые.</t>
  </si>
  <si>
    <t>Дефектоскоп ультразвуковой АРМС-МГ4, зав. №116, сертификат о калибровке № С-ГА/17-03-2026/513280521 действительно до 16.03.2027; 
Набор образцов шероховатости поверхности ОШС-ШП, зав. № 1693-1690, сертификат о калибровке № К0015-0111/25, действителен до 31.10.2026</t>
  </si>
  <si>
    <t>Визуального и измерительного контроля по ГОСТ 17637-2024</t>
  </si>
  <si>
    <t>УТВЕРЖДАЮ:</t>
  </si>
  <si>
    <t>(подпись)</t>
  </si>
  <si>
    <t>1. Протокол измерений касается только данных участков</t>
  </si>
  <si>
    <t>2. Не разрешается перепечатка протокола без разрешения руководителя СЛ</t>
  </si>
  <si>
    <t>Ультразвуковой дефектоскоп УСД-50, зав № 243092, свидетельство о поверке № С-АКЗ/03-07-2025/444975552, действительно до 02.07.2026; Преобразователь AN5065, частота 5,0 МГц, угол ввода 65 град.;
Набор образцов шероховатости поверхности ОШС-ШП, зав. № 1693-1690, сертификат о калибровке № К0015-0111/25, действителен до 31.10.2026</t>
  </si>
  <si>
    <t>Ультразвукового контроля по ГОСТ 55724-2013</t>
  </si>
  <si>
    <t>Результаты визуального и измерительного контроля представлены в приложении А.</t>
  </si>
  <si>
    <t>Результаты ультразвукового контроля представлены в приложении А.</t>
  </si>
  <si>
    <t>При контроле недопустимых дефектов не выявлено.</t>
  </si>
  <si>
    <t>В результате контроля выявлены дефекты.</t>
  </si>
  <si>
    <t xml:space="preserve">В результате контроля выявлены дефекты: </t>
  </si>
  <si>
    <t>Комплект для визуального и измерительного контроля «ВИК-НДТ», зав. № 3581, сертификат о калибровке 
№ К0068-0912/25, действителен до 08.12.2026; 
Люксметр еЛайт-мини, зав. № 01771-22, свидетельство о поверке № С-АЕЯ/17-10-2025/475404653, действительно до 16.10.2026</t>
  </si>
  <si>
    <t xml:space="preserve">Сварные соединения распорной системы в/о 1-10-А-Д с отм. -5,650 до отм. +2,360, общей длиной 10,5 м.п. соответствуют требованиям                   </t>
  </si>
  <si>
    <t>Таблица 1. Результаты контроля</t>
  </si>
  <si>
    <t>Контролируемый узел</t>
  </si>
  <si>
    <t>№
п/п</t>
  </si>
  <si>
    <t>Тип шва, ГОСТ</t>
  </si>
  <si>
    <t>Характеристика дефектов</t>
  </si>
  <si>
    <t>Н1 по ГОСТ 5264-80</t>
  </si>
  <si>
    <t>Соответсвие НТД</t>
  </si>
  <si>
    <t>Соответсвие проектной документации</t>
  </si>
  <si>
    <t>Для Методики</t>
  </si>
  <si>
    <t>Подрез более 1 мм</t>
  </si>
  <si>
    <t>Соответсвует ТК-РД-КМ1</t>
  </si>
  <si>
    <t>Сферические дефекты на глубина более 3 мм</t>
  </si>
  <si>
    <t>Наплывы</t>
  </si>
  <si>
    <t>Прожоги</t>
  </si>
  <si>
    <t>Сужение шва</t>
  </si>
  <si>
    <t>Узел А. Стойка №1. 
Пластина 220х140х10
Закладная деталь t10</t>
  </si>
  <si>
    <t>Узел А. Стойка №2. 
Пластина 220х140х10
Закладная деталь t10</t>
  </si>
  <si>
    <t>Узел А. Стойка №3. 
Пластина 220х140х10
Закладная деталь t10</t>
  </si>
  <si>
    <t>Узел А. Стойка №4. 
Пластина 220х140х10
Закладная деталь t10</t>
  </si>
  <si>
    <t>Узел А. Стойка №5. 
Пластина 220х140х10
Закладная деталь t10</t>
  </si>
  <si>
    <t>Узел А. Стойка №6. 
Пластина 220х140х10
Закладная деталь t10</t>
  </si>
  <si>
    <t>Приложение Б. Фотофиксация дефектов</t>
  </si>
  <si>
    <t>Фото 1. Неравномерная чешуйчатость шва</t>
  </si>
  <si>
    <t>Фото 2. Недостаточная величина катета шва</t>
  </si>
  <si>
    <t>Фото 1. Утоньшение основого металла</t>
  </si>
  <si>
    <t>Фото 1. Несплавление по контуру шва</t>
  </si>
  <si>
    <t>Фото 1. Механические повреждения шва</t>
  </si>
  <si>
    <t>Сферические дефекты на глубине более 3 мм</t>
  </si>
  <si>
    <t>Неравномерность сварного шва, несоответсвие катета сварного шва</t>
  </si>
  <si>
    <t>Соответствует ТК-РД-КМ1</t>
  </si>
  <si>
    <t>Узел А. Стойка №7. 
Пластина 220х140х10
Закладная деталь t10</t>
  </si>
  <si>
    <t>Узел А. Стойка №8. 
Пластина 220х140х10
Закладная деталь t10</t>
  </si>
  <si>
    <t>Узел А. Стойка №9. 
Пластина 220х140х10
Закладная деталь t10</t>
  </si>
  <si>
    <t>Узел А. Стойка №10. 
Пластина 220х140х10
Закладная деталь t10</t>
  </si>
  <si>
    <t>Узел А. Стойка №11. 
Пластина 220х140х10
Закладная деталь t10</t>
  </si>
  <si>
    <t>Узел А. Стойка №12. 
Пластина 220х140х10
Закладная деталь t10</t>
  </si>
  <si>
    <t>Узел А. Стойка №13. 
Пластина 220х140х10
Закладная деталь t10</t>
  </si>
  <si>
    <t>Узел А. Стойка №14. 
Пластина 220х140х10
Закладная деталь t10</t>
  </si>
  <si>
    <t>Узел А. Стойка №15. 
Пластина 220х140х10
Закладная деталь t10</t>
  </si>
  <si>
    <t>Узел А. Стойка №16. 
Пластина 220х140х10
Закладная деталь t10</t>
  </si>
  <si>
    <t>Узел А. Стойка №17. 
Пластина 220х140х10
Закладная деталь t10</t>
  </si>
  <si>
    <t>Узел А. Стойка №18.
Пластина 220х140х10
Закладная деталь t10</t>
  </si>
  <si>
    <t>Узел А. Стойка №19. 
Пластина 220х140х10
Закладная деталь t10</t>
  </si>
  <si>
    <t>Узел А. Стойка №20. 
Пластина 220х140х10
Закладная деталь t10</t>
  </si>
  <si>
    <t>Узел А. Стойка №21. 
Пластина 220х140х10
Закладная деталь t10</t>
  </si>
  <si>
    <t>Узел А. Стойка №22. 
Пластина 220х140х10
Закладная деталь t10</t>
  </si>
  <si>
    <t>Узел А. Стойка №23. 
Пластина 220х140х10
Закладная деталь t10</t>
  </si>
  <si>
    <t>Узел А. Стойка №24. 
Пластина 220х140х10
Закладная деталь t10</t>
  </si>
  <si>
    <t>Узел А. Стойка №25. 
Пластина 220х140х10
Закладная деталь t10</t>
  </si>
  <si>
    <t>Узел А. Стойка №26. 
Пластина 220х140х10
Закладная деталь t10</t>
  </si>
  <si>
    <t>Узел А. Стойка №27. 
Пластина 220х140х10
Закладная деталь t10</t>
  </si>
  <si>
    <t>Узел А. Стойка №28. 
Пластина 220х140х10
Закладная деталь t10</t>
  </si>
  <si>
    <t>Узел А. Стойка №29. 
Пластина 220х140х10
Закладная деталь t10</t>
  </si>
  <si>
    <t>Узел А. Стойка №30. 
Пластина 220х140х10
Закладная деталь t10</t>
  </si>
  <si>
    <t>Объект контроля:</t>
  </si>
  <si>
    <t>Сварные соединения конструкций кровли в /о 1-2/А-Б на отм. -2,050</t>
  </si>
  <si>
    <t>Материал по проекту:</t>
  </si>
  <si>
    <t>Способ сварки:</t>
  </si>
  <si>
    <t>Способы сварки</t>
  </si>
  <si>
    <t>Фотофиксация выявленных дефектов представлена в приложении Б.</t>
  </si>
  <si>
    <t>ГОСТ 5264-80 «Ручная дуговая сварка. Соединения сварные. Основные типы, конструктивные элементы и размеры».</t>
  </si>
  <si>
    <t>Фото 3. Механические повреждения шва</t>
  </si>
  <si>
    <t>Фото 4. Утоньшение основого металла</t>
  </si>
  <si>
    <t>Фото 5. Несплавление по контуру шва</t>
  </si>
  <si>
    <t>Дефектоскоп ультразвуковой А1211 Mini, зав № 3161189, свидетельство о поверке № С-АКЗ/15-07-2025/447786693, действительно до 14.07.2026; Преобразователь S5182, частота 2,5 МГц, угол ввода 65 град.;
Набор образцов шероховатости поверхности ОШС-ШП, зав. № 1693-1690, сертификат о калибровке № К0015-0111/25, действителен до 31.10.2026</t>
  </si>
  <si>
    <t>Дефектоскоп ультразвуковой А1212 MASTER, зав. № 4142768, свидетельство о поверке № С-АКЗ/17-09-2025/466478509, действительно до 16.09.2026; Преобразователь S5182 2,5-65, частота 2,5 МГц, угол ввода 65 град.;
Набор образцов шероховатости поверхности ОШС-ШП, зав. № 1693-1690, сертификат о калибровке № К0015-0111/25, действителен до 31.10.2026</t>
  </si>
  <si>
    <t>Сталь С235</t>
  </si>
  <si>
    <t xml:space="preserve">Сварные соединения распорной системы в/о 19с-22с/Ас-Дс с отм. -5,650 до отм. +2,360, общей длиной 10,5 м.п. соответствуют требованиям                   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</si>
  <si>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</t>
  </si>
  <si>
    <t>ГОСТ 23118-2019 «Конструкции строительные, стальные. Общие технические условия», СП 70.13330.2012 «Несущие и ограждающие конструкции».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</si>
</sst>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FF0000"/>
      <name val="Times New Roman"/>
      <family val="2"/>
      <charset val="204"/>
    </font>
    <font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3" fillId="0" borderId="0"/>
  </cellStyleXfs>
  <cellXfs count="215"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8" fillId="0" borderId="0" xfId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14" fontId="15" fillId="0" borderId="0" xfId="0" applyNumberFormat="1" applyFont="1"/>
    <xf numFmtId="0" fontId="6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 applyAlignment="1">
      <alignment horizontal="right" wrapText="1"/>
    </xf>
    <xf numFmtId="0" fontId="8" fillId="0" borderId="0" xfId="1" applyFont="1"/>
    <xf numFmtId="0" fontId="10" fillId="0" borderId="0" xfId="1" applyFont="1"/>
    <xf numFmtId="0" fontId="10" fillId="0" borderId="0" xfId="1" applyFont="1" applyAlignment="1">
      <alignment horizontal="right"/>
    </xf>
    <xf numFmtId="0" fontId="19" fillId="0" borderId="0" xfId="0" applyFont="1" applyAlignment="1">
      <alignment vertical="center"/>
    </xf>
    <xf numFmtId="0" fontId="12" fillId="0" borderId="0" xfId="2" applyFont="1" applyFill="1" applyBorder="1" applyAlignment="1" applyProtection="1"/>
    <xf numFmtId="0" fontId="14" fillId="0" borderId="0" xfId="0" applyFont="1" applyAlignment="1">
      <alignment vertical="top"/>
    </xf>
    <xf numFmtId="0" fontId="11" fillId="0" borderId="0" xfId="0" applyFont="1"/>
    <xf numFmtId="0" fontId="16" fillId="0" borderId="0" xfId="1" applyFont="1" applyAlignment="1">
      <alignment horizontal="right"/>
    </xf>
    <xf numFmtId="0" fontId="15" fillId="0" borderId="0" xfId="0" applyFont="1" applyAlignment="1">
      <alignment vertical="top"/>
    </xf>
    <xf numFmtId="0" fontId="8" fillId="0" borderId="0" xfId="1" applyFont="1" applyAlignment="1">
      <alignment horizontal="right" vertical="top"/>
    </xf>
    <xf numFmtId="0" fontId="13" fillId="0" borderId="0" xfId="0" applyFont="1"/>
    <xf numFmtId="0" fontId="9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164" fontId="9" fillId="0" borderId="0" xfId="0" applyNumberFormat="1" applyFont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0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/>
    </xf>
    <xf numFmtId="14" fontId="8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0" fillId="0" borderId="0" xfId="0" applyAlignment="1">
      <alignment vertical="center"/>
    </xf>
    <xf numFmtId="0" fontId="22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2" fillId="0" borderId="0" xfId="0" applyFont="1" applyAlignment="1">
      <alignment horizontal="right" vertical="center" wrapText="1"/>
    </xf>
    <xf numFmtId="0" fontId="9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9" fillId="0" borderId="0" xfId="0" applyFont="1" applyAlignment="1">
      <alignment horizontal="left" vertical="top"/>
    </xf>
    <xf numFmtId="0" fontId="0" fillId="0" borderId="3" xfId="0" applyBorder="1"/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27" fillId="0" borderId="0" xfId="0" applyFont="1"/>
    <xf numFmtId="0" fontId="27" fillId="0" borderId="0" xfId="0" applyFont="1" applyAlignment="1">
      <alignment vertical="center"/>
    </xf>
    <xf numFmtId="0" fontId="27" fillId="0" borderId="0" xfId="11" applyFont="1" applyAlignment="1">
      <alignment vertical="center"/>
    </xf>
    <xf numFmtId="0" fontId="22" fillId="0" borderId="0" xfId="11" applyFont="1" applyAlignment="1">
      <alignment horizontal="center" vertical="center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0" fillId="0" borderId="0" xfId="0" applyFont="1"/>
    <xf numFmtId="14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vertical="center"/>
    </xf>
    <xf numFmtId="0" fontId="29" fillId="0" borderId="0" xfId="11" applyFont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right" vertical="center" wrapText="1"/>
    </xf>
    <xf numFmtId="0" fontId="2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4" fontId="26" fillId="0" borderId="0" xfId="0" applyNumberFormat="1" applyFont="1" applyAlignment="1">
      <alignment horizontal="left"/>
    </xf>
    <xf numFmtId="0" fontId="9" fillId="0" borderId="5" xfId="11" applyFont="1" applyBorder="1" applyAlignment="1">
      <alignment horizontal="center" vertical="center"/>
    </xf>
    <xf numFmtId="0" fontId="9" fillId="0" borderId="0" xfId="11" applyFont="1" applyAlignment="1">
      <alignment horizontal="left" vertical="center"/>
    </xf>
    <xf numFmtId="0" fontId="29" fillId="0" borderId="6" xfId="0" applyFont="1" applyBorder="1" applyAlignment="1">
      <alignment horizontal="center" vertical="center"/>
    </xf>
    <xf numFmtId="0" fontId="9" fillId="0" borderId="0" xfId="1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9" fillId="0" borderId="0" xfId="0" applyNumberFormat="1" applyFont="1" applyAlignment="1">
      <alignment horizontal="left" vertical="center" wrapText="1"/>
    </xf>
    <xf numFmtId="0" fontId="9" fillId="0" borderId="0" xfId="0" applyFont="1" applyAlignment="1" applyProtection="1">
      <alignment horizontal="left" vertical="top" wrapText="1"/>
      <protection locked="0"/>
    </xf>
    <xf numFmtId="14" fontId="20" fillId="0" borderId="0" xfId="0" applyNumberFormat="1" applyFont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left" vertical="top"/>
    </xf>
    <xf numFmtId="0" fontId="15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20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top" wrapText="1"/>
    </xf>
    <xf numFmtId="0" fontId="20" fillId="2" borderId="3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/>
    </xf>
    <xf numFmtId="14" fontId="9" fillId="0" borderId="0" xfId="0" applyNumberFormat="1" applyFont="1" applyAlignment="1">
      <alignment horizontal="righ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4" fontId="20" fillId="0" borderId="0" xfId="0" applyNumberFormat="1" applyFont="1" applyAlignment="1">
      <alignment horizontal="righ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0" fillId="0" borderId="0" xfId="0" applyNumberFormat="1"/>
  </cellXfs>
  <cellStyles count="12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6076</xdr:colOff>
      <xdr:row>44</xdr:row>
      <xdr:rowOff>0</xdr:rowOff>
    </xdr:from>
    <xdr:ext cx="3062698" cy="342786"/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4E4F27F1-7023-4522-94D0-651F72CB34FA}"/>
            </a:ext>
          </a:extLst>
        </xdr:cNvPr>
        <xdr:cNvSpPr/>
      </xdr:nvSpPr>
      <xdr:spPr>
        <a:xfrm>
          <a:off x="7826101" y="8934450"/>
          <a:ext cx="3062698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ru-RU" sz="1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5.</a:t>
          </a:r>
          <a:r>
            <a:rPr lang="ru-RU" sz="16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Скрой приложения если надо</a:t>
          </a:r>
          <a:endParaRPr lang="ru-RU" sz="16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25</xdr:col>
      <xdr:colOff>22550</xdr:colOff>
      <xdr:row>26</xdr:row>
      <xdr:rowOff>104775</xdr:rowOff>
    </xdr:from>
    <xdr:ext cx="3218189" cy="655949"/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B7D8FBA2-52D0-4CC3-939D-159E322BE019}"/>
            </a:ext>
          </a:extLst>
        </xdr:cNvPr>
        <xdr:cNvSpPr/>
      </xdr:nvSpPr>
      <xdr:spPr>
        <a:xfrm>
          <a:off x="7842575" y="5238750"/>
          <a:ext cx="3218189" cy="65594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1. Выбираем объект контроля</a:t>
          </a:r>
        </a:p>
        <a:p>
          <a:pPr algn="l"/>
          <a:endParaRPr lang="ru-RU" sz="18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24</xdr:col>
      <xdr:colOff>308300</xdr:colOff>
      <xdr:row>40</xdr:row>
      <xdr:rowOff>1</xdr:rowOff>
    </xdr:from>
    <xdr:ext cx="6438301" cy="400050"/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3366D49-3480-5AC3-E5BC-71EEA5FD934F}"/>
            </a:ext>
          </a:extLst>
        </xdr:cNvPr>
        <xdr:cNvSpPr/>
      </xdr:nvSpPr>
      <xdr:spPr>
        <a:xfrm>
          <a:off x="7814000" y="7934326"/>
          <a:ext cx="6438301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4. Укажи наименование/оси/отметки/метры погонные/(не)соответствие</a:t>
          </a:r>
        </a:p>
      </xdr:txBody>
    </xdr:sp>
    <xdr:clientData/>
  </xdr:oneCellAnchor>
  <xdr:oneCellAnchor>
    <xdr:from>
      <xdr:col>25</xdr:col>
      <xdr:colOff>22550</xdr:colOff>
      <xdr:row>29</xdr:row>
      <xdr:rowOff>19050</xdr:rowOff>
    </xdr:from>
    <xdr:ext cx="2962414" cy="374141"/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A0680977-A796-A96D-7042-9AB04F06321A}"/>
            </a:ext>
          </a:extLst>
        </xdr:cNvPr>
        <xdr:cNvSpPr/>
      </xdr:nvSpPr>
      <xdr:spPr>
        <a:xfrm>
          <a:off x="7842575" y="5753100"/>
          <a:ext cx="2962414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2. Выбираем способ сварки</a:t>
          </a:r>
          <a:endParaRPr lang="ru-RU" sz="18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24</xdr:col>
      <xdr:colOff>298775</xdr:colOff>
      <xdr:row>38</xdr:row>
      <xdr:rowOff>104776</xdr:rowOff>
    </xdr:from>
    <xdr:ext cx="7892725" cy="400050"/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99C694C9-0DEC-404D-81DB-1E5D4E3C172F}"/>
            </a:ext>
          </a:extLst>
        </xdr:cNvPr>
        <xdr:cNvSpPr/>
      </xdr:nvSpPr>
      <xdr:spPr>
        <a:xfrm>
          <a:off x="7804475" y="7639051"/>
          <a:ext cx="7892725" cy="40005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3. Укажи тип ШВА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38101</xdr:colOff>
      <xdr:row>0</xdr:row>
      <xdr:rowOff>28575</xdr:rowOff>
    </xdr:from>
    <xdr:to>
      <xdr:col>33</xdr:col>
      <xdr:colOff>130209</xdr:colOff>
      <xdr:row>20</xdr:row>
      <xdr:rowOff>190500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28E42A7-AFE2-C447-C944-1577535E2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6" y="28575"/>
          <a:ext cx="4606958" cy="4086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29708</xdr:colOff>
      <xdr:row>9</xdr:row>
      <xdr:rowOff>16228</xdr:rowOff>
    </xdr:from>
    <xdr:to>
      <xdr:col>5</xdr:col>
      <xdr:colOff>2793</xdr:colOff>
      <xdr:row>19</xdr:row>
      <xdr:rowOff>10130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183F767-B49F-FBAD-CC45-0D8864247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-208472" y="1985473"/>
          <a:ext cx="1981728" cy="1505368"/>
        </a:xfrm>
        <a:prstGeom prst="rect">
          <a:avLst/>
        </a:prstGeom>
      </xdr:spPr>
    </xdr:pic>
    <xdr:clientData/>
  </xdr:twoCellAnchor>
  <xdr:twoCellAnchor editAs="oneCell">
    <xdr:from>
      <xdr:col>20</xdr:col>
      <xdr:colOff>34051</xdr:colOff>
      <xdr:row>9</xdr:row>
      <xdr:rowOff>10568</xdr:rowOff>
    </xdr:from>
    <xdr:to>
      <xdr:col>24</xdr:col>
      <xdr:colOff>288509</xdr:colOff>
      <xdr:row>19</xdr:row>
      <xdr:rowOff>2758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775284B-3961-921A-BF1E-E29E88A91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6054120" y="1974934"/>
          <a:ext cx="1980016" cy="1513414"/>
        </a:xfrm>
        <a:prstGeom prst="rect">
          <a:avLst/>
        </a:prstGeom>
      </xdr:spPr>
    </xdr:pic>
    <xdr:clientData/>
  </xdr:twoCellAnchor>
  <xdr:twoCellAnchor editAs="oneCell">
    <xdr:from>
      <xdr:col>15</xdr:col>
      <xdr:colOff>36388</xdr:colOff>
      <xdr:row>9</xdr:row>
      <xdr:rowOff>12126</xdr:rowOff>
    </xdr:from>
    <xdr:to>
      <xdr:col>19</xdr:col>
      <xdr:colOff>286073</xdr:colOff>
      <xdr:row>18</xdr:row>
      <xdr:rowOff>196705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8067EA8-4FF8-4A3D-CA83-73E3F6066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4483571" y="1975682"/>
          <a:ext cx="1973623" cy="1508641"/>
        </a:xfrm>
        <a:prstGeom prst="rect">
          <a:avLst/>
        </a:prstGeom>
      </xdr:spPr>
    </xdr:pic>
    <xdr:clientData/>
  </xdr:twoCellAnchor>
  <xdr:twoCellAnchor editAs="oneCell">
    <xdr:from>
      <xdr:col>10</xdr:col>
      <xdr:colOff>39814</xdr:colOff>
      <xdr:row>9</xdr:row>
      <xdr:rowOff>7664</xdr:rowOff>
    </xdr:from>
    <xdr:to>
      <xdr:col>14</xdr:col>
      <xdr:colOff>289393</xdr:colOff>
      <xdr:row>19</xdr:row>
      <xdr:rowOff>1930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DF44854D-A485-E1B8-E083-B5380AEF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2909014" y="1975507"/>
          <a:ext cx="1982092" cy="1508536"/>
        </a:xfrm>
        <a:prstGeom prst="rect">
          <a:avLst/>
        </a:prstGeom>
      </xdr:spPr>
    </xdr:pic>
    <xdr:clientData/>
  </xdr:twoCellAnchor>
  <xdr:twoCellAnchor editAs="oneCell">
    <xdr:from>
      <xdr:col>5</xdr:col>
      <xdr:colOff>36808</xdr:colOff>
      <xdr:row>9</xdr:row>
      <xdr:rowOff>5974</xdr:rowOff>
    </xdr:from>
    <xdr:to>
      <xdr:col>9</xdr:col>
      <xdr:colOff>286705</xdr:colOff>
      <xdr:row>19</xdr:row>
      <xdr:rowOff>2844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8048EEB4-EEA4-80FC-7F23-6B4F643F5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1331170" y="1974960"/>
          <a:ext cx="1984696" cy="1508853"/>
        </a:xfrm>
        <a:prstGeom prst="rect">
          <a:avLst/>
        </a:prstGeom>
      </xdr:spPr>
    </xdr:pic>
    <xdr:clientData/>
  </xdr:twoCellAnchor>
  <xdr:twoCellAnchor editAs="oneCell">
    <xdr:from>
      <xdr:col>0</xdr:col>
      <xdr:colOff>29708</xdr:colOff>
      <xdr:row>21</xdr:row>
      <xdr:rowOff>11580</xdr:rowOff>
    </xdr:from>
    <xdr:to>
      <xdr:col>5</xdr:col>
      <xdr:colOff>2793</xdr:colOff>
      <xdr:row>31</xdr:row>
      <xdr:rowOff>5482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EEC0ABD1-764E-E5B5-06CF-CE6099A01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-210694" y="4382580"/>
          <a:ext cx="1991828" cy="1511024"/>
        </a:xfrm>
        <a:prstGeom prst="rect">
          <a:avLst/>
        </a:prstGeom>
      </xdr:spPr>
    </xdr:pic>
    <xdr:clientData/>
  </xdr:twoCellAnchor>
  <xdr:twoCellAnchor editAs="oneCell">
    <xdr:from>
      <xdr:col>20</xdr:col>
      <xdr:colOff>34051</xdr:colOff>
      <xdr:row>21</xdr:row>
      <xdr:rowOff>2283</xdr:rowOff>
    </xdr:from>
    <xdr:to>
      <xdr:col>24</xdr:col>
      <xdr:colOff>288509</xdr:colOff>
      <xdr:row>30</xdr:row>
      <xdr:rowOff>193256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88CD2D2E-E783-D772-885A-21B0FAE83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6054120" y="4352041"/>
          <a:ext cx="1980016" cy="1513414"/>
        </a:xfrm>
        <a:prstGeom prst="rect">
          <a:avLst/>
        </a:prstGeom>
      </xdr:spPr>
    </xdr:pic>
    <xdr:clientData/>
  </xdr:twoCellAnchor>
  <xdr:twoCellAnchor editAs="oneCell">
    <xdr:from>
      <xdr:col>15</xdr:col>
      <xdr:colOff>36388</xdr:colOff>
      <xdr:row>21</xdr:row>
      <xdr:rowOff>3841</xdr:rowOff>
    </xdr:from>
    <xdr:to>
      <xdr:col>19</xdr:col>
      <xdr:colOff>286073</xdr:colOff>
      <xdr:row>30</xdr:row>
      <xdr:rowOff>188421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BE8B2D83-FC63-F81E-E0ED-2B6FFED5A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4483571" y="4352789"/>
          <a:ext cx="1973623" cy="1508641"/>
        </a:xfrm>
        <a:prstGeom prst="rect">
          <a:avLst/>
        </a:prstGeom>
      </xdr:spPr>
    </xdr:pic>
    <xdr:clientData/>
  </xdr:twoCellAnchor>
  <xdr:twoCellAnchor editAs="oneCell">
    <xdr:from>
      <xdr:col>10</xdr:col>
      <xdr:colOff>39814</xdr:colOff>
      <xdr:row>21</xdr:row>
      <xdr:rowOff>7662</xdr:rowOff>
    </xdr:from>
    <xdr:to>
      <xdr:col>14</xdr:col>
      <xdr:colOff>289393</xdr:colOff>
      <xdr:row>31</xdr:row>
      <xdr:rowOff>1928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B83202E8-FD73-09E9-D68F-0864FA78B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2909014" y="4360897"/>
          <a:ext cx="1982092" cy="1508536"/>
        </a:xfrm>
        <a:prstGeom prst="rect">
          <a:avLst/>
        </a:prstGeom>
      </xdr:spPr>
    </xdr:pic>
    <xdr:clientData/>
  </xdr:twoCellAnchor>
  <xdr:twoCellAnchor editAs="oneCell">
    <xdr:from>
      <xdr:col>5</xdr:col>
      <xdr:colOff>36808</xdr:colOff>
      <xdr:row>21</xdr:row>
      <xdr:rowOff>5972</xdr:rowOff>
    </xdr:from>
    <xdr:to>
      <xdr:col>9</xdr:col>
      <xdr:colOff>286705</xdr:colOff>
      <xdr:row>31</xdr:row>
      <xdr:rowOff>2842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3878FC4-1F50-1199-2064-270573852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1331170" y="4360350"/>
          <a:ext cx="1984696" cy="1508853"/>
        </a:xfrm>
        <a:prstGeom prst="rect">
          <a:avLst/>
        </a:prstGeom>
      </xdr:spPr>
    </xdr:pic>
    <xdr:clientData/>
  </xdr:twoCellAnchor>
  <xdr:oneCellAnchor>
    <xdr:from>
      <xdr:col>0</xdr:col>
      <xdr:colOff>29708</xdr:colOff>
      <xdr:row>33</xdr:row>
      <xdr:rowOff>16226</xdr:rowOff>
    </xdr:from>
    <xdr:ext cx="1505368" cy="1981728"/>
    <xdr:pic>
      <xdr:nvPicPr>
        <xdr:cNvPr id="25" name="Рисунок 24">
          <a:extLst>
            <a:ext uri="{FF2B5EF4-FFF2-40B4-BE49-F238E27FC236}">
              <a16:creationId xmlns:a16="http://schemas.microsoft.com/office/drawing/2014/main" id="{89DEB595-7C89-49FD-9708-1668E5E16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-208472" y="4370863"/>
          <a:ext cx="1981728" cy="1505368"/>
        </a:xfrm>
        <a:prstGeom prst="rect">
          <a:avLst/>
        </a:prstGeom>
      </xdr:spPr>
    </xdr:pic>
    <xdr:clientData/>
  </xdr:oneCellAnchor>
  <xdr:oneCellAnchor>
    <xdr:from>
      <xdr:col>20</xdr:col>
      <xdr:colOff>34051</xdr:colOff>
      <xdr:row>33</xdr:row>
      <xdr:rowOff>16221</xdr:rowOff>
    </xdr:from>
    <xdr:ext cx="1513414" cy="1980016"/>
    <xdr:pic>
      <xdr:nvPicPr>
        <xdr:cNvPr id="26" name="Рисунок 25">
          <a:extLst>
            <a:ext uri="{FF2B5EF4-FFF2-40B4-BE49-F238E27FC236}">
              <a16:creationId xmlns:a16="http://schemas.microsoft.com/office/drawing/2014/main" id="{B15BD717-13FC-475C-A82F-3596B0DA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6077957" y="6777632"/>
          <a:ext cx="1980016" cy="1513414"/>
        </a:xfrm>
        <a:prstGeom prst="rect">
          <a:avLst/>
        </a:prstGeom>
      </xdr:spPr>
    </xdr:pic>
    <xdr:clientData/>
  </xdr:oneCellAnchor>
  <xdr:oneCellAnchor>
    <xdr:from>
      <xdr:col>15</xdr:col>
      <xdr:colOff>36388</xdr:colOff>
      <xdr:row>33</xdr:row>
      <xdr:rowOff>17779</xdr:rowOff>
    </xdr:from>
    <xdr:ext cx="1508641" cy="1973623"/>
    <xdr:pic>
      <xdr:nvPicPr>
        <xdr:cNvPr id="27" name="Рисунок 26">
          <a:extLst>
            <a:ext uri="{FF2B5EF4-FFF2-40B4-BE49-F238E27FC236}">
              <a16:creationId xmlns:a16="http://schemas.microsoft.com/office/drawing/2014/main" id="{BF8ADF3A-02EF-4F8A-8396-FF447CB6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4501348" y="6778380"/>
          <a:ext cx="1973623" cy="1508641"/>
        </a:xfrm>
        <a:prstGeom prst="rect">
          <a:avLst/>
        </a:prstGeom>
      </xdr:spPr>
    </xdr:pic>
    <xdr:clientData/>
  </xdr:oneCellAnchor>
  <xdr:oneCellAnchor>
    <xdr:from>
      <xdr:col>10</xdr:col>
      <xdr:colOff>39814</xdr:colOff>
      <xdr:row>33</xdr:row>
      <xdr:rowOff>12308</xdr:rowOff>
    </xdr:from>
    <xdr:ext cx="1508536" cy="1982092"/>
    <xdr:pic>
      <xdr:nvPicPr>
        <xdr:cNvPr id="28" name="Рисунок 27">
          <a:extLst>
            <a:ext uri="{FF2B5EF4-FFF2-40B4-BE49-F238E27FC236}">
              <a16:creationId xmlns:a16="http://schemas.microsoft.com/office/drawing/2014/main" id="{63E65F0A-45E6-4D4F-93E9-D55D97EB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2920731" y="6777196"/>
          <a:ext cx="1982092" cy="1508536"/>
        </a:xfrm>
        <a:prstGeom prst="rect">
          <a:avLst/>
        </a:prstGeom>
      </xdr:spPr>
    </xdr:pic>
    <xdr:clientData/>
  </xdr:oneCellAnchor>
  <xdr:oneCellAnchor>
    <xdr:from>
      <xdr:col>5</xdr:col>
      <xdr:colOff>36808</xdr:colOff>
      <xdr:row>33</xdr:row>
      <xdr:rowOff>10618</xdr:rowOff>
    </xdr:from>
    <xdr:ext cx="1508853" cy="1984696"/>
    <xdr:pic>
      <xdr:nvPicPr>
        <xdr:cNvPr id="29" name="Рисунок 28">
          <a:extLst>
            <a:ext uri="{FF2B5EF4-FFF2-40B4-BE49-F238E27FC236}">
              <a16:creationId xmlns:a16="http://schemas.microsoft.com/office/drawing/2014/main" id="{850D4586-3674-4589-9409-C58F00E93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1336826" y="6776649"/>
          <a:ext cx="1984696" cy="1508853"/>
        </a:xfrm>
        <a:prstGeom prst="rect">
          <a:avLst/>
        </a:prstGeom>
      </xdr:spPr>
    </xdr:pic>
    <xdr:clientData/>
  </xdr:oneCellAnchor>
  <xdr:oneCellAnchor>
    <xdr:from>
      <xdr:col>0</xdr:col>
      <xdr:colOff>29708</xdr:colOff>
      <xdr:row>45</xdr:row>
      <xdr:rowOff>16226</xdr:rowOff>
    </xdr:from>
    <xdr:ext cx="1505368" cy="1981728"/>
    <xdr:pic>
      <xdr:nvPicPr>
        <xdr:cNvPr id="30" name="Рисунок 29">
          <a:extLst>
            <a:ext uri="{FF2B5EF4-FFF2-40B4-BE49-F238E27FC236}">
              <a16:creationId xmlns:a16="http://schemas.microsoft.com/office/drawing/2014/main" id="{C6A0823F-F832-4DB8-BA4B-CD857B3BF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-208472" y="4370863"/>
          <a:ext cx="1981728" cy="1505368"/>
        </a:xfrm>
        <a:prstGeom prst="rect">
          <a:avLst/>
        </a:prstGeom>
      </xdr:spPr>
    </xdr:pic>
    <xdr:clientData/>
  </xdr:oneCellAnchor>
  <xdr:oneCellAnchor>
    <xdr:from>
      <xdr:col>20</xdr:col>
      <xdr:colOff>34051</xdr:colOff>
      <xdr:row>45</xdr:row>
      <xdr:rowOff>2283</xdr:rowOff>
    </xdr:from>
    <xdr:ext cx="1513414" cy="1980016"/>
    <xdr:pic>
      <xdr:nvPicPr>
        <xdr:cNvPr id="31" name="Рисунок 30">
          <a:extLst>
            <a:ext uri="{FF2B5EF4-FFF2-40B4-BE49-F238E27FC236}">
              <a16:creationId xmlns:a16="http://schemas.microsoft.com/office/drawing/2014/main" id="{9D035105-BAF7-4EA3-B2AE-A44E284F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6054120" y="4352041"/>
          <a:ext cx="1980016" cy="1513414"/>
        </a:xfrm>
        <a:prstGeom prst="rect">
          <a:avLst/>
        </a:prstGeom>
      </xdr:spPr>
    </xdr:pic>
    <xdr:clientData/>
  </xdr:oneCellAnchor>
  <xdr:oneCellAnchor>
    <xdr:from>
      <xdr:col>15</xdr:col>
      <xdr:colOff>36388</xdr:colOff>
      <xdr:row>45</xdr:row>
      <xdr:rowOff>3841</xdr:rowOff>
    </xdr:from>
    <xdr:ext cx="1508641" cy="1973623"/>
    <xdr:pic>
      <xdr:nvPicPr>
        <xdr:cNvPr id="32" name="Рисунок 31">
          <a:extLst>
            <a:ext uri="{FF2B5EF4-FFF2-40B4-BE49-F238E27FC236}">
              <a16:creationId xmlns:a16="http://schemas.microsoft.com/office/drawing/2014/main" id="{D1259F38-5CCE-43BD-BDA5-95C0F1716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4483571" y="4352789"/>
          <a:ext cx="1973623" cy="1508641"/>
        </a:xfrm>
        <a:prstGeom prst="rect">
          <a:avLst/>
        </a:prstGeom>
      </xdr:spPr>
    </xdr:pic>
    <xdr:clientData/>
  </xdr:oneCellAnchor>
  <xdr:oneCellAnchor>
    <xdr:from>
      <xdr:col>10</xdr:col>
      <xdr:colOff>39814</xdr:colOff>
      <xdr:row>45</xdr:row>
      <xdr:rowOff>7662</xdr:rowOff>
    </xdr:from>
    <xdr:ext cx="1508536" cy="1982092"/>
    <xdr:pic>
      <xdr:nvPicPr>
        <xdr:cNvPr id="33" name="Рисунок 32">
          <a:extLst>
            <a:ext uri="{FF2B5EF4-FFF2-40B4-BE49-F238E27FC236}">
              <a16:creationId xmlns:a16="http://schemas.microsoft.com/office/drawing/2014/main" id="{2AEC7643-8E9B-454C-8061-B6A2D954B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2909014" y="4360897"/>
          <a:ext cx="1982092" cy="1508536"/>
        </a:xfrm>
        <a:prstGeom prst="rect">
          <a:avLst/>
        </a:prstGeom>
      </xdr:spPr>
    </xdr:pic>
    <xdr:clientData/>
  </xdr:oneCellAnchor>
  <xdr:oneCellAnchor>
    <xdr:from>
      <xdr:col>5</xdr:col>
      <xdr:colOff>36808</xdr:colOff>
      <xdr:row>45</xdr:row>
      <xdr:rowOff>5972</xdr:rowOff>
    </xdr:from>
    <xdr:ext cx="1508853" cy="1984696"/>
    <xdr:pic>
      <xdr:nvPicPr>
        <xdr:cNvPr id="34" name="Рисунок 33">
          <a:extLst>
            <a:ext uri="{FF2B5EF4-FFF2-40B4-BE49-F238E27FC236}">
              <a16:creationId xmlns:a16="http://schemas.microsoft.com/office/drawing/2014/main" id="{3DCE2354-6FD9-40FE-8DD6-3827CD06C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1331170" y="4360350"/>
          <a:ext cx="1984696" cy="150885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79863</xdr:colOff>
      <xdr:row>42</xdr:row>
      <xdr:rowOff>171450</xdr:rowOff>
    </xdr:from>
    <xdr:ext cx="3078793" cy="342786"/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539B9097-38E2-5D0C-C921-9FFCABF672F7}"/>
            </a:ext>
          </a:extLst>
        </xdr:cNvPr>
        <xdr:cNvSpPr/>
      </xdr:nvSpPr>
      <xdr:spPr>
        <a:xfrm>
          <a:off x="7899888" y="8315325"/>
          <a:ext cx="3078793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5</a:t>
          </a:r>
          <a:r>
            <a:rPr lang="ru-RU" sz="16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.</a:t>
          </a:r>
          <a:r>
            <a:rPr lang="ru-RU" sz="16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Приложение- скрыть если нет</a:t>
          </a:r>
          <a:endParaRPr lang="ru-RU" sz="16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25</xdr:col>
      <xdr:colOff>15488</xdr:colOff>
      <xdr:row>30</xdr:row>
      <xdr:rowOff>78873</xdr:rowOff>
    </xdr:from>
    <xdr:ext cx="4731553" cy="374141"/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F344A4B9-7C8C-E77B-F470-C77B0C7091DA}"/>
            </a:ext>
          </a:extLst>
        </xdr:cNvPr>
        <xdr:cNvSpPr/>
      </xdr:nvSpPr>
      <xdr:spPr>
        <a:xfrm>
          <a:off x="7835513" y="6022473"/>
          <a:ext cx="4731553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2. ОБЯЗАТЕЛЬНО! если арматура - АРМС-МГ4</a:t>
          </a:r>
          <a:endParaRPr lang="ru-RU" sz="18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25</xdr:col>
      <xdr:colOff>17537</xdr:colOff>
      <xdr:row>25</xdr:row>
      <xdr:rowOff>145548</xdr:rowOff>
    </xdr:from>
    <xdr:ext cx="3889271" cy="374141"/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22060EB7-7969-4424-EFFE-7B0A91DDD849}"/>
            </a:ext>
          </a:extLst>
        </xdr:cNvPr>
        <xdr:cNvSpPr/>
      </xdr:nvSpPr>
      <xdr:spPr>
        <a:xfrm>
          <a:off x="7837562" y="5079498"/>
          <a:ext cx="388927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1. выбираем нужный ГОСТ из списка</a:t>
          </a:r>
          <a:endParaRPr lang="ru-RU" sz="18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25</xdr:col>
      <xdr:colOff>32973</xdr:colOff>
      <xdr:row>34</xdr:row>
      <xdr:rowOff>69348</xdr:rowOff>
    </xdr:from>
    <xdr:ext cx="6438301" cy="400050"/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895E9E24-D6E6-4137-BD79-7AF83A8A5E5C}"/>
            </a:ext>
          </a:extLst>
        </xdr:cNvPr>
        <xdr:cNvSpPr/>
      </xdr:nvSpPr>
      <xdr:spPr>
        <a:xfrm>
          <a:off x="7852998" y="6813048"/>
          <a:ext cx="6438301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3. Наименование/оси/отметки/метры погонные/(не)соответствие</a:t>
          </a:r>
        </a:p>
        <a:p>
          <a:pPr algn="l"/>
          <a:endParaRPr lang="ru-RU" sz="18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25</xdr:col>
      <xdr:colOff>28575</xdr:colOff>
      <xdr:row>35</xdr:row>
      <xdr:rowOff>95250</xdr:rowOff>
    </xdr:from>
    <xdr:ext cx="7892725" cy="400050"/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87D74113-A5B3-4F77-A338-FE35207DF155}"/>
            </a:ext>
          </a:extLst>
        </xdr:cNvPr>
        <xdr:cNvSpPr/>
      </xdr:nvSpPr>
      <xdr:spPr>
        <a:xfrm>
          <a:off x="7848600" y="7038975"/>
          <a:ext cx="7892725" cy="40005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n-US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4</a:t>
          </a:r>
          <a:r>
            <a:rPr lang="ru-RU" sz="1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. Укажи тип ШВА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151414</xdr:colOff>
      <xdr:row>34</xdr:row>
      <xdr:rowOff>51895</xdr:rowOff>
    </xdr:from>
    <xdr:to>
      <xdr:col>20</xdr:col>
      <xdr:colOff>38100</xdr:colOff>
      <xdr:row>35</xdr:row>
      <xdr:rowOff>166711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2257F73-E239-421F-AAC0-289FF3531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56" t="3016" r="1975" b="4136"/>
        <a:stretch/>
      </xdr:blipFill>
      <xdr:spPr>
        <a:xfrm>
          <a:off x="5456839" y="6986095"/>
          <a:ext cx="829661" cy="314841"/>
        </a:xfrm>
        <a:prstGeom prst="rect">
          <a:avLst/>
        </a:prstGeom>
      </xdr:spPr>
    </xdr:pic>
    <xdr:clientData/>
  </xdr:twoCellAnchor>
  <xdr:twoCellAnchor editAs="oneCell">
    <xdr:from>
      <xdr:col>3</xdr:col>
      <xdr:colOff>85397</xdr:colOff>
      <xdr:row>10</xdr:row>
      <xdr:rowOff>111673</xdr:rowOff>
    </xdr:from>
    <xdr:to>
      <xdr:col>21</xdr:col>
      <xdr:colOff>177363</xdr:colOff>
      <xdr:row>28</xdr:row>
      <xdr:rowOff>194158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DA5A036B-91BF-4011-A8E4-760CF264DC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8" t="11939" r="3542" b="13921"/>
        <a:stretch/>
      </xdr:blipFill>
      <xdr:spPr>
        <a:xfrm>
          <a:off x="991914" y="2226880"/>
          <a:ext cx="5767552" cy="3629726"/>
        </a:xfrm>
        <a:prstGeom prst="rect">
          <a:avLst/>
        </a:prstGeom>
      </xdr:spPr>
    </xdr:pic>
    <xdr:clientData/>
  </xdr:twoCellAnchor>
  <xdr:twoCellAnchor editAs="oneCell">
    <xdr:from>
      <xdr:col>17</xdr:col>
      <xdr:colOff>170464</xdr:colOff>
      <xdr:row>32</xdr:row>
      <xdr:rowOff>42370</xdr:rowOff>
    </xdr:from>
    <xdr:to>
      <xdr:col>20</xdr:col>
      <xdr:colOff>57150</xdr:colOff>
      <xdr:row>33</xdr:row>
      <xdr:rowOff>157186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990C640-CCAA-42C4-BDF3-0326565FA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56" t="3016" r="1975" b="4136"/>
        <a:stretch/>
      </xdr:blipFill>
      <xdr:spPr>
        <a:xfrm>
          <a:off x="5475889" y="6576520"/>
          <a:ext cx="829661" cy="314841"/>
        </a:xfrm>
        <a:prstGeom prst="rect">
          <a:avLst/>
        </a:prstGeom>
      </xdr:spPr>
    </xdr:pic>
    <xdr:clientData/>
  </xdr:twoCellAnchor>
  <xdr:twoCellAnchor editAs="oneCell">
    <xdr:from>
      <xdr:col>17</xdr:col>
      <xdr:colOff>170464</xdr:colOff>
      <xdr:row>36</xdr:row>
      <xdr:rowOff>61420</xdr:rowOff>
    </xdr:from>
    <xdr:to>
      <xdr:col>20</xdr:col>
      <xdr:colOff>57150</xdr:colOff>
      <xdr:row>37</xdr:row>
      <xdr:rowOff>176236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9523D88-C6CB-602E-6E64-8A2CD03D5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56" t="3016" r="1975" b="4136"/>
        <a:stretch/>
      </xdr:blipFill>
      <xdr:spPr>
        <a:xfrm>
          <a:off x="5475889" y="7395670"/>
          <a:ext cx="829661" cy="314841"/>
        </a:xfrm>
        <a:prstGeom prst="rect">
          <a:avLst/>
        </a:prstGeom>
      </xdr:spPr>
    </xdr:pic>
    <xdr:clientData/>
  </xdr:twoCellAnchor>
  <xdr:twoCellAnchor editAs="oneCell">
    <xdr:from>
      <xdr:col>17</xdr:col>
      <xdr:colOff>170464</xdr:colOff>
      <xdr:row>38</xdr:row>
      <xdr:rowOff>51895</xdr:rowOff>
    </xdr:from>
    <xdr:to>
      <xdr:col>20</xdr:col>
      <xdr:colOff>57150</xdr:colOff>
      <xdr:row>39</xdr:row>
      <xdr:rowOff>166711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21FED71-80D5-ADC2-14B5-623A173FE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56" t="3016" r="1975" b="4136"/>
        <a:stretch/>
      </xdr:blipFill>
      <xdr:spPr>
        <a:xfrm>
          <a:off x="5475889" y="7786195"/>
          <a:ext cx="829661" cy="314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 x14ac:dyDescent="0.2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 x14ac:dyDescent="0.25">
      <c r="I1" s="3"/>
      <c r="J1" s="4"/>
      <c r="K1" s="5"/>
    </row>
    <row r="2" spans="1:11" ht="10.5" customHeight="1" x14ac:dyDescent="0.25">
      <c r="I2" s="3"/>
      <c r="J2" s="6"/>
      <c r="K2" s="5"/>
    </row>
    <row r="3" spans="1:11" ht="10.5" customHeight="1" x14ac:dyDescent="0.25">
      <c r="E3" s="8"/>
      <c r="F3" s="7"/>
      <c r="G3" s="8"/>
      <c r="H3" s="8"/>
      <c r="I3" s="8"/>
      <c r="J3" s="8"/>
      <c r="K3" s="9"/>
    </row>
    <row r="4" spans="1:11" ht="10.5" customHeight="1" x14ac:dyDescent="0.25">
      <c r="E4" s="11"/>
      <c r="F4" s="10"/>
      <c r="G4" s="11"/>
      <c r="H4" s="11"/>
      <c r="I4" s="11"/>
      <c r="J4" s="11"/>
      <c r="K4" s="12"/>
    </row>
    <row r="5" spans="1:11" ht="13.5" customHeight="1" x14ac:dyDescent="0.25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 x14ac:dyDescent="0.25">
      <c r="A6" s="15"/>
      <c r="B6" s="16"/>
      <c r="J6" s="3"/>
      <c r="K6" s="17"/>
    </row>
    <row r="7" spans="1:11" x14ac:dyDescent="0.25">
      <c r="A7" s="18"/>
      <c r="B7" s="16"/>
      <c r="J7" s="19"/>
      <c r="K7" s="17"/>
    </row>
    <row r="8" spans="1:11" ht="14.25" customHeight="1" x14ac:dyDescent="0.25">
      <c r="A8" s="1"/>
      <c r="B8" s="1"/>
      <c r="C8" s="1"/>
      <c r="D8" s="1"/>
      <c r="E8" s="2"/>
      <c r="F8" s="1"/>
      <c r="G8" s="2"/>
      <c r="H8" s="2"/>
      <c r="I8" s="142"/>
      <c r="J8" s="142"/>
      <c r="K8" s="2"/>
    </row>
    <row r="9" spans="1:11" ht="14.25" customHeight="1" x14ac:dyDescent="0.25">
      <c r="A9" s="1"/>
      <c r="B9" s="1"/>
      <c r="C9" s="1"/>
      <c r="D9" s="1"/>
      <c r="E9" s="2"/>
      <c r="F9" s="1"/>
      <c r="G9" s="2"/>
      <c r="H9" s="2"/>
      <c r="I9" s="142"/>
      <c r="J9" s="142"/>
      <c r="K9" s="2"/>
    </row>
    <row r="10" spans="1:11" ht="14.25" customHeight="1" x14ac:dyDescent="0.25">
      <c r="A10" s="143" t="s">
        <v>7</v>
      </c>
      <c r="B10" s="143"/>
      <c r="C10" s="143"/>
      <c r="D10" s="143"/>
      <c r="E10" s="143"/>
      <c r="F10" s="143"/>
      <c r="G10" s="143"/>
      <c r="H10" s="143"/>
      <c r="I10" s="143"/>
      <c r="J10" s="143"/>
      <c r="K10" s="2"/>
    </row>
    <row r="11" spans="1:11" ht="15" customHeight="1" x14ac:dyDescent="0.25">
      <c r="A11" s="144" t="s">
        <v>8</v>
      </c>
      <c r="B11" s="144"/>
      <c r="C11" s="144"/>
      <c r="D11" s="144"/>
      <c r="E11" s="144"/>
      <c r="F11" s="144"/>
      <c r="G11" s="144"/>
      <c r="H11" s="144"/>
      <c r="I11" s="144"/>
      <c r="J11" s="144"/>
    </row>
    <row r="12" spans="1:11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 x14ac:dyDescent="0.25">
      <c r="A13" s="145" t="s">
        <v>12</v>
      </c>
      <c r="B13" s="145"/>
      <c r="C13" s="145"/>
      <c r="D13" s="146" t="s">
        <v>13</v>
      </c>
      <c r="E13" s="146"/>
      <c r="F13" s="146"/>
      <c r="G13" s="146"/>
      <c r="H13" s="146"/>
      <c r="I13" s="146"/>
      <c r="J13" s="146"/>
      <c r="K13" s="146"/>
    </row>
    <row r="14" spans="1:11" ht="15.75" customHeight="1" x14ac:dyDescent="0.25">
      <c r="A14" s="145" t="s">
        <v>0</v>
      </c>
      <c r="B14" s="145"/>
      <c r="C14" s="145"/>
      <c r="D14" s="147"/>
      <c r="E14" s="147"/>
      <c r="F14" s="147"/>
      <c r="G14" s="147"/>
      <c r="H14" s="147"/>
      <c r="I14" s="147"/>
      <c r="J14" s="147"/>
      <c r="K14" s="147"/>
    </row>
    <row r="15" spans="1:11" ht="15.75" customHeight="1" x14ac:dyDescent="0.25">
      <c r="A15" s="148" t="s">
        <v>26</v>
      </c>
      <c r="B15" s="149"/>
      <c r="C15" s="149"/>
      <c r="D15" s="147"/>
      <c r="E15" s="147"/>
      <c r="F15" s="147"/>
      <c r="G15" s="147"/>
      <c r="H15" s="147"/>
      <c r="I15" s="147"/>
      <c r="J15" s="147"/>
      <c r="K15" s="147"/>
    </row>
    <row r="16" spans="1:11" ht="15.75" customHeight="1" x14ac:dyDescent="0.25">
      <c r="A16" s="148" t="s">
        <v>25</v>
      </c>
      <c r="B16" s="149"/>
      <c r="C16" s="149"/>
      <c r="D16" s="147"/>
      <c r="E16" s="147"/>
      <c r="F16" s="147"/>
      <c r="G16" s="147"/>
      <c r="H16" s="147"/>
      <c r="I16" s="147"/>
      <c r="J16" s="147"/>
      <c r="K16" s="147"/>
    </row>
    <row r="17" spans="1:26" ht="15.75" customHeight="1" x14ac:dyDescent="0.25">
      <c r="A17" s="148" t="s">
        <v>18</v>
      </c>
      <c r="B17" s="148"/>
      <c r="C17" s="148"/>
      <c r="D17" s="26"/>
      <c r="E17" s="26"/>
      <c r="F17" s="26"/>
      <c r="G17" s="26"/>
      <c r="H17" s="26"/>
      <c r="I17" s="26"/>
      <c r="J17" s="26"/>
      <c r="K17" s="26"/>
    </row>
    <row r="18" spans="1:26" ht="15.75" customHeight="1" x14ac:dyDescent="0.25">
      <c r="A18" s="145" t="s">
        <v>24</v>
      </c>
      <c r="B18" s="145"/>
      <c r="C18" s="145"/>
      <c r="D18" s="150" t="s">
        <v>27</v>
      </c>
      <c r="E18" s="150"/>
      <c r="F18" s="150"/>
      <c r="G18" s="150"/>
      <c r="H18" s="150"/>
      <c r="I18" s="150"/>
      <c r="J18" s="150"/>
      <c r="K18" s="150"/>
    </row>
    <row r="19" spans="1:26" ht="15.75" customHeight="1" x14ac:dyDescent="0.25">
      <c r="A19" s="148" t="s">
        <v>11</v>
      </c>
      <c r="B19" s="148"/>
      <c r="C19" s="148"/>
      <c r="D19" s="151" t="s">
        <v>9</v>
      </c>
      <c r="E19" s="151"/>
      <c r="F19" s="151"/>
      <c r="G19" s="151"/>
      <c r="H19" s="151"/>
      <c r="I19" s="151"/>
      <c r="J19" s="151"/>
      <c r="K19" s="151"/>
    </row>
    <row r="20" spans="1:26" ht="15.75" customHeight="1" x14ac:dyDescent="0.25">
      <c r="A20" s="152" t="s">
        <v>14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</row>
    <row r="21" spans="1:26" ht="15.75" customHeight="1" x14ac:dyDescent="0.25">
      <c r="A21" s="145" t="s">
        <v>2</v>
      </c>
      <c r="B21" s="145"/>
      <c r="C21" s="145"/>
      <c r="D21" s="153" t="s">
        <v>10</v>
      </c>
      <c r="E21" s="153"/>
      <c r="F21" s="153"/>
      <c r="G21" s="153"/>
      <c r="H21" s="153"/>
      <c r="I21" s="153"/>
      <c r="J21" s="153"/>
      <c r="K21" s="153"/>
    </row>
    <row r="22" spans="1:26" ht="15" customHeight="1" x14ac:dyDescent="0.25">
      <c r="A22" s="111" t="s">
        <v>31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</row>
    <row r="23" spans="1:26" ht="15" customHeight="1" x14ac:dyDescent="0.2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</row>
    <row r="24" spans="1:26" ht="10.5" customHeight="1" x14ac:dyDescent="0.25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</row>
    <row r="25" spans="1:26" ht="29.25" customHeight="1" x14ac:dyDescent="0.25">
      <c r="A25" s="148" t="s">
        <v>28</v>
      </c>
      <c r="B25" s="148"/>
      <c r="C25" s="148"/>
      <c r="D25" s="111" t="s">
        <v>29</v>
      </c>
      <c r="E25" s="111"/>
      <c r="F25" s="148"/>
      <c r="G25" s="148"/>
      <c r="H25" s="148"/>
      <c r="I25" s="148"/>
      <c r="J25" s="148"/>
      <c r="K25" s="148"/>
    </row>
    <row r="26" spans="1:26" ht="15" customHeight="1" x14ac:dyDescent="0.25">
      <c r="A26" s="148" t="s">
        <v>46</v>
      </c>
      <c r="B26" s="148"/>
      <c r="C26" s="148"/>
      <c r="D26" s="29"/>
      <c r="E26" s="29"/>
      <c r="F26" s="29"/>
      <c r="G26" s="29"/>
      <c r="H26" s="29"/>
      <c r="I26" s="29"/>
      <c r="J26" s="29"/>
      <c r="K26" s="29"/>
    </row>
    <row r="27" spans="1:26" ht="42.75" customHeight="1" x14ac:dyDescent="0.25">
      <c r="A27" s="33" t="s">
        <v>52</v>
      </c>
      <c r="B27" s="157" t="s">
        <v>17</v>
      </c>
      <c r="C27" s="158"/>
      <c r="D27" s="33" t="s">
        <v>15</v>
      </c>
      <c r="E27" s="33" t="s">
        <v>16</v>
      </c>
      <c r="F27" s="33" t="s">
        <v>23</v>
      </c>
      <c r="G27" s="33" t="s">
        <v>19</v>
      </c>
      <c r="H27" s="33" t="s">
        <v>30</v>
      </c>
      <c r="I27" s="157" t="s">
        <v>32</v>
      </c>
      <c r="J27" s="159"/>
      <c r="K27" s="158"/>
      <c r="L27" s="27"/>
      <c r="N27" t="s">
        <v>56</v>
      </c>
    </row>
    <row r="28" spans="1:26" ht="45" customHeight="1" x14ac:dyDescent="0.25">
      <c r="A28" s="41">
        <v>46059</v>
      </c>
      <c r="B28" s="160" t="s">
        <v>21</v>
      </c>
      <c r="C28" s="161"/>
      <c r="D28" s="40" t="s">
        <v>22</v>
      </c>
      <c r="E28" s="40" t="s">
        <v>20</v>
      </c>
      <c r="F28" s="40">
        <v>15</v>
      </c>
      <c r="G28" s="40">
        <v>36</v>
      </c>
      <c r="H28" s="40">
        <v>300</v>
      </c>
      <c r="I28" s="160" t="s">
        <v>33</v>
      </c>
      <c r="J28" s="162"/>
      <c r="K28" s="161"/>
      <c r="L28" s="27"/>
      <c r="N28" s="43">
        <f ca="1">RANDBETWEEN(450,500)/10</f>
        <v>46.5</v>
      </c>
      <c r="O28" s="36"/>
    </row>
    <row r="29" spans="1:26" ht="15.75" customHeight="1" x14ac:dyDescent="0.25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163"/>
    </row>
    <row r="30" spans="1:26" s="45" customFormat="1" ht="15.75" hidden="1" customHeight="1" x14ac:dyDescent="0.25">
      <c r="A30" s="44"/>
      <c r="B30" s="164" t="s">
        <v>53</v>
      </c>
      <c r="C30" s="164"/>
      <c r="D30" s="164"/>
      <c r="E30" s="164"/>
      <c r="F30" s="164"/>
      <c r="G30" s="164"/>
      <c r="H30" s="164"/>
      <c r="I30" s="164"/>
      <c r="J30" s="164"/>
      <c r="K30" s="164"/>
    </row>
    <row r="31" spans="1:26" s="45" customFormat="1" ht="25.5" hidden="1" x14ac:dyDescent="0.25">
      <c r="A31" s="46" t="s">
        <v>54</v>
      </c>
      <c r="B31" s="47" t="s">
        <v>55</v>
      </c>
      <c r="C31" s="47" t="s">
        <v>57</v>
      </c>
      <c r="D31" s="46"/>
      <c r="E31" s="46"/>
      <c r="F31" s="46"/>
      <c r="G31" s="46"/>
      <c r="H31" s="46"/>
      <c r="I31" s="46"/>
      <c r="J31" s="46"/>
      <c r="K31" s="46"/>
    </row>
    <row r="32" spans="1:26" s="45" customFormat="1" ht="15.75" hidden="1" customHeight="1" x14ac:dyDescent="0.25">
      <c r="A32" s="46">
        <v>1</v>
      </c>
      <c r="B32" s="48">
        <f ca="1">RANDBETWEEN(450,500)/10</f>
        <v>49.6</v>
      </c>
      <c r="C32" s="46"/>
      <c r="D32" s="46"/>
      <c r="E32" s="46"/>
      <c r="F32" s="46"/>
      <c r="G32" s="46"/>
      <c r="H32" s="49"/>
      <c r="I32" s="50"/>
      <c r="J32" s="50"/>
      <c r="K32" s="50"/>
      <c r="L32" s="51">
        <v>1</v>
      </c>
      <c r="M32" s="154" t="s">
        <v>40</v>
      </c>
      <c r="N32" s="155"/>
      <c r="O32" s="156"/>
      <c r="T32" s="52" t="s">
        <v>43</v>
      </c>
      <c r="U32" s="52"/>
      <c r="V32" s="52"/>
      <c r="W32" s="52"/>
      <c r="X32" s="52"/>
      <c r="Y32" s="52"/>
      <c r="Z32" s="52"/>
    </row>
    <row r="33" spans="1:26" s="45" customFormat="1" ht="15.75" hidden="1" customHeight="1" x14ac:dyDescent="0.25">
      <c r="A33" s="46">
        <v>2</v>
      </c>
      <c r="B33" s="48">
        <f t="shared" ref="B33:B41" ca="1" si="0">RANDBETWEEN(450,500)/10</f>
        <v>46.4</v>
      </c>
      <c r="C33" s="53"/>
      <c r="D33" s="53"/>
      <c r="E33" s="53"/>
      <c r="F33" s="53"/>
      <c r="G33" s="53"/>
      <c r="H33" s="53"/>
      <c r="I33" s="53"/>
      <c r="J33" s="53"/>
      <c r="K33" s="53"/>
      <c r="L33" s="51">
        <v>2</v>
      </c>
      <c r="M33" s="154" t="s">
        <v>42</v>
      </c>
      <c r="N33" s="155"/>
      <c r="O33" s="156"/>
      <c r="T33" s="52">
        <v>1</v>
      </c>
      <c r="U33" s="52"/>
      <c r="V33" s="52"/>
      <c r="W33" s="52"/>
      <c r="X33" s="52"/>
      <c r="Y33" s="52"/>
      <c r="Z33" s="52"/>
    </row>
    <row r="34" spans="1:26" s="45" customFormat="1" ht="15.75" hidden="1" customHeight="1" x14ac:dyDescent="0.25">
      <c r="A34" s="46">
        <v>3</v>
      </c>
      <c r="B34" s="48">
        <f t="shared" ca="1" si="0"/>
        <v>47.5</v>
      </c>
      <c r="C34" s="53"/>
      <c r="D34" s="53"/>
      <c r="E34" s="53"/>
      <c r="F34" s="53"/>
      <c r="G34" s="53"/>
      <c r="H34" s="53"/>
      <c r="I34" s="53"/>
      <c r="J34" s="53"/>
      <c r="K34" s="53"/>
      <c r="L34" s="51">
        <v>3</v>
      </c>
      <c r="M34" s="154" t="s">
        <v>41</v>
      </c>
      <c r="N34" s="155"/>
      <c r="O34" s="156"/>
      <c r="T34" s="52">
        <v>2</v>
      </c>
      <c r="U34" s="52"/>
      <c r="V34" s="52"/>
      <c r="W34" s="52"/>
      <c r="X34" s="52"/>
      <c r="Y34" s="52"/>
      <c r="Z34" s="52"/>
    </row>
    <row r="35" spans="1:26" s="45" customFormat="1" ht="15.75" hidden="1" customHeight="1" x14ac:dyDescent="0.25">
      <c r="A35" s="46">
        <v>4</v>
      </c>
      <c r="B35" s="48">
        <f t="shared" ca="1" si="0"/>
        <v>45</v>
      </c>
      <c r="C35" s="53"/>
      <c r="D35" s="53"/>
      <c r="E35" s="53"/>
      <c r="F35" s="53"/>
      <c r="G35" s="53"/>
      <c r="H35" s="53"/>
      <c r="I35" s="53"/>
      <c r="J35" s="53"/>
      <c r="K35" s="53"/>
      <c r="T35" s="52">
        <v>3</v>
      </c>
      <c r="U35" s="52"/>
      <c r="V35" s="52"/>
      <c r="W35" s="52"/>
      <c r="X35" s="52"/>
      <c r="Y35" s="52"/>
      <c r="Z35" s="52"/>
    </row>
    <row r="36" spans="1:26" s="45" customFormat="1" ht="15.75" hidden="1" customHeight="1" x14ac:dyDescent="0.25">
      <c r="A36" s="46">
        <v>5</v>
      </c>
      <c r="B36" s="48">
        <f t="shared" ca="1" si="0"/>
        <v>49.6</v>
      </c>
      <c r="C36" s="53"/>
      <c r="D36" s="53"/>
      <c r="E36" s="53"/>
      <c r="F36" s="53"/>
      <c r="G36" s="53"/>
      <c r="H36" s="53"/>
      <c r="I36" s="53"/>
      <c r="J36" s="53"/>
      <c r="K36" s="53"/>
      <c r="T36" s="52">
        <v>4</v>
      </c>
      <c r="U36" s="52"/>
      <c r="V36" s="52"/>
      <c r="W36" s="52"/>
      <c r="X36" s="52"/>
      <c r="Y36" s="52"/>
      <c r="Z36" s="52"/>
    </row>
    <row r="37" spans="1:26" s="45" customFormat="1" ht="15.75" hidden="1" customHeight="1" x14ac:dyDescent="0.25">
      <c r="A37" s="46">
        <v>6</v>
      </c>
      <c r="B37" s="48">
        <f t="shared" ca="1" si="0"/>
        <v>46.2</v>
      </c>
      <c r="C37" s="53"/>
      <c r="D37" s="53"/>
      <c r="E37" s="53"/>
      <c r="F37" s="53"/>
      <c r="G37" s="53"/>
      <c r="H37" s="53"/>
      <c r="I37" s="53"/>
      <c r="J37" s="53"/>
      <c r="K37" s="53"/>
      <c r="L37" s="51">
        <v>1</v>
      </c>
      <c r="M37" s="154" t="s">
        <v>40</v>
      </c>
      <c r="N37" s="155"/>
      <c r="O37" s="156"/>
      <c r="T37" s="52">
        <v>5</v>
      </c>
      <c r="U37" s="52"/>
      <c r="V37" s="52"/>
      <c r="W37" s="52"/>
      <c r="X37" s="52"/>
      <c r="Y37" s="52"/>
      <c r="Z37" s="52"/>
    </row>
    <row r="38" spans="1:26" s="45" customFormat="1" ht="15.75" hidden="1" customHeight="1" x14ac:dyDescent="0.25">
      <c r="A38" s="46">
        <v>7</v>
      </c>
      <c r="B38" s="48">
        <f t="shared" ca="1" si="0"/>
        <v>45</v>
      </c>
      <c r="C38" s="53"/>
      <c r="D38" s="53"/>
      <c r="E38" s="53"/>
      <c r="F38" s="53"/>
      <c r="G38" s="53"/>
      <c r="H38" s="53"/>
      <c r="I38" s="53"/>
      <c r="J38" s="53"/>
      <c r="K38" s="53"/>
      <c r="L38" s="51">
        <v>2</v>
      </c>
      <c r="M38" s="154" t="s">
        <v>42</v>
      </c>
      <c r="N38" s="155"/>
      <c r="O38" s="156"/>
      <c r="T38" s="52">
        <v>6</v>
      </c>
      <c r="U38" s="52"/>
      <c r="V38" s="52"/>
      <c r="W38" s="52"/>
      <c r="X38" s="52"/>
      <c r="Y38" s="52"/>
      <c r="Z38" s="52"/>
    </row>
    <row r="39" spans="1:26" s="45" customFormat="1" ht="15.75" hidden="1" customHeight="1" x14ac:dyDescent="0.25">
      <c r="A39" s="46">
        <v>8</v>
      </c>
      <c r="B39" s="48">
        <f t="shared" ca="1" si="0"/>
        <v>46.1</v>
      </c>
      <c r="C39" s="53"/>
      <c r="D39" s="53"/>
      <c r="E39" s="53"/>
      <c r="F39" s="53"/>
      <c r="G39" s="53"/>
      <c r="H39" s="53"/>
      <c r="I39" s="53"/>
      <c r="J39" s="53"/>
      <c r="K39" s="53"/>
      <c r="L39" s="51">
        <v>3</v>
      </c>
      <c r="M39" s="154" t="s">
        <v>41</v>
      </c>
      <c r="N39" s="155"/>
      <c r="O39" s="156"/>
      <c r="T39" s="52">
        <v>7</v>
      </c>
      <c r="U39" s="52"/>
      <c r="V39" s="52"/>
      <c r="W39" s="52"/>
      <c r="X39" s="52"/>
      <c r="Y39" s="52"/>
      <c r="Z39" s="52"/>
    </row>
    <row r="40" spans="1:26" s="45" customFormat="1" ht="15.75" hidden="1" customHeight="1" x14ac:dyDescent="0.25">
      <c r="A40" s="46">
        <v>9</v>
      </c>
      <c r="B40" s="48">
        <f t="shared" ca="1" si="0"/>
        <v>48.6</v>
      </c>
      <c r="C40" s="53"/>
      <c r="D40" s="53"/>
      <c r="E40" s="53"/>
      <c r="F40" s="53"/>
      <c r="G40" s="53"/>
      <c r="H40" s="53"/>
      <c r="I40" s="53"/>
      <c r="J40" s="53"/>
      <c r="K40" s="53"/>
      <c r="T40" s="52">
        <v>8</v>
      </c>
      <c r="U40" s="52"/>
      <c r="V40" s="52"/>
      <c r="W40" s="52"/>
      <c r="X40" s="52"/>
      <c r="Y40" s="52"/>
      <c r="Z40" s="52"/>
    </row>
    <row r="41" spans="1:26" s="45" customFormat="1" ht="15.75" hidden="1" customHeight="1" x14ac:dyDescent="0.25">
      <c r="A41" s="46">
        <v>10</v>
      </c>
      <c r="B41" s="48">
        <f t="shared" ca="1" si="0"/>
        <v>48.3</v>
      </c>
      <c r="C41" s="53"/>
      <c r="D41" s="53"/>
      <c r="E41" s="53"/>
      <c r="F41" s="53"/>
      <c r="G41" s="53"/>
      <c r="H41" s="53"/>
      <c r="I41" s="53"/>
      <c r="J41" s="53"/>
      <c r="K41" s="53"/>
      <c r="T41" s="52">
        <v>9</v>
      </c>
      <c r="U41" s="52"/>
      <c r="V41" s="52"/>
      <c r="W41" s="52"/>
      <c r="X41" s="52"/>
      <c r="Y41" s="52"/>
      <c r="Z41" s="52"/>
    </row>
    <row r="42" spans="1:26" s="45" customFormat="1" ht="15.75" hidden="1" customHeight="1" x14ac:dyDescent="0.25">
      <c r="A42" s="5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1">
        <v>1</v>
      </c>
      <c r="M42" s="154" t="s">
        <v>40</v>
      </c>
      <c r="N42" s="155"/>
      <c r="O42" s="156"/>
      <c r="T42" s="52">
        <v>10</v>
      </c>
      <c r="U42" s="52"/>
      <c r="V42" s="52"/>
      <c r="W42" s="52"/>
      <c r="X42" s="52"/>
      <c r="Y42" s="52"/>
      <c r="Z42" s="52"/>
    </row>
    <row r="43" spans="1:26" ht="15.75" customHeight="1" x14ac:dyDescent="0.25">
      <c r="A43" s="163" t="s">
        <v>47</v>
      </c>
      <c r="B43" s="163"/>
      <c r="C43" s="148"/>
      <c r="D43" s="148"/>
      <c r="E43" s="148"/>
      <c r="F43" s="148"/>
      <c r="G43" s="148"/>
      <c r="H43" s="148"/>
      <c r="I43" s="148"/>
      <c r="J43" s="148"/>
      <c r="K43" s="148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 x14ac:dyDescent="0.25">
      <c r="A44" s="165" t="s">
        <v>34</v>
      </c>
      <c r="B44" s="165"/>
      <c r="C44" s="166" t="s">
        <v>35</v>
      </c>
      <c r="D44" s="167"/>
      <c r="E44" s="39" t="s">
        <v>48</v>
      </c>
      <c r="F44" s="39" t="s">
        <v>51</v>
      </c>
      <c r="G44" s="39" t="s">
        <v>50</v>
      </c>
      <c r="H44" s="39" t="s">
        <v>49</v>
      </c>
      <c r="I44" s="39" t="s">
        <v>44</v>
      </c>
      <c r="J44" s="165" t="s">
        <v>45</v>
      </c>
      <c r="K44" s="165"/>
      <c r="T44" s="36"/>
      <c r="U44" s="36"/>
      <c r="V44" s="36"/>
      <c r="W44" s="36"/>
      <c r="X44" s="36"/>
      <c r="Y44" s="36"/>
      <c r="Z44" s="36"/>
    </row>
    <row r="45" spans="1:26" ht="52.5" customHeight="1" x14ac:dyDescent="0.25">
      <c r="A45" s="166">
        <v>1</v>
      </c>
      <c r="B45" s="167"/>
      <c r="C45" s="166">
        <v>2</v>
      </c>
      <c r="D45" s="167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 x14ac:dyDescent="0.25">
      <c r="A46" s="168">
        <f ca="1">AVERAGE(B32:B41)</f>
        <v>47.230000000000004</v>
      </c>
      <c r="B46" s="169"/>
      <c r="C46" s="169" t="e">
        <f ca="1">1/A46*SQRT((B32-A46)^2/MAX(A32:A41)-1)</f>
        <v>#NUM!</v>
      </c>
      <c r="D46" s="169"/>
      <c r="E46" s="28"/>
      <c r="F46" s="38"/>
      <c r="G46" s="38"/>
      <c r="H46" s="38"/>
      <c r="I46" s="42"/>
      <c r="J46" s="170"/>
      <c r="K46" s="170"/>
    </row>
    <row r="47" spans="1:26" x14ac:dyDescent="0.25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 x14ac:dyDescent="0.25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 x14ac:dyDescent="0.25">
      <c r="A49" s="111" t="s">
        <v>36</v>
      </c>
      <c r="B49" s="111"/>
      <c r="C49" s="111"/>
      <c r="D49" s="111"/>
      <c r="E49" s="35"/>
      <c r="F49" s="34"/>
      <c r="G49" s="34"/>
      <c r="H49" s="34"/>
      <c r="I49" s="30"/>
      <c r="J49" s="30"/>
      <c r="K49" s="30"/>
    </row>
    <row r="50" spans="1:25" ht="15.75" customHeight="1" x14ac:dyDescent="0.25">
      <c r="A50" s="111" t="s">
        <v>37</v>
      </c>
      <c r="B50" s="111"/>
      <c r="C50" s="111"/>
      <c r="D50" s="111"/>
      <c r="E50" s="35"/>
      <c r="F50" s="34"/>
      <c r="G50" s="34"/>
      <c r="H50" s="34"/>
      <c r="I50" s="30"/>
      <c r="J50" s="30"/>
      <c r="K50" s="30"/>
    </row>
    <row r="51" spans="1:25" ht="31.5" customHeight="1" x14ac:dyDescent="0.25">
      <c r="A51" s="111" t="s">
        <v>38</v>
      </c>
      <c r="B51" s="111"/>
      <c r="C51" s="111"/>
      <c r="D51" s="111"/>
      <c r="E51" s="35"/>
      <c r="F51" s="34"/>
      <c r="G51" s="34"/>
      <c r="H51" s="34"/>
      <c r="I51" s="30"/>
      <c r="J51" s="30"/>
      <c r="K51" s="30"/>
    </row>
    <row r="52" spans="1:25" ht="29.25" customHeight="1" x14ac:dyDescent="0.25">
      <c r="A52" s="111" t="s">
        <v>39</v>
      </c>
      <c r="B52" s="111"/>
      <c r="C52" s="111"/>
      <c r="D52" s="111"/>
      <c r="E52" s="35"/>
      <c r="F52" s="34"/>
      <c r="G52" s="34"/>
      <c r="H52" s="34"/>
      <c r="I52" s="30"/>
      <c r="J52" s="30"/>
      <c r="K52" s="30"/>
    </row>
    <row r="53" spans="1:25" ht="15.75" customHeight="1" x14ac:dyDescent="0.25">
      <c r="A53" s="171" t="s">
        <v>6</v>
      </c>
      <c r="B53" s="171"/>
      <c r="C53" s="171"/>
      <c r="D53" s="171"/>
      <c r="E53" s="171"/>
      <c r="F53" s="171"/>
      <c r="G53" s="172" t="s">
        <v>5</v>
      </c>
      <c r="H53" s="172"/>
      <c r="I53" s="172"/>
      <c r="J53" s="172"/>
      <c r="K53" s="20"/>
    </row>
    <row r="54" spans="1:25" ht="15.75" customHeight="1" x14ac:dyDescent="0.25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 x14ac:dyDescent="0.25">
      <c r="A55" s="171" t="s">
        <v>3</v>
      </c>
      <c r="B55" s="171"/>
      <c r="C55" s="171"/>
      <c r="D55" s="171"/>
      <c r="E55" s="171"/>
      <c r="F55" s="171"/>
      <c r="G55" s="171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 x14ac:dyDescent="0.25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 x14ac:dyDescent="0.25">
      <c r="A57" s="171" t="s">
        <v>4</v>
      </c>
      <c r="B57" s="171"/>
      <c r="C57" s="171"/>
      <c r="D57" s="23"/>
      <c r="E57" s="23"/>
      <c r="F57" s="23"/>
      <c r="G57" s="172" t="s">
        <v>5</v>
      </c>
      <c r="H57" s="172"/>
      <c r="I57" s="172"/>
      <c r="J57" s="172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 x14ac:dyDescent="0.25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 x14ac:dyDescent="0.25">
      <c r="A59" s="171" t="s">
        <v>4</v>
      </c>
      <c r="B59" s="171"/>
      <c r="C59" s="171"/>
      <c r="G59" s="172" t="s">
        <v>5</v>
      </c>
      <c r="H59" s="172"/>
      <c r="I59" s="172"/>
      <c r="J59" s="172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 x14ac:dyDescent="0.25"/>
    <row r="63" spans="1:25" ht="14.1" customHeight="1" x14ac:dyDescent="0.25"/>
    <row r="64" spans="1:25" ht="14.1" customHeight="1" x14ac:dyDescent="0.25"/>
    <row r="65" spans="8:9" ht="14.1" customHeight="1" x14ac:dyDescent="0.25"/>
    <row r="66" spans="8:9" ht="14.1" customHeight="1" x14ac:dyDescent="0.25"/>
    <row r="67" spans="8:9" ht="14.1" customHeight="1" x14ac:dyDescent="0.25"/>
    <row r="68" spans="8:9" ht="14.1" customHeight="1" x14ac:dyDescent="0.25"/>
    <row r="69" spans="8:9" ht="14.1" customHeight="1" x14ac:dyDescent="0.25"/>
    <row r="70" spans="8:9" ht="14.1" customHeight="1" x14ac:dyDescent="0.25"/>
    <row r="71" spans="8:9" ht="14.1" customHeight="1" x14ac:dyDescent="0.25"/>
    <row r="72" spans="8:9" ht="14.1" customHeight="1" x14ac:dyDescent="0.25"/>
    <row r="73" spans="8:9" ht="14.1" customHeight="1" x14ac:dyDescent="0.25"/>
    <row r="74" spans="8:9" ht="14.1" customHeight="1" x14ac:dyDescent="0.25"/>
    <row r="75" spans="8:9" ht="14.1" customHeight="1" x14ac:dyDescent="0.25"/>
    <row r="79" spans="8:9" x14ac:dyDescent="0.25">
      <c r="H79">
        <v>1</v>
      </c>
      <c r="I79">
        <v>10</v>
      </c>
    </row>
    <row r="80" spans="8:9" x14ac:dyDescent="0.25">
      <c r="H80">
        <v>2</v>
      </c>
      <c r="I80">
        <v>25</v>
      </c>
    </row>
    <row r="81" spans="8:9" x14ac:dyDescent="0.25">
      <c r="H81">
        <v>3</v>
      </c>
      <c r="I81">
        <v>29</v>
      </c>
    </row>
    <row r="82" spans="8:9" x14ac:dyDescent="0.25">
      <c r="H82">
        <v>34</v>
      </c>
      <c r="I82">
        <v>30</v>
      </c>
    </row>
    <row r="83" spans="8:9" x14ac:dyDescent="0.25">
      <c r="H83">
        <v>4</v>
      </c>
      <c r="I83">
        <v>30</v>
      </c>
    </row>
    <row r="84" spans="8:9" x14ac:dyDescent="0.25">
      <c r="H84">
        <v>5</v>
      </c>
      <c r="I84">
        <v>31</v>
      </c>
    </row>
    <row r="85" spans="8:9" x14ac:dyDescent="0.25">
      <c r="H85">
        <v>5</v>
      </c>
      <c r="I85">
        <v>31</v>
      </c>
    </row>
    <row r="86" spans="8:9" x14ac:dyDescent="0.25">
      <c r="H86">
        <v>6</v>
      </c>
    </row>
    <row r="87" spans="8:9" x14ac:dyDescent="0.25">
      <c r="H87">
        <v>5</v>
      </c>
    </row>
  </sheetData>
  <mergeCells count="57">
    <mergeCell ref="A59:C59"/>
    <mergeCell ref="G59:J59"/>
    <mergeCell ref="A52:D52"/>
    <mergeCell ref="A53:F53"/>
    <mergeCell ref="G53:J53"/>
    <mergeCell ref="A55:G55"/>
    <mergeCell ref="A57:C57"/>
    <mergeCell ref="G57:J57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A14:C14"/>
    <mergeCell ref="D14:K14"/>
    <mergeCell ref="A15:C15"/>
    <mergeCell ref="D15:K15"/>
    <mergeCell ref="A16:C16"/>
    <mergeCell ref="D16:K16"/>
    <mergeCell ref="I8:J8"/>
    <mergeCell ref="I9:J9"/>
    <mergeCell ref="A10:J10"/>
    <mergeCell ref="A11:J11"/>
    <mergeCell ref="A13:C13"/>
    <mergeCell ref="D13:K13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8C6D-6004-4E06-86BA-2905E34A4F17}">
  <sheetPr>
    <tabColor theme="8" tint="0.39997558519241921"/>
  </sheetPr>
  <dimension ref="A1:A19"/>
  <sheetViews>
    <sheetView workbookViewId="0">
      <selection activeCell="A15" sqref="A15"/>
    </sheetView>
  </sheetViews>
  <sheetFormatPr defaultRowHeight="15" x14ac:dyDescent="0.25"/>
  <sheetData>
    <row r="1" spans="1:1" x14ac:dyDescent="0.25">
      <c r="A1" t="s">
        <v>157</v>
      </c>
    </row>
    <row r="2" spans="1:1" ht="15.75" customHeight="1" x14ac:dyDescent="0.25">
      <c r="A2" t="str">
        <f>"ГОСТ 14098-2014 «Соединения сварные арматуры и закладных изделий железобетонных конструкций. Типы, конструкции и размеры», СП"&amp;CHAR(160)&amp;"13330.2012 «Несущие и ограждающие конструкции»."</f>
        <v>ГОСТ 14098-2014 «Соединения сварные арматуры и закладных изделий железобетонных конструкций. Типы, конструкции и размеры», СП 13330.2012 «Несущие и ограждающие конструкции».</v>
      </c>
    </row>
    <row r="3" spans="1:1" x14ac:dyDescent="0.25">
      <c r="A3" t="str">
        <f>"ГОСТ 23118-2019 «Конструкции строительные, стальные. Общие технические условия», СП"&amp;CHAR(160)&amp;"70.13330.2012 «Несущие и ограждающие конструкции»."</f>
        <v>ГОСТ 23118-2019 «Конструкции строительные, стальные. Общие технические условия», СП 70.13330.2012 «Несущие и ограждающие конструкции».</v>
      </c>
    </row>
    <row r="4" spans="1:1" x14ac:dyDescent="0.25">
      <c r="A4" t="str">
        <f>"ГОСТ 16037-80 «Соединения сварные стальных трубопроводов. Основные типы, конструктивные элементы и размеры», СП"&amp;CHAR(160)&amp;"74.13330.2023 «Тепловые сети»."</f>
        <v>ГОСТ 16037-80 «Соединения сварные стальных трубопроводов. Основные типы, конструктивные элементы и размеры», СП 74.13330.2023 «Тепловые сети».</v>
      </c>
    </row>
    <row r="5" spans="1:1" x14ac:dyDescent="0.25">
      <c r="A5" t="str">
        <f>"ГОСТ"&amp;CHAR(160)&amp;"16037-80 «Соединения сварные стальных трубопроводов. Основные типы, конструктивные элементы и размеры»."</f>
        <v>ГОСТ 16037-80 «Соединения сварные стальных трубопроводов. Основные типы, конструктивные элементы и размеры».</v>
      </c>
    </row>
    <row r="6" spans="1:1" x14ac:dyDescent="0.25">
      <c r="A6" t="str">
        <f>"ГОСТ"&amp;CHAR(160)&amp;"ISO 5817-2025 «Сварные соединения из стали, никеля, титана и их сплавов, полученные сваркой плавлением (исключая лучевые способы сварки). Уровни качества»."</f>
        <v>ГОСТ ISO 5817-2025 «Сварные соединения из стали, никеля, титана и их сплавов, полученные сваркой плавлением (исключая лучевые способы сварки). Уровни качества».</v>
      </c>
    </row>
    <row r="7" spans="1:1" x14ac:dyDescent="0.25">
      <c r="A7" t="str">
        <f>"СП"&amp;CHAR(160)&amp;"70.13330.2012 «Несущие и ограждающие конструкции»."</f>
        <v>СП 70.13330.2012 «Несущие и ограждающие конструкции».</v>
      </c>
    </row>
    <row r="11" spans="1:1" x14ac:dyDescent="0.25">
      <c r="A11" t="s">
        <v>207</v>
      </c>
    </row>
    <row r="12" spans="1:1" x14ac:dyDescent="0.25">
      <c r="A12" s="214" t="str">
        <f>"ГОСТ"&amp;CHAR(160)&amp;"14771-76 «Дуговая сварка в защитном газе. Соединения сварные. Основные типы, конструктивные элементы и размеры»."</f>
        <v>ГОСТ 14771-76 «Дуговая сварка в защитном газе. Соединения сварные. Основные типы, конструктивные элементы и размеры».</v>
      </c>
    </row>
    <row r="13" spans="1:1" x14ac:dyDescent="0.25">
      <c r="A13" s="86" t="str">
        <f>"ГОСТ"&amp;CHAR(160)&amp;"14776-79 «Дуговая сварка. Соединения точечные. Основные типы, конструктивные элементы и размеры»."</f>
        <v>ГОСТ 14776-79 «Дуговая сварка. Соединения точечные. Основные типы, конструктивные элементы и размеры».</v>
      </c>
    </row>
    <row r="14" spans="1:1" x14ac:dyDescent="0.25">
      <c r="A14" t="str">
        <f>"ГОСТ"&amp;CHAR(160)&amp;"5264-80 «Ручная дуговая сварка. Соединения сварные. Основные типы, конструктивные элементы и размеры»."</f>
        <v>ГОСТ 5264-80 «Ручная дуговая сварка. Соединения сварные. Основные типы, конструктивные элементы и размеры».</v>
      </c>
    </row>
    <row r="19" spans="1:1" x14ac:dyDescent="0.25">
      <c r="A19" s="8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7405-D0EB-4177-9B45-85517080E178}">
  <sheetPr>
    <tabColor theme="8" tint="-0.499984740745262"/>
  </sheetPr>
  <dimension ref="A1:AP59"/>
  <sheetViews>
    <sheetView tabSelected="1" showWhiteSpace="0" view="pageBreakPreview" topLeftCell="A22" zoomScaleNormal="100" zoomScaleSheetLayoutView="100" workbookViewId="0">
      <selection activeCell="G28" sqref="G28:Y29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32" ht="15" customHeight="1" x14ac:dyDescent="0.25">
      <c r="A1" s="113" t="s">
        <v>217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56"/>
      <c r="AA1" s="27"/>
    </row>
    <row r="2" spans="1:32" ht="15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24"/>
      <c r="AA2" s="139" t="s">
        <v>79</v>
      </c>
      <c r="AB2" s="139"/>
      <c r="AC2" s="139"/>
      <c r="AD2" s="139"/>
      <c r="AE2" s="32">
        <v>1</v>
      </c>
      <c r="AF2" t="s">
        <v>144</v>
      </c>
    </row>
    <row r="3" spans="1:32" ht="15" customHeight="1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55"/>
      <c r="AA3" s="140"/>
      <c r="AB3" s="140"/>
      <c r="AC3" s="140"/>
      <c r="AD3" s="140"/>
      <c r="AE3">
        <v>2</v>
      </c>
      <c r="AF3" t="s">
        <v>145</v>
      </c>
    </row>
    <row r="4" spans="1:32" ht="15" customHeight="1" thickBot="1" x14ac:dyDescent="0.3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55"/>
      <c r="AA4" s="126" t="s">
        <v>80</v>
      </c>
      <c r="AB4" s="126"/>
      <c r="AC4" s="69">
        <v>500</v>
      </c>
      <c r="AD4" s="43">
        <v>900</v>
      </c>
    </row>
    <row r="5" spans="1:32" ht="15" customHeight="1" thickTop="1" thickBot="1" x14ac:dyDescent="0.3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55"/>
      <c r="AC5" s="68">
        <f ca="1">RANDBETWEEN(AC4,AD4)*10</f>
        <v>5280</v>
      </c>
      <c r="AD5" s="27" t="s">
        <v>81</v>
      </c>
    </row>
    <row r="6" spans="1:32" ht="15" customHeight="1" thickTop="1" x14ac:dyDescent="0.2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55"/>
      <c r="AC6" s="27"/>
      <c r="AD6" s="27"/>
    </row>
    <row r="7" spans="1:32" ht="15" customHeight="1" thickBot="1" x14ac:dyDescent="0.3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55"/>
      <c r="AA7" s="126" t="s">
        <v>82</v>
      </c>
      <c r="AB7" s="126"/>
      <c r="AC7" s="43">
        <v>650</v>
      </c>
      <c r="AD7" s="43">
        <v>800</v>
      </c>
    </row>
    <row r="8" spans="1:32" ht="15.75" customHeight="1" thickTop="1" thickBot="1" x14ac:dyDescent="0.3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5"/>
      <c r="AC8" s="68">
        <f ca="1">RANDBETWEEN(AC7,AD7)</f>
        <v>695</v>
      </c>
      <c r="AD8" s="27"/>
    </row>
    <row r="9" spans="1:32" ht="15.75" customHeight="1" thickTop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118" t="s">
        <v>136</v>
      </c>
      <c r="S9" s="118"/>
      <c r="T9" s="118"/>
      <c r="U9" s="118"/>
      <c r="V9" s="118"/>
      <c r="W9" s="118"/>
      <c r="X9" s="118"/>
      <c r="Y9" s="118"/>
      <c r="Z9" s="118"/>
    </row>
    <row r="10" spans="1:32" ht="15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103" t="s">
        <v>6</v>
      </c>
      <c r="S10" s="103"/>
      <c r="T10" s="103"/>
      <c r="U10" s="103"/>
      <c r="V10" s="103"/>
      <c r="W10" s="103"/>
      <c r="X10" s="103"/>
      <c r="Y10" s="103"/>
      <c r="Z10" s="103"/>
    </row>
    <row r="11" spans="1:32" ht="15.7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119"/>
      <c r="S11" s="119"/>
      <c r="T11" s="119"/>
      <c r="U11" s="119"/>
      <c r="V11" s="119"/>
      <c r="W11" s="120" t="s">
        <v>66</v>
      </c>
      <c r="X11" s="120"/>
      <c r="Y11" s="120"/>
      <c r="Z11" s="120"/>
    </row>
    <row r="12" spans="1:32" ht="15.75" customHeight="1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121" t="s">
        <v>137</v>
      </c>
      <c r="S12" s="121"/>
      <c r="T12" s="121"/>
      <c r="U12" s="121"/>
      <c r="V12" s="121"/>
      <c r="W12" s="104"/>
      <c r="X12" s="105"/>
      <c r="Y12" s="105"/>
      <c r="Z12" s="103"/>
    </row>
    <row r="13" spans="1:32" ht="15.75" customHeight="1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22" t="str">
        <f>TEXT($G$25,"[$-FC19]«ДД» ММММ ГГГГ \г.")</f>
        <v>«05» мая 2026 г.</v>
      </c>
      <c r="S13" s="122"/>
      <c r="T13" s="122"/>
      <c r="U13" s="122"/>
      <c r="V13" s="122"/>
      <c r="W13" s="104"/>
      <c r="X13" s="105"/>
      <c r="Y13" s="105"/>
      <c r="Z13" s="103"/>
    </row>
    <row r="14" spans="1:32" ht="15.75" customHeight="1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92"/>
      <c r="S14" s="92"/>
      <c r="T14" s="92"/>
      <c r="U14" s="92"/>
      <c r="V14" s="92"/>
      <c r="W14" s="90"/>
      <c r="X14" s="91"/>
      <c r="Y14" s="91"/>
      <c r="Z14" s="89"/>
    </row>
    <row r="15" spans="1:32" ht="15.75" customHeight="1" x14ac:dyDescent="0.25">
      <c r="A15" s="114" t="str">
        <f ca="1">"Протокол №"&amp;MID(CELL("filename",A1),SEARCH("]",CELL("filename"))+1,255)&amp;".ВС от "&amp;TEXT($G$25,"ДД.ММ.ГГГГ")&amp;""</f>
        <v>Протокол №ВИК стр. 1.ВС от 05.05.2026</v>
      </c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55"/>
    </row>
    <row r="16" spans="1:32" ht="15.75" customHeight="1" x14ac:dyDescent="0.25">
      <c r="A16" s="115" t="s">
        <v>135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55"/>
    </row>
    <row r="17" spans="1:42" ht="15.75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55"/>
    </row>
    <row r="18" spans="1:42" ht="15.75" customHeight="1" x14ac:dyDescent="0.25">
      <c r="A18" s="116" t="s">
        <v>0</v>
      </c>
      <c r="B18" s="116"/>
      <c r="C18" s="116"/>
      <c r="D18" s="116"/>
      <c r="E18" s="116"/>
      <c r="F18" s="116"/>
      <c r="G18" s="117" t="s">
        <v>63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55"/>
    </row>
    <row r="19" spans="1:42" ht="15.75" customHeight="1" x14ac:dyDescent="0.25">
      <c r="A19" s="116" t="s">
        <v>61</v>
      </c>
      <c r="B19" s="116"/>
      <c r="C19" s="116"/>
      <c r="D19" s="116"/>
      <c r="E19" s="116"/>
      <c r="F19" s="116"/>
      <c r="G19" s="117" t="s">
        <v>62</v>
      </c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55"/>
    </row>
    <row r="20" spans="1:42" ht="15.75" customHeight="1" x14ac:dyDescent="0.25">
      <c r="A20" s="116" t="s">
        <v>58</v>
      </c>
      <c r="B20" s="116"/>
      <c r="C20" s="116"/>
      <c r="D20" s="116"/>
      <c r="E20" s="116"/>
      <c r="F20" s="116"/>
      <c r="G20" s="111" t="s">
        <v>64</v>
      </c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55"/>
    </row>
    <row r="21" spans="1:42" ht="15.75" customHeight="1" x14ac:dyDescent="0.25">
      <c r="A21" s="96"/>
      <c r="B21" s="96"/>
      <c r="C21" s="96"/>
      <c r="D21" s="96"/>
      <c r="E21" s="96"/>
      <c r="F21" s="96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55"/>
    </row>
    <row r="22" spans="1:42" ht="15.75" customHeight="1" x14ac:dyDescent="0.25">
      <c r="A22" s="116" t="s">
        <v>59</v>
      </c>
      <c r="B22" s="116"/>
      <c r="C22" s="116"/>
      <c r="D22" s="116"/>
      <c r="E22" s="116"/>
      <c r="F22" s="116"/>
      <c r="G22" s="111" t="s">
        <v>65</v>
      </c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55"/>
    </row>
    <row r="23" spans="1:42" ht="15.75" customHeight="1" x14ac:dyDescent="0.25">
      <c r="A23" s="96"/>
      <c r="B23" s="96"/>
      <c r="C23" s="96"/>
      <c r="D23" s="96"/>
      <c r="E23" s="96"/>
      <c r="F23" s="96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55"/>
    </row>
    <row r="24" spans="1:42" ht="15.75" customHeight="1" x14ac:dyDescent="0.25">
      <c r="A24" s="116" t="s">
        <v>71</v>
      </c>
      <c r="B24" s="116"/>
      <c r="C24" s="116"/>
      <c r="D24" s="116"/>
      <c r="E24" s="116"/>
      <c r="F24" s="116"/>
      <c r="G24" s="117" t="s">
        <v>72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55"/>
    </row>
    <row r="25" spans="1:42" ht="15.75" customHeight="1" x14ac:dyDescent="0.25">
      <c r="A25" s="116" t="s">
        <v>60</v>
      </c>
      <c r="B25" s="116"/>
      <c r="C25" s="116"/>
      <c r="D25" s="116"/>
      <c r="E25" s="116"/>
      <c r="F25" s="116"/>
      <c r="G25" s="127">
        <v>46147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55"/>
    </row>
    <row r="26" spans="1:42" ht="15.75" customHeight="1" x14ac:dyDescent="0.25">
      <c r="A26" s="116" t="s">
        <v>69</v>
      </c>
      <c r="B26" s="116"/>
      <c r="C26" s="116"/>
      <c r="D26" s="116"/>
      <c r="E26" s="116"/>
      <c r="F26" s="116"/>
      <c r="G26" s="111" t="s">
        <v>73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55"/>
    </row>
    <row r="27" spans="1:42" ht="15.75" customHeight="1" x14ac:dyDescent="0.25">
      <c r="A27" s="94"/>
      <c r="B27" s="94"/>
      <c r="C27" s="94"/>
      <c r="D27" s="94"/>
      <c r="E27" s="94"/>
      <c r="F27" s="94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55"/>
    </row>
    <row r="28" spans="1:42" ht="15.75" customHeight="1" x14ac:dyDescent="0.25">
      <c r="A28" s="116" t="s">
        <v>113</v>
      </c>
      <c r="B28" s="116"/>
      <c r="C28" s="116"/>
      <c r="D28" s="116"/>
      <c r="E28" s="116"/>
      <c r="F28" s="116"/>
      <c r="G28" s="128" t="s">
        <v>218</v>
      </c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</row>
    <row r="29" spans="1:42" ht="15.75" customHeight="1" x14ac:dyDescent="0.25">
      <c r="A29" s="94"/>
      <c r="B29" s="94"/>
      <c r="C29" s="94"/>
      <c r="D29" s="94"/>
      <c r="E29" s="94"/>
      <c r="F29" s="94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</row>
    <row r="30" spans="1:42" ht="15.75" customHeight="1" x14ac:dyDescent="0.25">
      <c r="A30" s="116" t="s">
        <v>206</v>
      </c>
      <c r="B30" s="116"/>
      <c r="C30" s="116"/>
      <c r="D30" s="116"/>
      <c r="E30" s="116"/>
      <c r="F30" s="116"/>
      <c r="G30" s="128" t="s">
        <v>209</v>
      </c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</row>
    <row r="31" spans="1:42" ht="15.75" customHeight="1" x14ac:dyDescent="0.25">
      <c r="A31" s="94"/>
      <c r="B31" s="94"/>
      <c r="C31" s="94"/>
      <c r="D31" s="94"/>
      <c r="E31" s="94"/>
      <c r="F31" s="94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</row>
    <row r="32" spans="1:42" ht="15.75" customHeight="1" x14ac:dyDescent="0.25">
      <c r="A32" s="116" t="s">
        <v>70</v>
      </c>
      <c r="B32" s="116"/>
      <c r="C32" s="116"/>
      <c r="D32" s="116"/>
      <c r="E32" s="116"/>
      <c r="F32" s="116"/>
      <c r="G32" s="111" t="s">
        <v>147</v>
      </c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34"/>
    </row>
    <row r="33" spans="1:42" ht="15.75" customHeight="1" x14ac:dyDescent="0.25">
      <c r="A33" s="96"/>
      <c r="B33" s="96"/>
      <c r="C33" s="96"/>
      <c r="D33" s="96"/>
      <c r="E33" s="96"/>
      <c r="F33" s="96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34"/>
    </row>
    <row r="34" spans="1:42" ht="15.75" customHeight="1" x14ac:dyDescent="0.25">
      <c r="A34" s="96"/>
      <c r="B34" s="96"/>
      <c r="C34" s="96"/>
      <c r="D34" s="96"/>
      <c r="E34" s="96"/>
      <c r="F34" s="96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34"/>
    </row>
    <row r="35" spans="1:42" ht="15.75" customHeight="1" x14ac:dyDescent="0.25">
      <c r="A35" s="96"/>
      <c r="B35" s="96"/>
      <c r="C35" s="96"/>
      <c r="D35" s="96"/>
      <c r="E35" s="96"/>
      <c r="F35" s="96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34"/>
    </row>
    <row r="36" spans="1:42" ht="15.75" customHeight="1" x14ac:dyDescent="0.25">
      <c r="A36" s="129" t="s">
        <v>205</v>
      </c>
      <c r="B36" s="129"/>
      <c r="C36" s="129"/>
      <c r="D36" s="129"/>
      <c r="E36" s="129"/>
      <c r="F36" s="129"/>
      <c r="G36" s="111" t="s">
        <v>215</v>
      </c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34"/>
    </row>
    <row r="37" spans="1:42" ht="15.75" customHeight="1" x14ac:dyDescent="0.25">
      <c r="A37" s="116" t="s">
        <v>74</v>
      </c>
      <c r="B37" s="116"/>
      <c r="C37" s="116"/>
      <c r="D37" s="116"/>
      <c r="E37" s="116"/>
      <c r="F37" s="116"/>
      <c r="G37" s="95">
        <f ca="1">AC8</f>
        <v>695</v>
      </c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34"/>
      <c r="AA37" s="58"/>
      <c r="AB37" s="57"/>
      <c r="AC37" s="57"/>
      <c r="AD37" s="57"/>
      <c r="AE37" s="57"/>
      <c r="AF37" s="57"/>
      <c r="AG37" s="57"/>
    </row>
    <row r="38" spans="1:42" ht="15.75" customHeight="1" x14ac:dyDescent="0.25">
      <c r="A38" s="123" t="s">
        <v>61</v>
      </c>
      <c r="B38" s="123"/>
      <c r="C38" s="123"/>
      <c r="D38" s="111" t="s">
        <v>75</v>
      </c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34"/>
    </row>
    <row r="39" spans="1:42" ht="15.75" customHeight="1" x14ac:dyDescent="0.25">
      <c r="A39" s="96"/>
      <c r="B39" s="96"/>
      <c r="C39" s="96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34"/>
    </row>
    <row r="40" spans="1:42" ht="15.75" customHeight="1" x14ac:dyDescent="0.25">
      <c r="A40" s="123" t="s">
        <v>112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5"/>
      <c r="AA40" s="125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</row>
    <row r="41" spans="1:42" ht="15.75" customHeight="1" thickBot="1" x14ac:dyDescent="0.3">
      <c r="A41" s="111" t="str">
        <f>"При контроле недопустимых дефектов не выявлено. Тип шва Т1, С8, Н1 по "&amp;LEFT(G28,FIND("-",G28)-1)&amp;"."</f>
        <v>При контроле недопустимых дефектов не выявлено. Тип шва Т1, С8, Н1 по ГОСТ 23118.</v>
      </c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</row>
    <row r="42" spans="1:42" ht="15.75" customHeight="1" x14ac:dyDescent="0.25">
      <c r="A42" s="111" t="str">
        <f>_xlfn.CONCAT(Z42,G28)</f>
        <v>Сварные соединения распорной системы в/о 1-10-А-Д с отм. -5,650 до отм. +2,360, общей длиной 10,5 м.п. соответствуют требованиям                   ГОСТ 23118-2019 «Конструкции строительные, стальные. Общие технические условия», СП 70.13330.2012 «Несущие и ограждающие конструкции».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30" t="s">
        <v>148</v>
      </c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2"/>
      <c r="AL42" s="88"/>
      <c r="AM42" s="88"/>
      <c r="AN42" s="88"/>
      <c r="AO42" s="88"/>
      <c r="AP42" s="88"/>
    </row>
    <row r="43" spans="1:42" ht="15.75" customHeight="1" x14ac:dyDescent="0.25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33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5"/>
      <c r="AL43" s="88"/>
      <c r="AM43" s="88"/>
      <c r="AN43" s="88"/>
      <c r="AO43" s="88"/>
      <c r="AP43" s="88"/>
    </row>
    <row r="44" spans="1:42" ht="15.75" customHeight="1" thickBot="1" x14ac:dyDescent="0.3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36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8"/>
      <c r="AL44" s="88"/>
      <c r="AM44" s="88"/>
      <c r="AN44" s="88"/>
      <c r="AO44" s="88"/>
      <c r="AP44" s="88"/>
    </row>
    <row r="45" spans="1:42" ht="15.75" customHeight="1" x14ac:dyDescent="0.25">
      <c r="A45" s="112" t="s">
        <v>142</v>
      </c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24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2" ht="15.75" customHeight="1" x14ac:dyDescent="0.25">
      <c r="A46" s="112" t="s">
        <v>208</v>
      </c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21"/>
      <c r="AB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1:42" ht="15.75" customHeight="1" x14ac:dyDescent="0.25">
      <c r="A47" s="23" t="s">
        <v>3</v>
      </c>
      <c r="B47" s="21"/>
      <c r="C47" s="82"/>
      <c r="D47" s="82"/>
      <c r="E47" s="82"/>
      <c r="F47" s="82"/>
      <c r="G47" s="82"/>
      <c r="H47" s="82"/>
      <c r="I47" s="82"/>
      <c r="J47" s="82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B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1:42" ht="15.75" customHeight="1" x14ac:dyDescent="0.25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24"/>
      <c r="AB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1:40" ht="15.75" customHeight="1" x14ac:dyDescent="0.25">
      <c r="A49" s="23" t="s">
        <v>4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1"/>
      <c r="P49" s="21"/>
      <c r="Q49" s="21"/>
      <c r="R49" s="21"/>
      <c r="S49" s="21"/>
      <c r="T49" s="112" t="s">
        <v>67</v>
      </c>
      <c r="U49" s="112"/>
      <c r="V49" s="112"/>
      <c r="W49" s="112"/>
      <c r="X49" s="21"/>
      <c r="Y49" s="82"/>
      <c r="Z49" s="24"/>
      <c r="AB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ht="15.7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82"/>
      <c r="Z50" s="24"/>
      <c r="AB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ht="15.75" customHeight="1" x14ac:dyDescent="0.25">
      <c r="A51" s="23"/>
      <c r="B51" s="23"/>
      <c r="C51" s="23"/>
      <c r="D51" s="23"/>
      <c r="E51" s="23"/>
      <c r="F51" s="23"/>
      <c r="G51" s="23"/>
      <c r="H51" s="21"/>
      <c r="I51" s="23"/>
      <c r="J51" s="24"/>
      <c r="K51" s="23"/>
      <c r="L51" s="21"/>
      <c r="M51" s="23"/>
      <c r="N51" s="24"/>
      <c r="O51" s="23"/>
      <c r="P51" s="24"/>
      <c r="Q51" s="23"/>
      <c r="R51" s="98"/>
      <c r="S51" s="23"/>
      <c r="T51" s="98"/>
      <c r="U51" s="23"/>
      <c r="V51" s="21"/>
      <c r="W51" s="23"/>
      <c r="X51" s="24"/>
      <c r="Y51" s="21"/>
      <c r="Z51" s="21"/>
      <c r="AB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ht="15.75" customHeight="1" x14ac:dyDescent="0.25">
      <c r="A52" s="23" t="s">
        <v>4</v>
      </c>
      <c r="B52" s="23"/>
      <c r="C52" s="23"/>
      <c r="D52" s="23"/>
      <c r="E52" s="23"/>
      <c r="F52" s="23"/>
      <c r="G52" s="21"/>
      <c r="H52" s="21"/>
      <c r="I52" s="21"/>
      <c r="J52" s="23"/>
      <c r="K52" s="21"/>
      <c r="L52" s="21"/>
      <c r="M52" s="21"/>
      <c r="N52" s="21"/>
      <c r="O52" s="21"/>
      <c r="P52" s="21"/>
      <c r="Q52" s="21"/>
      <c r="R52" s="98"/>
      <c r="S52" s="21"/>
      <c r="T52" s="112" t="s">
        <v>67</v>
      </c>
      <c r="U52" s="112"/>
      <c r="V52" s="112"/>
      <c r="W52" s="112"/>
      <c r="X52" s="21"/>
      <c r="Y52" s="21"/>
      <c r="Z52" s="22"/>
    </row>
    <row r="53" spans="1:40" ht="15.75" customHeight="1" x14ac:dyDescent="0.25">
      <c r="A53" s="23"/>
      <c r="B53" s="23"/>
      <c r="C53" s="23"/>
      <c r="D53" s="23"/>
      <c r="E53" s="23"/>
      <c r="F53" s="23"/>
      <c r="G53" s="21"/>
      <c r="H53" s="21"/>
      <c r="I53" s="21"/>
      <c r="J53" s="23"/>
      <c r="K53" s="21"/>
      <c r="L53" s="21"/>
      <c r="M53" s="21"/>
      <c r="N53" s="21"/>
      <c r="O53" s="21"/>
      <c r="P53" s="21"/>
      <c r="Q53" s="21"/>
      <c r="R53" s="98"/>
      <c r="S53" s="21"/>
      <c r="T53" s="98"/>
      <c r="U53" s="21"/>
      <c r="V53" s="21"/>
      <c r="W53" s="21"/>
      <c r="X53" s="21"/>
      <c r="Y53" s="21"/>
    </row>
    <row r="54" spans="1:40" ht="15.75" customHeight="1" x14ac:dyDescent="0.25">
      <c r="A54" s="23"/>
      <c r="B54" s="23"/>
      <c r="C54" s="23"/>
      <c r="D54" s="23"/>
      <c r="E54" s="23"/>
      <c r="F54" s="23"/>
      <c r="G54" s="21"/>
      <c r="H54" s="21"/>
      <c r="I54" s="21"/>
      <c r="J54" s="23"/>
      <c r="K54" s="21"/>
      <c r="L54" s="21"/>
      <c r="M54" s="21"/>
      <c r="N54" s="21"/>
      <c r="O54" s="21"/>
      <c r="P54" s="21"/>
      <c r="Q54" s="21"/>
      <c r="R54" s="98"/>
      <c r="S54" s="21"/>
      <c r="T54" s="98"/>
      <c r="U54" s="21"/>
      <c r="V54" s="21"/>
      <c r="W54" s="21"/>
      <c r="X54" s="21"/>
      <c r="Y54" s="21"/>
    </row>
    <row r="55" spans="1:40" ht="15.75" customHeight="1" x14ac:dyDescent="0.25">
      <c r="A55" s="82" t="s">
        <v>1</v>
      </c>
      <c r="B55" s="82"/>
      <c r="C55" s="82"/>
      <c r="D55" s="82" t="s">
        <v>138</v>
      </c>
      <c r="E55" s="82"/>
      <c r="F55" s="82"/>
      <c r="G55" s="82"/>
      <c r="H55" s="82"/>
      <c r="I55" s="82"/>
      <c r="J55" s="82"/>
      <c r="K55" s="21"/>
      <c r="L55" s="21"/>
      <c r="M55" s="21"/>
      <c r="N55" s="21"/>
      <c r="O55" s="21"/>
      <c r="P55" s="21"/>
      <c r="Q55" s="21"/>
      <c r="R55" s="23"/>
      <c r="S55" s="21"/>
      <c r="T55" s="21"/>
      <c r="U55" s="21"/>
      <c r="V55" s="21"/>
      <c r="W55" s="21"/>
      <c r="X55" s="21"/>
      <c r="Y55" s="21"/>
    </row>
    <row r="56" spans="1:40" ht="15.75" customHeight="1" x14ac:dyDescent="0.25">
      <c r="A56" s="82"/>
      <c r="B56" s="82"/>
      <c r="C56" s="82"/>
      <c r="D56" s="82" t="s">
        <v>139</v>
      </c>
      <c r="E56" s="82"/>
      <c r="F56" s="82"/>
      <c r="G56" s="82"/>
      <c r="H56" s="82"/>
      <c r="I56" s="82"/>
      <c r="J56" s="82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40" ht="15.75" customHeight="1" x14ac:dyDescent="0.2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40" ht="14.1" customHeight="1" x14ac:dyDescent="0.25">
      <c r="A58" s="32">
        <v>1</v>
      </c>
      <c r="B58" t="s">
        <v>144</v>
      </c>
    </row>
    <row r="59" spans="1:40" ht="14.1" customHeight="1" x14ac:dyDescent="0.25">
      <c r="A59">
        <v>2</v>
      </c>
      <c r="B59" t="s">
        <v>146</v>
      </c>
    </row>
  </sheetData>
  <mergeCells count="47">
    <mergeCell ref="A46:Y46"/>
    <mergeCell ref="Z42:AK44"/>
    <mergeCell ref="AA4:AB4"/>
    <mergeCell ref="AA2:AD3"/>
    <mergeCell ref="A40:Y40"/>
    <mergeCell ref="A42:Y44"/>
    <mergeCell ref="A19:F19"/>
    <mergeCell ref="G19:Y19"/>
    <mergeCell ref="A20:F20"/>
    <mergeCell ref="G20:Y21"/>
    <mergeCell ref="A22:F22"/>
    <mergeCell ref="G22:Y23"/>
    <mergeCell ref="D38:Y39"/>
    <mergeCell ref="G32:Y35"/>
    <mergeCell ref="G30:Y31"/>
    <mergeCell ref="A30:F30"/>
    <mergeCell ref="Z40:AA40"/>
    <mergeCell ref="A37:F37"/>
    <mergeCell ref="A38:C38"/>
    <mergeCell ref="AA7:AB7"/>
    <mergeCell ref="G24:Y24"/>
    <mergeCell ref="A25:F25"/>
    <mergeCell ref="G25:Y25"/>
    <mergeCell ref="A26:F26"/>
    <mergeCell ref="G26:Y27"/>
    <mergeCell ref="A24:F24"/>
    <mergeCell ref="A28:F28"/>
    <mergeCell ref="G28:Y29"/>
    <mergeCell ref="Z28:AP29"/>
    <mergeCell ref="A36:F36"/>
    <mergeCell ref="G36:Y36"/>
    <mergeCell ref="A41:Y41"/>
    <mergeCell ref="T49:W49"/>
    <mergeCell ref="T52:W52"/>
    <mergeCell ref="A1:Y7"/>
    <mergeCell ref="A15:Y15"/>
    <mergeCell ref="A16:Y16"/>
    <mergeCell ref="A18:F18"/>
    <mergeCell ref="G18:Y18"/>
    <mergeCell ref="R9:Z9"/>
    <mergeCell ref="R11:V11"/>
    <mergeCell ref="W11:Z11"/>
    <mergeCell ref="R12:V12"/>
    <mergeCell ref="R13:V13"/>
    <mergeCell ref="A45:Y45"/>
    <mergeCell ref="Z30:AP31"/>
    <mergeCell ref="A32:F32"/>
  </mergeCells>
  <dataValidations count="1">
    <dataValidation type="textLength" allowBlank="1" showInputMessage="1" showErrorMessage="1" sqref="G26:Y27 G19:Y19 R13:V13 G24:Y24" xr:uid="{59B1309F-6B70-4C18-8D5A-3E3921CEBDC0}">
      <formula1>G13</formula1>
      <formula2>G13</formula2>
    </dataValidation>
  </dataValidation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&amp;R&amp;8№&amp;A.ВС Страница  &amp;P из &amp;N</oddFooter>
    <firstHeader>&amp;C&amp;G</firstHeader>
    <firstFooter>&amp;R&amp;8№&amp;A.ВС Страница  &amp;P из &amp;N</first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C6A079-8C4D-4F1B-B6E2-453A09507C1D}">
          <x14:formula1>
            <xm:f>'-'!$A$12:$A$14</xm:f>
          </x14:formula1>
          <xm:sqref>G30:Y31</xm:sqref>
        </x14:dataValidation>
        <x14:dataValidation type="list" allowBlank="1" showInputMessage="1" showErrorMessage="1" xr:uid="{F97028EB-E450-4857-B527-0402BC383D5B}">
          <x14:formula1>
            <xm:f>'-'!$A$2:$A$6</xm:f>
          </x14:formula1>
          <xm:sqref>G28:Y29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A258-AB83-4295-95AB-6D04D0A82692}">
  <sheetPr codeName="Лист3">
    <tabColor theme="8" tint="-0.249977111117893"/>
  </sheetPr>
  <dimension ref="A1:AN245"/>
  <sheetViews>
    <sheetView showWhiteSpace="0" view="pageBreakPreview" zoomScaleNormal="100" zoomScaleSheetLayoutView="100" workbookViewId="0">
      <selection activeCell="A9" sqref="A9:F9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113" t="str">
        <f>'ВИК стр. 1'!A1:Y7</f>
        <v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56"/>
      <c r="AA1" s="27"/>
    </row>
    <row r="2" spans="1:40" ht="15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55"/>
    </row>
    <row r="4" spans="1:40" ht="15" customHeight="1" x14ac:dyDescent="0.2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55"/>
    </row>
    <row r="5" spans="1:40" ht="15" customHeight="1" x14ac:dyDescent="0.2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55"/>
    </row>
    <row r="6" spans="1:40" ht="15" customHeight="1" x14ac:dyDescent="0.2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55"/>
    </row>
    <row r="7" spans="1:40" ht="15" customHeight="1" x14ac:dyDescent="0.25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55"/>
    </row>
    <row r="8" spans="1:40" ht="1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5"/>
    </row>
    <row r="9" spans="1:40" s="21" customFormat="1" ht="15.75" customHeight="1" x14ac:dyDescent="0.2">
      <c r="A9" s="129" t="s">
        <v>203</v>
      </c>
      <c r="B9" s="129"/>
      <c r="C9" s="129"/>
      <c r="D9" s="129"/>
      <c r="E9" s="129"/>
      <c r="F9" s="129"/>
      <c r="G9" s="127" t="s">
        <v>204</v>
      </c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55"/>
    </row>
    <row r="10" spans="1:40" s="21" customFormat="1" ht="15.75" customHeight="1" x14ac:dyDescent="0.2">
      <c r="A10" s="211" t="s">
        <v>128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55"/>
    </row>
    <row r="11" spans="1:40" s="21" customFormat="1" ht="15.75" customHeight="1" x14ac:dyDescent="0.2">
      <c r="A11" s="116" t="s">
        <v>149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34"/>
    </row>
    <row r="12" spans="1:40" s="21" customFormat="1" ht="15.75" customHeight="1" x14ac:dyDescent="0.2">
      <c r="A12" s="183" t="s">
        <v>151</v>
      </c>
      <c r="B12" s="183" t="s">
        <v>150</v>
      </c>
      <c r="C12" s="183"/>
      <c r="D12" s="183"/>
      <c r="E12" s="183"/>
      <c r="F12" s="183"/>
      <c r="G12" s="183"/>
      <c r="H12" s="183"/>
      <c r="I12" s="183" t="s">
        <v>152</v>
      </c>
      <c r="J12" s="183"/>
      <c r="K12" s="183"/>
      <c r="L12" s="205" t="s">
        <v>153</v>
      </c>
      <c r="M12" s="206"/>
      <c r="N12" s="206"/>
      <c r="O12" s="206"/>
      <c r="P12" s="207"/>
      <c r="Q12" s="205" t="s">
        <v>156</v>
      </c>
      <c r="R12" s="206"/>
      <c r="S12" s="206"/>
      <c r="T12" s="206"/>
      <c r="U12" s="207"/>
      <c r="V12" s="183" t="s">
        <v>155</v>
      </c>
      <c r="W12" s="183"/>
      <c r="X12" s="183"/>
      <c r="Y12" s="183"/>
      <c r="Z12" s="34"/>
    </row>
    <row r="13" spans="1:40" s="21" customFormat="1" ht="15.75" customHeight="1" x14ac:dyDescent="0.2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208"/>
      <c r="M13" s="209"/>
      <c r="N13" s="209"/>
      <c r="O13" s="209"/>
      <c r="P13" s="210"/>
      <c r="Q13" s="208"/>
      <c r="R13" s="209"/>
      <c r="S13" s="209"/>
      <c r="T13" s="209"/>
      <c r="U13" s="210"/>
      <c r="V13" s="183"/>
      <c r="W13" s="183"/>
      <c r="X13" s="183"/>
      <c r="Y13" s="183"/>
      <c r="Z13" s="34"/>
    </row>
    <row r="14" spans="1:40" s="21" customFormat="1" ht="15.75" customHeight="1" x14ac:dyDescent="0.2">
      <c r="A14" s="106">
        <v>1</v>
      </c>
      <c r="B14" s="183">
        <v>2</v>
      </c>
      <c r="C14" s="183"/>
      <c r="D14" s="183"/>
      <c r="E14" s="183"/>
      <c r="F14" s="183"/>
      <c r="G14" s="183"/>
      <c r="H14" s="183"/>
      <c r="I14" s="183">
        <v>3</v>
      </c>
      <c r="J14" s="183"/>
      <c r="K14" s="183"/>
      <c r="L14" s="184">
        <v>4</v>
      </c>
      <c r="M14" s="185"/>
      <c r="N14" s="185"/>
      <c r="O14" s="185"/>
      <c r="P14" s="186"/>
      <c r="Q14" s="184">
        <v>5</v>
      </c>
      <c r="R14" s="185"/>
      <c r="S14" s="185"/>
      <c r="T14" s="185"/>
      <c r="U14" s="186"/>
      <c r="V14" s="183">
        <v>6</v>
      </c>
      <c r="W14" s="183"/>
      <c r="X14" s="183"/>
      <c r="Y14" s="183"/>
      <c r="Z14" s="34"/>
    </row>
    <row r="15" spans="1:40" s="21" customFormat="1" ht="15.75" customHeight="1" x14ac:dyDescent="0.2">
      <c r="A15" s="173">
        <v>1</v>
      </c>
      <c r="B15" s="173" t="s">
        <v>164</v>
      </c>
      <c r="C15" s="173"/>
      <c r="D15" s="173"/>
      <c r="E15" s="173"/>
      <c r="F15" s="173"/>
      <c r="G15" s="173"/>
      <c r="H15" s="173"/>
      <c r="I15" s="173" t="s">
        <v>154</v>
      </c>
      <c r="J15" s="173"/>
      <c r="K15" s="173"/>
      <c r="L15" s="174" t="s">
        <v>177</v>
      </c>
      <c r="M15" s="175"/>
      <c r="N15" s="175"/>
      <c r="O15" s="175"/>
      <c r="P15" s="176"/>
      <c r="Q15" s="174" t="s">
        <v>178</v>
      </c>
      <c r="R15" s="175"/>
      <c r="S15" s="175"/>
      <c r="T15" s="175"/>
      <c r="U15" s="176"/>
      <c r="V15" s="173" t="str">
        <f>IF(L15="Отсутствует","Соответствует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15" s="173"/>
      <c r="X15" s="173"/>
      <c r="Y15" s="173"/>
    </row>
    <row r="16" spans="1:40" s="21" customFormat="1" ht="15.75" customHeight="1" x14ac:dyDescent="0.2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7"/>
      <c r="M16" s="178"/>
      <c r="N16" s="178"/>
      <c r="O16" s="178"/>
      <c r="P16" s="179"/>
      <c r="Q16" s="177"/>
      <c r="R16" s="178"/>
      <c r="S16" s="178"/>
      <c r="T16" s="178"/>
      <c r="U16" s="179"/>
      <c r="V16" s="173"/>
      <c r="W16" s="173"/>
      <c r="X16" s="173"/>
      <c r="Y16" s="173"/>
      <c r="Z16" s="23"/>
      <c r="AB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</row>
    <row r="17" spans="1:40" s="21" customFormat="1" ht="15.75" customHeight="1" x14ac:dyDescent="0.2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80"/>
      <c r="M17" s="181"/>
      <c r="N17" s="181"/>
      <c r="O17" s="181"/>
      <c r="P17" s="182"/>
      <c r="Q17" s="180"/>
      <c r="R17" s="181"/>
      <c r="S17" s="181"/>
      <c r="T17" s="181"/>
      <c r="U17" s="182"/>
      <c r="V17" s="173"/>
      <c r="W17" s="173"/>
      <c r="X17" s="173"/>
      <c r="Y17" s="173"/>
      <c r="AB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</row>
    <row r="18" spans="1:40" s="21" customFormat="1" ht="15.75" customHeight="1" x14ac:dyDescent="0.2">
      <c r="A18" s="173">
        <v>2</v>
      </c>
      <c r="B18" s="173" t="s">
        <v>165</v>
      </c>
      <c r="C18" s="173"/>
      <c r="D18" s="173"/>
      <c r="E18" s="173"/>
      <c r="F18" s="173"/>
      <c r="G18" s="173"/>
      <c r="H18" s="173"/>
      <c r="I18" s="173" t="s">
        <v>154</v>
      </c>
      <c r="J18" s="173"/>
      <c r="K18" s="173"/>
      <c r="L18" s="174" t="s">
        <v>158</v>
      </c>
      <c r="M18" s="175"/>
      <c r="N18" s="175"/>
      <c r="O18" s="175"/>
      <c r="P18" s="176"/>
      <c r="Q18" s="174" t="s">
        <v>178</v>
      </c>
      <c r="R18" s="175"/>
      <c r="S18" s="175"/>
      <c r="T18" s="175"/>
      <c r="U18" s="176"/>
      <c r="V18" s="173" t="str">
        <f t="shared" ref="V18" si="0">IF(L18="Отсутствует","Соответствует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18" s="173"/>
      <c r="X18" s="173"/>
      <c r="Y18" s="173"/>
      <c r="Z18" s="82"/>
    </row>
    <row r="19" spans="1:40" s="21" customFormat="1" ht="15.75" customHeight="1" x14ac:dyDescent="0.2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7"/>
      <c r="M19" s="178"/>
      <c r="N19" s="178"/>
      <c r="O19" s="178"/>
      <c r="P19" s="179"/>
      <c r="Q19" s="177"/>
      <c r="R19" s="178"/>
      <c r="S19" s="178"/>
      <c r="T19" s="178"/>
      <c r="U19" s="179"/>
      <c r="V19" s="173"/>
      <c r="W19" s="173"/>
      <c r="X19" s="173"/>
      <c r="Y19" s="173"/>
    </row>
    <row r="20" spans="1:40" s="21" customFormat="1" ht="15.75" customHeight="1" x14ac:dyDescent="0.2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80"/>
      <c r="M20" s="181"/>
      <c r="N20" s="181"/>
      <c r="O20" s="181"/>
      <c r="P20" s="182"/>
      <c r="Q20" s="180"/>
      <c r="R20" s="181"/>
      <c r="S20" s="181"/>
      <c r="T20" s="181"/>
      <c r="U20" s="182"/>
      <c r="V20" s="173"/>
      <c r="W20" s="173"/>
      <c r="X20" s="173"/>
      <c r="Y20" s="173"/>
      <c r="Z20" s="24"/>
    </row>
    <row r="21" spans="1:40" s="21" customFormat="1" ht="15.75" customHeight="1" x14ac:dyDescent="0.2">
      <c r="A21" s="173">
        <v>3</v>
      </c>
      <c r="B21" s="173" t="s">
        <v>166</v>
      </c>
      <c r="C21" s="173"/>
      <c r="D21" s="173"/>
      <c r="E21" s="173"/>
      <c r="F21" s="173"/>
      <c r="G21" s="173"/>
      <c r="H21" s="173"/>
      <c r="I21" s="173" t="s">
        <v>154</v>
      </c>
      <c r="J21" s="173"/>
      <c r="K21" s="173"/>
      <c r="L21" s="174" t="s">
        <v>160</v>
      </c>
      <c r="M21" s="175"/>
      <c r="N21" s="175"/>
      <c r="O21" s="175"/>
      <c r="P21" s="176"/>
      <c r="Q21" s="174" t="s">
        <v>178</v>
      </c>
      <c r="R21" s="175"/>
      <c r="S21" s="175"/>
      <c r="T21" s="175"/>
      <c r="U21" s="176"/>
      <c r="V21" s="173" t="str">
        <f t="shared" ref="V21" si="1">IF(L21="Отсутствует","Соответствует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21" s="173"/>
      <c r="X21" s="173"/>
      <c r="Y21" s="173"/>
      <c r="Z21" s="24"/>
    </row>
    <row r="22" spans="1:40" s="21" customFormat="1" ht="15.75" customHeight="1" x14ac:dyDescent="0.2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7"/>
      <c r="M22" s="178"/>
      <c r="N22" s="178"/>
      <c r="O22" s="178"/>
      <c r="P22" s="179"/>
      <c r="Q22" s="177"/>
      <c r="R22" s="178"/>
      <c r="S22" s="178"/>
      <c r="T22" s="178"/>
      <c r="U22" s="179"/>
      <c r="V22" s="173"/>
      <c r="W22" s="173"/>
      <c r="X22" s="173"/>
      <c r="Y22" s="173"/>
      <c r="Z22" s="23"/>
      <c r="AB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</row>
    <row r="23" spans="1:40" s="21" customFormat="1" ht="15.75" customHeight="1" x14ac:dyDescent="0.2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80"/>
      <c r="M23" s="181"/>
      <c r="N23" s="181"/>
      <c r="O23" s="181"/>
      <c r="P23" s="182"/>
      <c r="Q23" s="180"/>
      <c r="R23" s="181"/>
      <c r="S23" s="181"/>
      <c r="T23" s="181"/>
      <c r="U23" s="182"/>
      <c r="V23" s="173"/>
      <c r="W23" s="173"/>
      <c r="X23" s="173"/>
      <c r="Y23" s="173"/>
      <c r="AB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</row>
    <row r="24" spans="1:40" s="21" customFormat="1" ht="15.75" customHeight="1" x14ac:dyDescent="0.2">
      <c r="A24" s="173">
        <v>4</v>
      </c>
      <c r="B24" s="173" t="s">
        <v>167</v>
      </c>
      <c r="C24" s="173"/>
      <c r="D24" s="173"/>
      <c r="E24" s="173"/>
      <c r="F24" s="173"/>
      <c r="G24" s="173"/>
      <c r="H24" s="173"/>
      <c r="I24" s="173" t="s">
        <v>154</v>
      </c>
      <c r="J24" s="173"/>
      <c r="K24" s="173"/>
      <c r="L24" s="174" t="s">
        <v>161</v>
      </c>
      <c r="M24" s="175"/>
      <c r="N24" s="175"/>
      <c r="O24" s="175"/>
      <c r="P24" s="176"/>
      <c r="Q24" s="174" t="s">
        <v>178</v>
      </c>
      <c r="R24" s="175"/>
      <c r="S24" s="175"/>
      <c r="T24" s="175"/>
      <c r="U24" s="176"/>
      <c r="V24" s="173" t="str">
        <f t="shared" ref="V24" si="2">IF(L24="Отсутствует","Соответствует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24" s="173"/>
      <c r="X24" s="173"/>
      <c r="Y24" s="173"/>
      <c r="AB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</row>
    <row r="25" spans="1:40" s="21" customFormat="1" ht="15.75" customHeight="1" x14ac:dyDescent="0.2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7"/>
      <c r="M25" s="178"/>
      <c r="N25" s="178"/>
      <c r="O25" s="178"/>
      <c r="P25" s="179"/>
      <c r="Q25" s="177"/>
      <c r="R25" s="178"/>
      <c r="S25" s="178"/>
      <c r="T25" s="178"/>
      <c r="U25" s="179"/>
      <c r="V25" s="173"/>
      <c r="W25" s="173"/>
      <c r="X25" s="173"/>
      <c r="Y25" s="173"/>
    </row>
    <row r="26" spans="1:40" s="21" customFormat="1" ht="15.75" customHeight="1" x14ac:dyDescent="0.2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80"/>
      <c r="M26" s="181"/>
      <c r="N26" s="181"/>
      <c r="O26" s="181"/>
      <c r="P26" s="182"/>
      <c r="Q26" s="180"/>
      <c r="R26" s="181"/>
      <c r="S26" s="181"/>
      <c r="T26" s="181"/>
      <c r="U26" s="182"/>
      <c r="V26" s="173"/>
      <c r="W26" s="173"/>
      <c r="X26" s="173"/>
      <c r="Y26" s="173"/>
    </row>
    <row r="27" spans="1:40" s="21" customFormat="1" ht="15.75" customHeight="1" x14ac:dyDescent="0.2">
      <c r="A27" s="173">
        <v>5</v>
      </c>
      <c r="B27" s="173" t="s">
        <v>168</v>
      </c>
      <c r="C27" s="173"/>
      <c r="D27" s="173"/>
      <c r="E27" s="173"/>
      <c r="F27" s="173"/>
      <c r="G27" s="173"/>
      <c r="H27" s="173"/>
      <c r="I27" s="173" t="s">
        <v>154</v>
      </c>
      <c r="J27" s="173"/>
      <c r="K27" s="173"/>
      <c r="L27" s="174" t="s">
        <v>162</v>
      </c>
      <c r="M27" s="175"/>
      <c r="N27" s="175"/>
      <c r="O27" s="175"/>
      <c r="P27" s="176"/>
      <c r="Q27" s="174" t="s">
        <v>178</v>
      </c>
      <c r="R27" s="175"/>
      <c r="S27" s="175"/>
      <c r="T27" s="175"/>
      <c r="U27" s="176"/>
      <c r="V27" s="173" t="str">
        <f t="shared" ref="V27" si="3">IF(L27="Отсутствует","Соответствует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27" s="173"/>
      <c r="X27" s="173"/>
      <c r="Y27" s="173"/>
    </row>
    <row r="28" spans="1:40" s="21" customFormat="1" ht="15.75" customHeight="1" x14ac:dyDescent="0.2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7"/>
      <c r="M28" s="178"/>
      <c r="N28" s="178"/>
      <c r="O28" s="178"/>
      <c r="P28" s="179"/>
      <c r="Q28" s="177"/>
      <c r="R28" s="178"/>
      <c r="S28" s="178"/>
      <c r="T28" s="178"/>
      <c r="U28" s="179"/>
      <c r="V28" s="173"/>
      <c r="W28" s="173"/>
      <c r="X28" s="173"/>
      <c r="Y28" s="173"/>
    </row>
    <row r="29" spans="1:40" s="21" customFormat="1" ht="15.75" customHeight="1" x14ac:dyDescent="0.2">
      <c r="A29" s="173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80"/>
      <c r="M29" s="181"/>
      <c r="N29" s="181"/>
      <c r="O29" s="181"/>
      <c r="P29" s="182"/>
      <c r="Q29" s="180"/>
      <c r="R29" s="181"/>
      <c r="S29" s="181"/>
      <c r="T29" s="181"/>
      <c r="U29" s="182"/>
      <c r="V29" s="173"/>
      <c r="W29" s="173"/>
      <c r="X29" s="173"/>
      <c r="Y29" s="173"/>
    </row>
    <row r="30" spans="1:40" s="21" customFormat="1" ht="15.75" customHeight="1" x14ac:dyDescent="0.2">
      <c r="A30" s="173">
        <v>5</v>
      </c>
      <c r="B30" s="173" t="s">
        <v>169</v>
      </c>
      <c r="C30" s="173"/>
      <c r="D30" s="173"/>
      <c r="E30" s="173"/>
      <c r="F30" s="173"/>
      <c r="G30" s="173"/>
      <c r="H30" s="173"/>
      <c r="I30" s="173" t="s">
        <v>154</v>
      </c>
      <c r="J30" s="173"/>
      <c r="K30" s="173"/>
      <c r="L30" s="174" t="s">
        <v>163</v>
      </c>
      <c r="M30" s="175"/>
      <c r="N30" s="175"/>
      <c r="O30" s="175"/>
      <c r="P30" s="176"/>
      <c r="Q30" s="174" t="s">
        <v>178</v>
      </c>
      <c r="R30" s="175"/>
      <c r="S30" s="175"/>
      <c r="T30" s="175"/>
      <c r="U30" s="176"/>
      <c r="V30" s="173" t="str">
        <f t="shared" ref="V30" si="4">IF(L30="Отсутствует","Соответствует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30" s="173"/>
      <c r="X30" s="173"/>
      <c r="Y30" s="173"/>
    </row>
    <row r="31" spans="1:40" s="21" customFormat="1" ht="15.75" customHeight="1" x14ac:dyDescent="0.2">
      <c r="A31" s="173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7"/>
      <c r="M31" s="178"/>
      <c r="N31" s="178"/>
      <c r="O31" s="178"/>
      <c r="P31" s="179"/>
      <c r="Q31" s="177"/>
      <c r="R31" s="178"/>
      <c r="S31" s="178"/>
      <c r="T31" s="178"/>
      <c r="U31" s="179"/>
      <c r="V31" s="173"/>
      <c r="W31" s="173"/>
      <c r="X31" s="173"/>
      <c r="Y31" s="173"/>
    </row>
    <row r="32" spans="1:40" s="21" customFormat="1" ht="15.75" customHeight="1" x14ac:dyDescent="0.2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80"/>
      <c r="M32" s="181"/>
      <c r="N32" s="181"/>
      <c r="O32" s="181"/>
      <c r="P32" s="182"/>
      <c r="Q32" s="180"/>
      <c r="R32" s="181"/>
      <c r="S32" s="181"/>
      <c r="T32" s="181"/>
      <c r="U32" s="182"/>
      <c r="V32" s="173"/>
      <c r="W32" s="173"/>
      <c r="X32" s="173"/>
      <c r="Y32" s="173"/>
    </row>
    <row r="33" spans="1:25" s="21" customFormat="1" ht="15.75" customHeight="1" x14ac:dyDescent="0.2">
      <c r="A33" s="173">
        <v>6</v>
      </c>
      <c r="B33" s="173" t="s">
        <v>179</v>
      </c>
      <c r="C33" s="173"/>
      <c r="D33" s="173"/>
      <c r="E33" s="173"/>
      <c r="F33" s="173"/>
      <c r="G33" s="173"/>
      <c r="H33" s="173"/>
      <c r="I33" s="173" t="s">
        <v>154</v>
      </c>
      <c r="J33" s="173"/>
      <c r="K33" s="173"/>
      <c r="L33" s="174" t="s">
        <v>161</v>
      </c>
      <c r="M33" s="175"/>
      <c r="N33" s="175"/>
      <c r="O33" s="175"/>
      <c r="P33" s="176"/>
      <c r="Q33" s="174" t="s">
        <v>178</v>
      </c>
      <c r="R33" s="175"/>
      <c r="S33" s="175"/>
      <c r="T33" s="175"/>
      <c r="U33" s="176"/>
      <c r="V33" s="173" t="str">
        <f t="shared" ref="V33" si="5">IF(L33="Отсутствует","Соответствует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33" s="173"/>
      <c r="X33" s="173"/>
      <c r="Y33" s="173"/>
    </row>
    <row r="34" spans="1:25" s="21" customFormat="1" ht="15.75" customHeight="1" x14ac:dyDescent="0.2">
      <c r="A34" s="173">
        <v>6.0476190476190501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7"/>
      <c r="M34" s="178"/>
      <c r="N34" s="178"/>
      <c r="O34" s="178"/>
      <c r="P34" s="179"/>
      <c r="Q34" s="177"/>
      <c r="R34" s="178"/>
      <c r="S34" s="178"/>
      <c r="T34" s="178"/>
      <c r="U34" s="179"/>
      <c r="V34" s="173"/>
      <c r="W34" s="173"/>
      <c r="X34" s="173"/>
      <c r="Y34" s="173"/>
    </row>
    <row r="35" spans="1:25" s="21" customFormat="1" ht="15.75" customHeight="1" x14ac:dyDescent="0.2">
      <c r="A35" s="173">
        <v>6.3333333333333304</v>
      </c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80"/>
      <c r="M35" s="181"/>
      <c r="N35" s="181"/>
      <c r="O35" s="181"/>
      <c r="P35" s="182"/>
      <c r="Q35" s="180"/>
      <c r="R35" s="181"/>
      <c r="S35" s="181"/>
      <c r="T35" s="181"/>
      <c r="U35" s="182"/>
      <c r="V35" s="173"/>
      <c r="W35" s="173"/>
      <c r="X35" s="173"/>
      <c r="Y35" s="173"/>
    </row>
    <row r="36" spans="1:25" s="21" customFormat="1" ht="15.75" customHeight="1" x14ac:dyDescent="0.2">
      <c r="A36" s="173">
        <v>7</v>
      </c>
      <c r="B36" s="173" t="s">
        <v>180</v>
      </c>
      <c r="C36" s="173"/>
      <c r="D36" s="173"/>
      <c r="E36" s="173"/>
      <c r="F36" s="173"/>
      <c r="G36" s="173"/>
      <c r="H36" s="173"/>
      <c r="I36" s="173" t="s">
        <v>154</v>
      </c>
      <c r="J36" s="173"/>
      <c r="K36" s="173"/>
      <c r="L36" s="174" t="s">
        <v>176</v>
      </c>
      <c r="M36" s="175"/>
      <c r="N36" s="175"/>
      <c r="O36" s="175"/>
      <c r="P36" s="176"/>
      <c r="Q36" s="174" t="s">
        <v>178</v>
      </c>
      <c r="R36" s="175"/>
      <c r="S36" s="175"/>
      <c r="T36" s="175"/>
      <c r="U36" s="176"/>
      <c r="V36" s="173" t="str">
        <f t="shared" ref="V36" si="6">IF(L36="Отсутствует","Соответствует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36" s="173"/>
      <c r="X36" s="173"/>
      <c r="Y36" s="173"/>
    </row>
    <row r="37" spans="1:25" s="21" customFormat="1" ht="15.75" customHeight="1" x14ac:dyDescent="0.2">
      <c r="A37" s="173">
        <v>6.9047619047618998</v>
      </c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7"/>
      <c r="M37" s="178"/>
      <c r="N37" s="178"/>
      <c r="O37" s="178"/>
      <c r="P37" s="179"/>
      <c r="Q37" s="177"/>
      <c r="R37" s="178"/>
      <c r="S37" s="178"/>
      <c r="T37" s="178"/>
      <c r="U37" s="179"/>
      <c r="V37" s="173"/>
      <c r="W37" s="173"/>
      <c r="X37" s="173"/>
      <c r="Y37" s="173"/>
    </row>
    <row r="38" spans="1:25" s="21" customFormat="1" ht="15.75" customHeight="1" x14ac:dyDescent="0.2">
      <c r="A38" s="173">
        <v>7.1904761904761898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80"/>
      <c r="M38" s="181"/>
      <c r="N38" s="181"/>
      <c r="O38" s="181"/>
      <c r="P38" s="182"/>
      <c r="Q38" s="180"/>
      <c r="R38" s="181"/>
      <c r="S38" s="181"/>
      <c r="T38" s="181"/>
      <c r="U38" s="182"/>
      <c r="V38" s="173"/>
      <c r="W38" s="173"/>
      <c r="X38" s="173"/>
      <c r="Y38" s="173"/>
    </row>
    <row r="39" spans="1:25" s="21" customFormat="1" ht="15.75" customHeight="1" x14ac:dyDescent="0.2">
      <c r="A39" s="173">
        <v>8</v>
      </c>
      <c r="B39" s="173" t="s">
        <v>181</v>
      </c>
      <c r="C39" s="173"/>
      <c r="D39" s="173"/>
      <c r="E39" s="173"/>
      <c r="F39" s="173"/>
      <c r="G39" s="173"/>
      <c r="H39" s="173"/>
      <c r="I39" s="173" t="s">
        <v>154</v>
      </c>
      <c r="J39" s="173"/>
      <c r="K39" s="173"/>
      <c r="L39" s="174" t="s">
        <v>176</v>
      </c>
      <c r="M39" s="175"/>
      <c r="N39" s="175"/>
      <c r="O39" s="175"/>
      <c r="P39" s="176"/>
      <c r="Q39" s="174" t="s">
        <v>178</v>
      </c>
      <c r="R39" s="175"/>
      <c r="S39" s="175"/>
      <c r="T39" s="175"/>
      <c r="U39" s="176"/>
      <c r="V39" s="173" t="str">
        <f t="shared" ref="V39" si="7">IF(L39="Отсутствует","Соответствует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39" s="173"/>
      <c r="X39" s="173"/>
      <c r="Y39" s="173"/>
    </row>
    <row r="40" spans="1:25" s="21" customFormat="1" ht="15.75" customHeight="1" x14ac:dyDescent="0.2">
      <c r="A40" s="173">
        <v>7.7619047619047601</v>
      </c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7"/>
      <c r="M40" s="178"/>
      <c r="N40" s="178"/>
      <c r="O40" s="178"/>
      <c r="P40" s="179"/>
      <c r="Q40" s="177"/>
      <c r="R40" s="178"/>
      <c r="S40" s="178"/>
      <c r="T40" s="178"/>
      <c r="U40" s="179"/>
      <c r="V40" s="173"/>
      <c r="W40" s="173"/>
      <c r="X40" s="173"/>
      <c r="Y40" s="173"/>
    </row>
    <row r="41" spans="1:25" s="21" customFormat="1" ht="15.75" customHeight="1" x14ac:dyDescent="0.2">
      <c r="A41" s="173">
        <v>8.0476190476190492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80"/>
      <c r="M41" s="181"/>
      <c r="N41" s="181"/>
      <c r="O41" s="181"/>
      <c r="P41" s="182"/>
      <c r="Q41" s="180"/>
      <c r="R41" s="181"/>
      <c r="S41" s="181"/>
      <c r="T41" s="181"/>
      <c r="U41" s="182"/>
      <c r="V41" s="173"/>
      <c r="W41" s="173"/>
      <c r="X41" s="173"/>
      <c r="Y41" s="173"/>
    </row>
    <row r="42" spans="1:25" s="21" customFormat="1" ht="15.75" customHeight="1" x14ac:dyDescent="0.2">
      <c r="A42" s="173">
        <v>9</v>
      </c>
      <c r="B42" s="173" t="s">
        <v>182</v>
      </c>
      <c r="C42" s="173"/>
      <c r="D42" s="173"/>
      <c r="E42" s="173"/>
      <c r="F42" s="173"/>
      <c r="G42" s="173"/>
      <c r="H42" s="173"/>
      <c r="I42" s="173" t="s">
        <v>154</v>
      </c>
      <c r="J42" s="173"/>
      <c r="K42" s="173"/>
      <c r="L42" s="174" t="s">
        <v>176</v>
      </c>
      <c r="M42" s="175"/>
      <c r="N42" s="175"/>
      <c r="O42" s="175"/>
      <c r="P42" s="176"/>
      <c r="Q42" s="174" t="s">
        <v>178</v>
      </c>
      <c r="R42" s="175"/>
      <c r="S42" s="175"/>
      <c r="T42" s="175"/>
      <c r="U42" s="176"/>
      <c r="V42" s="173" t="str">
        <f t="shared" ref="V42" si="8">IF(L42="Отсутствует","Соответствует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42" s="173"/>
      <c r="X42" s="173"/>
      <c r="Y42" s="173"/>
    </row>
    <row r="43" spans="1:25" s="21" customFormat="1" ht="15.75" customHeight="1" x14ac:dyDescent="0.2">
      <c r="A43" s="173">
        <v>7.7619047619047601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7"/>
      <c r="M43" s="178"/>
      <c r="N43" s="178"/>
      <c r="O43" s="178"/>
      <c r="P43" s="179"/>
      <c r="Q43" s="177"/>
      <c r="R43" s="178"/>
      <c r="S43" s="178"/>
      <c r="T43" s="178"/>
      <c r="U43" s="179"/>
      <c r="V43" s="173"/>
      <c r="W43" s="173"/>
      <c r="X43" s="173"/>
      <c r="Y43" s="173"/>
    </row>
    <row r="44" spans="1:25" s="21" customFormat="1" ht="15.75" customHeight="1" x14ac:dyDescent="0.2">
      <c r="A44" s="173">
        <v>8.0476190476190492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80"/>
      <c r="M44" s="181"/>
      <c r="N44" s="181"/>
      <c r="O44" s="181"/>
      <c r="P44" s="182"/>
      <c r="Q44" s="180"/>
      <c r="R44" s="181"/>
      <c r="S44" s="181"/>
      <c r="T44" s="181"/>
      <c r="U44" s="182"/>
      <c r="V44" s="173"/>
      <c r="W44" s="173"/>
      <c r="X44" s="173"/>
      <c r="Y44" s="173"/>
    </row>
    <row r="45" spans="1:25" s="21" customFormat="1" ht="15.75" customHeight="1" x14ac:dyDescent="0.2">
      <c r="A45" s="173">
        <v>10</v>
      </c>
      <c r="B45" s="173" t="s">
        <v>183</v>
      </c>
      <c r="C45" s="173"/>
      <c r="D45" s="173"/>
      <c r="E45" s="173"/>
      <c r="F45" s="173"/>
      <c r="G45" s="173"/>
      <c r="H45" s="173"/>
      <c r="I45" s="173" t="s">
        <v>154</v>
      </c>
      <c r="J45" s="173"/>
      <c r="K45" s="173"/>
      <c r="L45" s="174" t="s">
        <v>163</v>
      </c>
      <c r="M45" s="175"/>
      <c r="N45" s="175"/>
      <c r="O45" s="175"/>
      <c r="P45" s="176"/>
      <c r="Q45" s="174" t="s">
        <v>178</v>
      </c>
      <c r="R45" s="175"/>
      <c r="S45" s="175"/>
      <c r="T45" s="175"/>
      <c r="U45" s="176"/>
      <c r="V45" s="173" t="str">
        <f t="shared" ref="V45" si="9">IF(L45="Отсутствует","Соответствует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45" s="173"/>
      <c r="X45" s="173"/>
      <c r="Y45" s="173"/>
    </row>
    <row r="46" spans="1:25" s="21" customFormat="1" ht="15.75" customHeight="1" x14ac:dyDescent="0.2">
      <c r="A46" s="173">
        <v>7.7619047619047601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7"/>
      <c r="M46" s="178"/>
      <c r="N46" s="178"/>
      <c r="O46" s="178"/>
      <c r="P46" s="179"/>
      <c r="Q46" s="177"/>
      <c r="R46" s="178"/>
      <c r="S46" s="178"/>
      <c r="T46" s="178"/>
      <c r="U46" s="179"/>
      <c r="V46" s="173"/>
      <c r="W46" s="173"/>
      <c r="X46" s="173"/>
      <c r="Y46" s="173"/>
    </row>
    <row r="47" spans="1:25" s="21" customFormat="1" ht="15.75" customHeight="1" x14ac:dyDescent="0.2">
      <c r="A47" s="173">
        <v>8.0476190476190492</v>
      </c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80"/>
      <c r="M47" s="181"/>
      <c r="N47" s="181"/>
      <c r="O47" s="181"/>
      <c r="P47" s="182"/>
      <c r="Q47" s="180"/>
      <c r="R47" s="181"/>
      <c r="S47" s="181"/>
      <c r="T47" s="181"/>
      <c r="U47" s="182"/>
      <c r="V47" s="173"/>
      <c r="W47" s="173"/>
      <c r="X47" s="173"/>
      <c r="Y47" s="173"/>
    </row>
    <row r="48" spans="1:25" s="21" customFormat="1" ht="15.75" customHeight="1" x14ac:dyDescent="0.2">
      <c r="A48" s="173">
        <v>11</v>
      </c>
      <c r="B48" s="173" t="s">
        <v>184</v>
      </c>
      <c r="C48" s="173"/>
      <c r="D48" s="173"/>
      <c r="E48" s="173"/>
      <c r="F48" s="173"/>
      <c r="G48" s="173"/>
      <c r="H48" s="173"/>
      <c r="I48" s="173" t="s">
        <v>154</v>
      </c>
      <c r="J48" s="173"/>
      <c r="K48" s="173"/>
      <c r="L48" s="174" t="s">
        <v>163</v>
      </c>
      <c r="M48" s="175"/>
      <c r="N48" s="175"/>
      <c r="O48" s="175"/>
      <c r="P48" s="176"/>
      <c r="Q48" s="174" t="s">
        <v>178</v>
      </c>
      <c r="R48" s="175"/>
      <c r="S48" s="175"/>
      <c r="T48" s="175"/>
      <c r="U48" s="176"/>
      <c r="V48" s="173" t="str">
        <f t="shared" ref="V48" si="10">IF(L48="Отсутствует","Соответствует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48" s="173"/>
      <c r="X48" s="173"/>
      <c r="Y48" s="173"/>
    </row>
    <row r="49" spans="1:25" s="21" customFormat="1" ht="15.75" customHeight="1" x14ac:dyDescent="0.2">
      <c r="A49" s="173">
        <v>7.7619047619047601</v>
      </c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7"/>
      <c r="M49" s="178"/>
      <c r="N49" s="178"/>
      <c r="O49" s="178"/>
      <c r="P49" s="179"/>
      <c r="Q49" s="177"/>
      <c r="R49" s="178"/>
      <c r="S49" s="178"/>
      <c r="T49" s="178"/>
      <c r="U49" s="179"/>
      <c r="V49" s="173"/>
      <c r="W49" s="173"/>
      <c r="X49" s="173"/>
      <c r="Y49" s="173"/>
    </row>
    <row r="50" spans="1:25" s="21" customFormat="1" ht="15.75" customHeight="1" x14ac:dyDescent="0.2">
      <c r="A50" s="173">
        <v>8.0476190476190492</v>
      </c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80"/>
      <c r="M50" s="181"/>
      <c r="N50" s="181"/>
      <c r="O50" s="181"/>
      <c r="P50" s="182"/>
      <c r="Q50" s="180"/>
      <c r="R50" s="181"/>
      <c r="S50" s="181"/>
      <c r="T50" s="181"/>
      <c r="U50" s="182"/>
      <c r="V50" s="173"/>
      <c r="W50" s="173"/>
      <c r="X50" s="173"/>
      <c r="Y50" s="173"/>
    </row>
    <row r="51" spans="1:25" s="21" customFormat="1" ht="15.75" customHeight="1" x14ac:dyDescent="0.2">
      <c r="A51" s="173">
        <v>12</v>
      </c>
      <c r="B51" s="173" t="s">
        <v>185</v>
      </c>
      <c r="C51" s="173"/>
      <c r="D51" s="173"/>
      <c r="E51" s="173"/>
      <c r="F51" s="173"/>
      <c r="G51" s="173"/>
      <c r="H51" s="173"/>
      <c r="I51" s="173" t="s">
        <v>154</v>
      </c>
      <c r="J51" s="173"/>
      <c r="K51" s="173"/>
      <c r="L51" s="174" t="s">
        <v>163</v>
      </c>
      <c r="M51" s="175"/>
      <c r="N51" s="175"/>
      <c r="O51" s="175"/>
      <c r="P51" s="176"/>
      <c r="Q51" s="174" t="s">
        <v>178</v>
      </c>
      <c r="R51" s="175"/>
      <c r="S51" s="175"/>
      <c r="T51" s="175"/>
      <c r="U51" s="176"/>
      <c r="V51" s="173" t="str">
        <f t="shared" ref="V51" si="11">IF(L51="Отсутствует","Соответствует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51" s="173"/>
      <c r="X51" s="173"/>
      <c r="Y51" s="173"/>
    </row>
    <row r="52" spans="1:25" s="21" customFormat="1" ht="15.75" customHeight="1" x14ac:dyDescent="0.2">
      <c r="A52" s="173">
        <v>7.7619047619047601</v>
      </c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7"/>
      <c r="M52" s="178"/>
      <c r="N52" s="178"/>
      <c r="O52" s="178"/>
      <c r="P52" s="179"/>
      <c r="Q52" s="177"/>
      <c r="R52" s="178"/>
      <c r="S52" s="178"/>
      <c r="T52" s="178"/>
      <c r="U52" s="179"/>
      <c r="V52" s="173"/>
      <c r="W52" s="173"/>
      <c r="X52" s="173"/>
      <c r="Y52" s="173"/>
    </row>
    <row r="53" spans="1:25" s="21" customFormat="1" ht="15.75" customHeight="1" x14ac:dyDescent="0.2">
      <c r="A53" s="173">
        <v>8.0476190476190492</v>
      </c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80"/>
      <c r="M53" s="181"/>
      <c r="N53" s="181"/>
      <c r="O53" s="181"/>
      <c r="P53" s="182"/>
      <c r="Q53" s="180"/>
      <c r="R53" s="181"/>
      <c r="S53" s="181"/>
      <c r="T53" s="181"/>
      <c r="U53" s="182"/>
      <c r="V53" s="173"/>
      <c r="W53" s="173"/>
      <c r="X53" s="173"/>
      <c r="Y53" s="173"/>
    </row>
    <row r="54" spans="1:25" s="21" customFormat="1" ht="15.75" customHeight="1" x14ac:dyDescent="0.2">
      <c r="A54" s="173">
        <v>13</v>
      </c>
      <c r="B54" s="173" t="s">
        <v>186</v>
      </c>
      <c r="C54" s="173"/>
      <c r="D54" s="173"/>
      <c r="E54" s="173"/>
      <c r="F54" s="173"/>
      <c r="G54" s="173"/>
      <c r="H54" s="173"/>
      <c r="I54" s="173" t="s">
        <v>154</v>
      </c>
      <c r="J54" s="173"/>
      <c r="K54" s="173"/>
      <c r="L54" s="174" t="s">
        <v>163</v>
      </c>
      <c r="M54" s="175"/>
      <c r="N54" s="175"/>
      <c r="O54" s="175"/>
      <c r="P54" s="176"/>
      <c r="Q54" s="174" t="s">
        <v>178</v>
      </c>
      <c r="R54" s="175"/>
      <c r="S54" s="175"/>
      <c r="T54" s="175"/>
      <c r="U54" s="176"/>
      <c r="V54" s="173" t="str">
        <f t="shared" ref="V54" si="12">IF(L54="Отсутствует","Соответствует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54" s="173"/>
      <c r="X54" s="173"/>
      <c r="Y54" s="173"/>
    </row>
    <row r="55" spans="1:25" s="21" customFormat="1" ht="15.75" customHeight="1" x14ac:dyDescent="0.2">
      <c r="A55" s="173">
        <v>7.7619047619047601</v>
      </c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7"/>
      <c r="M55" s="178"/>
      <c r="N55" s="178"/>
      <c r="O55" s="178"/>
      <c r="P55" s="179"/>
      <c r="Q55" s="177"/>
      <c r="R55" s="178"/>
      <c r="S55" s="178"/>
      <c r="T55" s="178"/>
      <c r="U55" s="179"/>
      <c r="V55" s="173"/>
      <c r="W55" s="173"/>
      <c r="X55" s="173"/>
      <c r="Y55" s="173"/>
    </row>
    <row r="56" spans="1:25" s="21" customFormat="1" ht="15.75" customHeight="1" x14ac:dyDescent="0.2">
      <c r="A56" s="173">
        <v>8.0476190476190492</v>
      </c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80"/>
      <c r="M56" s="181"/>
      <c r="N56" s="181"/>
      <c r="O56" s="181"/>
      <c r="P56" s="182"/>
      <c r="Q56" s="180"/>
      <c r="R56" s="181"/>
      <c r="S56" s="181"/>
      <c r="T56" s="181"/>
      <c r="U56" s="182"/>
      <c r="V56" s="173"/>
      <c r="W56" s="173"/>
      <c r="X56" s="173"/>
      <c r="Y56" s="173"/>
    </row>
    <row r="57" spans="1:25" s="21" customFormat="1" ht="15.75" customHeight="1" x14ac:dyDescent="0.2">
      <c r="A57" s="173">
        <v>14</v>
      </c>
      <c r="B57" s="173" t="s">
        <v>187</v>
      </c>
      <c r="C57" s="173"/>
      <c r="D57" s="173"/>
      <c r="E57" s="173"/>
      <c r="F57" s="173"/>
      <c r="G57" s="173"/>
      <c r="H57" s="173"/>
      <c r="I57" s="173" t="s">
        <v>154</v>
      </c>
      <c r="J57" s="173"/>
      <c r="K57" s="173"/>
      <c r="L57" s="174" t="s">
        <v>163</v>
      </c>
      <c r="M57" s="175"/>
      <c r="N57" s="175"/>
      <c r="O57" s="175"/>
      <c r="P57" s="176"/>
      <c r="Q57" s="174" t="s">
        <v>178</v>
      </c>
      <c r="R57" s="175"/>
      <c r="S57" s="175"/>
      <c r="T57" s="175"/>
      <c r="U57" s="176"/>
      <c r="V57" s="173" t="str">
        <f t="shared" ref="V57" si="13">IF(L57="Отсутствует","Соответствует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57" s="173"/>
      <c r="X57" s="173"/>
      <c r="Y57" s="173"/>
    </row>
    <row r="58" spans="1:25" s="21" customFormat="1" ht="15.75" customHeight="1" x14ac:dyDescent="0.2">
      <c r="A58" s="173">
        <v>7.7619047619047601</v>
      </c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7"/>
      <c r="M58" s="178"/>
      <c r="N58" s="178"/>
      <c r="O58" s="178"/>
      <c r="P58" s="179"/>
      <c r="Q58" s="177"/>
      <c r="R58" s="178"/>
      <c r="S58" s="178"/>
      <c r="T58" s="178"/>
      <c r="U58" s="179"/>
      <c r="V58" s="173"/>
      <c r="W58" s="173"/>
      <c r="X58" s="173"/>
      <c r="Y58" s="173"/>
    </row>
    <row r="59" spans="1:25" s="21" customFormat="1" ht="15.75" customHeight="1" x14ac:dyDescent="0.2">
      <c r="A59" s="173">
        <v>8.0476190476190492</v>
      </c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80"/>
      <c r="M59" s="181"/>
      <c r="N59" s="181"/>
      <c r="O59" s="181"/>
      <c r="P59" s="182"/>
      <c r="Q59" s="180"/>
      <c r="R59" s="181"/>
      <c r="S59" s="181"/>
      <c r="T59" s="181"/>
      <c r="U59" s="182"/>
      <c r="V59" s="173"/>
      <c r="W59" s="173"/>
      <c r="X59" s="173"/>
      <c r="Y59" s="173"/>
    </row>
    <row r="60" spans="1:25" s="21" customFormat="1" ht="15.75" customHeight="1" x14ac:dyDescent="0.2">
      <c r="A60" s="173">
        <v>15</v>
      </c>
      <c r="B60" s="173" t="s">
        <v>188</v>
      </c>
      <c r="C60" s="173"/>
      <c r="D60" s="173"/>
      <c r="E60" s="173"/>
      <c r="F60" s="173"/>
      <c r="G60" s="173"/>
      <c r="H60" s="173"/>
      <c r="I60" s="173" t="s">
        <v>154</v>
      </c>
      <c r="J60" s="173"/>
      <c r="K60" s="173"/>
      <c r="L60" s="174" t="s">
        <v>163</v>
      </c>
      <c r="M60" s="175"/>
      <c r="N60" s="175"/>
      <c r="O60" s="175"/>
      <c r="P60" s="176"/>
      <c r="Q60" s="174" t="s">
        <v>178</v>
      </c>
      <c r="R60" s="175"/>
      <c r="S60" s="175"/>
      <c r="T60" s="175"/>
      <c r="U60" s="176"/>
      <c r="V60" s="173" t="str">
        <f t="shared" ref="V60" si="14">IF(L60="Отсутствует","Соответствует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60" s="173"/>
      <c r="X60" s="173"/>
      <c r="Y60" s="173"/>
    </row>
    <row r="61" spans="1:25" s="21" customFormat="1" ht="15.75" customHeight="1" x14ac:dyDescent="0.2">
      <c r="A61" s="173">
        <v>7.7619047619047601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7"/>
      <c r="M61" s="178"/>
      <c r="N61" s="178"/>
      <c r="O61" s="178"/>
      <c r="P61" s="179"/>
      <c r="Q61" s="177"/>
      <c r="R61" s="178"/>
      <c r="S61" s="178"/>
      <c r="T61" s="178"/>
      <c r="U61" s="179"/>
      <c r="V61" s="173"/>
      <c r="W61" s="173"/>
      <c r="X61" s="173"/>
      <c r="Y61" s="173"/>
    </row>
    <row r="62" spans="1:25" s="21" customFormat="1" ht="15.75" customHeight="1" x14ac:dyDescent="0.2">
      <c r="A62" s="173">
        <v>8.0476190476190492</v>
      </c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80"/>
      <c r="M62" s="181"/>
      <c r="N62" s="181"/>
      <c r="O62" s="181"/>
      <c r="P62" s="182"/>
      <c r="Q62" s="180"/>
      <c r="R62" s="181"/>
      <c r="S62" s="181"/>
      <c r="T62" s="181"/>
      <c r="U62" s="182"/>
      <c r="V62" s="173"/>
      <c r="W62" s="173"/>
      <c r="X62" s="173"/>
      <c r="Y62" s="173"/>
    </row>
    <row r="63" spans="1:25" s="21" customFormat="1" ht="15.75" customHeight="1" x14ac:dyDescent="0.2">
      <c r="A63" s="113" t="s">
        <v>68</v>
      </c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</row>
    <row r="64" spans="1:25" s="21" customFormat="1" ht="15.75" customHeight="1" x14ac:dyDescent="0.2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</row>
    <row r="65" spans="1:25" s="21" customFormat="1" ht="15.75" customHeight="1" x14ac:dyDescent="0.2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</row>
    <row r="66" spans="1:25" s="21" customFormat="1" ht="15.75" customHeight="1" x14ac:dyDescent="0.2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</row>
    <row r="67" spans="1:25" s="21" customFormat="1" ht="15.75" customHeight="1" x14ac:dyDescent="0.2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</row>
    <row r="68" spans="1:25" s="21" customFormat="1" ht="15.75" customHeight="1" x14ac:dyDescent="0.2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</row>
    <row r="69" spans="1:25" s="21" customFormat="1" ht="15.75" customHeight="1" x14ac:dyDescent="0.2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</row>
    <row r="70" spans="1:25" s="21" customFormat="1" ht="15.75" customHeight="1" x14ac:dyDescent="0.2">
      <c r="A70" s="173">
        <v>11</v>
      </c>
      <c r="B70" s="173" t="s">
        <v>189</v>
      </c>
      <c r="C70" s="173"/>
      <c r="D70" s="173"/>
      <c r="E70" s="173"/>
      <c r="F70" s="173"/>
      <c r="G70" s="173"/>
      <c r="H70" s="173"/>
      <c r="I70" s="173" t="s">
        <v>154</v>
      </c>
      <c r="J70" s="173"/>
      <c r="K70" s="173"/>
      <c r="L70" s="174" t="s">
        <v>163</v>
      </c>
      <c r="M70" s="175"/>
      <c r="N70" s="175"/>
      <c r="O70" s="175"/>
      <c r="P70" s="176"/>
      <c r="Q70" s="174" t="s">
        <v>159</v>
      </c>
      <c r="R70" s="175"/>
      <c r="S70" s="175"/>
      <c r="T70" s="175"/>
      <c r="U70" s="176"/>
      <c r="V70" s="173" t="str">
        <f t="shared" ref="V70" si="15">IF(L70="Отсутствует","Соответствует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70" s="173"/>
      <c r="X70" s="173"/>
      <c r="Y70" s="173"/>
    </row>
    <row r="71" spans="1:25" s="21" customFormat="1" ht="15.75" customHeight="1" x14ac:dyDescent="0.2">
      <c r="A71" s="173">
        <v>7.7619047619047601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7"/>
      <c r="M71" s="178"/>
      <c r="N71" s="178"/>
      <c r="O71" s="178"/>
      <c r="P71" s="179"/>
      <c r="Q71" s="177"/>
      <c r="R71" s="178"/>
      <c r="S71" s="178"/>
      <c r="T71" s="178"/>
      <c r="U71" s="179"/>
      <c r="V71" s="173"/>
      <c r="W71" s="173"/>
      <c r="X71" s="173"/>
      <c r="Y71" s="173"/>
    </row>
    <row r="72" spans="1:25" s="21" customFormat="1" ht="15.75" customHeight="1" x14ac:dyDescent="0.2">
      <c r="A72" s="173">
        <v>8.0476190476190492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80"/>
      <c r="M72" s="181"/>
      <c r="N72" s="181"/>
      <c r="O72" s="181"/>
      <c r="P72" s="182"/>
      <c r="Q72" s="180"/>
      <c r="R72" s="181"/>
      <c r="S72" s="181"/>
      <c r="T72" s="181"/>
      <c r="U72" s="182"/>
      <c r="V72" s="173"/>
      <c r="W72" s="173"/>
      <c r="X72" s="173"/>
      <c r="Y72" s="173"/>
    </row>
    <row r="73" spans="1:25" s="21" customFormat="1" ht="15.75" customHeight="1" x14ac:dyDescent="0.2">
      <c r="A73" s="173">
        <v>11</v>
      </c>
      <c r="B73" s="173" t="s">
        <v>190</v>
      </c>
      <c r="C73" s="173"/>
      <c r="D73" s="173"/>
      <c r="E73" s="173"/>
      <c r="F73" s="173"/>
      <c r="G73" s="173"/>
      <c r="H73" s="173"/>
      <c r="I73" s="173" t="s">
        <v>154</v>
      </c>
      <c r="J73" s="173"/>
      <c r="K73" s="173"/>
      <c r="L73" s="174" t="s">
        <v>163</v>
      </c>
      <c r="M73" s="175"/>
      <c r="N73" s="175"/>
      <c r="O73" s="175"/>
      <c r="P73" s="176"/>
      <c r="Q73" s="174" t="s">
        <v>159</v>
      </c>
      <c r="R73" s="175"/>
      <c r="S73" s="175"/>
      <c r="T73" s="175"/>
      <c r="U73" s="176"/>
      <c r="V73" s="173" t="str">
        <f t="shared" ref="V73" si="16">IF(L73="Отсутствует","Соответствует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73" s="173"/>
      <c r="X73" s="173"/>
      <c r="Y73" s="173"/>
    </row>
    <row r="74" spans="1:25" s="21" customFormat="1" ht="15.75" customHeight="1" x14ac:dyDescent="0.2">
      <c r="A74" s="173">
        <v>7.7619047619047601</v>
      </c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7"/>
      <c r="M74" s="178"/>
      <c r="N74" s="178"/>
      <c r="O74" s="178"/>
      <c r="P74" s="179"/>
      <c r="Q74" s="177"/>
      <c r="R74" s="178"/>
      <c r="S74" s="178"/>
      <c r="T74" s="178"/>
      <c r="U74" s="179"/>
      <c r="V74" s="173"/>
      <c r="W74" s="173"/>
      <c r="X74" s="173"/>
      <c r="Y74" s="173"/>
    </row>
    <row r="75" spans="1:25" s="21" customFormat="1" ht="15.75" customHeight="1" x14ac:dyDescent="0.2">
      <c r="A75" s="173">
        <v>8.0476190476190492</v>
      </c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80"/>
      <c r="M75" s="181"/>
      <c r="N75" s="181"/>
      <c r="O75" s="181"/>
      <c r="P75" s="182"/>
      <c r="Q75" s="180"/>
      <c r="R75" s="181"/>
      <c r="S75" s="181"/>
      <c r="T75" s="181"/>
      <c r="U75" s="182"/>
      <c r="V75" s="173"/>
      <c r="W75" s="173"/>
      <c r="X75" s="173"/>
      <c r="Y75" s="173"/>
    </row>
    <row r="76" spans="1:25" s="21" customFormat="1" ht="15.75" customHeight="1" x14ac:dyDescent="0.2">
      <c r="A76" s="173">
        <v>11</v>
      </c>
      <c r="B76" s="173" t="s">
        <v>191</v>
      </c>
      <c r="C76" s="173"/>
      <c r="D76" s="173"/>
      <c r="E76" s="173"/>
      <c r="F76" s="173"/>
      <c r="G76" s="173"/>
      <c r="H76" s="173"/>
      <c r="I76" s="173" t="s">
        <v>154</v>
      </c>
      <c r="J76" s="173"/>
      <c r="K76" s="173"/>
      <c r="L76" s="174" t="s">
        <v>163</v>
      </c>
      <c r="M76" s="175"/>
      <c r="N76" s="175"/>
      <c r="O76" s="175"/>
      <c r="P76" s="176"/>
      <c r="Q76" s="174" t="s">
        <v>159</v>
      </c>
      <c r="R76" s="175"/>
      <c r="S76" s="175"/>
      <c r="T76" s="175"/>
      <c r="U76" s="176"/>
      <c r="V76" s="173" t="str">
        <f t="shared" ref="V76" si="17">IF(L76="Отсутствует","Соответствует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76" s="173"/>
      <c r="X76" s="173"/>
      <c r="Y76" s="173"/>
    </row>
    <row r="77" spans="1:25" s="21" customFormat="1" ht="15.75" customHeight="1" x14ac:dyDescent="0.2">
      <c r="A77" s="173">
        <v>7.7619047619047601</v>
      </c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7"/>
      <c r="M77" s="178"/>
      <c r="N77" s="178"/>
      <c r="O77" s="178"/>
      <c r="P77" s="179"/>
      <c r="Q77" s="177"/>
      <c r="R77" s="178"/>
      <c r="S77" s="178"/>
      <c r="T77" s="178"/>
      <c r="U77" s="179"/>
      <c r="V77" s="173"/>
      <c r="W77" s="173"/>
      <c r="X77" s="173"/>
      <c r="Y77" s="173"/>
    </row>
    <row r="78" spans="1:25" s="21" customFormat="1" ht="15.75" customHeight="1" x14ac:dyDescent="0.2">
      <c r="A78" s="173">
        <v>8.0476190476190492</v>
      </c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80"/>
      <c r="M78" s="181"/>
      <c r="N78" s="181"/>
      <c r="O78" s="181"/>
      <c r="P78" s="182"/>
      <c r="Q78" s="180"/>
      <c r="R78" s="181"/>
      <c r="S78" s="181"/>
      <c r="T78" s="181"/>
      <c r="U78" s="182"/>
      <c r="V78" s="173"/>
      <c r="W78" s="173"/>
      <c r="X78" s="173"/>
      <c r="Y78" s="173"/>
    </row>
    <row r="79" spans="1:25" s="21" customFormat="1" ht="15.75" customHeight="1" x14ac:dyDescent="0.2">
      <c r="A79" s="173">
        <v>11</v>
      </c>
      <c r="B79" s="173" t="s">
        <v>192</v>
      </c>
      <c r="C79" s="173"/>
      <c r="D79" s="173"/>
      <c r="E79" s="173"/>
      <c r="F79" s="173"/>
      <c r="G79" s="173"/>
      <c r="H79" s="173"/>
      <c r="I79" s="173" t="s">
        <v>154</v>
      </c>
      <c r="J79" s="173"/>
      <c r="K79" s="173"/>
      <c r="L79" s="174" t="s">
        <v>163</v>
      </c>
      <c r="M79" s="175"/>
      <c r="N79" s="175"/>
      <c r="O79" s="175"/>
      <c r="P79" s="176"/>
      <c r="Q79" s="174" t="s">
        <v>159</v>
      </c>
      <c r="R79" s="175"/>
      <c r="S79" s="175"/>
      <c r="T79" s="175"/>
      <c r="U79" s="176"/>
      <c r="V79" s="173" t="str">
        <f t="shared" ref="V79" si="18">IF(L79="Отсутствует","Соответствует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79" s="173"/>
      <c r="X79" s="173"/>
      <c r="Y79" s="173"/>
    </row>
    <row r="80" spans="1:25" s="21" customFormat="1" ht="15.75" customHeight="1" x14ac:dyDescent="0.2">
      <c r="A80" s="173">
        <v>7.7619047619047601</v>
      </c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7"/>
      <c r="M80" s="178"/>
      <c r="N80" s="178"/>
      <c r="O80" s="178"/>
      <c r="P80" s="179"/>
      <c r="Q80" s="177"/>
      <c r="R80" s="178"/>
      <c r="S80" s="178"/>
      <c r="T80" s="178"/>
      <c r="U80" s="179"/>
      <c r="V80" s="173"/>
      <c r="W80" s="173"/>
      <c r="X80" s="173"/>
      <c r="Y80" s="173"/>
    </row>
    <row r="81" spans="1:25" s="21" customFormat="1" ht="15.75" customHeight="1" x14ac:dyDescent="0.2">
      <c r="A81" s="173">
        <v>8.0476190476190492</v>
      </c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80"/>
      <c r="M81" s="181"/>
      <c r="N81" s="181"/>
      <c r="O81" s="181"/>
      <c r="P81" s="182"/>
      <c r="Q81" s="180"/>
      <c r="R81" s="181"/>
      <c r="S81" s="181"/>
      <c r="T81" s="181"/>
      <c r="U81" s="182"/>
      <c r="V81" s="173"/>
      <c r="W81" s="173"/>
      <c r="X81" s="173"/>
      <c r="Y81" s="173"/>
    </row>
    <row r="82" spans="1:25" s="21" customFormat="1" ht="15.75" customHeight="1" x14ac:dyDescent="0.2">
      <c r="A82" s="173">
        <v>11</v>
      </c>
      <c r="B82" s="173" t="s">
        <v>193</v>
      </c>
      <c r="C82" s="173"/>
      <c r="D82" s="173"/>
      <c r="E82" s="173"/>
      <c r="F82" s="173"/>
      <c r="G82" s="173"/>
      <c r="H82" s="173"/>
      <c r="I82" s="173" t="s">
        <v>154</v>
      </c>
      <c r="J82" s="173"/>
      <c r="K82" s="173"/>
      <c r="L82" s="174" t="s">
        <v>163</v>
      </c>
      <c r="M82" s="175"/>
      <c r="N82" s="175"/>
      <c r="O82" s="175"/>
      <c r="P82" s="176"/>
      <c r="Q82" s="174" t="s">
        <v>159</v>
      </c>
      <c r="R82" s="175"/>
      <c r="S82" s="175"/>
      <c r="T82" s="175"/>
      <c r="U82" s="176"/>
      <c r="V82" s="173" t="str">
        <f t="shared" ref="V82" si="19">IF(L82="Отсутствует","Соответствует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82" s="173"/>
      <c r="X82" s="173"/>
      <c r="Y82" s="173"/>
    </row>
    <row r="83" spans="1:25" s="21" customFormat="1" ht="15.75" customHeight="1" x14ac:dyDescent="0.2">
      <c r="A83" s="173">
        <v>7.7619047619047601</v>
      </c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7"/>
      <c r="M83" s="178"/>
      <c r="N83" s="178"/>
      <c r="O83" s="178"/>
      <c r="P83" s="179"/>
      <c r="Q83" s="177"/>
      <c r="R83" s="178"/>
      <c r="S83" s="178"/>
      <c r="T83" s="178"/>
      <c r="U83" s="179"/>
      <c r="V83" s="173"/>
      <c r="W83" s="173"/>
      <c r="X83" s="173"/>
      <c r="Y83" s="173"/>
    </row>
    <row r="84" spans="1:25" s="21" customFormat="1" ht="15.75" customHeight="1" x14ac:dyDescent="0.2">
      <c r="A84" s="173">
        <v>8.0476190476190492</v>
      </c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80"/>
      <c r="M84" s="181"/>
      <c r="N84" s="181"/>
      <c r="O84" s="181"/>
      <c r="P84" s="182"/>
      <c r="Q84" s="180"/>
      <c r="R84" s="181"/>
      <c r="S84" s="181"/>
      <c r="T84" s="181"/>
      <c r="U84" s="182"/>
      <c r="V84" s="173"/>
      <c r="W84" s="173"/>
      <c r="X84" s="173"/>
      <c r="Y84" s="173"/>
    </row>
    <row r="85" spans="1:25" s="21" customFormat="1" ht="15.75" customHeight="1" x14ac:dyDescent="0.2">
      <c r="A85" s="173">
        <v>11</v>
      </c>
      <c r="B85" s="173" t="s">
        <v>194</v>
      </c>
      <c r="C85" s="173"/>
      <c r="D85" s="173"/>
      <c r="E85" s="173"/>
      <c r="F85" s="173"/>
      <c r="G85" s="173"/>
      <c r="H85" s="173"/>
      <c r="I85" s="173" t="s">
        <v>154</v>
      </c>
      <c r="J85" s="173"/>
      <c r="K85" s="173"/>
      <c r="L85" s="174" t="s">
        <v>163</v>
      </c>
      <c r="M85" s="175"/>
      <c r="N85" s="175"/>
      <c r="O85" s="175"/>
      <c r="P85" s="176"/>
      <c r="Q85" s="174" t="s">
        <v>159</v>
      </c>
      <c r="R85" s="175"/>
      <c r="S85" s="175"/>
      <c r="T85" s="175"/>
      <c r="U85" s="176"/>
      <c r="V85" s="173" t="str">
        <f t="shared" ref="V85" si="20">IF(L85="Отсутствует","Соответствует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85" s="173"/>
      <c r="X85" s="173"/>
      <c r="Y85" s="173"/>
    </row>
    <row r="86" spans="1:25" s="21" customFormat="1" ht="15.75" customHeight="1" x14ac:dyDescent="0.2">
      <c r="A86" s="173">
        <v>7.7619047619047601</v>
      </c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7"/>
      <c r="M86" s="178"/>
      <c r="N86" s="178"/>
      <c r="O86" s="178"/>
      <c r="P86" s="179"/>
      <c r="Q86" s="177"/>
      <c r="R86" s="178"/>
      <c r="S86" s="178"/>
      <c r="T86" s="178"/>
      <c r="U86" s="179"/>
      <c r="V86" s="173"/>
      <c r="W86" s="173"/>
      <c r="X86" s="173"/>
      <c r="Y86" s="173"/>
    </row>
    <row r="87" spans="1:25" s="21" customFormat="1" ht="15.75" customHeight="1" x14ac:dyDescent="0.2">
      <c r="A87" s="173">
        <v>8.0476190476190492</v>
      </c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80"/>
      <c r="M87" s="181"/>
      <c r="N87" s="181"/>
      <c r="O87" s="181"/>
      <c r="P87" s="182"/>
      <c r="Q87" s="180"/>
      <c r="R87" s="181"/>
      <c r="S87" s="181"/>
      <c r="T87" s="181"/>
      <c r="U87" s="182"/>
      <c r="V87" s="173"/>
      <c r="W87" s="173"/>
      <c r="X87" s="173"/>
      <c r="Y87" s="173"/>
    </row>
    <row r="88" spans="1:25" s="21" customFormat="1" ht="15.75" customHeight="1" x14ac:dyDescent="0.2">
      <c r="A88" s="173">
        <v>11</v>
      </c>
      <c r="B88" s="173" t="s">
        <v>195</v>
      </c>
      <c r="C88" s="173"/>
      <c r="D88" s="173"/>
      <c r="E88" s="173"/>
      <c r="F88" s="173"/>
      <c r="G88" s="173"/>
      <c r="H88" s="173"/>
      <c r="I88" s="173" t="s">
        <v>154</v>
      </c>
      <c r="J88" s="173"/>
      <c r="K88" s="173"/>
      <c r="L88" s="174" t="s">
        <v>163</v>
      </c>
      <c r="M88" s="175"/>
      <c r="N88" s="175"/>
      <c r="O88" s="175"/>
      <c r="P88" s="176"/>
      <c r="Q88" s="174" t="s">
        <v>159</v>
      </c>
      <c r="R88" s="175"/>
      <c r="S88" s="175"/>
      <c r="T88" s="175"/>
      <c r="U88" s="176"/>
      <c r="V88" s="173" t="str">
        <f t="shared" ref="V88" si="21">IF(L88="Отсутствует","Соответствует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88" s="173"/>
      <c r="X88" s="173"/>
      <c r="Y88" s="173"/>
    </row>
    <row r="89" spans="1:25" s="21" customFormat="1" ht="15.75" customHeight="1" x14ac:dyDescent="0.2">
      <c r="A89" s="173">
        <v>7.7619047619047601</v>
      </c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7"/>
      <c r="M89" s="178"/>
      <c r="N89" s="178"/>
      <c r="O89" s="178"/>
      <c r="P89" s="179"/>
      <c r="Q89" s="177"/>
      <c r="R89" s="178"/>
      <c r="S89" s="178"/>
      <c r="T89" s="178"/>
      <c r="U89" s="179"/>
      <c r="V89" s="173"/>
      <c r="W89" s="173"/>
      <c r="X89" s="173"/>
      <c r="Y89" s="173"/>
    </row>
    <row r="90" spans="1:25" s="21" customFormat="1" ht="15.75" customHeight="1" x14ac:dyDescent="0.2">
      <c r="A90" s="173">
        <v>8.0476190476190492</v>
      </c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80"/>
      <c r="M90" s="181"/>
      <c r="N90" s="181"/>
      <c r="O90" s="181"/>
      <c r="P90" s="182"/>
      <c r="Q90" s="180"/>
      <c r="R90" s="181"/>
      <c r="S90" s="181"/>
      <c r="T90" s="181"/>
      <c r="U90" s="182"/>
      <c r="V90" s="173"/>
      <c r="W90" s="173"/>
      <c r="X90" s="173"/>
      <c r="Y90" s="173"/>
    </row>
    <row r="91" spans="1:25" s="21" customFormat="1" ht="15.75" customHeight="1" x14ac:dyDescent="0.2">
      <c r="A91" s="173">
        <v>11</v>
      </c>
      <c r="B91" s="173" t="s">
        <v>196</v>
      </c>
      <c r="C91" s="173"/>
      <c r="D91" s="173"/>
      <c r="E91" s="173"/>
      <c r="F91" s="173"/>
      <c r="G91" s="173"/>
      <c r="H91" s="173"/>
      <c r="I91" s="173" t="s">
        <v>154</v>
      </c>
      <c r="J91" s="173"/>
      <c r="K91" s="173"/>
      <c r="L91" s="174" t="s">
        <v>163</v>
      </c>
      <c r="M91" s="175"/>
      <c r="N91" s="175"/>
      <c r="O91" s="175"/>
      <c r="P91" s="176"/>
      <c r="Q91" s="174" t="s">
        <v>159</v>
      </c>
      <c r="R91" s="175"/>
      <c r="S91" s="175"/>
      <c r="T91" s="175"/>
      <c r="U91" s="176"/>
      <c r="V91" s="173" t="str">
        <f t="shared" ref="V91" si="22">IF(L91="Отсутствует","Соответствует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91" s="173"/>
      <c r="X91" s="173"/>
      <c r="Y91" s="173"/>
    </row>
    <row r="92" spans="1:25" s="21" customFormat="1" ht="15.75" customHeight="1" x14ac:dyDescent="0.2">
      <c r="A92" s="173">
        <v>7.7619047619047601</v>
      </c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7"/>
      <c r="M92" s="178"/>
      <c r="N92" s="178"/>
      <c r="O92" s="178"/>
      <c r="P92" s="179"/>
      <c r="Q92" s="177"/>
      <c r="R92" s="178"/>
      <c r="S92" s="178"/>
      <c r="T92" s="178"/>
      <c r="U92" s="179"/>
      <c r="V92" s="173"/>
      <c r="W92" s="173"/>
      <c r="X92" s="173"/>
      <c r="Y92" s="173"/>
    </row>
    <row r="93" spans="1:25" s="21" customFormat="1" ht="15.75" customHeight="1" x14ac:dyDescent="0.2">
      <c r="A93" s="173">
        <v>8.0476190476190492</v>
      </c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80"/>
      <c r="M93" s="181"/>
      <c r="N93" s="181"/>
      <c r="O93" s="181"/>
      <c r="P93" s="182"/>
      <c r="Q93" s="180"/>
      <c r="R93" s="181"/>
      <c r="S93" s="181"/>
      <c r="T93" s="181"/>
      <c r="U93" s="182"/>
      <c r="V93" s="173"/>
      <c r="W93" s="173"/>
      <c r="X93" s="173"/>
      <c r="Y93" s="173"/>
    </row>
    <row r="94" spans="1:25" s="21" customFormat="1" ht="15.75" customHeight="1" x14ac:dyDescent="0.2">
      <c r="A94" s="173">
        <v>11</v>
      </c>
      <c r="B94" s="173" t="s">
        <v>197</v>
      </c>
      <c r="C94" s="173"/>
      <c r="D94" s="173"/>
      <c r="E94" s="173"/>
      <c r="F94" s="173"/>
      <c r="G94" s="173"/>
      <c r="H94" s="173"/>
      <c r="I94" s="173" t="s">
        <v>154</v>
      </c>
      <c r="J94" s="173"/>
      <c r="K94" s="173"/>
      <c r="L94" s="174" t="s">
        <v>163</v>
      </c>
      <c r="M94" s="175"/>
      <c r="N94" s="175"/>
      <c r="O94" s="175"/>
      <c r="P94" s="176"/>
      <c r="Q94" s="174" t="s">
        <v>159</v>
      </c>
      <c r="R94" s="175"/>
      <c r="S94" s="175"/>
      <c r="T94" s="175"/>
      <c r="U94" s="176"/>
      <c r="V94" s="173" t="str">
        <f t="shared" ref="V94" si="23">IF(L94="Отсутствует","Соответствует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94" s="173"/>
      <c r="X94" s="173"/>
      <c r="Y94" s="173"/>
    </row>
    <row r="95" spans="1:25" s="21" customFormat="1" ht="15.75" customHeight="1" x14ac:dyDescent="0.2">
      <c r="A95" s="173">
        <v>7.7619047619047601</v>
      </c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7"/>
      <c r="M95" s="178"/>
      <c r="N95" s="178"/>
      <c r="O95" s="178"/>
      <c r="P95" s="179"/>
      <c r="Q95" s="177"/>
      <c r="R95" s="178"/>
      <c r="S95" s="178"/>
      <c r="T95" s="178"/>
      <c r="U95" s="179"/>
      <c r="V95" s="173"/>
      <c r="W95" s="173"/>
      <c r="X95" s="173"/>
      <c r="Y95" s="173"/>
    </row>
    <row r="96" spans="1:25" s="21" customFormat="1" ht="15.75" customHeight="1" x14ac:dyDescent="0.2">
      <c r="A96" s="173">
        <v>8.0476190476190492</v>
      </c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80"/>
      <c r="M96" s="181"/>
      <c r="N96" s="181"/>
      <c r="O96" s="181"/>
      <c r="P96" s="182"/>
      <c r="Q96" s="180"/>
      <c r="R96" s="181"/>
      <c r="S96" s="181"/>
      <c r="T96" s="181"/>
      <c r="U96" s="182"/>
      <c r="V96" s="173"/>
      <c r="W96" s="173"/>
      <c r="X96" s="173"/>
      <c r="Y96" s="173"/>
    </row>
    <row r="97" spans="1:25" s="21" customFormat="1" ht="15.75" customHeight="1" x14ac:dyDescent="0.2">
      <c r="A97" s="173">
        <v>11</v>
      </c>
      <c r="B97" s="173" t="s">
        <v>198</v>
      </c>
      <c r="C97" s="173"/>
      <c r="D97" s="173"/>
      <c r="E97" s="173"/>
      <c r="F97" s="173"/>
      <c r="G97" s="173"/>
      <c r="H97" s="173"/>
      <c r="I97" s="173" t="s">
        <v>154</v>
      </c>
      <c r="J97" s="173"/>
      <c r="K97" s="173"/>
      <c r="L97" s="174" t="s">
        <v>163</v>
      </c>
      <c r="M97" s="175"/>
      <c r="N97" s="175"/>
      <c r="O97" s="175"/>
      <c r="P97" s="176"/>
      <c r="Q97" s="174" t="s">
        <v>159</v>
      </c>
      <c r="R97" s="175"/>
      <c r="S97" s="175"/>
      <c r="T97" s="175"/>
      <c r="U97" s="176"/>
      <c r="V97" s="173" t="str">
        <f t="shared" ref="V97" si="24">IF(L97="Отсутствует","Соответствует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97" s="173"/>
      <c r="X97" s="173"/>
      <c r="Y97" s="173"/>
    </row>
    <row r="98" spans="1:25" s="21" customFormat="1" ht="15.75" customHeight="1" x14ac:dyDescent="0.2">
      <c r="A98" s="173">
        <v>7.7619047619047601</v>
      </c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7"/>
      <c r="M98" s="178"/>
      <c r="N98" s="178"/>
      <c r="O98" s="178"/>
      <c r="P98" s="179"/>
      <c r="Q98" s="177"/>
      <c r="R98" s="178"/>
      <c r="S98" s="178"/>
      <c r="T98" s="178"/>
      <c r="U98" s="179"/>
      <c r="V98" s="173"/>
      <c r="W98" s="173"/>
      <c r="X98" s="173"/>
      <c r="Y98" s="173"/>
    </row>
    <row r="99" spans="1:25" s="21" customFormat="1" ht="15.75" customHeight="1" x14ac:dyDescent="0.2">
      <c r="A99" s="173">
        <v>8.0476190476190492</v>
      </c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80"/>
      <c r="M99" s="181"/>
      <c r="N99" s="181"/>
      <c r="O99" s="181"/>
      <c r="P99" s="182"/>
      <c r="Q99" s="180"/>
      <c r="R99" s="181"/>
      <c r="S99" s="181"/>
      <c r="T99" s="181"/>
      <c r="U99" s="182"/>
      <c r="V99" s="173"/>
      <c r="W99" s="173"/>
      <c r="X99" s="173"/>
      <c r="Y99" s="173"/>
    </row>
    <row r="100" spans="1:25" s="21" customFormat="1" ht="15.75" customHeight="1" x14ac:dyDescent="0.2">
      <c r="A100" s="173">
        <v>11</v>
      </c>
      <c r="B100" s="173" t="s">
        <v>199</v>
      </c>
      <c r="C100" s="173"/>
      <c r="D100" s="173"/>
      <c r="E100" s="173"/>
      <c r="F100" s="173"/>
      <c r="G100" s="173"/>
      <c r="H100" s="173"/>
      <c r="I100" s="173" t="s">
        <v>154</v>
      </c>
      <c r="J100" s="173"/>
      <c r="K100" s="173"/>
      <c r="L100" s="174" t="s">
        <v>163</v>
      </c>
      <c r="M100" s="175"/>
      <c r="N100" s="175"/>
      <c r="O100" s="175"/>
      <c r="P100" s="176"/>
      <c r="Q100" s="174" t="s">
        <v>159</v>
      </c>
      <c r="R100" s="175"/>
      <c r="S100" s="175"/>
      <c r="T100" s="175"/>
      <c r="U100" s="176"/>
      <c r="V100" s="173" t="str">
        <f t="shared" ref="V100" si="25">IF(L100="Отсутствует","Соответствует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100" s="173"/>
      <c r="X100" s="173"/>
      <c r="Y100" s="173"/>
    </row>
    <row r="101" spans="1:25" s="21" customFormat="1" ht="15.75" customHeight="1" x14ac:dyDescent="0.2">
      <c r="A101" s="173">
        <v>7.7619047619047601</v>
      </c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7"/>
      <c r="M101" s="178"/>
      <c r="N101" s="178"/>
      <c r="O101" s="178"/>
      <c r="P101" s="179"/>
      <c r="Q101" s="177"/>
      <c r="R101" s="178"/>
      <c r="S101" s="178"/>
      <c r="T101" s="178"/>
      <c r="U101" s="179"/>
      <c r="V101" s="173"/>
      <c r="W101" s="173"/>
      <c r="X101" s="173"/>
      <c r="Y101" s="173"/>
    </row>
    <row r="102" spans="1:25" s="21" customFormat="1" ht="15.75" customHeight="1" x14ac:dyDescent="0.2">
      <c r="A102" s="173">
        <v>8.0476190476190492</v>
      </c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80"/>
      <c r="M102" s="181"/>
      <c r="N102" s="181"/>
      <c r="O102" s="181"/>
      <c r="P102" s="182"/>
      <c r="Q102" s="180"/>
      <c r="R102" s="181"/>
      <c r="S102" s="181"/>
      <c r="T102" s="181"/>
      <c r="U102" s="182"/>
      <c r="V102" s="173"/>
      <c r="W102" s="173"/>
      <c r="X102" s="173"/>
      <c r="Y102" s="173"/>
    </row>
    <row r="103" spans="1:25" s="21" customFormat="1" ht="15.75" customHeight="1" x14ac:dyDescent="0.2">
      <c r="A103" s="173">
        <v>11</v>
      </c>
      <c r="B103" s="173" t="s">
        <v>200</v>
      </c>
      <c r="C103" s="173"/>
      <c r="D103" s="173"/>
      <c r="E103" s="173"/>
      <c r="F103" s="173"/>
      <c r="G103" s="173"/>
      <c r="H103" s="173"/>
      <c r="I103" s="173" t="s">
        <v>154</v>
      </c>
      <c r="J103" s="173"/>
      <c r="K103" s="173"/>
      <c r="L103" s="174" t="s">
        <v>163</v>
      </c>
      <c r="M103" s="175"/>
      <c r="N103" s="175"/>
      <c r="O103" s="175"/>
      <c r="P103" s="176"/>
      <c r="Q103" s="174" t="s">
        <v>159</v>
      </c>
      <c r="R103" s="175"/>
      <c r="S103" s="175"/>
      <c r="T103" s="175"/>
      <c r="U103" s="176"/>
      <c r="V103" s="173" t="str">
        <f t="shared" ref="V103" si="26">IF(L103="Отсутствует","Соответствует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103" s="173"/>
      <c r="X103" s="173"/>
      <c r="Y103" s="173"/>
    </row>
    <row r="104" spans="1:25" s="21" customFormat="1" ht="15.75" customHeight="1" x14ac:dyDescent="0.2">
      <c r="A104" s="173">
        <v>7.7619047619047601</v>
      </c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7"/>
      <c r="M104" s="178"/>
      <c r="N104" s="178"/>
      <c r="O104" s="178"/>
      <c r="P104" s="179"/>
      <c r="Q104" s="177"/>
      <c r="R104" s="178"/>
      <c r="S104" s="178"/>
      <c r="T104" s="178"/>
      <c r="U104" s="179"/>
      <c r="V104" s="173"/>
      <c r="W104" s="173"/>
      <c r="X104" s="173"/>
      <c r="Y104" s="173"/>
    </row>
    <row r="105" spans="1:25" s="21" customFormat="1" ht="15.75" customHeight="1" x14ac:dyDescent="0.2">
      <c r="A105" s="173">
        <v>8.0476190476190492</v>
      </c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80"/>
      <c r="M105" s="181"/>
      <c r="N105" s="181"/>
      <c r="O105" s="181"/>
      <c r="P105" s="182"/>
      <c r="Q105" s="180"/>
      <c r="R105" s="181"/>
      <c r="S105" s="181"/>
      <c r="T105" s="181"/>
      <c r="U105" s="182"/>
      <c r="V105" s="173"/>
      <c r="W105" s="173"/>
      <c r="X105" s="173"/>
      <c r="Y105" s="173"/>
    </row>
    <row r="106" spans="1:25" s="21" customFormat="1" ht="15.75" customHeight="1" x14ac:dyDescent="0.2">
      <c r="A106" s="173">
        <v>11</v>
      </c>
      <c r="B106" s="173" t="s">
        <v>201</v>
      </c>
      <c r="C106" s="173"/>
      <c r="D106" s="173"/>
      <c r="E106" s="173"/>
      <c r="F106" s="173"/>
      <c r="G106" s="173"/>
      <c r="H106" s="173"/>
      <c r="I106" s="173" t="s">
        <v>154</v>
      </c>
      <c r="J106" s="173"/>
      <c r="K106" s="173"/>
      <c r="L106" s="174" t="s">
        <v>163</v>
      </c>
      <c r="M106" s="175"/>
      <c r="N106" s="175"/>
      <c r="O106" s="175"/>
      <c r="P106" s="176"/>
      <c r="Q106" s="174" t="s">
        <v>159</v>
      </c>
      <c r="R106" s="175"/>
      <c r="S106" s="175"/>
      <c r="T106" s="175"/>
      <c r="U106" s="176"/>
      <c r="V106" s="173" t="str">
        <f t="shared" ref="V106" si="27">IF(L106="Отсутствует","Соответствует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106" s="173"/>
      <c r="X106" s="173"/>
      <c r="Y106" s="173"/>
    </row>
    <row r="107" spans="1:25" s="21" customFormat="1" ht="15.75" customHeight="1" x14ac:dyDescent="0.2">
      <c r="A107" s="173">
        <v>7.7619047619047601</v>
      </c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7"/>
      <c r="M107" s="178"/>
      <c r="N107" s="178"/>
      <c r="O107" s="178"/>
      <c r="P107" s="179"/>
      <c r="Q107" s="177"/>
      <c r="R107" s="178"/>
      <c r="S107" s="178"/>
      <c r="T107" s="178"/>
      <c r="U107" s="179"/>
      <c r="V107" s="173"/>
      <c r="W107" s="173"/>
      <c r="X107" s="173"/>
      <c r="Y107" s="173"/>
    </row>
    <row r="108" spans="1:25" s="21" customFormat="1" ht="15.75" customHeight="1" x14ac:dyDescent="0.2">
      <c r="A108" s="173">
        <v>8.0476190476190492</v>
      </c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80"/>
      <c r="M108" s="181"/>
      <c r="N108" s="181"/>
      <c r="O108" s="181"/>
      <c r="P108" s="182"/>
      <c r="Q108" s="180"/>
      <c r="R108" s="181"/>
      <c r="S108" s="181"/>
      <c r="T108" s="181"/>
      <c r="U108" s="182"/>
      <c r="V108" s="173"/>
      <c r="W108" s="173"/>
      <c r="X108" s="173"/>
      <c r="Y108" s="173"/>
    </row>
    <row r="109" spans="1:25" s="21" customFormat="1" ht="15.75" customHeight="1" x14ac:dyDescent="0.2">
      <c r="A109" s="173">
        <v>11</v>
      </c>
      <c r="B109" s="173" t="s">
        <v>202</v>
      </c>
      <c r="C109" s="173"/>
      <c r="D109" s="173"/>
      <c r="E109" s="173"/>
      <c r="F109" s="173"/>
      <c r="G109" s="173"/>
      <c r="H109" s="173"/>
      <c r="I109" s="173" t="s">
        <v>154</v>
      </c>
      <c r="J109" s="173"/>
      <c r="K109" s="173"/>
      <c r="L109" s="174" t="s">
        <v>163</v>
      </c>
      <c r="M109" s="175"/>
      <c r="N109" s="175"/>
      <c r="O109" s="175"/>
      <c r="P109" s="176"/>
      <c r="Q109" s="174" t="s">
        <v>159</v>
      </c>
      <c r="R109" s="175"/>
      <c r="S109" s="175"/>
      <c r="T109" s="175"/>
      <c r="U109" s="176"/>
      <c r="V109" s="173" t="str">
        <f t="shared" ref="V109" si="28">IF(L109="Отсутствует","Соответствует 
СП 70.13330.2012, ГОСТ 23118-2019","Не сответствует 
СП 70.13330.2012, ГОСТ 23118-2019" )</f>
        <v>Не сответствует 
СП 70.13330.2012, ГОСТ 23118-2019</v>
      </c>
      <c r="W109" s="173"/>
      <c r="X109" s="173"/>
      <c r="Y109" s="173"/>
    </row>
    <row r="110" spans="1:25" s="21" customFormat="1" ht="15.75" customHeight="1" x14ac:dyDescent="0.2">
      <c r="A110" s="173">
        <v>7.7619047619047601</v>
      </c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7"/>
      <c r="M110" s="178"/>
      <c r="N110" s="178"/>
      <c r="O110" s="178"/>
      <c r="P110" s="179"/>
      <c r="Q110" s="177"/>
      <c r="R110" s="178"/>
      <c r="S110" s="178"/>
      <c r="T110" s="178"/>
      <c r="U110" s="179"/>
      <c r="V110" s="173"/>
      <c r="W110" s="173"/>
      <c r="X110" s="173"/>
      <c r="Y110" s="173"/>
    </row>
    <row r="111" spans="1:25" s="21" customFormat="1" ht="15.75" customHeight="1" x14ac:dyDescent="0.2">
      <c r="A111" s="173">
        <v>8.0476190476190492</v>
      </c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80"/>
      <c r="M111" s="181"/>
      <c r="N111" s="181"/>
      <c r="O111" s="181"/>
      <c r="P111" s="182"/>
      <c r="Q111" s="180"/>
      <c r="R111" s="181"/>
      <c r="S111" s="181"/>
      <c r="T111" s="181"/>
      <c r="U111" s="182"/>
      <c r="V111" s="173"/>
      <c r="W111" s="173"/>
      <c r="X111" s="173"/>
      <c r="Y111" s="173"/>
    </row>
    <row r="112" spans="1:25" s="21" customFormat="1" ht="15.75" customHeight="1" x14ac:dyDescent="0.2">
      <c r="A112" s="98" t="s">
        <v>3</v>
      </c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</row>
    <row r="113" spans="1:25" s="21" customFormat="1" ht="15.75" customHeight="1" x14ac:dyDescent="0.2">
      <c r="A113" s="101"/>
      <c r="B113" s="98"/>
      <c r="C113" s="98"/>
      <c r="D113" s="98"/>
      <c r="E113" s="98"/>
      <c r="F113" s="98"/>
      <c r="G113" s="98"/>
      <c r="H113" s="102"/>
      <c r="I113" s="98"/>
      <c r="J113" s="102"/>
      <c r="K113" s="98"/>
      <c r="L113" s="102"/>
      <c r="M113" s="98"/>
      <c r="N113" s="102"/>
      <c r="O113" s="98"/>
      <c r="P113" s="102"/>
      <c r="Q113" s="98"/>
      <c r="R113" s="102"/>
      <c r="S113" s="98"/>
      <c r="T113" s="102"/>
      <c r="U113" s="98"/>
      <c r="V113" s="102"/>
      <c r="W113" s="98"/>
      <c r="X113" s="102"/>
      <c r="Y113" s="101"/>
    </row>
    <row r="114" spans="1:25" s="21" customFormat="1" ht="15.75" customHeight="1" x14ac:dyDescent="0.2">
      <c r="A114" s="98" t="s">
        <v>4</v>
      </c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 spans="1:25" s="21" customFormat="1" ht="15.75" customHeight="1" x14ac:dyDescent="0.2">
      <c r="A115" s="98"/>
      <c r="B115" s="98"/>
      <c r="C115" s="98"/>
      <c r="D115" s="98"/>
      <c r="E115" s="98"/>
      <c r="F115" s="98"/>
      <c r="G115" s="98"/>
      <c r="H115" s="101"/>
      <c r="I115" s="98"/>
      <c r="J115" s="102"/>
      <c r="K115" s="98"/>
      <c r="L115" s="101"/>
      <c r="M115" s="98"/>
      <c r="N115" s="102"/>
      <c r="O115" s="98"/>
      <c r="P115" s="102"/>
      <c r="Q115" s="98"/>
      <c r="R115" s="98"/>
      <c r="S115" s="98"/>
      <c r="T115" s="98"/>
      <c r="U115" s="98"/>
      <c r="V115" s="98" t="s">
        <v>67</v>
      </c>
      <c r="W115" s="98"/>
      <c r="X115" s="102"/>
      <c r="Y115" s="101"/>
    </row>
    <row r="116" spans="1:25" s="21" customFormat="1" ht="15.75" customHeight="1" x14ac:dyDescent="0.2">
      <c r="A116" s="98" t="s">
        <v>4</v>
      </c>
      <c r="B116" s="98"/>
      <c r="C116" s="98"/>
      <c r="D116" s="98"/>
      <c r="E116" s="98"/>
      <c r="F116" s="98"/>
      <c r="G116" s="101"/>
      <c r="H116" s="101"/>
      <c r="I116" s="101"/>
      <c r="J116" s="98"/>
      <c r="K116" s="101"/>
      <c r="L116" s="101"/>
      <c r="M116" s="101"/>
      <c r="N116" s="101"/>
      <c r="O116" s="101"/>
      <c r="P116" s="101"/>
      <c r="Q116" s="101"/>
      <c r="R116" s="98"/>
      <c r="S116" s="101"/>
      <c r="T116" s="98"/>
      <c r="U116" s="101"/>
      <c r="V116" s="98"/>
      <c r="W116" s="101"/>
      <c r="X116" s="101"/>
      <c r="Y116" s="101"/>
    </row>
    <row r="117" spans="1:25" s="21" customFormat="1" ht="15.75" customHeight="1" x14ac:dyDescent="0.2">
      <c r="A117" s="98"/>
      <c r="B117" s="98"/>
      <c r="C117" s="98"/>
      <c r="D117" s="98"/>
      <c r="E117" s="98"/>
      <c r="F117" s="98"/>
      <c r="G117" s="101"/>
      <c r="H117" s="101"/>
      <c r="I117" s="101"/>
      <c r="J117" s="98"/>
      <c r="K117" s="101"/>
      <c r="L117" s="101"/>
      <c r="M117" s="101"/>
      <c r="N117" s="101"/>
      <c r="O117" s="101"/>
      <c r="P117" s="101"/>
      <c r="Q117" s="101"/>
      <c r="R117" s="98"/>
      <c r="S117" s="101"/>
      <c r="T117" s="98"/>
      <c r="U117" s="101"/>
      <c r="V117" s="98" t="s">
        <v>67</v>
      </c>
      <c r="W117" s="101"/>
      <c r="X117" s="101"/>
      <c r="Y117" s="101"/>
    </row>
    <row r="118" spans="1:25" s="21" customFormat="1" ht="15.75" customHeight="1" x14ac:dyDescent="0.2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98"/>
      <c r="S118" s="101"/>
      <c r="T118" s="101"/>
      <c r="U118" s="101"/>
      <c r="V118" s="101"/>
      <c r="W118" s="101"/>
      <c r="X118" s="101"/>
      <c r="Y118" s="101"/>
    </row>
    <row r="119" spans="1:25" s="21" customFormat="1" ht="15.75" customHeight="1" x14ac:dyDescent="0.2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 spans="1:25" s="21" customFormat="1" ht="15.75" customHeight="1" x14ac:dyDescent="0.2">
      <c r="A120" s="200" t="s">
        <v>68</v>
      </c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</row>
    <row r="121" spans="1:25" s="21" customFormat="1" ht="15.75" customHeight="1" x14ac:dyDescent="0.2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</row>
    <row r="122" spans="1:25" s="21" customFormat="1" ht="15.75" customHeight="1" x14ac:dyDescent="0.2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</row>
    <row r="123" spans="1:25" s="21" customFormat="1" ht="15.75" customHeight="1" x14ac:dyDescent="0.2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</row>
    <row r="124" spans="1:25" s="21" customFormat="1" ht="15.75" customHeight="1" x14ac:dyDescent="0.2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</row>
    <row r="125" spans="1:25" s="21" customFormat="1" ht="15.75" customHeight="1" x14ac:dyDescent="0.2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</row>
    <row r="126" spans="1:25" s="21" customFormat="1" ht="15.75" customHeight="1" x14ac:dyDescent="0.2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</row>
    <row r="127" spans="1:25" s="21" customFormat="1" ht="15.75" customHeight="1" x14ac:dyDescent="0.2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</row>
    <row r="128" spans="1:25" s="21" customFormat="1" ht="15.75" customHeight="1" x14ac:dyDescent="0.2">
      <c r="A128" s="116" t="s">
        <v>95</v>
      </c>
      <c r="B128" s="116"/>
      <c r="C128" s="116"/>
      <c r="D128" s="116"/>
      <c r="E128" s="116"/>
      <c r="F128" s="116"/>
      <c r="G128" s="117" t="s">
        <v>96</v>
      </c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</row>
    <row r="129" spans="1:25" s="21" customFormat="1" ht="15.75" customHeight="1" x14ac:dyDescent="0.2">
      <c r="A129" s="116" t="s">
        <v>98</v>
      </c>
      <c r="B129" s="116"/>
      <c r="C129" s="116"/>
      <c r="D129" s="116"/>
      <c r="E129" s="116"/>
      <c r="F129" s="116"/>
      <c r="G129" s="111" t="s">
        <v>111</v>
      </c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</row>
    <row r="130" spans="1:25" s="21" customFormat="1" ht="15.75" customHeight="1" x14ac:dyDescent="0.2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</row>
    <row r="131" spans="1:25" s="21" customFormat="1" ht="15.75" customHeight="1" x14ac:dyDescent="0.2">
      <c r="A131" s="116" t="s">
        <v>107</v>
      </c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</row>
    <row r="132" spans="1:25" s="21" customFormat="1" ht="15.75" customHeight="1" x14ac:dyDescent="0.2">
      <c r="A132" s="183" t="s">
        <v>83</v>
      </c>
      <c r="B132" s="183"/>
      <c r="C132" s="183" t="s">
        <v>84</v>
      </c>
      <c r="D132" s="183"/>
      <c r="E132" s="183"/>
      <c r="F132" s="183"/>
      <c r="G132" s="183"/>
      <c r="H132" s="183"/>
      <c r="I132" s="183"/>
      <c r="J132" s="183" t="s">
        <v>85</v>
      </c>
      <c r="K132" s="183"/>
      <c r="L132" s="183"/>
      <c r="M132" s="183" t="s">
        <v>92</v>
      </c>
      <c r="N132" s="183"/>
      <c r="O132" s="183"/>
      <c r="P132" s="183"/>
      <c r="Q132" s="183" t="s">
        <v>108</v>
      </c>
      <c r="R132" s="183"/>
      <c r="S132" s="183"/>
      <c r="T132" s="183"/>
      <c r="U132" s="183"/>
      <c r="V132" s="183" t="s">
        <v>109</v>
      </c>
      <c r="W132" s="183"/>
      <c r="X132" s="183"/>
      <c r="Y132" s="183"/>
    </row>
    <row r="133" spans="1:25" s="21" customFormat="1" ht="15.75" customHeight="1" x14ac:dyDescent="0.2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</row>
    <row r="134" spans="1:25" s="21" customFormat="1" ht="15.75" customHeight="1" x14ac:dyDescent="0.2">
      <c r="A134" s="184"/>
      <c r="B134" s="186"/>
      <c r="C134" s="184">
        <v>2</v>
      </c>
      <c r="D134" s="185"/>
      <c r="E134" s="185"/>
      <c r="F134" s="185"/>
      <c r="G134" s="185"/>
      <c r="H134" s="185"/>
      <c r="I134" s="186"/>
      <c r="J134" s="184">
        <v>3</v>
      </c>
      <c r="K134" s="185"/>
      <c r="L134" s="186"/>
      <c r="M134" s="184">
        <v>4</v>
      </c>
      <c r="N134" s="185"/>
      <c r="O134" s="185"/>
      <c r="P134" s="186"/>
      <c r="Q134" s="184">
        <v>5</v>
      </c>
      <c r="R134" s="185"/>
      <c r="S134" s="185"/>
      <c r="T134" s="185"/>
      <c r="U134" s="186"/>
      <c r="V134" s="184">
        <v>6</v>
      </c>
      <c r="W134" s="185"/>
      <c r="X134" s="185"/>
      <c r="Y134" s="186"/>
    </row>
    <row r="135" spans="1:25" s="21" customFormat="1" ht="15.75" customHeight="1" x14ac:dyDescent="0.2">
      <c r="A135" s="183">
        <v>1</v>
      </c>
      <c r="B135" s="183"/>
      <c r="C135" s="183" t="s">
        <v>78</v>
      </c>
      <c r="D135" s="183"/>
      <c r="E135" s="183"/>
      <c r="F135" s="183"/>
      <c r="G135" s="183"/>
      <c r="H135" s="183"/>
      <c r="I135" s="183"/>
      <c r="J135" s="183" t="s">
        <v>87</v>
      </c>
      <c r="K135" s="183"/>
      <c r="L135" s="183"/>
      <c r="M135" s="173" t="str">
        <f>"+20(-2;+1)"</f>
        <v>+20(-2;+1)</v>
      </c>
      <c r="N135" s="173"/>
      <c r="O135" s="173"/>
      <c r="P135" s="173"/>
      <c r="Q135" s="173" t="s">
        <v>93</v>
      </c>
      <c r="R135" s="173"/>
      <c r="S135" s="173"/>
      <c r="T135" s="173"/>
      <c r="U135" s="173"/>
      <c r="V135" s="173" t="s">
        <v>110</v>
      </c>
      <c r="W135" s="173"/>
      <c r="X135" s="173"/>
      <c r="Y135" s="173"/>
    </row>
    <row r="136" spans="1:25" s="21" customFormat="1" ht="15.75" customHeight="1" x14ac:dyDescent="0.2">
      <c r="A136" s="183">
        <v>2</v>
      </c>
      <c r="B136" s="183"/>
      <c r="C136" s="183" t="s">
        <v>86</v>
      </c>
      <c r="D136" s="183"/>
      <c r="E136" s="183"/>
      <c r="F136" s="183"/>
      <c r="G136" s="183"/>
      <c r="H136" s="183"/>
      <c r="I136" s="183"/>
      <c r="J136" s="183" t="s">
        <v>88</v>
      </c>
      <c r="K136" s="183"/>
      <c r="L136" s="183"/>
      <c r="M136" s="173" t="str">
        <f>"+10(-2;+1)"</f>
        <v>+10(-2;+1)</v>
      </c>
      <c r="N136" s="173"/>
      <c r="O136" s="173"/>
      <c r="P136" s="173"/>
      <c r="Q136" s="173" t="s">
        <v>93</v>
      </c>
      <c r="R136" s="173"/>
      <c r="S136" s="173"/>
      <c r="T136" s="173"/>
      <c r="U136" s="173"/>
      <c r="V136" s="173" t="s">
        <v>110</v>
      </c>
      <c r="W136" s="173"/>
      <c r="X136" s="173"/>
      <c r="Y136" s="173"/>
    </row>
    <row r="137" spans="1:25" s="21" customFormat="1" ht="15.75" customHeight="1" x14ac:dyDescent="0.2">
      <c r="A137" s="183">
        <v>3</v>
      </c>
      <c r="B137" s="183"/>
      <c r="C137" s="183" t="s">
        <v>100</v>
      </c>
      <c r="D137" s="183"/>
      <c r="E137" s="183"/>
      <c r="F137" s="183"/>
      <c r="G137" s="183"/>
      <c r="H137" s="183"/>
      <c r="I137" s="183"/>
      <c r="J137" s="183" t="s">
        <v>89</v>
      </c>
      <c r="K137" s="183"/>
      <c r="L137" s="183"/>
      <c r="M137" s="173" t="s">
        <v>91</v>
      </c>
      <c r="N137" s="173"/>
      <c r="O137" s="173"/>
      <c r="P137" s="173"/>
      <c r="Q137" s="173" t="s">
        <v>93</v>
      </c>
      <c r="R137" s="173"/>
      <c r="S137" s="173"/>
      <c r="T137" s="173"/>
      <c r="U137" s="173"/>
      <c r="V137" s="173" t="s">
        <v>110</v>
      </c>
      <c r="W137" s="173"/>
      <c r="X137" s="173"/>
      <c r="Y137" s="173"/>
    </row>
    <row r="138" spans="1:25" s="21" customFormat="1" ht="15.75" customHeight="1" x14ac:dyDescent="0.2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</row>
    <row r="139" spans="1:25" s="21" customFormat="1" ht="15.75" customHeight="1" x14ac:dyDescent="0.2">
      <c r="A139" s="116" t="s">
        <v>94</v>
      </c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</row>
    <row r="140" spans="1:25" s="21" customFormat="1" ht="15.75" customHeight="1" x14ac:dyDescent="0.2">
      <c r="A140" s="183" t="s">
        <v>83</v>
      </c>
      <c r="B140" s="183"/>
      <c r="C140" s="183" t="s">
        <v>97</v>
      </c>
      <c r="D140" s="183"/>
      <c r="E140" s="183"/>
      <c r="F140" s="183"/>
      <c r="G140" s="183"/>
      <c r="H140" s="183"/>
      <c r="I140" s="183"/>
      <c r="J140" s="183" t="s">
        <v>106</v>
      </c>
      <c r="K140" s="183"/>
      <c r="L140" s="183"/>
      <c r="M140" s="183"/>
      <c r="N140" s="183"/>
      <c r="O140" s="183"/>
      <c r="P140" s="183"/>
      <c r="Q140" s="183" t="s">
        <v>102</v>
      </c>
      <c r="R140" s="183"/>
      <c r="S140" s="183"/>
      <c r="T140" s="183"/>
      <c r="U140" s="183"/>
      <c r="V140" s="183" t="s">
        <v>109</v>
      </c>
      <c r="W140" s="183"/>
      <c r="X140" s="183"/>
      <c r="Y140" s="183"/>
    </row>
    <row r="141" spans="1:25" s="21" customFormat="1" ht="15.75" customHeight="1" x14ac:dyDescent="0.2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</row>
    <row r="142" spans="1:25" s="21" customFormat="1" ht="15.75" customHeight="1" x14ac:dyDescent="0.2">
      <c r="A142" s="184">
        <v>1</v>
      </c>
      <c r="B142" s="186"/>
      <c r="C142" s="184">
        <v>2</v>
      </c>
      <c r="D142" s="185"/>
      <c r="E142" s="185"/>
      <c r="F142" s="185"/>
      <c r="G142" s="185"/>
      <c r="H142" s="185"/>
      <c r="I142" s="186"/>
      <c r="J142" s="184">
        <v>3</v>
      </c>
      <c r="K142" s="185"/>
      <c r="L142" s="185"/>
      <c r="M142" s="185"/>
      <c r="N142" s="185"/>
      <c r="O142" s="185"/>
      <c r="P142" s="186"/>
      <c r="Q142" s="184">
        <v>4</v>
      </c>
      <c r="R142" s="185"/>
      <c r="S142" s="185"/>
      <c r="T142" s="185"/>
      <c r="U142" s="186"/>
      <c r="V142" s="184">
        <v>5</v>
      </c>
      <c r="W142" s="185"/>
      <c r="X142" s="185"/>
      <c r="Y142" s="186"/>
    </row>
    <row r="143" spans="1:25" s="21" customFormat="1" ht="15.75" customHeight="1" x14ac:dyDescent="0.2">
      <c r="A143" s="173">
        <v>1</v>
      </c>
      <c r="B143" s="173"/>
      <c r="C143" s="173" t="s">
        <v>99</v>
      </c>
      <c r="D143" s="173"/>
      <c r="E143" s="173"/>
      <c r="F143" s="173"/>
      <c r="G143" s="173"/>
      <c r="H143" s="173"/>
      <c r="I143" s="173"/>
      <c r="J143" s="201" t="str">
        <f>"+20(-2;+1)"</f>
        <v>+20(-2;+1)</v>
      </c>
      <c r="K143" s="202"/>
      <c r="L143" s="202"/>
      <c r="M143" s="202"/>
      <c r="N143" s="202"/>
      <c r="O143" s="202"/>
      <c r="P143" s="203"/>
      <c r="Q143" s="173" t="s">
        <v>93</v>
      </c>
      <c r="R143" s="173"/>
      <c r="S143" s="173"/>
      <c r="T143" s="173"/>
      <c r="U143" s="173"/>
      <c r="V143" s="173" t="s">
        <v>110</v>
      </c>
      <c r="W143" s="173"/>
      <c r="X143" s="173"/>
      <c r="Y143" s="173"/>
    </row>
    <row r="144" spans="1:25" s="21" customFormat="1" ht="15.75" customHeight="1" x14ac:dyDescent="0.2">
      <c r="A144" s="173">
        <v>2</v>
      </c>
      <c r="B144" s="173"/>
      <c r="C144" s="173" t="s">
        <v>77</v>
      </c>
      <c r="D144" s="173"/>
      <c r="E144" s="173"/>
      <c r="F144" s="173"/>
      <c r="G144" s="173"/>
      <c r="H144" s="173"/>
      <c r="I144" s="173"/>
      <c r="J144" s="201" t="str">
        <f>"+10(-2;+1)"</f>
        <v>+10(-2;+1)</v>
      </c>
      <c r="K144" s="202"/>
      <c r="L144" s="202"/>
      <c r="M144" s="202"/>
      <c r="N144" s="202"/>
      <c r="O144" s="202"/>
      <c r="P144" s="203"/>
      <c r="Q144" s="173" t="s">
        <v>105</v>
      </c>
      <c r="R144" s="173"/>
      <c r="S144" s="173"/>
      <c r="T144" s="173"/>
      <c r="U144" s="173"/>
      <c r="V144" s="173" t="s">
        <v>110</v>
      </c>
      <c r="W144" s="173"/>
      <c r="X144" s="173"/>
      <c r="Y144" s="173"/>
    </row>
    <row r="145" spans="1:25" s="21" customFormat="1" ht="15.75" customHeight="1" x14ac:dyDescent="0.2">
      <c r="A145" s="173">
        <v>3</v>
      </c>
      <c r="B145" s="173"/>
      <c r="C145" s="173"/>
      <c r="D145" s="173"/>
      <c r="E145" s="173"/>
      <c r="F145" s="173"/>
      <c r="G145" s="173"/>
      <c r="H145" s="173"/>
      <c r="I145" s="173"/>
      <c r="J145" s="201" t="s">
        <v>91</v>
      </c>
      <c r="K145" s="202"/>
      <c r="L145" s="202"/>
      <c r="M145" s="202"/>
      <c r="N145" s="202"/>
      <c r="O145" s="202"/>
      <c r="P145" s="203"/>
      <c r="Q145" s="173" t="s">
        <v>105</v>
      </c>
      <c r="R145" s="173"/>
      <c r="S145" s="173"/>
      <c r="T145" s="173"/>
      <c r="U145" s="173"/>
      <c r="V145" s="173" t="s">
        <v>110</v>
      </c>
      <c r="W145" s="173"/>
      <c r="X145" s="173"/>
      <c r="Y145" s="173"/>
    </row>
    <row r="146" spans="1:25" s="21" customFormat="1" ht="15.75" customHeight="1" x14ac:dyDescent="0.2">
      <c r="A146" s="173">
        <v>4</v>
      </c>
      <c r="B146" s="173"/>
      <c r="C146" s="173" t="s">
        <v>103</v>
      </c>
      <c r="D146" s="173"/>
      <c r="E146" s="173"/>
      <c r="F146" s="173"/>
      <c r="G146" s="173"/>
      <c r="H146" s="173"/>
      <c r="I146" s="173"/>
      <c r="J146" s="201" t="s">
        <v>76</v>
      </c>
      <c r="K146" s="202"/>
      <c r="L146" s="202"/>
      <c r="M146" s="202"/>
      <c r="N146" s="202"/>
      <c r="O146" s="202"/>
      <c r="P146" s="203"/>
      <c r="Q146" s="173" t="s">
        <v>104</v>
      </c>
      <c r="R146" s="173"/>
      <c r="S146" s="173"/>
      <c r="T146" s="173"/>
      <c r="U146" s="173"/>
      <c r="V146" s="173" t="s">
        <v>110</v>
      </c>
      <c r="W146" s="173"/>
      <c r="X146" s="173"/>
      <c r="Y146" s="173"/>
    </row>
    <row r="147" spans="1:25" s="21" customFormat="1" ht="15.75" customHeight="1" x14ac:dyDescent="0.2">
      <c r="A147" s="173">
        <v>5</v>
      </c>
      <c r="B147" s="173"/>
      <c r="C147" s="173" t="s">
        <v>101</v>
      </c>
      <c r="D147" s="173"/>
      <c r="E147" s="173"/>
      <c r="F147" s="173"/>
      <c r="G147" s="173"/>
      <c r="H147" s="173"/>
      <c r="I147" s="173"/>
      <c r="J147" s="201" t="s">
        <v>76</v>
      </c>
      <c r="K147" s="202"/>
      <c r="L147" s="202"/>
      <c r="M147" s="202"/>
      <c r="N147" s="202"/>
      <c r="O147" s="202"/>
      <c r="P147" s="203"/>
      <c r="Q147" s="173"/>
      <c r="R147" s="173"/>
      <c r="S147" s="173"/>
      <c r="T147" s="173"/>
      <c r="U147" s="173"/>
      <c r="V147" s="173" t="s">
        <v>90</v>
      </c>
      <c r="W147" s="173"/>
      <c r="X147" s="173"/>
      <c r="Y147" s="173"/>
    </row>
    <row r="148" spans="1:25" s="21" customFormat="1" ht="15.75" customHeight="1" x14ac:dyDescent="0.2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spans="1:25" s="21" customFormat="1" ht="15.75" customHeight="1" x14ac:dyDescent="0.2">
      <c r="A149" s="199" t="s">
        <v>112</v>
      </c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</row>
    <row r="150" spans="1:25" s="21" customFormat="1" ht="15.75" customHeight="1" x14ac:dyDescent="0.2">
      <c r="A150" s="111" t="str">
        <f>"При контроле недопустимых дефектов не выявлено.
"&amp;G128&amp;",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</row>
    <row r="151" spans="1:25" s="21" customFormat="1" ht="15.75" customHeight="1" x14ac:dyDescent="0.2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</row>
    <row r="152" spans="1:25" s="21" customFormat="1" ht="15.75" customHeight="1" x14ac:dyDescent="0.2">
      <c r="A152" s="171" t="s">
        <v>6</v>
      </c>
      <c r="B152" s="171"/>
      <c r="C152" s="171"/>
      <c r="D152" s="171"/>
      <c r="E152" s="171"/>
      <c r="F152" s="171"/>
      <c r="G152" s="171"/>
      <c r="Y152" s="23"/>
    </row>
    <row r="153" spans="1:25" s="21" customFormat="1" ht="15.75" customHeight="1" x14ac:dyDescent="0.2">
      <c r="H153" s="24"/>
      <c r="J153" s="24"/>
      <c r="L153" s="24"/>
      <c r="N153" s="24"/>
      <c r="P153" s="24"/>
      <c r="R153" s="93"/>
      <c r="S153" s="84"/>
      <c r="T153" s="98" t="s">
        <v>66</v>
      </c>
      <c r="V153" s="24"/>
      <c r="X153" s="24"/>
    </row>
    <row r="154" spans="1:25" s="21" customFormat="1" ht="15.75" customHeight="1" x14ac:dyDescent="0.2">
      <c r="A154" s="23" t="s">
        <v>3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s="21" customFormat="1" ht="15.75" customHeight="1" x14ac:dyDescent="0.2">
      <c r="B155" s="23"/>
      <c r="C155" s="23"/>
      <c r="D155" s="23"/>
      <c r="E155" s="23"/>
      <c r="F155" s="23"/>
      <c r="G155" s="23"/>
      <c r="H155" s="24"/>
      <c r="I155" s="23"/>
      <c r="J155" s="24"/>
      <c r="K155" s="23"/>
      <c r="L155" s="24"/>
      <c r="M155" s="23"/>
      <c r="N155" s="24"/>
      <c r="O155" s="23"/>
      <c r="P155" s="24"/>
      <c r="Q155" s="23"/>
      <c r="R155" s="24"/>
      <c r="S155" s="23"/>
      <c r="T155" s="24"/>
      <c r="U155" s="23"/>
      <c r="V155" s="24"/>
      <c r="W155" s="23"/>
      <c r="X155" s="24"/>
    </row>
    <row r="156" spans="1:25" s="21" customFormat="1" ht="15.75" customHeight="1" x14ac:dyDescent="0.2">
      <c r="A156" s="23" t="s">
        <v>4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Y156" s="82"/>
    </row>
    <row r="157" spans="1:25" s="21" customFormat="1" ht="15.75" customHeight="1" x14ac:dyDescent="0.2">
      <c r="A157" s="23"/>
      <c r="B157" s="23"/>
      <c r="C157" s="23"/>
      <c r="D157" s="23"/>
      <c r="E157" s="23"/>
      <c r="F157" s="23"/>
      <c r="G157" s="23"/>
      <c r="I157" s="23"/>
      <c r="J157" s="24"/>
      <c r="K157" s="23"/>
      <c r="M157" s="23"/>
      <c r="N157" s="24"/>
      <c r="O157" s="23"/>
      <c r="P157" s="24"/>
      <c r="Q157" s="23"/>
      <c r="R157" s="98"/>
      <c r="S157" s="23"/>
      <c r="T157" s="98" t="s">
        <v>67</v>
      </c>
      <c r="U157" s="23"/>
      <c r="W157" s="23"/>
      <c r="X157" s="24"/>
    </row>
    <row r="158" spans="1:25" s="21" customFormat="1" ht="15.75" customHeight="1" x14ac:dyDescent="0.2">
      <c r="A158" s="23" t="s">
        <v>4</v>
      </c>
      <c r="B158" s="23"/>
      <c r="C158" s="23"/>
      <c r="D158" s="23"/>
      <c r="E158" s="23"/>
      <c r="F158" s="23"/>
      <c r="J158" s="23"/>
      <c r="R158" s="98"/>
      <c r="T158" s="98"/>
    </row>
    <row r="159" spans="1:25" s="21" customFormat="1" ht="15.75" customHeight="1" x14ac:dyDescent="0.2">
      <c r="A159" s="23"/>
      <c r="B159" s="23"/>
      <c r="C159" s="23"/>
      <c r="D159" s="23"/>
      <c r="E159" s="23"/>
      <c r="F159" s="23"/>
      <c r="J159" s="23"/>
      <c r="R159" s="98"/>
      <c r="T159" s="98" t="s">
        <v>67</v>
      </c>
    </row>
    <row r="160" spans="1:25" s="21" customFormat="1" ht="15.75" customHeight="1" x14ac:dyDescent="0.2">
      <c r="A160" s="82" t="s">
        <v>1</v>
      </c>
      <c r="B160" s="82"/>
      <c r="C160" s="82"/>
      <c r="D160" s="82"/>
      <c r="E160" s="82"/>
      <c r="F160" s="82"/>
      <c r="G160" s="82"/>
      <c r="H160" s="82"/>
      <c r="I160" s="82"/>
      <c r="J160" s="82"/>
      <c r="R160" s="23"/>
    </row>
    <row r="161" spans="1:25" s="21" customFormat="1" ht="15.75" customHeight="1" x14ac:dyDescent="0.2">
      <c r="A161" s="82"/>
      <c r="B161" s="82"/>
      <c r="C161" s="82"/>
      <c r="D161" s="82"/>
      <c r="E161" s="82"/>
      <c r="F161" s="82"/>
      <c r="G161" s="82"/>
      <c r="H161" s="82"/>
      <c r="I161" s="82"/>
      <c r="J161" s="82"/>
    </row>
    <row r="162" spans="1:25" s="21" customFormat="1" ht="15.75" customHeight="1" x14ac:dyDescent="0.2">
      <c r="A162" s="200" t="s">
        <v>68</v>
      </c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</row>
    <row r="163" spans="1:25" s="21" customFormat="1" ht="15.75" customHeight="1" x14ac:dyDescent="0.2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</row>
    <row r="164" spans="1:25" s="21" customFormat="1" ht="15.75" customHeight="1" x14ac:dyDescent="0.2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</row>
    <row r="165" spans="1:25" s="21" customFormat="1" ht="15.75" customHeight="1" x14ac:dyDescent="0.2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</row>
    <row r="166" spans="1:25" s="21" customFormat="1" ht="15.75" customHeight="1" x14ac:dyDescent="0.2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</row>
    <row r="167" spans="1:25" s="21" customFormat="1" ht="15.75" customHeight="1" x14ac:dyDescent="0.2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</row>
    <row r="168" spans="1:25" s="21" customFormat="1" ht="15.75" customHeight="1" x14ac:dyDescent="0.2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</row>
    <row r="169" spans="1:25" s="21" customFormat="1" ht="15.75" customHeight="1" x14ac:dyDescent="0.2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</row>
    <row r="170" spans="1:25" s="21" customFormat="1" ht="15.75" customHeight="1" x14ac:dyDescent="0.2">
      <c r="A170" s="116" t="s">
        <v>95</v>
      </c>
      <c r="B170" s="116"/>
      <c r="C170" s="116"/>
      <c r="D170" s="116"/>
      <c r="E170" s="116"/>
      <c r="F170" s="116"/>
      <c r="G170" s="117" t="s">
        <v>96</v>
      </c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</row>
    <row r="171" spans="1:25" x14ac:dyDescent="0.25">
      <c r="A171" s="197" t="s">
        <v>98</v>
      </c>
      <c r="B171" s="197"/>
      <c r="C171" s="197"/>
      <c r="D171" s="197"/>
      <c r="E171" s="197"/>
      <c r="F171" s="197"/>
      <c r="G171" s="192" t="s">
        <v>111</v>
      </c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</row>
    <row r="172" spans="1:25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spans="1:25" x14ac:dyDescent="0.25">
      <c r="A173" s="197" t="s">
        <v>107</v>
      </c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</row>
    <row r="174" spans="1:25" x14ac:dyDescent="0.25">
      <c r="A174" s="165" t="s">
        <v>83</v>
      </c>
      <c r="B174" s="165"/>
      <c r="C174" s="165" t="s">
        <v>84</v>
      </c>
      <c r="D174" s="165"/>
      <c r="E174" s="165"/>
      <c r="F174" s="165"/>
      <c r="G174" s="165"/>
      <c r="H174" s="165"/>
      <c r="I174" s="165"/>
      <c r="J174" s="165" t="s">
        <v>85</v>
      </c>
      <c r="K174" s="165"/>
      <c r="L174" s="165"/>
      <c r="M174" s="165" t="s">
        <v>92</v>
      </c>
      <c r="N174" s="165"/>
      <c r="O174" s="165"/>
      <c r="P174" s="165"/>
      <c r="Q174" s="165" t="s">
        <v>108</v>
      </c>
      <c r="R174" s="165"/>
      <c r="S174" s="165"/>
      <c r="T174" s="165"/>
      <c r="U174" s="165"/>
      <c r="V174" s="165" t="s">
        <v>109</v>
      </c>
      <c r="W174" s="165"/>
      <c r="X174" s="165"/>
      <c r="Y174" s="165"/>
    </row>
    <row r="175" spans="1:25" x14ac:dyDescent="0.25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</row>
    <row r="176" spans="1:25" x14ac:dyDescent="0.25">
      <c r="A176" s="166"/>
      <c r="B176" s="167"/>
      <c r="C176" s="166">
        <v>2</v>
      </c>
      <c r="D176" s="195"/>
      <c r="E176" s="195"/>
      <c r="F176" s="195"/>
      <c r="G176" s="195"/>
      <c r="H176" s="195"/>
      <c r="I176" s="167"/>
      <c r="J176" s="166">
        <v>3</v>
      </c>
      <c r="K176" s="195"/>
      <c r="L176" s="167"/>
      <c r="M176" s="166">
        <v>4</v>
      </c>
      <c r="N176" s="195"/>
      <c r="O176" s="195"/>
      <c r="P176" s="167"/>
      <c r="Q176" s="166">
        <v>5</v>
      </c>
      <c r="R176" s="195"/>
      <c r="S176" s="195"/>
      <c r="T176" s="195"/>
      <c r="U176" s="167"/>
      <c r="V176" s="166">
        <v>6</v>
      </c>
      <c r="W176" s="195"/>
      <c r="X176" s="195"/>
      <c r="Y176" s="167"/>
    </row>
    <row r="177" spans="1:25" x14ac:dyDescent="0.25">
      <c r="A177" s="165">
        <v>1</v>
      </c>
      <c r="B177" s="165"/>
      <c r="C177" s="165" t="s">
        <v>78</v>
      </c>
      <c r="D177" s="165"/>
      <c r="E177" s="165"/>
      <c r="F177" s="165"/>
      <c r="G177" s="165"/>
      <c r="H177" s="165"/>
      <c r="I177" s="165"/>
      <c r="J177" s="165" t="s">
        <v>87</v>
      </c>
      <c r="K177" s="165"/>
      <c r="L177" s="165"/>
      <c r="M177" s="187" t="str">
        <f>"+20(-2;+1)"</f>
        <v>+20(-2;+1)</v>
      </c>
      <c r="N177" s="187"/>
      <c r="O177" s="187"/>
      <c r="P177" s="187"/>
      <c r="Q177" s="187" t="s">
        <v>93</v>
      </c>
      <c r="R177" s="187"/>
      <c r="S177" s="187"/>
      <c r="T177" s="187"/>
      <c r="U177" s="187"/>
      <c r="V177" s="187" t="s">
        <v>110</v>
      </c>
      <c r="W177" s="187"/>
      <c r="X177" s="187"/>
      <c r="Y177" s="187"/>
    </row>
    <row r="178" spans="1:25" x14ac:dyDescent="0.25">
      <c r="A178" s="165">
        <v>2</v>
      </c>
      <c r="B178" s="165"/>
      <c r="C178" s="165" t="s">
        <v>86</v>
      </c>
      <c r="D178" s="165"/>
      <c r="E178" s="165"/>
      <c r="F178" s="165"/>
      <c r="G178" s="165"/>
      <c r="H178" s="165"/>
      <c r="I178" s="165"/>
      <c r="J178" s="165" t="s">
        <v>88</v>
      </c>
      <c r="K178" s="165"/>
      <c r="L178" s="165"/>
      <c r="M178" s="187" t="str">
        <f>"+10(-2;+1)"</f>
        <v>+10(-2;+1)</v>
      </c>
      <c r="N178" s="187"/>
      <c r="O178" s="187"/>
      <c r="P178" s="187"/>
      <c r="Q178" s="187" t="s">
        <v>93</v>
      </c>
      <c r="R178" s="187"/>
      <c r="S178" s="187"/>
      <c r="T178" s="187"/>
      <c r="U178" s="187"/>
      <c r="V178" s="187" t="s">
        <v>110</v>
      </c>
      <c r="W178" s="187"/>
      <c r="X178" s="187"/>
      <c r="Y178" s="187"/>
    </row>
    <row r="179" spans="1:25" x14ac:dyDescent="0.25">
      <c r="A179" s="165">
        <v>3</v>
      </c>
      <c r="B179" s="165"/>
      <c r="C179" s="165" t="s">
        <v>100</v>
      </c>
      <c r="D179" s="165"/>
      <c r="E179" s="165"/>
      <c r="F179" s="165"/>
      <c r="G179" s="165"/>
      <c r="H179" s="165"/>
      <c r="I179" s="165"/>
      <c r="J179" s="165" t="s">
        <v>89</v>
      </c>
      <c r="K179" s="165"/>
      <c r="L179" s="165"/>
      <c r="M179" s="187" t="s">
        <v>91</v>
      </c>
      <c r="N179" s="187"/>
      <c r="O179" s="187"/>
      <c r="P179" s="187"/>
      <c r="Q179" s="187" t="s">
        <v>93</v>
      </c>
      <c r="R179" s="187"/>
      <c r="S179" s="187"/>
      <c r="T179" s="187"/>
      <c r="U179" s="187"/>
      <c r="V179" s="187" t="s">
        <v>110</v>
      </c>
      <c r="W179" s="187"/>
      <c r="X179" s="187"/>
      <c r="Y179" s="187"/>
    </row>
    <row r="180" spans="1:25" x14ac:dyDescent="0.25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</row>
    <row r="181" spans="1:25" x14ac:dyDescent="0.25">
      <c r="A181" s="197" t="s">
        <v>94</v>
      </c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</row>
    <row r="182" spans="1:25" x14ac:dyDescent="0.25">
      <c r="A182" s="165" t="s">
        <v>83</v>
      </c>
      <c r="B182" s="165"/>
      <c r="C182" s="165" t="s">
        <v>97</v>
      </c>
      <c r="D182" s="165"/>
      <c r="E182" s="165"/>
      <c r="F182" s="165"/>
      <c r="G182" s="165"/>
      <c r="H182" s="165"/>
      <c r="I182" s="165"/>
      <c r="J182" s="165" t="s">
        <v>106</v>
      </c>
      <c r="K182" s="165"/>
      <c r="L182" s="165"/>
      <c r="M182" s="165"/>
      <c r="N182" s="165"/>
      <c r="O182" s="165"/>
      <c r="P182" s="165"/>
      <c r="Q182" s="165" t="s">
        <v>102</v>
      </c>
      <c r="R182" s="165"/>
      <c r="S182" s="165"/>
      <c r="T182" s="165"/>
      <c r="U182" s="165"/>
      <c r="V182" s="165" t="s">
        <v>109</v>
      </c>
      <c r="W182" s="165"/>
      <c r="X182" s="165"/>
      <c r="Y182" s="165"/>
    </row>
    <row r="183" spans="1:25" x14ac:dyDescent="0.25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</row>
    <row r="184" spans="1:25" x14ac:dyDescent="0.25">
      <c r="A184" s="166">
        <v>1</v>
      </c>
      <c r="B184" s="167"/>
      <c r="C184" s="166">
        <v>2</v>
      </c>
      <c r="D184" s="195"/>
      <c r="E184" s="195"/>
      <c r="F184" s="195"/>
      <c r="G184" s="195"/>
      <c r="H184" s="195"/>
      <c r="I184" s="167"/>
      <c r="J184" s="166">
        <v>3</v>
      </c>
      <c r="K184" s="195"/>
      <c r="L184" s="195"/>
      <c r="M184" s="195"/>
      <c r="N184" s="195"/>
      <c r="O184" s="195"/>
      <c r="P184" s="167"/>
      <c r="Q184" s="166">
        <v>4</v>
      </c>
      <c r="R184" s="195"/>
      <c r="S184" s="195"/>
      <c r="T184" s="195"/>
      <c r="U184" s="167"/>
      <c r="V184" s="166">
        <v>5</v>
      </c>
      <c r="W184" s="195"/>
      <c r="X184" s="195"/>
      <c r="Y184" s="167"/>
    </row>
    <row r="185" spans="1:25" x14ac:dyDescent="0.25">
      <c r="A185" s="187">
        <v>1</v>
      </c>
      <c r="B185" s="187"/>
      <c r="C185" s="187" t="s">
        <v>99</v>
      </c>
      <c r="D185" s="187"/>
      <c r="E185" s="187"/>
      <c r="F185" s="187"/>
      <c r="G185" s="187"/>
      <c r="H185" s="187"/>
      <c r="I185" s="187"/>
      <c r="J185" s="188" t="str">
        <f>"+20(-2;+1)"</f>
        <v>+20(-2;+1)</v>
      </c>
      <c r="K185" s="189"/>
      <c r="L185" s="189"/>
      <c r="M185" s="189"/>
      <c r="N185" s="189"/>
      <c r="O185" s="189"/>
      <c r="P185" s="190"/>
      <c r="Q185" s="187" t="s">
        <v>93</v>
      </c>
      <c r="R185" s="187"/>
      <c r="S185" s="187"/>
      <c r="T185" s="187"/>
      <c r="U185" s="187"/>
      <c r="V185" s="187" t="s">
        <v>110</v>
      </c>
      <c r="W185" s="187"/>
      <c r="X185" s="187"/>
      <c r="Y185" s="187"/>
    </row>
    <row r="186" spans="1:25" x14ac:dyDescent="0.25">
      <c r="A186" s="187">
        <v>2</v>
      </c>
      <c r="B186" s="187"/>
      <c r="C186" s="187" t="s">
        <v>77</v>
      </c>
      <c r="D186" s="187"/>
      <c r="E186" s="187"/>
      <c r="F186" s="187"/>
      <c r="G186" s="187"/>
      <c r="H186" s="187"/>
      <c r="I186" s="187"/>
      <c r="J186" s="188" t="str">
        <f>"+10(-2;+1)"</f>
        <v>+10(-2;+1)</v>
      </c>
      <c r="K186" s="189"/>
      <c r="L186" s="189"/>
      <c r="M186" s="189"/>
      <c r="N186" s="189"/>
      <c r="O186" s="189"/>
      <c r="P186" s="190"/>
      <c r="Q186" s="187" t="s">
        <v>105</v>
      </c>
      <c r="R186" s="187"/>
      <c r="S186" s="187"/>
      <c r="T186" s="187"/>
      <c r="U186" s="187"/>
      <c r="V186" s="187" t="s">
        <v>110</v>
      </c>
      <c r="W186" s="187"/>
      <c r="X186" s="187"/>
      <c r="Y186" s="187"/>
    </row>
    <row r="187" spans="1:25" x14ac:dyDescent="0.25">
      <c r="A187" s="187">
        <v>3</v>
      </c>
      <c r="B187" s="187"/>
      <c r="C187" s="187"/>
      <c r="D187" s="187"/>
      <c r="E187" s="187"/>
      <c r="F187" s="187"/>
      <c r="G187" s="187"/>
      <c r="H187" s="187"/>
      <c r="I187" s="187"/>
      <c r="J187" s="188" t="s">
        <v>91</v>
      </c>
      <c r="K187" s="189"/>
      <c r="L187" s="189"/>
      <c r="M187" s="189"/>
      <c r="N187" s="189"/>
      <c r="O187" s="189"/>
      <c r="P187" s="190"/>
      <c r="Q187" s="187" t="s">
        <v>105</v>
      </c>
      <c r="R187" s="187"/>
      <c r="S187" s="187"/>
      <c r="T187" s="187"/>
      <c r="U187" s="187"/>
      <c r="V187" s="187" t="s">
        <v>110</v>
      </c>
      <c r="W187" s="187"/>
      <c r="X187" s="187"/>
      <c r="Y187" s="187"/>
    </row>
    <row r="188" spans="1:25" x14ac:dyDescent="0.25">
      <c r="A188" s="187">
        <v>4</v>
      </c>
      <c r="B188" s="187"/>
      <c r="C188" s="187" t="s">
        <v>103</v>
      </c>
      <c r="D188" s="187"/>
      <c r="E188" s="187"/>
      <c r="F188" s="187"/>
      <c r="G188" s="187"/>
      <c r="H188" s="187"/>
      <c r="I188" s="187"/>
      <c r="J188" s="188" t="s">
        <v>76</v>
      </c>
      <c r="K188" s="189"/>
      <c r="L188" s="189"/>
      <c r="M188" s="189"/>
      <c r="N188" s="189"/>
      <c r="O188" s="189"/>
      <c r="P188" s="190"/>
      <c r="Q188" s="187" t="s">
        <v>104</v>
      </c>
      <c r="R188" s="187"/>
      <c r="S188" s="187"/>
      <c r="T188" s="187"/>
      <c r="U188" s="187"/>
      <c r="V188" s="187" t="s">
        <v>110</v>
      </c>
      <c r="W188" s="187"/>
      <c r="X188" s="187"/>
      <c r="Y188" s="187"/>
    </row>
    <row r="189" spans="1:25" x14ac:dyDescent="0.25">
      <c r="A189" s="187">
        <v>5</v>
      </c>
      <c r="B189" s="187"/>
      <c r="C189" s="187" t="s">
        <v>101</v>
      </c>
      <c r="D189" s="187"/>
      <c r="E189" s="187"/>
      <c r="F189" s="187"/>
      <c r="G189" s="187"/>
      <c r="H189" s="187"/>
      <c r="I189" s="187"/>
      <c r="J189" s="188" t="s">
        <v>76</v>
      </c>
      <c r="K189" s="189"/>
      <c r="L189" s="189"/>
      <c r="M189" s="189"/>
      <c r="N189" s="189"/>
      <c r="O189" s="189"/>
      <c r="P189" s="190"/>
      <c r="Q189" s="187"/>
      <c r="R189" s="187"/>
      <c r="S189" s="187"/>
      <c r="T189" s="187"/>
      <c r="U189" s="187"/>
      <c r="V189" s="187" t="s">
        <v>90</v>
      </c>
      <c r="W189" s="187"/>
      <c r="X189" s="187"/>
      <c r="Y189" s="187"/>
    </row>
    <row r="190" spans="1:25" x14ac:dyDescent="0.25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</row>
    <row r="191" spans="1:25" x14ac:dyDescent="0.25">
      <c r="A191" s="191" t="s">
        <v>112</v>
      </c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</row>
    <row r="192" spans="1:25" x14ac:dyDescent="0.25">
      <c r="A192" s="192" t="str">
        <f>"При контроле недопустимых дефектов не выявлено.
"&amp;G170&amp;",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</row>
    <row r="193" spans="1:25" x14ac:dyDescent="0.25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</row>
    <row r="194" spans="1:25" x14ac:dyDescent="0.25">
      <c r="A194" s="194" t="s">
        <v>6</v>
      </c>
      <c r="B194" s="194"/>
      <c r="C194" s="194"/>
      <c r="D194" s="194"/>
      <c r="E194" s="194"/>
      <c r="F194" s="194"/>
      <c r="G194" s="194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0"/>
    </row>
    <row r="195" spans="1:25" x14ac:dyDescent="0.25">
      <c r="A195" s="61"/>
      <c r="B195" s="61"/>
      <c r="C195" s="61"/>
      <c r="D195" s="61"/>
      <c r="E195" s="61"/>
      <c r="F195" s="61"/>
      <c r="G195" s="61"/>
      <c r="H195" s="62"/>
      <c r="I195" s="61"/>
      <c r="J195" s="62"/>
      <c r="K195" s="61"/>
      <c r="L195" s="62"/>
      <c r="M195" s="61"/>
      <c r="N195" s="62"/>
      <c r="O195" s="61"/>
      <c r="P195" s="62"/>
      <c r="Q195" s="61"/>
      <c r="R195" s="63"/>
      <c r="S195" s="64"/>
      <c r="T195" s="65" t="s">
        <v>66</v>
      </c>
      <c r="U195" s="61"/>
      <c r="V195" s="62"/>
      <c r="W195" s="61"/>
      <c r="X195" s="62"/>
      <c r="Y195" s="61"/>
    </row>
    <row r="196" spans="1:25" x14ac:dyDescent="0.25">
      <c r="A196" s="60" t="s">
        <v>3</v>
      </c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 spans="1:25" x14ac:dyDescent="0.25">
      <c r="A197" s="61"/>
      <c r="B197" s="60"/>
      <c r="C197" s="60"/>
      <c r="D197" s="60"/>
      <c r="E197" s="60"/>
      <c r="F197" s="60"/>
      <c r="G197" s="60"/>
      <c r="H197" s="62"/>
      <c r="I197" s="60"/>
      <c r="J197" s="62"/>
      <c r="K197" s="60"/>
      <c r="L197" s="62"/>
      <c r="M197" s="60"/>
      <c r="N197" s="62"/>
      <c r="O197" s="60"/>
      <c r="P197" s="62"/>
      <c r="Q197" s="60"/>
      <c r="R197" s="62"/>
      <c r="S197" s="60"/>
      <c r="T197" s="62"/>
      <c r="U197" s="60"/>
      <c r="V197" s="62"/>
      <c r="W197" s="60"/>
      <c r="X197" s="62"/>
      <c r="Y197" s="61"/>
    </row>
    <row r="198" spans="1:25" x14ac:dyDescent="0.25">
      <c r="A198" s="60" t="s">
        <v>4</v>
      </c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6"/>
    </row>
    <row r="199" spans="1:25" x14ac:dyDescent="0.25">
      <c r="A199" s="60"/>
      <c r="B199" s="60"/>
      <c r="C199" s="60"/>
      <c r="D199" s="60"/>
      <c r="E199" s="60"/>
      <c r="F199" s="60"/>
      <c r="G199" s="60"/>
      <c r="H199" s="61"/>
      <c r="I199" s="60"/>
      <c r="J199" s="62"/>
      <c r="K199" s="60"/>
      <c r="L199" s="61"/>
      <c r="M199" s="60"/>
      <c r="N199" s="62"/>
      <c r="O199" s="60"/>
      <c r="P199" s="62"/>
      <c r="Q199" s="60"/>
      <c r="R199" s="65"/>
      <c r="S199" s="60"/>
      <c r="T199" s="65" t="s">
        <v>67</v>
      </c>
      <c r="U199" s="60"/>
      <c r="V199" s="61"/>
      <c r="W199" s="60"/>
      <c r="X199" s="62"/>
      <c r="Y199" s="61"/>
    </row>
    <row r="200" spans="1:25" x14ac:dyDescent="0.25">
      <c r="A200" s="60" t="s">
        <v>4</v>
      </c>
      <c r="B200" s="60"/>
      <c r="C200" s="60"/>
      <c r="D200" s="60"/>
      <c r="E200" s="60"/>
      <c r="F200" s="60"/>
      <c r="G200" s="61"/>
      <c r="H200" s="61"/>
      <c r="I200" s="61"/>
      <c r="J200" s="60"/>
      <c r="K200" s="61"/>
      <c r="L200" s="61"/>
      <c r="M200" s="61"/>
      <c r="N200" s="61"/>
      <c r="O200" s="61"/>
      <c r="P200" s="61"/>
      <c r="Q200" s="61"/>
      <c r="R200" s="65"/>
      <c r="S200" s="61"/>
      <c r="T200" s="65"/>
      <c r="U200" s="61"/>
      <c r="V200" s="61"/>
      <c r="W200" s="61"/>
      <c r="X200" s="61"/>
      <c r="Y200" s="61"/>
    </row>
    <row r="201" spans="1:25" x14ac:dyDescent="0.25">
      <c r="A201" s="60"/>
      <c r="B201" s="60"/>
      <c r="C201" s="60"/>
      <c r="D201" s="60"/>
      <c r="E201" s="60"/>
      <c r="F201" s="60"/>
      <c r="G201" s="61"/>
      <c r="H201" s="61"/>
      <c r="I201" s="61"/>
      <c r="J201" s="60"/>
      <c r="K201" s="61"/>
      <c r="L201" s="61"/>
      <c r="M201" s="61"/>
      <c r="N201" s="61"/>
      <c r="O201" s="61"/>
      <c r="P201" s="61"/>
      <c r="Q201" s="61"/>
      <c r="R201" s="65"/>
      <c r="S201" s="61"/>
      <c r="T201" s="65" t="s">
        <v>67</v>
      </c>
      <c r="U201" s="61"/>
      <c r="V201" s="61"/>
      <c r="W201" s="61"/>
      <c r="X201" s="61"/>
      <c r="Y201" s="61"/>
    </row>
    <row r="202" spans="1:25" x14ac:dyDescent="0.25">
      <c r="A202" s="66" t="s">
        <v>1</v>
      </c>
      <c r="B202" s="66"/>
      <c r="C202" s="66"/>
      <c r="D202" s="66"/>
      <c r="E202" s="66"/>
      <c r="F202" s="66"/>
      <c r="G202" s="66"/>
      <c r="H202" s="66"/>
      <c r="I202" s="66"/>
      <c r="J202" s="66"/>
      <c r="K202" s="61"/>
      <c r="L202" s="61"/>
      <c r="M202" s="61"/>
      <c r="N202" s="61"/>
      <c r="O202" s="61"/>
      <c r="P202" s="61"/>
      <c r="Q202" s="61"/>
      <c r="R202" s="60"/>
      <c r="S202" s="61"/>
      <c r="T202" s="61"/>
      <c r="U202" s="61"/>
      <c r="V202" s="61"/>
      <c r="W202" s="61"/>
      <c r="X202" s="61"/>
      <c r="Y202" s="61"/>
    </row>
    <row r="203" spans="1:25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spans="1:25" x14ac:dyDescent="0.25">
      <c r="A204" s="113" t="s">
        <v>68</v>
      </c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</row>
    <row r="205" spans="1:25" x14ac:dyDescent="0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</row>
    <row r="206" spans="1:25" x14ac:dyDescent="0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</row>
    <row r="207" spans="1:25" x14ac:dyDescent="0.2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</row>
    <row r="208" spans="1:25" x14ac:dyDescent="0.2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</row>
    <row r="209" spans="1:25" x14ac:dyDescent="0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</row>
    <row r="210" spans="1:25" x14ac:dyDescent="0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</row>
    <row r="211" spans="1:25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spans="1:25" x14ac:dyDescent="0.25">
      <c r="A212" s="197" t="s">
        <v>95</v>
      </c>
      <c r="B212" s="197"/>
      <c r="C212" s="197"/>
      <c r="D212" s="197"/>
      <c r="E212" s="197"/>
      <c r="F212" s="197"/>
      <c r="G212" s="198" t="s">
        <v>96</v>
      </c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</row>
    <row r="213" spans="1:25" x14ac:dyDescent="0.25">
      <c r="A213" s="197" t="s">
        <v>98</v>
      </c>
      <c r="B213" s="197"/>
      <c r="C213" s="197"/>
      <c r="D213" s="197"/>
      <c r="E213" s="197"/>
      <c r="F213" s="197"/>
      <c r="G213" s="192" t="s">
        <v>111</v>
      </c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</row>
    <row r="214" spans="1:25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spans="1:25" x14ac:dyDescent="0.25">
      <c r="A215" s="197" t="s">
        <v>107</v>
      </c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</row>
    <row r="216" spans="1:25" x14ac:dyDescent="0.25">
      <c r="A216" s="165" t="s">
        <v>83</v>
      </c>
      <c r="B216" s="165"/>
      <c r="C216" s="165" t="s">
        <v>84</v>
      </c>
      <c r="D216" s="165"/>
      <c r="E216" s="165"/>
      <c r="F216" s="165"/>
      <c r="G216" s="165"/>
      <c r="H216" s="165"/>
      <c r="I216" s="165"/>
      <c r="J216" s="165" t="s">
        <v>85</v>
      </c>
      <c r="K216" s="165"/>
      <c r="L216" s="165"/>
      <c r="M216" s="165" t="s">
        <v>92</v>
      </c>
      <c r="N216" s="165"/>
      <c r="O216" s="165"/>
      <c r="P216" s="165"/>
      <c r="Q216" s="165" t="s">
        <v>108</v>
      </c>
      <c r="R216" s="165"/>
      <c r="S216" s="165"/>
      <c r="T216" s="165"/>
      <c r="U216" s="165"/>
      <c r="V216" s="165" t="s">
        <v>109</v>
      </c>
      <c r="W216" s="165"/>
      <c r="X216" s="165"/>
      <c r="Y216" s="165"/>
    </row>
    <row r="217" spans="1:25" x14ac:dyDescent="0.25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</row>
    <row r="218" spans="1:25" x14ac:dyDescent="0.25">
      <c r="A218" s="166"/>
      <c r="B218" s="167"/>
      <c r="C218" s="166">
        <v>2</v>
      </c>
      <c r="D218" s="195"/>
      <c r="E218" s="195"/>
      <c r="F218" s="195"/>
      <c r="G218" s="195"/>
      <c r="H218" s="195"/>
      <c r="I218" s="167"/>
      <c r="J218" s="166">
        <v>3</v>
      </c>
      <c r="K218" s="195"/>
      <c r="L218" s="167"/>
      <c r="M218" s="166">
        <v>4</v>
      </c>
      <c r="N218" s="195"/>
      <c r="O218" s="195"/>
      <c r="P218" s="167"/>
      <c r="Q218" s="166">
        <v>5</v>
      </c>
      <c r="R218" s="195"/>
      <c r="S218" s="195"/>
      <c r="T218" s="195"/>
      <c r="U218" s="167"/>
      <c r="V218" s="166">
        <v>6</v>
      </c>
      <c r="W218" s="195"/>
      <c r="X218" s="195"/>
      <c r="Y218" s="167"/>
    </row>
    <row r="219" spans="1:25" x14ac:dyDescent="0.25">
      <c r="A219" s="165">
        <v>1</v>
      </c>
      <c r="B219" s="165"/>
      <c r="C219" s="165" t="s">
        <v>78</v>
      </c>
      <c r="D219" s="165"/>
      <c r="E219" s="165"/>
      <c r="F219" s="165"/>
      <c r="G219" s="165"/>
      <c r="H219" s="165"/>
      <c r="I219" s="165"/>
      <c r="J219" s="165" t="s">
        <v>87</v>
      </c>
      <c r="K219" s="165"/>
      <c r="L219" s="165"/>
      <c r="M219" s="187" t="str">
        <f>"+20(-2;+1)"</f>
        <v>+20(-2;+1)</v>
      </c>
      <c r="N219" s="187"/>
      <c r="O219" s="187"/>
      <c r="P219" s="187"/>
      <c r="Q219" s="187" t="s">
        <v>93</v>
      </c>
      <c r="R219" s="187"/>
      <c r="S219" s="187"/>
      <c r="T219" s="187"/>
      <c r="U219" s="187"/>
      <c r="V219" s="187" t="s">
        <v>110</v>
      </c>
      <c r="W219" s="187"/>
      <c r="X219" s="187"/>
      <c r="Y219" s="187"/>
    </row>
    <row r="220" spans="1:25" x14ac:dyDescent="0.25">
      <c r="A220" s="165">
        <v>2</v>
      </c>
      <c r="B220" s="165"/>
      <c r="C220" s="165" t="s">
        <v>86</v>
      </c>
      <c r="D220" s="165"/>
      <c r="E220" s="165"/>
      <c r="F220" s="165"/>
      <c r="G220" s="165"/>
      <c r="H220" s="165"/>
      <c r="I220" s="165"/>
      <c r="J220" s="165" t="s">
        <v>88</v>
      </c>
      <c r="K220" s="165"/>
      <c r="L220" s="165"/>
      <c r="M220" s="187" t="str">
        <f>"+10(-2;+1)"</f>
        <v>+10(-2;+1)</v>
      </c>
      <c r="N220" s="187"/>
      <c r="O220" s="187"/>
      <c r="P220" s="187"/>
      <c r="Q220" s="187" t="s">
        <v>93</v>
      </c>
      <c r="R220" s="187"/>
      <c r="S220" s="187"/>
      <c r="T220" s="187"/>
      <c r="U220" s="187"/>
      <c r="V220" s="187" t="s">
        <v>110</v>
      </c>
      <c r="W220" s="187"/>
      <c r="X220" s="187"/>
      <c r="Y220" s="187"/>
    </row>
    <row r="221" spans="1:25" x14ac:dyDescent="0.25">
      <c r="A221" s="165">
        <v>3</v>
      </c>
      <c r="B221" s="165"/>
      <c r="C221" s="165" t="s">
        <v>100</v>
      </c>
      <c r="D221" s="165"/>
      <c r="E221" s="165"/>
      <c r="F221" s="165"/>
      <c r="G221" s="165"/>
      <c r="H221" s="165"/>
      <c r="I221" s="165"/>
      <c r="J221" s="165" t="s">
        <v>89</v>
      </c>
      <c r="K221" s="165"/>
      <c r="L221" s="165"/>
      <c r="M221" s="187" t="s">
        <v>91</v>
      </c>
      <c r="N221" s="187"/>
      <c r="O221" s="187"/>
      <c r="P221" s="187"/>
      <c r="Q221" s="187" t="s">
        <v>93</v>
      </c>
      <c r="R221" s="187"/>
      <c r="S221" s="187"/>
      <c r="T221" s="187"/>
      <c r="U221" s="187"/>
      <c r="V221" s="187" t="s">
        <v>110</v>
      </c>
      <c r="W221" s="187"/>
      <c r="X221" s="187"/>
      <c r="Y221" s="187"/>
    </row>
    <row r="222" spans="1:25" x14ac:dyDescent="0.25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</row>
    <row r="223" spans="1:25" x14ac:dyDescent="0.25">
      <c r="A223" s="197" t="s">
        <v>94</v>
      </c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</row>
    <row r="224" spans="1:25" x14ac:dyDescent="0.25">
      <c r="A224" s="165" t="s">
        <v>83</v>
      </c>
      <c r="B224" s="165"/>
      <c r="C224" s="165" t="s">
        <v>97</v>
      </c>
      <c r="D224" s="165"/>
      <c r="E224" s="165"/>
      <c r="F224" s="165"/>
      <c r="G224" s="165"/>
      <c r="H224" s="165"/>
      <c r="I224" s="165"/>
      <c r="J224" s="165" t="s">
        <v>106</v>
      </c>
      <c r="K224" s="165"/>
      <c r="L224" s="165"/>
      <c r="M224" s="165"/>
      <c r="N224" s="165"/>
      <c r="O224" s="165"/>
      <c r="P224" s="165"/>
      <c r="Q224" s="165" t="s">
        <v>102</v>
      </c>
      <c r="R224" s="165"/>
      <c r="S224" s="165"/>
      <c r="T224" s="165"/>
      <c r="U224" s="165"/>
      <c r="V224" s="165" t="s">
        <v>109</v>
      </c>
      <c r="W224" s="165"/>
      <c r="X224" s="165"/>
      <c r="Y224" s="165"/>
    </row>
    <row r="225" spans="1:25" x14ac:dyDescent="0.25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</row>
    <row r="226" spans="1:25" x14ac:dyDescent="0.25">
      <c r="A226" s="166">
        <v>1</v>
      </c>
      <c r="B226" s="167"/>
      <c r="C226" s="166">
        <v>2</v>
      </c>
      <c r="D226" s="195"/>
      <c r="E226" s="195"/>
      <c r="F226" s="195"/>
      <c r="G226" s="195"/>
      <c r="H226" s="195"/>
      <c r="I226" s="167"/>
      <c r="J226" s="166">
        <v>3</v>
      </c>
      <c r="K226" s="195"/>
      <c r="L226" s="195"/>
      <c r="M226" s="195"/>
      <c r="N226" s="195"/>
      <c r="O226" s="195"/>
      <c r="P226" s="167"/>
      <c r="Q226" s="166">
        <v>4</v>
      </c>
      <c r="R226" s="195"/>
      <c r="S226" s="195"/>
      <c r="T226" s="195"/>
      <c r="U226" s="167"/>
      <c r="V226" s="166">
        <v>5</v>
      </c>
      <c r="W226" s="195"/>
      <c r="X226" s="195"/>
      <c r="Y226" s="167"/>
    </row>
    <row r="227" spans="1:25" x14ac:dyDescent="0.25">
      <c r="A227" s="187">
        <v>1</v>
      </c>
      <c r="B227" s="187"/>
      <c r="C227" s="187" t="s">
        <v>99</v>
      </c>
      <c r="D227" s="187"/>
      <c r="E227" s="187"/>
      <c r="F227" s="187"/>
      <c r="G227" s="187"/>
      <c r="H227" s="187"/>
      <c r="I227" s="187"/>
      <c r="J227" s="188" t="str">
        <f>"+20(-2;+1)"</f>
        <v>+20(-2;+1)</v>
      </c>
      <c r="K227" s="189"/>
      <c r="L227" s="189"/>
      <c r="M227" s="189"/>
      <c r="N227" s="189"/>
      <c r="O227" s="189"/>
      <c r="P227" s="190"/>
      <c r="Q227" s="187" t="s">
        <v>93</v>
      </c>
      <c r="R227" s="187"/>
      <c r="S227" s="187"/>
      <c r="T227" s="187"/>
      <c r="U227" s="187"/>
      <c r="V227" s="187" t="s">
        <v>110</v>
      </c>
      <c r="W227" s="187"/>
      <c r="X227" s="187"/>
      <c r="Y227" s="187"/>
    </row>
    <row r="228" spans="1:25" x14ac:dyDescent="0.25">
      <c r="A228" s="187">
        <v>2</v>
      </c>
      <c r="B228" s="187"/>
      <c r="C228" s="187" t="s">
        <v>77</v>
      </c>
      <c r="D228" s="187"/>
      <c r="E228" s="187"/>
      <c r="F228" s="187"/>
      <c r="G228" s="187"/>
      <c r="H228" s="187"/>
      <c r="I228" s="187"/>
      <c r="J228" s="188" t="str">
        <f>"+10(-2;+1)"</f>
        <v>+10(-2;+1)</v>
      </c>
      <c r="K228" s="189"/>
      <c r="L228" s="189"/>
      <c r="M228" s="189"/>
      <c r="N228" s="189"/>
      <c r="O228" s="189"/>
      <c r="P228" s="190"/>
      <c r="Q228" s="187" t="s">
        <v>105</v>
      </c>
      <c r="R228" s="187"/>
      <c r="S228" s="187"/>
      <c r="T228" s="187"/>
      <c r="U228" s="187"/>
      <c r="V228" s="187" t="s">
        <v>110</v>
      </c>
      <c r="W228" s="187"/>
      <c r="X228" s="187"/>
      <c r="Y228" s="187"/>
    </row>
    <row r="229" spans="1:25" x14ac:dyDescent="0.25">
      <c r="A229" s="187">
        <v>3</v>
      </c>
      <c r="B229" s="187"/>
      <c r="C229" s="187"/>
      <c r="D229" s="187"/>
      <c r="E229" s="187"/>
      <c r="F229" s="187"/>
      <c r="G229" s="187"/>
      <c r="H229" s="187"/>
      <c r="I229" s="187"/>
      <c r="J229" s="188" t="s">
        <v>91</v>
      </c>
      <c r="K229" s="189"/>
      <c r="L229" s="189"/>
      <c r="M229" s="189"/>
      <c r="N229" s="189"/>
      <c r="O229" s="189"/>
      <c r="P229" s="190"/>
      <c r="Q229" s="187" t="s">
        <v>105</v>
      </c>
      <c r="R229" s="187"/>
      <c r="S229" s="187"/>
      <c r="T229" s="187"/>
      <c r="U229" s="187"/>
      <c r="V229" s="187" t="s">
        <v>110</v>
      </c>
      <c r="W229" s="187"/>
      <c r="X229" s="187"/>
      <c r="Y229" s="187"/>
    </row>
    <row r="230" spans="1:25" x14ac:dyDescent="0.25">
      <c r="A230" s="187">
        <v>4</v>
      </c>
      <c r="B230" s="187"/>
      <c r="C230" s="187" t="s">
        <v>103</v>
      </c>
      <c r="D230" s="187"/>
      <c r="E230" s="187"/>
      <c r="F230" s="187"/>
      <c r="G230" s="187"/>
      <c r="H230" s="187"/>
      <c r="I230" s="187"/>
      <c r="J230" s="188" t="s">
        <v>76</v>
      </c>
      <c r="K230" s="189"/>
      <c r="L230" s="189"/>
      <c r="M230" s="189"/>
      <c r="N230" s="189"/>
      <c r="O230" s="189"/>
      <c r="P230" s="190"/>
      <c r="Q230" s="187" t="s">
        <v>104</v>
      </c>
      <c r="R230" s="187"/>
      <c r="S230" s="187"/>
      <c r="T230" s="187"/>
      <c r="U230" s="187"/>
      <c r="V230" s="187" t="s">
        <v>110</v>
      </c>
      <c r="W230" s="187"/>
      <c r="X230" s="187"/>
      <c r="Y230" s="187"/>
    </row>
    <row r="231" spans="1:25" x14ac:dyDescent="0.25">
      <c r="A231" s="187">
        <v>5</v>
      </c>
      <c r="B231" s="187"/>
      <c r="C231" s="187" t="s">
        <v>101</v>
      </c>
      <c r="D231" s="187"/>
      <c r="E231" s="187"/>
      <c r="F231" s="187"/>
      <c r="G231" s="187"/>
      <c r="H231" s="187"/>
      <c r="I231" s="187"/>
      <c r="J231" s="188" t="s">
        <v>76</v>
      </c>
      <c r="K231" s="189"/>
      <c r="L231" s="189"/>
      <c r="M231" s="189"/>
      <c r="N231" s="189"/>
      <c r="O231" s="189"/>
      <c r="P231" s="190"/>
      <c r="Q231" s="187"/>
      <c r="R231" s="187"/>
      <c r="S231" s="187"/>
      <c r="T231" s="187"/>
      <c r="U231" s="187"/>
      <c r="V231" s="187" t="s">
        <v>90</v>
      </c>
      <c r="W231" s="187"/>
      <c r="X231" s="187"/>
      <c r="Y231" s="187"/>
    </row>
    <row r="232" spans="1:25" x14ac:dyDescent="0.2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</row>
    <row r="233" spans="1:25" x14ac:dyDescent="0.25">
      <c r="A233" s="191" t="s">
        <v>112</v>
      </c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</row>
    <row r="234" spans="1:25" x14ac:dyDescent="0.25">
      <c r="A234" s="192" t="str">
        <f>"При контроле недопустимых дефектов не выявлено.
"&amp;G212&amp;",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</row>
    <row r="235" spans="1:25" x14ac:dyDescent="0.2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</row>
    <row r="236" spans="1:25" x14ac:dyDescent="0.25">
      <c r="A236" s="194" t="s">
        <v>6</v>
      </c>
      <c r="B236" s="194"/>
      <c r="C236" s="194"/>
      <c r="D236" s="194"/>
      <c r="E236" s="194"/>
      <c r="F236" s="194"/>
      <c r="G236" s="194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0"/>
    </row>
    <row r="237" spans="1:25" x14ac:dyDescent="0.25">
      <c r="A237" s="61"/>
      <c r="B237" s="61"/>
      <c r="C237" s="61"/>
      <c r="D237" s="61"/>
      <c r="E237" s="61"/>
      <c r="F237" s="61"/>
      <c r="G237" s="61"/>
      <c r="H237" s="62"/>
      <c r="I237" s="61"/>
      <c r="J237" s="62"/>
      <c r="K237" s="61"/>
      <c r="L237" s="62"/>
      <c r="M237" s="61"/>
      <c r="N237" s="62"/>
      <c r="O237" s="61"/>
      <c r="P237" s="62"/>
      <c r="Q237" s="61"/>
      <c r="R237" s="63"/>
      <c r="S237" s="64"/>
      <c r="T237" s="65" t="s">
        <v>66</v>
      </c>
      <c r="U237" s="61"/>
      <c r="V237" s="62"/>
      <c r="W237" s="61"/>
      <c r="X237" s="62"/>
      <c r="Y237" s="61"/>
    </row>
    <row r="238" spans="1:25" x14ac:dyDescent="0.25">
      <c r="A238" s="60" t="s">
        <v>3</v>
      </c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 spans="1:25" x14ac:dyDescent="0.25">
      <c r="A239" s="61"/>
      <c r="B239" s="60"/>
      <c r="C239" s="60"/>
      <c r="D239" s="60"/>
      <c r="E239" s="60"/>
      <c r="F239" s="60"/>
      <c r="G239" s="60"/>
      <c r="H239" s="62"/>
      <c r="I239" s="60"/>
      <c r="J239" s="62"/>
      <c r="K239" s="60"/>
      <c r="L239" s="62"/>
      <c r="M239" s="60"/>
      <c r="N239" s="62"/>
      <c r="O239" s="60"/>
      <c r="P239" s="62"/>
      <c r="Q239" s="60"/>
      <c r="R239" s="62"/>
      <c r="S239" s="60"/>
      <c r="T239" s="62"/>
      <c r="U239" s="60"/>
      <c r="V239" s="62"/>
      <c r="W239" s="60"/>
      <c r="X239" s="62"/>
      <c r="Y239" s="61"/>
    </row>
    <row r="240" spans="1:25" x14ac:dyDescent="0.25">
      <c r="A240" s="60" t="s">
        <v>4</v>
      </c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6"/>
    </row>
    <row r="241" spans="1:25" x14ac:dyDescent="0.25">
      <c r="A241" s="60"/>
      <c r="B241" s="60"/>
      <c r="C241" s="60"/>
      <c r="D241" s="60"/>
      <c r="E241" s="60"/>
      <c r="F241" s="60"/>
      <c r="G241" s="60"/>
      <c r="H241" s="61"/>
      <c r="I241" s="60"/>
      <c r="J241" s="62"/>
      <c r="K241" s="60"/>
      <c r="L241" s="61"/>
      <c r="M241" s="60"/>
      <c r="N241" s="62"/>
      <c r="O241" s="60"/>
      <c r="P241" s="62"/>
      <c r="Q241" s="60"/>
      <c r="R241" s="65"/>
      <c r="S241" s="60"/>
      <c r="T241" s="65" t="s">
        <v>67</v>
      </c>
      <c r="U241" s="60"/>
      <c r="V241" s="61"/>
      <c r="W241" s="60"/>
      <c r="X241" s="62"/>
      <c r="Y241" s="61"/>
    </row>
    <row r="242" spans="1:25" x14ac:dyDescent="0.25">
      <c r="A242" s="60" t="s">
        <v>4</v>
      </c>
      <c r="B242" s="60"/>
      <c r="C242" s="60"/>
      <c r="D242" s="60"/>
      <c r="E242" s="60"/>
      <c r="F242" s="60"/>
      <c r="G242" s="61"/>
      <c r="H242" s="61"/>
      <c r="I242" s="61"/>
      <c r="J242" s="60"/>
      <c r="K242" s="61"/>
      <c r="L242" s="61"/>
      <c r="M242" s="61"/>
      <c r="N242" s="61"/>
      <c r="O242" s="61"/>
      <c r="P242" s="61"/>
      <c r="Q242" s="61"/>
      <c r="R242" s="65"/>
      <c r="S242" s="61"/>
      <c r="T242" s="65"/>
      <c r="U242" s="61"/>
      <c r="V242" s="61"/>
      <c r="W242" s="61"/>
      <c r="X242" s="61"/>
      <c r="Y242" s="61"/>
    </row>
    <row r="243" spans="1:25" x14ac:dyDescent="0.25">
      <c r="A243" s="60"/>
      <c r="B243" s="60"/>
      <c r="C243" s="60"/>
      <c r="D243" s="60"/>
      <c r="E243" s="60"/>
      <c r="F243" s="60"/>
      <c r="G243" s="61"/>
      <c r="H243" s="61"/>
      <c r="I243" s="61"/>
      <c r="J243" s="60"/>
      <c r="K243" s="61"/>
      <c r="L243" s="61"/>
      <c r="M243" s="61"/>
      <c r="N243" s="61"/>
      <c r="O243" s="61"/>
      <c r="P243" s="61"/>
      <c r="Q243" s="61"/>
      <c r="R243" s="65"/>
      <c r="S243" s="61"/>
      <c r="T243" s="65" t="s">
        <v>67</v>
      </c>
      <c r="U243" s="61"/>
      <c r="V243" s="61"/>
      <c r="W243" s="61"/>
      <c r="X243" s="61"/>
      <c r="Y243" s="61"/>
    </row>
    <row r="244" spans="1:25" x14ac:dyDescent="0.25">
      <c r="A244" s="66" t="s">
        <v>1</v>
      </c>
      <c r="B244" s="66"/>
      <c r="C244" s="66"/>
      <c r="D244" s="66"/>
      <c r="E244" s="66"/>
      <c r="F244" s="66"/>
      <c r="G244" s="66"/>
      <c r="H244" s="66"/>
      <c r="I244" s="66"/>
      <c r="J244" s="66"/>
      <c r="K244" s="61"/>
      <c r="L244" s="61"/>
      <c r="M244" s="61"/>
      <c r="N244" s="61"/>
      <c r="O244" s="61"/>
      <c r="P244" s="61"/>
      <c r="Q244" s="61"/>
      <c r="R244" s="60"/>
      <c r="S244" s="61"/>
      <c r="T244" s="61"/>
      <c r="U244" s="61"/>
      <c r="V244" s="61"/>
      <c r="W244" s="61"/>
      <c r="X244" s="61"/>
      <c r="Y244" s="61"/>
    </row>
    <row r="245" spans="1:25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</sheetData>
  <mergeCells count="425">
    <mergeCell ref="A1:Y7"/>
    <mergeCell ref="A11:Y11"/>
    <mergeCell ref="Q12:U13"/>
    <mergeCell ref="V12:Y13"/>
    <mergeCell ref="V14:Y14"/>
    <mergeCell ref="V132:Y133"/>
    <mergeCell ref="A120:Y126"/>
    <mergeCell ref="A128:F128"/>
    <mergeCell ref="G128:Y128"/>
    <mergeCell ref="A129:F129"/>
    <mergeCell ref="G129:Y129"/>
    <mergeCell ref="A131:Y131"/>
    <mergeCell ref="A132:B133"/>
    <mergeCell ref="C132:I133"/>
    <mergeCell ref="J132:L133"/>
    <mergeCell ref="M132:P133"/>
    <mergeCell ref="Q132:U133"/>
    <mergeCell ref="A10:Y10"/>
    <mergeCell ref="A9:F9"/>
    <mergeCell ref="G9:Y9"/>
    <mergeCell ref="V15:Y17"/>
    <mergeCell ref="L12:P13"/>
    <mergeCell ref="V18:Y20"/>
    <mergeCell ref="B14:H14"/>
    <mergeCell ref="V134:Y134"/>
    <mergeCell ref="A135:B135"/>
    <mergeCell ref="C135:I135"/>
    <mergeCell ref="J135:L135"/>
    <mergeCell ref="M135:P135"/>
    <mergeCell ref="Q135:U135"/>
    <mergeCell ref="V135:Y135"/>
    <mergeCell ref="A134:B134"/>
    <mergeCell ref="C134:I134"/>
    <mergeCell ref="J134:L134"/>
    <mergeCell ref="M134:P134"/>
    <mergeCell ref="Q134:U134"/>
    <mergeCell ref="V136:Y136"/>
    <mergeCell ref="A137:B137"/>
    <mergeCell ref="C137:I137"/>
    <mergeCell ref="J137:L137"/>
    <mergeCell ref="M137:P137"/>
    <mergeCell ref="Q137:U137"/>
    <mergeCell ref="V137:Y137"/>
    <mergeCell ref="A136:B136"/>
    <mergeCell ref="C136:I136"/>
    <mergeCell ref="J136:L136"/>
    <mergeCell ref="M136:P136"/>
    <mergeCell ref="Q136:U136"/>
    <mergeCell ref="A142:B142"/>
    <mergeCell ref="C142:I142"/>
    <mergeCell ref="J142:P142"/>
    <mergeCell ref="Q142:U142"/>
    <mergeCell ref="V142:Y142"/>
    <mergeCell ref="A138:Y138"/>
    <mergeCell ref="A139:Y139"/>
    <mergeCell ref="A140:B141"/>
    <mergeCell ref="C140:I141"/>
    <mergeCell ref="J140:P141"/>
    <mergeCell ref="Q140:U141"/>
    <mergeCell ref="V140:Y141"/>
    <mergeCell ref="A144:B144"/>
    <mergeCell ref="C144:I144"/>
    <mergeCell ref="J144:P144"/>
    <mergeCell ref="Q144:U144"/>
    <mergeCell ref="V144:Y144"/>
    <mergeCell ref="A143:B143"/>
    <mergeCell ref="C143:I143"/>
    <mergeCell ref="J143:P143"/>
    <mergeCell ref="Q143:U143"/>
    <mergeCell ref="V143:Y143"/>
    <mergeCell ref="A146:B146"/>
    <mergeCell ref="C146:I146"/>
    <mergeCell ref="J146:P146"/>
    <mergeCell ref="Q146:U146"/>
    <mergeCell ref="V146:Y146"/>
    <mergeCell ref="A145:B145"/>
    <mergeCell ref="C145:I145"/>
    <mergeCell ref="J145:P145"/>
    <mergeCell ref="Q145:U145"/>
    <mergeCell ref="V145:Y145"/>
    <mergeCell ref="A149:Y149"/>
    <mergeCell ref="A150:Y151"/>
    <mergeCell ref="A152:G152"/>
    <mergeCell ref="A162:Y168"/>
    <mergeCell ref="A170:F170"/>
    <mergeCell ref="G170:Y170"/>
    <mergeCell ref="A147:B147"/>
    <mergeCell ref="C147:I147"/>
    <mergeCell ref="J147:P147"/>
    <mergeCell ref="Q147:U147"/>
    <mergeCell ref="V147:Y147"/>
    <mergeCell ref="A171:F171"/>
    <mergeCell ref="G171:Y171"/>
    <mergeCell ref="A173:Y173"/>
    <mergeCell ref="A174:B175"/>
    <mergeCell ref="C174:I175"/>
    <mergeCell ref="J174:L175"/>
    <mergeCell ref="M174:P175"/>
    <mergeCell ref="Q174:U175"/>
    <mergeCell ref="V174:Y175"/>
    <mergeCell ref="V176:Y176"/>
    <mergeCell ref="A177:B177"/>
    <mergeCell ref="C177:I177"/>
    <mergeCell ref="J177:L177"/>
    <mergeCell ref="M177:P177"/>
    <mergeCell ref="Q177:U177"/>
    <mergeCell ref="V177:Y177"/>
    <mergeCell ref="A176:B176"/>
    <mergeCell ref="C176:I176"/>
    <mergeCell ref="J176:L176"/>
    <mergeCell ref="M176:P176"/>
    <mergeCell ref="Q176:U176"/>
    <mergeCell ref="V178:Y178"/>
    <mergeCell ref="A179:B179"/>
    <mergeCell ref="C179:I179"/>
    <mergeCell ref="J179:L179"/>
    <mergeCell ref="M179:P179"/>
    <mergeCell ref="Q179:U179"/>
    <mergeCell ref="V179:Y179"/>
    <mergeCell ref="A178:B178"/>
    <mergeCell ref="C178:I178"/>
    <mergeCell ref="J178:L178"/>
    <mergeCell ref="M178:P178"/>
    <mergeCell ref="Q178:U178"/>
    <mergeCell ref="A184:B184"/>
    <mergeCell ref="C184:I184"/>
    <mergeCell ref="J184:P184"/>
    <mergeCell ref="Q184:U184"/>
    <mergeCell ref="V184:Y184"/>
    <mergeCell ref="A180:Y180"/>
    <mergeCell ref="A181:Y181"/>
    <mergeCell ref="A182:B183"/>
    <mergeCell ref="C182:I183"/>
    <mergeCell ref="J182:P183"/>
    <mergeCell ref="Q182:U183"/>
    <mergeCell ref="V182:Y183"/>
    <mergeCell ref="A186:B186"/>
    <mergeCell ref="C186:I186"/>
    <mergeCell ref="J186:P186"/>
    <mergeCell ref="Q186:U186"/>
    <mergeCell ref="V186:Y186"/>
    <mergeCell ref="A185:B185"/>
    <mergeCell ref="C185:I185"/>
    <mergeCell ref="J185:P185"/>
    <mergeCell ref="Q185:U185"/>
    <mergeCell ref="V185:Y185"/>
    <mergeCell ref="A188:B188"/>
    <mergeCell ref="C188:I188"/>
    <mergeCell ref="J188:P188"/>
    <mergeCell ref="Q188:U188"/>
    <mergeCell ref="V188:Y188"/>
    <mergeCell ref="A187:B187"/>
    <mergeCell ref="C187:I187"/>
    <mergeCell ref="J187:P187"/>
    <mergeCell ref="Q187:U187"/>
    <mergeCell ref="V187:Y187"/>
    <mergeCell ref="A191:Y191"/>
    <mergeCell ref="A192:Y193"/>
    <mergeCell ref="A194:G194"/>
    <mergeCell ref="A204:Y210"/>
    <mergeCell ref="A212:F212"/>
    <mergeCell ref="G212:Y212"/>
    <mergeCell ref="A189:B189"/>
    <mergeCell ref="C189:I189"/>
    <mergeCell ref="J189:P189"/>
    <mergeCell ref="Q189:U189"/>
    <mergeCell ref="V189:Y189"/>
    <mergeCell ref="A213:F213"/>
    <mergeCell ref="G213:Y213"/>
    <mergeCell ref="A215:Y215"/>
    <mergeCell ref="A216:B217"/>
    <mergeCell ref="C216:I217"/>
    <mergeCell ref="J216:L217"/>
    <mergeCell ref="M216:P217"/>
    <mergeCell ref="Q216:U217"/>
    <mergeCell ref="V216:Y217"/>
    <mergeCell ref="V218:Y218"/>
    <mergeCell ref="A219:B219"/>
    <mergeCell ref="C219:I219"/>
    <mergeCell ref="J219:L219"/>
    <mergeCell ref="M219:P219"/>
    <mergeCell ref="Q219:U219"/>
    <mergeCell ref="V219:Y219"/>
    <mergeCell ref="A218:B218"/>
    <mergeCell ref="C218:I218"/>
    <mergeCell ref="J218:L218"/>
    <mergeCell ref="M218:P218"/>
    <mergeCell ref="Q218:U218"/>
    <mergeCell ref="A222:Y222"/>
    <mergeCell ref="A223:Y223"/>
    <mergeCell ref="A224:B225"/>
    <mergeCell ref="C224:I225"/>
    <mergeCell ref="J224:P225"/>
    <mergeCell ref="Q224:U225"/>
    <mergeCell ref="V224:Y225"/>
    <mergeCell ref="V220:Y220"/>
    <mergeCell ref="A221:B221"/>
    <mergeCell ref="C221:I221"/>
    <mergeCell ref="J221:L221"/>
    <mergeCell ref="M221:P221"/>
    <mergeCell ref="Q221:U221"/>
    <mergeCell ref="V221:Y221"/>
    <mergeCell ref="A220:B220"/>
    <mergeCell ref="C220:I220"/>
    <mergeCell ref="J220:L220"/>
    <mergeCell ref="M220:P220"/>
    <mergeCell ref="Q220:U220"/>
    <mergeCell ref="A227:B227"/>
    <mergeCell ref="C227:I227"/>
    <mergeCell ref="J227:P227"/>
    <mergeCell ref="Q227:U227"/>
    <mergeCell ref="V227:Y227"/>
    <mergeCell ref="A226:B226"/>
    <mergeCell ref="C226:I226"/>
    <mergeCell ref="J226:P226"/>
    <mergeCell ref="Q226:U226"/>
    <mergeCell ref="V226:Y226"/>
    <mergeCell ref="A233:Y233"/>
    <mergeCell ref="A234:Y235"/>
    <mergeCell ref="A236:G236"/>
    <mergeCell ref="A231:B231"/>
    <mergeCell ref="C231:I231"/>
    <mergeCell ref="J231:P231"/>
    <mergeCell ref="Q231:U231"/>
    <mergeCell ref="V231:Y231"/>
    <mergeCell ref="A230:B230"/>
    <mergeCell ref="C230:I230"/>
    <mergeCell ref="J230:P230"/>
    <mergeCell ref="Q230:U230"/>
    <mergeCell ref="V230:Y230"/>
    <mergeCell ref="A229:B229"/>
    <mergeCell ref="C229:I229"/>
    <mergeCell ref="J229:P229"/>
    <mergeCell ref="Q229:U229"/>
    <mergeCell ref="V229:Y229"/>
    <mergeCell ref="A228:B228"/>
    <mergeCell ref="C228:I228"/>
    <mergeCell ref="J228:P228"/>
    <mergeCell ref="Q228:U228"/>
    <mergeCell ref="V228:Y228"/>
    <mergeCell ref="I14:K14"/>
    <mergeCell ref="B15:H17"/>
    <mergeCell ref="A15:A17"/>
    <mergeCell ref="I15:K17"/>
    <mergeCell ref="A12:A13"/>
    <mergeCell ref="B12:H13"/>
    <mergeCell ref="I12:K13"/>
    <mergeCell ref="L14:P14"/>
    <mergeCell ref="Q14:U14"/>
    <mergeCell ref="L15:P17"/>
    <mergeCell ref="Q15:U17"/>
    <mergeCell ref="A18:A20"/>
    <mergeCell ref="B18:H20"/>
    <mergeCell ref="I18:K20"/>
    <mergeCell ref="L18:P20"/>
    <mergeCell ref="Q18:U20"/>
    <mergeCell ref="A21:A23"/>
    <mergeCell ref="B21:H23"/>
    <mergeCell ref="I21:K23"/>
    <mergeCell ref="L21:P23"/>
    <mergeCell ref="Q21:U23"/>
    <mergeCell ref="V21:Y23"/>
    <mergeCell ref="A24:A26"/>
    <mergeCell ref="B24:H26"/>
    <mergeCell ref="I24:K26"/>
    <mergeCell ref="L24:P26"/>
    <mergeCell ref="Q24:U26"/>
    <mergeCell ref="V24:Y26"/>
    <mergeCell ref="A27:A29"/>
    <mergeCell ref="B27:H29"/>
    <mergeCell ref="I27:K29"/>
    <mergeCell ref="L27:P29"/>
    <mergeCell ref="Q27:U29"/>
    <mergeCell ref="V27:Y29"/>
    <mergeCell ref="A36:A38"/>
    <mergeCell ref="B36:H38"/>
    <mergeCell ref="I36:K38"/>
    <mergeCell ref="L36:P38"/>
    <mergeCell ref="Q36:U38"/>
    <mergeCell ref="V36:Y38"/>
    <mergeCell ref="A33:A35"/>
    <mergeCell ref="B33:H35"/>
    <mergeCell ref="I33:K35"/>
    <mergeCell ref="L33:P35"/>
    <mergeCell ref="Q33:U35"/>
    <mergeCell ref="V33:Y35"/>
    <mergeCell ref="A30:A32"/>
    <mergeCell ref="B30:H32"/>
    <mergeCell ref="I30:K32"/>
    <mergeCell ref="L30:P32"/>
    <mergeCell ref="Q30:U32"/>
    <mergeCell ref="V30:Y32"/>
    <mergeCell ref="A60:A62"/>
    <mergeCell ref="B60:H62"/>
    <mergeCell ref="I60:K62"/>
    <mergeCell ref="L60:P62"/>
    <mergeCell ref="Q60:U62"/>
    <mergeCell ref="V60:Y62"/>
    <mergeCell ref="A42:A44"/>
    <mergeCell ref="B42:H44"/>
    <mergeCell ref="I42:K44"/>
    <mergeCell ref="L42:P44"/>
    <mergeCell ref="Q42:U44"/>
    <mergeCell ref="V42:Y44"/>
    <mergeCell ref="L45:P47"/>
    <mergeCell ref="A54:A56"/>
    <mergeCell ref="B54:H56"/>
    <mergeCell ref="I54:K56"/>
    <mergeCell ref="L54:P56"/>
    <mergeCell ref="Q54:U56"/>
    <mergeCell ref="V54:Y56"/>
    <mergeCell ref="A51:A53"/>
    <mergeCell ref="B51:H53"/>
    <mergeCell ref="I51:K53"/>
    <mergeCell ref="L51:P53"/>
    <mergeCell ref="Q51:U53"/>
    <mergeCell ref="A39:A41"/>
    <mergeCell ref="B39:H41"/>
    <mergeCell ref="I39:K41"/>
    <mergeCell ref="L39:P41"/>
    <mergeCell ref="Q39:U41"/>
    <mergeCell ref="V39:Y41"/>
    <mergeCell ref="Q48:U50"/>
    <mergeCell ref="V48:Y50"/>
    <mergeCell ref="A45:A47"/>
    <mergeCell ref="B45:H47"/>
    <mergeCell ref="I45:K47"/>
    <mergeCell ref="V51:Y53"/>
    <mergeCell ref="Q45:U47"/>
    <mergeCell ref="V45:Y47"/>
    <mergeCell ref="A63:Y69"/>
    <mergeCell ref="A70:A72"/>
    <mergeCell ref="B70:H72"/>
    <mergeCell ref="I70:K72"/>
    <mergeCell ref="L70:P72"/>
    <mergeCell ref="Q70:U72"/>
    <mergeCell ref="V70:Y72"/>
    <mergeCell ref="A57:A59"/>
    <mergeCell ref="B57:H59"/>
    <mergeCell ref="I57:K59"/>
    <mergeCell ref="L57:P59"/>
    <mergeCell ref="Q57:U59"/>
    <mergeCell ref="V57:Y59"/>
    <mergeCell ref="A100:A102"/>
    <mergeCell ref="B100:H102"/>
    <mergeCell ref="I100:K102"/>
    <mergeCell ref="L100:P102"/>
    <mergeCell ref="Q100:U102"/>
    <mergeCell ref="V100:Y102"/>
    <mergeCell ref="A97:A99"/>
    <mergeCell ref="B97:H99"/>
    <mergeCell ref="I97:K99"/>
    <mergeCell ref="L97:P99"/>
    <mergeCell ref="Q97:U99"/>
    <mergeCell ref="V97:Y99"/>
    <mergeCell ref="A94:A96"/>
    <mergeCell ref="B94:H96"/>
    <mergeCell ref="I94:K96"/>
    <mergeCell ref="L94:P96"/>
    <mergeCell ref="Q94:U96"/>
    <mergeCell ref="V94:Y96"/>
    <mergeCell ref="A48:A50"/>
    <mergeCell ref="B48:H50"/>
    <mergeCell ref="I48:K50"/>
    <mergeCell ref="L48:P50"/>
    <mergeCell ref="A91:A93"/>
    <mergeCell ref="B91:H93"/>
    <mergeCell ref="I91:K93"/>
    <mergeCell ref="L91:P93"/>
    <mergeCell ref="Q91:U93"/>
    <mergeCell ref="V91:Y93"/>
    <mergeCell ref="A88:A90"/>
    <mergeCell ref="B88:H90"/>
    <mergeCell ref="I88:K90"/>
    <mergeCell ref="L88:P90"/>
    <mergeCell ref="Q88:U90"/>
    <mergeCell ref="V88:Y90"/>
    <mergeCell ref="A85:A87"/>
    <mergeCell ref="B85:H87"/>
    <mergeCell ref="I85:K87"/>
    <mergeCell ref="L85:P87"/>
    <mergeCell ref="Q85:U87"/>
    <mergeCell ref="V85:Y87"/>
    <mergeCell ref="A82:A84"/>
    <mergeCell ref="B82:H84"/>
    <mergeCell ref="I82:K84"/>
    <mergeCell ref="L82:P84"/>
    <mergeCell ref="Q82:U84"/>
    <mergeCell ref="V82:Y84"/>
    <mergeCell ref="A73:A75"/>
    <mergeCell ref="B73:H75"/>
    <mergeCell ref="I73:K75"/>
    <mergeCell ref="L73:P75"/>
    <mergeCell ref="Q73:U75"/>
    <mergeCell ref="V73:Y75"/>
    <mergeCell ref="A103:A105"/>
    <mergeCell ref="B103:H105"/>
    <mergeCell ref="I103:K105"/>
    <mergeCell ref="L103:P105"/>
    <mergeCell ref="Q103:U105"/>
    <mergeCell ref="V103:Y105"/>
    <mergeCell ref="A79:A81"/>
    <mergeCell ref="B79:H81"/>
    <mergeCell ref="I79:K81"/>
    <mergeCell ref="L79:P81"/>
    <mergeCell ref="Q79:U81"/>
    <mergeCell ref="V79:Y81"/>
    <mergeCell ref="A76:A78"/>
    <mergeCell ref="B76:H78"/>
    <mergeCell ref="I76:K78"/>
    <mergeCell ref="L76:P78"/>
    <mergeCell ref="Q76:U78"/>
    <mergeCell ref="V76:Y78"/>
    <mergeCell ref="A109:A111"/>
    <mergeCell ref="B109:H111"/>
    <mergeCell ref="I109:K111"/>
    <mergeCell ref="L109:P111"/>
    <mergeCell ref="Q109:U111"/>
    <mergeCell ref="V109:Y111"/>
    <mergeCell ref="A106:A108"/>
    <mergeCell ref="B106:H108"/>
    <mergeCell ref="I106:K108"/>
    <mergeCell ref="L106:P108"/>
    <mergeCell ref="Q106:U108"/>
    <mergeCell ref="V106:Y108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rowBreaks count="1" manualBreakCount="1">
    <brk id="62" max="24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391B-BF9C-43B3-88FD-026B5837EA1F}">
  <sheetPr>
    <tabColor theme="8" tint="0.39997558519241921"/>
  </sheetPr>
  <dimension ref="A1:AN218"/>
  <sheetViews>
    <sheetView showWhiteSpace="0" view="pageBreakPreview" zoomScale="70" zoomScaleNormal="100" zoomScaleSheetLayoutView="70" workbookViewId="0">
      <selection activeCell="AA40" sqref="AA40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113" t="s">
        <v>68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56"/>
      <c r="AA1" s="27"/>
    </row>
    <row r="2" spans="1:40" ht="15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55"/>
    </row>
    <row r="4" spans="1:40" ht="15" customHeight="1" x14ac:dyDescent="0.2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55"/>
    </row>
    <row r="5" spans="1:40" ht="15" customHeight="1" x14ac:dyDescent="0.2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55"/>
    </row>
    <row r="6" spans="1:40" ht="15" customHeight="1" x14ac:dyDescent="0.2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55"/>
    </row>
    <row r="7" spans="1:40" ht="15" customHeight="1" x14ac:dyDescent="0.25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55"/>
    </row>
    <row r="8" spans="1:40" s="21" customFormat="1" ht="15.75" customHeight="1" x14ac:dyDescent="0.2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55"/>
    </row>
    <row r="9" spans="1:40" s="21" customFormat="1" ht="15.75" customHeight="1" x14ac:dyDescent="0.2">
      <c r="A9" s="211" t="s">
        <v>170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55"/>
    </row>
    <row r="10" spans="1:40" s="21" customFormat="1" ht="15.75" customHeight="1" x14ac:dyDescent="0.2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34"/>
    </row>
    <row r="11" spans="1:40" s="21" customFormat="1" ht="15.75" customHeight="1" x14ac:dyDescent="0.2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34"/>
    </row>
    <row r="12" spans="1:40" s="21" customFormat="1" ht="15.75" customHeight="1" x14ac:dyDescent="0.2">
      <c r="A12" s="108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34"/>
    </row>
    <row r="13" spans="1:40" s="21" customFormat="1" ht="15.75" customHeight="1" x14ac:dyDescent="0.2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spans="1:40" s="21" customFormat="1" ht="15.75" customHeight="1" x14ac:dyDescent="0.2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23"/>
      <c r="AB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</row>
    <row r="15" spans="1:40" s="21" customFormat="1" ht="15.75" customHeight="1" x14ac:dyDescent="0.2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AB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</row>
    <row r="16" spans="1:40" s="21" customFormat="1" ht="15.75" customHeight="1" x14ac:dyDescent="0.2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82"/>
    </row>
    <row r="17" spans="1:40" s="21" customFormat="1" ht="15.75" customHeight="1" x14ac:dyDescent="0.2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spans="1:40" s="21" customFormat="1" ht="15.75" customHeight="1" x14ac:dyDescent="0.2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24"/>
    </row>
    <row r="19" spans="1:40" s="21" customFormat="1" ht="15.75" customHeight="1" x14ac:dyDescent="0.2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4"/>
    </row>
    <row r="20" spans="1:40" s="21" customFormat="1" ht="15.75" customHeight="1" x14ac:dyDescent="0.2">
      <c r="A20" s="178" t="s">
        <v>171</v>
      </c>
      <c r="B20" s="178"/>
      <c r="C20" s="178"/>
      <c r="D20" s="178"/>
      <c r="E20" s="178"/>
      <c r="F20" s="178" t="s">
        <v>172</v>
      </c>
      <c r="G20" s="178"/>
      <c r="H20" s="178"/>
      <c r="I20" s="178"/>
      <c r="J20" s="178"/>
      <c r="K20" s="178" t="s">
        <v>210</v>
      </c>
      <c r="L20" s="178"/>
      <c r="M20" s="178"/>
      <c r="N20" s="178"/>
      <c r="O20" s="178"/>
      <c r="P20" s="178" t="s">
        <v>211</v>
      </c>
      <c r="Q20" s="178"/>
      <c r="R20" s="178"/>
      <c r="S20" s="178"/>
      <c r="T20" s="178"/>
      <c r="U20" s="178" t="s">
        <v>212</v>
      </c>
      <c r="V20" s="178"/>
      <c r="W20" s="178"/>
      <c r="X20" s="178"/>
      <c r="Y20" s="178"/>
      <c r="Z20" s="23"/>
      <c r="AB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</row>
    <row r="21" spans="1:40" s="21" customFormat="1" ht="15.75" customHeight="1" x14ac:dyDescent="0.2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AB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</row>
    <row r="22" spans="1:40" s="21" customFormat="1" ht="15.75" customHeight="1" x14ac:dyDescent="0.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AB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</row>
    <row r="23" spans="1:40" s="21" customFormat="1" ht="15.75" customHeight="1" x14ac:dyDescent="0.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40" s="21" customFormat="1" ht="15.75" customHeight="1" x14ac:dyDescent="0.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1:40" s="21" customFormat="1" ht="15.75" customHeight="1" x14ac:dyDescent="0.2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40" s="21" customFormat="1" ht="15.75" customHeight="1" x14ac:dyDescent="0.2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1:40" s="21" customFormat="1" ht="15.75" customHeight="1" x14ac:dyDescent="0.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40" s="21" customFormat="1" ht="15.75" customHeight="1" x14ac:dyDescent="0.2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1:40" s="21" customFormat="1" ht="15.75" customHeight="1" x14ac:dyDescent="0.2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1:40" s="21" customFormat="1" ht="15.75" customHeight="1" x14ac:dyDescent="0.2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1:40" s="21" customFormat="1" ht="15.75" customHeight="1" x14ac:dyDescent="0.2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1:40" s="21" customFormat="1" ht="15.75" customHeight="1" x14ac:dyDescent="0.2">
      <c r="A32" s="178" t="s">
        <v>171</v>
      </c>
      <c r="B32" s="178"/>
      <c r="C32" s="178"/>
      <c r="D32" s="178"/>
      <c r="E32" s="178"/>
      <c r="F32" s="178" t="s">
        <v>172</v>
      </c>
      <c r="G32" s="178"/>
      <c r="H32" s="178"/>
      <c r="I32" s="178"/>
      <c r="J32" s="178"/>
      <c r="K32" s="178" t="s">
        <v>175</v>
      </c>
      <c r="L32" s="178"/>
      <c r="M32" s="178"/>
      <c r="N32" s="178"/>
      <c r="O32" s="178"/>
      <c r="P32" s="178" t="s">
        <v>173</v>
      </c>
      <c r="Q32" s="178"/>
      <c r="R32" s="178"/>
      <c r="S32" s="178"/>
      <c r="T32" s="178"/>
      <c r="U32" s="178" t="s">
        <v>174</v>
      </c>
      <c r="V32" s="178"/>
      <c r="W32" s="178"/>
      <c r="X32" s="178"/>
      <c r="Y32" s="178"/>
    </row>
    <row r="33" spans="1:25" s="21" customFormat="1" ht="15.75" customHeight="1" x14ac:dyDescent="0.2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</row>
    <row r="34" spans="1:25" s="21" customFormat="1" ht="15.75" customHeight="1" x14ac:dyDescent="0.2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 spans="1:25" s="21" customFormat="1" ht="15.75" customHeight="1" x14ac:dyDescent="0.2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 spans="1:25" s="21" customFormat="1" ht="15.75" customHeight="1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 spans="1:25" s="21" customFormat="1" ht="15.75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 spans="1:25" s="21" customFormat="1" ht="15.75" customHeight="1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 spans="1:25" s="21" customFormat="1" ht="15.75" customHeight="1" x14ac:dyDescent="0.2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 spans="1:25" s="21" customFormat="1" ht="15.75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 spans="1:25" s="21" customFormat="1" ht="15.75" customHeight="1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spans="1:25" s="21" customFormat="1" ht="15.75" customHeight="1" x14ac:dyDescent="0.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 spans="1:25" s="21" customFormat="1" ht="15.75" customHeight="1" x14ac:dyDescent="0.2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 spans="1:25" s="21" customFormat="1" ht="15.75" customHeight="1" x14ac:dyDescent="0.2">
      <c r="A44" s="178" t="s">
        <v>171</v>
      </c>
      <c r="B44" s="178"/>
      <c r="C44" s="178"/>
      <c r="D44" s="178"/>
      <c r="E44" s="178"/>
      <c r="F44" s="178" t="s">
        <v>172</v>
      </c>
      <c r="G44" s="178"/>
      <c r="H44" s="178"/>
      <c r="I44" s="178"/>
      <c r="J44" s="178"/>
      <c r="K44" s="178" t="s">
        <v>175</v>
      </c>
      <c r="L44" s="178"/>
      <c r="M44" s="178"/>
      <c r="N44" s="178"/>
      <c r="O44" s="178"/>
      <c r="P44" s="178" t="s">
        <v>173</v>
      </c>
      <c r="Q44" s="178"/>
      <c r="R44" s="178"/>
      <c r="S44" s="178"/>
      <c r="T44" s="178"/>
      <c r="U44" s="178" t="s">
        <v>174</v>
      </c>
      <c r="V44" s="178"/>
      <c r="W44" s="178"/>
      <c r="X44" s="178"/>
      <c r="Y44" s="178"/>
    </row>
    <row r="45" spans="1:25" s="21" customFormat="1" ht="15.75" customHeigh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</row>
    <row r="46" spans="1:25" s="21" customFormat="1" ht="15.75" customHeight="1" x14ac:dyDescent="0.2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 spans="1:25" s="21" customFormat="1" ht="15.75" customHeight="1" x14ac:dyDescent="0.2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 spans="1:25" s="21" customFormat="1" ht="15.75" customHeight="1" x14ac:dyDescent="0.2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 spans="1:25" s="21" customFormat="1" ht="15.75" customHeight="1" x14ac:dyDescent="0.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 spans="1:25" s="21" customFormat="1" ht="15.75" customHeight="1" x14ac:dyDescent="0.2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 spans="1:25" s="21" customFormat="1" ht="15.75" customHeight="1" x14ac:dyDescent="0.2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 spans="1:25" s="21" customFormat="1" ht="15.75" customHeight="1" x14ac:dyDescent="0.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 spans="1:25" s="21" customFormat="1" ht="15.75" customHeight="1" x14ac:dyDescent="0.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 spans="1:25" s="21" customFormat="1" ht="15.75" customHeight="1" x14ac:dyDescent="0.2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 spans="1:25" s="21" customFormat="1" ht="15.75" customHeight="1" x14ac:dyDescent="0.2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 spans="1:25" s="21" customFormat="1" ht="15.75" customHeight="1" x14ac:dyDescent="0.2">
      <c r="A56" s="178" t="s">
        <v>171</v>
      </c>
      <c r="B56" s="178"/>
      <c r="C56" s="178"/>
      <c r="D56" s="178"/>
      <c r="E56" s="178"/>
      <c r="F56" s="178" t="s">
        <v>172</v>
      </c>
      <c r="G56" s="178"/>
      <c r="H56" s="178"/>
      <c r="I56" s="178"/>
      <c r="J56" s="178"/>
      <c r="K56" s="178" t="s">
        <v>175</v>
      </c>
      <c r="L56" s="178"/>
      <c r="M56" s="178"/>
      <c r="N56" s="178"/>
      <c r="O56" s="178"/>
      <c r="P56" s="178" t="s">
        <v>173</v>
      </c>
      <c r="Q56" s="178"/>
      <c r="R56" s="178"/>
      <c r="S56" s="178"/>
      <c r="T56" s="178"/>
      <c r="U56" s="178" t="s">
        <v>174</v>
      </c>
      <c r="V56" s="178"/>
      <c r="W56" s="178"/>
      <c r="X56" s="178"/>
      <c r="Y56" s="178"/>
    </row>
    <row r="57" spans="1:25" s="21" customFormat="1" ht="15.75" customHeight="1" x14ac:dyDescent="0.2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</row>
    <row r="58" spans="1:25" s="21" customFormat="1" ht="15.75" customHeight="1" x14ac:dyDescent="0.2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 spans="1:25" s="21" customFormat="1" ht="15.75" customHeight="1" x14ac:dyDescent="0.2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 spans="1:25" s="21" customFormat="1" ht="15.75" customHeight="1" x14ac:dyDescent="0.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 spans="1:25" s="21" customFormat="1" ht="15.75" customHeight="1" x14ac:dyDescent="0.2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</row>
    <row r="62" spans="1:25" s="21" customFormat="1" ht="15.75" customHeight="1" x14ac:dyDescent="0.2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</row>
    <row r="63" spans="1:25" s="21" customFormat="1" ht="15.75" customHeight="1" x14ac:dyDescent="0.2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</row>
    <row r="64" spans="1:25" s="21" customFormat="1" ht="15.75" customHeight="1" x14ac:dyDescent="0.2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</row>
    <row r="65" spans="1:28" s="21" customFormat="1" ht="15.75" customHeight="1" x14ac:dyDescent="0.2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</row>
    <row r="66" spans="1:28" s="21" customFormat="1" ht="15.75" customHeight="1" x14ac:dyDescent="0.2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</row>
    <row r="67" spans="1:28" s="21" customFormat="1" ht="15.75" customHeight="1" x14ac:dyDescent="0.2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</row>
    <row r="68" spans="1:28" s="21" customFormat="1" ht="15.75" customHeight="1" x14ac:dyDescent="0.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 spans="1:28" s="21" customFormat="1" ht="15.75" customHeight="1" x14ac:dyDescent="0.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8" s="21" customFormat="1" ht="15.75" customHeight="1" x14ac:dyDescent="0.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 spans="1:28" s="21" customFormat="1" ht="15.75" customHeight="1" x14ac:dyDescent="0.2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spans="1:28" s="21" customFormat="1" ht="15.75" customHeight="1" x14ac:dyDescent="0.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spans="1:28" s="21" customFormat="1" ht="15.75" customHeight="1" x14ac:dyDescent="0.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spans="1:28" s="21" customFormat="1" ht="15.75" customHeight="1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spans="1:28" s="21" customFormat="1" ht="15.75" customHeight="1" x14ac:dyDescent="0.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spans="1:28" s="21" customFormat="1" ht="15.75" customHeight="1" x14ac:dyDescent="0.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1:28" s="21" customFormat="1" ht="15.75" customHeight="1" x14ac:dyDescent="0.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spans="1:28" s="21" customFormat="1" ht="15.75" customHeight="1" x14ac:dyDescent="0.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 spans="1:28" s="21" customFormat="1" ht="15.75" customHeight="1" x14ac:dyDescent="0.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8" s="21" customFormat="1" ht="15.75" customHeight="1" x14ac:dyDescent="0.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 spans="1:25" s="21" customFormat="1" ht="15.75" customHeight="1" x14ac:dyDescent="0.2">
      <c r="A81" s="31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</row>
    <row r="82" spans="1:25" s="21" customFormat="1" ht="15.75" customHeight="1" x14ac:dyDescent="0.2">
      <c r="A82" s="31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</row>
    <row r="83" spans="1:25" s="21" customFormat="1" ht="15.75" customHeight="1" x14ac:dyDescent="0.2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</row>
    <row r="84" spans="1:25" s="21" customFormat="1" ht="15.75" customHeight="1" x14ac:dyDescent="0.2">
      <c r="A84" s="101"/>
      <c r="B84" s="101"/>
      <c r="C84" s="101"/>
      <c r="D84" s="101"/>
      <c r="E84" s="101"/>
      <c r="F84" s="101"/>
      <c r="G84" s="101"/>
      <c r="H84" s="102"/>
      <c r="I84" s="101"/>
      <c r="J84" s="102"/>
      <c r="K84" s="101"/>
      <c r="L84" s="102"/>
      <c r="M84" s="101"/>
      <c r="N84" s="102"/>
      <c r="O84" s="101"/>
      <c r="P84" s="102"/>
      <c r="Q84" s="101"/>
      <c r="R84" s="97"/>
      <c r="S84" s="98"/>
      <c r="T84" s="98"/>
      <c r="U84" s="101"/>
      <c r="V84" s="98" t="s">
        <v>66</v>
      </c>
      <c r="W84" s="101"/>
      <c r="X84" s="102"/>
      <c r="Y84" s="101"/>
    </row>
    <row r="85" spans="1:25" s="21" customFormat="1" ht="15.75" customHeight="1" x14ac:dyDescent="0.2">
      <c r="A85" s="98" t="s">
        <v>3</v>
      </c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</row>
    <row r="86" spans="1:25" s="21" customFormat="1" ht="15.75" customHeight="1" x14ac:dyDescent="0.2">
      <c r="A86" s="101"/>
      <c r="B86" s="98"/>
      <c r="C86" s="98"/>
      <c r="D86" s="98"/>
      <c r="E86" s="98"/>
      <c r="F86" s="98"/>
      <c r="G86" s="98"/>
      <c r="H86" s="102"/>
      <c r="I86" s="98"/>
      <c r="J86" s="102"/>
      <c r="K86" s="98"/>
      <c r="L86" s="102"/>
      <c r="M86" s="98"/>
      <c r="N86" s="102"/>
      <c r="O86" s="98"/>
      <c r="P86" s="102"/>
      <c r="Q86" s="98"/>
      <c r="R86" s="102"/>
      <c r="S86" s="98"/>
      <c r="T86" s="102"/>
      <c r="U86" s="98"/>
      <c r="V86" s="102"/>
      <c r="W86" s="98"/>
      <c r="X86" s="102"/>
      <c r="Y86" s="101"/>
    </row>
    <row r="87" spans="1:25" s="21" customFormat="1" ht="15.75" customHeight="1" x14ac:dyDescent="0.2">
      <c r="A87" s="98" t="s">
        <v>4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 spans="1:25" s="21" customFormat="1" ht="15.75" customHeight="1" x14ac:dyDescent="0.2">
      <c r="A88" s="98"/>
      <c r="B88" s="98"/>
      <c r="C88" s="98"/>
      <c r="D88" s="98"/>
      <c r="E88" s="98"/>
      <c r="F88" s="98"/>
      <c r="G88" s="98"/>
      <c r="H88" s="101"/>
      <c r="I88" s="98"/>
      <c r="J88" s="102"/>
      <c r="K88" s="98"/>
      <c r="L88" s="101"/>
      <c r="M88" s="98"/>
      <c r="N88" s="102"/>
      <c r="O88" s="98"/>
      <c r="P88" s="102"/>
      <c r="Q88" s="98"/>
      <c r="R88" s="98"/>
      <c r="S88" s="98"/>
      <c r="T88" s="98"/>
      <c r="U88" s="98"/>
      <c r="V88" s="98" t="s">
        <v>67</v>
      </c>
      <c r="W88" s="98"/>
      <c r="X88" s="102"/>
      <c r="Y88" s="101"/>
    </row>
    <row r="89" spans="1:25" s="21" customFormat="1" ht="15.75" customHeight="1" x14ac:dyDescent="0.2">
      <c r="A89" s="98" t="s">
        <v>4</v>
      </c>
      <c r="B89" s="98"/>
      <c r="C89" s="98"/>
      <c r="D89" s="98"/>
      <c r="E89" s="98"/>
      <c r="F89" s="98"/>
      <c r="G89" s="101"/>
      <c r="H89" s="101"/>
      <c r="I89" s="101"/>
      <c r="J89" s="98"/>
      <c r="K89" s="101"/>
      <c r="L89" s="101"/>
      <c r="M89" s="101"/>
      <c r="N89" s="101"/>
      <c r="O89" s="101"/>
      <c r="P89" s="101"/>
      <c r="Q89" s="101"/>
      <c r="R89" s="98"/>
      <c r="S89" s="101"/>
      <c r="T89" s="98"/>
      <c r="U89" s="101"/>
      <c r="V89" s="98"/>
      <c r="W89" s="101"/>
      <c r="X89" s="101"/>
      <c r="Y89" s="101"/>
    </row>
    <row r="90" spans="1:25" s="21" customFormat="1" ht="15.75" customHeight="1" x14ac:dyDescent="0.2">
      <c r="A90" s="98"/>
      <c r="B90" s="98"/>
      <c r="C90" s="98"/>
      <c r="D90" s="98"/>
      <c r="E90" s="98"/>
      <c r="F90" s="98"/>
      <c r="G90" s="101"/>
      <c r="H90" s="101"/>
      <c r="I90" s="101"/>
      <c r="J90" s="98"/>
      <c r="K90" s="101"/>
      <c r="L90" s="101"/>
      <c r="M90" s="101"/>
      <c r="N90" s="101"/>
      <c r="O90" s="101"/>
      <c r="P90" s="101"/>
      <c r="Q90" s="101"/>
      <c r="R90" s="98"/>
      <c r="S90" s="101"/>
      <c r="T90" s="98"/>
      <c r="U90" s="101"/>
      <c r="V90" s="98" t="s">
        <v>67</v>
      </c>
      <c r="W90" s="101"/>
      <c r="X90" s="101"/>
      <c r="Y90" s="101"/>
    </row>
    <row r="91" spans="1:25" s="21" customFormat="1" ht="15.75" customHeight="1" x14ac:dyDescent="0.2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98"/>
      <c r="S91" s="101"/>
      <c r="T91" s="101"/>
      <c r="U91" s="101"/>
      <c r="V91" s="101"/>
      <c r="W91" s="101"/>
      <c r="X91" s="101"/>
      <c r="Y91" s="101"/>
    </row>
    <row r="92" spans="1:25" s="21" customFormat="1" ht="15.75" customHeight="1" x14ac:dyDescent="0.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 spans="1:25" s="21" customFormat="1" ht="15.75" customHeight="1" x14ac:dyDescent="0.2">
      <c r="A93" s="200" t="s">
        <v>68</v>
      </c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</row>
    <row r="94" spans="1:25" s="21" customFormat="1" ht="15.75" customHeight="1" x14ac:dyDescent="0.2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</row>
    <row r="95" spans="1:25" s="21" customFormat="1" ht="15.75" customHeight="1" x14ac:dyDescent="0.2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</row>
    <row r="96" spans="1:25" s="21" customFormat="1" ht="15.75" customHeight="1" x14ac:dyDescent="0.2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</row>
    <row r="97" spans="1:25" s="21" customFormat="1" ht="15.75" customHeight="1" x14ac:dyDescent="0.2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</row>
    <row r="98" spans="1:25" s="21" customFormat="1" ht="15.75" customHeight="1" x14ac:dyDescent="0.2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</row>
    <row r="99" spans="1:25" s="21" customFormat="1" ht="15.75" customHeight="1" x14ac:dyDescent="0.2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</row>
    <row r="100" spans="1:25" s="21" customFormat="1" ht="15.75" customHeight="1" x14ac:dyDescent="0.2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</row>
    <row r="101" spans="1:25" s="21" customFormat="1" ht="15.75" customHeight="1" x14ac:dyDescent="0.2">
      <c r="A101" s="116" t="s">
        <v>95</v>
      </c>
      <c r="B101" s="116"/>
      <c r="C101" s="116"/>
      <c r="D101" s="116"/>
      <c r="E101" s="116"/>
      <c r="F101" s="116"/>
      <c r="G101" s="117" t="s">
        <v>96</v>
      </c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</row>
    <row r="102" spans="1:25" s="21" customFormat="1" ht="15.75" customHeight="1" x14ac:dyDescent="0.2">
      <c r="A102" s="116" t="s">
        <v>98</v>
      </c>
      <c r="B102" s="116"/>
      <c r="C102" s="116"/>
      <c r="D102" s="116"/>
      <c r="E102" s="116"/>
      <c r="F102" s="116"/>
      <c r="G102" s="111" t="s">
        <v>111</v>
      </c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</row>
    <row r="103" spans="1:25" s="21" customFormat="1" ht="15.75" customHeight="1" x14ac:dyDescent="0.2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</row>
    <row r="104" spans="1:25" s="21" customFormat="1" ht="15.75" customHeight="1" x14ac:dyDescent="0.2">
      <c r="A104" s="116" t="s">
        <v>107</v>
      </c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</row>
    <row r="105" spans="1:25" s="21" customFormat="1" ht="15.75" customHeight="1" x14ac:dyDescent="0.2">
      <c r="A105" s="183" t="s">
        <v>83</v>
      </c>
      <c r="B105" s="183"/>
      <c r="C105" s="183" t="s">
        <v>84</v>
      </c>
      <c r="D105" s="183"/>
      <c r="E105" s="183"/>
      <c r="F105" s="183"/>
      <c r="G105" s="183"/>
      <c r="H105" s="183"/>
      <c r="I105" s="183"/>
      <c r="J105" s="183" t="s">
        <v>85</v>
      </c>
      <c r="K105" s="183"/>
      <c r="L105" s="183"/>
      <c r="M105" s="183" t="s">
        <v>92</v>
      </c>
      <c r="N105" s="183"/>
      <c r="O105" s="183"/>
      <c r="P105" s="183"/>
      <c r="Q105" s="183" t="s">
        <v>108</v>
      </c>
      <c r="R105" s="183"/>
      <c r="S105" s="183"/>
      <c r="T105" s="183"/>
      <c r="U105" s="183"/>
      <c r="V105" s="183" t="s">
        <v>109</v>
      </c>
      <c r="W105" s="183"/>
      <c r="X105" s="183"/>
      <c r="Y105" s="183"/>
    </row>
    <row r="106" spans="1:25" s="21" customFormat="1" ht="15.75" customHeight="1" x14ac:dyDescent="0.2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</row>
    <row r="107" spans="1:25" s="21" customFormat="1" ht="15.75" customHeight="1" x14ac:dyDescent="0.2">
      <c r="A107" s="184"/>
      <c r="B107" s="186"/>
      <c r="C107" s="184">
        <v>2</v>
      </c>
      <c r="D107" s="185"/>
      <c r="E107" s="185"/>
      <c r="F107" s="185"/>
      <c r="G107" s="185"/>
      <c r="H107" s="185"/>
      <c r="I107" s="186"/>
      <c r="J107" s="184">
        <v>3</v>
      </c>
      <c r="K107" s="185"/>
      <c r="L107" s="186"/>
      <c r="M107" s="184">
        <v>4</v>
      </c>
      <c r="N107" s="185"/>
      <c r="O107" s="185"/>
      <c r="P107" s="186"/>
      <c r="Q107" s="184">
        <v>5</v>
      </c>
      <c r="R107" s="185"/>
      <c r="S107" s="185"/>
      <c r="T107" s="185"/>
      <c r="U107" s="186"/>
      <c r="V107" s="184">
        <v>6</v>
      </c>
      <c r="W107" s="185"/>
      <c r="X107" s="185"/>
      <c r="Y107" s="186"/>
    </row>
    <row r="108" spans="1:25" s="21" customFormat="1" ht="15.75" customHeight="1" x14ac:dyDescent="0.2">
      <c r="A108" s="183">
        <v>1</v>
      </c>
      <c r="B108" s="183"/>
      <c r="C108" s="183" t="s">
        <v>78</v>
      </c>
      <c r="D108" s="183"/>
      <c r="E108" s="183"/>
      <c r="F108" s="183"/>
      <c r="G108" s="183"/>
      <c r="H108" s="183"/>
      <c r="I108" s="183"/>
      <c r="J108" s="183" t="s">
        <v>87</v>
      </c>
      <c r="K108" s="183"/>
      <c r="L108" s="183"/>
      <c r="M108" s="173" t="str">
        <f>"+20(-2;+1)"</f>
        <v>+20(-2;+1)</v>
      </c>
      <c r="N108" s="173"/>
      <c r="O108" s="173"/>
      <c r="P108" s="173"/>
      <c r="Q108" s="173" t="s">
        <v>93</v>
      </c>
      <c r="R108" s="173"/>
      <c r="S108" s="173"/>
      <c r="T108" s="173"/>
      <c r="U108" s="173"/>
      <c r="V108" s="173" t="s">
        <v>110</v>
      </c>
      <c r="W108" s="173"/>
      <c r="X108" s="173"/>
      <c r="Y108" s="173"/>
    </row>
    <row r="109" spans="1:25" s="21" customFormat="1" ht="15.75" customHeight="1" x14ac:dyDescent="0.2">
      <c r="A109" s="183">
        <v>2</v>
      </c>
      <c r="B109" s="183"/>
      <c r="C109" s="183" t="s">
        <v>86</v>
      </c>
      <c r="D109" s="183"/>
      <c r="E109" s="183"/>
      <c r="F109" s="183"/>
      <c r="G109" s="183"/>
      <c r="H109" s="183"/>
      <c r="I109" s="183"/>
      <c r="J109" s="183" t="s">
        <v>88</v>
      </c>
      <c r="K109" s="183"/>
      <c r="L109" s="183"/>
      <c r="M109" s="173" t="str">
        <f>"+10(-2;+1)"</f>
        <v>+10(-2;+1)</v>
      </c>
      <c r="N109" s="173"/>
      <c r="O109" s="173"/>
      <c r="P109" s="173"/>
      <c r="Q109" s="173" t="s">
        <v>93</v>
      </c>
      <c r="R109" s="173"/>
      <c r="S109" s="173"/>
      <c r="T109" s="173"/>
      <c r="U109" s="173"/>
      <c r="V109" s="173" t="s">
        <v>110</v>
      </c>
      <c r="W109" s="173"/>
      <c r="X109" s="173"/>
      <c r="Y109" s="173"/>
    </row>
    <row r="110" spans="1:25" s="21" customFormat="1" ht="15.75" customHeight="1" x14ac:dyDescent="0.2">
      <c r="A110" s="183">
        <v>3</v>
      </c>
      <c r="B110" s="183"/>
      <c r="C110" s="183" t="s">
        <v>100</v>
      </c>
      <c r="D110" s="183"/>
      <c r="E110" s="183"/>
      <c r="F110" s="183"/>
      <c r="G110" s="183"/>
      <c r="H110" s="183"/>
      <c r="I110" s="183"/>
      <c r="J110" s="183" t="s">
        <v>89</v>
      </c>
      <c r="K110" s="183"/>
      <c r="L110" s="183"/>
      <c r="M110" s="173" t="s">
        <v>91</v>
      </c>
      <c r="N110" s="173"/>
      <c r="O110" s="173"/>
      <c r="P110" s="173"/>
      <c r="Q110" s="173" t="s">
        <v>93</v>
      </c>
      <c r="R110" s="173"/>
      <c r="S110" s="173"/>
      <c r="T110" s="173"/>
      <c r="U110" s="173"/>
      <c r="V110" s="173" t="s">
        <v>110</v>
      </c>
      <c r="W110" s="173"/>
      <c r="X110" s="173"/>
      <c r="Y110" s="173"/>
    </row>
    <row r="111" spans="1:25" s="21" customFormat="1" ht="15.75" customHeight="1" x14ac:dyDescent="0.2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</row>
    <row r="112" spans="1:25" s="21" customFormat="1" ht="15.75" customHeight="1" x14ac:dyDescent="0.2">
      <c r="A112" s="116" t="s">
        <v>94</v>
      </c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</row>
    <row r="113" spans="1:25" s="21" customFormat="1" ht="15.75" customHeight="1" x14ac:dyDescent="0.2">
      <c r="A113" s="183" t="s">
        <v>83</v>
      </c>
      <c r="B113" s="183"/>
      <c r="C113" s="183" t="s">
        <v>97</v>
      </c>
      <c r="D113" s="183"/>
      <c r="E113" s="183"/>
      <c r="F113" s="183"/>
      <c r="G113" s="183"/>
      <c r="H113" s="183"/>
      <c r="I113" s="183"/>
      <c r="J113" s="183" t="s">
        <v>106</v>
      </c>
      <c r="K113" s="183"/>
      <c r="L113" s="183"/>
      <c r="M113" s="183"/>
      <c r="N113" s="183"/>
      <c r="O113" s="183"/>
      <c r="P113" s="183"/>
      <c r="Q113" s="183" t="s">
        <v>102</v>
      </c>
      <c r="R113" s="183"/>
      <c r="S113" s="183"/>
      <c r="T113" s="183"/>
      <c r="U113" s="183"/>
      <c r="V113" s="183" t="s">
        <v>109</v>
      </c>
      <c r="W113" s="183"/>
      <c r="X113" s="183"/>
      <c r="Y113" s="183"/>
    </row>
    <row r="114" spans="1:25" s="21" customFormat="1" ht="15.75" customHeight="1" x14ac:dyDescent="0.2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</row>
    <row r="115" spans="1:25" s="21" customFormat="1" ht="15.75" customHeight="1" x14ac:dyDescent="0.2">
      <c r="A115" s="184">
        <v>1</v>
      </c>
      <c r="B115" s="186"/>
      <c r="C115" s="184">
        <v>2</v>
      </c>
      <c r="D115" s="185"/>
      <c r="E115" s="185"/>
      <c r="F115" s="185"/>
      <c r="G115" s="185"/>
      <c r="H115" s="185"/>
      <c r="I115" s="186"/>
      <c r="J115" s="184">
        <v>3</v>
      </c>
      <c r="K115" s="185"/>
      <c r="L115" s="185"/>
      <c r="M115" s="185"/>
      <c r="N115" s="185"/>
      <c r="O115" s="185"/>
      <c r="P115" s="186"/>
      <c r="Q115" s="184">
        <v>4</v>
      </c>
      <c r="R115" s="185"/>
      <c r="S115" s="185"/>
      <c r="T115" s="185"/>
      <c r="U115" s="186"/>
      <c r="V115" s="184">
        <v>5</v>
      </c>
      <c r="W115" s="185"/>
      <c r="X115" s="185"/>
      <c r="Y115" s="186"/>
    </row>
    <row r="116" spans="1:25" s="21" customFormat="1" ht="15.75" customHeight="1" x14ac:dyDescent="0.2">
      <c r="A116" s="173">
        <v>1</v>
      </c>
      <c r="B116" s="173"/>
      <c r="C116" s="173" t="s">
        <v>99</v>
      </c>
      <c r="D116" s="173"/>
      <c r="E116" s="173"/>
      <c r="F116" s="173"/>
      <c r="G116" s="173"/>
      <c r="H116" s="173"/>
      <c r="I116" s="173"/>
      <c r="J116" s="201" t="str">
        <f>"+20(-2;+1)"</f>
        <v>+20(-2;+1)</v>
      </c>
      <c r="K116" s="202"/>
      <c r="L116" s="202"/>
      <c r="M116" s="202"/>
      <c r="N116" s="202"/>
      <c r="O116" s="202"/>
      <c r="P116" s="203"/>
      <c r="Q116" s="173" t="s">
        <v>93</v>
      </c>
      <c r="R116" s="173"/>
      <c r="S116" s="173"/>
      <c r="T116" s="173"/>
      <c r="U116" s="173"/>
      <c r="V116" s="173" t="s">
        <v>110</v>
      </c>
      <c r="W116" s="173"/>
      <c r="X116" s="173"/>
      <c r="Y116" s="173"/>
    </row>
    <row r="117" spans="1:25" s="21" customFormat="1" ht="15.75" customHeight="1" x14ac:dyDescent="0.2">
      <c r="A117" s="173">
        <v>2</v>
      </c>
      <c r="B117" s="173"/>
      <c r="C117" s="173" t="s">
        <v>77</v>
      </c>
      <c r="D117" s="173"/>
      <c r="E117" s="173"/>
      <c r="F117" s="173"/>
      <c r="G117" s="173"/>
      <c r="H117" s="173"/>
      <c r="I117" s="173"/>
      <c r="J117" s="201" t="str">
        <f>"+10(-2;+1)"</f>
        <v>+10(-2;+1)</v>
      </c>
      <c r="K117" s="202"/>
      <c r="L117" s="202"/>
      <c r="M117" s="202"/>
      <c r="N117" s="202"/>
      <c r="O117" s="202"/>
      <c r="P117" s="203"/>
      <c r="Q117" s="173" t="s">
        <v>105</v>
      </c>
      <c r="R117" s="173"/>
      <c r="S117" s="173"/>
      <c r="T117" s="173"/>
      <c r="U117" s="173"/>
      <c r="V117" s="173" t="s">
        <v>110</v>
      </c>
      <c r="W117" s="173"/>
      <c r="X117" s="173"/>
      <c r="Y117" s="173"/>
    </row>
    <row r="118" spans="1:25" s="21" customFormat="1" ht="15.75" customHeight="1" x14ac:dyDescent="0.2">
      <c r="A118" s="173">
        <v>3</v>
      </c>
      <c r="B118" s="173"/>
      <c r="C118" s="173"/>
      <c r="D118" s="173"/>
      <c r="E118" s="173"/>
      <c r="F118" s="173"/>
      <c r="G118" s="173"/>
      <c r="H118" s="173"/>
      <c r="I118" s="173"/>
      <c r="J118" s="201" t="s">
        <v>91</v>
      </c>
      <c r="K118" s="202"/>
      <c r="L118" s="202"/>
      <c r="M118" s="202"/>
      <c r="N118" s="202"/>
      <c r="O118" s="202"/>
      <c r="P118" s="203"/>
      <c r="Q118" s="173" t="s">
        <v>105</v>
      </c>
      <c r="R118" s="173"/>
      <c r="S118" s="173"/>
      <c r="T118" s="173"/>
      <c r="U118" s="173"/>
      <c r="V118" s="173" t="s">
        <v>110</v>
      </c>
      <c r="W118" s="173"/>
      <c r="X118" s="173"/>
      <c r="Y118" s="173"/>
    </row>
    <row r="119" spans="1:25" s="21" customFormat="1" ht="15.75" customHeight="1" x14ac:dyDescent="0.2">
      <c r="A119" s="173">
        <v>4</v>
      </c>
      <c r="B119" s="173"/>
      <c r="C119" s="173" t="s">
        <v>103</v>
      </c>
      <c r="D119" s="173"/>
      <c r="E119" s="173"/>
      <c r="F119" s="173"/>
      <c r="G119" s="173"/>
      <c r="H119" s="173"/>
      <c r="I119" s="173"/>
      <c r="J119" s="201" t="s">
        <v>76</v>
      </c>
      <c r="K119" s="202"/>
      <c r="L119" s="202"/>
      <c r="M119" s="202"/>
      <c r="N119" s="202"/>
      <c r="O119" s="202"/>
      <c r="P119" s="203"/>
      <c r="Q119" s="173" t="s">
        <v>104</v>
      </c>
      <c r="R119" s="173"/>
      <c r="S119" s="173"/>
      <c r="T119" s="173"/>
      <c r="U119" s="173"/>
      <c r="V119" s="173" t="s">
        <v>110</v>
      </c>
      <c r="W119" s="173"/>
      <c r="X119" s="173"/>
      <c r="Y119" s="173"/>
    </row>
    <row r="120" spans="1:25" s="21" customFormat="1" ht="15.75" customHeight="1" x14ac:dyDescent="0.2">
      <c r="A120" s="173">
        <v>5</v>
      </c>
      <c r="B120" s="173"/>
      <c r="C120" s="173" t="s">
        <v>101</v>
      </c>
      <c r="D120" s="173"/>
      <c r="E120" s="173"/>
      <c r="F120" s="173"/>
      <c r="G120" s="173"/>
      <c r="H120" s="173"/>
      <c r="I120" s="173"/>
      <c r="J120" s="201" t="s">
        <v>76</v>
      </c>
      <c r="K120" s="202"/>
      <c r="L120" s="202"/>
      <c r="M120" s="202"/>
      <c r="N120" s="202"/>
      <c r="O120" s="202"/>
      <c r="P120" s="203"/>
      <c r="Q120" s="173"/>
      <c r="R120" s="173"/>
      <c r="S120" s="173"/>
      <c r="T120" s="173"/>
      <c r="U120" s="173"/>
      <c r="V120" s="173" t="s">
        <v>90</v>
      </c>
      <c r="W120" s="173"/>
      <c r="X120" s="173"/>
      <c r="Y120" s="173"/>
    </row>
    <row r="121" spans="1:25" s="21" customFormat="1" ht="15.75" customHeight="1" x14ac:dyDescent="0.2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spans="1:25" s="21" customFormat="1" ht="15.75" customHeight="1" x14ac:dyDescent="0.2">
      <c r="A122" s="199" t="s">
        <v>112</v>
      </c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</row>
    <row r="123" spans="1:25" s="21" customFormat="1" ht="15.75" customHeight="1" x14ac:dyDescent="0.2">
      <c r="A123" s="111" t="str">
        <f>"При контроле недопустимых дефектов не выявлено.
"&amp;G101&amp;",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</row>
    <row r="124" spans="1:25" s="21" customFormat="1" ht="15.75" customHeight="1" x14ac:dyDescent="0.2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</row>
    <row r="125" spans="1:25" s="21" customFormat="1" ht="15.75" customHeight="1" x14ac:dyDescent="0.2">
      <c r="A125" s="171" t="s">
        <v>6</v>
      </c>
      <c r="B125" s="171"/>
      <c r="C125" s="171"/>
      <c r="D125" s="171"/>
      <c r="E125" s="171"/>
      <c r="F125" s="171"/>
      <c r="G125" s="171"/>
      <c r="Y125" s="23"/>
    </row>
    <row r="126" spans="1:25" s="21" customFormat="1" ht="15.75" customHeight="1" x14ac:dyDescent="0.2">
      <c r="H126" s="24"/>
      <c r="J126" s="24"/>
      <c r="L126" s="24"/>
      <c r="N126" s="24"/>
      <c r="P126" s="24"/>
      <c r="R126" s="93"/>
      <c r="S126" s="84"/>
      <c r="T126" s="98" t="s">
        <v>66</v>
      </c>
      <c r="V126" s="24"/>
      <c r="X126" s="24"/>
    </row>
    <row r="127" spans="1:25" s="21" customFormat="1" ht="15.75" customHeight="1" x14ac:dyDescent="0.2">
      <c r="A127" s="23" t="s">
        <v>3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s="21" customFormat="1" ht="15.75" customHeight="1" x14ac:dyDescent="0.2">
      <c r="B128" s="23"/>
      <c r="C128" s="23"/>
      <c r="D128" s="23"/>
      <c r="E128" s="23"/>
      <c r="F128" s="23"/>
      <c r="G128" s="23"/>
      <c r="H128" s="24"/>
      <c r="I128" s="23"/>
      <c r="J128" s="24"/>
      <c r="K128" s="23"/>
      <c r="L128" s="24"/>
      <c r="M128" s="23"/>
      <c r="N128" s="24"/>
      <c r="O128" s="23"/>
      <c r="P128" s="24"/>
      <c r="Q128" s="23"/>
      <c r="R128" s="24"/>
      <c r="S128" s="23"/>
      <c r="T128" s="24"/>
      <c r="U128" s="23"/>
      <c r="V128" s="24"/>
      <c r="W128" s="23"/>
      <c r="X128" s="24"/>
    </row>
    <row r="129" spans="1:25" s="21" customFormat="1" ht="15.75" customHeight="1" x14ac:dyDescent="0.2">
      <c r="A129" s="23" t="s">
        <v>4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Y129" s="82"/>
    </row>
    <row r="130" spans="1:25" s="21" customFormat="1" ht="15.75" customHeight="1" x14ac:dyDescent="0.2">
      <c r="A130" s="23"/>
      <c r="B130" s="23"/>
      <c r="C130" s="23"/>
      <c r="D130" s="23"/>
      <c r="E130" s="23"/>
      <c r="F130" s="23"/>
      <c r="G130" s="23"/>
      <c r="I130" s="23"/>
      <c r="J130" s="24"/>
      <c r="K130" s="23"/>
      <c r="M130" s="23"/>
      <c r="N130" s="24"/>
      <c r="O130" s="23"/>
      <c r="P130" s="24"/>
      <c r="Q130" s="23"/>
      <c r="R130" s="98"/>
      <c r="S130" s="23"/>
      <c r="T130" s="98" t="s">
        <v>67</v>
      </c>
      <c r="U130" s="23"/>
      <c r="W130" s="23"/>
      <c r="X130" s="24"/>
    </row>
    <row r="131" spans="1:25" s="21" customFormat="1" ht="15.75" customHeight="1" x14ac:dyDescent="0.2">
      <c r="A131" s="23" t="s">
        <v>4</v>
      </c>
      <c r="B131" s="23"/>
      <c r="C131" s="23"/>
      <c r="D131" s="23"/>
      <c r="E131" s="23"/>
      <c r="F131" s="23"/>
      <c r="J131" s="23"/>
      <c r="R131" s="98"/>
      <c r="T131" s="98"/>
    </row>
    <row r="132" spans="1:25" s="21" customFormat="1" ht="15.75" customHeight="1" x14ac:dyDescent="0.2">
      <c r="A132" s="23"/>
      <c r="B132" s="23"/>
      <c r="C132" s="23"/>
      <c r="D132" s="23"/>
      <c r="E132" s="23"/>
      <c r="F132" s="23"/>
      <c r="J132" s="23"/>
      <c r="R132" s="98"/>
      <c r="T132" s="98" t="s">
        <v>67</v>
      </c>
    </row>
    <row r="133" spans="1:25" s="21" customFormat="1" ht="15.75" customHeight="1" x14ac:dyDescent="0.2">
      <c r="A133" s="82" t="s">
        <v>1</v>
      </c>
      <c r="B133" s="82"/>
      <c r="C133" s="82"/>
      <c r="D133" s="82"/>
      <c r="E133" s="82"/>
      <c r="F133" s="82"/>
      <c r="G133" s="82"/>
      <c r="H133" s="82"/>
      <c r="I133" s="82"/>
      <c r="J133" s="82"/>
      <c r="R133" s="23"/>
    </row>
    <row r="134" spans="1:25" s="21" customFormat="1" ht="15.75" customHeight="1" x14ac:dyDescent="0.2">
      <c r="A134" s="82"/>
      <c r="B134" s="82"/>
      <c r="C134" s="82"/>
      <c r="D134" s="82"/>
      <c r="E134" s="82"/>
      <c r="F134" s="82"/>
      <c r="G134" s="82"/>
      <c r="H134" s="82"/>
      <c r="I134" s="82"/>
      <c r="J134" s="82"/>
    </row>
    <row r="135" spans="1:25" s="21" customFormat="1" ht="15.75" customHeight="1" x14ac:dyDescent="0.2">
      <c r="A135" s="200" t="s">
        <v>68</v>
      </c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</row>
    <row r="136" spans="1:25" s="21" customFormat="1" ht="15.75" customHeight="1" x14ac:dyDescent="0.2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</row>
    <row r="137" spans="1:25" s="21" customFormat="1" ht="15.75" customHeight="1" x14ac:dyDescent="0.2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</row>
    <row r="138" spans="1:25" s="21" customFormat="1" ht="15.75" customHeight="1" x14ac:dyDescent="0.2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</row>
    <row r="139" spans="1:25" s="21" customFormat="1" ht="15.75" customHeight="1" x14ac:dyDescent="0.2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</row>
    <row r="140" spans="1:25" s="21" customFormat="1" ht="15.75" customHeight="1" x14ac:dyDescent="0.2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</row>
    <row r="141" spans="1:25" s="21" customFormat="1" ht="15.75" customHeight="1" x14ac:dyDescent="0.2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</row>
    <row r="142" spans="1:25" s="21" customFormat="1" ht="15.75" customHeight="1" x14ac:dyDescent="0.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</row>
    <row r="143" spans="1:25" s="21" customFormat="1" ht="15.75" customHeight="1" x14ac:dyDescent="0.2">
      <c r="A143" s="116" t="s">
        <v>95</v>
      </c>
      <c r="B143" s="116"/>
      <c r="C143" s="116"/>
      <c r="D143" s="116"/>
      <c r="E143" s="116"/>
      <c r="F143" s="116"/>
      <c r="G143" s="117" t="s">
        <v>96</v>
      </c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</row>
    <row r="144" spans="1:25" x14ac:dyDescent="0.25">
      <c r="A144" s="197" t="s">
        <v>98</v>
      </c>
      <c r="B144" s="197"/>
      <c r="C144" s="197"/>
      <c r="D144" s="197"/>
      <c r="E144" s="197"/>
      <c r="F144" s="197"/>
      <c r="G144" s="192" t="s">
        <v>111</v>
      </c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</row>
    <row r="145" spans="1:25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spans="1:25" x14ac:dyDescent="0.25">
      <c r="A146" s="197" t="s">
        <v>107</v>
      </c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</row>
    <row r="147" spans="1:25" x14ac:dyDescent="0.25">
      <c r="A147" s="165" t="s">
        <v>83</v>
      </c>
      <c r="B147" s="165"/>
      <c r="C147" s="165" t="s">
        <v>84</v>
      </c>
      <c r="D147" s="165"/>
      <c r="E147" s="165"/>
      <c r="F147" s="165"/>
      <c r="G147" s="165"/>
      <c r="H147" s="165"/>
      <c r="I147" s="165"/>
      <c r="J147" s="165" t="s">
        <v>85</v>
      </c>
      <c r="K147" s="165"/>
      <c r="L147" s="165"/>
      <c r="M147" s="165" t="s">
        <v>92</v>
      </c>
      <c r="N147" s="165"/>
      <c r="O147" s="165"/>
      <c r="P147" s="165"/>
      <c r="Q147" s="165" t="s">
        <v>108</v>
      </c>
      <c r="R147" s="165"/>
      <c r="S147" s="165"/>
      <c r="T147" s="165"/>
      <c r="U147" s="165"/>
      <c r="V147" s="165" t="s">
        <v>109</v>
      </c>
      <c r="W147" s="165"/>
      <c r="X147" s="165"/>
      <c r="Y147" s="165"/>
    </row>
    <row r="148" spans="1:25" x14ac:dyDescent="0.25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</row>
    <row r="149" spans="1:25" x14ac:dyDescent="0.25">
      <c r="A149" s="166"/>
      <c r="B149" s="167"/>
      <c r="C149" s="166">
        <v>2</v>
      </c>
      <c r="D149" s="195"/>
      <c r="E149" s="195"/>
      <c r="F149" s="195"/>
      <c r="G149" s="195"/>
      <c r="H149" s="195"/>
      <c r="I149" s="167"/>
      <c r="J149" s="166">
        <v>3</v>
      </c>
      <c r="K149" s="195"/>
      <c r="L149" s="167"/>
      <c r="M149" s="166">
        <v>4</v>
      </c>
      <c r="N149" s="195"/>
      <c r="O149" s="195"/>
      <c r="P149" s="167"/>
      <c r="Q149" s="166">
        <v>5</v>
      </c>
      <c r="R149" s="195"/>
      <c r="S149" s="195"/>
      <c r="T149" s="195"/>
      <c r="U149" s="167"/>
      <c r="V149" s="166">
        <v>6</v>
      </c>
      <c r="W149" s="195"/>
      <c r="X149" s="195"/>
      <c r="Y149" s="167"/>
    </row>
    <row r="150" spans="1:25" x14ac:dyDescent="0.25">
      <c r="A150" s="165">
        <v>1</v>
      </c>
      <c r="B150" s="165"/>
      <c r="C150" s="165" t="s">
        <v>78</v>
      </c>
      <c r="D150" s="165"/>
      <c r="E150" s="165"/>
      <c r="F150" s="165"/>
      <c r="G150" s="165"/>
      <c r="H150" s="165"/>
      <c r="I150" s="165"/>
      <c r="J150" s="165" t="s">
        <v>87</v>
      </c>
      <c r="K150" s="165"/>
      <c r="L150" s="165"/>
      <c r="M150" s="187" t="str">
        <f>"+20(-2;+1)"</f>
        <v>+20(-2;+1)</v>
      </c>
      <c r="N150" s="187"/>
      <c r="O150" s="187"/>
      <c r="P150" s="187"/>
      <c r="Q150" s="187" t="s">
        <v>93</v>
      </c>
      <c r="R150" s="187"/>
      <c r="S150" s="187"/>
      <c r="T150" s="187"/>
      <c r="U150" s="187"/>
      <c r="V150" s="187" t="s">
        <v>110</v>
      </c>
      <c r="W150" s="187"/>
      <c r="X150" s="187"/>
      <c r="Y150" s="187"/>
    </row>
    <row r="151" spans="1:25" x14ac:dyDescent="0.25">
      <c r="A151" s="165">
        <v>2</v>
      </c>
      <c r="B151" s="165"/>
      <c r="C151" s="165" t="s">
        <v>86</v>
      </c>
      <c r="D151" s="165"/>
      <c r="E151" s="165"/>
      <c r="F151" s="165"/>
      <c r="G151" s="165"/>
      <c r="H151" s="165"/>
      <c r="I151" s="165"/>
      <c r="J151" s="165" t="s">
        <v>88</v>
      </c>
      <c r="K151" s="165"/>
      <c r="L151" s="165"/>
      <c r="M151" s="187" t="str">
        <f>"+10(-2;+1)"</f>
        <v>+10(-2;+1)</v>
      </c>
      <c r="N151" s="187"/>
      <c r="O151" s="187"/>
      <c r="P151" s="187"/>
      <c r="Q151" s="187" t="s">
        <v>93</v>
      </c>
      <c r="R151" s="187"/>
      <c r="S151" s="187"/>
      <c r="T151" s="187"/>
      <c r="U151" s="187"/>
      <c r="V151" s="187" t="s">
        <v>110</v>
      </c>
      <c r="W151" s="187"/>
      <c r="X151" s="187"/>
      <c r="Y151" s="187"/>
    </row>
    <row r="152" spans="1:25" x14ac:dyDescent="0.25">
      <c r="A152" s="165">
        <v>3</v>
      </c>
      <c r="B152" s="165"/>
      <c r="C152" s="165" t="s">
        <v>100</v>
      </c>
      <c r="D152" s="165"/>
      <c r="E152" s="165"/>
      <c r="F152" s="165"/>
      <c r="G152" s="165"/>
      <c r="H152" s="165"/>
      <c r="I152" s="165"/>
      <c r="J152" s="165" t="s">
        <v>89</v>
      </c>
      <c r="K152" s="165"/>
      <c r="L152" s="165"/>
      <c r="M152" s="187" t="s">
        <v>91</v>
      </c>
      <c r="N152" s="187"/>
      <c r="O152" s="187"/>
      <c r="P152" s="187"/>
      <c r="Q152" s="187" t="s">
        <v>93</v>
      </c>
      <c r="R152" s="187"/>
      <c r="S152" s="187"/>
      <c r="T152" s="187"/>
      <c r="U152" s="187"/>
      <c r="V152" s="187" t="s">
        <v>110</v>
      </c>
      <c r="W152" s="187"/>
      <c r="X152" s="187"/>
      <c r="Y152" s="187"/>
    </row>
    <row r="153" spans="1:25" x14ac:dyDescent="0.25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</row>
    <row r="154" spans="1:25" x14ac:dyDescent="0.25">
      <c r="A154" s="197" t="s">
        <v>94</v>
      </c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</row>
    <row r="155" spans="1:25" x14ac:dyDescent="0.25">
      <c r="A155" s="165" t="s">
        <v>83</v>
      </c>
      <c r="B155" s="165"/>
      <c r="C155" s="165" t="s">
        <v>97</v>
      </c>
      <c r="D155" s="165"/>
      <c r="E155" s="165"/>
      <c r="F155" s="165"/>
      <c r="G155" s="165"/>
      <c r="H155" s="165"/>
      <c r="I155" s="165"/>
      <c r="J155" s="165" t="s">
        <v>106</v>
      </c>
      <c r="K155" s="165"/>
      <c r="L155" s="165"/>
      <c r="M155" s="165"/>
      <c r="N155" s="165"/>
      <c r="O155" s="165"/>
      <c r="P155" s="165"/>
      <c r="Q155" s="165" t="s">
        <v>102</v>
      </c>
      <c r="R155" s="165"/>
      <c r="S155" s="165"/>
      <c r="T155" s="165"/>
      <c r="U155" s="165"/>
      <c r="V155" s="165" t="s">
        <v>109</v>
      </c>
      <c r="W155" s="165"/>
      <c r="X155" s="165"/>
      <c r="Y155" s="165"/>
    </row>
    <row r="156" spans="1:25" x14ac:dyDescent="0.25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</row>
    <row r="157" spans="1:25" x14ac:dyDescent="0.25">
      <c r="A157" s="166">
        <v>1</v>
      </c>
      <c r="B157" s="167"/>
      <c r="C157" s="166">
        <v>2</v>
      </c>
      <c r="D157" s="195"/>
      <c r="E157" s="195"/>
      <c r="F157" s="195"/>
      <c r="G157" s="195"/>
      <c r="H157" s="195"/>
      <c r="I157" s="167"/>
      <c r="J157" s="166">
        <v>3</v>
      </c>
      <c r="K157" s="195"/>
      <c r="L157" s="195"/>
      <c r="M157" s="195"/>
      <c r="N157" s="195"/>
      <c r="O157" s="195"/>
      <c r="P157" s="167"/>
      <c r="Q157" s="166">
        <v>4</v>
      </c>
      <c r="R157" s="195"/>
      <c r="S157" s="195"/>
      <c r="T157" s="195"/>
      <c r="U157" s="167"/>
      <c r="V157" s="166">
        <v>5</v>
      </c>
      <c r="W157" s="195"/>
      <c r="X157" s="195"/>
      <c r="Y157" s="167"/>
    </row>
    <row r="158" spans="1:25" x14ac:dyDescent="0.25">
      <c r="A158" s="187">
        <v>1</v>
      </c>
      <c r="B158" s="187"/>
      <c r="C158" s="187" t="s">
        <v>99</v>
      </c>
      <c r="D158" s="187"/>
      <c r="E158" s="187"/>
      <c r="F158" s="187"/>
      <c r="G158" s="187"/>
      <c r="H158" s="187"/>
      <c r="I158" s="187"/>
      <c r="J158" s="188" t="str">
        <f>"+20(-2;+1)"</f>
        <v>+20(-2;+1)</v>
      </c>
      <c r="K158" s="189"/>
      <c r="L158" s="189"/>
      <c r="M158" s="189"/>
      <c r="N158" s="189"/>
      <c r="O158" s="189"/>
      <c r="P158" s="190"/>
      <c r="Q158" s="187" t="s">
        <v>93</v>
      </c>
      <c r="R158" s="187"/>
      <c r="S158" s="187"/>
      <c r="T158" s="187"/>
      <c r="U158" s="187"/>
      <c r="V158" s="187" t="s">
        <v>110</v>
      </c>
      <c r="W158" s="187"/>
      <c r="X158" s="187"/>
      <c r="Y158" s="187"/>
    </row>
    <row r="159" spans="1:25" x14ac:dyDescent="0.25">
      <c r="A159" s="187">
        <v>2</v>
      </c>
      <c r="B159" s="187"/>
      <c r="C159" s="187" t="s">
        <v>77</v>
      </c>
      <c r="D159" s="187"/>
      <c r="E159" s="187"/>
      <c r="F159" s="187"/>
      <c r="G159" s="187"/>
      <c r="H159" s="187"/>
      <c r="I159" s="187"/>
      <c r="J159" s="188" t="str">
        <f>"+10(-2;+1)"</f>
        <v>+10(-2;+1)</v>
      </c>
      <c r="K159" s="189"/>
      <c r="L159" s="189"/>
      <c r="M159" s="189"/>
      <c r="N159" s="189"/>
      <c r="O159" s="189"/>
      <c r="P159" s="190"/>
      <c r="Q159" s="187" t="s">
        <v>105</v>
      </c>
      <c r="R159" s="187"/>
      <c r="S159" s="187"/>
      <c r="T159" s="187"/>
      <c r="U159" s="187"/>
      <c r="V159" s="187" t="s">
        <v>110</v>
      </c>
      <c r="W159" s="187"/>
      <c r="X159" s="187"/>
      <c r="Y159" s="187"/>
    </row>
    <row r="160" spans="1:25" x14ac:dyDescent="0.25">
      <c r="A160" s="187">
        <v>3</v>
      </c>
      <c r="B160" s="187"/>
      <c r="C160" s="187"/>
      <c r="D160" s="187"/>
      <c r="E160" s="187"/>
      <c r="F160" s="187"/>
      <c r="G160" s="187"/>
      <c r="H160" s="187"/>
      <c r="I160" s="187"/>
      <c r="J160" s="188" t="s">
        <v>91</v>
      </c>
      <c r="K160" s="189"/>
      <c r="L160" s="189"/>
      <c r="M160" s="189"/>
      <c r="N160" s="189"/>
      <c r="O160" s="189"/>
      <c r="P160" s="190"/>
      <c r="Q160" s="187" t="s">
        <v>105</v>
      </c>
      <c r="R160" s="187"/>
      <c r="S160" s="187"/>
      <c r="T160" s="187"/>
      <c r="U160" s="187"/>
      <c r="V160" s="187" t="s">
        <v>110</v>
      </c>
      <c r="W160" s="187"/>
      <c r="X160" s="187"/>
      <c r="Y160" s="187"/>
    </row>
    <row r="161" spans="1:25" x14ac:dyDescent="0.25">
      <c r="A161" s="187">
        <v>4</v>
      </c>
      <c r="B161" s="187"/>
      <c r="C161" s="187" t="s">
        <v>103</v>
      </c>
      <c r="D161" s="187"/>
      <c r="E161" s="187"/>
      <c r="F161" s="187"/>
      <c r="G161" s="187"/>
      <c r="H161" s="187"/>
      <c r="I161" s="187"/>
      <c r="J161" s="188" t="s">
        <v>76</v>
      </c>
      <c r="K161" s="189"/>
      <c r="L161" s="189"/>
      <c r="M161" s="189"/>
      <c r="N161" s="189"/>
      <c r="O161" s="189"/>
      <c r="P161" s="190"/>
      <c r="Q161" s="187" t="s">
        <v>104</v>
      </c>
      <c r="R161" s="187"/>
      <c r="S161" s="187"/>
      <c r="T161" s="187"/>
      <c r="U161" s="187"/>
      <c r="V161" s="187" t="s">
        <v>110</v>
      </c>
      <c r="W161" s="187"/>
      <c r="X161" s="187"/>
      <c r="Y161" s="187"/>
    </row>
    <row r="162" spans="1:25" x14ac:dyDescent="0.25">
      <c r="A162" s="187">
        <v>5</v>
      </c>
      <c r="B162" s="187"/>
      <c r="C162" s="187" t="s">
        <v>101</v>
      </c>
      <c r="D162" s="187"/>
      <c r="E162" s="187"/>
      <c r="F162" s="187"/>
      <c r="G162" s="187"/>
      <c r="H162" s="187"/>
      <c r="I162" s="187"/>
      <c r="J162" s="188" t="s">
        <v>76</v>
      </c>
      <c r="K162" s="189"/>
      <c r="L162" s="189"/>
      <c r="M162" s="189"/>
      <c r="N162" s="189"/>
      <c r="O162" s="189"/>
      <c r="P162" s="190"/>
      <c r="Q162" s="187"/>
      <c r="R162" s="187"/>
      <c r="S162" s="187"/>
      <c r="T162" s="187"/>
      <c r="U162" s="187"/>
      <c r="V162" s="187" t="s">
        <v>90</v>
      </c>
      <c r="W162" s="187"/>
      <c r="X162" s="187"/>
      <c r="Y162" s="187"/>
    </row>
    <row r="163" spans="1:25" x14ac:dyDescent="0.25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</row>
    <row r="164" spans="1:25" x14ac:dyDescent="0.25">
      <c r="A164" s="191" t="s">
        <v>112</v>
      </c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</row>
    <row r="165" spans="1:25" x14ac:dyDescent="0.25">
      <c r="A165" s="192" t="str">
        <f>"При контроле недопустимых дефектов не выявлено.
"&amp;G143&amp;",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</row>
    <row r="166" spans="1:25" x14ac:dyDescent="0.25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</row>
    <row r="167" spans="1:25" x14ac:dyDescent="0.25">
      <c r="A167" s="194" t="s">
        <v>6</v>
      </c>
      <c r="B167" s="194"/>
      <c r="C167" s="194"/>
      <c r="D167" s="194"/>
      <c r="E167" s="194"/>
      <c r="F167" s="194"/>
      <c r="G167" s="194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0"/>
    </row>
    <row r="168" spans="1:25" x14ac:dyDescent="0.25">
      <c r="A168" s="61"/>
      <c r="B168" s="61"/>
      <c r="C168" s="61"/>
      <c r="D168" s="61"/>
      <c r="E168" s="61"/>
      <c r="F168" s="61"/>
      <c r="G168" s="61"/>
      <c r="H168" s="62"/>
      <c r="I168" s="61"/>
      <c r="J168" s="62"/>
      <c r="K168" s="61"/>
      <c r="L168" s="62"/>
      <c r="M168" s="61"/>
      <c r="N168" s="62"/>
      <c r="O168" s="61"/>
      <c r="P168" s="62"/>
      <c r="Q168" s="61"/>
      <c r="R168" s="63"/>
      <c r="S168" s="64"/>
      <c r="T168" s="65" t="s">
        <v>66</v>
      </c>
      <c r="U168" s="61"/>
      <c r="V168" s="62"/>
      <c r="W168" s="61"/>
      <c r="X168" s="62"/>
      <c r="Y168" s="61"/>
    </row>
    <row r="169" spans="1:25" x14ac:dyDescent="0.25">
      <c r="A169" s="60" t="s">
        <v>3</v>
      </c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 spans="1:25" x14ac:dyDescent="0.25">
      <c r="A170" s="61"/>
      <c r="B170" s="60"/>
      <c r="C170" s="60"/>
      <c r="D170" s="60"/>
      <c r="E170" s="60"/>
      <c r="F170" s="60"/>
      <c r="G170" s="60"/>
      <c r="H170" s="62"/>
      <c r="I170" s="60"/>
      <c r="J170" s="62"/>
      <c r="K170" s="60"/>
      <c r="L170" s="62"/>
      <c r="M170" s="60"/>
      <c r="N170" s="62"/>
      <c r="O170" s="60"/>
      <c r="P170" s="62"/>
      <c r="Q170" s="60"/>
      <c r="R170" s="62"/>
      <c r="S170" s="60"/>
      <c r="T170" s="62"/>
      <c r="U170" s="60"/>
      <c r="V170" s="62"/>
      <c r="W170" s="60"/>
      <c r="X170" s="62"/>
      <c r="Y170" s="61"/>
    </row>
    <row r="171" spans="1:25" x14ac:dyDescent="0.25">
      <c r="A171" s="60" t="s">
        <v>4</v>
      </c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6"/>
    </row>
    <row r="172" spans="1:25" x14ac:dyDescent="0.25">
      <c r="A172" s="60"/>
      <c r="B172" s="60"/>
      <c r="C172" s="60"/>
      <c r="D172" s="60"/>
      <c r="E172" s="60"/>
      <c r="F172" s="60"/>
      <c r="G172" s="60"/>
      <c r="H172" s="61"/>
      <c r="I172" s="60"/>
      <c r="J172" s="62"/>
      <c r="K172" s="60"/>
      <c r="L172" s="61"/>
      <c r="M172" s="60"/>
      <c r="N172" s="62"/>
      <c r="O172" s="60"/>
      <c r="P172" s="62"/>
      <c r="Q172" s="60"/>
      <c r="R172" s="65"/>
      <c r="S172" s="60"/>
      <c r="T172" s="65" t="s">
        <v>67</v>
      </c>
      <c r="U172" s="60"/>
      <c r="V172" s="61"/>
      <c r="W172" s="60"/>
      <c r="X172" s="62"/>
      <c r="Y172" s="61"/>
    </row>
    <row r="173" spans="1:25" x14ac:dyDescent="0.25">
      <c r="A173" s="60" t="s">
        <v>4</v>
      </c>
      <c r="B173" s="60"/>
      <c r="C173" s="60"/>
      <c r="D173" s="60"/>
      <c r="E173" s="60"/>
      <c r="F173" s="60"/>
      <c r="G173" s="61"/>
      <c r="H173" s="61"/>
      <c r="I173" s="61"/>
      <c r="J173" s="60"/>
      <c r="K173" s="61"/>
      <c r="L173" s="61"/>
      <c r="M173" s="61"/>
      <c r="N173" s="61"/>
      <c r="O173" s="61"/>
      <c r="P173" s="61"/>
      <c r="Q173" s="61"/>
      <c r="R173" s="65"/>
      <c r="S173" s="61"/>
      <c r="T173" s="65"/>
      <c r="U173" s="61"/>
      <c r="V173" s="61"/>
      <c r="W173" s="61"/>
      <c r="X173" s="61"/>
      <c r="Y173" s="61"/>
    </row>
    <row r="174" spans="1:25" x14ac:dyDescent="0.25">
      <c r="A174" s="60"/>
      <c r="B174" s="60"/>
      <c r="C174" s="60"/>
      <c r="D174" s="60"/>
      <c r="E174" s="60"/>
      <c r="F174" s="60"/>
      <c r="G174" s="61"/>
      <c r="H174" s="61"/>
      <c r="I174" s="61"/>
      <c r="J174" s="60"/>
      <c r="K174" s="61"/>
      <c r="L174" s="61"/>
      <c r="M174" s="61"/>
      <c r="N174" s="61"/>
      <c r="O174" s="61"/>
      <c r="P174" s="61"/>
      <c r="Q174" s="61"/>
      <c r="R174" s="65"/>
      <c r="S174" s="61"/>
      <c r="T174" s="65" t="s">
        <v>67</v>
      </c>
      <c r="U174" s="61"/>
      <c r="V174" s="61"/>
      <c r="W174" s="61"/>
      <c r="X174" s="61"/>
      <c r="Y174" s="61"/>
    </row>
    <row r="175" spans="1:25" x14ac:dyDescent="0.25">
      <c r="A175" s="66" t="s">
        <v>1</v>
      </c>
      <c r="B175" s="66"/>
      <c r="C175" s="66"/>
      <c r="D175" s="66"/>
      <c r="E175" s="66"/>
      <c r="F175" s="66"/>
      <c r="G175" s="66"/>
      <c r="H175" s="66"/>
      <c r="I175" s="66"/>
      <c r="J175" s="66"/>
      <c r="K175" s="61"/>
      <c r="L175" s="61"/>
      <c r="M175" s="61"/>
      <c r="N175" s="61"/>
      <c r="O175" s="61"/>
      <c r="P175" s="61"/>
      <c r="Q175" s="61"/>
      <c r="R175" s="60"/>
      <c r="S175" s="61"/>
      <c r="T175" s="61"/>
      <c r="U175" s="61"/>
      <c r="V175" s="61"/>
      <c r="W175" s="61"/>
      <c r="X175" s="61"/>
      <c r="Y175" s="61"/>
    </row>
    <row r="176" spans="1:25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spans="1:25" x14ac:dyDescent="0.25">
      <c r="A177" s="113" t="s">
        <v>68</v>
      </c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</row>
    <row r="178" spans="1:25" x14ac:dyDescent="0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</row>
    <row r="179" spans="1:25" x14ac:dyDescent="0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</row>
    <row r="180" spans="1:25" x14ac:dyDescent="0.2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</row>
    <row r="181" spans="1:25" x14ac:dyDescent="0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</row>
    <row r="182" spans="1:25" x14ac:dyDescent="0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</row>
    <row r="183" spans="1:25" x14ac:dyDescent="0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</row>
    <row r="184" spans="1:25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spans="1:25" x14ac:dyDescent="0.25">
      <c r="A185" s="197" t="s">
        <v>95</v>
      </c>
      <c r="B185" s="197"/>
      <c r="C185" s="197"/>
      <c r="D185" s="197"/>
      <c r="E185" s="197"/>
      <c r="F185" s="197"/>
      <c r="G185" s="198" t="s">
        <v>96</v>
      </c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</row>
    <row r="186" spans="1:25" x14ac:dyDescent="0.25">
      <c r="A186" s="197" t="s">
        <v>98</v>
      </c>
      <c r="B186" s="197"/>
      <c r="C186" s="197"/>
      <c r="D186" s="197"/>
      <c r="E186" s="197"/>
      <c r="F186" s="197"/>
      <c r="G186" s="192" t="s">
        <v>111</v>
      </c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</row>
    <row r="187" spans="1:25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spans="1:25" x14ac:dyDescent="0.25">
      <c r="A188" s="197" t="s">
        <v>107</v>
      </c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</row>
    <row r="189" spans="1:25" x14ac:dyDescent="0.25">
      <c r="A189" s="165" t="s">
        <v>83</v>
      </c>
      <c r="B189" s="165"/>
      <c r="C189" s="165" t="s">
        <v>84</v>
      </c>
      <c r="D189" s="165"/>
      <c r="E189" s="165"/>
      <c r="F189" s="165"/>
      <c r="G189" s="165"/>
      <c r="H189" s="165"/>
      <c r="I189" s="165"/>
      <c r="J189" s="165" t="s">
        <v>85</v>
      </c>
      <c r="K189" s="165"/>
      <c r="L189" s="165"/>
      <c r="M189" s="165" t="s">
        <v>92</v>
      </c>
      <c r="N189" s="165"/>
      <c r="O189" s="165"/>
      <c r="P189" s="165"/>
      <c r="Q189" s="165" t="s">
        <v>108</v>
      </c>
      <c r="R189" s="165"/>
      <c r="S189" s="165"/>
      <c r="T189" s="165"/>
      <c r="U189" s="165"/>
      <c r="V189" s="165" t="s">
        <v>109</v>
      </c>
      <c r="W189" s="165"/>
      <c r="X189" s="165"/>
      <c r="Y189" s="165"/>
    </row>
    <row r="190" spans="1:25" x14ac:dyDescent="0.25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</row>
    <row r="191" spans="1:25" x14ac:dyDescent="0.25">
      <c r="A191" s="166"/>
      <c r="B191" s="167"/>
      <c r="C191" s="166">
        <v>2</v>
      </c>
      <c r="D191" s="195"/>
      <c r="E191" s="195"/>
      <c r="F191" s="195"/>
      <c r="G191" s="195"/>
      <c r="H191" s="195"/>
      <c r="I191" s="167"/>
      <c r="J191" s="166">
        <v>3</v>
      </c>
      <c r="K191" s="195"/>
      <c r="L191" s="167"/>
      <c r="M191" s="166">
        <v>4</v>
      </c>
      <c r="N191" s="195"/>
      <c r="O191" s="195"/>
      <c r="P191" s="167"/>
      <c r="Q191" s="166">
        <v>5</v>
      </c>
      <c r="R191" s="195"/>
      <c r="S191" s="195"/>
      <c r="T191" s="195"/>
      <c r="U191" s="167"/>
      <c r="V191" s="166">
        <v>6</v>
      </c>
      <c r="W191" s="195"/>
      <c r="X191" s="195"/>
      <c r="Y191" s="167"/>
    </row>
    <row r="192" spans="1:25" x14ac:dyDescent="0.25">
      <c r="A192" s="165">
        <v>1</v>
      </c>
      <c r="B192" s="165"/>
      <c r="C192" s="165" t="s">
        <v>78</v>
      </c>
      <c r="D192" s="165"/>
      <c r="E192" s="165"/>
      <c r="F192" s="165"/>
      <c r="G192" s="165"/>
      <c r="H192" s="165"/>
      <c r="I192" s="165"/>
      <c r="J192" s="165" t="s">
        <v>87</v>
      </c>
      <c r="K192" s="165"/>
      <c r="L192" s="165"/>
      <c r="M192" s="187" t="str">
        <f>"+20(-2;+1)"</f>
        <v>+20(-2;+1)</v>
      </c>
      <c r="N192" s="187"/>
      <c r="O192" s="187"/>
      <c r="P192" s="187"/>
      <c r="Q192" s="187" t="s">
        <v>93</v>
      </c>
      <c r="R192" s="187"/>
      <c r="S192" s="187"/>
      <c r="T192" s="187"/>
      <c r="U192" s="187"/>
      <c r="V192" s="187" t="s">
        <v>110</v>
      </c>
      <c r="W192" s="187"/>
      <c r="X192" s="187"/>
      <c r="Y192" s="187"/>
    </row>
    <row r="193" spans="1:25" x14ac:dyDescent="0.25">
      <c r="A193" s="165">
        <v>2</v>
      </c>
      <c r="B193" s="165"/>
      <c r="C193" s="165" t="s">
        <v>86</v>
      </c>
      <c r="D193" s="165"/>
      <c r="E193" s="165"/>
      <c r="F193" s="165"/>
      <c r="G193" s="165"/>
      <c r="H193" s="165"/>
      <c r="I193" s="165"/>
      <c r="J193" s="165" t="s">
        <v>88</v>
      </c>
      <c r="K193" s="165"/>
      <c r="L193" s="165"/>
      <c r="M193" s="187" t="str">
        <f>"+10(-2;+1)"</f>
        <v>+10(-2;+1)</v>
      </c>
      <c r="N193" s="187"/>
      <c r="O193" s="187"/>
      <c r="P193" s="187"/>
      <c r="Q193" s="187" t="s">
        <v>93</v>
      </c>
      <c r="R193" s="187"/>
      <c r="S193" s="187"/>
      <c r="T193" s="187"/>
      <c r="U193" s="187"/>
      <c r="V193" s="187" t="s">
        <v>110</v>
      </c>
      <c r="W193" s="187"/>
      <c r="X193" s="187"/>
      <c r="Y193" s="187"/>
    </row>
    <row r="194" spans="1:25" x14ac:dyDescent="0.25">
      <c r="A194" s="165">
        <v>3</v>
      </c>
      <c r="B194" s="165"/>
      <c r="C194" s="165" t="s">
        <v>100</v>
      </c>
      <c r="D194" s="165"/>
      <c r="E194" s="165"/>
      <c r="F194" s="165"/>
      <c r="G194" s="165"/>
      <c r="H194" s="165"/>
      <c r="I194" s="165"/>
      <c r="J194" s="165" t="s">
        <v>89</v>
      </c>
      <c r="K194" s="165"/>
      <c r="L194" s="165"/>
      <c r="M194" s="187" t="s">
        <v>91</v>
      </c>
      <c r="N194" s="187"/>
      <c r="O194" s="187"/>
      <c r="P194" s="187"/>
      <c r="Q194" s="187" t="s">
        <v>93</v>
      </c>
      <c r="R194" s="187"/>
      <c r="S194" s="187"/>
      <c r="T194" s="187"/>
      <c r="U194" s="187"/>
      <c r="V194" s="187" t="s">
        <v>110</v>
      </c>
      <c r="W194" s="187"/>
      <c r="X194" s="187"/>
      <c r="Y194" s="187"/>
    </row>
    <row r="195" spans="1:25" x14ac:dyDescent="0.2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</row>
    <row r="196" spans="1:25" x14ac:dyDescent="0.25">
      <c r="A196" s="197" t="s">
        <v>94</v>
      </c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</row>
    <row r="197" spans="1:25" x14ac:dyDescent="0.25">
      <c r="A197" s="165" t="s">
        <v>83</v>
      </c>
      <c r="B197" s="165"/>
      <c r="C197" s="165" t="s">
        <v>97</v>
      </c>
      <c r="D197" s="165"/>
      <c r="E197" s="165"/>
      <c r="F197" s="165"/>
      <c r="G197" s="165"/>
      <c r="H197" s="165"/>
      <c r="I197" s="165"/>
      <c r="J197" s="165" t="s">
        <v>106</v>
      </c>
      <c r="K197" s="165"/>
      <c r="L197" s="165"/>
      <c r="M197" s="165"/>
      <c r="N197" s="165"/>
      <c r="O197" s="165"/>
      <c r="P197" s="165"/>
      <c r="Q197" s="165" t="s">
        <v>102</v>
      </c>
      <c r="R197" s="165"/>
      <c r="S197" s="165"/>
      <c r="T197" s="165"/>
      <c r="U197" s="165"/>
      <c r="V197" s="165" t="s">
        <v>109</v>
      </c>
      <c r="W197" s="165"/>
      <c r="X197" s="165"/>
      <c r="Y197" s="165"/>
    </row>
    <row r="198" spans="1:25" x14ac:dyDescent="0.25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</row>
    <row r="199" spans="1:25" x14ac:dyDescent="0.25">
      <c r="A199" s="166">
        <v>1</v>
      </c>
      <c r="B199" s="167"/>
      <c r="C199" s="166">
        <v>2</v>
      </c>
      <c r="D199" s="195"/>
      <c r="E199" s="195"/>
      <c r="F199" s="195"/>
      <c r="G199" s="195"/>
      <c r="H199" s="195"/>
      <c r="I199" s="167"/>
      <c r="J199" s="166">
        <v>3</v>
      </c>
      <c r="K199" s="195"/>
      <c r="L199" s="195"/>
      <c r="M199" s="195"/>
      <c r="N199" s="195"/>
      <c r="O199" s="195"/>
      <c r="P199" s="167"/>
      <c r="Q199" s="166">
        <v>4</v>
      </c>
      <c r="R199" s="195"/>
      <c r="S199" s="195"/>
      <c r="T199" s="195"/>
      <c r="U199" s="167"/>
      <c r="V199" s="166">
        <v>5</v>
      </c>
      <c r="W199" s="195"/>
      <c r="X199" s="195"/>
      <c r="Y199" s="167"/>
    </row>
    <row r="200" spans="1:25" x14ac:dyDescent="0.25">
      <c r="A200" s="187">
        <v>1</v>
      </c>
      <c r="B200" s="187"/>
      <c r="C200" s="187" t="s">
        <v>99</v>
      </c>
      <c r="D200" s="187"/>
      <c r="E200" s="187"/>
      <c r="F200" s="187"/>
      <c r="G200" s="187"/>
      <c r="H200" s="187"/>
      <c r="I200" s="187"/>
      <c r="J200" s="188" t="str">
        <f>"+20(-2;+1)"</f>
        <v>+20(-2;+1)</v>
      </c>
      <c r="K200" s="189"/>
      <c r="L200" s="189"/>
      <c r="M200" s="189"/>
      <c r="N200" s="189"/>
      <c r="O200" s="189"/>
      <c r="P200" s="190"/>
      <c r="Q200" s="187" t="s">
        <v>93</v>
      </c>
      <c r="R200" s="187"/>
      <c r="S200" s="187"/>
      <c r="T200" s="187"/>
      <c r="U200" s="187"/>
      <c r="V200" s="187" t="s">
        <v>110</v>
      </c>
      <c r="W200" s="187"/>
      <c r="X200" s="187"/>
      <c r="Y200" s="187"/>
    </row>
    <row r="201" spans="1:25" x14ac:dyDescent="0.25">
      <c r="A201" s="187">
        <v>2</v>
      </c>
      <c r="B201" s="187"/>
      <c r="C201" s="187" t="s">
        <v>77</v>
      </c>
      <c r="D201" s="187"/>
      <c r="E201" s="187"/>
      <c r="F201" s="187"/>
      <c r="G201" s="187"/>
      <c r="H201" s="187"/>
      <c r="I201" s="187"/>
      <c r="J201" s="188" t="str">
        <f>"+10(-2;+1)"</f>
        <v>+10(-2;+1)</v>
      </c>
      <c r="K201" s="189"/>
      <c r="L201" s="189"/>
      <c r="M201" s="189"/>
      <c r="N201" s="189"/>
      <c r="O201" s="189"/>
      <c r="P201" s="190"/>
      <c r="Q201" s="187" t="s">
        <v>105</v>
      </c>
      <c r="R201" s="187"/>
      <c r="S201" s="187"/>
      <c r="T201" s="187"/>
      <c r="U201" s="187"/>
      <c r="V201" s="187" t="s">
        <v>110</v>
      </c>
      <c r="W201" s="187"/>
      <c r="X201" s="187"/>
      <c r="Y201" s="187"/>
    </row>
    <row r="202" spans="1:25" x14ac:dyDescent="0.25">
      <c r="A202" s="187">
        <v>3</v>
      </c>
      <c r="B202" s="187"/>
      <c r="C202" s="187"/>
      <c r="D202" s="187"/>
      <c r="E202" s="187"/>
      <c r="F202" s="187"/>
      <c r="G202" s="187"/>
      <c r="H202" s="187"/>
      <c r="I202" s="187"/>
      <c r="J202" s="188" t="s">
        <v>91</v>
      </c>
      <c r="K202" s="189"/>
      <c r="L202" s="189"/>
      <c r="M202" s="189"/>
      <c r="N202" s="189"/>
      <c r="O202" s="189"/>
      <c r="P202" s="190"/>
      <c r="Q202" s="187" t="s">
        <v>105</v>
      </c>
      <c r="R202" s="187"/>
      <c r="S202" s="187"/>
      <c r="T202" s="187"/>
      <c r="U202" s="187"/>
      <c r="V202" s="187" t="s">
        <v>110</v>
      </c>
      <c r="W202" s="187"/>
      <c r="X202" s="187"/>
      <c r="Y202" s="187"/>
    </row>
    <row r="203" spans="1:25" x14ac:dyDescent="0.25">
      <c r="A203" s="187">
        <v>4</v>
      </c>
      <c r="B203" s="187"/>
      <c r="C203" s="187" t="s">
        <v>103</v>
      </c>
      <c r="D203" s="187"/>
      <c r="E203" s="187"/>
      <c r="F203" s="187"/>
      <c r="G203" s="187"/>
      <c r="H203" s="187"/>
      <c r="I203" s="187"/>
      <c r="J203" s="188" t="s">
        <v>76</v>
      </c>
      <c r="K203" s="189"/>
      <c r="L203" s="189"/>
      <c r="M203" s="189"/>
      <c r="N203" s="189"/>
      <c r="O203" s="189"/>
      <c r="P203" s="190"/>
      <c r="Q203" s="187" t="s">
        <v>104</v>
      </c>
      <c r="R203" s="187"/>
      <c r="S203" s="187"/>
      <c r="T203" s="187"/>
      <c r="U203" s="187"/>
      <c r="V203" s="187" t="s">
        <v>110</v>
      </c>
      <c r="W203" s="187"/>
      <c r="X203" s="187"/>
      <c r="Y203" s="187"/>
    </row>
    <row r="204" spans="1:25" x14ac:dyDescent="0.25">
      <c r="A204" s="187">
        <v>5</v>
      </c>
      <c r="B204" s="187"/>
      <c r="C204" s="187" t="s">
        <v>101</v>
      </c>
      <c r="D204" s="187"/>
      <c r="E204" s="187"/>
      <c r="F204" s="187"/>
      <c r="G204" s="187"/>
      <c r="H204" s="187"/>
      <c r="I204" s="187"/>
      <c r="J204" s="188" t="s">
        <v>76</v>
      </c>
      <c r="K204" s="189"/>
      <c r="L204" s="189"/>
      <c r="M204" s="189"/>
      <c r="N204" s="189"/>
      <c r="O204" s="189"/>
      <c r="P204" s="190"/>
      <c r="Q204" s="187"/>
      <c r="R204" s="187"/>
      <c r="S204" s="187"/>
      <c r="T204" s="187"/>
      <c r="U204" s="187"/>
      <c r="V204" s="187" t="s">
        <v>90</v>
      </c>
      <c r="W204" s="187"/>
      <c r="X204" s="187"/>
      <c r="Y204" s="187"/>
    </row>
    <row r="205" spans="1:25" x14ac:dyDescent="0.2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</row>
    <row r="206" spans="1:25" x14ac:dyDescent="0.25">
      <c r="A206" s="191" t="s">
        <v>112</v>
      </c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</row>
    <row r="207" spans="1:25" x14ac:dyDescent="0.25">
      <c r="A207" s="192" t="str">
        <f>"При контроле недопустимых дефектов не выявлено.
"&amp;G185&amp;",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</row>
    <row r="208" spans="1:25" x14ac:dyDescent="0.25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</row>
    <row r="209" spans="1:25" x14ac:dyDescent="0.25">
      <c r="A209" s="194" t="s">
        <v>6</v>
      </c>
      <c r="B209" s="194"/>
      <c r="C209" s="194"/>
      <c r="D209" s="194"/>
      <c r="E209" s="194"/>
      <c r="F209" s="194"/>
      <c r="G209" s="194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0"/>
    </row>
    <row r="210" spans="1:25" x14ac:dyDescent="0.25">
      <c r="A210" s="61"/>
      <c r="B210" s="61"/>
      <c r="C210" s="61"/>
      <c r="D210" s="61"/>
      <c r="E210" s="61"/>
      <c r="F210" s="61"/>
      <c r="G210" s="61"/>
      <c r="H210" s="62"/>
      <c r="I210" s="61"/>
      <c r="J210" s="62"/>
      <c r="K210" s="61"/>
      <c r="L210" s="62"/>
      <c r="M210" s="61"/>
      <c r="N210" s="62"/>
      <c r="O210" s="61"/>
      <c r="P210" s="62"/>
      <c r="Q210" s="61"/>
      <c r="R210" s="63"/>
      <c r="S210" s="64"/>
      <c r="T210" s="65" t="s">
        <v>66</v>
      </c>
      <c r="U210" s="61"/>
      <c r="V210" s="62"/>
      <c r="W210" s="61"/>
      <c r="X210" s="62"/>
      <c r="Y210" s="61"/>
    </row>
    <row r="211" spans="1:25" x14ac:dyDescent="0.25">
      <c r="A211" s="60" t="s">
        <v>3</v>
      </c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 spans="1:25" x14ac:dyDescent="0.25">
      <c r="A212" s="61"/>
      <c r="B212" s="60"/>
      <c r="C212" s="60"/>
      <c r="D212" s="60"/>
      <c r="E212" s="60"/>
      <c r="F212" s="60"/>
      <c r="G212" s="60"/>
      <c r="H212" s="62"/>
      <c r="I212" s="60"/>
      <c r="J212" s="62"/>
      <c r="K212" s="60"/>
      <c r="L212" s="62"/>
      <c r="M212" s="60"/>
      <c r="N212" s="62"/>
      <c r="O212" s="60"/>
      <c r="P212" s="62"/>
      <c r="Q212" s="60"/>
      <c r="R212" s="62"/>
      <c r="S212" s="60"/>
      <c r="T212" s="62"/>
      <c r="U212" s="60"/>
      <c r="V212" s="62"/>
      <c r="W212" s="60"/>
      <c r="X212" s="62"/>
      <c r="Y212" s="61"/>
    </row>
    <row r="213" spans="1:25" x14ac:dyDescent="0.25">
      <c r="A213" s="60" t="s">
        <v>4</v>
      </c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6"/>
    </row>
    <row r="214" spans="1:25" x14ac:dyDescent="0.25">
      <c r="A214" s="60"/>
      <c r="B214" s="60"/>
      <c r="C214" s="60"/>
      <c r="D214" s="60"/>
      <c r="E214" s="60"/>
      <c r="F214" s="60"/>
      <c r="G214" s="60"/>
      <c r="H214" s="61"/>
      <c r="I214" s="60"/>
      <c r="J214" s="62"/>
      <c r="K214" s="60"/>
      <c r="L214" s="61"/>
      <c r="M214" s="60"/>
      <c r="N214" s="62"/>
      <c r="O214" s="60"/>
      <c r="P214" s="62"/>
      <c r="Q214" s="60"/>
      <c r="R214" s="65"/>
      <c r="S214" s="60"/>
      <c r="T214" s="65" t="s">
        <v>67</v>
      </c>
      <c r="U214" s="60"/>
      <c r="V214" s="61"/>
      <c r="W214" s="60"/>
      <c r="X214" s="62"/>
      <c r="Y214" s="61"/>
    </row>
    <row r="215" spans="1:25" x14ac:dyDescent="0.25">
      <c r="A215" s="60" t="s">
        <v>4</v>
      </c>
      <c r="B215" s="60"/>
      <c r="C215" s="60"/>
      <c r="D215" s="60"/>
      <c r="E215" s="60"/>
      <c r="F215" s="60"/>
      <c r="G215" s="61"/>
      <c r="H215" s="61"/>
      <c r="I215" s="61"/>
      <c r="J215" s="60"/>
      <c r="K215" s="61"/>
      <c r="L215" s="61"/>
      <c r="M215" s="61"/>
      <c r="N215" s="61"/>
      <c r="O215" s="61"/>
      <c r="P215" s="61"/>
      <c r="Q215" s="61"/>
      <c r="R215" s="65"/>
      <c r="S215" s="61"/>
      <c r="T215" s="65"/>
      <c r="U215" s="61"/>
      <c r="V215" s="61"/>
      <c r="W215" s="61"/>
      <c r="X215" s="61"/>
      <c r="Y215" s="61"/>
    </row>
    <row r="216" spans="1:25" x14ac:dyDescent="0.25">
      <c r="A216" s="60"/>
      <c r="B216" s="60"/>
      <c r="C216" s="60"/>
      <c r="D216" s="60"/>
      <c r="E216" s="60"/>
      <c r="F216" s="60"/>
      <c r="G216" s="61"/>
      <c r="H216" s="61"/>
      <c r="I216" s="61"/>
      <c r="J216" s="60"/>
      <c r="K216" s="61"/>
      <c r="L216" s="61"/>
      <c r="M216" s="61"/>
      <c r="N216" s="61"/>
      <c r="O216" s="61"/>
      <c r="P216" s="61"/>
      <c r="Q216" s="61"/>
      <c r="R216" s="65"/>
      <c r="S216" s="61"/>
      <c r="T216" s="65" t="s">
        <v>67</v>
      </c>
      <c r="U216" s="61"/>
      <c r="V216" s="61"/>
      <c r="W216" s="61"/>
      <c r="X216" s="61"/>
      <c r="Y216" s="61"/>
    </row>
    <row r="217" spans="1:25" x14ac:dyDescent="0.25">
      <c r="A217" s="66" t="s">
        <v>1</v>
      </c>
      <c r="B217" s="66"/>
      <c r="C217" s="66"/>
      <c r="D217" s="66"/>
      <c r="E217" s="66"/>
      <c r="F217" s="66"/>
      <c r="G217" s="66"/>
      <c r="H217" s="66"/>
      <c r="I217" s="66"/>
      <c r="J217" s="66"/>
      <c r="K217" s="61"/>
      <c r="L217" s="61"/>
      <c r="M217" s="61"/>
      <c r="N217" s="61"/>
      <c r="O217" s="61"/>
      <c r="P217" s="61"/>
      <c r="Q217" s="61"/>
      <c r="R217" s="60"/>
      <c r="S217" s="61"/>
      <c r="T217" s="61"/>
      <c r="U217" s="61"/>
      <c r="V217" s="61"/>
      <c r="W217" s="61"/>
      <c r="X217" s="61"/>
      <c r="Y217" s="61"/>
    </row>
    <row r="218" spans="1:25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</sheetData>
  <mergeCells count="250">
    <mergeCell ref="K32:O33"/>
    <mergeCell ref="P32:T33"/>
    <mergeCell ref="U32:Y33"/>
    <mergeCell ref="A1:Y7"/>
    <mergeCell ref="A9:Y9"/>
    <mergeCell ref="A93:Y99"/>
    <mergeCell ref="A101:F101"/>
    <mergeCell ref="G101:Y101"/>
    <mergeCell ref="A102:F102"/>
    <mergeCell ref="G102:Y102"/>
    <mergeCell ref="A20:E21"/>
    <mergeCell ref="F20:J21"/>
    <mergeCell ref="K20:O21"/>
    <mergeCell ref="P20:T21"/>
    <mergeCell ref="U20:Y21"/>
    <mergeCell ref="A32:E33"/>
    <mergeCell ref="F32:J33"/>
    <mergeCell ref="A104:Y104"/>
    <mergeCell ref="A44:E45"/>
    <mergeCell ref="F44:J45"/>
    <mergeCell ref="K44:O45"/>
    <mergeCell ref="P44:T45"/>
    <mergeCell ref="A107:B107"/>
    <mergeCell ref="C107:I107"/>
    <mergeCell ref="J107:L107"/>
    <mergeCell ref="M107:P107"/>
    <mergeCell ref="Q107:U107"/>
    <mergeCell ref="V107:Y107"/>
    <mergeCell ref="A105:B106"/>
    <mergeCell ref="C105:I106"/>
    <mergeCell ref="J105:L106"/>
    <mergeCell ref="M105:P106"/>
    <mergeCell ref="Q105:U106"/>
    <mergeCell ref="V105:Y106"/>
    <mergeCell ref="U44:Y45"/>
    <mergeCell ref="A56:E57"/>
    <mergeCell ref="F56:J57"/>
    <mergeCell ref="K56:O57"/>
    <mergeCell ref="P56:T57"/>
    <mergeCell ref="U56:Y57"/>
    <mergeCell ref="A109:B109"/>
    <mergeCell ref="C109:I109"/>
    <mergeCell ref="J109:L109"/>
    <mergeCell ref="M109:P109"/>
    <mergeCell ref="Q109:U109"/>
    <mergeCell ref="V109:Y109"/>
    <mergeCell ref="A108:B108"/>
    <mergeCell ref="C108:I108"/>
    <mergeCell ref="J108:L108"/>
    <mergeCell ref="M108:P108"/>
    <mergeCell ref="Q108:U108"/>
    <mergeCell ref="V108:Y108"/>
    <mergeCell ref="A111:Y111"/>
    <mergeCell ref="A112:Y112"/>
    <mergeCell ref="A113:B114"/>
    <mergeCell ref="C113:I114"/>
    <mergeCell ref="J113:P114"/>
    <mergeCell ref="Q113:U114"/>
    <mergeCell ref="V113:Y114"/>
    <mergeCell ref="A110:B110"/>
    <mergeCell ref="C110:I110"/>
    <mergeCell ref="J110:L110"/>
    <mergeCell ref="M110:P110"/>
    <mergeCell ref="Q110:U110"/>
    <mergeCell ref="V110:Y110"/>
    <mergeCell ref="A115:B115"/>
    <mergeCell ref="C115:I115"/>
    <mergeCell ref="J115:P115"/>
    <mergeCell ref="Q115:U115"/>
    <mergeCell ref="V115:Y115"/>
    <mergeCell ref="A116:B116"/>
    <mergeCell ref="C116:I116"/>
    <mergeCell ref="J116:P116"/>
    <mergeCell ref="Q116:U116"/>
    <mergeCell ref="V116:Y116"/>
    <mergeCell ref="A117:B117"/>
    <mergeCell ref="C117:I117"/>
    <mergeCell ref="J117:P117"/>
    <mergeCell ref="Q117:U117"/>
    <mergeCell ref="V117:Y117"/>
    <mergeCell ref="A118:B118"/>
    <mergeCell ref="C118:I118"/>
    <mergeCell ref="J118:P118"/>
    <mergeCell ref="Q118:U118"/>
    <mergeCell ref="V118:Y118"/>
    <mergeCell ref="A122:Y122"/>
    <mergeCell ref="A123:Y124"/>
    <mergeCell ref="A125:G125"/>
    <mergeCell ref="A135:Y141"/>
    <mergeCell ref="A143:F143"/>
    <mergeCell ref="G143:Y143"/>
    <mergeCell ref="A119:B119"/>
    <mergeCell ref="C119:I119"/>
    <mergeCell ref="J119:P119"/>
    <mergeCell ref="Q119:U119"/>
    <mergeCell ref="V119:Y119"/>
    <mergeCell ref="A120:B120"/>
    <mergeCell ref="C120:I120"/>
    <mergeCell ref="J120:P120"/>
    <mergeCell ref="Q120:U120"/>
    <mergeCell ref="V120:Y120"/>
    <mergeCell ref="A149:B149"/>
    <mergeCell ref="C149:I149"/>
    <mergeCell ref="J149:L149"/>
    <mergeCell ref="M149:P149"/>
    <mergeCell ref="Q149:U149"/>
    <mergeCell ref="V149:Y149"/>
    <mergeCell ref="A144:F144"/>
    <mergeCell ref="G144:Y144"/>
    <mergeCell ref="A146:Y146"/>
    <mergeCell ref="A147:B148"/>
    <mergeCell ref="C147:I148"/>
    <mergeCell ref="J147:L148"/>
    <mergeCell ref="M147:P148"/>
    <mergeCell ref="Q147:U148"/>
    <mergeCell ref="V147:Y148"/>
    <mergeCell ref="A151:B151"/>
    <mergeCell ref="C151:I151"/>
    <mergeCell ref="J151:L151"/>
    <mergeCell ref="M151:P151"/>
    <mergeCell ref="Q151:U151"/>
    <mergeCell ref="V151:Y151"/>
    <mergeCell ref="A150:B150"/>
    <mergeCell ref="C150:I150"/>
    <mergeCell ref="J150:L150"/>
    <mergeCell ref="M150:P150"/>
    <mergeCell ref="Q150:U150"/>
    <mergeCell ref="V150:Y150"/>
    <mergeCell ref="A153:Y153"/>
    <mergeCell ref="A154:Y154"/>
    <mergeCell ref="A155:B156"/>
    <mergeCell ref="C155:I156"/>
    <mergeCell ref="J155:P156"/>
    <mergeCell ref="Q155:U156"/>
    <mergeCell ref="V155:Y156"/>
    <mergeCell ref="A152:B152"/>
    <mergeCell ref="C152:I152"/>
    <mergeCell ref="J152:L152"/>
    <mergeCell ref="M152:P152"/>
    <mergeCell ref="Q152:U152"/>
    <mergeCell ref="V152:Y152"/>
    <mergeCell ref="A157:B157"/>
    <mergeCell ref="C157:I157"/>
    <mergeCell ref="J157:P157"/>
    <mergeCell ref="Q157:U157"/>
    <mergeCell ref="V157:Y157"/>
    <mergeCell ref="A158:B158"/>
    <mergeCell ref="C158:I158"/>
    <mergeCell ref="J158:P158"/>
    <mergeCell ref="Q158:U158"/>
    <mergeCell ref="V158:Y158"/>
    <mergeCell ref="A159:B159"/>
    <mergeCell ref="C159:I159"/>
    <mergeCell ref="J159:P159"/>
    <mergeCell ref="Q159:U159"/>
    <mergeCell ref="V159:Y159"/>
    <mergeCell ref="A160:B160"/>
    <mergeCell ref="C160:I160"/>
    <mergeCell ref="J160:P160"/>
    <mergeCell ref="Q160:U160"/>
    <mergeCell ref="V160:Y160"/>
    <mergeCell ref="A164:Y164"/>
    <mergeCell ref="A165:Y166"/>
    <mergeCell ref="A167:G167"/>
    <mergeCell ref="A177:Y183"/>
    <mergeCell ref="A185:F185"/>
    <mergeCell ref="G185:Y185"/>
    <mergeCell ref="A161:B161"/>
    <mergeCell ref="C161:I161"/>
    <mergeCell ref="J161:P161"/>
    <mergeCell ref="Q161:U161"/>
    <mergeCell ref="V161:Y161"/>
    <mergeCell ref="A162:B162"/>
    <mergeCell ref="C162:I162"/>
    <mergeCell ref="J162:P162"/>
    <mergeCell ref="Q162:U162"/>
    <mergeCell ref="V162:Y162"/>
    <mergeCell ref="A186:F186"/>
    <mergeCell ref="G186:Y186"/>
    <mergeCell ref="A188:Y188"/>
    <mergeCell ref="A189:B190"/>
    <mergeCell ref="C189:I190"/>
    <mergeCell ref="J189:L190"/>
    <mergeCell ref="M189:P190"/>
    <mergeCell ref="Q189:U190"/>
    <mergeCell ref="V189:Y190"/>
    <mergeCell ref="A192:B192"/>
    <mergeCell ref="C192:I192"/>
    <mergeCell ref="J192:L192"/>
    <mergeCell ref="M192:P192"/>
    <mergeCell ref="Q192:U192"/>
    <mergeCell ref="V192:Y192"/>
    <mergeCell ref="A191:B191"/>
    <mergeCell ref="C191:I191"/>
    <mergeCell ref="J191:L191"/>
    <mergeCell ref="M191:P191"/>
    <mergeCell ref="Q191:U191"/>
    <mergeCell ref="V191:Y191"/>
    <mergeCell ref="A194:B194"/>
    <mergeCell ref="C194:I194"/>
    <mergeCell ref="J194:L194"/>
    <mergeCell ref="M194:P194"/>
    <mergeCell ref="Q194:U194"/>
    <mergeCell ref="V194:Y194"/>
    <mergeCell ref="A193:B193"/>
    <mergeCell ref="C193:I193"/>
    <mergeCell ref="J193:L193"/>
    <mergeCell ref="M193:P193"/>
    <mergeCell ref="Q193:U193"/>
    <mergeCell ref="V193:Y193"/>
    <mergeCell ref="A195:Y195"/>
    <mergeCell ref="A196:Y196"/>
    <mergeCell ref="A203:B203"/>
    <mergeCell ref="C203:I203"/>
    <mergeCell ref="J203:P203"/>
    <mergeCell ref="Q203:U203"/>
    <mergeCell ref="V203:Y203"/>
    <mergeCell ref="A201:B201"/>
    <mergeCell ref="C201:I201"/>
    <mergeCell ref="J201:P201"/>
    <mergeCell ref="Q201:U201"/>
    <mergeCell ref="V201:Y201"/>
    <mergeCell ref="A202:B202"/>
    <mergeCell ref="C202:I202"/>
    <mergeCell ref="J202:P202"/>
    <mergeCell ref="Q202:U202"/>
    <mergeCell ref="V202:Y202"/>
    <mergeCell ref="A197:B198"/>
    <mergeCell ref="C197:I198"/>
    <mergeCell ref="J197:P198"/>
    <mergeCell ref="Q197:U198"/>
    <mergeCell ref="V197:Y198"/>
    <mergeCell ref="A207:Y208"/>
    <mergeCell ref="A209:G209"/>
    <mergeCell ref="A204:B204"/>
    <mergeCell ref="C204:I204"/>
    <mergeCell ref="J204:P204"/>
    <mergeCell ref="Q204:U204"/>
    <mergeCell ref="V204:Y204"/>
    <mergeCell ref="J199:P199"/>
    <mergeCell ref="Q199:U199"/>
    <mergeCell ref="V199:Y199"/>
    <mergeCell ref="A200:B200"/>
    <mergeCell ref="C200:I200"/>
    <mergeCell ref="J200:P200"/>
    <mergeCell ref="Q200:U200"/>
    <mergeCell ref="V200:Y200"/>
    <mergeCell ref="A199:B199"/>
    <mergeCell ref="C199:I199"/>
    <mergeCell ref="A206:Y206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rowBreaks count="1" manualBreakCount="1">
    <brk id="60" max="24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2509-21AA-4271-879A-976DDDB98030}">
  <sheetPr>
    <tabColor theme="9" tint="0.39997558519241921"/>
  </sheetPr>
  <dimension ref="A1:AX57"/>
  <sheetViews>
    <sheetView showWhiteSpace="0" view="pageBreakPreview" topLeftCell="A4" zoomScaleNormal="100" zoomScaleSheetLayoutView="100" workbookViewId="0">
      <selection activeCell="Z38" sqref="Z38:AX39"/>
    </sheetView>
  </sheetViews>
  <sheetFormatPr defaultColWidth="9.140625" defaultRowHeight="15" x14ac:dyDescent="0.25"/>
  <cols>
    <col min="1" max="1" width="4.140625" customWidth="1"/>
    <col min="2" max="26" width="4.7109375" customWidth="1"/>
    <col min="27" max="27" width="3.7109375" customWidth="1"/>
    <col min="37" max="42" width="5.7109375" customWidth="1"/>
  </cols>
  <sheetData>
    <row r="1" spans="1:41" ht="15" customHeight="1" x14ac:dyDescent="0.25">
      <c r="A1" s="113" t="s">
        <v>68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77" t="s">
        <v>131</v>
      </c>
      <c r="AA1" s="79" t="s">
        <v>214</v>
      </c>
      <c r="AB1" s="80"/>
    </row>
    <row r="2" spans="1:41" ht="15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77" t="s">
        <v>129</v>
      </c>
      <c r="AA2" s="79" t="s">
        <v>213</v>
      </c>
      <c r="AB2" s="79"/>
      <c r="AC2" s="32"/>
      <c r="AF2" s="32"/>
      <c r="AG2" s="32"/>
      <c r="AH2" s="32"/>
      <c r="AI2" s="32"/>
      <c r="AJ2" s="32"/>
      <c r="AK2" s="32"/>
      <c r="AL2" s="32"/>
      <c r="AM2" s="32"/>
      <c r="AN2" s="32"/>
      <c r="AO2" s="32"/>
    </row>
    <row r="3" spans="1:41" ht="15" customHeight="1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77" t="s">
        <v>130</v>
      </c>
      <c r="AA3" s="79" t="s">
        <v>140</v>
      </c>
      <c r="AB3" s="79"/>
    </row>
    <row r="4" spans="1:41" ht="15" customHeight="1" x14ac:dyDescent="0.2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72" t="s">
        <v>132</v>
      </c>
      <c r="AA4" s="78" t="s">
        <v>134</v>
      </c>
      <c r="AB4" s="85"/>
    </row>
    <row r="5" spans="1:41" ht="15" customHeight="1" x14ac:dyDescent="0.2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59"/>
      <c r="AA5" s="55"/>
    </row>
    <row r="6" spans="1:41" ht="15" customHeight="1" x14ac:dyDescent="0.2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59"/>
      <c r="AA6" s="55"/>
    </row>
    <row r="7" spans="1:41" ht="15" customHeight="1" x14ac:dyDescent="0.25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59"/>
      <c r="AA7" s="55"/>
    </row>
    <row r="8" spans="1:41" ht="15.7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5"/>
    </row>
    <row r="9" spans="1:41" ht="15.7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118" t="s">
        <v>136</v>
      </c>
      <c r="S9" s="118"/>
      <c r="T9" s="118"/>
      <c r="U9" s="118"/>
      <c r="V9" s="118"/>
      <c r="W9" s="118"/>
      <c r="X9" s="118"/>
      <c r="Y9" s="118"/>
      <c r="Z9" s="118"/>
      <c r="AA9" s="55"/>
    </row>
    <row r="10" spans="1:41" ht="15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103" t="s">
        <v>6</v>
      </c>
      <c r="S10" s="103"/>
      <c r="T10" s="103"/>
      <c r="U10" s="103"/>
      <c r="V10" s="103"/>
      <c r="W10" s="103"/>
      <c r="X10" s="103"/>
      <c r="Y10" s="103"/>
      <c r="Z10" s="103"/>
      <c r="AA10" s="55"/>
    </row>
    <row r="11" spans="1:41" ht="15.7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119"/>
      <c r="S11" s="119"/>
      <c r="T11" s="119"/>
      <c r="U11" s="119"/>
      <c r="V11" s="119"/>
      <c r="W11" s="120" t="s">
        <v>66</v>
      </c>
      <c r="X11" s="120"/>
      <c r="Y11" s="120"/>
      <c r="Z11" s="120"/>
      <c r="AA11" s="55"/>
    </row>
    <row r="12" spans="1:41" ht="15.75" customHeight="1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121" t="s">
        <v>137</v>
      </c>
      <c r="S12" s="121"/>
      <c r="T12" s="121"/>
      <c r="U12" s="121"/>
      <c r="V12" s="121"/>
      <c r="W12" s="104"/>
      <c r="X12" s="105"/>
      <c r="Y12" s="105"/>
      <c r="Z12" s="103"/>
      <c r="AA12" s="55"/>
    </row>
    <row r="13" spans="1:41" ht="15.75" customHeight="1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22" t="str">
        <f>TEXT($G$25,"[$-FC19]«ДД» ММММ ГГГГ \г.")</f>
        <v>«05» февраля 2026 г.</v>
      </c>
      <c r="S13" s="122"/>
      <c r="T13" s="122"/>
      <c r="U13" s="122"/>
      <c r="V13" s="122"/>
      <c r="W13" s="104"/>
      <c r="X13" s="105"/>
      <c r="Y13" s="105"/>
      <c r="Z13" s="103"/>
      <c r="AA13" s="55"/>
    </row>
    <row r="14" spans="1:41" ht="15.75" customHeight="1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92"/>
      <c r="S14" s="92"/>
      <c r="T14" s="92"/>
      <c r="U14" s="92"/>
      <c r="V14" s="92"/>
      <c r="W14" s="90"/>
      <c r="X14" s="91"/>
      <c r="Y14" s="91"/>
      <c r="Z14" s="89"/>
      <c r="AA14" s="55"/>
    </row>
    <row r="15" spans="1:41" ht="15.75" customHeight="1" x14ac:dyDescent="0.25">
      <c r="A15" s="114" t="str">
        <f ca="1">"Протокол №"&amp;MID(CELL("filename",A1),SEARCH("]",CELL("filename"))+1,255)&amp;".УДС от "&amp;TEXT($G$25,"ДД.ММ.ГГГГ")&amp;""</f>
        <v>Протокол №УЗК стр. 1.УДС от 05.02.2026</v>
      </c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73"/>
      <c r="AA15" s="55"/>
    </row>
    <row r="16" spans="1:41" ht="15.75" customHeight="1" x14ac:dyDescent="0.25">
      <c r="A16" s="115" t="s">
        <v>141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74"/>
      <c r="AA16" s="55"/>
    </row>
    <row r="17" spans="1:45" ht="15.75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55"/>
    </row>
    <row r="18" spans="1:45" ht="15.75" customHeight="1" x14ac:dyDescent="0.25">
      <c r="A18" s="116" t="s">
        <v>0</v>
      </c>
      <c r="B18" s="116"/>
      <c r="C18" s="116"/>
      <c r="D18" s="116"/>
      <c r="E18" s="116"/>
      <c r="F18" s="116"/>
      <c r="G18" s="117" t="s">
        <v>63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67"/>
      <c r="AA18" s="55"/>
    </row>
    <row r="19" spans="1:45" ht="15.75" customHeight="1" x14ac:dyDescent="0.25">
      <c r="A19" s="116" t="s">
        <v>61</v>
      </c>
      <c r="B19" s="116"/>
      <c r="C19" s="116"/>
      <c r="D19" s="116"/>
      <c r="E19" s="116"/>
      <c r="F19" s="116"/>
      <c r="G19" s="117" t="s">
        <v>62</v>
      </c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67"/>
      <c r="AA19" s="55"/>
    </row>
    <row r="20" spans="1:45" ht="15.75" customHeight="1" x14ac:dyDescent="0.25">
      <c r="A20" s="116" t="s">
        <v>58</v>
      </c>
      <c r="B20" s="116"/>
      <c r="C20" s="116"/>
      <c r="D20" s="116"/>
      <c r="E20" s="116"/>
      <c r="F20" s="116"/>
      <c r="G20" s="111" t="s">
        <v>64</v>
      </c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72"/>
      <c r="AA20" s="55"/>
    </row>
    <row r="21" spans="1:45" ht="15.75" customHeight="1" x14ac:dyDescent="0.25">
      <c r="A21" s="96"/>
      <c r="B21" s="96"/>
      <c r="C21" s="96"/>
      <c r="D21" s="96"/>
      <c r="E21" s="96"/>
      <c r="F21" s="96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72"/>
      <c r="AA21" s="55"/>
      <c r="AB21" s="76"/>
      <c r="AC21" s="76"/>
      <c r="AD21" s="27"/>
      <c r="AE21" s="27"/>
    </row>
    <row r="22" spans="1:45" ht="15.75" customHeight="1" x14ac:dyDescent="0.25">
      <c r="A22" s="116" t="s">
        <v>59</v>
      </c>
      <c r="B22" s="116"/>
      <c r="C22" s="116"/>
      <c r="D22" s="116"/>
      <c r="E22" s="116"/>
      <c r="F22" s="116"/>
      <c r="G22" s="111" t="s">
        <v>65</v>
      </c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72"/>
      <c r="AA22" s="55"/>
      <c r="AD22" s="27"/>
      <c r="AE22" s="27"/>
    </row>
    <row r="23" spans="1:45" ht="15.75" customHeight="1" x14ac:dyDescent="0.25">
      <c r="A23" s="96"/>
      <c r="B23" s="96"/>
      <c r="C23" s="96"/>
      <c r="D23" s="96"/>
      <c r="E23" s="96"/>
      <c r="F23" s="96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72"/>
      <c r="AA23" s="55"/>
      <c r="AD23" s="27"/>
      <c r="AE23" s="27"/>
    </row>
    <row r="24" spans="1:45" ht="15.75" customHeight="1" x14ac:dyDescent="0.25">
      <c r="A24" s="116" t="s">
        <v>71</v>
      </c>
      <c r="B24" s="116"/>
      <c r="C24" s="116"/>
      <c r="D24" s="116"/>
      <c r="E24" s="116"/>
      <c r="F24" s="116"/>
      <c r="G24" s="117" t="s">
        <v>114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67"/>
      <c r="AA24" s="55"/>
      <c r="AB24" s="76"/>
      <c r="AC24" s="76"/>
      <c r="AD24" s="27"/>
      <c r="AE24" s="27"/>
    </row>
    <row r="25" spans="1:45" ht="15.75" customHeight="1" x14ac:dyDescent="0.25">
      <c r="A25" s="116" t="s">
        <v>60</v>
      </c>
      <c r="B25" s="116"/>
      <c r="C25" s="116"/>
      <c r="D25" s="116"/>
      <c r="E25" s="116"/>
      <c r="F25" s="116"/>
      <c r="G25" s="127">
        <v>46058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67"/>
      <c r="AA25" s="55"/>
      <c r="AD25" s="27"/>
      <c r="AE25" s="27"/>
    </row>
    <row r="26" spans="1:45" ht="15.75" customHeight="1" x14ac:dyDescent="0.25">
      <c r="A26" s="116" t="s">
        <v>69</v>
      </c>
      <c r="B26" s="116"/>
      <c r="C26" s="116"/>
      <c r="D26" s="116"/>
      <c r="E26" s="116"/>
      <c r="F26" s="116"/>
      <c r="G26" s="111" t="s">
        <v>133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72"/>
      <c r="AA26" s="55"/>
    </row>
    <row r="27" spans="1:45" ht="15.75" customHeight="1" x14ac:dyDescent="0.25">
      <c r="A27" s="116" t="s">
        <v>113</v>
      </c>
      <c r="B27" s="116"/>
      <c r="C27" s="116"/>
      <c r="D27" s="116"/>
      <c r="E27" s="116"/>
      <c r="F27" s="116"/>
      <c r="G27" s="111" t="str">
        <f>'ВИК стр. 1'!G28</f>
        <v>ГОСТ 23118-2019 «Конструкции строительные, стальные. Общие технические условия», СП 70.13330.2012 «Несущие и ограждающие конструкции».</v>
      </c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72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</row>
    <row r="28" spans="1:45" ht="15.75" customHeight="1" x14ac:dyDescent="0.25">
      <c r="A28" s="94"/>
      <c r="B28" s="94"/>
      <c r="C28" s="94"/>
      <c r="D28" s="94"/>
      <c r="E28" s="94"/>
      <c r="F28" s="94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72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</row>
    <row r="29" spans="1:45" ht="15.75" customHeight="1" x14ac:dyDescent="0.25">
      <c r="A29" s="116" t="s">
        <v>206</v>
      </c>
      <c r="B29" s="116"/>
      <c r="C29" s="116"/>
      <c r="D29" s="116"/>
      <c r="E29" s="116"/>
      <c r="F29" s="116"/>
      <c r="G29" s="128" t="str">
        <f>'ВИК стр. 1'!G30</f>
        <v>ГОСТ 5264-80 «Ручная дуговая сварка. Соединения сварные. Основные типы, конструктивные элементы и размеры».</v>
      </c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72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</row>
    <row r="30" spans="1:45" ht="16.5" customHeight="1" x14ac:dyDescent="0.25">
      <c r="A30" s="94"/>
      <c r="B30" s="94"/>
      <c r="C30" s="94"/>
      <c r="D30" s="94"/>
      <c r="E30" s="94"/>
      <c r="F30" s="94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81"/>
      <c r="AA30" s="82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</row>
    <row r="31" spans="1:45" ht="15.75" customHeight="1" x14ac:dyDescent="0.25">
      <c r="A31" s="116" t="s">
        <v>70</v>
      </c>
      <c r="B31" s="116"/>
      <c r="C31" s="116"/>
      <c r="D31" s="116"/>
      <c r="E31" s="116"/>
      <c r="F31" s="116"/>
      <c r="G31" s="111" t="s">
        <v>214</v>
      </c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81"/>
      <c r="AA31" s="82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</row>
    <row r="32" spans="1:45" ht="15.75" customHeight="1" x14ac:dyDescent="0.25">
      <c r="A32" s="96"/>
      <c r="B32" s="96"/>
      <c r="C32" s="96"/>
      <c r="D32" s="96"/>
      <c r="E32" s="96"/>
      <c r="F32" s="96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81"/>
      <c r="AA32" s="82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</row>
    <row r="33" spans="1:50" ht="15.75" customHeight="1" x14ac:dyDescent="0.25">
      <c r="A33" s="94"/>
      <c r="B33" s="94"/>
      <c r="C33" s="94"/>
      <c r="D33" s="94"/>
      <c r="E33" s="94"/>
      <c r="F33" s="94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72"/>
      <c r="AA33" s="84"/>
    </row>
    <row r="34" spans="1:50" ht="15.75" customHeight="1" x14ac:dyDescent="0.25">
      <c r="A34" s="94"/>
      <c r="B34" s="94"/>
      <c r="C34" s="94"/>
      <c r="D34" s="94"/>
      <c r="E34" s="94"/>
      <c r="F34" s="94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72"/>
      <c r="AA34" s="34"/>
    </row>
    <row r="35" spans="1:50" ht="15.75" customHeight="1" x14ac:dyDescent="0.25">
      <c r="A35" s="96"/>
      <c r="B35" s="96"/>
      <c r="C35" s="96"/>
      <c r="D35" s="96"/>
      <c r="E35" s="96"/>
      <c r="F35" s="96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72"/>
      <c r="AA35" s="34"/>
    </row>
    <row r="36" spans="1:50" ht="15.75" customHeight="1" x14ac:dyDescent="0.25">
      <c r="A36" s="123" t="s">
        <v>61</v>
      </c>
      <c r="B36" s="123"/>
      <c r="C36" s="123"/>
      <c r="D36" s="111" t="str">
        <f>'ВИК стр. 1'!D38</f>
        <v>контроль выполнил дефектоскопист II уровня____________________Паршутин Р.Ю.
(удостоверение №0071-0278 (действительно до 09.2026)</v>
      </c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75"/>
    </row>
    <row r="37" spans="1:50" s="22" customFormat="1" ht="15.75" customHeight="1" x14ac:dyDescent="0.25">
      <c r="A37" s="96"/>
      <c r="B37" s="96"/>
      <c r="C37" s="96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</row>
    <row r="38" spans="1:50" ht="15.75" customHeight="1" x14ac:dyDescent="0.25">
      <c r="A38" s="199" t="s">
        <v>112</v>
      </c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11" t="s">
        <v>216</v>
      </c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</row>
    <row r="39" spans="1:50" ht="15.75" customHeight="1" x14ac:dyDescent="0.25">
      <c r="A39" s="111" t="str">
        <f>"При контроле недопустимых дефектов не выявлено. Тип шва Т1, С8, Н1 по "&amp;G29&amp;""</f>
        <v>При контроле недопустимых дефектов не выявлено. Тип шва Т1, С8, Н1 по ГОСТ 5264-80 «Ручная дуговая сварка. Соединения сварные. Основные типы, конструктивные элементы и размеры».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</row>
    <row r="40" spans="1:50" ht="15.75" customHeight="1" x14ac:dyDescent="0.25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0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</row>
    <row r="41" spans="1:50" ht="15.75" customHeight="1" x14ac:dyDescent="0.25">
      <c r="A41" s="111" t="str">
        <f>_xlfn.CONCAT(Z38,G27)</f>
        <v>Сварные соединения распорной системы в/о 19с-22с/Ас-Дс с отм. -5,650 до отм. +2,360, общей длиной 10,5 м.п. соответствуют требованиям                   ГОСТ 23118-2019 «Конструкции строительные, стальные. Общие технические условия», СП 70.13330.2012 «Несущие и ограждающие конструкции».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7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32"/>
    </row>
    <row r="42" spans="1:50" ht="15.75" customHeight="1" x14ac:dyDescent="0.25">
      <c r="A42" s="11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7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32"/>
    </row>
    <row r="43" spans="1:50" ht="15.75" customHeight="1" x14ac:dyDescent="0.25">
      <c r="A43" s="11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21"/>
      <c r="AA43" s="21"/>
      <c r="AC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spans="1:50" ht="15.75" customHeight="1" x14ac:dyDescent="0.25">
      <c r="A44" s="112" t="s">
        <v>143</v>
      </c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61"/>
    </row>
    <row r="45" spans="1:50" ht="15.75" customHeight="1" x14ac:dyDescent="0.25">
      <c r="A45" s="82"/>
      <c r="B45" s="21"/>
      <c r="C45" s="82"/>
      <c r="D45" s="82"/>
      <c r="E45" s="82"/>
      <c r="F45" s="82"/>
      <c r="G45" s="82"/>
      <c r="H45" s="82"/>
      <c r="I45" s="82"/>
      <c r="J45" s="82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61"/>
    </row>
    <row r="46" spans="1:50" ht="15.75" customHeight="1" x14ac:dyDescent="0.25">
      <c r="A46" s="23" t="s">
        <v>3</v>
      </c>
      <c r="B46" s="23"/>
      <c r="C46" s="23"/>
      <c r="D46" s="23"/>
      <c r="E46" s="23"/>
      <c r="F46" s="23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23"/>
      <c r="R46" s="24"/>
      <c r="S46" s="23"/>
      <c r="T46" s="24"/>
      <c r="U46" s="23"/>
      <c r="V46" s="24"/>
      <c r="W46" s="23"/>
      <c r="X46" s="24"/>
      <c r="Y46" s="21"/>
      <c r="Z46" s="66"/>
    </row>
    <row r="47" spans="1:50" ht="15.75" customHeight="1" x14ac:dyDescent="0.25">
      <c r="A47" s="21"/>
      <c r="B47" s="23"/>
      <c r="C47" s="23"/>
      <c r="D47" s="23"/>
      <c r="E47" s="23"/>
      <c r="F47" s="23"/>
      <c r="G47" s="23"/>
      <c r="H47" s="24"/>
      <c r="I47" s="23"/>
      <c r="J47" s="24"/>
      <c r="K47" s="23"/>
      <c r="L47" s="24"/>
      <c r="M47" s="23"/>
      <c r="N47" s="24"/>
      <c r="O47" s="23"/>
      <c r="P47" s="24"/>
      <c r="Q47" s="23"/>
      <c r="R47" s="24"/>
      <c r="S47" s="23"/>
      <c r="T47" s="24"/>
      <c r="U47" s="23"/>
      <c r="V47" s="24"/>
      <c r="W47" s="23"/>
      <c r="X47" s="24"/>
      <c r="Y47" s="21"/>
      <c r="Z47" s="66"/>
    </row>
    <row r="48" spans="1:50" ht="15.75" customHeight="1" x14ac:dyDescent="0.25">
      <c r="A48" s="23" t="s">
        <v>4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1"/>
      <c r="P48" s="21"/>
      <c r="Q48" s="21"/>
      <c r="R48" s="21"/>
      <c r="S48" s="21"/>
      <c r="T48" s="112" t="s">
        <v>67</v>
      </c>
      <c r="U48" s="112"/>
      <c r="V48" s="112"/>
      <c r="W48" s="112"/>
      <c r="X48" s="21"/>
      <c r="Y48" s="82"/>
      <c r="Z48" s="61"/>
    </row>
    <row r="49" spans="1:26" ht="15.7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82"/>
      <c r="Z49" s="61"/>
    </row>
    <row r="50" spans="1:26" ht="15.75" customHeight="1" x14ac:dyDescent="0.25">
      <c r="A50" s="23"/>
      <c r="B50" s="23"/>
      <c r="C50" s="23"/>
      <c r="D50" s="23"/>
      <c r="E50" s="23"/>
      <c r="F50" s="23"/>
      <c r="G50" s="23"/>
      <c r="H50" s="21"/>
      <c r="I50" s="23"/>
      <c r="J50" s="24"/>
      <c r="K50" s="23"/>
      <c r="L50" s="21"/>
      <c r="M50" s="23"/>
      <c r="N50" s="24"/>
      <c r="O50" s="23"/>
      <c r="P50" s="24"/>
      <c r="Q50" s="23"/>
      <c r="R50" s="98"/>
      <c r="S50" s="23"/>
      <c r="T50" s="98"/>
      <c r="U50" s="23"/>
      <c r="V50" s="21"/>
      <c r="W50" s="23"/>
      <c r="X50" s="24"/>
      <c r="Y50" s="21"/>
      <c r="Z50" s="61"/>
    </row>
    <row r="51" spans="1:26" ht="15.75" customHeight="1" x14ac:dyDescent="0.25">
      <c r="A51" s="23" t="s">
        <v>4</v>
      </c>
      <c r="B51" s="23"/>
      <c r="C51" s="23"/>
      <c r="D51" s="23"/>
      <c r="E51" s="23"/>
      <c r="F51" s="23"/>
      <c r="G51" s="21"/>
      <c r="H51" s="21"/>
      <c r="I51" s="21"/>
      <c r="J51" s="23"/>
      <c r="K51" s="21"/>
      <c r="L51" s="21"/>
      <c r="M51" s="21"/>
      <c r="N51" s="21"/>
      <c r="O51" s="21"/>
      <c r="P51" s="21"/>
      <c r="Q51" s="21"/>
      <c r="R51" s="98"/>
      <c r="S51" s="21"/>
      <c r="T51" s="112" t="s">
        <v>67</v>
      </c>
      <c r="U51" s="112"/>
      <c r="V51" s="112"/>
      <c r="W51" s="112"/>
      <c r="X51" s="21"/>
      <c r="Y51" s="21"/>
      <c r="Z51" s="61"/>
    </row>
    <row r="52" spans="1:26" ht="15.75" customHeight="1" x14ac:dyDescent="0.25">
      <c r="A52" s="23"/>
      <c r="B52" s="23"/>
      <c r="C52" s="23"/>
      <c r="D52" s="23"/>
      <c r="E52" s="23"/>
      <c r="F52" s="23"/>
      <c r="G52" s="21"/>
      <c r="H52" s="21"/>
      <c r="I52" s="21"/>
      <c r="J52" s="23"/>
      <c r="K52" s="21"/>
      <c r="L52" s="21"/>
      <c r="M52" s="21"/>
      <c r="N52" s="21"/>
      <c r="O52" s="21"/>
      <c r="P52" s="21"/>
      <c r="Q52" s="21"/>
      <c r="R52" s="98"/>
      <c r="S52" s="21"/>
      <c r="T52" s="98"/>
      <c r="U52" s="21"/>
      <c r="V52" s="21"/>
      <c r="W52" s="21"/>
      <c r="X52" s="21"/>
      <c r="Y52" s="21"/>
      <c r="Z52" s="61"/>
    </row>
    <row r="53" spans="1:26" ht="15.75" customHeight="1" x14ac:dyDescent="0.25">
      <c r="A53" s="23"/>
      <c r="B53" s="23"/>
      <c r="C53" s="23"/>
      <c r="D53" s="23"/>
      <c r="E53" s="23"/>
      <c r="F53" s="23"/>
      <c r="G53" s="21"/>
      <c r="H53" s="21"/>
      <c r="I53" s="21"/>
      <c r="J53" s="23"/>
      <c r="K53" s="21"/>
      <c r="L53" s="21"/>
      <c r="M53" s="21"/>
      <c r="N53" s="21"/>
      <c r="O53" s="21"/>
      <c r="P53" s="21"/>
      <c r="Q53" s="21"/>
      <c r="R53" s="98"/>
      <c r="S53" s="21"/>
      <c r="T53" s="98"/>
      <c r="U53" s="21"/>
      <c r="V53" s="21"/>
      <c r="W53" s="21"/>
      <c r="X53" s="21"/>
      <c r="Y53" s="21"/>
      <c r="Z53" s="61"/>
    </row>
    <row r="54" spans="1:26" ht="14.1" customHeight="1" x14ac:dyDescent="0.25">
      <c r="A54" s="82" t="s">
        <v>1</v>
      </c>
      <c r="B54" s="82"/>
      <c r="C54" s="82"/>
      <c r="D54" s="82" t="s">
        <v>138</v>
      </c>
      <c r="E54" s="82"/>
      <c r="F54" s="82"/>
      <c r="G54" s="82"/>
      <c r="H54" s="82"/>
      <c r="I54" s="82"/>
      <c r="J54" s="82"/>
      <c r="K54" s="21"/>
      <c r="L54" s="21"/>
      <c r="M54" s="21"/>
      <c r="N54" s="21"/>
      <c r="O54" s="21"/>
      <c r="P54" s="21"/>
      <c r="Q54" s="21"/>
      <c r="R54" s="23"/>
      <c r="S54" s="21"/>
      <c r="T54" s="21"/>
      <c r="U54" s="21"/>
      <c r="V54" s="21"/>
      <c r="W54" s="21"/>
      <c r="X54" s="21"/>
      <c r="Y54" s="21"/>
    </row>
    <row r="55" spans="1:26" ht="14.1" customHeight="1" x14ac:dyDescent="0.25">
      <c r="A55" s="82"/>
      <c r="B55" s="82"/>
      <c r="C55" s="82"/>
      <c r="D55" s="82" t="s">
        <v>139</v>
      </c>
      <c r="E55" s="82"/>
      <c r="F55" s="82"/>
      <c r="G55" s="82"/>
      <c r="H55" s="82"/>
      <c r="I55" s="82"/>
      <c r="J55" s="82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6" x14ac:dyDescent="0.25">
      <c r="A56" s="32">
        <v>1</v>
      </c>
      <c r="B56" t="s">
        <v>144</v>
      </c>
    </row>
    <row r="57" spans="1:26" x14ac:dyDescent="0.25">
      <c r="A57">
        <v>2</v>
      </c>
      <c r="B57" t="s">
        <v>145</v>
      </c>
    </row>
  </sheetData>
  <mergeCells count="38">
    <mergeCell ref="A1:Y7"/>
    <mergeCell ref="A15:Y15"/>
    <mergeCell ref="A16:Y16"/>
    <mergeCell ref="A18:F18"/>
    <mergeCell ref="G18:Y18"/>
    <mergeCell ref="R9:Z9"/>
    <mergeCell ref="R11:V11"/>
    <mergeCell ref="W11:Z11"/>
    <mergeCell ref="R12:V12"/>
    <mergeCell ref="R13:V13"/>
    <mergeCell ref="A26:F26"/>
    <mergeCell ref="G26:Y26"/>
    <mergeCell ref="A20:F20"/>
    <mergeCell ref="G20:Y21"/>
    <mergeCell ref="A22:F22"/>
    <mergeCell ref="G22:Y23"/>
    <mergeCell ref="G19:Y19"/>
    <mergeCell ref="A24:F24"/>
    <mergeCell ref="G24:Y24"/>
    <mergeCell ref="A25:F25"/>
    <mergeCell ref="G25:Y25"/>
    <mergeCell ref="A19:F19"/>
    <mergeCell ref="A27:F27"/>
    <mergeCell ref="G27:Y28"/>
    <mergeCell ref="AA27:AQ28"/>
    <mergeCell ref="A31:F31"/>
    <mergeCell ref="G31:Y35"/>
    <mergeCell ref="A29:F29"/>
    <mergeCell ref="G29:Y30"/>
    <mergeCell ref="D36:Y37"/>
    <mergeCell ref="Z38:AX39"/>
    <mergeCell ref="T48:W48"/>
    <mergeCell ref="T51:W51"/>
    <mergeCell ref="A36:C36"/>
    <mergeCell ref="A38:Y38"/>
    <mergeCell ref="A41:Y43"/>
    <mergeCell ref="A44:Y44"/>
    <mergeCell ref="A39:Y40"/>
  </mergeCells>
  <dataValidations count="2">
    <dataValidation type="list" allowBlank="1" showInputMessage="1" showErrorMessage="1" sqref="G31:Y35" xr:uid="{577A7A71-615E-400B-BCFD-12E757DDC967}">
      <formula1>$AA$1:$AA$4</formula1>
    </dataValidation>
    <dataValidation type="textLength" allowBlank="1" showInputMessage="1" showErrorMessage="1" sqref="R13:V13 A41:Y43" xr:uid="{82F45D09-4937-4DAF-BFD3-ED0B82E804C6}">
      <formula1>A13</formula1>
      <formula2>A13</formula2>
    </dataValidation>
  </dataValidation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&amp;R&amp;8№&amp;A.УДС Страница  &amp;P из &amp;N</oddFooter>
    <firstHeader>&amp;C&amp;G</firstHeader>
    <firstFooter>&amp;R&amp;8№&amp;A.УДС Страница  &amp;P из &amp;N</first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76C2-EB62-4C8A-8C41-0169D3A2B824}">
  <sheetPr>
    <tabColor theme="9" tint="-0.249977111117893"/>
  </sheetPr>
  <dimension ref="A1:AN181"/>
  <sheetViews>
    <sheetView showWhiteSpace="0" view="pageBreakPreview" topLeftCell="A19" zoomScaleNormal="100" zoomScaleSheetLayoutView="100" workbookViewId="0">
      <selection activeCell="B14" sqref="B14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113" t="s">
        <v>68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56"/>
      <c r="AA1" s="27"/>
    </row>
    <row r="2" spans="1:40" ht="15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24"/>
      <c r="AB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ht="15" customHeight="1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55"/>
    </row>
    <row r="4" spans="1:40" ht="15" customHeight="1" x14ac:dyDescent="0.2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55"/>
    </row>
    <row r="5" spans="1:40" ht="15" customHeight="1" x14ac:dyDescent="0.2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55"/>
    </row>
    <row r="6" spans="1:40" ht="15" customHeight="1" x14ac:dyDescent="0.2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55"/>
    </row>
    <row r="7" spans="1:40" ht="15" customHeight="1" x14ac:dyDescent="0.25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55"/>
    </row>
    <row r="8" spans="1:40" s="21" customFormat="1" ht="15.75" customHeight="1" x14ac:dyDescent="0.2">
      <c r="A8" s="211" t="s">
        <v>127</v>
      </c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55"/>
    </row>
    <row r="9" spans="1:40" s="21" customFormat="1" ht="15.75" customHeight="1" x14ac:dyDescent="0.2">
      <c r="A9" s="116" t="s">
        <v>95</v>
      </c>
      <c r="B9" s="116"/>
      <c r="C9" s="116"/>
      <c r="D9" s="116"/>
      <c r="E9" s="116"/>
      <c r="F9" s="116"/>
      <c r="G9" s="117" t="s">
        <v>96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34"/>
    </row>
    <row r="10" spans="1:40" s="21" customFormat="1" ht="15.75" customHeight="1" x14ac:dyDescent="0.2">
      <c r="A10" s="116" t="s">
        <v>126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34"/>
    </row>
    <row r="11" spans="1:40" s="21" customFormat="1" ht="15.75" customHeight="1" x14ac:dyDescent="0.2">
      <c r="A11" s="94"/>
      <c r="B11" s="94"/>
      <c r="C11" s="94"/>
      <c r="D11" s="94"/>
      <c r="E11" s="94"/>
      <c r="F11" s="94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34"/>
    </row>
    <row r="12" spans="1:40" s="21" customFormat="1" ht="15.75" customHeight="1" x14ac:dyDescent="0.2">
      <c r="A12" s="94"/>
      <c r="B12" s="94"/>
      <c r="C12" s="94"/>
      <c r="D12" s="94"/>
      <c r="E12" s="94"/>
      <c r="F12" s="94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34"/>
    </row>
    <row r="13" spans="1:40" s="21" customFormat="1" ht="15.75" customHeight="1" x14ac:dyDescent="0.2">
      <c r="A13" s="94"/>
      <c r="B13" s="94"/>
      <c r="C13" s="94"/>
      <c r="D13" s="94"/>
      <c r="E13" s="94"/>
      <c r="F13" s="94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34"/>
    </row>
    <row r="14" spans="1:40" s="21" customFormat="1" ht="15.75" customHeight="1" x14ac:dyDescent="0.2">
      <c r="A14" s="94"/>
      <c r="B14" s="94"/>
      <c r="C14" s="94"/>
      <c r="D14" s="94"/>
      <c r="E14" s="94"/>
      <c r="F14" s="94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34"/>
    </row>
    <row r="15" spans="1:40" s="21" customFormat="1" ht="15.75" customHeight="1" x14ac:dyDescent="0.2">
      <c r="A15" s="94"/>
      <c r="B15" s="94"/>
      <c r="C15" s="94"/>
      <c r="D15" s="94"/>
      <c r="E15" s="94"/>
      <c r="F15" s="94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34"/>
    </row>
    <row r="16" spans="1:40" s="21" customFormat="1" ht="15.75" customHeight="1" x14ac:dyDescent="0.2">
      <c r="A16" s="94"/>
      <c r="B16" s="94"/>
      <c r="C16" s="94"/>
      <c r="D16" s="94"/>
      <c r="E16" s="94"/>
      <c r="F16" s="94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34"/>
    </row>
    <row r="17" spans="1:26" s="21" customFormat="1" ht="15.75" customHeight="1" x14ac:dyDescent="0.2">
      <c r="A17" s="94"/>
      <c r="B17" s="94"/>
      <c r="C17" s="94"/>
      <c r="D17" s="94"/>
      <c r="E17" s="94"/>
      <c r="F17" s="94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34"/>
    </row>
    <row r="18" spans="1:26" s="21" customFormat="1" ht="15.75" customHeight="1" x14ac:dyDescent="0.2">
      <c r="A18" s="94"/>
      <c r="B18" s="94"/>
      <c r="C18" s="94"/>
      <c r="D18" s="94"/>
      <c r="E18" s="94"/>
      <c r="F18" s="94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34"/>
    </row>
    <row r="19" spans="1:26" s="21" customFormat="1" ht="15.75" customHeight="1" x14ac:dyDescent="0.2">
      <c r="A19" s="94"/>
      <c r="B19" s="94"/>
      <c r="C19" s="94"/>
      <c r="D19" s="94"/>
      <c r="E19" s="94"/>
      <c r="F19" s="94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34"/>
    </row>
    <row r="20" spans="1:26" s="21" customFormat="1" ht="15.75" customHeight="1" x14ac:dyDescent="0.2">
      <c r="A20" s="94"/>
      <c r="B20" s="94"/>
      <c r="C20" s="94"/>
      <c r="D20" s="94"/>
      <c r="E20" s="94"/>
      <c r="F20" s="94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34"/>
    </row>
    <row r="21" spans="1:26" s="21" customFormat="1" ht="15.75" customHeight="1" x14ac:dyDescent="0.2">
      <c r="A21" s="94"/>
      <c r="B21" s="94"/>
      <c r="C21" s="94"/>
      <c r="D21" s="94"/>
      <c r="E21" s="94"/>
      <c r="F21" s="94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34"/>
    </row>
    <row r="22" spans="1:26" s="21" customFormat="1" ht="15.75" customHeight="1" x14ac:dyDescent="0.2">
      <c r="A22" s="94"/>
      <c r="B22" s="94"/>
      <c r="C22" s="94"/>
      <c r="D22" s="94"/>
      <c r="E22" s="94"/>
      <c r="F22" s="94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34"/>
    </row>
    <row r="23" spans="1:26" s="21" customFormat="1" ht="15.75" customHeight="1" x14ac:dyDescent="0.2">
      <c r="A23" s="94"/>
      <c r="B23" s="94"/>
      <c r="C23" s="94"/>
      <c r="D23" s="94"/>
      <c r="E23" s="94"/>
      <c r="F23" s="94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34"/>
    </row>
    <row r="24" spans="1:26" s="21" customFormat="1" ht="15.75" customHeight="1" x14ac:dyDescent="0.2">
      <c r="A24" s="94"/>
      <c r="B24" s="94"/>
      <c r="C24" s="94"/>
      <c r="D24" s="94"/>
      <c r="E24" s="94"/>
      <c r="F24" s="94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34"/>
    </row>
    <row r="25" spans="1:26" s="21" customFormat="1" ht="15.75" customHeight="1" x14ac:dyDescent="0.2">
      <c r="A25" s="94"/>
      <c r="B25" s="94"/>
      <c r="C25" s="94"/>
      <c r="D25" s="94"/>
      <c r="E25" s="94"/>
      <c r="F25" s="94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34"/>
    </row>
    <row r="26" spans="1:26" s="21" customFormat="1" ht="15.75" customHeight="1" x14ac:dyDescent="0.2">
      <c r="A26" s="94"/>
      <c r="B26" s="94"/>
      <c r="C26" s="94"/>
      <c r="D26" s="94"/>
      <c r="E26" s="94"/>
      <c r="F26" s="94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34"/>
    </row>
    <row r="27" spans="1:26" s="21" customFormat="1" ht="15.75" customHeight="1" x14ac:dyDescent="0.2">
      <c r="A27" s="94"/>
      <c r="B27" s="94"/>
      <c r="C27" s="94"/>
      <c r="D27" s="94"/>
      <c r="E27" s="94"/>
      <c r="F27" s="94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34"/>
    </row>
    <row r="28" spans="1:26" s="21" customFormat="1" ht="15.75" customHeight="1" x14ac:dyDescent="0.2">
      <c r="A28" s="94"/>
      <c r="B28" s="94"/>
      <c r="C28" s="94"/>
      <c r="D28" s="94"/>
      <c r="E28" s="94"/>
      <c r="F28" s="94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34"/>
    </row>
    <row r="29" spans="1:26" s="21" customFormat="1" ht="15.75" customHeight="1" x14ac:dyDescent="0.2">
      <c r="A29" s="94"/>
      <c r="B29" s="94"/>
      <c r="C29" s="94"/>
      <c r="D29" s="94"/>
      <c r="E29" s="94"/>
      <c r="F29" s="94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34"/>
    </row>
    <row r="30" spans="1:26" s="21" customFormat="1" ht="15.75" customHeight="1" x14ac:dyDescent="0.2">
      <c r="A30" s="116" t="s">
        <v>115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</row>
    <row r="31" spans="1:26" s="21" customFormat="1" ht="15.75" customHeight="1" x14ac:dyDescent="0.2">
      <c r="A31" s="183" t="s">
        <v>125</v>
      </c>
      <c r="B31" s="183"/>
      <c r="C31" s="205" t="s">
        <v>117</v>
      </c>
      <c r="D31" s="207"/>
      <c r="E31" s="205" t="s">
        <v>118</v>
      </c>
      <c r="F31" s="206"/>
      <c r="G31" s="205" t="s">
        <v>119</v>
      </c>
      <c r="H31" s="206"/>
      <c r="I31" s="205" t="s">
        <v>120</v>
      </c>
      <c r="J31" s="206"/>
      <c r="K31" s="205" t="s">
        <v>121</v>
      </c>
      <c r="L31" s="206"/>
      <c r="M31" s="205" t="s">
        <v>122</v>
      </c>
      <c r="N31" s="206"/>
      <c r="O31" s="205" t="s">
        <v>123</v>
      </c>
      <c r="P31" s="206"/>
      <c r="Q31" s="205" t="s">
        <v>124</v>
      </c>
      <c r="R31" s="206"/>
      <c r="S31" s="206"/>
      <c r="T31" s="206"/>
      <c r="U31" s="206"/>
      <c r="V31" s="207"/>
      <c r="W31" s="205" t="s">
        <v>109</v>
      </c>
      <c r="X31" s="206"/>
      <c r="Y31" s="207"/>
      <c r="Z31" s="24"/>
    </row>
    <row r="32" spans="1:26" s="21" customFormat="1" ht="15.75" customHeight="1" x14ac:dyDescent="0.2">
      <c r="A32" s="183"/>
      <c r="B32" s="183"/>
      <c r="C32" s="208"/>
      <c r="D32" s="210"/>
      <c r="E32" s="208"/>
      <c r="F32" s="209"/>
      <c r="G32" s="208"/>
      <c r="H32" s="209"/>
      <c r="I32" s="208"/>
      <c r="J32" s="209"/>
      <c r="K32" s="208"/>
      <c r="L32" s="209"/>
      <c r="M32" s="208"/>
      <c r="N32" s="209"/>
      <c r="O32" s="208"/>
      <c r="P32" s="209"/>
      <c r="Q32" s="208"/>
      <c r="R32" s="209"/>
      <c r="S32" s="209"/>
      <c r="T32" s="209"/>
      <c r="U32" s="209"/>
      <c r="V32" s="210"/>
      <c r="W32" s="208"/>
      <c r="X32" s="209"/>
      <c r="Y32" s="210"/>
      <c r="Z32" s="24"/>
    </row>
    <row r="33" spans="1:40" s="21" customFormat="1" ht="15.75" customHeight="1" x14ac:dyDescent="0.2">
      <c r="A33" s="173">
        <v>1</v>
      </c>
      <c r="B33" s="173"/>
      <c r="C33" s="212"/>
      <c r="D33" s="213"/>
      <c r="E33" s="212"/>
      <c r="F33" s="213"/>
      <c r="G33" s="212"/>
      <c r="H33" s="213"/>
      <c r="I33" s="212"/>
      <c r="J33" s="213"/>
      <c r="K33" s="212"/>
      <c r="L33" s="213"/>
      <c r="M33" s="212"/>
      <c r="N33" s="213"/>
      <c r="O33" s="212"/>
      <c r="P33" s="213"/>
      <c r="Q33" s="174"/>
      <c r="R33" s="175"/>
      <c r="S33" s="175"/>
      <c r="T33" s="175"/>
      <c r="U33" s="175"/>
      <c r="V33" s="176"/>
      <c r="W33" s="201" t="s">
        <v>116</v>
      </c>
      <c r="X33" s="202"/>
      <c r="Y33" s="203"/>
      <c r="Z33" s="23"/>
      <c r="AB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</row>
    <row r="34" spans="1:40" s="21" customFormat="1" ht="15.75" customHeight="1" x14ac:dyDescent="0.2">
      <c r="A34" s="173">
        <v>2</v>
      </c>
      <c r="B34" s="173"/>
      <c r="C34" s="212"/>
      <c r="D34" s="213"/>
      <c r="E34" s="212"/>
      <c r="F34" s="213"/>
      <c r="G34" s="212"/>
      <c r="H34" s="213"/>
      <c r="I34" s="212"/>
      <c r="J34" s="213"/>
      <c r="K34" s="212"/>
      <c r="L34" s="213"/>
      <c r="M34" s="212"/>
      <c r="N34" s="213"/>
      <c r="O34" s="212"/>
      <c r="P34" s="213"/>
      <c r="Q34" s="180"/>
      <c r="R34" s="181"/>
      <c r="S34" s="181"/>
      <c r="T34" s="181"/>
      <c r="U34" s="181"/>
      <c r="V34" s="182"/>
      <c r="W34" s="201" t="s">
        <v>116</v>
      </c>
      <c r="X34" s="202"/>
      <c r="Y34" s="203"/>
      <c r="AB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</row>
    <row r="35" spans="1:40" s="21" customFormat="1" ht="15.75" customHeight="1" x14ac:dyDescent="0.2">
      <c r="A35" s="173">
        <v>1</v>
      </c>
      <c r="B35" s="173"/>
      <c r="C35" s="212"/>
      <c r="D35" s="213"/>
      <c r="E35" s="212"/>
      <c r="F35" s="213"/>
      <c r="G35" s="212"/>
      <c r="H35" s="213"/>
      <c r="I35" s="212"/>
      <c r="J35" s="213"/>
      <c r="K35" s="212"/>
      <c r="L35" s="213"/>
      <c r="M35" s="212"/>
      <c r="N35" s="213"/>
      <c r="O35" s="212"/>
      <c r="P35" s="213"/>
      <c r="Q35" s="174"/>
      <c r="R35" s="175"/>
      <c r="S35" s="175"/>
      <c r="T35" s="175"/>
      <c r="U35" s="175"/>
      <c r="V35" s="176"/>
      <c r="W35" s="201" t="s">
        <v>116</v>
      </c>
      <c r="X35" s="202"/>
      <c r="Y35" s="203"/>
      <c r="AB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</row>
    <row r="36" spans="1:40" s="21" customFormat="1" ht="15.75" customHeight="1" x14ac:dyDescent="0.2">
      <c r="A36" s="173">
        <v>2</v>
      </c>
      <c r="B36" s="173"/>
      <c r="C36" s="212"/>
      <c r="D36" s="213"/>
      <c r="E36" s="212"/>
      <c r="F36" s="213"/>
      <c r="G36" s="212"/>
      <c r="H36" s="213"/>
      <c r="I36" s="212"/>
      <c r="J36" s="213"/>
      <c r="K36" s="212"/>
      <c r="L36" s="213"/>
      <c r="M36" s="212"/>
      <c r="N36" s="213"/>
      <c r="O36" s="212"/>
      <c r="P36" s="213"/>
      <c r="Q36" s="180"/>
      <c r="R36" s="181"/>
      <c r="S36" s="181"/>
      <c r="T36" s="181"/>
      <c r="U36" s="181"/>
      <c r="V36" s="182"/>
      <c r="W36" s="201" t="s">
        <v>116</v>
      </c>
      <c r="X36" s="202"/>
      <c r="Y36" s="203"/>
    </row>
    <row r="37" spans="1:40" s="21" customFormat="1" ht="15.75" customHeight="1" x14ac:dyDescent="0.2">
      <c r="A37" s="201">
        <v>1</v>
      </c>
      <c r="B37" s="203"/>
      <c r="C37" s="212"/>
      <c r="D37" s="213"/>
      <c r="E37" s="212"/>
      <c r="F37" s="213"/>
      <c r="G37" s="212"/>
      <c r="H37" s="213"/>
      <c r="I37" s="212"/>
      <c r="J37" s="213"/>
      <c r="K37" s="212"/>
      <c r="L37" s="213"/>
      <c r="M37" s="212"/>
      <c r="N37" s="213"/>
      <c r="O37" s="212"/>
      <c r="P37" s="213"/>
      <c r="Q37" s="174"/>
      <c r="R37" s="175"/>
      <c r="S37" s="175"/>
      <c r="T37" s="175"/>
      <c r="U37" s="175"/>
      <c r="V37" s="176"/>
      <c r="W37" s="201" t="s">
        <v>116</v>
      </c>
      <c r="X37" s="202"/>
      <c r="Y37" s="203"/>
    </row>
    <row r="38" spans="1:40" s="21" customFormat="1" ht="15.75" customHeight="1" x14ac:dyDescent="0.2">
      <c r="A38" s="201">
        <v>2</v>
      </c>
      <c r="B38" s="203"/>
      <c r="C38" s="212"/>
      <c r="D38" s="213"/>
      <c r="E38" s="212"/>
      <c r="F38" s="213"/>
      <c r="G38" s="212"/>
      <c r="H38" s="213"/>
      <c r="I38" s="212"/>
      <c r="J38" s="213"/>
      <c r="K38" s="212"/>
      <c r="L38" s="213"/>
      <c r="M38" s="212"/>
      <c r="N38" s="213"/>
      <c r="O38" s="212"/>
      <c r="P38" s="213"/>
      <c r="Q38" s="180"/>
      <c r="R38" s="181"/>
      <c r="S38" s="181"/>
      <c r="T38" s="181"/>
      <c r="U38" s="181"/>
      <c r="V38" s="182"/>
      <c r="W38" s="201" t="s">
        <v>116</v>
      </c>
      <c r="X38" s="202"/>
      <c r="Y38" s="203"/>
    </row>
    <row r="39" spans="1:40" s="21" customFormat="1" ht="15.75" customHeight="1" x14ac:dyDescent="0.2">
      <c r="A39" s="173">
        <v>1</v>
      </c>
      <c r="B39" s="173"/>
      <c r="C39" s="212"/>
      <c r="D39" s="213"/>
      <c r="E39" s="212"/>
      <c r="F39" s="213"/>
      <c r="G39" s="212"/>
      <c r="H39" s="213"/>
      <c r="I39" s="212"/>
      <c r="J39" s="213"/>
      <c r="K39" s="212"/>
      <c r="L39" s="213"/>
      <c r="M39" s="212"/>
      <c r="N39" s="213"/>
      <c r="O39" s="212"/>
      <c r="P39" s="213"/>
      <c r="Q39" s="174"/>
      <c r="R39" s="175"/>
      <c r="S39" s="175"/>
      <c r="T39" s="175"/>
      <c r="U39" s="175"/>
      <c r="V39" s="176"/>
      <c r="W39" s="201" t="s">
        <v>116</v>
      </c>
      <c r="X39" s="202"/>
      <c r="Y39" s="203"/>
    </row>
    <row r="40" spans="1:40" s="21" customFormat="1" ht="15.75" customHeight="1" x14ac:dyDescent="0.2">
      <c r="A40" s="173">
        <v>2</v>
      </c>
      <c r="B40" s="173"/>
      <c r="C40" s="212"/>
      <c r="D40" s="213"/>
      <c r="E40" s="212"/>
      <c r="F40" s="213"/>
      <c r="G40" s="212"/>
      <c r="H40" s="213"/>
      <c r="I40" s="212"/>
      <c r="J40" s="213"/>
      <c r="K40" s="212"/>
      <c r="L40" s="213"/>
      <c r="M40" s="212"/>
      <c r="N40" s="213"/>
      <c r="O40" s="212"/>
      <c r="P40" s="213"/>
      <c r="Q40" s="180"/>
      <c r="R40" s="181"/>
      <c r="S40" s="181"/>
      <c r="T40" s="181"/>
      <c r="U40" s="181"/>
      <c r="V40" s="182"/>
      <c r="W40" s="201" t="s">
        <v>116</v>
      </c>
      <c r="X40" s="202"/>
      <c r="Y40" s="203"/>
    </row>
    <row r="41" spans="1:40" s="21" customFormat="1" ht="15.75" customHeight="1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1:40" s="21" customFormat="1" ht="15.75" customHeight="1" x14ac:dyDescent="0.2">
      <c r="A42" s="199" t="s">
        <v>112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</row>
    <row r="43" spans="1:40" s="21" customFormat="1" ht="15.75" customHeight="1" x14ac:dyDescent="0.2">
      <c r="A43" s="111" t="str">
        <f>""&amp;G9&amp;", общей длиной 10,5 м.п. соответствуют требованиям "&amp;'ВИК стр. 1'!G30&amp;""</f>
        <v>Сварные соединения распорной системы в/о 1-10-А-Д с отм. -5,650 до отм. +2,360, общей длиной 10,5 м.п. соответствуют требованиям ГОСТ 5264-80 «Ручная дуговая сварка. Соединения сварные. Основные типы, конструктивные элементы и размеры».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</row>
    <row r="44" spans="1:40" s="21" customFormat="1" ht="15.75" customHeight="1" x14ac:dyDescent="0.2">
      <c r="A44" s="11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</row>
    <row r="45" spans="1:40" s="21" customFormat="1" ht="15.75" customHeight="1" x14ac:dyDescent="0.2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</row>
    <row r="46" spans="1:40" s="21" customFormat="1" ht="15.75" customHeight="1" x14ac:dyDescent="0.2">
      <c r="A46" s="171" t="s">
        <v>6</v>
      </c>
      <c r="B46" s="171"/>
      <c r="C46" s="171"/>
      <c r="D46" s="171"/>
      <c r="E46" s="171"/>
      <c r="F46" s="171"/>
      <c r="G46" s="171"/>
      <c r="Y46" s="23"/>
    </row>
    <row r="47" spans="1:40" s="21" customFormat="1" ht="15.75" customHeight="1" x14ac:dyDescent="0.2">
      <c r="H47" s="24"/>
      <c r="J47" s="24"/>
      <c r="L47" s="24"/>
      <c r="N47" s="24"/>
      <c r="P47" s="24"/>
      <c r="R47" s="93"/>
      <c r="S47" s="84"/>
      <c r="T47" s="98" t="s">
        <v>66</v>
      </c>
      <c r="V47" s="24"/>
      <c r="X47" s="24"/>
    </row>
    <row r="48" spans="1:40" s="21" customFormat="1" ht="15.75" customHeight="1" x14ac:dyDescent="0.2">
      <c r="A48" s="23" t="s">
        <v>3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s="21" customFormat="1" ht="15.75" customHeight="1" x14ac:dyDescent="0.2">
      <c r="B49" s="23"/>
      <c r="C49" s="23"/>
      <c r="D49" s="23"/>
      <c r="E49" s="23"/>
      <c r="F49" s="23"/>
      <c r="G49" s="23"/>
      <c r="H49" s="24"/>
      <c r="I49" s="23"/>
      <c r="J49" s="24"/>
      <c r="K49" s="23"/>
      <c r="L49" s="24"/>
      <c r="M49" s="23"/>
      <c r="N49" s="24"/>
      <c r="O49" s="23"/>
      <c r="P49" s="24"/>
      <c r="Q49" s="23"/>
      <c r="R49" s="24"/>
      <c r="S49" s="23"/>
      <c r="T49" s="24"/>
      <c r="U49" s="23"/>
      <c r="V49" s="24"/>
      <c r="W49" s="23"/>
      <c r="X49" s="24"/>
    </row>
    <row r="50" spans="1:25" s="21" customFormat="1" ht="15.75" customHeight="1" x14ac:dyDescent="0.2">
      <c r="A50" s="23" t="s">
        <v>4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Y50" s="82"/>
    </row>
    <row r="51" spans="1:25" s="21" customFormat="1" ht="15.75" customHeight="1" x14ac:dyDescent="0.2">
      <c r="A51" s="23"/>
      <c r="B51" s="23"/>
      <c r="C51" s="23"/>
      <c r="D51" s="23"/>
      <c r="E51" s="23"/>
      <c r="F51" s="23"/>
      <c r="G51" s="23"/>
      <c r="I51" s="23"/>
      <c r="J51" s="24"/>
      <c r="K51" s="23"/>
      <c r="M51" s="23"/>
      <c r="N51" s="24"/>
      <c r="O51" s="23"/>
      <c r="P51" s="24"/>
      <c r="Q51" s="23"/>
      <c r="R51" s="98"/>
      <c r="S51" s="23"/>
      <c r="T51" s="98" t="s">
        <v>67</v>
      </c>
      <c r="U51" s="23"/>
      <c r="W51" s="23"/>
      <c r="X51" s="24"/>
    </row>
    <row r="52" spans="1:25" s="21" customFormat="1" ht="15.75" customHeight="1" x14ac:dyDescent="0.2">
      <c r="A52" s="23" t="s">
        <v>4</v>
      </c>
      <c r="B52" s="23"/>
      <c r="C52" s="23"/>
      <c r="D52" s="23"/>
      <c r="E52" s="23"/>
      <c r="F52" s="23"/>
      <c r="J52" s="23"/>
      <c r="R52" s="98"/>
      <c r="T52" s="98"/>
    </row>
    <row r="53" spans="1:25" s="21" customFormat="1" ht="15.75" customHeight="1" x14ac:dyDescent="0.2">
      <c r="A53" s="23"/>
      <c r="B53" s="23"/>
      <c r="C53" s="23"/>
      <c r="D53" s="23"/>
      <c r="E53" s="23"/>
      <c r="F53" s="23"/>
      <c r="J53" s="23"/>
      <c r="R53" s="98"/>
      <c r="T53" s="98" t="s">
        <v>67</v>
      </c>
    </row>
    <row r="54" spans="1:25" s="21" customFormat="1" ht="15.75" customHeight="1" x14ac:dyDescent="0.2">
      <c r="A54" s="82" t="s">
        <v>1</v>
      </c>
      <c r="B54" s="82"/>
      <c r="C54" s="82"/>
      <c r="D54" s="82"/>
      <c r="E54" s="82"/>
      <c r="F54" s="82"/>
      <c r="G54" s="82"/>
      <c r="H54" s="82"/>
      <c r="I54" s="82"/>
      <c r="J54" s="82"/>
      <c r="R54" s="23"/>
    </row>
    <row r="55" spans="1:25" s="21" customFormat="1" ht="15.75" customHeight="1" x14ac:dyDescent="0.2">
      <c r="A55" s="82"/>
      <c r="B55" s="82"/>
      <c r="C55" s="82"/>
      <c r="D55" s="82"/>
      <c r="E55" s="82"/>
      <c r="F55" s="82"/>
      <c r="G55" s="82"/>
      <c r="H55" s="82"/>
      <c r="I55" s="82"/>
      <c r="J55" s="82"/>
    </row>
    <row r="56" spans="1:25" x14ac:dyDescent="0.25">
      <c r="A56" s="113" t="s">
        <v>68</v>
      </c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</row>
    <row r="57" spans="1:25" x14ac:dyDescent="0.25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</row>
    <row r="58" spans="1:25" x14ac:dyDescent="0.25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</row>
    <row r="59" spans="1:25" x14ac:dyDescent="0.25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</row>
    <row r="60" spans="1:25" x14ac:dyDescent="0.25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</row>
    <row r="61" spans="1:25" x14ac:dyDescent="0.25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</row>
    <row r="62" spans="1:25" x14ac:dyDescent="0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</row>
    <row r="63" spans="1:25" x14ac:dyDescent="0.2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x14ac:dyDescent="0.25">
      <c r="A64" s="197" t="s">
        <v>95</v>
      </c>
      <c r="B64" s="197"/>
      <c r="C64" s="197"/>
      <c r="D64" s="197"/>
      <c r="E64" s="197"/>
      <c r="F64" s="197"/>
      <c r="G64" s="198" t="s">
        <v>96</v>
      </c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</row>
    <row r="65" spans="1:25" x14ac:dyDescent="0.25">
      <c r="A65" s="197" t="s">
        <v>98</v>
      </c>
      <c r="B65" s="197"/>
      <c r="C65" s="197"/>
      <c r="D65" s="197"/>
      <c r="E65" s="197"/>
      <c r="F65" s="197"/>
      <c r="G65" s="192" t="s">
        <v>111</v>
      </c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</row>
    <row r="66" spans="1:25" x14ac:dyDescent="0.2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x14ac:dyDescent="0.25">
      <c r="A67" s="197" t="s">
        <v>107</v>
      </c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</row>
    <row r="68" spans="1:25" x14ac:dyDescent="0.25">
      <c r="A68" s="165" t="s">
        <v>83</v>
      </c>
      <c r="B68" s="165"/>
      <c r="C68" s="165" t="s">
        <v>84</v>
      </c>
      <c r="D68" s="165"/>
      <c r="E68" s="165"/>
      <c r="F68" s="165"/>
      <c r="G68" s="165"/>
      <c r="H68" s="165"/>
      <c r="I68" s="165"/>
      <c r="J68" s="165" t="s">
        <v>85</v>
      </c>
      <c r="K68" s="165"/>
      <c r="L68" s="165"/>
      <c r="M68" s="165" t="s">
        <v>92</v>
      </c>
      <c r="N68" s="165"/>
      <c r="O68" s="165"/>
      <c r="P68" s="165"/>
      <c r="Q68" s="165" t="s">
        <v>108</v>
      </c>
      <c r="R68" s="165"/>
      <c r="S68" s="165"/>
      <c r="T68" s="165"/>
      <c r="U68" s="165"/>
      <c r="V68" s="165" t="s">
        <v>109</v>
      </c>
      <c r="W68" s="165"/>
      <c r="X68" s="165"/>
      <c r="Y68" s="165"/>
    </row>
    <row r="69" spans="1:25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</row>
    <row r="70" spans="1:25" x14ac:dyDescent="0.25">
      <c r="A70" s="166"/>
      <c r="B70" s="167"/>
      <c r="C70" s="166">
        <v>2</v>
      </c>
      <c r="D70" s="195"/>
      <c r="E70" s="195"/>
      <c r="F70" s="195"/>
      <c r="G70" s="195"/>
      <c r="H70" s="195"/>
      <c r="I70" s="167"/>
      <c r="J70" s="166">
        <v>3</v>
      </c>
      <c r="K70" s="195"/>
      <c r="L70" s="167"/>
      <c r="M70" s="166">
        <v>4</v>
      </c>
      <c r="N70" s="195"/>
      <c r="O70" s="195"/>
      <c r="P70" s="167"/>
      <c r="Q70" s="166">
        <v>5</v>
      </c>
      <c r="R70" s="195"/>
      <c r="S70" s="195"/>
      <c r="T70" s="195"/>
      <c r="U70" s="167"/>
      <c r="V70" s="166">
        <v>6</v>
      </c>
      <c r="W70" s="195"/>
      <c r="X70" s="195"/>
      <c r="Y70" s="167"/>
    </row>
    <row r="71" spans="1:25" x14ac:dyDescent="0.25">
      <c r="A71" s="165">
        <v>1</v>
      </c>
      <c r="B71" s="165"/>
      <c r="C71" s="165" t="s">
        <v>78</v>
      </c>
      <c r="D71" s="165"/>
      <c r="E71" s="165"/>
      <c r="F71" s="165"/>
      <c r="G71" s="165"/>
      <c r="H71" s="165"/>
      <c r="I71" s="165"/>
      <c r="J71" s="165" t="s">
        <v>87</v>
      </c>
      <c r="K71" s="165"/>
      <c r="L71" s="165"/>
      <c r="M71" s="187" t="str">
        <f>"+20(-2;+1)"</f>
        <v>+20(-2;+1)</v>
      </c>
      <c r="N71" s="187"/>
      <c r="O71" s="187"/>
      <c r="P71" s="187"/>
      <c r="Q71" s="187" t="s">
        <v>93</v>
      </c>
      <c r="R71" s="187"/>
      <c r="S71" s="187"/>
      <c r="T71" s="187"/>
      <c r="U71" s="187"/>
      <c r="V71" s="187" t="s">
        <v>110</v>
      </c>
      <c r="W71" s="187"/>
      <c r="X71" s="187"/>
      <c r="Y71" s="187"/>
    </row>
    <row r="72" spans="1:25" x14ac:dyDescent="0.25">
      <c r="A72" s="165">
        <v>2</v>
      </c>
      <c r="B72" s="165"/>
      <c r="C72" s="165" t="s">
        <v>86</v>
      </c>
      <c r="D72" s="165"/>
      <c r="E72" s="165"/>
      <c r="F72" s="165"/>
      <c r="G72" s="165"/>
      <c r="H72" s="165"/>
      <c r="I72" s="165"/>
      <c r="J72" s="165" t="s">
        <v>88</v>
      </c>
      <c r="K72" s="165"/>
      <c r="L72" s="165"/>
      <c r="M72" s="187" t="str">
        <f>"+10(-2;+1)"</f>
        <v>+10(-2;+1)</v>
      </c>
      <c r="N72" s="187"/>
      <c r="O72" s="187"/>
      <c r="P72" s="187"/>
      <c r="Q72" s="187" t="s">
        <v>93</v>
      </c>
      <c r="R72" s="187"/>
      <c r="S72" s="187"/>
      <c r="T72" s="187"/>
      <c r="U72" s="187"/>
      <c r="V72" s="187" t="s">
        <v>110</v>
      </c>
      <c r="W72" s="187"/>
      <c r="X72" s="187"/>
      <c r="Y72" s="187"/>
    </row>
    <row r="73" spans="1:25" x14ac:dyDescent="0.25">
      <c r="A73" s="165">
        <v>3</v>
      </c>
      <c r="B73" s="165"/>
      <c r="C73" s="165" t="s">
        <v>100</v>
      </c>
      <c r="D73" s="165"/>
      <c r="E73" s="165"/>
      <c r="F73" s="165"/>
      <c r="G73" s="165"/>
      <c r="H73" s="165"/>
      <c r="I73" s="165"/>
      <c r="J73" s="165" t="s">
        <v>89</v>
      </c>
      <c r="K73" s="165"/>
      <c r="L73" s="165"/>
      <c r="M73" s="187" t="s">
        <v>91</v>
      </c>
      <c r="N73" s="187"/>
      <c r="O73" s="187"/>
      <c r="P73" s="187"/>
      <c r="Q73" s="187" t="s">
        <v>93</v>
      </c>
      <c r="R73" s="187"/>
      <c r="S73" s="187"/>
      <c r="T73" s="187"/>
      <c r="U73" s="187"/>
      <c r="V73" s="187" t="s">
        <v>110</v>
      </c>
      <c r="W73" s="187"/>
      <c r="X73" s="187"/>
      <c r="Y73" s="187"/>
    </row>
    <row r="74" spans="1:25" x14ac:dyDescent="0.25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</row>
    <row r="75" spans="1:25" x14ac:dyDescent="0.25">
      <c r="A75" s="197" t="s">
        <v>94</v>
      </c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</row>
    <row r="76" spans="1:25" x14ac:dyDescent="0.25">
      <c r="A76" s="165" t="s">
        <v>83</v>
      </c>
      <c r="B76" s="165"/>
      <c r="C76" s="165" t="s">
        <v>97</v>
      </c>
      <c r="D76" s="165"/>
      <c r="E76" s="165"/>
      <c r="F76" s="165"/>
      <c r="G76" s="165"/>
      <c r="H76" s="165"/>
      <c r="I76" s="165"/>
      <c r="J76" s="165" t="s">
        <v>106</v>
      </c>
      <c r="K76" s="165"/>
      <c r="L76" s="165"/>
      <c r="M76" s="165"/>
      <c r="N76" s="165"/>
      <c r="O76" s="165"/>
      <c r="P76" s="165"/>
      <c r="Q76" s="165" t="s">
        <v>102</v>
      </c>
      <c r="R76" s="165"/>
      <c r="S76" s="165"/>
      <c r="T76" s="165"/>
      <c r="U76" s="165"/>
      <c r="V76" s="165" t="s">
        <v>109</v>
      </c>
      <c r="W76" s="165"/>
      <c r="X76" s="165"/>
      <c r="Y76" s="165"/>
    </row>
    <row r="77" spans="1:25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</row>
    <row r="78" spans="1:25" x14ac:dyDescent="0.25">
      <c r="A78" s="166">
        <v>1</v>
      </c>
      <c r="B78" s="167"/>
      <c r="C78" s="166">
        <v>2</v>
      </c>
      <c r="D78" s="195"/>
      <c r="E78" s="195"/>
      <c r="F78" s="195"/>
      <c r="G78" s="195"/>
      <c r="H78" s="195"/>
      <c r="I78" s="167"/>
      <c r="J78" s="166">
        <v>3</v>
      </c>
      <c r="K78" s="195"/>
      <c r="L78" s="195"/>
      <c r="M78" s="195"/>
      <c r="N78" s="195"/>
      <c r="O78" s="195"/>
      <c r="P78" s="167"/>
      <c r="Q78" s="166">
        <v>4</v>
      </c>
      <c r="R78" s="195"/>
      <c r="S78" s="195"/>
      <c r="T78" s="195"/>
      <c r="U78" s="167"/>
      <c r="V78" s="166">
        <v>5</v>
      </c>
      <c r="W78" s="195"/>
      <c r="X78" s="195"/>
      <c r="Y78" s="167"/>
    </row>
    <row r="79" spans="1:25" x14ac:dyDescent="0.25">
      <c r="A79" s="187">
        <v>1</v>
      </c>
      <c r="B79" s="187"/>
      <c r="C79" s="187" t="s">
        <v>99</v>
      </c>
      <c r="D79" s="187"/>
      <c r="E79" s="187"/>
      <c r="F79" s="187"/>
      <c r="G79" s="187"/>
      <c r="H79" s="187"/>
      <c r="I79" s="187"/>
      <c r="J79" s="188" t="str">
        <f>"+20(-2;+1)"</f>
        <v>+20(-2;+1)</v>
      </c>
      <c r="K79" s="189"/>
      <c r="L79" s="189"/>
      <c r="M79" s="189"/>
      <c r="N79" s="189"/>
      <c r="O79" s="189"/>
      <c r="P79" s="190"/>
      <c r="Q79" s="187" t="s">
        <v>93</v>
      </c>
      <c r="R79" s="187"/>
      <c r="S79" s="187"/>
      <c r="T79" s="187"/>
      <c r="U79" s="187"/>
      <c r="V79" s="187" t="s">
        <v>110</v>
      </c>
      <c r="W79" s="187"/>
      <c r="X79" s="187"/>
      <c r="Y79" s="187"/>
    </row>
    <row r="80" spans="1:25" x14ac:dyDescent="0.25">
      <c r="A80" s="187">
        <v>2</v>
      </c>
      <c r="B80" s="187"/>
      <c r="C80" s="187" t="s">
        <v>77</v>
      </c>
      <c r="D80" s="187"/>
      <c r="E80" s="187"/>
      <c r="F80" s="187"/>
      <c r="G80" s="187"/>
      <c r="H80" s="187"/>
      <c r="I80" s="187"/>
      <c r="J80" s="188" t="str">
        <f>"+10(-2;+1)"</f>
        <v>+10(-2;+1)</v>
      </c>
      <c r="K80" s="189"/>
      <c r="L80" s="189"/>
      <c r="M80" s="189"/>
      <c r="N80" s="189"/>
      <c r="O80" s="189"/>
      <c r="P80" s="190"/>
      <c r="Q80" s="187" t="s">
        <v>105</v>
      </c>
      <c r="R80" s="187"/>
      <c r="S80" s="187"/>
      <c r="T80" s="187"/>
      <c r="U80" s="187"/>
      <c r="V80" s="187" t="s">
        <v>110</v>
      </c>
      <c r="W80" s="187"/>
      <c r="X80" s="187"/>
      <c r="Y80" s="187"/>
    </row>
    <row r="81" spans="1:25" x14ac:dyDescent="0.25">
      <c r="A81" s="187">
        <v>3</v>
      </c>
      <c r="B81" s="187"/>
      <c r="C81" s="187"/>
      <c r="D81" s="187"/>
      <c r="E81" s="187"/>
      <c r="F81" s="187"/>
      <c r="G81" s="187"/>
      <c r="H81" s="187"/>
      <c r="I81" s="187"/>
      <c r="J81" s="188" t="s">
        <v>91</v>
      </c>
      <c r="K81" s="189"/>
      <c r="L81" s="189"/>
      <c r="M81" s="189"/>
      <c r="N81" s="189"/>
      <c r="O81" s="189"/>
      <c r="P81" s="190"/>
      <c r="Q81" s="187" t="s">
        <v>105</v>
      </c>
      <c r="R81" s="187"/>
      <c r="S81" s="187"/>
      <c r="T81" s="187"/>
      <c r="U81" s="187"/>
      <c r="V81" s="187" t="s">
        <v>110</v>
      </c>
      <c r="W81" s="187"/>
      <c r="X81" s="187"/>
      <c r="Y81" s="187"/>
    </row>
    <row r="82" spans="1:25" x14ac:dyDescent="0.25">
      <c r="A82" s="187">
        <v>4</v>
      </c>
      <c r="B82" s="187"/>
      <c r="C82" s="187" t="s">
        <v>103</v>
      </c>
      <c r="D82" s="187"/>
      <c r="E82" s="187"/>
      <c r="F82" s="187"/>
      <c r="G82" s="187"/>
      <c r="H82" s="187"/>
      <c r="I82" s="187"/>
      <c r="J82" s="188" t="s">
        <v>76</v>
      </c>
      <c r="K82" s="189"/>
      <c r="L82" s="189"/>
      <c r="M82" s="189"/>
      <c r="N82" s="189"/>
      <c r="O82" s="189"/>
      <c r="P82" s="190"/>
      <c r="Q82" s="187" t="s">
        <v>104</v>
      </c>
      <c r="R82" s="187"/>
      <c r="S82" s="187"/>
      <c r="T82" s="187"/>
      <c r="U82" s="187"/>
      <c r="V82" s="187" t="s">
        <v>110</v>
      </c>
      <c r="W82" s="187"/>
      <c r="X82" s="187"/>
      <c r="Y82" s="187"/>
    </row>
    <row r="83" spans="1:25" x14ac:dyDescent="0.25">
      <c r="A83" s="187">
        <v>5</v>
      </c>
      <c r="B83" s="187"/>
      <c r="C83" s="187" t="s">
        <v>101</v>
      </c>
      <c r="D83" s="187"/>
      <c r="E83" s="187"/>
      <c r="F83" s="187"/>
      <c r="G83" s="187"/>
      <c r="H83" s="187"/>
      <c r="I83" s="187"/>
      <c r="J83" s="188" t="s">
        <v>76</v>
      </c>
      <c r="K83" s="189"/>
      <c r="L83" s="189"/>
      <c r="M83" s="189"/>
      <c r="N83" s="189"/>
      <c r="O83" s="189"/>
      <c r="P83" s="190"/>
      <c r="Q83" s="187"/>
      <c r="R83" s="187"/>
      <c r="S83" s="187"/>
      <c r="T83" s="187"/>
      <c r="U83" s="187"/>
      <c r="V83" s="187" t="s">
        <v>90</v>
      </c>
      <c r="W83" s="187"/>
      <c r="X83" s="187"/>
      <c r="Y83" s="187"/>
    </row>
    <row r="84" spans="1:25" x14ac:dyDescent="0.25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spans="1:25" x14ac:dyDescent="0.25">
      <c r="A85" s="191" t="s">
        <v>112</v>
      </c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</row>
    <row r="86" spans="1:25" x14ac:dyDescent="0.25">
      <c r="A86" s="192" t="str">
        <f>"При контроле недопустимых дефектов не выявлено.
"&amp;G64&amp;",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</row>
    <row r="87" spans="1:25" x14ac:dyDescent="0.25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</row>
    <row r="88" spans="1:25" x14ac:dyDescent="0.25">
      <c r="A88" s="194" t="s">
        <v>6</v>
      </c>
      <c r="B88" s="194"/>
      <c r="C88" s="194"/>
      <c r="D88" s="194"/>
      <c r="E88" s="194"/>
      <c r="F88" s="194"/>
      <c r="G88" s="194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0"/>
    </row>
    <row r="89" spans="1:25" x14ac:dyDescent="0.25">
      <c r="A89" s="61"/>
      <c r="B89" s="61"/>
      <c r="C89" s="61"/>
      <c r="D89" s="61"/>
      <c r="E89" s="61"/>
      <c r="F89" s="61"/>
      <c r="G89" s="61"/>
      <c r="H89" s="62"/>
      <c r="I89" s="61"/>
      <c r="J89" s="62"/>
      <c r="K89" s="61"/>
      <c r="L89" s="62"/>
      <c r="M89" s="61"/>
      <c r="N89" s="62"/>
      <c r="O89" s="61"/>
      <c r="P89" s="62"/>
      <c r="Q89" s="61"/>
      <c r="R89" s="63"/>
      <c r="S89" s="64"/>
      <c r="T89" s="65" t="s">
        <v>66</v>
      </c>
      <c r="U89" s="61"/>
      <c r="V89" s="62"/>
      <c r="W89" s="61"/>
      <c r="X89" s="62"/>
      <c r="Y89" s="61"/>
    </row>
    <row r="90" spans="1:25" x14ac:dyDescent="0.25">
      <c r="A90" s="60" t="s">
        <v>3</v>
      </c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 spans="1:25" x14ac:dyDescent="0.25">
      <c r="A91" s="61"/>
      <c r="B91" s="60"/>
      <c r="C91" s="60"/>
      <c r="D91" s="60"/>
      <c r="E91" s="60"/>
      <c r="F91" s="60"/>
      <c r="G91" s="60"/>
      <c r="H91" s="62"/>
      <c r="I91" s="60"/>
      <c r="J91" s="62"/>
      <c r="K91" s="60"/>
      <c r="L91" s="62"/>
      <c r="M91" s="60"/>
      <c r="N91" s="62"/>
      <c r="O91" s="60"/>
      <c r="P91" s="62"/>
      <c r="Q91" s="60"/>
      <c r="R91" s="62"/>
      <c r="S91" s="60"/>
      <c r="T91" s="62"/>
      <c r="U91" s="60"/>
      <c r="V91" s="62"/>
      <c r="W91" s="60"/>
      <c r="X91" s="62"/>
      <c r="Y91" s="61"/>
    </row>
    <row r="92" spans="1:25" x14ac:dyDescent="0.25">
      <c r="A92" s="60" t="s">
        <v>4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6"/>
    </row>
    <row r="93" spans="1:25" x14ac:dyDescent="0.25">
      <c r="A93" s="60"/>
      <c r="B93" s="60"/>
      <c r="C93" s="60"/>
      <c r="D93" s="60"/>
      <c r="E93" s="60"/>
      <c r="F93" s="60"/>
      <c r="G93" s="60"/>
      <c r="H93" s="61"/>
      <c r="I93" s="60"/>
      <c r="J93" s="62"/>
      <c r="K93" s="60"/>
      <c r="L93" s="61"/>
      <c r="M93" s="60"/>
      <c r="N93" s="62"/>
      <c r="O93" s="60"/>
      <c r="P93" s="62"/>
      <c r="Q93" s="60"/>
      <c r="R93" s="65"/>
      <c r="S93" s="60"/>
      <c r="T93" s="65" t="s">
        <v>67</v>
      </c>
      <c r="U93" s="60"/>
      <c r="V93" s="61"/>
      <c r="W93" s="60"/>
      <c r="X93" s="62"/>
      <c r="Y93" s="61"/>
    </row>
    <row r="94" spans="1:25" x14ac:dyDescent="0.25">
      <c r="A94" s="60" t="s">
        <v>4</v>
      </c>
      <c r="B94" s="60"/>
      <c r="C94" s="60"/>
      <c r="D94" s="60"/>
      <c r="E94" s="60"/>
      <c r="F94" s="60"/>
      <c r="G94" s="61"/>
      <c r="H94" s="61"/>
      <c r="I94" s="61"/>
      <c r="J94" s="60"/>
      <c r="K94" s="61"/>
      <c r="L94" s="61"/>
      <c r="M94" s="61"/>
      <c r="N94" s="61"/>
      <c r="O94" s="61"/>
      <c r="P94" s="61"/>
      <c r="Q94" s="61"/>
      <c r="R94" s="65"/>
      <c r="S94" s="61"/>
      <c r="T94" s="65"/>
      <c r="U94" s="61"/>
      <c r="V94" s="61"/>
      <c r="W94" s="61"/>
      <c r="X94" s="61"/>
      <c r="Y94" s="61"/>
    </row>
    <row r="95" spans="1:25" x14ac:dyDescent="0.25">
      <c r="A95" s="60"/>
      <c r="B95" s="60"/>
      <c r="C95" s="60"/>
      <c r="D95" s="60"/>
      <c r="E95" s="60"/>
      <c r="F95" s="60"/>
      <c r="G95" s="61"/>
      <c r="H95" s="61"/>
      <c r="I95" s="61"/>
      <c r="J95" s="60"/>
      <c r="K95" s="61"/>
      <c r="L95" s="61"/>
      <c r="M95" s="61"/>
      <c r="N95" s="61"/>
      <c r="O95" s="61"/>
      <c r="P95" s="61"/>
      <c r="Q95" s="61"/>
      <c r="R95" s="65"/>
      <c r="S95" s="61"/>
      <c r="T95" s="65" t="s">
        <v>67</v>
      </c>
      <c r="U95" s="61"/>
      <c r="V95" s="61"/>
      <c r="W95" s="61"/>
      <c r="X95" s="61"/>
      <c r="Y95" s="61"/>
    </row>
    <row r="96" spans="1:25" x14ac:dyDescent="0.25">
      <c r="A96" s="66" t="s">
        <v>1</v>
      </c>
      <c r="B96" s="66"/>
      <c r="C96" s="66"/>
      <c r="D96" s="66"/>
      <c r="E96" s="66"/>
      <c r="F96" s="66"/>
      <c r="G96" s="66"/>
      <c r="H96" s="66"/>
      <c r="I96" s="66"/>
      <c r="J96" s="66"/>
      <c r="K96" s="61"/>
      <c r="L96" s="61"/>
      <c r="M96" s="61"/>
      <c r="N96" s="61"/>
      <c r="O96" s="61"/>
      <c r="P96" s="61"/>
      <c r="Q96" s="61"/>
      <c r="R96" s="60"/>
      <c r="S96" s="61"/>
      <c r="T96" s="61"/>
      <c r="U96" s="61"/>
      <c r="V96" s="61"/>
      <c r="W96" s="61"/>
      <c r="X96" s="61"/>
      <c r="Y96" s="61"/>
    </row>
    <row r="97" spans="1:25" x14ac:dyDescent="0.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spans="1:25" x14ac:dyDescent="0.25">
      <c r="A98" s="113" t="s">
        <v>68</v>
      </c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</row>
    <row r="99" spans="1:25" x14ac:dyDescent="0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</row>
    <row r="100" spans="1:25" x14ac:dyDescent="0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</row>
    <row r="101" spans="1:25" x14ac:dyDescent="0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</row>
    <row r="102" spans="1:25" x14ac:dyDescent="0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</row>
    <row r="103" spans="1:25" x14ac:dyDescent="0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</row>
    <row r="104" spans="1:25" x14ac:dyDescent="0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</row>
    <row r="105" spans="1:25" x14ac:dyDescent="0.2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x14ac:dyDescent="0.25">
      <c r="A106" s="197" t="s">
        <v>95</v>
      </c>
      <c r="B106" s="197"/>
      <c r="C106" s="197"/>
      <c r="D106" s="197"/>
      <c r="E106" s="197"/>
      <c r="F106" s="197"/>
      <c r="G106" s="198" t="s">
        <v>96</v>
      </c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</row>
    <row r="107" spans="1:25" x14ac:dyDescent="0.25">
      <c r="A107" s="197" t="s">
        <v>98</v>
      </c>
      <c r="B107" s="197"/>
      <c r="C107" s="197"/>
      <c r="D107" s="197"/>
      <c r="E107" s="197"/>
      <c r="F107" s="197"/>
      <c r="G107" s="192" t="s">
        <v>111</v>
      </c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</row>
    <row r="108" spans="1:25" x14ac:dyDescent="0.2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x14ac:dyDescent="0.25">
      <c r="A109" s="197" t="s">
        <v>107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</row>
    <row r="110" spans="1:25" x14ac:dyDescent="0.25">
      <c r="A110" s="165" t="s">
        <v>83</v>
      </c>
      <c r="B110" s="165"/>
      <c r="C110" s="165" t="s">
        <v>84</v>
      </c>
      <c r="D110" s="165"/>
      <c r="E110" s="165"/>
      <c r="F110" s="165"/>
      <c r="G110" s="165"/>
      <c r="H110" s="165"/>
      <c r="I110" s="165"/>
      <c r="J110" s="165" t="s">
        <v>85</v>
      </c>
      <c r="K110" s="165"/>
      <c r="L110" s="165"/>
      <c r="M110" s="165" t="s">
        <v>92</v>
      </c>
      <c r="N110" s="165"/>
      <c r="O110" s="165"/>
      <c r="P110" s="165"/>
      <c r="Q110" s="165" t="s">
        <v>108</v>
      </c>
      <c r="R110" s="165"/>
      <c r="S110" s="165"/>
      <c r="T110" s="165"/>
      <c r="U110" s="165"/>
      <c r="V110" s="165" t="s">
        <v>109</v>
      </c>
      <c r="W110" s="165"/>
      <c r="X110" s="165"/>
      <c r="Y110" s="165"/>
    </row>
    <row r="111" spans="1:25" x14ac:dyDescent="0.25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</row>
    <row r="112" spans="1:25" x14ac:dyDescent="0.25">
      <c r="A112" s="166"/>
      <c r="B112" s="167"/>
      <c r="C112" s="166">
        <v>2</v>
      </c>
      <c r="D112" s="195"/>
      <c r="E112" s="195"/>
      <c r="F112" s="195"/>
      <c r="G112" s="195"/>
      <c r="H112" s="195"/>
      <c r="I112" s="167"/>
      <c r="J112" s="166">
        <v>3</v>
      </c>
      <c r="K112" s="195"/>
      <c r="L112" s="167"/>
      <c r="M112" s="166">
        <v>4</v>
      </c>
      <c r="N112" s="195"/>
      <c r="O112" s="195"/>
      <c r="P112" s="167"/>
      <c r="Q112" s="166">
        <v>5</v>
      </c>
      <c r="R112" s="195"/>
      <c r="S112" s="195"/>
      <c r="T112" s="195"/>
      <c r="U112" s="167"/>
      <c r="V112" s="166">
        <v>6</v>
      </c>
      <c r="W112" s="195"/>
      <c r="X112" s="195"/>
      <c r="Y112" s="167"/>
    </row>
    <row r="113" spans="1:25" x14ac:dyDescent="0.25">
      <c r="A113" s="165">
        <v>1</v>
      </c>
      <c r="B113" s="165"/>
      <c r="C113" s="165" t="s">
        <v>78</v>
      </c>
      <c r="D113" s="165"/>
      <c r="E113" s="165"/>
      <c r="F113" s="165"/>
      <c r="G113" s="165"/>
      <c r="H113" s="165"/>
      <c r="I113" s="165"/>
      <c r="J113" s="165" t="s">
        <v>87</v>
      </c>
      <c r="K113" s="165"/>
      <c r="L113" s="165"/>
      <c r="M113" s="187" t="str">
        <f>"+20(-2;+1)"</f>
        <v>+20(-2;+1)</v>
      </c>
      <c r="N113" s="187"/>
      <c r="O113" s="187"/>
      <c r="P113" s="187"/>
      <c r="Q113" s="187" t="s">
        <v>93</v>
      </c>
      <c r="R113" s="187"/>
      <c r="S113" s="187"/>
      <c r="T113" s="187"/>
      <c r="U113" s="187"/>
      <c r="V113" s="187" t="s">
        <v>110</v>
      </c>
      <c r="W113" s="187"/>
      <c r="X113" s="187"/>
      <c r="Y113" s="187"/>
    </row>
    <row r="114" spans="1:25" x14ac:dyDescent="0.25">
      <c r="A114" s="165">
        <v>2</v>
      </c>
      <c r="B114" s="165"/>
      <c r="C114" s="165" t="s">
        <v>86</v>
      </c>
      <c r="D114" s="165"/>
      <c r="E114" s="165"/>
      <c r="F114" s="165"/>
      <c r="G114" s="165"/>
      <c r="H114" s="165"/>
      <c r="I114" s="165"/>
      <c r="J114" s="165" t="s">
        <v>88</v>
      </c>
      <c r="K114" s="165"/>
      <c r="L114" s="165"/>
      <c r="M114" s="187" t="str">
        <f>"+10(-2;+1)"</f>
        <v>+10(-2;+1)</v>
      </c>
      <c r="N114" s="187"/>
      <c r="O114" s="187"/>
      <c r="P114" s="187"/>
      <c r="Q114" s="187" t="s">
        <v>93</v>
      </c>
      <c r="R114" s="187"/>
      <c r="S114" s="187"/>
      <c r="T114" s="187"/>
      <c r="U114" s="187"/>
      <c r="V114" s="187" t="s">
        <v>110</v>
      </c>
      <c r="W114" s="187"/>
      <c r="X114" s="187"/>
      <c r="Y114" s="187"/>
    </row>
    <row r="115" spans="1:25" x14ac:dyDescent="0.25">
      <c r="A115" s="165">
        <v>3</v>
      </c>
      <c r="B115" s="165"/>
      <c r="C115" s="165" t="s">
        <v>100</v>
      </c>
      <c r="D115" s="165"/>
      <c r="E115" s="165"/>
      <c r="F115" s="165"/>
      <c r="G115" s="165"/>
      <c r="H115" s="165"/>
      <c r="I115" s="165"/>
      <c r="J115" s="165" t="s">
        <v>89</v>
      </c>
      <c r="K115" s="165"/>
      <c r="L115" s="165"/>
      <c r="M115" s="187" t="s">
        <v>91</v>
      </c>
      <c r="N115" s="187"/>
      <c r="O115" s="187"/>
      <c r="P115" s="187"/>
      <c r="Q115" s="187" t="s">
        <v>93</v>
      </c>
      <c r="R115" s="187"/>
      <c r="S115" s="187"/>
      <c r="T115" s="187"/>
      <c r="U115" s="187"/>
      <c r="V115" s="187" t="s">
        <v>110</v>
      </c>
      <c r="W115" s="187"/>
      <c r="X115" s="187"/>
      <c r="Y115" s="187"/>
    </row>
    <row r="116" spans="1:25" x14ac:dyDescent="0.25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</row>
    <row r="117" spans="1:25" x14ac:dyDescent="0.25">
      <c r="A117" s="197" t="s">
        <v>94</v>
      </c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</row>
    <row r="118" spans="1:25" x14ac:dyDescent="0.25">
      <c r="A118" s="165" t="s">
        <v>83</v>
      </c>
      <c r="B118" s="165"/>
      <c r="C118" s="165" t="s">
        <v>97</v>
      </c>
      <c r="D118" s="165"/>
      <c r="E118" s="165"/>
      <c r="F118" s="165"/>
      <c r="G118" s="165"/>
      <c r="H118" s="165"/>
      <c r="I118" s="165"/>
      <c r="J118" s="165" t="s">
        <v>106</v>
      </c>
      <c r="K118" s="165"/>
      <c r="L118" s="165"/>
      <c r="M118" s="165"/>
      <c r="N118" s="165"/>
      <c r="O118" s="165"/>
      <c r="P118" s="165"/>
      <c r="Q118" s="165" t="s">
        <v>102</v>
      </c>
      <c r="R118" s="165"/>
      <c r="S118" s="165"/>
      <c r="T118" s="165"/>
      <c r="U118" s="165"/>
      <c r="V118" s="165" t="s">
        <v>109</v>
      </c>
      <c r="W118" s="165"/>
      <c r="X118" s="165"/>
      <c r="Y118" s="165"/>
    </row>
    <row r="119" spans="1:25" x14ac:dyDescent="0.25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</row>
    <row r="120" spans="1:25" x14ac:dyDescent="0.25">
      <c r="A120" s="166">
        <v>1</v>
      </c>
      <c r="B120" s="167"/>
      <c r="C120" s="166">
        <v>2</v>
      </c>
      <c r="D120" s="195"/>
      <c r="E120" s="195"/>
      <c r="F120" s="195"/>
      <c r="G120" s="195"/>
      <c r="H120" s="195"/>
      <c r="I120" s="167"/>
      <c r="J120" s="166">
        <v>3</v>
      </c>
      <c r="K120" s="195"/>
      <c r="L120" s="195"/>
      <c r="M120" s="195"/>
      <c r="N120" s="195"/>
      <c r="O120" s="195"/>
      <c r="P120" s="167"/>
      <c r="Q120" s="166">
        <v>4</v>
      </c>
      <c r="R120" s="195"/>
      <c r="S120" s="195"/>
      <c r="T120" s="195"/>
      <c r="U120" s="167"/>
      <c r="V120" s="166">
        <v>5</v>
      </c>
      <c r="W120" s="195"/>
      <c r="X120" s="195"/>
      <c r="Y120" s="167"/>
    </row>
    <row r="121" spans="1:25" x14ac:dyDescent="0.25">
      <c r="A121" s="187">
        <v>1</v>
      </c>
      <c r="B121" s="187"/>
      <c r="C121" s="187" t="s">
        <v>99</v>
      </c>
      <c r="D121" s="187"/>
      <c r="E121" s="187"/>
      <c r="F121" s="187"/>
      <c r="G121" s="187"/>
      <c r="H121" s="187"/>
      <c r="I121" s="187"/>
      <c r="J121" s="188" t="str">
        <f>"+20(-2;+1)"</f>
        <v>+20(-2;+1)</v>
      </c>
      <c r="K121" s="189"/>
      <c r="L121" s="189"/>
      <c r="M121" s="189"/>
      <c r="N121" s="189"/>
      <c r="O121" s="189"/>
      <c r="P121" s="190"/>
      <c r="Q121" s="187" t="s">
        <v>93</v>
      </c>
      <c r="R121" s="187"/>
      <c r="S121" s="187"/>
      <c r="T121" s="187"/>
      <c r="U121" s="187"/>
      <c r="V121" s="187" t="s">
        <v>110</v>
      </c>
      <c r="W121" s="187"/>
      <c r="X121" s="187"/>
      <c r="Y121" s="187"/>
    </row>
    <row r="122" spans="1:25" x14ac:dyDescent="0.25">
      <c r="A122" s="187">
        <v>2</v>
      </c>
      <c r="B122" s="187"/>
      <c r="C122" s="187" t="s">
        <v>77</v>
      </c>
      <c r="D122" s="187"/>
      <c r="E122" s="187"/>
      <c r="F122" s="187"/>
      <c r="G122" s="187"/>
      <c r="H122" s="187"/>
      <c r="I122" s="187"/>
      <c r="J122" s="188" t="str">
        <f>"+10(-2;+1)"</f>
        <v>+10(-2;+1)</v>
      </c>
      <c r="K122" s="189"/>
      <c r="L122" s="189"/>
      <c r="M122" s="189"/>
      <c r="N122" s="189"/>
      <c r="O122" s="189"/>
      <c r="P122" s="190"/>
      <c r="Q122" s="187" t="s">
        <v>105</v>
      </c>
      <c r="R122" s="187"/>
      <c r="S122" s="187"/>
      <c r="T122" s="187"/>
      <c r="U122" s="187"/>
      <c r="V122" s="187" t="s">
        <v>110</v>
      </c>
      <c r="W122" s="187"/>
      <c r="X122" s="187"/>
      <c r="Y122" s="187"/>
    </row>
    <row r="123" spans="1:25" x14ac:dyDescent="0.25">
      <c r="A123" s="187">
        <v>3</v>
      </c>
      <c r="B123" s="187"/>
      <c r="C123" s="187"/>
      <c r="D123" s="187"/>
      <c r="E123" s="187"/>
      <c r="F123" s="187"/>
      <c r="G123" s="187"/>
      <c r="H123" s="187"/>
      <c r="I123" s="187"/>
      <c r="J123" s="188" t="s">
        <v>91</v>
      </c>
      <c r="K123" s="189"/>
      <c r="L123" s="189"/>
      <c r="M123" s="189"/>
      <c r="N123" s="189"/>
      <c r="O123" s="189"/>
      <c r="P123" s="190"/>
      <c r="Q123" s="187" t="s">
        <v>105</v>
      </c>
      <c r="R123" s="187"/>
      <c r="S123" s="187"/>
      <c r="T123" s="187"/>
      <c r="U123" s="187"/>
      <c r="V123" s="187" t="s">
        <v>110</v>
      </c>
      <c r="W123" s="187"/>
      <c r="X123" s="187"/>
      <c r="Y123" s="187"/>
    </row>
    <row r="124" spans="1:25" x14ac:dyDescent="0.25">
      <c r="A124" s="187">
        <v>4</v>
      </c>
      <c r="B124" s="187"/>
      <c r="C124" s="187" t="s">
        <v>103</v>
      </c>
      <c r="D124" s="187"/>
      <c r="E124" s="187"/>
      <c r="F124" s="187"/>
      <c r="G124" s="187"/>
      <c r="H124" s="187"/>
      <c r="I124" s="187"/>
      <c r="J124" s="188" t="s">
        <v>76</v>
      </c>
      <c r="K124" s="189"/>
      <c r="L124" s="189"/>
      <c r="M124" s="189"/>
      <c r="N124" s="189"/>
      <c r="O124" s="189"/>
      <c r="P124" s="190"/>
      <c r="Q124" s="187" t="s">
        <v>104</v>
      </c>
      <c r="R124" s="187"/>
      <c r="S124" s="187"/>
      <c r="T124" s="187"/>
      <c r="U124" s="187"/>
      <c r="V124" s="187" t="s">
        <v>110</v>
      </c>
      <c r="W124" s="187"/>
      <c r="X124" s="187"/>
      <c r="Y124" s="187"/>
    </row>
    <row r="125" spans="1:25" x14ac:dyDescent="0.25">
      <c r="A125" s="187">
        <v>5</v>
      </c>
      <c r="B125" s="187"/>
      <c r="C125" s="187" t="s">
        <v>101</v>
      </c>
      <c r="D125" s="187"/>
      <c r="E125" s="187"/>
      <c r="F125" s="187"/>
      <c r="G125" s="187"/>
      <c r="H125" s="187"/>
      <c r="I125" s="187"/>
      <c r="J125" s="188" t="s">
        <v>76</v>
      </c>
      <c r="K125" s="189"/>
      <c r="L125" s="189"/>
      <c r="M125" s="189"/>
      <c r="N125" s="189"/>
      <c r="O125" s="189"/>
      <c r="P125" s="190"/>
      <c r="Q125" s="187"/>
      <c r="R125" s="187"/>
      <c r="S125" s="187"/>
      <c r="T125" s="187"/>
      <c r="U125" s="187"/>
      <c r="V125" s="187" t="s">
        <v>90</v>
      </c>
      <c r="W125" s="187"/>
      <c r="X125" s="187"/>
      <c r="Y125" s="187"/>
    </row>
    <row r="126" spans="1:25" x14ac:dyDescent="0.25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</row>
    <row r="127" spans="1:25" x14ac:dyDescent="0.25">
      <c r="A127" s="191" t="s">
        <v>112</v>
      </c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</row>
    <row r="128" spans="1:25" x14ac:dyDescent="0.25">
      <c r="A128" s="192" t="str">
        <f>"При контроле недопустимых дефектов не выявлено.
"&amp;G106&amp;",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</row>
    <row r="129" spans="1:25" x14ac:dyDescent="0.25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</row>
    <row r="130" spans="1:25" x14ac:dyDescent="0.25">
      <c r="A130" s="194" t="s">
        <v>6</v>
      </c>
      <c r="B130" s="194"/>
      <c r="C130" s="194"/>
      <c r="D130" s="194"/>
      <c r="E130" s="194"/>
      <c r="F130" s="194"/>
      <c r="G130" s="194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0"/>
    </row>
    <row r="131" spans="1:25" x14ac:dyDescent="0.25">
      <c r="A131" s="61"/>
      <c r="B131" s="61"/>
      <c r="C131" s="61"/>
      <c r="D131" s="61"/>
      <c r="E131" s="61"/>
      <c r="F131" s="61"/>
      <c r="G131" s="61"/>
      <c r="H131" s="62"/>
      <c r="I131" s="61"/>
      <c r="J131" s="62"/>
      <c r="K131" s="61"/>
      <c r="L131" s="62"/>
      <c r="M131" s="61"/>
      <c r="N131" s="62"/>
      <c r="O131" s="61"/>
      <c r="P131" s="62"/>
      <c r="Q131" s="61"/>
      <c r="R131" s="63"/>
      <c r="S131" s="64"/>
      <c r="T131" s="65" t="s">
        <v>66</v>
      </c>
      <c r="U131" s="61"/>
      <c r="V131" s="62"/>
      <c r="W131" s="61"/>
      <c r="X131" s="62"/>
      <c r="Y131" s="61"/>
    </row>
    <row r="132" spans="1:25" x14ac:dyDescent="0.25">
      <c r="A132" s="60" t="s">
        <v>3</v>
      </c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 spans="1:25" x14ac:dyDescent="0.25">
      <c r="A133" s="61"/>
      <c r="B133" s="60"/>
      <c r="C133" s="60"/>
      <c r="D133" s="60"/>
      <c r="E133" s="60"/>
      <c r="F133" s="60"/>
      <c r="G133" s="60"/>
      <c r="H133" s="62"/>
      <c r="I133" s="60"/>
      <c r="J133" s="62"/>
      <c r="K133" s="60"/>
      <c r="L133" s="62"/>
      <c r="M133" s="60"/>
      <c r="N133" s="62"/>
      <c r="O133" s="60"/>
      <c r="P133" s="62"/>
      <c r="Q133" s="60"/>
      <c r="R133" s="62"/>
      <c r="S133" s="60"/>
      <c r="T133" s="62"/>
      <c r="U133" s="60"/>
      <c r="V133" s="62"/>
      <c r="W133" s="60"/>
      <c r="X133" s="62"/>
      <c r="Y133" s="61"/>
    </row>
    <row r="134" spans="1:25" x14ac:dyDescent="0.25">
      <c r="A134" s="60" t="s">
        <v>4</v>
      </c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6"/>
    </row>
    <row r="135" spans="1:25" x14ac:dyDescent="0.25">
      <c r="A135" s="60"/>
      <c r="B135" s="60"/>
      <c r="C135" s="60"/>
      <c r="D135" s="60"/>
      <c r="E135" s="60"/>
      <c r="F135" s="60"/>
      <c r="G135" s="60"/>
      <c r="H135" s="61"/>
      <c r="I135" s="60"/>
      <c r="J135" s="62"/>
      <c r="K135" s="60"/>
      <c r="L135" s="61"/>
      <c r="M135" s="60"/>
      <c r="N135" s="62"/>
      <c r="O135" s="60"/>
      <c r="P135" s="62"/>
      <c r="Q135" s="60"/>
      <c r="R135" s="65"/>
      <c r="S135" s="60"/>
      <c r="T135" s="65" t="s">
        <v>67</v>
      </c>
      <c r="U135" s="60"/>
      <c r="V135" s="61"/>
      <c r="W135" s="60"/>
      <c r="X135" s="62"/>
      <c r="Y135" s="61"/>
    </row>
    <row r="136" spans="1:25" x14ac:dyDescent="0.25">
      <c r="A136" s="60" t="s">
        <v>4</v>
      </c>
      <c r="B136" s="60"/>
      <c r="C136" s="60"/>
      <c r="D136" s="60"/>
      <c r="E136" s="60"/>
      <c r="F136" s="60"/>
      <c r="G136" s="61"/>
      <c r="H136" s="61"/>
      <c r="I136" s="61"/>
      <c r="J136" s="60"/>
      <c r="K136" s="61"/>
      <c r="L136" s="61"/>
      <c r="M136" s="61"/>
      <c r="N136" s="61"/>
      <c r="O136" s="61"/>
      <c r="P136" s="61"/>
      <c r="Q136" s="61"/>
      <c r="R136" s="65"/>
      <c r="S136" s="61"/>
      <c r="T136" s="65"/>
      <c r="U136" s="61"/>
      <c r="V136" s="61"/>
      <c r="W136" s="61"/>
      <c r="X136" s="61"/>
      <c r="Y136" s="61"/>
    </row>
    <row r="137" spans="1:25" x14ac:dyDescent="0.25">
      <c r="A137" s="60"/>
      <c r="B137" s="60"/>
      <c r="C137" s="60"/>
      <c r="D137" s="60"/>
      <c r="E137" s="60"/>
      <c r="F137" s="60"/>
      <c r="G137" s="61"/>
      <c r="H137" s="61"/>
      <c r="I137" s="61"/>
      <c r="J137" s="60"/>
      <c r="K137" s="61"/>
      <c r="L137" s="61"/>
      <c r="M137" s="61"/>
      <c r="N137" s="61"/>
      <c r="O137" s="61"/>
      <c r="P137" s="61"/>
      <c r="Q137" s="61"/>
      <c r="R137" s="65"/>
      <c r="S137" s="61"/>
      <c r="T137" s="65" t="s">
        <v>67</v>
      </c>
      <c r="U137" s="61"/>
      <c r="V137" s="61"/>
      <c r="W137" s="61"/>
      <c r="X137" s="61"/>
      <c r="Y137" s="61"/>
    </row>
    <row r="138" spans="1:25" x14ac:dyDescent="0.25">
      <c r="A138" s="66" t="s">
        <v>1</v>
      </c>
      <c r="B138" s="66"/>
      <c r="C138" s="66"/>
      <c r="D138" s="66"/>
      <c r="E138" s="66"/>
      <c r="F138" s="66"/>
      <c r="G138" s="66"/>
      <c r="H138" s="66"/>
      <c r="I138" s="66"/>
      <c r="J138" s="66"/>
      <c r="K138" s="61"/>
      <c r="L138" s="61"/>
      <c r="M138" s="61"/>
      <c r="N138" s="61"/>
      <c r="O138" s="61"/>
      <c r="P138" s="61"/>
      <c r="Q138" s="61"/>
      <c r="R138" s="60"/>
      <c r="S138" s="61"/>
      <c r="T138" s="61"/>
      <c r="U138" s="61"/>
      <c r="V138" s="61"/>
      <c r="W138" s="61"/>
      <c r="X138" s="61"/>
      <c r="Y138" s="61"/>
    </row>
    <row r="139" spans="1:25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spans="1:25" x14ac:dyDescent="0.25">
      <c r="A140" s="113" t="s">
        <v>68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</row>
    <row r="141" spans="1:25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</row>
    <row r="142" spans="1:25" x14ac:dyDescent="0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</row>
    <row r="143" spans="1:25" x14ac:dyDescent="0.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</row>
    <row r="144" spans="1:25" x14ac:dyDescent="0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</row>
    <row r="145" spans="1:25" x14ac:dyDescent="0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</row>
    <row r="146" spans="1:25" x14ac:dyDescent="0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</row>
    <row r="147" spans="1:25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spans="1:25" x14ac:dyDescent="0.25">
      <c r="A148" s="197" t="s">
        <v>95</v>
      </c>
      <c r="B148" s="197"/>
      <c r="C148" s="197"/>
      <c r="D148" s="197"/>
      <c r="E148" s="197"/>
      <c r="F148" s="197"/>
      <c r="G148" s="198" t="s">
        <v>96</v>
      </c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</row>
    <row r="149" spans="1:25" x14ac:dyDescent="0.25">
      <c r="A149" s="197" t="s">
        <v>98</v>
      </c>
      <c r="B149" s="197"/>
      <c r="C149" s="197"/>
      <c r="D149" s="197"/>
      <c r="E149" s="197"/>
      <c r="F149" s="197"/>
      <c r="G149" s="192" t="s">
        <v>111</v>
      </c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</row>
    <row r="150" spans="1:25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spans="1:25" x14ac:dyDescent="0.25">
      <c r="A151" s="197" t="s">
        <v>107</v>
      </c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</row>
    <row r="152" spans="1:25" x14ac:dyDescent="0.25">
      <c r="A152" s="165" t="s">
        <v>83</v>
      </c>
      <c r="B152" s="165"/>
      <c r="C152" s="165" t="s">
        <v>84</v>
      </c>
      <c r="D152" s="165"/>
      <c r="E152" s="165"/>
      <c r="F152" s="165"/>
      <c r="G152" s="165"/>
      <c r="H152" s="165"/>
      <c r="I152" s="165"/>
      <c r="J152" s="165" t="s">
        <v>85</v>
      </c>
      <c r="K152" s="165"/>
      <c r="L152" s="165"/>
      <c r="M152" s="165" t="s">
        <v>92</v>
      </c>
      <c r="N152" s="165"/>
      <c r="O152" s="165"/>
      <c r="P152" s="165"/>
      <c r="Q152" s="165" t="s">
        <v>108</v>
      </c>
      <c r="R152" s="165"/>
      <c r="S152" s="165"/>
      <c r="T152" s="165"/>
      <c r="U152" s="165"/>
      <c r="V152" s="165" t="s">
        <v>109</v>
      </c>
      <c r="W152" s="165"/>
      <c r="X152" s="165"/>
      <c r="Y152" s="165"/>
    </row>
    <row r="153" spans="1:25" x14ac:dyDescent="0.25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</row>
    <row r="154" spans="1:25" x14ac:dyDescent="0.25">
      <c r="A154" s="166"/>
      <c r="B154" s="167"/>
      <c r="C154" s="166">
        <v>2</v>
      </c>
      <c r="D154" s="195"/>
      <c r="E154" s="195"/>
      <c r="F154" s="195"/>
      <c r="G154" s="195"/>
      <c r="H154" s="195"/>
      <c r="I154" s="167"/>
      <c r="J154" s="166">
        <v>3</v>
      </c>
      <c r="K154" s="195"/>
      <c r="L154" s="167"/>
      <c r="M154" s="166">
        <v>4</v>
      </c>
      <c r="N154" s="195"/>
      <c r="O154" s="195"/>
      <c r="P154" s="167"/>
      <c r="Q154" s="166">
        <v>5</v>
      </c>
      <c r="R154" s="195"/>
      <c r="S154" s="195"/>
      <c r="T154" s="195"/>
      <c r="U154" s="167"/>
      <c r="V154" s="166">
        <v>6</v>
      </c>
      <c r="W154" s="195"/>
      <c r="X154" s="195"/>
      <c r="Y154" s="167"/>
    </row>
    <row r="155" spans="1:25" x14ac:dyDescent="0.25">
      <c r="A155" s="165">
        <v>1</v>
      </c>
      <c r="B155" s="165"/>
      <c r="C155" s="165" t="s">
        <v>78</v>
      </c>
      <c r="D155" s="165"/>
      <c r="E155" s="165"/>
      <c r="F155" s="165"/>
      <c r="G155" s="165"/>
      <c r="H155" s="165"/>
      <c r="I155" s="165"/>
      <c r="J155" s="165" t="s">
        <v>87</v>
      </c>
      <c r="K155" s="165"/>
      <c r="L155" s="165"/>
      <c r="M155" s="187" t="str">
        <f>"+20(-2;+1)"</f>
        <v>+20(-2;+1)</v>
      </c>
      <c r="N155" s="187"/>
      <c r="O155" s="187"/>
      <c r="P155" s="187"/>
      <c r="Q155" s="187" t="s">
        <v>93</v>
      </c>
      <c r="R155" s="187"/>
      <c r="S155" s="187"/>
      <c r="T155" s="187"/>
      <c r="U155" s="187"/>
      <c r="V155" s="187" t="s">
        <v>110</v>
      </c>
      <c r="W155" s="187"/>
      <c r="X155" s="187"/>
      <c r="Y155" s="187"/>
    </row>
    <row r="156" spans="1:25" x14ac:dyDescent="0.25">
      <c r="A156" s="165">
        <v>2</v>
      </c>
      <c r="B156" s="165"/>
      <c r="C156" s="165" t="s">
        <v>86</v>
      </c>
      <c r="D156" s="165"/>
      <c r="E156" s="165"/>
      <c r="F156" s="165"/>
      <c r="G156" s="165"/>
      <c r="H156" s="165"/>
      <c r="I156" s="165"/>
      <c r="J156" s="165" t="s">
        <v>88</v>
      </c>
      <c r="K156" s="165"/>
      <c r="L156" s="165"/>
      <c r="M156" s="187" t="str">
        <f>"+10(-2;+1)"</f>
        <v>+10(-2;+1)</v>
      </c>
      <c r="N156" s="187"/>
      <c r="O156" s="187"/>
      <c r="P156" s="187"/>
      <c r="Q156" s="187" t="s">
        <v>93</v>
      </c>
      <c r="R156" s="187"/>
      <c r="S156" s="187"/>
      <c r="T156" s="187"/>
      <c r="U156" s="187"/>
      <c r="V156" s="187" t="s">
        <v>110</v>
      </c>
      <c r="W156" s="187"/>
      <c r="X156" s="187"/>
      <c r="Y156" s="187"/>
    </row>
    <row r="157" spans="1:25" x14ac:dyDescent="0.25">
      <c r="A157" s="165">
        <v>3</v>
      </c>
      <c r="B157" s="165"/>
      <c r="C157" s="165" t="s">
        <v>100</v>
      </c>
      <c r="D157" s="165"/>
      <c r="E157" s="165"/>
      <c r="F157" s="165"/>
      <c r="G157" s="165"/>
      <c r="H157" s="165"/>
      <c r="I157" s="165"/>
      <c r="J157" s="165" t="s">
        <v>89</v>
      </c>
      <c r="K157" s="165"/>
      <c r="L157" s="165"/>
      <c r="M157" s="187" t="s">
        <v>91</v>
      </c>
      <c r="N157" s="187"/>
      <c r="O157" s="187"/>
      <c r="P157" s="187"/>
      <c r="Q157" s="187" t="s">
        <v>93</v>
      </c>
      <c r="R157" s="187"/>
      <c r="S157" s="187"/>
      <c r="T157" s="187"/>
      <c r="U157" s="187"/>
      <c r="V157" s="187" t="s">
        <v>110</v>
      </c>
      <c r="W157" s="187"/>
      <c r="X157" s="187"/>
      <c r="Y157" s="187"/>
    </row>
    <row r="158" spans="1:25" x14ac:dyDescent="0.25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</row>
    <row r="159" spans="1:25" x14ac:dyDescent="0.25">
      <c r="A159" s="197" t="s">
        <v>94</v>
      </c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</row>
    <row r="160" spans="1:25" x14ac:dyDescent="0.25">
      <c r="A160" s="165" t="s">
        <v>83</v>
      </c>
      <c r="B160" s="165"/>
      <c r="C160" s="165" t="s">
        <v>97</v>
      </c>
      <c r="D160" s="165"/>
      <c r="E160" s="165"/>
      <c r="F160" s="165"/>
      <c r="G160" s="165"/>
      <c r="H160" s="165"/>
      <c r="I160" s="165"/>
      <c r="J160" s="165" t="s">
        <v>106</v>
      </c>
      <c r="K160" s="165"/>
      <c r="L160" s="165"/>
      <c r="M160" s="165"/>
      <c r="N160" s="165"/>
      <c r="O160" s="165"/>
      <c r="P160" s="165"/>
      <c r="Q160" s="165" t="s">
        <v>102</v>
      </c>
      <c r="R160" s="165"/>
      <c r="S160" s="165"/>
      <c r="T160" s="165"/>
      <c r="U160" s="165"/>
      <c r="V160" s="165" t="s">
        <v>109</v>
      </c>
      <c r="W160" s="165"/>
      <c r="X160" s="165"/>
      <c r="Y160" s="165"/>
    </row>
    <row r="161" spans="1:25" x14ac:dyDescent="0.25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</row>
    <row r="162" spans="1:25" x14ac:dyDescent="0.25">
      <c r="A162" s="166">
        <v>1</v>
      </c>
      <c r="B162" s="167"/>
      <c r="C162" s="166">
        <v>2</v>
      </c>
      <c r="D162" s="195"/>
      <c r="E162" s="195"/>
      <c r="F162" s="195"/>
      <c r="G162" s="195"/>
      <c r="H162" s="195"/>
      <c r="I162" s="167"/>
      <c r="J162" s="166">
        <v>3</v>
      </c>
      <c r="K162" s="195"/>
      <c r="L162" s="195"/>
      <c r="M162" s="195"/>
      <c r="N162" s="195"/>
      <c r="O162" s="195"/>
      <c r="P162" s="167"/>
      <c r="Q162" s="166">
        <v>4</v>
      </c>
      <c r="R162" s="195"/>
      <c r="S162" s="195"/>
      <c r="T162" s="195"/>
      <c r="U162" s="167"/>
      <c r="V162" s="166">
        <v>5</v>
      </c>
      <c r="W162" s="195"/>
      <c r="X162" s="195"/>
      <c r="Y162" s="167"/>
    </row>
    <row r="163" spans="1:25" x14ac:dyDescent="0.25">
      <c r="A163" s="187">
        <v>1</v>
      </c>
      <c r="B163" s="187"/>
      <c r="C163" s="187" t="s">
        <v>99</v>
      </c>
      <c r="D163" s="187"/>
      <c r="E163" s="187"/>
      <c r="F163" s="187"/>
      <c r="G163" s="187"/>
      <c r="H163" s="187"/>
      <c r="I163" s="187"/>
      <c r="J163" s="188" t="str">
        <f>"+20(-2;+1)"</f>
        <v>+20(-2;+1)</v>
      </c>
      <c r="K163" s="189"/>
      <c r="L163" s="189"/>
      <c r="M163" s="189"/>
      <c r="N163" s="189"/>
      <c r="O163" s="189"/>
      <c r="P163" s="190"/>
      <c r="Q163" s="187" t="s">
        <v>93</v>
      </c>
      <c r="R163" s="187"/>
      <c r="S163" s="187"/>
      <c r="T163" s="187"/>
      <c r="U163" s="187"/>
      <c r="V163" s="187" t="s">
        <v>110</v>
      </c>
      <c r="W163" s="187"/>
      <c r="X163" s="187"/>
      <c r="Y163" s="187"/>
    </row>
    <row r="164" spans="1:25" x14ac:dyDescent="0.25">
      <c r="A164" s="187">
        <v>2</v>
      </c>
      <c r="B164" s="187"/>
      <c r="C164" s="187" t="s">
        <v>77</v>
      </c>
      <c r="D164" s="187"/>
      <c r="E164" s="187"/>
      <c r="F164" s="187"/>
      <c r="G164" s="187"/>
      <c r="H164" s="187"/>
      <c r="I164" s="187"/>
      <c r="J164" s="188" t="str">
        <f>"+10(-2;+1)"</f>
        <v>+10(-2;+1)</v>
      </c>
      <c r="K164" s="189"/>
      <c r="L164" s="189"/>
      <c r="M164" s="189"/>
      <c r="N164" s="189"/>
      <c r="O164" s="189"/>
      <c r="P164" s="190"/>
      <c r="Q164" s="187" t="s">
        <v>105</v>
      </c>
      <c r="R164" s="187"/>
      <c r="S164" s="187"/>
      <c r="T164" s="187"/>
      <c r="U164" s="187"/>
      <c r="V164" s="187" t="s">
        <v>110</v>
      </c>
      <c r="W164" s="187"/>
      <c r="X164" s="187"/>
      <c r="Y164" s="187"/>
    </row>
    <row r="165" spans="1:25" x14ac:dyDescent="0.25">
      <c r="A165" s="187">
        <v>3</v>
      </c>
      <c r="B165" s="187"/>
      <c r="C165" s="187"/>
      <c r="D165" s="187"/>
      <c r="E165" s="187"/>
      <c r="F165" s="187"/>
      <c r="G165" s="187"/>
      <c r="H165" s="187"/>
      <c r="I165" s="187"/>
      <c r="J165" s="188" t="s">
        <v>91</v>
      </c>
      <c r="K165" s="189"/>
      <c r="L165" s="189"/>
      <c r="M165" s="189"/>
      <c r="N165" s="189"/>
      <c r="O165" s="189"/>
      <c r="P165" s="190"/>
      <c r="Q165" s="187" t="s">
        <v>105</v>
      </c>
      <c r="R165" s="187"/>
      <c r="S165" s="187"/>
      <c r="T165" s="187"/>
      <c r="U165" s="187"/>
      <c r="V165" s="187" t="s">
        <v>110</v>
      </c>
      <c r="W165" s="187"/>
      <c r="X165" s="187"/>
      <c r="Y165" s="187"/>
    </row>
    <row r="166" spans="1:25" x14ac:dyDescent="0.25">
      <c r="A166" s="187">
        <v>4</v>
      </c>
      <c r="B166" s="187"/>
      <c r="C166" s="187" t="s">
        <v>103</v>
      </c>
      <c r="D166" s="187"/>
      <c r="E166" s="187"/>
      <c r="F166" s="187"/>
      <c r="G166" s="187"/>
      <c r="H166" s="187"/>
      <c r="I166" s="187"/>
      <c r="J166" s="188" t="s">
        <v>76</v>
      </c>
      <c r="K166" s="189"/>
      <c r="L166" s="189"/>
      <c r="M166" s="189"/>
      <c r="N166" s="189"/>
      <c r="O166" s="189"/>
      <c r="P166" s="190"/>
      <c r="Q166" s="187" t="s">
        <v>104</v>
      </c>
      <c r="R166" s="187"/>
      <c r="S166" s="187"/>
      <c r="T166" s="187"/>
      <c r="U166" s="187"/>
      <c r="V166" s="187" t="s">
        <v>110</v>
      </c>
      <c r="W166" s="187"/>
      <c r="X166" s="187"/>
      <c r="Y166" s="187"/>
    </row>
    <row r="167" spans="1:25" x14ac:dyDescent="0.25">
      <c r="A167" s="187">
        <v>5</v>
      </c>
      <c r="B167" s="187"/>
      <c r="C167" s="187" t="s">
        <v>101</v>
      </c>
      <c r="D167" s="187"/>
      <c r="E167" s="187"/>
      <c r="F167" s="187"/>
      <c r="G167" s="187"/>
      <c r="H167" s="187"/>
      <c r="I167" s="187"/>
      <c r="J167" s="188" t="s">
        <v>76</v>
      </c>
      <c r="K167" s="189"/>
      <c r="L167" s="189"/>
      <c r="M167" s="189"/>
      <c r="N167" s="189"/>
      <c r="O167" s="189"/>
      <c r="P167" s="190"/>
      <c r="Q167" s="187"/>
      <c r="R167" s="187"/>
      <c r="S167" s="187"/>
      <c r="T167" s="187"/>
      <c r="U167" s="187"/>
      <c r="V167" s="187" t="s">
        <v>90</v>
      </c>
      <c r="W167" s="187"/>
      <c r="X167" s="187"/>
      <c r="Y167" s="187"/>
    </row>
    <row r="168" spans="1:25" x14ac:dyDescent="0.25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</row>
    <row r="169" spans="1:25" x14ac:dyDescent="0.25">
      <c r="A169" s="191" t="s">
        <v>112</v>
      </c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</row>
    <row r="170" spans="1:25" x14ac:dyDescent="0.25">
      <c r="A170" s="192" t="str">
        <f>"При контроле недопустимых дефектов не выявлено.
"&amp;G148&amp;", общей длиной 0,0 м.п. соответствуют требованиям ГОСТ 14098-2014, СП 70.13330.2012."</f>
        <v>При контроле недопустимых дефектов не выявлено.
Сварные соединения распорной системы в/о 1-10-А-Д с отм. -5,650 до отм. +2,360, общей длиной 0,0 м.п. соответствуют требованиям ГОСТ 14098-2014, СП 70.13330.2012.</v>
      </c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</row>
    <row r="171" spans="1:25" x14ac:dyDescent="0.25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</row>
    <row r="172" spans="1:25" x14ac:dyDescent="0.25">
      <c r="A172" s="194" t="s">
        <v>6</v>
      </c>
      <c r="B172" s="194"/>
      <c r="C172" s="194"/>
      <c r="D172" s="194"/>
      <c r="E172" s="194"/>
      <c r="F172" s="194"/>
      <c r="G172" s="194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0"/>
    </row>
    <row r="173" spans="1:25" x14ac:dyDescent="0.25">
      <c r="A173" s="61"/>
      <c r="B173" s="61"/>
      <c r="C173" s="61"/>
      <c r="D173" s="61"/>
      <c r="E173" s="61"/>
      <c r="F173" s="61"/>
      <c r="G173" s="61"/>
      <c r="H173" s="62"/>
      <c r="I173" s="61"/>
      <c r="J173" s="62"/>
      <c r="K173" s="61"/>
      <c r="L173" s="62"/>
      <c r="M173" s="61"/>
      <c r="N173" s="62"/>
      <c r="O173" s="61"/>
      <c r="P173" s="62"/>
      <c r="Q173" s="61"/>
      <c r="R173" s="63"/>
      <c r="S173" s="64"/>
      <c r="T173" s="65" t="s">
        <v>66</v>
      </c>
      <c r="U173" s="61"/>
      <c r="V173" s="62"/>
      <c r="W173" s="61"/>
      <c r="X173" s="62"/>
      <c r="Y173" s="61"/>
    </row>
    <row r="174" spans="1:25" x14ac:dyDescent="0.25">
      <c r="A174" s="60" t="s">
        <v>3</v>
      </c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 spans="1:25" x14ac:dyDescent="0.25">
      <c r="A175" s="61"/>
      <c r="B175" s="60"/>
      <c r="C175" s="60"/>
      <c r="D175" s="60"/>
      <c r="E175" s="60"/>
      <c r="F175" s="60"/>
      <c r="G175" s="60"/>
      <c r="H175" s="62"/>
      <c r="I175" s="60"/>
      <c r="J175" s="62"/>
      <c r="K175" s="60"/>
      <c r="L175" s="62"/>
      <c r="M175" s="60"/>
      <c r="N175" s="62"/>
      <c r="O175" s="60"/>
      <c r="P175" s="62"/>
      <c r="Q175" s="60"/>
      <c r="R175" s="62"/>
      <c r="S175" s="60"/>
      <c r="T175" s="62"/>
      <c r="U175" s="60"/>
      <c r="V175" s="62"/>
      <c r="W175" s="60"/>
      <c r="X175" s="62"/>
      <c r="Y175" s="61"/>
    </row>
    <row r="176" spans="1:25" x14ac:dyDescent="0.25">
      <c r="A176" s="60" t="s">
        <v>4</v>
      </c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6"/>
    </row>
    <row r="177" spans="1:25" x14ac:dyDescent="0.25">
      <c r="A177" s="60"/>
      <c r="B177" s="60"/>
      <c r="C177" s="60"/>
      <c r="D177" s="60"/>
      <c r="E177" s="60"/>
      <c r="F177" s="60"/>
      <c r="G177" s="60"/>
      <c r="H177" s="61"/>
      <c r="I177" s="60"/>
      <c r="J177" s="62"/>
      <c r="K177" s="60"/>
      <c r="L177" s="61"/>
      <c r="M177" s="60"/>
      <c r="N177" s="62"/>
      <c r="O177" s="60"/>
      <c r="P177" s="62"/>
      <c r="Q177" s="60"/>
      <c r="R177" s="65"/>
      <c r="S177" s="60"/>
      <c r="T177" s="65" t="s">
        <v>67</v>
      </c>
      <c r="U177" s="60"/>
      <c r="V177" s="61"/>
      <c r="W177" s="60"/>
      <c r="X177" s="62"/>
      <c r="Y177" s="61"/>
    </row>
    <row r="178" spans="1:25" x14ac:dyDescent="0.25">
      <c r="A178" s="60" t="s">
        <v>4</v>
      </c>
      <c r="B178" s="60"/>
      <c r="C178" s="60"/>
      <c r="D178" s="60"/>
      <c r="E178" s="60"/>
      <c r="F178" s="60"/>
      <c r="G178" s="61"/>
      <c r="H178" s="61"/>
      <c r="I178" s="61"/>
      <c r="J178" s="60"/>
      <c r="K178" s="61"/>
      <c r="L178" s="61"/>
      <c r="M178" s="61"/>
      <c r="N178" s="61"/>
      <c r="O178" s="61"/>
      <c r="P178" s="61"/>
      <c r="Q178" s="61"/>
      <c r="R178" s="65"/>
      <c r="S178" s="61"/>
      <c r="T178" s="65"/>
      <c r="U178" s="61"/>
      <c r="V178" s="61"/>
      <c r="W178" s="61"/>
      <c r="X178" s="61"/>
      <c r="Y178" s="61"/>
    </row>
    <row r="179" spans="1:25" x14ac:dyDescent="0.25">
      <c r="A179" s="60"/>
      <c r="B179" s="60"/>
      <c r="C179" s="60"/>
      <c r="D179" s="60"/>
      <c r="E179" s="60"/>
      <c r="F179" s="60"/>
      <c r="G179" s="61"/>
      <c r="H179" s="61"/>
      <c r="I179" s="61"/>
      <c r="J179" s="60"/>
      <c r="K179" s="61"/>
      <c r="L179" s="61"/>
      <c r="M179" s="61"/>
      <c r="N179" s="61"/>
      <c r="O179" s="61"/>
      <c r="P179" s="61"/>
      <c r="Q179" s="61"/>
      <c r="R179" s="65"/>
      <c r="S179" s="61"/>
      <c r="T179" s="65" t="s">
        <v>67</v>
      </c>
      <c r="U179" s="61"/>
      <c r="V179" s="61"/>
      <c r="W179" s="61"/>
      <c r="X179" s="61"/>
      <c r="Y179" s="61"/>
    </row>
    <row r="180" spans="1:25" x14ac:dyDescent="0.25">
      <c r="A180" s="66" t="s">
        <v>1</v>
      </c>
      <c r="B180" s="66"/>
      <c r="C180" s="66"/>
      <c r="D180" s="66"/>
      <c r="E180" s="66"/>
      <c r="F180" s="66"/>
      <c r="G180" s="66"/>
      <c r="H180" s="66"/>
      <c r="I180" s="66"/>
      <c r="J180" s="66"/>
      <c r="K180" s="61"/>
      <c r="L180" s="61"/>
      <c r="M180" s="61"/>
      <c r="N180" s="61"/>
      <c r="O180" s="61"/>
      <c r="P180" s="61"/>
      <c r="Q180" s="61"/>
      <c r="R180" s="60"/>
      <c r="S180" s="61"/>
      <c r="T180" s="61"/>
      <c r="U180" s="61"/>
      <c r="V180" s="61"/>
      <c r="W180" s="61"/>
      <c r="X180" s="61"/>
      <c r="Y180" s="61"/>
    </row>
    <row r="181" spans="1:25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</sheetData>
  <mergeCells count="323">
    <mergeCell ref="A30:Y30"/>
    <mergeCell ref="A31:B32"/>
    <mergeCell ref="W33:Y33"/>
    <mergeCell ref="K33:L33"/>
    <mergeCell ref="M33:N33"/>
    <mergeCell ref="W31:Y32"/>
    <mergeCell ref="A1:Y7"/>
    <mergeCell ref="A9:F9"/>
    <mergeCell ref="G9:Y9"/>
    <mergeCell ref="A8:Y8"/>
    <mergeCell ref="C31:D32"/>
    <mergeCell ref="E31:F32"/>
    <mergeCell ref="G31:H32"/>
    <mergeCell ref="Q31:V32"/>
    <mergeCell ref="E33:F33"/>
    <mergeCell ref="G33:H33"/>
    <mergeCell ref="A10:Y10"/>
    <mergeCell ref="A42:Y42"/>
    <mergeCell ref="A43:Y45"/>
    <mergeCell ref="A46:G46"/>
    <mergeCell ref="A56:Y62"/>
    <mergeCell ref="A64:F64"/>
    <mergeCell ref="G64:Y64"/>
    <mergeCell ref="A35:B35"/>
    <mergeCell ref="A36:B36"/>
    <mergeCell ref="A33:B33"/>
    <mergeCell ref="A34:B34"/>
    <mergeCell ref="W40:Y40"/>
    <mergeCell ref="A37:B37"/>
    <mergeCell ref="W37:Y37"/>
    <mergeCell ref="A38:B38"/>
    <mergeCell ref="A39:B39"/>
    <mergeCell ref="W39:Y39"/>
    <mergeCell ref="A40:B40"/>
    <mergeCell ref="O33:P33"/>
    <mergeCell ref="W34:Y34"/>
    <mergeCell ref="W35:Y35"/>
    <mergeCell ref="W36:Y36"/>
    <mergeCell ref="K37:L37"/>
    <mergeCell ref="M37:N37"/>
    <mergeCell ref="O37:P37"/>
    <mergeCell ref="A70:B70"/>
    <mergeCell ref="C70:I70"/>
    <mergeCell ref="J70:L70"/>
    <mergeCell ref="M70:P70"/>
    <mergeCell ref="Q70:U70"/>
    <mergeCell ref="V70:Y70"/>
    <mergeCell ref="A65:F65"/>
    <mergeCell ref="G65:Y65"/>
    <mergeCell ref="A67:Y67"/>
    <mergeCell ref="A68:B69"/>
    <mergeCell ref="C68:I69"/>
    <mergeCell ref="J68:L69"/>
    <mergeCell ref="M68:P69"/>
    <mergeCell ref="Q68:U69"/>
    <mergeCell ref="V68:Y69"/>
    <mergeCell ref="A72:B72"/>
    <mergeCell ref="C72:I72"/>
    <mergeCell ref="J72:L72"/>
    <mergeCell ref="M72:P72"/>
    <mergeCell ref="Q72:U72"/>
    <mergeCell ref="V72:Y72"/>
    <mergeCell ref="A71:B71"/>
    <mergeCell ref="C71:I71"/>
    <mergeCell ref="J71:L71"/>
    <mergeCell ref="M71:P71"/>
    <mergeCell ref="Q71:U71"/>
    <mergeCell ref="V71:Y71"/>
    <mergeCell ref="A74:Y74"/>
    <mergeCell ref="A75:Y75"/>
    <mergeCell ref="A76:B77"/>
    <mergeCell ref="C76:I77"/>
    <mergeCell ref="J76:P77"/>
    <mergeCell ref="Q76:U77"/>
    <mergeCell ref="V76:Y77"/>
    <mergeCell ref="A73:B73"/>
    <mergeCell ref="C73:I73"/>
    <mergeCell ref="J73:L73"/>
    <mergeCell ref="M73:P73"/>
    <mergeCell ref="Q73:U73"/>
    <mergeCell ref="V73:Y73"/>
    <mergeCell ref="A78:B78"/>
    <mergeCell ref="C78:I78"/>
    <mergeCell ref="J78:P78"/>
    <mergeCell ref="Q78:U78"/>
    <mergeCell ref="V78:Y78"/>
    <mergeCell ref="A79:B79"/>
    <mergeCell ref="C79:I79"/>
    <mergeCell ref="J79:P79"/>
    <mergeCell ref="Q79:U79"/>
    <mergeCell ref="V79:Y79"/>
    <mergeCell ref="A80:B80"/>
    <mergeCell ref="C80:I80"/>
    <mergeCell ref="J80:P80"/>
    <mergeCell ref="Q80:U80"/>
    <mergeCell ref="V80:Y80"/>
    <mergeCell ref="A81:B81"/>
    <mergeCell ref="C81:I81"/>
    <mergeCell ref="J81:P81"/>
    <mergeCell ref="Q81:U81"/>
    <mergeCell ref="V81:Y81"/>
    <mergeCell ref="A85:Y85"/>
    <mergeCell ref="A86:Y87"/>
    <mergeCell ref="A88:G88"/>
    <mergeCell ref="A98:Y104"/>
    <mergeCell ref="A106:F106"/>
    <mergeCell ref="G106:Y106"/>
    <mergeCell ref="A82:B82"/>
    <mergeCell ref="C82:I82"/>
    <mergeCell ref="J82:P82"/>
    <mergeCell ref="Q82:U82"/>
    <mergeCell ref="V82:Y82"/>
    <mergeCell ref="A83:B83"/>
    <mergeCell ref="C83:I83"/>
    <mergeCell ref="J83:P83"/>
    <mergeCell ref="Q83:U83"/>
    <mergeCell ref="V83:Y83"/>
    <mergeCell ref="A112:B112"/>
    <mergeCell ref="C112:I112"/>
    <mergeCell ref="J112:L112"/>
    <mergeCell ref="M112:P112"/>
    <mergeCell ref="Q112:U112"/>
    <mergeCell ref="V112:Y112"/>
    <mergeCell ref="A107:F107"/>
    <mergeCell ref="G107:Y107"/>
    <mergeCell ref="A109:Y109"/>
    <mergeCell ref="A110:B111"/>
    <mergeCell ref="C110:I111"/>
    <mergeCell ref="J110:L111"/>
    <mergeCell ref="M110:P111"/>
    <mergeCell ref="Q110:U111"/>
    <mergeCell ref="V110:Y111"/>
    <mergeCell ref="A114:B114"/>
    <mergeCell ref="C114:I114"/>
    <mergeCell ref="J114:L114"/>
    <mergeCell ref="M114:P114"/>
    <mergeCell ref="Q114:U114"/>
    <mergeCell ref="V114:Y114"/>
    <mergeCell ref="A113:B113"/>
    <mergeCell ref="C113:I113"/>
    <mergeCell ref="J113:L113"/>
    <mergeCell ref="M113:P113"/>
    <mergeCell ref="Q113:U113"/>
    <mergeCell ref="V113:Y113"/>
    <mergeCell ref="A116:Y116"/>
    <mergeCell ref="A117:Y117"/>
    <mergeCell ref="A118:B119"/>
    <mergeCell ref="C118:I119"/>
    <mergeCell ref="J118:P119"/>
    <mergeCell ref="Q118:U119"/>
    <mergeCell ref="V118:Y119"/>
    <mergeCell ref="A115:B115"/>
    <mergeCell ref="C115:I115"/>
    <mergeCell ref="J115:L115"/>
    <mergeCell ref="M115:P115"/>
    <mergeCell ref="Q115:U115"/>
    <mergeCell ref="V115:Y115"/>
    <mergeCell ref="A120:B120"/>
    <mergeCell ref="C120:I120"/>
    <mergeCell ref="J120:P120"/>
    <mergeCell ref="Q120:U120"/>
    <mergeCell ref="V120:Y120"/>
    <mergeCell ref="A121:B121"/>
    <mergeCell ref="C121:I121"/>
    <mergeCell ref="J121:P121"/>
    <mergeCell ref="Q121:U121"/>
    <mergeCell ref="V121:Y121"/>
    <mergeCell ref="A122:B122"/>
    <mergeCell ref="C122:I122"/>
    <mergeCell ref="J122:P122"/>
    <mergeCell ref="Q122:U122"/>
    <mergeCell ref="V122:Y122"/>
    <mergeCell ref="A123:B123"/>
    <mergeCell ref="C123:I123"/>
    <mergeCell ref="J123:P123"/>
    <mergeCell ref="Q123:U123"/>
    <mergeCell ref="V123:Y123"/>
    <mergeCell ref="A127:Y127"/>
    <mergeCell ref="A128:Y129"/>
    <mergeCell ref="A130:G130"/>
    <mergeCell ref="A140:Y146"/>
    <mergeCell ref="A148:F148"/>
    <mergeCell ref="G148:Y148"/>
    <mergeCell ref="A124:B124"/>
    <mergeCell ref="C124:I124"/>
    <mergeCell ref="J124:P124"/>
    <mergeCell ref="Q124:U124"/>
    <mergeCell ref="V124:Y124"/>
    <mergeCell ref="A125:B125"/>
    <mergeCell ref="C125:I125"/>
    <mergeCell ref="J125:P125"/>
    <mergeCell ref="Q125:U125"/>
    <mergeCell ref="V125:Y125"/>
    <mergeCell ref="A154:B154"/>
    <mergeCell ref="C154:I154"/>
    <mergeCell ref="J154:L154"/>
    <mergeCell ref="M154:P154"/>
    <mergeCell ref="Q154:U154"/>
    <mergeCell ref="V154:Y154"/>
    <mergeCell ref="A149:F149"/>
    <mergeCell ref="G149:Y149"/>
    <mergeCell ref="A151:Y151"/>
    <mergeCell ref="A152:B153"/>
    <mergeCell ref="C152:I153"/>
    <mergeCell ref="J152:L153"/>
    <mergeCell ref="M152:P153"/>
    <mergeCell ref="Q152:U153"/>
    <mergeCell ref="V152:Y153"/>
    <mergeCell ref="A156:B156"/>
    <mergeCell ref="C156:I156"/>
    <mergeCell ref="J156:L156"/>
    <mergeCell ref="M156:P156"/>
    <mergeCell ref="Q156:U156"/>
    <mergeCell ref="V156:Y156"/>
    <mergeCell ref="A155:B155"/>
    <mergeCell ref="C155:I155"/>
    <mergeCell ref="J155:L155"/>
    <mergeCell ref="M155:P155"/>
    <mergeCell ref="Q155:U155"/>
    <mergeCell ref="V155:Y155"/>
    <mergeCell ref="A158:Y158"/>
    <mergeCell ref="A159:Y159"/>
    <mergeCell ref="A160:B161"/>
    <mergeCell ref="C160:I161"/>
    <mergeCell ref="J160:P161"/>
    <mergeCell ref="Q160:U161"/>
    <mergeCell ref="V160:Y161"/>
    <mergeCell ref="A157:B157"/>
    <mergeCell ref="C157:I157"/>
    <mergeCell ref="J157:L157"/>
    <mergeCell ref="M157:P157"/>
    <mergeCell ref="Q157:U157"/>
    <mergeCell ref="V157:Y157"/>
    <mergeCell ref="Q165:U165"/>
    <mergeCell ref="V165:Y165"/>
    <mergeCell ref="A162:B162"/>
    <mergeCell ref="C162:I162"/>
    <mergeCell ref="J162:P162"/>
    <mergeCell ref="Q162:U162"/>
    <mergeCell ref="V162:Y162"/>
    <mergeCell ref="A163:B163"/>
    <mergeCell ref="C163:I163"/>
    <mergeCell ref="J163:P163"/>
    <mergeCell ref="Q163:U163"/>
    <mergeCell ref="V163:Y163"/>
    <mergeCell ref="A164:B164"/>
    <mergeCell ref="C164:I164"/>
    <mergeCell ref="J164:P164"/>
    <mergeCell ref="Q164:U164"/>
    <mergeCell ref="V164:Y164"/>
    <mergeCell ref="A165:B165"/>
    <mergeCell ref="C165:I165"/>
    <mergeCell ref="J165:P165"/>
    <mergeCell ref="A169:Y169"/>
    <mergeCell ref="A170:Y171"/>
    <mergeCell ref="A172:G172"/>
    <mergeCell ref="A166:B166"/>
    <mergeCell ref="C166:I166"/>
    <mergeCell ref="J166:P166"/>
    <mergeCell ref="Q166:U166"/>
    <mergeCell ref="V166:Y166"/>
    <mergeCell ref="A167:B167"/>
    <mergeCell ref="C167:I167"/>
    <mergeCell ref="J167:P167"/>
    <mergeCell ref="Q167:U167"/>
    <mergeCell ref="V167:Y167"/>
    <mergeCell ref="K38:L38"/>
    <mergeCell ref="G36:H36"/>
    <mergeCell ref="I36:J36"/>
    <mergeCell ref="W38:Y38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Q33:V34"/>
    <mergeCell ref="Q35:V36"/>
    <mergeCell ref="Q37:V38"/>
    <mergeCell ref="G37:H37"/>
    <mergeCell ref="I37:J37"/>
    <mergeCell ref="Q39:V40"/>
    <mergeCell ref="I31:J32"/>
    <mergeCell ref="K31:L32"/>
    <mergeCell ref="M31:N32"/>
    <mergeCell ref="O31:P32"/>
    <mergeCell ref="M38:N38"/>
    <mergeCell ref="O38:P38"/>
    <mergeCell ref="K39:L39"/>
    <mergeCell ref="G34:H34"/>
    <mergeCell ref="I34:J34"/>
    <mergeCell ref="G35:H35"/>
    <mergeCell ref="G40:H40"/>
    <mergeCell ref="I40:J40"/>
    <mergeCell ref="G38:H38"/>
    <mergeCell ref="I38:J38"/>
    <mergeCell ref="G39:H39"/>
    <mergeCell ref="I39:J39"/>
    <mergeCell ref="M39:N39"/>
    <mergeCell ref="O39:P39"/>
    <mergeCell ref="K40:L40"/>
    <mergeCell ref="M40:N40"/>
    <mergeCell ref="O40:P40"/>
    <mergeCell ref="I35:J35"/>
    <mergeCell ref="I33:J33"/>
    <mergeCell ref="C38:D38"/>
    <mergeCell ref="C39:D39"/>
    <mergeCell ref="C40:D40"/>
    <mergeCell ref="C33:D33"/>
    <mergeCell ref="C34:D34"/>
    <mergeCell ref="C35:D35"/>
    <mergeCell ref="C36:D36"/>
    <mergeCell ref="C37:D37"/>
    <mergeCell ref="E36:F36"/>
    <mergeCell ref="E39:F39"/>
    <mergeCell ref="E37:F37"/>
    <mergeCell ref="E34:F34"/>
    <mergeCell ref="E35:F35"/>
    <mergeCell ref="E40:F40"/>
    <mergeCell ref="E38:F38"/>
  </mergeCells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32091-F04E-47E7-8DC5-086198380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6</vt:i4>
      </vt:variant>
    </vt:vector>
  </HeadingPairs>
  <TitlesOfParts>
    <vt:vector size="13" baseType="lpstr">
      <vt:lpstr>Рассчеты (3)</vt:lpstr>
      <vt:lpstr>-</vt:lpstr>
      <vt:lpstr>ВИК стр. 1</vt:lpstr>
      <vt:lpstr>ВИК стр. 2</vt:lpstr>
      <vt:lpstr>ВИК стр. 3</vt:lpstr>
      <vt:lpstr>УЗК стр. 1</vt:lpstr>
      <vt:lpstr>УЗК стр. 2</vt:lpstr>
      <vt:lpstr>'ВИК стр. 1'!Область_печати</vt:lpstr>
      <vt:lpstr>'ВИК стр. 2'!Область_печати</vt:lpstr>
      <vt:lpstr>'ВИК стр. 3'!Область_печати</vt:lpstr>
      <vt:lpstr>'Рассчеты (3)'!Область_печати</vt:lpstr>
      <vt:lpstr>'УЗК стр. 1'!Область_печати</vt:lpstr>
      <vt:lpstr>'УЗК стр.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164</cp:lastModifiedBy>
  <cp:lastPrinted>2026-04-20T14:07:40Z</cp:lastPrinted>
  <dcterms:created xsi:type="dcterms:W3CDTF">2015-06-01T08:05:49Z</dcterms:created>
  <dcterms:modified xsi:type="dcterms:W3CDTF">2026-04-20T14:22:22Z</dcterms:modified>
</cp:coreProperties>
</file>