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iliang Wu\PycharmProjects\Spider\"/>
    </mc:Choice>
  </mc:AlternateContent>
  <xr:revisionPtr revIDLastSave="0" documentId="8_{B0CC2AE8-8D39-4C76-AA8D-AFEEE0870EFA}" xr6:coauthVersionLast="36" xr6:coauthVersionMax="36" xr10:uidLastSave="{00000000-0000-0000-0000-000000000000}"/>
  <bookViews>
    <workbookView xWindow="0" yWindow="0" windowWidth="23040" windowHeight="9060"/>
  </bookViews>
  <sheets>
    <sheet name="data74" sheetId="1" r:id="rId1"/>
  </sheets>
  <calcPr calcId="0"/>
</workbook>
</file>

<file path=xl/calcChain.xml><?xml version="1.0" encoding="utf-8"?>
<calcChain xmlns="http://schemas.openxmlformats.org/spreadsheetml/2006/main">
  <c r="B23" i="1" l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</calcChain>
</file>

<file path=xl/sharedStrings.xml><?xml version="1.0" encoding="utf-8"?>
<sst xmlns="http://schemas.openxmlformats.org/spreadsheetml/2006/main" count="687" uniqueCount="187">
  <si>
    <t>Parameters</t>
  </si>
  <si>
    <t>____________________________________</t>
  </si>
  <si>
    <t>Email Address: zhaoyong.wu@ni.com</t>
  </si>
  <si>
    <t>AE Group: AE-China</t>
  </si>
  <si>
    <t>AE URL: http://force.natinst.com:8000/pls/ebiz/</t>
  </si>
  <si>
    <t xml:space="preserve">Count Flag: </t>
  </si>
  <si>
    <t xml:space="preserve">Keyword Search String: </t>
  </si>
  <si>
    <t xml:space="preserve">OS: </t>
  </si>
  <si>
    <t xml:space="preserve">Problem Code: </t>
  </si>
  <si>
    <t xml:space="preserve">SR Initiation Type: </t>
  </si>
  <si>
    <t>Start Date: 01-JAN-19 00:00:01</t>
  </si>
  <si>
    <t>End Date: 03-FEB-19 23:59:59</t>
  </si>
  <si>
    <t>SR Type String: VeriStand</t>
  </si>
  <si>
    <t xml:space="preserve">SR Status String: </t>
  </si>
  <si>
    <t xml:space="preserve">SR Level String: </t>
  </si>
  <si>
    <t xml:space="preserve">AE Owner String: </t>
  </si>
  <si>
    <t xml:space="preserve">Company Name: </t>
  </si>
  <si>
    <t xml:space="preserve">Contact Name: </t>
  </si>
  <si>
    <t xml:space="preserve"> </t>
  </si>
  <si>
    <t>SR Number</t>
  </si>
  <si>
    <t>Pop</t>
  </si>
  <si>
    <t>Request Date</t>
  </si>
  <si>
    <t>Last Update Date</t>
  </si>
  <si>
    <t>Status</t>
  </si>
  <si>
    <t>Company</t>
  </si>
  <si>
    <t>Contact</t>
  </si>
  <si>
    <t>AE Owner</t>
  </si>
  <si>
    <t>AE Group</t>
  </si>
  <si>
    <t>SR Type</t>
  </si>
  <si>
    <t>Product Class</t>
  </si>
  <si>
    <t>Problem Code</t>
  </si>
  <si>
    <t>Resolution Code</t>
  </si>
  <si>
    <t>OS Version</t>
  </si>
  <si>
    <t>SW Version</t>
  </si>
  <si>
    <t>Service Level</t>
  </si>
  <si>
    <t>SR Initiation</t>
  </si>
  <si>
    <t>Time to Resolution (Calendar Days)</t>
  </si>
  <si>
    <t>Summary</t>
  </si>
  <si>
    <t>Problem Solved</t>
  </si>
  <si>
    <t>Resolution Time</t>
  </si>
  <si>
    <t>Total Satisfaction</t>
  </si>
  <si>
    <t>Level of Effort</t>
  </si>
  <si>
    <t>Courtesy</t>
  </si>
  <si>
    <t>Response Time</t>
  </si>
  <si>
    <t>Install Hardware</t>
  </si>
  <si>
    <t>Install Software</t>
  </si>
  <si>
    <t>Establish Funct</t>
  </si>
  <si>
    <t>Establish Comm</t>
  </si>
  <si>
    <t>Explain Functions</t>
  </si>
  <si>
    <t>Explain Features</t>
  </si>
  <si>
    <t>Program Examples</t>
  </si>
  <si>
    <t>Troubleshooting</t>
  </si>
  <si>
    <t>Language Guidance</t>
  </si>
  <si>
    <t>Hardware Guidance</t>
  </si>
  <si>
    <t>Third Party Assistance</t>
  </si>
  <si>
    <t>Debugging Assistance</t>
  </si>
  <si>
    <t>RLP Assistance</t>
  </si>
  <si>
    <t>Toolkit Assistance</t>
  </si>
  <si>
    <t>Survey Comments</t>
  </si>
  <si>
    <t>Presumed Resolved</t>
  </si>
  <si>
    <t>??????????????????????????????</t>
  </si>
  <si>
    <t>?????? ???</t>
  </si>
  <si>
    <t>Su, Jixi</t>
  </si>
  <si>
    <t>AE-China</t>
  </si>
  <si>
    <t>VeriStand</t>
  </si>
  <si>
    <t>SW: Function Usage</t>
  </si>
  <si>
    <t>DOC: Public NI Documentation</t>
  </si>
  <si>
    <t>Unknown</t>
  </si>
  <si>
    <t>N/A</t>
  </si>
  <si>
    <t>Standard | SSP</t>
  </si>
  <si>
    <t>PHONE</t>
  </si>
  <si>
    <t>VeriStand ????????????MODEL</t>
  </si>
  <si>
    <t>Resolved</t>
  </si>
  <si>
    <t>??????????????????</t>
  </si>
  <si>
    <t>??? ??????</t>
  </si>
  <si>
    <t>Song, Yuxin - Steven</t>
  </si>
  <si>
    <t>HW: VeriStand XNET</t>
  </si>
  <si>
    <t>Windows 7</t>
  </si>
  <si>
    <t>VeriStand CAN???????????????</t>
  </si>
  <si>
    <t>Forum NI</t>
  </si>
  <si>
    <t>Gu, Yuqi - Tiffany</t>
  </si>
  <si>
    <t>Basic | No Contracts</t>
  </si>
  <si>
    <t>VeriStand??????matlab???model??????</t>
  </si>
  <si>
    <t>chao wang</t>
  </si>
  <si>
    <t>Yan, Qing</t>
  </si>
  <si>
    <t>HW: VeriStand FPGA</t>
  </si>
  <si>
    <t>No Response/Customer Solution</t>
  </si>
  <si>
    <t>Real Time OS</t>
  </si>
  <si>
    <t>Veristand??????FPGA??????config??????????????????????????????</t>
  </si>
  <si>
    <t>NO</t>
  </si>
  <si>
    <t>???????????????????????€????????????</t>
  </si>
  <si>
    <t>Xu, Lei</t>
  </si>
  <si>
    <t>VeriStand CAN Event Triggered / Cyclic parameter meaning</t>
  </si>
  <si>
    <t>???????????????????????€???????????????</t>
  </si>
  <si>
    <t>Gu, Zhenyu</t>
  </si>
  <si>
    <t>Product: Compatibility/Missing Install</t>
  </si>
  <si>
    <t>Han, Jinduo</t>
  </si>
  <si>
    <t>DOC: Community Documentation</t>
  </si>
  <si>
    <t>Windows 7 x64</t>
  </si>
  <si>
    <t>2015 SP1</t>
  </si>
  <si>
    <t>Missing some CAN Frames when import CAN Frames on a CAN port</t>
  </si>
  <si>
    <t>National Instruments Web Support Organization</t>
  </si>
  <si>
    <t>Temporary Placeholder</t>
  </si>
  <si>
    <t>RT??????????????????????????????-200220</t>
  </si>
  <si>
    <t>Created in Error</t>
  </si>
  <si>
    <t>????????????</t>
  </si>
  <si>
    <t>LabVIEW Model Interface Toolkit</t>
  </si>
  <si>
    <t>Standard | EDU</t>
  </si>
  <si>
    <t>PXI-8820 LabVIEW????????????SIMULINK</t>
  </si>
  <si>
    <t>SW: VeriStand Model Interfacing</t>
  </si>
  <si>
    <t>???MATLAB??????DLL???????????????Veristand???????????????????????????</t>
  </si>
  <si>
    <t>Forum Resolved Customer</t>
  </si>
  <si>
    <t>Forum Contact</t>
  </si>
  <si>
    <t>Lai, Carmen</t>
  </si>
  <si>
    <t>WEB</t>
  </si>
  <si>
    <t>How to successfully simulate radar sensor which generates CAN   signals</t>
  </si>
  <si>
    <t>SW: Building Applications</t>
  </si>
  <si>
    <t>Veristand 2016, Matlab 2015a dll Error</t>
  </si>
  <si>
    <t>??????????????€???????????????</t>
  </si>
  <si>
    <t>Yap, Chun Way</t>
  </si>
  <si>
    <t>SW: Application Architecture</t>
  </si>
  <si>
    <t>Standard | Global VLA, SRLLEASE</t>
  </si>
  <si>
    <t>VeriStand DLL cause PC hang over</t>
  </si>
  <si>
    <t>SW: Update or Install</t>
  </si>
  <si>
    <t>veristand????????????????????€???????????????????????????????????????NEXT???????????????f1 patch</t>
  </si>
  <si>
    <t>Zhao, Runsheng</t>
  </si>
  <si>
    <t>SW: Configuration</t>
  </si>
  <si>
    <t>???HIL????????????????????????????????????????€????</t>
  </si>
  <si>
    <t>Yao, Mingfei - Alex</t>
  </si>
  <si>
    <t>Product: Bug Report</t>
  </si>
  <si>
    <t>SW: Debugged &amp; Modified Code</t>
  </si>
  <si>
    <t>8110 veristand ??????</t>
  </si>
  <si>
    <t>HW: VeriStand DAQ</t>
  </si>
  <si>
    <t>HW: Physical Setup</t>
  </si>
  <si>
    <t>VeriStand???????????????????????????????????????1000Hz????????????</t>
  </si>
  <si>
    <t>SW: VeriStand System Definition</t>
  </si>
  <si>
    <t>Wu, Zhaoyong</t>
  </si>
  <si>
    <t>VeriStand how to log data on the fly</t>
  </si>
  <si>
    <t>?????????????????????????????????</t>
  </si>
  <si>
    <t>Xu, Shaopeng,</t>
  </si>
  <si>
    <t>Product: Documentation Issue</t>
  </si>
  <si>
    <t>??????????????????5680001???890002</t>
  </si>
  <si>
    <t>Li, Yanbin</t>
  </si>
  <si>
    <t>Standard | SRLLEASE</t>
  </si>
  <si>
    <t>VeriStand DBC ???xml????????????</t>
  </si>
  <si>
    <t>????????????(??????)?????€????????????</t>
  </si>
  <si>
    <t>Su, Ziye</t>
  </si>
  <si>
    <t>DOC: Internal Documentation</t>
  </si>
  <si>
    <t>Premier | KEYCP</t>
  </si>
  <si>
    <t>VeriStand: Memory Full Error when importing mappings</t>
  </si>
  <si>
    <t>VeriStand and LabVIEW (64-bit) Compatibility</t>
  </si>
  <si>
    <t>?????????????????????</t>
  </si>
  <si>
    <t>??? ?€????</t>
  </si>
  <si>
    <t>Sang, Liu</t>
  </si>
  <si>
    <t>VeriStand ????????????</t>
  </si>
  <si>
    <t xml:space="preserve"> RT Sequence ??????????????????</t>
  </si>
  <si>
    <t>?????????????????????(??????)</t>
  </si>
  <si>
    <t>??? ???</t>
  </si>
  <si>
    <t>Product: Software Installation</t>
  </si>
  <si>
    <t>Windows 10</t>
  </si>
  <si>
    <t>VeriStand active</t>
  </si>
  <si>
    <t>Product: Crash/Hang</t>
  </si>
  <si>
    <t>PXIe 6837 on VeriStand error</t>
  </si>
  <si>
    <t>Peng, Wenjia</t>
  </si>
  <si>
    <t>dbc file cannot be recognized in Veristand normally</t>
  </si>
  <si>
    <t>Can not import the channel mapping file normally</t>
  </si>
  <si>
    <t>Cannot deploy prj successfully, because cannot identify dbc files</t>
  </si>
  <si>
    <t>Veristand ERROR code 307606</t>
  </si>
  <si>
    <t>Foo, Wei Ming - Ayden</t>
  </si>
  <si>
    <t>HW: VeriStand Reflective Memory</t>
  </si>
  <si>
    <t>EMAIL</t>
  </si>
  <si>
    <t>Error -1073807192 in Veristand</t>
  </si>
  <si>
    <t>veristand??????-1074384640</t>
  </si>
  <si>
    <t>???????????????????????????????????????</t>
  </si>
  <si>
    <t>Loy, Yi Huang</t>
  </si>
  <si>
    <t>SW: Environment</t>
  </si>
  <si>
    <t>Veristand????????????307703</t>
  </si>
  <si>
    <t>IN WORK</t>
  </si>
  <si>
    <t>Shanghai NI Instruments LTD</t>
  </si>
  <si>
    <t>Zhang, Hao - Eric</t>
  </si>
  <si>
    <t>remote support for veristand debug</t>
  </si>
  <si>
    <t>Tan, Yongtao</t>
  </si>
  <si>
    <t>???VeriStand?????????FPGA I/O???9853 CAN</t>
  </si>
  <si>
    <t>???VeriStand?????????9853 CAN???</t>
  </si>
  <si>
    <t>???VeriStand?????????9862 CAN</t>
  </si>
  <si>
    <t>???VeriStand???????????????FPGA I/O???9862 CAN</t>
  </si>
  <si>
    <t>PXI???????????????????????????????????????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</si>
</sst>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65"/>
  <sheetViews>
    <sheetView tabSelected="1" workbookViewId="0"/>
  </sheetViews>
  <sheetFormatPr defaultRowHeight="14.4" x14ac:dyDescent="0.3"/>
  <sheetData>
    <row r="1" spans="1:1" x14ac:dyDescent="0.3">
      <c r="A1" t="s">
        <v>0</v>
      </c>
    </row>
    <row r="2" spans="1:1" x14ac:dyDescent="0.3">
      <c r="A2" t="s">
        <v>1</v>
      </c>
    </row>
    <row r="4" spans="1:1" x14ac:dyDescent="0.3">
      <c r="A4" t="s">
        <v>2</v>
      </c>
    </row>
    <row r="5" spans="1:1" x14ac:dyDescent="0.3">
      <c r="A5" t="s">
        <v>3</v>
      </c>
    </row>
    <row r="6" spans="1:1" x14ac:dyDescent="0.3">
      <c r="A6" t="s">
        <v>4</v>
      </c>
    </row>
    <row r="7" spans="1:1" x14ac:dyDescent="0.3">
      <c r="A7" t="s">
        <v>5</v>
      </c>
    </row>
    <row r="8" spans="1:1" x14ac:dyDescent="0.3">
      <c r="A8" t="s">
        <v>6</v>
      </c>
    </row>
    <row r="9" spans="1:1" x14ac:dyDescent="0.3">
      <c r="A9" t="s">
        <v>7</v>
      </c>
    </row>
    <row r="10" spans="1:1" x14ac:dyDescent="0.3">
      <c r="A10" t="s">
        <v>8</v>
      </c>
    </row>
    <row r="11" spans="1:1" x14ac:dyDescent="0.3">
      <c r="A11" t="s">
        <v>9</v>
      </c>
    </row>
    <row r="12" spans="1:1" x14ac:dyDescent="0.3">
      <c r="A12" t="s">
        <v>10</v>
      </c>
    </row>
    <row r="13" spans="1:1" x14ac:dyDescent="0.3">
      <c r="A13" t="s">
        <v>11</v>
      </c>
    </row>
    <row r="14" spans="1:1" x14ac:dyDescent="0.3">
      <c r="A14" t="s">
        <v>12</v>
      </c>
    </row>
    <row r="15" spans="1:1" x14ac:dyDescent="0.3">
      <c r="A15" t="s">
        <v>13</v>
      </c>
    </row>
    <row r="16" spans="1:1" x14ac:dyDescent="0.3">
      <c r="A16" t="s">
        <v>14</v>
      </c>
    </row>
    <row r="17" spans="1:40" x14ac:dyDescent="0.3">
      <c r="A17" t="s">
        <v>15</v>
      </c>
    </row>
    <row r="18" spans="1:40" x14ac:dyDescent="0.3">
      <c r="A18" t="s">
        <v>16</v>
      </c>
    </row>
    <row r="19" spans="1:40" x14ac:dyDescent="0.3">
      <c r="A19" t="s">
        <v>17</v>
      </c>
    </row>
    <row r="20" spans="1:40" x14ac:dyDescent="0.3">
      <c r="A20" t="s">
        <v>1</v>
      </c>
    </row>
    <row r="21" spans="1:40" x14ac:dyDescent="0.3">
      <c r="A21" t="s">
        <v>18</v>
      </c>
    </row>
    <row r="22" spans="1:40" x14ac:dyDescent="0.3">
      <c r="A22" t="s">
        <v>19</v>
      </c>
      <c r="B22" t="s">
        <v>20</v>
      </c>
      <c r="C22" t="s">
        <v>21</v>
      </c>
      <c r="D22" t="s">
        <v>22</v>
      </c>
      <c r="E22" t="s">
        <v>23</v>
      </c>
      <c r="F22" t="s">
        <v>24</v>
      </c>
      <c r="G22" t="s">
        <v>25</v>
      </c>
      <c r="H22" t="s">
        <v>26</v>
      </c>
      <c r="I22" t="s">
        <v>27</v>
      </c>
      <c r="J22" t="s">
        <v>28</v>
      </c>
      <c r="K22" t="s">
        <v>29</v>
      </c>
      <c r="L22" t="s">
        <v>30</v>
      </c>
      <c r="M22" t="s">
        <v>31</v>
      </c>
      <c r="N22" t="s">
        <v>32</v>
      </c>
      <c r="O22" t="s">
        <v>33</v>
      </c>
      <c r="P22" t="s">
        <v>34</v>
      </c>
      <c r="Q22" t="s">
        <v>35</v>
      </c>
      <c r="R22" t="s">
        <v>36</v>
      </c>
      <c r="S22" t="s">
        <v>37</v>
      </c>
      <c r="T22" t="s">
        <v>38</v>
      </c>
      <c r="U22" t="s">
        <v>39</v>
      </c>
      <c r="V22" t="s">
        <v>40</v>
      </c>
      <c r="W22" t="s">
        <v>41</v>
      </c>
      <c r="X22" t="s">
        <v>42</v>
      </c>
      <c r="Y22" t="s">
        <v>43</v>
      </c>
      <c r="Z22" t="s">
        <v>44</v>
      </c>
      <c r="AA22" t="s">
        <v>45</v>
      </c>
      <c r="AB22" t="s">
        <v>46</v>
      </c>
      <c r="AC22" t="s">
        <v>47</v>
      </c>
      <c r="AD22" t="s">
        <v>48</v>
      </c>
      <c r="AE22" t="s">
        <v>49</v>
      </c>
      <c r="AF22" t="s">
        <v>50</v>
      </c>
      <c r="AG22" t="s">
        <v>51</v>
      </c>
      <c r="AH22" t="s">
        <v>52</v>
      </c>
      <c r="AI22" t="s">
        <v>53</v>
      </c>
      <c r="AJ22" t="s">
        <v>54</v>
      </c>
      <c r="AK22" t="s">
        <v>55</v>
      </c>
      <c r="AL22" t="s">
        <v>56</v>
      </c>
      <c r="AM22" t="s">
        <v>57</v>
      </c>
      <c r="AN22" t="s">
        <v>58</v>
      </c>
    </row>
    <row r="23" spans="1:40" x14ac:dyDescent="0.3">
      <c r="A23">
        <v>3202657</v>
      </c>
      <c r="B23" t="str">
        <f>HYPERLINK("http://force.natinst.com:8000/pls/ebiz/niae_screenpop.main?p_incident_number=3202657","*")</f>
        <v>*</v>
      </c>
      <c r="C23" s="1">
        <v>43469</v>
      </c>
      <c r="D23" s="1">
        <v>43481</v>
      </c>
      <c r="E23" t="s">
        <v>59</v>
      </c>
      <c r="F23" t="s">
        <v>60</v>
      </c>
      <c r="G23" t="s">
        <v>61</v>
      </c>
      <c r="H23" t="s">
        <v>62</v>
      </c>
      <c r="I23" t="s">
        <v>63</v>
      </c>
      <c r="J23" t="s">
        <v>64</v>
      </c>
      <c r="K23" t="s">
        <v>64</v>
      </c>
      <c r="L23" t="s">
        <v>65</v>
      </c>
      <c r="M23" t="s">
        <v>66</v>
      </c>
      <c r="N23" t="s">
        <v>67</v>
      </c>
      <c r="O23" t="s">
        <v>68</v>
      </c>
      <c r="P23" t="s">
        <v>69</v>
      </c>
      <c r="Q23" t="s">
        <v>70</v>
      </c>
      <c r="R23">
        <v>5.8</v>
      </c>
      <c r="S23" t="s">
        <v>71</v>
      </c>
    </row>
    <row r="24" spans="1:40" x14ac:dyDescent="0.3">
      <c r="A24">
        <v>3202928</v>
      </c>
      <c r="B24" t="str">
        <f>HYPERLINK("http://force.natinst.com:8000/pls/ebiz/niae_screenpop.main?p_incident_number=3202928","*")</f>
        <v>*</v>
      </c>
      <c r="C24" s="1">
        <v>43471</v>
      </c>
      <c r="D24" s="1">
        <v>43474</v>
      </c>
      <c r="E24" t="s">
        <v>72</v>
      </c>
      <c r="F24" t="s">
        <v>73</v>
      </c>
      <c r="G24" t="s">
        <v>74</v>
      </c>
      <c r="H24" t="s">
        <v>75</v>
      </c>
      <c r="I24" t="s">
        <v>63</v>
      </c>
      <c r="J24" t="s">
        <v>64</v>
      </c>
      <c r="K24" t="s">
        <v>64</v>
      </c>
      <c r="L24" t="s">
        <v>76</v>
      </c>
      <c r="M24" t="s">
        <v>66</v>
      </c>
      <c r="N24" t="s">
        <v>77</v>
      </c>
      <c r="O24" t="s">
        <v>68</v>
      </c>
      <c r="P24" t="s">
        <v>69</v>
      </c>
      <c r="Q24" t="s">
        <v>70</v>
      </c>
      <c r="R24">
        <v>3</v>
      </c>
      <c r="S24" t="s">
        <v>78</v>
      </c>
    </row>
    <row r="25" spans="1:40" x14ac:dyDescent="0.3">
      <c r="A25">
        <v>3202942</v>
      </c>
      <c r="B25" t="str">
        <f>HYPERLINK("http://force.natinst.com:8000/pls/ebiz/niae_screenpop.main?p_incident_number=3202942","*")</f>
        <v>*</v>
      </c>
      <c r="C25" s="1">
        <v>43471</v>
      </c>
      <c r="D25" s="1">
        <v>43475</v>
      </c>
      <c r="E25" t="s">
        <v>72</v>
      </c>
      <c r="F25" t="s">
        <v>60</v>
      </c>
      <c r="G25" t="s">
        <v>79</v>
      </c>
      <c r="H25" t="s">
        <v>80</v>
      </c>
      <c r="I25" t="s">
        <v>63</v>
      </c>
      <c r="J25" t="s">
        <v>64</v>
      </c>
      <c r="K25" t="s">
        <v>64</v>
      </c>
      <c r="L25" t="s">
        <v>65</v>
      </c>
      <c r="M25" t="s">
        <v>66</v>
      </c>
      <c r="N25" t="s">
        <v>67</v>
      </c>
      <c r="O25" t="s">
        <v>68</v>
      </c>
      <c r="P25" t="s">
        <v>81</v>
      </c>
      <c r="Q25" t="s">
        <v>70</v>
      </c>
      <c r="R25">
        <v>3.2</v>
      </c>
      <c r="S25" t="s">
        <v>82</v>
      </c>
    </row>
    <row r="26" spans="1:40" x14ac:dyDescent="0.3">
      <c r="A26">
        <v>3203236</v>
      </c>
      <c r="B26" t="str">
        <f>HYPERLINK("http://force.natinst.com:8000/pls/ebiz/niae_screenpop.main?p_incident_number=3203236","*")</f>
        <v>*</v>
      </c>
      <c r="C26" s="1">
        <v>43472</v>
      </c>
      <c r="D26" s="1">
        <v>43474</v>
      </c>
      <c r="E26" t="s">
        <v>72</v>
      </c>
      <c r="F26" t="s">
        <v>60</v>
      </c>
      <c r="G26" t="s">
        <v>83</v>
      </c>
      <c r="H26" t="s">
        <v>84</v>
      </c>
      <c r="I26" t="s">
        <v>63</v>
      </c>
      <c r="J26" t="s">
        <v>64</v>
      </c>
      <c r="K26" t="s">
        <v>64</v>
      </c>
      <c r="L26" t="s">
        <v>85</v>
      </c>
      <c r="M26" t="s">
        <v>86</v>
      </c>
      <c r="N26" t="s">
        <v>87</v>
      </c>
      <c r="O26" t="s">
        <v>68</v>
      </c>
      <c r="P26" t="s">
        <v>69</v>
      </c>
      <c r="Q26" t="s">
        <v>70</v>
      </c>
      <c r="R26">
        <v>1</v>
      </c>
      <c r="S26" t="s">
        <v>88</v>
      </c>
      <c r="T26">
        <v>4</v>
      </c>
      <c r="U26">
        <v>5</v>
      </c>
      <c r="V26">
        <v>4</v>
      </c>
      <c r="W26">
        <v>5</v>
      </c>
      <c r="X26">
        <v>5</v>
      </c>
      <c r="Y26">
        <v>5</v>
      </c>
      <c r="Z26" t="s">
        <v>89</v>
      </c>
      <c r="AA26" t="s">
        <v>89</v>
      </c>
      <c r="AB26" t="s">
        <v>89</v>
      </c>
      <c r="AC26" t="s">
        <v>89</v>
      </c>
      <c r="AD26" t="s">
        <v>89</v>
      </c>
      <c r="AE26" t="s">
        <v>89</v>
      </c>
      <c r="AF26" t="s">
        <v>89</v>
      </c>
      <c r="AG26" t="s">
        <v>89</v>
      </c>
      <c r="AH26" t="s">
        <v>89</v>
      </c>
      <c r="AI26" t="s">
        <v>89</v>
      </c>
      <c r="AJ26" t="s">
        <v>89</v>
      </c>
      <c r="AK26" t="s">
        <v>89</v>
      </c>
      <c r="AL26" t="s">
        <v>89</v>
      </c>
      <c r="AM26" t="s">
        <v>89</v>
      </c>
      <c r="AN26" t="s">
        <v>18</v>
      </c>
    </row>
    <row r="27" spans="1:40" x14ac:dyDescent="0.3">
      <c r="A27">
        <v>3203246</v>
      </c>
      <c r="B27" t="str">
        <f>HYPERLINK("http://force.natinst.com:8000/pls/ebiz/niae_screenpop.main?p_incident_number=3203246","*")</f>
        <v>*</v>
      </c>
      <c r="C27" s="1">
        <v>43472</v>
      </c>
      <c r="D27" s="1">
        <v>43479</v>
      </c>
      <c r="E27" t="s">
        <v>72</v>
      </c>
      <c r="F27" t="s">
        <v>90</v>
      </c>
      <c r="G27" t="s">
        <v>61</v>
      </c>
      <c r="H27" t="s">
        <v>91</v>
      </c>
      <c r="I27" t="s">
        <v>63</v>
      </c>
      <c r="J27" t="s">
        <v>64</v>
      </c>
      <c r="K27" t="s">
        <v>64</v>
      </c>
      <c r="L27" t="s">
        <v>65</v>
      </c>
      <c r="M27" t="s">
        <v>66</v>
      </c>
      <c r="N27" t="s">
        <v>67</v>
      </c>
      <c r="O27">
        <v>2018</v>
      </c>
      <c r="P27" t="s">
        <v>69</v>
      </c>
      <c r="Q27" t="s">
        <v>70</v>
      </c>
      <c r="R27">
        <v>6.2</v>
      </c>
      <c r="S27" t="s">
        <v>92</v>
      </c>
    </row>
    <row r="28" spans="1:40" x14ac:dyDescent="0.3">
      <c r="A28">
        <v>3203614</v>
      </c>
      <c r="B28" t="str">
        <f>HYPERLINK("http://force.natinst.com:8000/pls/ebiz/niae_screenpop.main?p_incident_number=3203614","*")</f>
        <v>*</v>
      </c>
      <c r="C28" s="1">
        <v>43473</v>
      </c>
      <c r="D28" s="1">
        <v>43485</v>
      </c>
      <c r="E28" t="s">
        <v>59</v>
      </c>
      <c r="F28" t="s">
        <v>93</v>
      </c>
      <c r="G28" t="s">
        <v>61</v>
      </c>
      <c r="H28" t="s">
        <v>94</v>
      </c>
      <c r="I28" t="s">
        <v>63</v>
      </c>
      <c r="J28" t="s">
        <v>64</v>
      </c>
      <c r="K28" t="s">
        <v>64</v>
      </c>
      <c r="L28" t="s">
        <v>95</v>
      </c>
      <c r="M28" t="s">
        <v>86</v>
      </c>
      <c r="N28" t="s">
        <v>77</v>
      </c>
      <c r="O28">
        <v>2017</v>
      </c>
      <c r="P28" t="s">
        <v>69</v>
      </c>
      <c r="Q28" t="s">
        <v>70</v>
      </c>
      <c r="R28">
        <v>5.0999999999999996</v>
      </c>
      <c r="S28" t="s">
        <v>64</v>
      </c>
    </row>
    <row r="29" spans="1:40" x14ac:dyDescent="0.3">
      <c r="A29">
        <v>3203678</v>
      </c>
      <c r="B29" t="str">
        <f>HYPERLINK("http://force.natinst.com:8000/pls/ebiz/niae_screenpop.main?p_incident_number=3203678","*")</f>
        <v>*</v>
      </c>
      <c r="C29" s="1">
        <v>43474</v>
      </c>
      <c r="D29" s="1">
        <v>43475</v>
      </c>
      <c r="E29" t="s">
        <v>72</v>
      </c>
      <c r="F29" t="s">
        <v>90</v>
      </c>
      <c r="G29" t="s">
        <v>61</v>
      </c>
      <c r="H29" t="s">
        <v>96</v>
      </c>
      <c r="I29" t="s">
        <v>63</v>
      </c>
      <c r="J29" t="s">
        <v>64</v>
      </c>
      <c r="K29" t="s">
        <v>64</v>
      </c>
      <c r="L29" t="s">
        <v>76</v>
      </c>
      <c r="M29" t="s">
        <v>97</v>
      </c>
      <c r="N29" t="s">
        <v>98</v>
      </c>
      <c r="O29" t="s">
        <v>99</v>
      </c>
      <c r="P29" t="s">
        <v>69</v>
      </c>
      <c r="Q29" t="s">
        <v>70</v>
      </c>
      <c r="R29">
        <v>1.2</v>
      </c>
      <c r="S29" t="s">
        <v>100</v>
      </c>
    </row>
    <row r="30" spans="1:40" x14ac:dyDescent="0.3">
      <c r="A30">
        <v>3203701</v>
      </c>
      <c r="B30" t="str">
        <f>HYPERLINK("http://force.natinst.com:8000/pls/ebiz/niae_screenpop.main?p_incident_number=3203701","*")</f>
        <v>*</v>
      </c>
      <c r="C30" s="1">
        <v>43474</v>
      </c>
      <c r="D30" s="1">
        <v>43475</v>
      </c>
      <c r="E30" t="s">
        <v>72</v>
      </c>
      <c r="F30" t="s">
        <v>101</v>
      </c>
      <c r="G30" t="s">
        <v>102</v>
      </c>
      <c r="H30" t="s">
        <v>80</v>
      </c>
      <c r="I30" t="s">
        <v>63</v>
      </c>
      <c r="J30" t="s">
        <v>64</v>
      </c>
      <c r="K30" t="s">
        <v>64</v>
      </c>
      <c r="L30" t="s">
        <v>65</v>
      </c>
      <c r="M30" t="s">
        <v>66</v>
      </c>
      <c r="N30" t="s">
        <v>67</v>
      </c>
      <c r="O30" t="s">
        <v>68</v>
      </c>
      <c r="P30" t="s">
        <v>81</v>
      </c>
      <c r="Q30" t="s">
        <v>70</v>
      </c>
      <c r="R30">
        <v>1</v>
      </c>
      <c r="S30" t="s">
        <v>103</v>
      </c>
    </row>
    <row r="31" spans="1:40" x14ac:dyDescent="0.3">
      <c r="A31">
        <v>3204061</v>
      </c>
      <c r="B31" t="str">
        <f>HYPERLINK("http://force.natinst.com:8000/pls/ebiz/niae_screenpop.main?p_incident_number=3204061","*")</f>
        <v>*</v>
      </c>
      <c r="C31" s="1">
        <v>43474</v>
      </c>
      <c r="D31" s="1">
        <v>43478</v>
      </c>
      <c r="E31" t="s">
        <v>104</v>
      </c>
      <c r="F31" t="s">
        <v>90</v>
      </c>
      <c r="G31" t="s">
        <v>61</v>
      </c>
      <c r="H31" t="s">
        <v>94</v>
      </c>
      <c r="I31" t="s">
        <v>63</v>
      </c>
      <c r="J31" t="s">
        <v>64</v>
      </c>
      <c r="K31" t="s">
        <v>64</v>
      </c>
      <c r="L31" t="s">
        <v>76</v>
      </c>
      <c r="M31" t="s">
        <v>86</v>
      </c>
      <c r="N31" t="s">
        <v>67</v>
      </c>
      <c r="O31">
        <v>2017</v>
      </c>
      <c r="P31" t="s">
        <v>69</v>
      </c>
      <c r="Q31" t="s">
        <v>70</v>
      </c>
      <c r="S31" t="s">
        <v>64</v>
      </c>
    </row>
    <row r="32" spans="1:40" x14ac:dyDescent="0.3">
      <c r="A32">
        <v>3204100</v>
      </c>
      <c r="B32" t="str">
        <f>HYPERLINK("http://force.natinst.com:8000/pls/ebiz/niae_screenpop.main?p_incident_number=3204100","*")</f>
        <v>*</v>
      </c>
      <c r="C32" s="1">
        <v>43475</v>
      </c>
      <c r="D32" s="1">
        <v>43495</v>
      </c>
      <c r="E32" t="s">
        <v>59</v>
      </c>
      <c r="F32" t="s">
        <v>105</v>
      </c>
      <c r="G32" t="s">
        <v>61</v>
      </c>
      <c r="H32" t="s">
        <v>75</v>
      </c>
      <c r="I32" t="s">
        <v>63</v>
      </c>
      <c r="J32" t="s">
        <v>64</v>
      </c>
      <c r="K32" t="s">
        <v>106</v>
      </c>
      <c r="L32" t="s">
        <v>65</v>
      </c>
      <c r="M32" t="s">
        <v>66</v>
      </c>
      <c r="N32" t="s">
        <v>77</v>
      </c>
      <c r="O32">
        <v>2017</v>
      </c>
      <c r="P32" t="s">
        <v>107</v>
      </c>
      <c r="Q32" t="s">
        <v>70</v>
      </c>
      <c r="R32">
        <v>13.8</v>
      </c>
      <c r="S32" t="s">
        <v>108</v>
      </c>
    </row>
    <row r="33" spans="1:40" x14ac:dyDescent="0.3">
      <c r="A33">
        <v>3204170</v>
      </c>
      <c r="B33" t="str">
        <f>HYPERLINK("http://force.natinst.com:8000/pls/ebiz/niae_screenpop.main?p_incident_number=3204170","*")</f>
        <v>*</v>
      </c>
      <c r="C33" s="1">
        <v>43475</v>
      </c>
      <c r="D33" s="1">
        <v>43480</v>
      </c>
      <c r="E33" t="s">
        <v>72</v>
      </c>
      <c r="F33" t="s">
        <v>60</v>
      </c>
      <c r="G33" t="s">
        <v>79</v>
      </c>
      <c r="H33" t="s">
        <v>80</v>
      </c>
      <c r="I33" t="s">
        <v>63</v>
      </c>
      <c r="J33" t="s">
        <v>64</v>
      </c>
      <c r="K33" t="s">
        <v>64</v>
      </c>
      <c r="L33" t="s">
        <v>109</v>
      </c>
      <c r="M33" t="s">
        <v>86</v>
      </c>
      <c r="N33" t="s">
        <v>67</v>
      </c>
      <c r="O33" t="s">
        <v>68</v>
      </c>
      <c r="P33" t="s">
        <v>81</v>
      </c>
      <c r="Q33" t="s">
        <v>70</v>
      </c>
      <c r="R33">
        <v>5.7</v>
      </c>
      <c r="S33" t="s">
        <v>110</v>
      </c>
    </row>
    <row r="34" spans="1:40" x14ac:dyDescent="0.3">
      <c r="A34">
        <v>3204269</v>
      </c>
      <c r="B34" t="str">
        <f>HYPERLINK("http://force.natinst.com:8000/pls/ebiz/niae_screenpop.main?p_incident_number=3204269","*")</f>
        <v>*</v>
      </c>
      <c r="C34" s="1">
        <v>43475</v>
      </c>
      <c r="D34" s="1">
        <v>43482</v>
      </c>
      <c r="E34" t="s">
        <v>111</v>
      </c>
      <c r="F34" t="s">
        <v>101</v>
      </c>
      <c r="G34" t="s">
        <v>112</v>
      </c>
      <c r="H34" t="s">
        <v>113</v>
      </c>
      <c r="I34" t="s">
        <v>63</v>
      </c>
      <c r="J34" t="s">
        <v>64</v>
      </c>
      <c r="K34" t="s">
        <v>64</v>
      </c>
      <c r="L34" t="s">
        <v>85</v>
      </c>
      <c r="M34" t="s">
        <v>66</v>
      </c>
      <c r="P34" t="s">
        <v>81</v>
      </c>
      <c r="Q34" t="s">
        <v>114</v>
      </c>
      <c r="R34">
        <v>6.7</v>
      </c>
      <c r="S34" t="s">
        <v>115</v>
      </c>
    </row>
    <row r="35" spans="1:40" x14ac:dyDescent="0.3">
      <c r="A35">
        <v>3204454</v>
      </c>
      <c r="B35" t="str">
        <f>HYPERLINK("http://force.natinst.com:8000/pls/ebiz/niae_screenpop.main?p_incident_number=3204454","*")</f>
        <v>*</v>
      </c>
      <c r="C35" s="1">
        <v>43475</v>
      </c>
      <c r="D35" s="1">
        <v>43476</v>
      </c>
      <c r="E35" t="s">
        <v>72</v>
      </c>
      <c r="F35" t="s">
        <v>60</v>
      </c>
      <c r="G35" t="s">
        <v>79</v>
      </c>
      <c r="H35" t="s">
        <v>113</v>
      </c>
      <c r="I35" t="s">
        <v>63</v>
      </c>
      <c r="J35" t="s">
        <v>64</v>
      </c>
      <c r="K35" t="s">
        <v>64</v>
      </c>
      <c r="L35" t="s">
        <v>116</v>
      </c>
      <c r="M35" t="s">
        <v>97</v>
      </c>
      <c r="N35" t="s">
        <v>77</v>
      </c>
      <c r="O35">
        <v>2016</v>
      </c>
      <c r="P35" t="s">
        <v>81</v>
      </c>
      <c r="Q35" t="s">
        <v>70</v>
      </c>
      <c r="R35">
        <v>0.3</v>
      </c>
      <c r="S35" t="s">
        <v>117</v>
      </c>
    </row>
    <row r="36" spans="1:40" x14ac:dyDescent="0.3">
      <c r="A36">
        <v>3204463</v>
      </c>
      <c r="B36" t="str">
        <f>HYPERLINK("http://force.natinst.com:8000/pls/ebiz/niae_screenpop.main?p_incident_number=3204463","*")</f>
        <v>*</v>
      </c>
      <c r="C36" s="1">
        <v>43475</v>
      </c>
      <c r="D36" s="1">
        <v>43476</v>
      </c>
      <c r="E36" t="s">
        <v>72</v>
      </c>
      <c r="F36" t="s">
        <v>118</v>
      </c>
      <c r="G36" t="s">
        <v>61</v>
      </c>
      <c r="H36" t="s">
        <v>119</v>
      </c>
      <c r="I36" t="s">
        <v>63</v>
      </c>
      <c r="J36" t="s">
        <v>64</v>
      </c>
      <c r="K36" t="s">
        <v>64</v>
      </c>
      <c r="L36" t="s">
        <v>120</v>
      </c>
      <c r="M36" t="s">
        <v>66</v>
      </c>
      <c r="N36" t="s">
        <v>77</v>
      </c>
      <c r="O36" t="s">
        <v>68</v>
      </c>
      <c r="P36" t="s">
        <v>121</v>
      </c>
      <c r="Q36" t="s">
        <v>70</v>
      </c>
      <c r="R36">
        <v>0.3</v>
      </c>
      <c r="S36" t="s">
        <v>122</v>
      </c>
    </row>
    <row r="37" spans="1:40" x14ac:dyDescent="0.3">
      <c r="A37">
        <v>3204590</v>
      </c>
      <c r="B37" t="str">
        <f>HYPERLINK("http://force.natinst.com:8000/pls/ebiz/niae_screenpop.main?p_incident_number=3204590","*")</f>
        <v>*</v>
      </c>
      <c r="C37" s="1">
        <v>43476</v>
      </c>
      <c r="D37" s="1">
        <v>43493</v>
      </c>
      <c r="E37" t="s">
        <v>59</v>
      </c>
      <c r="F37" t="s">
        <v>101</v>
      </c>
      <c r="G37" t="s">
        <v>102</v>
      </c>
      <c r="H37" t="s">
        <v>80</v>
      </c>
      <c r="I37" t="s">
        <v>63</v>
      </c>
      <c r="J37" t="s">
        <v>64</v>
      </c>
      <c r="K37" t="s">
        <v>64</v>
      </c>
      <c r="L37" t="s">
        <v>95</v>
      </c>
      <c r="M37" t="s">
        <v>123</v>
      </c>
      <c r="N37" t="s">
        <v>67</v>
      </c>
      <c r="O37">
        <v>2017</v>
      </c>
      <c r="P37" t="s">
        <v>81</v>
      </c>
      <c r="Q37" t="s">
        <v>70</v>
      </c>
      <c r="R37">
        <v>10</v>
      </c>
      <c r="S37" t="s">
        <v>124</v>
      </c>
    </row>
    <row r="38" spans="1:40" x14ac:dyDescent="0.3">
      <c r="A38">
        <v>3204896</v>
      </c>
      <c r="B38" t="str">
        <f>HYPERLINK("http://force.natinst.com:8000/pls/ebiz/niae_screenpop.main?p_incident_number=3204896","*")</f>
        <v>*</v>
      </c>
      <c r="C38" s="1">
        <v>43478</v>
      </c>
      <c r="D38" s="1">
        <v>43493</v>
      </c>
      <c r="E38" t="s">
        <v>72</v>
      </c>
      <c r="F38" t="s">
        <v>101</v>
      </c>
      <c r="G38" t="s">
        <v>102</v>
      </c>
      <c r="H38" t="s">
        <v>125</v>
      </c>
      <c r="I38" t="s">
        <v>63</v>
      </c>
      <c r="J38" t="s">
        <v>64</v>
      </c>
      <c r="K38" t="s">
        <v>64</v>
      </c>
      <c r="L38" t="s">
        <v>116</v>
      </c>
      <c r="M38" t="s">
        <v>126</v>
      </c>
      <c r="N38" t="s">
        <v>77</v>
      </c>
      <c r="O38" t="s">
        <v>68</v>
      </c>
      <c r="P38" t="s">
        <v>81</v>
      </c>
      <c r="Q38" t="s">
        <v>70</v>
      </c>
      <c r="R38">
        <v>14.3</v>
      </c>
      <c r="S38" t="s">
        <v>127</v>
      </c>
    </row>
    <row r="39" spans="1:40" x14ac:dyDescent="0.3">
      <c r="A39">
        <v>3204971</v>
      </c>
      <c r="B39" t="str">
        <f>HYPERLINK("http://force.natinst.com:8000/pls/ebiz/niae_screenpop.main?p_incident_number=3204971","*")</f>
        <v>*</v>
      </c>
      <c r="C39" s="1">
        <v>43479</v>
      </c>
      <c r="D39" s="1">
        <v>43491</v>
      </c>
      <c r="E39" t="s">
        <v>72</v>
      </c>
      <c r="F39" t="s">
        <v>101</v>
      </c>
      <c r="G39" t="s">
        <v>102</v>
      </c>
      <c r="H39" t="s">
        <v>128</v>
      </c>
      <c r="I39" t="s">
        <v>63</v>
      </c>
      <c r="J39" t="s">
        <v>64</v>
      </c>
      <c r="K39" t="s">
        <v>64</v>
      </c>
      <c r="L39" t="s">
        <v>129</v>
      </c>
      <c r="M39" t="s">
        <v>130</v>
      </c>
      <c r="N39" t="s">
        <v>67</v>
      </c>
      <c r="O39" t="s">
        <v>68</v>
      </c>
      <c r="P39" t="s">
        <v>81</v>
      </c>
      <c r="Q39" t="s">
        <v>70</v>
      </c>
      <c r="R39">
        <v>12</v>
      </c>
      <c r="S39" t="s">
        <v>131</v>
      </c>
    </row>
    <row r="40" spans="1:40" x14ac:dyDescent="0.3">
      <c r="A40">
        <v>3205728</v>
      </c>
      <c r="B40" t="str">
        <f>HYPERLINK("http://force.natinst.com:8000/pls/ebiz/niae_screenpop.main?p_incident_number=3205728","*")</f>
        <v>*</v>
      </c>
      <c r="C40" s="1">
        <v>43480</v>
      </c>
      <c r="D40" s="1">
        <v>43488</v>
      </c>
      <c r="E40" t="s">
        <v>72</v>
      </c>
      <c r="F40" t="s">
        <v>105</v>
      </c>
      <c r="G40" t="s">
        <v>61</v>
      </c>
      <c r="H40" t="s">
        <v>75</v>
      </c>
      <c r="I40" t="s">
        <v>63</v>
      </c>
      <c r="J40" t="s">
        <v>64</v>
      </c>
      <c r="K40" t="s">
        <v>64</v>
      </c>
      <c r="L40" t="s">
        <v>132</v>
      </c>
      <c r="M40" t="s">
        <v>133</v>
      </c>
      <c r="N40" t="s">
        <v>77</v>
      </c>
      <c r="O40">
        <v>2018</v>
      </c>
      <c r="P40" t="s">
        <v>107</v>
      </c>
      <c r="Q40" t="s">
        <v>70</v>
      </c>
      <c r="R40">
        <v>8</v>
      </c>
      <c r="S40" t="s">
        <v>134</v>
      </c>
    </row>
    <row r="41" spans="1:40" x14ac:dyDescent="0.3">
      <c r="A41">
        <v>3205809</v>
      </c>
      <c r="B41" t="str">
        <f>HYPERLINK("http://force.natinst.com:8000/pls/ebiz/niae_screenpop.main?p_incident_number=3205809","*")</f>
        <v>*</v>
      </c>
      <c r="C41" s="1">
        <v>43481</v>
      </c>
      <c r="D41" s="1">
        <v>43481</v>
      </c>
      <c r="E41" t="s">
        <v>104</v>
      </c>
      <c r="F41" t="s">
        <v>90</v>
      </c>
      <c r="G41" t="s">
        <v>61</v>
      </c>
      <c r="H41" t="s">
        <v>125</v>
      </c>
      <c r="I41" t="s">
        <v>63</v>
      </c>
      <c r="J41" t="s">
        <v>64</v>
      </c>
      <c r="P41" t="s">
        <v>69</v>
      </c>
      <c r="Q41" t="s">
        <v>70</v>
      </c>
      <c r="S41" t="s">
        <v>64</v>
      </c>
    </row>
    <row r="42" spans="1:40" x14ac:dyDescent="0.3">
      <c r="A42">
        <v>3205815</v>
      </c>
      <c r="B42" t="str">
        <f>HYPERLINK("http://force.natinst.com:8000/pls/ebiz/niae_screenpop.main?p_incident_number=3205815","*")</f>
        <v>*</v>
      </c>
      <c r="C42" s="1">
        <v>43481</v>
      </c>
      <c r="D42" s="1">
        <v>43497</v>
      </c>
      <c r="E42" t="s">
        <v>72</v>
      </c>
      <c r="F42" t="s">
        <v>90</v>
      </c>
      <c r="G42" t="s">
        <v>61</v>
      </c>
      <c r="H42" t="s">
        <v>96</v>
      </c>
      <c r="I42" t="s">
        <v>63</v>
      </c>
      <c r="J42" t="s">
        <v>64</v>
      </c>
      <c r="K42" t="s">
        <v>64</v>
      </c>
      <c r="L42" t="s">
        <v>135</v>
      </c>
      <c r="M42" t="s">
        <v>66</v>
      </c>
      <c r="N42" t="s">
        <v>77</v>
      </c>
      <c r="O42" t="s">
        <v>99</v>
      </c>
      <c r="P42" t="s">
        <v>69</v>
      </c>
      <c r="Q42" t="s">
        <v>70</v>
      </c>
      <c r="R42">
        <v>16.100000000000001</v>
      </c>
      <c r="S42" t="s">
        <v>64</v>
      </c>
    </row>
    <row r="43" spans="1:40" x14ac:dyDescent="0.3">
      <c r="A43">
        <v>3205861</v>
      </c>
      <c r="B43" t="str">
        <f>HYPERLINK("http://force.natinst.com:8000/pls/ebiz/niae_screenpop.main?p_incident_number=3205861","*")</f>
        <v>*</v>
      </c>
      <c r="C43" s="1">
        <v>43481</v>
      </c>
      <c r="D43" s="1">
        <v>43487</v>
      </c>
      <c r="E43" t="s">
        <v>72</v>
      </c>
      <c r="F43" t="s">
        <v>90</v>
      </c>
      <c r="G43" t="s">
        <v>61</v>
      </c>
      <c r="H43" t="s">
        <v>136</v>
      </c>
      <c r="I43" t="s">
        <v>63</v>
      </c>
      <c r="J43" t="s">
        <v>64</v>
      </c>
      <c r="K43" t="s">
        <v>64</v>
      </c>
      <c r="L43" t="s">
        <v>65</v>
      </c>
      <c r="M43" t="s">
        <v>66</v>
      </c>
      <c r="N43" t="s">
        <v>67</v>
      </c>
      <c r="O43" t="s">
        <v>68</v>
      </c>
      <c r="P43" t="s">
        <v>69</v>
      </c>
      <c r="Q43" t="s">
        <v>70</v>
      </c>
      <c r="R43">
        <v>6.7</v>
      </c>
      <c r="S43" t="s">
        <v>137</v>
      </c>
    </row>
    <row r="44" spans="1:40" x14ac:dyDescent="0.3">
      <c r="A44">
        <v>3206142</v>
      </c>
      <c r="B44" t="str">
        <f>HYPERLINK("http://force.natinst.com:8000/pls/ebiz/niae_screenpop.main?p_incident_number=3206142","*")</f>
        <v>*</v>
      </c>
      <c r="C44" s="1">
        <v>43481</v>
      </c>
      <c r="D44" s="1">
        <v>43481</v>
      </c>
      <c r="E44" t="s">
        <v>72</v>
      </c>
      <c r="F44" t="s">
        <v>138</v>
      </c>
      <c r="G44" t="s">
        <v>61</v>
      </c>
      <c r="H44" t="s">
        <v>139</v>
      </c>
      <c r="I44" t="s">
        <v>63</v>
      </c>
      <c r="J44" t="s">
        <v>64</v>
      </c>
      <c r="K44" t="s">
        <v>64</v>
      </c>
      <c r="L44" t="s">
        <v>140</v>
      </c>
      <c r="M44" t="s">
        <v>66</v>
      </c>
      <c r="N44" t="s">
        <v>67</v>
      </c>
      <c r="O44" t="s">
        <v>68</v>
      </c>
      <c r="Q44" t="s">
        <v>70</v>
      </c>
      <c r="R44">
        <v>0</v>
      </c>
      <c r="S44" t="s">
        <v>141</v>
      </c>
    </row>
    <row r="45" spans="1:40" x14ac:dyDescent="0.3">
      <c r="A45">
        <v>3206596</v>
      </c>
      <c r="B45" t="str">
        <f>HYPERLINK("http://force.natinst.com:8000/pls/ebiz/niae_screenpop.main?p_incident_number=3206596","*")</f>
        <v>*</v>
      </c>
      <c r="C45" s="1">
        <v>43482</v>
      </c>
      <c r="D45" s="1">
        <v>43488</v>
      </c>
      <c r="E45" t="s">
        <v>72</v>
      </c>
      <c r="F45" t="s">
        <v>138</v>
      </c>
      <c r="G45" t="s">
        <v>61</v>
      </c>
      <c r="H45" t="s">
        <v>142</v>
      </c>
      <c r="I45" t="s">
        <v>63</v>
      </c>
      <c r="J45" t="s">
        <v>64</v>
      </c>
      <c r="K45" t="s">
        <v>64</v>
      </c>
      <c r="L45" t="s">
        <v>65</v>
      </c>
      <c r="M45" t="s">
        <v>130</v>
      </c>
      <c r="N45" t="s">
        <v>67</v>
      </c>
      <c r="O45" t="s">
        <v>68</v>
      </c>
      <c r="P45" t="s">
        <v>143</v>
      </c>
      <c r="Q45" t="s">
        <v>70</v>
      </c>
      <c r="R45">
        <v>5.2</v>
      </c>
      <c r="S45" t="s">
        <v>144</v>
      </c>
    </row>
    <row r="46" spans="1:40" x14ac:dyDescent="0.3">
      <c r="A46">
        <v>3206603</v>
      </c>
      <c r="B46" t="str">
        <f>HYPERLINK("http://force.natinst.com:8000/pls/ebiz/niae_screenpop.main?p_incident_number=3206603","*")</f>
        <v>*</v>
      </c>
      <c r="C46" s="1">
        <v>43482</v>
      </c>
      <c r="D46" s="1">
        <v>43483</v>
      </c>
      <c r="E46" t="s">
        <v>59</v>
      </c>
      <c r="F46" t="s">
        <v>145</v>
      </c>
      <c r="G46" t="s">
        <v>61</v>
      </c>
      <c r="H46" t="s">
        <v>146</v>
      </c>
      <c r="I46" t="s">
        <v>63</v>
      </c>
      <c r="J46" t="s">
        <v>64</v>
      </c>
      <c r="K46" t="s">
        <v>64</v>
      </c>
      <c r="L46" t="s">
        <v>135</v>
      </c>
      <c r="M46" t="s">
        <v>147</v>
      </c>
      <c r="N46" t="s">
        <v>67</v>
      </c>
      <c r="O46" t="s">
        <v>99</v>
      </c>
      <c r="P46" t="s">
        <v>148</v>
      </c>
      <c r="Q46" t="s">
        <v>70</v>
      </c>
      <c r="S46" t="s">
        <v>149</v>
      </c>
      <c r="T46">
        <v>1</v>
      </c>
      <c r="U46">
        <v>1</v>
      </c>
      <c r="V46">
        <v>1</v>
      </c>
      <c r="W46">
        <v>5</v>
      </c>
      <c r="X46">
        <v>1</v>
      </c>
      <c r="Y46">
        <v>1</v>
      </c>
      <c r="Z46" t="s">
        <v>89</v>
      </c>
      <c r="AA46" t="s">
        <v>89</v>
      </c>
      <c r="AB46" t="s">
        <v>89</v>
      </c>
      <c r="AC46" t="s">
        <v>89</v>
      </c>
      <c r="AD46" t="s">
        <v>89</v>
      </c>
      <c r="AE46" t="s">
        <v>89</v>
      </c>
      <c r="AF46" t="s">
        <v>89</v>
      </c>
      <c r="AG46" t="s">
        <v>89</v>
      </c>
      <c r="AH46" t="s">
        <v>89</v>
      </c>
      <c r="AI46" t="s">
        <v>89</v>
      </c>
      <c r="AJ46" t="s">
        <v>89</v>
      </c>
      <c r="AK46" t="s">
        <v>89</v>
      </c>
      <c r="AL46" t="s">
        <v>89</v>
      </c>
      <c r="AM46" t="s">
        <v>89</v>
      </c>
      <c r="AN46" t="s">
        <v>18</v>
      </c>
    </row>
    <row r="47" spans="1:40" x14ac:dyDescent="0.3">
      <c r="A47">
        <v>3206616</v>
      </c>
      <c r="B47" t="str">
        <f>HYPERLINK("http://force.natinst.com:8000/pls/ebiz/niae_screenpop.main?p_incident_number=3206616","*")</f>
        <v>*</v>
      </c>
      <c r="C47" s="1">
        <v>43482</v>
      </c>
      <c r="D47" s="1">
        <v>43482</v>
      </c>
      <c r="E47" t="s">
        <v>72</v>
      </c>
      <c r="F47" t="s">
        <v>145</v>
      </c>
      <c r="G47" t="s">
        <v>61</v>
      </c>
      <c r="H47" t="s">
        <v>146</v>
      </c>
      <c r="I47" t="s">
        <v>63</v>
      </c>
      <c r="J47" t="s">
        <v>64</v>
      </c>
      <c r="K47" t="s">
        <v>64</v>
      </c>
      <c r="L47" t="s">
        <v>132</v>
      </c>
      <c r="M47" t="s">
        <v>66</v>
      </c>
      <c r="N47" t="s">
        <v>67</v>
      </c>
      <c r="O47" t="s">
        <v>99</v>
      </c>
      <c r="P47" t="s">
        <v>148</v>
      </c>
      <c r="Q47" t="s">
        <v>70</v>
      </c>
      <c r="R47">
        <v>0</v>
      </c>
      <c r="S47" t="s">
        <v>150</v>
      </c>
    </row>
    <row r="48" spans="1:40" x14ac:dyDescent="0.3">
      <c r="A48">
        <v>3206996</v>
      </c>
      <c r="B48" t="str">
        <f>HYPERLINK("http://force.natinst.com:8000/pls/ebiz/niae_screenpop.main?p_incident_number=3206996","*")</f>
        <v>*</v>
      </c>
      <c r="C48" s="1">
        <v>43485</v>
      </c>
      <c r="D48" s="1">
        <v>43488</v>
      </c>
      <c r="E48" t="s">
        <v>72</v>
      </c>
      <c r="F48" t="s">
        <v>151</v>
      </c>
      <c r="G48" t="s">
        <v>152</v>
      </c>
      <c r="H48" t="s">
        <v>153</v>
      </c>
      <c r="I48" t="s">
        <v>63</v>
      </c>
      <c r="J48" t="s">
        <v>64</v>
      </c>
      <c r="K48" t="s">
        <v>64</v>
      </c>
      <c r="L48" t="s">
        <v>65</v>
      </c>
      <c r="M48" t="s">
        <v>66</v>
      </c>
      <c r="N48" t="s">
        <v>77</v>
      </c>
      <c r="O48">
        <v>2015</v>
      </c>
      <c r="P48" t="s">
        <v>107</v>
      </c>
      <c r="Q48" t="s">
        <v>70</v>
      </c>
      <c r="R48">
        <v>3</v>
      </c>
      <c r="S48" t="s">
        <v>154</v>
      </c>
    </row>
    <row r="49" spans="1:40" x14ac:dyDescent="0.3">
      <c r="A49">
        <v>3206992</v>
      </c>
      <c r="B49" t="str">
        <f>HYPERLINK("http://force.natinst.com:8000/pls/ebiz/niae_screenpop.main?p_incident_number=3206992","*")</f>
        <v>*</v>
      </c>
      <c r="C49" s="1">
        <v>43485</v>
      </c>
      <c r="D49" s="1">
        <v>43486</v>
      </c>
      <c r="E49" t="s">
        <v>72</v>
      </c>
      <c r="F49" t="s">
        <v>60</v>
      </c>
      <c r="G49" t="s">
        <v>61</v>
      </c>
      <c r="H49" t="s">
        <v>94</v>
      </c>
      <c r="I49" t="s">
        <v>63</v>
      </c>
      <c r="J49" t="s">
        <v>64</v>
      </c>
      <c r="K49" t="s">
        <v>64</v>
      </c>
      <c r="L49" t="s">
        <v>65</v>
      </c>
      <c r="M49" t="s">
        <v>97</v>
      </c>
      <c r="N49" t="s">
        <v>77</v>
      </c>
      <c r="O49">
        <v>2018</v>
      </c>
      <c r="P49" t="s">
        <v>81</v>
      </c>
      <c r="Q49" t="s">
        <v>70</v>
      </c>
      <c r="R49">
        <v>0.2</v>
      </c>
      <c r="S49" t="s">
        <v>155</v>
      </c>
    </row>
    <row r="50" spans="1:40" x14ac:dyDescent="0.3">
      <c r="A50">
        <v>3207828</v>
      </c>
      <c r="B50" t="str">
        <f>HYPERLINK("http://force.natinst.com:8000/pls/ebiz/niae_screenpop.main?p_incident_number=3207828","*")</f>
        <v>*</v>
      </c>
      <c r="C50" s="1">
        <v>43487</v>
      </c>
      <c r="D50" s="1">
        <v>43493</v>
      </c>
      <c r="E50" t="s">
        <v>59</v>
      </c>
      <c r="F50" t="s">
        <v>156</v>
      </c>
      <c r="G50" t="s">
        <v>157</v>
      </c>
      <c r="H50" t="s">
        <v>153</v>
      </c>
      <c r="I50" t="s">
        <v>63</v>
      </c>
      <c r="J50" t="s">
        <v>64</v>
      </c>
      <c r="K50" t="s">
        <v>64</v>
      </c>
      <c r="L50" t="s">
        <v>158</v>
      </c>
      <c r="M50" t="s">
        <v>86</v>
      </c>
      <c r="N50" t="s">
        <v>159</v>
      </c>
      <c r="O50">
        <v>2018</v>
      </c>
      <c r="P50" t="s">
        <v>107</v>
      </c>
      <c r="Q50" t="s">
        <v>70</v>
      </c>
      <c r="S50" t="s">
        <v>160</v>
      </c>
    </row>
    <row r="51" spans="1:40" x14ac:dyDescent="0.3">
      <c r="A51">
        <v>3208227</v>
      </c>
      <c r="B51" t="str">
        <f>HYPERLINK("http://force.natinst.com:8000/pls/ebiz/niae_screenpop.main?p_incident_number=3208227","*")</f>
        <v>*</v>
      </c>
      <c r="C51" s="1">
        <v>43488</v>
      </c>
      <c r="D51" s="1">
        <v>43494</v>
      </c>
      <c r="E51" t="s">
        <v>72</v>
      </c>
      <c r="F51" t="s">
        <v>101</v>
      </c>
      <c r="G51" t="s">
        <v>102</v>
      </c>
      <c r="H51" t="s">
        <v>91</v>
      </c>
      <c r="I51" t="s">
        <v>63</v>
      </c>
      <c r="J51" t="s">
        <v>64</v>
      </c>
      <c r="K51" t="s">
        <v>64</v>
      </c>
      <c r="L51" t="s">
        <v>161</v>
      </c>
      <c r="M51" t="s">
        <v>126</v>
      </c>
      <c r="N51" t="s">
        <v>67</v>
      </c>
      <c r="O51" t="s">
        <v>68</v>
      </c>
      <c r="P51" t="s">
        <v>81</v>
      </c>
      <c r="Q51" t="s">
        <v>70</v>
      </c>
      <c r="R51">
        <v>6</v>
      </c>
      <c r="S51" t="s">
        <v>162</v>
      </c>
    </row>
    <row r="52" spans="1:40" x14ac:dyDescent="0.3">
      <c r="A52">
        <v>3208312</v>
      </c>
      <c r="B52" t="str">
        <f>HYPERLINK("http://force.natinst.com:8000/pls/ebiz/niae_screenpop.main?p_incident_number=3208312","*")</f>
        <v>*</v>
      </c>
      <c r="C52" s="1">
        <v>43489</v>
      </c>
      <c r="D52" s="1">
        <v>43489</v>
      </c>
      <c r="E52" t="s">
        <v>72</v>
      </c>
      <c r="F52" t="s">
        <v>60</v>
      </c>
      <c r="G52" t="s">
        <v>157</v>
      </c>
      <c r="H52" t="s">
        <v>163</v>
      </c>
      <c r="I52" t="s">
        <v>63</v>
      </c>
      <c r="J52" t="s">
        <v>64</v>
      </c>
      <c r="K52" t="s">
        <v>64</v>
      </c>
      <c r="L52" t="s">
        <v>65</v>
      </c>
      <c r="M52" t="s">
        <v>97</v>
      </c>
      <c r="N52" t="s">
        <v>77</v>
      </c>
      <c r="O52" t="s">
        <v>99</v>
      </c>
      <c r="P52" t="s">
        <v>81</v>
      </c>
      <c r="Q52" t="s">
        <v>70</v>
      </c>
      <c r="R52">
        <v>0</v>
      </c>
      <c r="S52" t="s">
        <v>164</v>
      </c>
    </row>
    <row r="53" spans="1:40" x14ac:dyDescent="0.3">
      <c r="A53">
        <v>3208317</v>
      </c>
      <c r="B53" t="str">
        <f>HYPERLINK("http://force.natinst.com:8000/pls/ebiz/niae_screenpop.main?p_incident_number=3208317","*")</f>
        <v>*</v>
      </c>
      <c r="C53" s="1">
        <v>43489</v>
      </c>
      <c r="D53" s="1">
        <v>43489</v>
      </c>
      <c r="E53" t="s">
        <v>72</v>
      </c>
      <c r="F53" t="s">
        <v>60</v>
      </c>
      <c r="G53" t="s">
        <v>157</v>
      </c>
      <c r="H53" t="s">
        <v>163</v>
      </c>
      <c r="I53" t="s">
        <v>63</v>
      </c>
      <c r="J53" t="s">
        <v>64</v>
      </c>
      <c r="K53" t="s">
        <v>64</v>
      </c>
      <c r="L53" t="s">
        <v>65</v>
      </c>
      <c r="M53" t="s">
        <v>66</v>
      </c>
      <c r="N53" t="s">
        <v>77</v>
      </c>
      <c r="O53" t="s">
        <v>99</v>
      </c>
      <c r="P53" t="s">
        <v>81</v>
      </c>
      <c r="Q53" t="s">
        <v>70</v>
      </c>
      <c r="R53">
        <v>0</v>
      </c>
      <c r="S53" t="s">
        <v>165</v>
      </c>
    </row>
    <row r="54" spans="1:40" x14ac:dyDescent="0.3">
      <c r="A54">
        <v>3208325</v>
      </c>
      <c r="B54" t="str">
        <f>HYPERLINK("http://force.natinst.com:8000/pls/ebiz/niae_screenpop.main?p_incident_number=3208325","*")</f>
        <v>*</v>
      </c>
      <c r="C54" s="1">
        <v>43489</v>
      </c>
      <c r="D54" s="1">
        <v>43489</v>
      </c>
      <c r="E54" t="s">
        <v>72</v>
      </c>
      <c r="F54" t="s">
        <v>60</v>
      </c>
      <c r="G54" t="s">
        <v>157</v>
      </c>
      <c r="H54" t="s">
        <v>163</v>
      </c>
      <c r="I54" t="s">
        <v>63</v>
      </c>
      <c r="J54" t="s">
        <v>64</v>
      </c>
      <c r="K54" t="s">
        <v>64</v>
      </c>
      <c r="L54" t="s">
        <v>65</v>
      </c>
      <c r="M54" t="s">
        <v>66</v>
      </c>
      <c r="N54" t="s">
        <v>77</v>
      </c>
      <c r="O54" t="s">
        <v>99</v>
      </c>
      <c r="P54" t="s">
        <v>81</v>
      </c>
      <c r="Q54" t="s">
        <v>70</v>
      </c>
      <c r="R54">
        <v>0</v>
      </c>
      <c r="S54" t="s">
        <v>166</v>
      </c>
    </row>
    <row r="55" spans="1:40" x14ac:dyDescent="0.3">
      <c r="A55">
        <v>3208330</v>
      </c>
      <c r="B55" t="str">
        <f>HYPERLINK("http://force.natinst.com:8000/pls/ebiz/niae_screenpop.main?p_incident_number=3208330","*")</f>
        <v>*</v>
      </c>
      <c r="C55" s="1">
        <v>43489</v>
      </c>
      <c r="D55" s="1">
        <v>43489</v>
      </c>
      <c r="E55" t="s">
        <v>72</v>
      </c>
      <c r="F55" t="s">
        <v>60</v>
      </c>
      <c r="G55" t="s">
        <v>157</v>
      </c>
      <c r="H55" t="s">
        <v>163</v>
      </c>
      <c r="I55" t="s">
        <v>63</v>
      </c>
      <c r="J55" t="s">
        <v>64</v>
      </c>
      <c r="K55" t="s">
        <v>64</v>
      </c>
      <c r="L55" t="s">
        <v>65</v>
      </c>
      <c r="M55" t="s">
        <v>66</v>
      </c>
      <c r="N55" t="s">
        <v>77</v>
      </c>
      <c r="O55" t="s">
        <v>99</v>
      </c>
      <c r="P55" t="s">
        <v>81</v>
      </c>
      <c r="Q55" t="s">
        <v>70</v>
      </c>
      <c r="R55">
        <v>0</v>
      </c>
      <c r="S55" t="s">
        <v>167</v>
      </c>
    </row>
    <row r="56" spans="1:40" x14ac:dyDescent="0.3">
      <c r="A56">
        <v>7762595</v>
      </c>
      <c r="B56" t="str">
        <f>HYPERLINK("http://force.natinst.com:8000/pls/ebiz/niae_screenpop.main?p_incident_number=7762595","*")</f>
        <v>*</v>
      </c>
      <c r="C56" s="1">
        <v>43489</v>
      </c>
      <c r="D56" s="1">
        <v>43496</v>
      </c>
      <c r="E56" t="s">
        <v>72</v>
      </c>
      <c r="F56" t="s">
        <v>101</v>
      </c>
      <c r="G56" t="s">
        <v>102</v>
      </c>
      <c r="H56" t="s">
        <v>168</v>
      </c>
      <c r="I56" t="s">
        <v>63</v>
      </c>
      <c r="J56" t="s">
        <v>64</v>
      </c>
      <c r="K56" t="s">
        <v>64</v>
      </c>
      <c r="L56" t="s">
        <v>169</v>
      </c>
      <c r="M56" t="s">
        <v>86</v>
      </c>
      <c r="N56" t="s">
        <v>77</v>
      </c>
      <c r="O56">
        <v>2017</v>
      </c>
      <c r="P56" t="s">
        <v>81</v>
      </c>
      <c r="Q56" t="s">
        <v>170</v>
      </c>
      <c r="R56">
        <v>6.9</v>
      </c>
      <c r="S56" t="s">
        <v>171</v>
      </c>
    </row>
    <row r="57" spans="1:40" x14ac:dyDescent="0.3">
      <c r="A57">
        <v>3208968</v>
      </c>
      <c r="B57" t="str">
        <f>HYPERLINK("http://force.natinst.com:8000/pls/ebiz/niae_screenpop.main?p_incident_number=3208968","*")</f>
        <v>*</v>
      </c>
      <c r="C57" s="1">
        <v>43491</v>
      </c>
      <c r="D57" s="1">
        <v>43491</v>
      </c>
      <c r="E57" t="s">
        <v>72</v>
      </c>
      <c r="F57" t="s">
        <v>101</v>
      </c>
      <c r="G57" t="s">
        <v>102</v>
      </c>
      <c r="H57" t="s">
        <v>128</v>
      </c>
      <c r="I57" t="s">
        <v>63</v>
      </c>
      <c r="J57" t="s">
        <v>64</v>
      </c>
      <c r="K57" t="s">
        <v>64</v>
      </c>
      <c r="L57" t="s">
        <v>65</v>
      </c>
      <c r="M57" t="s">
        <v>130</v>
      </c>
      <c r="N57" t="s">
        <v>77</v>
      </c>
      <c r="O57" t="s">
        <v>68</v>
      </c>
      <c r="P57" t="s">
        <v>81</v>
      </c>
      <c r="Q57" t="s">
        <v>70</v>
      </c>
      <c r="R57">
        <v>0</v>
      </c>
      <c r="S57" t="s">
        <v>172</v>
      </c>
    </row>
    <row r="58" spans="1:40" x14ac:dyDescent="0.3">
      <c r="A58">
        <v>3209382</v>
      </c>
      <c r="B58" t="str">
        <f>HYPERLINK("http://force.natinst.com:8000/pls/ebiz/niae_screenpop.main?p_incident_number=3209382","*")</f>
        <v>*</v>
      </c>
      <c r="C58" s="1">
        <v>43493</v>
      </c>
      <c r="D58" s="1">
        <v>43494</v>
      </c>
      <c r="E58" t="s">
        <v>72</v>
      </c>
      <c r="F58" t="s">
        <v>173</v>
      </c>
      <c r="G58" t="s">
        <v>61</v>
      </c>
      <c r="H58" t="s">
        <v>174</v>
      </c>
      <c r="I58" t="s">
        <v>63</v>
      </c>
      <c r="J58" t="s">
        <v>64</v>
      </c>
      <c r="K58" t="s">
        <v>64</v>
      </c>
      <c r="L58" t="s">
        <v>175</v>
      </c>
      <c r="M58" t="s">
        <v>86</v>
      </c>
      <c r="N58" t="s">
        <v>67</v>
      </c>
      <c r="O58">
        <v>2017</v>
      </c>
      <c r="P58" t="s">
        <v>69</v>
      </c>
      <c r="Q58" t="s">
        <v>70</v>
      </c>
      <c r="R58">
        <v>0.2</v>
      </c>
      <c r="S58" t="s">
        <v>154</v>
      </c>
    </row>
    <row r="59" spans="1:40" x14ac:dyDescent="0.3">
      <c r="A59">
        <v>3209390</v>
      </c>
      <c r="B59" t="str">
        <f>HYPERLINK("http://force.natinst.com:8000/pls/ebiz/niae_screenpop.main?p_incident_number=3209390","*")</f>
        <v>*</v>
      </c>
      <c r="C59" s="1">
        <v>43493</v>
      </c>
      <c r="D59" s="1">
        <v>43493</v>
      </c>
      <c r="E59" t="s">
        <v>104</v>
      </c>
      <c r="F59" t="s">
        <v>173</v>
      </c>
      <c r="G59" t="s">
        <v>61</v>
      </c>
      <c r="H59" t="s">
        <v>113</v>
      </c>
      <c r="I59" t="s">
        <v>63</v>
      </c>
      <c r="J59" t="s">
        <v>64</v>
      </c>
      <c r="P59" t="s">
        <v>81</v>
      </c>
      <c r="Q59" t="s">
        <v>70</v>
      </c>
      <c r="S59" t="s">
        <v>176</v>
      </c>
    </row>
    <row r="60" spans="1:40" x14ac:dyDescent="0.3">
      <c r="A60">
        <v>3209415</v>
      </c>
      <c r="B60" t="str">
        <f>HYPERLINK("http://force.natinst.com:8000/pls/ebiz/niae_screenpop.main?p_incident_number=3209415","*")</f>
        <v>*</v>
      </c>
      <c r="C60" s="1">
        <v>43493</v>
      </c>
      <c r="D60" s="1">
        <v>43493</v>
      </c>
      <c r="E60" t="s">
        <v>177</v>
      </c>
      <c r="F60" t="s">
        <v>178</v>
      </c>
      <c r="G60" t="s">
        <v>61</v>
      </c>
      <c r="H60" t="s">
        <v>179</v>
      </c>
      <c r="I60" t="s">
        <v>63</v>
      </c>
      <c r="J60" t="s">
        <v>64</v>
      </c>
      <c r="P60" t="s">
        <v>81</v>
      </c>
      <c r="Q60" t="s">
        <v>70</v>
      </c>
      <c r="S60" t="s">
        <v>180</v>
      </c>
    </row>
    <row r="61" spans="1:40" x14ac:dyDescent="0.3">
      <c r="A61">
        <v>3209479</v>
      </c>
      <c r="B61" t="str">
        <f>HYPERLINK("http://force.natinst.com:8000/pls/ebiz/niae_screenpop.main?p_incident_number=3209479","*")</f>
        <v>*</v>
      </c>
      <c r="C61" s="1">
        <v>43494</v>
      </c>
      <c r="D61" s="1">
        <v>43495</v>
      </c>
      <c r="E61" t="s">
        <v>72</v>
      </c>
      <c r="F61" t="s">
        <v>60</v>
      </c>
      <c r="G61" t="s">
        <v>157</v>
      </c>
      <c r="H61" t="s">
        <v>181</v>
      </c>
      <c r="I61" t="s">
        <v>63</v>
      </c>
      <c r="J61" t="s">
        <v>64</v>
      </c>
      <c r="K61" t="s">
        <v>64</v>
      </c>
      <c r="L61" t="s">
        <v>85</v>
      </c>
      <c r="M61" t="s">
        <v>97</v>
      </c>
      <c r="N61" t="s">
        <v>67</v>
      </c>
      <c r="O61">
        <v>2017</v>
      </c>
      <c r="P61" t="s">
        <v>81</v>
      </c>
      <c r="Q61" t="s">
        <v>70</v>
      </c>
      <c r="R61">
        <v>0</v>
      </c>
      <c r="S61" t="s">
        <v>182</v>
      </c>
      <c r="T61">
        <v>5</v>
      </c>
      <c r="U61">
        <v>5</v>
      </c>
      <c r="V61">
        <v>5</v>
      </c>
      <c r="W61">
        <v>0</v>
      </c>
      <c r="X61">
        <v>5</v>
      </c>
      <c r="Y61">
        <v>5</v>
      </c>
      <c r="Z61" t="s">
        <v>89</v>
      </c>
      <c r="AA61" t="s">
        <v>89</v>
      </c>
      <c r="AB61" t="s">
        <v>89</v>
      </c>
      <c r="AC61" t="s">
        <v>89</v>
      </c>
      <c r="AD61" t="s">
        <v>89</v>
      </c>
      <c r="AE61" t="s">
        <v>89</v>
      </c>
      <c r="AF61" t="s">
        <v>89</v>
      </c>
      <c r="AG61" t="s">
        <v>89</v>
      </c>
      <c r="AH61" t="s">
        <v>89</v>
      </c>
      <c r="AI61" t="s">
        <v>89</v>
      </c>
      <c r="AJ61" t="s">
        <v>89</v>
      </c>
      <c r="AK61" t="s">
        <v>89</v>
      </c>
      <c r="AL61" t="s">
        <v>89</v>
      </c>
      <c r="AM61" t="s">
        <v>89</v>
      </c>
      <c r="AN61" t="s">
        <v>18</v>
      </c>
    </row>
    <row r="62" spans="1:40" x14ac:dyDescent="0.3">
      <c r="A62">
        <v>3209481</v>
      </c>
      <c r="B62" t="str">
        <f>HYPERLINK("http://force.natinst.com:8000/pls/ebiz/niae_screenpop.main?p_incident_number=3209481","*")</f>
        <v>*</v>
      </c>
      <c r="C62" s="1">
        <v>43494</v>
      </c>
      <c r="D62" s="1">
        <v>43494</v>
      </c>
      <c r="E62" t="s">
        <v>72</v>
      </c>
      <c r="F62" t="s">
        <v>60</v>
      </c>
      <c r="G62" t="s">
        <v>157</v>
      </c>
      <c r="H62" t="s">
        <v>181</v>
      </c>
      <c r="I62" t="s">
        <v>63</v>
      </c>
      <c r="J62" t="s">
        <v>64</v>
      </c>
      <c r="K62" t="s">
        <v>64</v>
      </c>
      <c r="L62" t="s">
        <v>85</v>
      </c>
      <c r="M62" t="s">
        <v>66</v>
      </c>
      <c r="N62" t="s">
        <v>67</v>
      </c>
      <c r="O62">
        <v>2017</v>
      </c>
      <c r="P62" t="s">
        <v>81</v>
      </c>
      <c r="Q62" t="s">
        <v>70</v>
      </c>
      <c r="R62">
        <v>0</v>
      </c>
      <c r="S62" t="s">
        <v>183</v>
      </c>
    </row>
    <row r="63" spans="1:40" x14ac:dyDescent="0.3">
      <c r="A63">
        <v>3209483</v>
      </c>
      <c r="B63" t="str">
        <f>HYPERLINK("http://force.natinst.com:8000/pls/ebiz/niae_screenpop.main?p_incident_number=3209483","*")</f>
        <v>*</v>
      </c>
      <c r="C63" s="1">
        <v>43494</v>
      </c>
      <c r="D63" s="1">
        <v>43494</v>
      </c>
      <c r="E63" t="s">
        <v>72</v>
      </c>
      <c r="F63" t="s">
        <v>60</v>
      </c>
      <c r="G63" t="s">
        <v>157</v>
      </c>
      <c r="H63" t="s">
        <v>181</v>
      </c>
      <c r="I63" t="s">
        <v>63</v>
      </c>
      <c r="J63" t="s">
        <v>64</v>
      </c>
      <c r="K63" t="s">
        <v>64</v>
      </c>
      <c r="L63" t="s">
        <v>76</v>
      </c>
      <c r="M63" t="s">
        <v>66</v>
      </c>
      <c r="N63" t="s">
        <v>67</v>
      </c>
      <c r="O63">
        <v>2017</v>
      </c>
      <c r="P63" t="s">
        <v>81</v>
      </c>
      <c r="Q63" t="s">
        <v>70</v>
      </c>
      <c r="R63">
        <v>0</v>
      </c>
      <c r="S63" t="s">
        <v>184</v>
      </c>
    </row>
    <row r="64" spans="1:40" x14ac:dyDescent="0.3">
      <c r="A64">
        <v>3209508</v>
      </c>
      <c r="B64" t="str">
        <f>HYPERLINK("http://force.natinst.com:8000/pls/ebiz/niae_screenpop.main?p_incident_number=3209508","*")</f>
        <v>*</v>
      </c>
      <c r="C64" s="1">
        <v>43494</v>
      </c>
      <c r="D64" s="1">
        <v>43495</v>
      </c>
      <c r="E64" t="s">
        <v>72</v>
      </c>
      <c r="F64" t="s">
        <v>60</v>
      </c>
      <c r="G64" t="s">
        <v>157</v>
      </c>
      <c r="H64" t="s">
        <v>181</v>
      </c>
      <c r="I64" t="s">
        <v>63</v>
      </c>
      <c r="J64" t="s">
        <v>64</v>
      </c>
      <c r="K64" t="s">
        <v>64</v>
      </c>
      <c r="L64" t="s">
        <v>85</v>
      </c>
      <c r="M64" t="s">
        <v>130</v>
      </c>
      <c r="N64" t="s">
        <v>67</v>
      </c>
      <c r="O64">
        <v>2017</v>
      </c>
      <c r="P64" t="s">
        <v>81</v>
      </c>
      <c r="Q64" t="s">
        <v>70</v>
      </c>
      <c r="R64">
        <v>0</v>
      </c>
      <c r="S64" t="s">
        <v>185</v>
      </c>
      <c r="T64">
        <v>5</v>
      </c>
      <c r="U64">
        <v>5</v>
      </c>
      <c r="V64">
        <v>5</v>
      </c>
      <c r="W64">
        <v>0</v>
      </c>
      <c r="X64">
        <v>5</v>
      </c>
      <c r="Y64">
        <v>5</v>
      </c>
      <c r="Z64" t="s">
        <v>89</v>
      </c>
      <c r="AA64" t="s">
        <v>89</v>
      </c>
      <c r="AB64" t="s">
        <v>89</v>
      </c>
      <c r="AC64" t="s">
        <v>89</v>
      </c>
      <c r="AD64" t="s">
        <v>89</v>
      </c>
      <c r="AE64" t="s">
        <v>89</v>
      </c>
      <c r="AF64" t="s">
        <v>89</v>
      </c>
      <c r="AG64" t="s">
        <v>89</v>
      </c>
      <c r="AH64" t="s">
        <v>89</v>
      </c>
      <c r="AI64" t="s">
        <v>89</v>
      </c>
      <c r="AJ64" t="s">
        <v>89</v>
      </c>
      <c r="AK64" t="s">
        <v>89</v>
      </c>
      <c r="AL64" t="s">
        <v>89</v>
      </c>
      <c r="AM64" t="s">
        <v>89</v>
      </c>
      <c r="AN64" t="s">
        <v>18</v>
      </c>
    </row>
    <row r="65" spans="1:19" x14ac:dyDescent="0.3">
      <c r="A65">
        <v>7762870</v>
      </c>
      <c r="B65" t="str">
        <f>HYPERLINK("http://force.natinst.com:8000/pls/ebiz/niae_screenpop.main?p_incident_number=7762870","*")</f>
        <v>*</v>
      </c>
      <c r="C65" s="1">
        <v>43494</v>
      </c>
      <c r="D65" s="1">
        <v>43498</v>
      </c>
      <c r="E65" t="s">
        <v>72</v>
      </c>
      <c r="F65" t="s">
        <v>101</v>
      </c>
      <c r="G65" t="s">
        <v>102</v>
      </c>
      <c r="H65" t="s">
        <v>80</v>
      </c>
      <c r="I65" t="s">
        <v>63</v>
      </c>
      <c r="J65" t="s">
        <v>64</v>
      </c>
      <c r="K65" t="s">
        <v>64</v>
      </c>
      <c r="L65" t="s">
        <v>65</v>
      </c>
      <c r="M65" t="s">
        <v>66</v>
      </c>
      <c r="N65" t="s">
        <v>159</v>
      </c>
      <c r="O65">
        <v>2017</v>
      </c>
      <c r="P65" t="s">
        <v>81</v>
      </c>
      <c r="Q65" t="s">
        <v>170</v>
      </c>
      <c r="R65">
        <v>3.9</v>
      </c>
      <c r="S65" t="s">
        <v>186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data74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Bailiang Wu</cp:lastModifiedBy>
  <dcterms:created xsi:type="dcterms:W3CDTF">2019-02-07T05:38:15Z</dcterms:created>
  <dcterms:modified xsi:type="dcterms:W3CDTF">2019-02-07T05:38:15Z</dcterms:modified>
</cp:coreProperties>
</file>